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0.xml" ContentType="application/vnd.openxmlformats-officedocument.spreadsheetml.worksheet+xml"/>
  <Override PartName="/xl/worksheets/sheet99.xml" ContentType="application/vnd.openxmlformats-officedocument.spreadsheetml.worksheet+xml"/>
  <Override PartName="/xl/worksheets/sheet98.xml" ContentType="application/vnd.openxmlformats-officedocument.spreadsheetml.worksheet+xml"/>
  <Override PartName="/xl/worksheets/sheet97.xml" ContentType="application/vnd.openxmlformats-officedocument.spreadsheetml.worksheet+xml"/>
  <Override PartName="/xl/worksheets/sheet96.xml" ContentType="application/vnd.openxmlformats-officedocument.spreadsheetml.worksheet+xml"/>
  <Override PartName="/xl/worksheets/sheet95.xml" ContentType="application/vnd.openxmlformats-officedocument.spreadsheetml.worksheet+xml"/>
  <Override PartName="/xl/worksheets/sheet94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77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0.xml" ContentType="application/vnd.openxmlformats-officedocument.spreadsheetml.worksheet+xml"/>
  <Override PartName="/xl/drawings/drawing1.xml" ContentType="application/vnd.openxmlformats-officedocument.drawing+xml"/>
  <Override PartName="/xl/worksheets/sheet93.xml" ContentType="application/vnd.openxmlformats-officedocument.spreadsheetml.worksheet+xml"/>
  <Override PartName="/xl/worksheets/sheet91.xml" ContentType="application/vnd.openxmlformats-officedocument.spreadsheetml.worksheet+xml"/>
  <Override PartName="/xl/worksheets/sheet35.xml" ContentType="application/vnd.openxmlformats-officedocument.spreadsheetml.worksheet+xml"/>
  <Override PartName="/xl/worksheets/sheet34.xml" ContentType="application/vnd.openxmlformats-officedocument.spreadsheetml.worksheet+xml"/>
  <Override PartName="/xl/worksheets/sheet33.xml" ContentType="application/vnd.openxmlformats-officedocument.spreadsheetml.worksheet+xml"/>
  <Override PartName="/xl/worksheets/sheet32.xml" ContentType="application/vnd.openxmlformats-officedocument.spreadsheetml.worksheet+xml"/>
  <Override PartName="/xl/worksheets/sheet31.xml" ContentType="application/vnd.openxmlformats-officedocument.spreadsheetml.worksheet+xml"/>
  <Override PartName="/xl/worksheets/sheet30.xml" ContentType="application/vnd.openxmlformats-officedocument.spreadsheetml.worksheet+xml"/>
  <Override PartName="/xl/worksheets/sheet2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7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46.xml" ContentType="application/vnd.openxmlformats-officedocument.spreadsheetml.worksheet+xml"/>
  <Override PartName="/xl/worksheets/sheet45.xml" ContentType="application/vnd.openxmlformats-officedocument.spreadsheetml.worksheet+xml"/>
  <Override PartName="/xl/worksheets/sheet44.xml" ContentType="application/vnd.openxmlformats-officedocument.spreadsheetml.worksheet+xml"/>
  <Override PartName="/xl/worksheets/sheet43.xml" ContentType="application/vnd.openxmlformats-officedocument.spreadsheetml.worksheet+xml"/>
  <Override PartName="/xl/worksheets/sheet42.xml" ContentType="application/vnd.openxmlformats-officedocument.spreadsheetml.worksheet+xml"/>
  <Override PartName="/xl/worksheets/sheet41.xml" ContentType="application/vnd.openxmlformats-officedocument.spreadsheetml.worksheet+xml"/>
  <Override PartName="/xl/worksheets/sheet40.xml" ContentType="application/vnd.openxmlformats-officedocument.spreadsheetml.worksheet+xml"/>
  <Override PartName="/xl/worksheets/sheet39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12.xml" ContentType="application/vnd.openxmlformats-officedocument.spreadsheetml.worksheet+xml"/>
  <Override PartName="/xl/worksheets/sheet11.xml" ContentType="application/vnd.openxmlformats-officedocument.spreadsheetml.worksheet+xml"/>
  <Override PartName="/xl/worksheets/sheet10.xml" ContentType="application/vnd.openxmlformats-officedocument.spreadsheetml.worksheet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20.xml" ContentType="application/vnd.openxmlformats-officedocument.spreadsheetml.worksheet+xml"/>
  <Override PartName="/xl/worksheets/sheet19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92.xml" ContentType="application/vnd.openxmlformats-officedocument.spreadsheetml.worksheet+xml"/>
  <Override PartName="/xl/worksheets/sheet47.xml" ContentType="application/vnd.openxmlformats-officedocument.spreadsheetml.worksheet+xml"/>
  <Override PartName="/xl/worksheets/sheet49.xml" ContentType="application/vnd.openxmlformats-officedocument.spreadsheetml.worksheet+xml"/>
  <Override PartName="/xl/worksheets/sheet79.xml" ContentType="application/vnd.openxmlformats-officedocument.spreadsheetml.worksheet+xml"/>
  <Override PartName="/xl/worksheets/sheet78.xml" ContentType="application/vnd.openxmlformats-officedocument.spreadsheetml.worksheet+xml"/>
  <Override PartName="/xl/worksheets/sheet77.xml" ContentType="application/vnd.openxmlformats-officedocument.spreadsheetml.worksheet+xml"/>
  <Override PartName="/xl/worksheets/sheet76.xml" ContentType="application/vnd.openxmlformats-officedocument.spreadsheetml.worksheet+xml"/>
  <Override PartName="/xl/worksheets/sheet75.xml" ContentType="application/vnd.openxmlformats-officedocument.spreadsheetml.worksheet+xml"/>
  <Override PartName="/xl/worksheets/sheet74.xml" ContentType="application/vnd.openxmlformats-officedocument.spreadsheetml.worksheet+xml"/>
  <Override PartName="/xl/worksheets/sheet73.xml" ContentType="application/vnd.openxmlformats-officedocument.spreadsheetml.worksheet+xml"/>
  <Override PartName="/xl/worksheets/sheet72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90.xml" ContentType="application/vnd.openxmlformats-officedocument.spreadsheetml.worksheet+xml"/>
  <Override PartName="/xl/worksheets/sheet89.xml" ContentType="application/vnd.openxmlformats-officedocument.spreadsheetml.worksheet+xml"/>
  <Override PartName="/xl/worksheets/sheet88.xml" ContentType="application/vnd.openxmlformats-officedocument.spreadsheetml.worksheet+xml"/>
  <Override PartName="/xl/worksheets/sheet87.xml" ContentType="application/vnd.openxmlformats-officedocument.spreadsheetml.worksheet+xml"/>
  <Override PartName="/xl/worksheets/sheet86.xml" ContentType="application/vnd.openxmlformats-officedocument.spreadsheetml.worksheet+xml"/>
  <Override PartName="/xl/worksheets/sheet85.xml" ContentType="application/vnd.openxmlformats-officedocument.spreadsheetml.worksheet+xml"/>
  <Override PartName="/xl/worksheets/sheet84.xml" ContentType="application/vnd.openxmlformats-officedocument.spreadsheetml.worksheet+xml"/>
  <Override PartName="/xl/worksheets/sheet83.xml" ContentType="application/vnd.openxmlformats-officedocument.spreadsheetml.worksheet+xml"/>
  <Override PartName="/xl/worksheets/sheet48.xml" ContentType="application/vnd.openxmlformats-officedocument.spreadsheetml.worksheet+xml"/>
  <Override PartName="/xl/worksheets/sheet71.xml" ContentType="application/vnd.openxmlformats-officedocument.spreadsheetml.worksheet+xml"/>
  <Override PartName="/xl/worksheets/sheet69.xml" ContentType="application/vnd.openxmlformats-officedocument.spreadsheetml.worksheet+xml"/>
  <Override PartName="/xl/worksheets/sheet57.xml" ContentType="application/vnd.openxmlformats-officedocument.spreadsheetml.worksheet+xml"/>
  <Override PartName="/xl/worksheets/sheet56.xml" ContentType="application/vnd.openxmlformats-officedocument.spreadsheetml.worksheet+xml"/>
  <Override PartName="/xl/worksheets/sheet55.xml" ContentType="application/vnd.openxmlformats-officedocument.spreadsheetml.worksheet+xml"/>
  <Override PartName="/xl/worksheets/sheet54.xml" ContentType="application/vnd.openxmlformats-officedocument.spreadsheetml.worksheet+xml"/>
  <Override PartName="/xl/worksheets/sheet53.xml" ContentType="application/vnd.openxmlformats-officedocument.spreadsheetml.worksheet+xml"/>
  <Override PartName="/xl/worksheets/sheet52.xml" ContentType="application/vnd.openxmlformats-officedocument.spreadsheetml.worksheet+xml"/>
  <Override PartName="/xl/worksheets/sheet51.xml" ContentType="application/vnd.openxmlformats-officedocument.spreadsheetml.worksheet+xml"/>
  <Override PartName="/xl/worksheets/sheet50.xml" ContentType="application/vnd.openxmlformats-officedocument.spreadsheetml.worksheet+xml"/>
  <Override PartName="/xl/worksheets/sheet70.xml" ContentType="application/vnd.openxmlformats-officedocument.spreadsheetml.worksheet+xml"/>
  <Override PartName="/xl/worksheets/sheet58.xml" ContentType="application/vnd.openxmlformats-officedocument.spreadsheetml.worksheet+xml"/>
  <Override PartName="/xl/worksheets/sheet60.xml" ContentType="application/vnd.openxmlformats-officedocument.spreadsheetml.worksheet+xml"/>
  <Override PartName="/xl/worksheets/sheet68.xml" ContentType="application/vnd.openxmlformats-officedocument.spreadsheetml.worksheet+xml"/>
  <Override PartName="/xl/worksheets/sheet67.xml" ContentType="application/vnd.openxmlformats-officedocument.spreadsheetml.worksheet+xml"/>
  <Override PartName="/xl/worksheets/sheet66.xml" ContentType="application/vnd.openxmlformats-officedocument.spreadsheetml.worksheet+xml"/>
  <Override PartName="/xl/worksheets/sheet59.xml" ContentType="application/vnd.openxmlformats-officedocument.spreadsheetml.worksheet+xml"/>
  <Override PartName="/xl/worksheets/sheet65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1\Calibration_output\Results\xCountries\RO\"/>
    </mc:Choice>
  </mc:AlternateContent>
  <bookViews>
    <workbookView xWindow="870" yWindow="795" windowWidth="20700" windowHeight="11760" tabRatio="684"/>
  </bookViews>
  <sheets>
    <sheet name="cover" sheetId="150" r:id="rId1"/>
    <sheet name="index" sheetId="149" r:id="rId2"/>
    <sheet name="PPRD" sheetId="2" r:id="rId3"/>
    <sheet name="RCV_RCY" sheetId="3" r:id="rId4"/>
    <sheet name="IMP" sheetId="4" r:id="rId5"/>
    <sheet name="EXP" sheetId="5" r:id="rId6"/>
    <sheet name="STK_CHG" sheetId="6" r:id="rId7"/>
    <sheet name="GAE" sheetId="7" r:id="rId8"/>
    <sheet name="INTMARB" sheetId="8" r:id="rId9"/>
    <sheet name="INTMARB_IN" sheetId="160" r:id="rId10"/>
    <sheet name="INTMARB_EX" sheetId="161" r:id="rId11"/>
    <sheet name="GIC" sheetId="9" r:id="rId12"/>
    <sheet name="INTAVI" sheetId="10" r:id="rId13"/>
    <sheet name="INTAVI_PA_IN" sheetId="151" r:id="rId14"/>
    <sheet name="INTAVI_PA_EX" sheetId="152" r:id="rId15"/>
    <sheet name="INTAVI_FR_IN" sheetId="153" r:id="rId16"/>
    <sheet name="INTAVI_FR_EX" sheetId="154" r:id="rId17"/>
    <sheet name="NRGSUP" sheetId="11" r:id="rId18"/>
    <sheet name="GIC2020-2030" sheetId="12" r:id="rId19"/>
    <sheet name="PEC2020-2030" sheetId="13" r:id="rId20"/>
    <sheet name="FEC2020-2030" sheetId="14" r:id="rId21"/>
    <sheet name="TI_E" sheetId="15" r:id="rId22"/>
    <sheet name="TI_EHG_E" sheetId="16" r:id="rId23"/>
    <sheet name="TI_EHG_E_E" sheetId="17" r:id="rId24"/>
    <sheet name="TI_EHG_CHP_E" sheetId="18" r:id="rId25"/>
    <sheet name="TI_EHG_H_E" sheetId="19" r:id="rId26"/>
    <sheet name="TI_EHG_EDHP" sheetId="23" r:id="rId27"/>
    <sheet name="TI_EHG_EB" sheetId="24" r:id="rId28"/>
    <sheet name="TI_EHG_EPS" sheetId="25" r:id="rId29"/>
    <sheet name="TI_EHG_DHEP" sheetId="26" r:id="rId30"/>
    <sheet name="TI_CO_E" sheetId="27" r:id="rId31"/>
    <sheet name="TI_BF_E" sheetId="28" r:id="rId32"/>
    <sheet name="TI_GW_E" sheetId="29" r:id="rId33"/>
    <sheet name="TI_RPI_E" sheetId="30" r:id="rId34"/>
    <sheet name="TI_RPI_RI_E" sheetId="31" r:id="rId35"/>
    <sheet name="TI_RPI_BPI_E" sheetId="32" r:id="rId36"/>
    <sheet name="TI_RPI_PT_E" sheetId="33" r:id="rId37"/>
    <sheet name="TI_RPI_IT_E" sheetId="34" r:id="rId38"/>
    <sheet name="TI_RPI_DU_E" sheetId="35" r:id="rId39"/>
    <sheet name="TI_RPI_PII_E" sheetId="36" r:id="rId40"/>
    <sheet name="TI_PF_E" sheetId="37" r:id="rId41"/>
    <sheet name="TI_BKBPB_E" sheetId="38" r:id="rId42"/>
    <sheet name="TI_CL_E" sheetId="39" r:id="rId43"/>
    <sheet name="TI_BNG_E" sheetId="40" r:id="rId44"/>
    <sheet name="TI_LBB_E" sheetId="41" r:id="rId45"/>
    <sheet name="TI_CPP_E" sheetId="42" r:id="rId46"/>
    <sheet name="TI_GTL_E" sheetId="43" r:id="rId47"/>
    <sheet name="TI_NSP_E" sheetId="44" r:id="rId48"/>
    <sheet name="TO" sheetId="45" r:id="rId49"/>
    <sheet name="TO_EHG" sheetId="46" r:id="rId50"/>
    <sheet name="TO_EHG_E" sheetId="47" r:id="rId51"/>
    <sheet name="TO_EHG_CHP" sheetId="48" r:id="rId52"/>
    <sheet name="TO_EHG_H" sheetId="49" r:id="rId53"/>
    <sheet name="TO_EHG_EDHP" sheetId="53" r:id="rId54"/>
    <sheet name="TO_EHG_EB" sheetId="54" r:id="rId55"/>
    <sheet name="TO_EHG_PH" sheetId="55" r:id="rId56"/>
    <sheet name="TO_CO" sheetId="57" r:id="rId57"/>
    <sheet name="TO_BF" sheetId="58" r:id="rId58"/>
    <sheet name="TO_GW" sheetId="59" r:id="rId59"/>
    <sheet name="TO_RPI" sheetId="60" r:id="rId60"/>
    <sheet name="TO_RPI_RO" sheetId="61" r:id="rId61"/>
    <sheet name="TO_RPI_BKFLOW" sheetId="62" r:id="rId62"/>
    <sheet name="TO_RPI_PT" sheetId="63" r:id="rId63"/>
    <sheet name="TO_RPI_IT" sheetId="64" r:id="rId64"/>
    <sheet name="TO_RPI_PPR" sheetId="65" r:id="rId65"/>
    <sheet name="TO_RPI_PIR" sheetId="66" r:id="rId66"/>
    <sheet name="TO_PF" sheetId="67" r:id="rId67"/>
    <sheet name="TO_BKBPB" sheetId="68" r:id="rId68"/>
    <sheet name="TO_CL" sheetId="69" r:id="rId69"/>
    <sheet name="TO_BNG" sheetId="70" r:id="rId70"/>
    <sheet name="TO_LBB" sheetId="71" r:id="rId71"/>
    <sheet name="TO_CPP" sheetId="72" r:id="rId72"/>
    <sheet name="TO_GTL" sheetId="73" r:id="rId73"/>
    <sheet name="TO_NSP" sheetId="74" r:id="rId74"/>
    <sheet name="NRG_E" sheetId="75" r:id="rId75"/>
    <sheet name="NRG_EHG_E" sheetId="76" r:id="rId76"/>
    <sheet name="NRG_CM_E" sheetId="77" r:id="rId77"/>
    <sheet name="NRG_OIL_NG_E" sheetId="78" r:id="rId78"/>
    <sheet name="NRG_PF_E" sheetId="79" r:id="rId79"/>
    <sheet name="NRG_CO_E" sheetId="80" r:id="rId80"/>
    <sheet name="NRG_BKBPB_E" sheetId="81" r:id="rId81"/>
    <sheet name="NRG_GW_E" sheetId="82" r:id="rId82"/>
    <sheet name="NRG_BF_E" sheetId="83" r:id="rId83"/>
    <sheet name="NRG_PR_E" sheetId="84" r:id="rId84"/>
    <sheet name="NRG_NI_E" sheetId="85" r:id="rId85"/>
    <sheet name="NRG_CL_E" sheetId="86" r:id="rId86"/>
    <sheet name="NRG_LNG_E" sheetId="87" r:id="rId87"/>
    <sheet name="NRG_BIOG_E" sheetId="88" r:id="rId88"/>
    <sheet name="NRG_GTL_E" sheetId="89" r:id="rId89"/>
    <sheet name="NRG_CPP_E" sheetId="90" r:id="rId90"/>
    <sheet name="NRG_NSP_E" sheetId="91" r:id="rId91"/>
    <sheet name="DL" sheetId="92" r:id="rId92"/>
    <sheet name="AFC" sheetId="93" r:id="rId93"/>
    <sheet name="FC_NE" sheetId="94" r:id="rId94"/>
    <sheet name="TI_NRG_FC_IND_NE" sheetId="95" r:id="rId95"/>
    <sheet name="TI_NE" sheetId="96" r:id="rId96"/>
    <sheet name="NRG_NE" sheetId="97" r:id="rId97"/>
    <sheet name="FC_IND_NE" sheetId="98" r:id="rId98"/>
    <sheet name="FC_IND_CPC_NE" sheetId="184" r:id="rId99"/>
    <sheet name="FC_TRA_NE" sheetId="99" r:id="rId100"/>
    <sheet name="FC_OTH_NE" sheetId="100" r:id="rId101"/>
    <sheet name="FC_E" sheetId="101" r:id="rId102"/>
    <sheet name="FC_IND_E" sheetId="102" r:id="rId103"/>
    <sheet name="FC_IND_IS_E" sheetId="103" r:id="rId104"/>
    <sheet name="FC_IND_IS_BF_E" sheetId="185" r:id="rId105"/>
    <sheet name="FC_IND_IS_EA_E" sheetId="186" r:id="rId106"/>
    <sheet name="FC_IND_NFM_E" sheetId="105" r:id="rId107"/>
    <sheet name="FC_IND_NFM_AM_E" sheetId="187" r:id="rId108"/>
    <sheet name="FC_IND_NFM_PA_E" sheetId="188" r:id="rId109"/>
    <sheet name="FC_IND_NFM_SA_E" sheetId="189" r:id="rId110"/>
    <sheet name="FC_IND_NFM_OM_E" sheetId="190" r:id="rId111"/>
    <sheet name="FC_IND_CPC_E" sheetId="104" r:id="rId112"/>
    <sheet name="FC_IND_CPC_BC_E" sheetId="191" r:id="rId113"/>
    <sheet name="FC_IND_CPC_OC_E" sheetId="192" r:id="rId114"/>
    <sheet name="FC_IND_CPC_PH_E" sheetId="193" r:id="rId115"/>
    <sheet name="FC_IND_NMM_E" sheetId="106" r:id="rId116"/>
    <sheet name="FC_IND_NMM_CM_E" sheetId="194" r:id="rId117"/>
    <sheet name="FC_IND_NMM_CR_E" sheetId="195" r:id="rId118"/>
    <sheet name="FC_IND_NMM_GL_E" sheetId="196" r:id="rId119"/>
    <sheet name="FC_IND_PPP_E" sheetId="111" r:id="rId120"/>
    <sheet name="FC_IND_PPP_PU_E" sheetId="197" r:id="rId121"/>
    <sheet name="FC_IND_PPP_PA_E" sheetId="198" r:id="rId122"/>
    <sheet name="FC_IND_PPP_PR_E" sheetId="199" r:id="rId123"/>
    <sheet name="FC_IND_FBT_E" sheetId="110" r:id="rId124"/>
    <sheet name="FC_IND_TE_E" sheetId="107" r:id="rId125"/>
    <sheet name="FC_IND_MAC_E" sheetId="108" r:id="rId126"/>
    <sheet name="FC_IND_TL_E" sheetId="114" r:id="rId127"/>
    <sheet name="FC_IND_WP_E" sheetId="112" r:id="rId128"/>
    <sheet name="FC_IND_MQ_E" sheetId="109" r:id="rId129"/>
    <sheet name="FC_IND_CON_E" sheetId="113" r:id="rId130"/>
    <sheet name="FC_IND_NSP_E" sheetId="115" r:id="rId131"/>
    <sheet name="FC_TRA_E" sheetId="116" r:id="rId132"/>
    <sheet name="FC_TRA_RAIL_E" sheetId="117" r:id="rId133"/>
    <sheet name="FC_TRA_RAIL_MTU_E" sheetId="162" r:id="rId134"/>
    <sheet name="FC_TRA_RAIL_CPT_E" sheetId="163" r:id="rId135"/>
    <sheet name="FC_TRA_RAIL_HST_E" sheetId="164" r:id="rId136"/>
    <sheet name="FC_TRA_RAIL_FRT_E" sheetId="165" r:id="rId137"/>
    <sheet name="FC_TRA_ROAD_E" sheetId="118" r:id="rId138"/>
    <sheet name="FC_TRA_ROAD_P2W_E" sheetId="166" r:id="rId139"/>
    <sheet name="FC_TRA_ROAD_CAR_E" sheetId="167" r:id="rId140"/>
    <sheet name="FC_TRA_ROAD_BUS_E" sheetId="168" r:id="rId141"/>
    <sheet name="FC_TRA_ROAD_LCV_E" sheetId="169" r:id="rId142"/>
    <sheet name="FC_TRA_ROAD_HGV_E" sheetId="170" r:id="rId143"/>
    <sheet name="FC_TRA_DAVI_E" sheetId="119" r:id="rId144"/>
    <sheet name="FC_TRA_DAVI_PA_E" sheetId="155" r:id="rId145"/>
    <sheet name="FC_TRA_DAVI_FR_E" sheetId="156" r:id="rId146"/>
    <sheet name="FC_TRA_DNAVI_E" sheetId="120" r:id="rId147"/>
    <sheet name="FC_TRA_DNAVI_DCS_E" sheetId="158" r:id="rId148"/>
    <sheet name="FC_TRA_DNAVI_IWW_E" sheetId="159" r:id="rId149"/>
    <sheet name="FC_TRA_PIPE_E" sheetId="121" r:id="rId150"/>
    <sheet name="FC_OTH_E" sheetId="123" r:id="rId151"/>
    <sheet name="FC_OTH_CP_E" sheetId="124" r:id="rId152"/>
    <sheet name="FC_OTH_CP_SH_E" sheetId="201" r:id="rId153"/>
    <sheet name="FC_OTH_CP_SC_E" sheetId="202" r:id="rId154"/>
    <sheet name="FC_OTH_CP_HW_E" sheetId="203" r:id="rId155"/>
    <sheet name="FC_OTH_CP_CA_E" sheetId="204" r:id="rId156"/>
    <sheet name="FC_OTH_CP_VE_E" sheetId="205" r:id="rId157"/>
    <sheet name="FC_OTH_CP_SL_E" sheetId="206" r:id="rId158"/>
    <sheet name="FC_OTH_CP_BL_E" sheetId="207" r:id="rId159"/>
    <sheet name="FC_OTH_CP_CR_E" sheetId="208" r:id="rId160"/>
    <sheet name="FC_OTH_CP_BT_E" sheetId="209" r:id="rId161"/>
    <sheet name="FC_OTH_CP_IT_E" sheetId="210" r:id="rId162"/>
    <sheet name="FC_OTH_HH_E" sheetId="125" r:id="rId163"/>
    <sheet name="FC_OTH_HH_SH_E" sheetId="171" r:id="rId164"/>
    <sheet name="FC_OTH_HH_SC_E" sheetId="172" r:id="rId165"/>
    <sheet name="FC_OTH_HH_WH_E" sheetId="173" r:id="rId166"/>
    <sheet name="FC_OTH_HH_CO_E" sheetId="174" r:id="rId167"/>
    <sheet name="FC_OTH_HH_RF_E" sheetId="175" r:id="rId168"/>
    <sheet name="FC_OTH_HH_WM_E" sheetId="176" r:id="rId169"/>
    <sheet name="FC_OTH_HH_DR_E" sheetId="177" r:id="rId170"/>
    <sheet name="FC_OTH_HH_DW_E" sheetId="178" r:id="rId171"/>
    <sheet name="FC_OTH_HH_TV_E" sheetId="179" r:id="rId172"/>
    <sheet name="FC_OTH_HH_IT_E" sheetId="180" r:id="rId173"/>
    <sheet name="FC_OTH_HH_LI_E" sheetId="181" r:id="rId174"/>
    <sheet name="FC_OTH_HH_OA_E" sheetId="182" r:id="rId175"/>
    <sheet name="FC_OTH_AFF_E" sheetId="183" r:id="rId176"/>
    <sheet name="STATDIFF" sheetId="129" r:id="rId177"/>
  </sheets>
  <calcPr calcId="162913"/>
</workbook>
</file>

<file path=xl/calcChain.xml><?xml version="1.0" encoding="utf-8"?>
<calcChain xmlns="http://schemas.openxmlformats.org/spreadsheetml/2006/main">
  <c r="W71" i="199" l="1"/>
  <c r="U71" i="199"/>
  <c r="O71" i="199"/>
  <c r="M71" i="199"/>
  <c r="G71" i="199"/>
  <c r="E71" i="199"/>
  <c r="W52" i="199"/>
  <c r="U52" i="199"/>
  <c r="G52" i="199"/>
  <c r="W52" i="198"/>
  <c r="O52" i="198"/>
  <c r="G52" i="198"/>
  <c r="S8" i="198"/>
  <c r="K8" i="198"/>
  <c r="H8" i="198"/>
  <c r="U71" i="195"/>
  <c r="M71" i="195"/>
  <c r="E71" i="195"/>
  <c r="C22" i="195"/>
  <c r="K22" i="190"/>
  <c r="B27" i="149"/>
  <c r="B22" i="149"/>
  <c r="B105" i="149"/>
  <c r="B58" i="149"/>
  <c r="B101" i="149"/>
  <c r="B156" i="149"/>
  <c r="B65" i="149"/>
  <c r="B115" i="149"/>
  <c r="B165" i="149"/>
  <c r="B64" i="149"/>
  <c r="B50" i="149"/>
  <c r="B24" i="149"/>
  <c r="B150" i="149"/>
  <c r="B44" i="149"/>
  <c r="B7" i="149"/>
  <c r="B5" i="149"/>
  <c r="B25" i="149"/>
  <c r="B32" i="149"/>
  <c r="B103" i="149"/>
  <c r="B143" i="149"/>
  <c r="B41" i="149"/>
  <c r="B85" i="149"/>
  <c r="B28" i="149"/>
  <c r="B119" i="149"/>
  <c r="B172" i="149"/>
  <c r="B132" i="149"/>
  <c r="B34" i="149"/>
  <c r="B21" i="149"/>
  <c r="B154" i="149"/>
  <c r="B13" i="149"/>
  <c r="B149" i="149"/>
  <c r="B129" i="149"/>
  <c r="B138" i="149"/>
  <c r="B36" i="149"/>
  <c r="B152" i="149"/>
  <c r="B46" i="149"/>
  <c r="B120" i="149"/>
  <c r="B35" i="149"/>
  <c r="B48" i="149"/>
  <c r="B124" i="149"/>
  <c r="B144" i="149"/>
  <c r="B112" i="149"/>
  <c r="B97" i="149"/>
  <c r="B135" i="149"/>
  <c r="B178" i="149"/>
  <c r="B130" i="149"/>
  <c r="B104" i="149"/>
  <c r="B175" i="149"/>
  <c r="B161" i="149"/>
  <c r="B80" i="149"/>
  <c r="B73" i="149"/>
  <c r="B43" i="149"/>
  <c r="B99" i="149"/>
  <c r="B113" i="149"/>
  <c r="B125" i="149"/>
  <c r="B81" i="149"/>
  <c r="B72" i="149"/>
  <c r="B82" i="149"/>
  <c r="B114" i="149"/>
  <c r="B8" i="149"/>
  <c r="B63" i="149"/>
  <c r="B96" i="149"/>
  <c r="B158" i="149"/>
  <c r="B69" i="149"/>
  <c r="B67" i="149"/>
  <c r="B162" i="149"/>
  <c r="B84" i="149"/>
  <c r="B147" i="149"/>
  <c r="B76" i="149"/>
  <c r="B56" i="149"/>
  <c r="B111" i="149"/>
  <c r="B55" i="149"/>
  <c r="B71" i="149"/>
  <c r="B57" i="149"/>
  <c r="B98" i="149"/>
  <c r="B77" i="149"/>
  <c r="B23" i="149"/>
  <c r="B33" i="149"/>
  <c r="B62" i="149"/>
  <c r="B145" i="149"/>
  <c r="B37" i="149"/>
  <c r="B91" i="149"/>
  <c r="B163" i="149"/>
  <c r="B157" i="149"/>
  <c r="B26" i="149"/>
  <c r="B136" i="149"/>
  <c r="B134" i="149"/>
  <c r="B128" i="149"/>
  <c r="B170" i="149"/>
  <c r="B108" i="149"/>
  <c r="B42" i="149"/>
  <c r="B6" i="149"/>
  <c r="B126" i="149"/>
  <c r="B15" i="149"/>
  <c r="B14" i="149"/>
  <c r="B79" i="149"/>
  <c r="B177" i="149"/>
  <c r="B61" i="149"/>
  <c r="B40" i="149"/>
  <c r="B122" i="149"/>
  <c r="B92" i="149"/>
  <c r="B173" i="149"/>
  <c r="B93" i="149"/>
  <c r="B78" i="149"/>
  <c r="B117" i="149"/>
  <c r="B176" i="149"/>
  <c r="B94" i="149"/>
  <c r="B106" i="149"/>
  <c r="B30" i="149"/>
  <c r="B9" i="149"/>
  <c r="B121" i="149"/>
  <c r="B66" i="149"/>
  <c r="B153" i="149"/>
  <c r="B95" i="149"/>
  <c r="B160" i="149"/>
  <c r="B17" i="149"/>
  <c r="B109" i="149"/>
  <c r="B31" i="149"/>
  <c r="B16" i="149"/>
  <c r="B87" i="149"/>
  <c r="B75" i="149"/>
  <c r="B53" i="149"/>
  <c r="B29" i="149"/>
  <c r="B146" i="149"/>
  <c r="B140" i="149"/>
  <c r="B52" i="149"/>
  <c r="B68" i="149"/>
  <c r="B116" i="149"/>
  <c r="B70" i="149"/>
  <c r="B127" i="149"/>
  <c r="B4" i="149"/>
  <c r="B169" i="149"/>
  <c r="B11" i="149"/>
  <c r="B10" i="149"/>
  <c r="B131" i="149"/>
  <c r="B142" i="149"/>
  <c r="B123" i="149"/>
  <c r="B166" i="149"/>
  <c r="B118" i="149"/>
  <c r="B133" i="149"/>
  <c r="B74" i="149"/>
  <c r="B12" i="149"/>
  <c r="B107" i="149"/>
  <c r="B164" i="149"/>
  <c r="B38" i="149"/>
  <c r="B45" i="149"/>
  <c r="B159" i="149"/>
  <c r="B20" i="149"/>
  <c r="B171" i="149"/>
  <c r="B59" i="149"/>
  <c r="B151" i="149"/>
  <c r="B60" i="149"/>
  <c r="B141" i="149"/>
  <c r="B100" i="149"/>
  <c r="B83" i="149"/>
  <c r="B39" i="149"/>
  <c r="B89" i="149"/>
  <c r="B90" i="149"/>
  <c r="B86" i="149"/>
  <c r="B148" i="149"/>
  <c r="B168" i="149"/>
  <c r="B47" i="149"/>
  <c r="B167" i="149"/>
  <c r="B51" i="149"/>
  <c r="B49" i="149"/>
  <c r="B174" i="149"/>
  <c r="B102" i="149"/>
  <c r="B18" i="149"/>
  <c r="B110" i="149"/>
  <c r="B139" i="149"/>
  <c r="B54" i="149"/>
  <c r="B88" i="149"/>
  <c r="B137" i="149"/>
  <c r="B19" i="149"/>
  <c r="B155" i="149"/>
  <c r="H52" i="199" l="1"/>
  <c r="X52" i="199"/>
  <c r="H71" i="199"/>
  <c r="P71" i="199"/>
  <c r="X71" i="199"/>
  <c r="I52" i="199"/>
  <c r="Q52" i="199"/>
  <c r="C22" i="199"/>
  <c r="N8" i="199"/>
  <c r="V8" i="199"/>
  <c r="R27" i="199"/>
  <c r="J33" i="199"/>
  <c r="J52" i="199"/>
  <c r="R52" i="199"/>
  <c r="D22" i="198"/>
  <c r="D71" i="198"/>
  <c r="X8" i="198"/>
  <c r="G22" i="193"/>
  <c r="O22" i="193"/>
  <c r="J8" i="194"/>
  <c r="R8" i="194"/>
  <c r="I8" i="195"/>
  <c r="Q8" i="195"/>
  <c r="V71" i="198"/>
  <c r="E22" i="199"/>
  <c r="M22" i="199"/>
  <c r="C4" i="190"/>
  <c r="W8" i="198"/>
  <c r="L71" i="198"/>
  <c r="T71" i="198"/>
  <c r="K17" i="199"/>
  <c r="S27" i="199"/>
  <c r="K33" i="199"/>
  <c r="S33" i="199"/>
  <c r="W71" i="198"/>
  <c r="J8" i="199"/>
  <c r="R8" i="199"/>
  <c r="V52" i="199"/>
  <c r="F71" i="199"/>
  <c r="N71" i="199"/>
  <c r="V71" i="199"/>
  <c r="F22" i="198"/>
  <c r="N22" i="198"/>
  <c r="X8" i="199"/>
  <c r="H11" i="199"/>
  <c r="P11" i="199"/>
  <c r="X11" i="199"/>
  <c r="C4" i="189"/>
  <c r="S22" i="194"/>
  <c r="D22" i="192"/>
  <c r="C71" i="195"/>
  <c r="I71" i="196"/>
  <c r="Q71" i="196"/>
  <c r="L8" i="195"/>
  <c r="E22" i="195"/>
  <c r="M22" i="195"/>
  <c r="U22" i="195"/>
  <c r="C22" i="196"/>
  <c r="I8" i="189"/>
  <c r="Q8" i="189"/>
  <c r="L71" i="199"/>
  <c r="S22" i="193"/>
  <c r="P22" i="190"/>
  <c r="X22" i="190"/>
  <c r="H71" i="192"/>
  <c r="P71" i="192"/>
  <c r="H71" i="197"/>
  <c r="P71" i="197"/>
  <c r="X71" i="197"/>
  <c r="L8" i="198"/>
  <c r="T8" i="198"/>
  <c r="P8" i="198"/>
  <c r="T27" i="198"/>
  <c r="H33" i="198"/>
  <c r="P33" i="198"/>
  <c r="X33" i="198"/>
  <c r="H8" i="190"/>
  <c r="P8" i="190"/>
  <c r="X8" i="190"/>
  <c r="L8" i="191"/>
  <c r="T8" i="191"/>
  <c r="E71" i="191"/>
  <c r="M71" i="191"/>
  <c r="U71" i="191"/>
  <c r="D8" i="193"/>
  <c r="L8" i="193"/>
  <c r="T8" i="193"/>
  <c r="E71" i="193"/>
  <c r="M71" i="193"/>
  <c r="U71" i="193"/>
  <c r="G17" i="199"/>
  <c r="T8" i="188"/>
  <c r="E22" i="190"/>
  <c r="M22" i="190"/>
  <c r="E8" i="193"/>
  <c r="E71" i="197"/>
  <c r="M71" i="197"/>
  <c r="U71" i="197"/>
  <c r="F8" i="198"/>
  <c r="N8" i="198"/>
  <c r="V8" i="198"/>
  <c r="V11" i="198"/>
  <c r="I71" i="198"/>
  <c r="Q71" i="198"/>
  <c r="L8" i="199"/>
  <c r="H33" i="199"/>
  <c r="P33" i="199"/>
  <c r="X33" i="199"/>
  <c r="C22" i="197"/>
  <c r="C71" i="197"/>
  <c r="D8" i="198"/>
  <c r="T71" i="199"/>
  <c r="W22" i="189"/>
  <c r="G71" i="189"/>
  <c r="O71" i="189"/>
  <c r="W71" i="189"/>
  <c r="G22" i="191"/>
  <c r="G71" i="191"/>
  <c r="O71" i="191"/>
  <c r="W71" i="191"/>
  <c r="F8" i="193"/>
  <c r="N8" i="193"/>
  <c r="V8" i="193"/>
  <c r="N22" i="193"/>
  <c r="V22" i="193"/>
  <c r="L22" i="192"/>
  <c r="T22" i="192"/>
  <c r="W22" i="193"/>
  <c r="E11" i="198"/>
  <c r="M11" i="198"/>
  <c r="U11" i="198"/>
  <c r="N22" i="199"/>
  <c r="K52" i="199"/>
  <c r="S52" i="199"/>
  <c r="O22" i="196"/>
  <c r="W22" i="196"/>
  <c r="J17" i="198"/>
  <c r="R17" i="198"/>
  <c r="F17" i="198"/>
  <c r="N17" i="198"/>
  <c r="V17" i="198"/>
  <c r="J22" i="198"/>
  <c r="R22" i="198"/>
  <c r="F27" i="198"/>
  <c r="J52" i="198"/>
  <c r="R52" i="198"/>
  <c r="O17" i="199"/>
  <c r="I22" i="192"/>
  <c r="Q22" i="192"/>
  <c r="X22" i="196"/>
  <c r="K71" i="195"/>
  <c r="S71" i="195"/>
  <c r="K22" i="198"/>
  <c r="W22" i="198"/>
  <c r="G27" i="198"/>
  <c r="O27" i="198"/>
  <c r="W27" i="198"/>
  <c r="S33" i="198"/>
  <c r="J71" i="198"/>
  <c r="R71" i="198"/>
  <c r="F22" i="194"/>
  <c r="N22" i="194"/>
  <c r="F71" i="194"/>
  <c r="V71" i="194"/>
  <c r="D8" i="197"/>
  <c r="L8" i="197"/>
  <c r="T8" i="197"/>
  <c r="L17" i="198"/>
  <c r="T17" i="198"/>
  <c r="L22" i="198"/>
  <c r="T22" i="198"/>
  <c r="C22" i="188"/>
  <c r="H22" i="189"/>
  <c r="P22" i="189"/>
  <c r="X22" i="189"/>
  <c r="T27" i="199"/>
  <c r="E52" i="199"/>
  <c r="M52" i="199"/>
  <c r="C8" i="193"/>
  <c r="M11" i="193"/>
  <c r="D8" i="188"/>
  <c r="L8" i="188"/>
  <c r="E22" i="188"/>
  <c r="M22" i="188"/>
  <c r="U22" i="188"/>
  <c r="U71" i="188"/>
  <c r="D71" i="191"/>
  <c r="L71" i="191"/>
  <c r="T71" i="191"/>
  <c r="K22" i="194"/>
  <c r="I71" i="194"/>
  <c r="Q71" i="194"/>
  <c r="O52" i="199"/>
  <c r="D8" i="194"/>
  <c r="T8" i="194"/>
  <c r="O22" i="194"/>
  <c r="I8" i="198"/>
  <c r="Q8" i="198"/>
  <c r="E8" i="198"/>
  <c r="M8" i="198"/>
  <c r="U8" i="198"/>
  <c r="I11" i="198"/>
  <c r="Q11" i="198"/>
  <c r="E33" i="198"/>
  <c r="M33" i="198"/>
  <c r="U33" i="198"/>
  <c r="K71" i="198"/>
  <c r="S71" i="198"/>
  <c r="H22" i="199"/>
  <c r="P22" i="199"/>
  <c r="X22" i="199"/>
  <c r="K27" i="199"/>
  <c r="K26" i="199" s="1"/>
  <c r="F22" i="187"/>
  <c r="N22" i="187"/>
  <c r="V22" i="187"/>
  <c r="Q22" i="187"/>
  <c r="I71" i="187"/>
  <c r="N22" i="191"/>
  <c r="V22" i="198"/>
  <c r="X71" i="198"/>
  <c r="L33" i="199"/>
  <c r="I71" i="199"/>
  <c r="Q8" i="194"/>
  <c r="G17" i="198"/>
  <c r="O17" i="198"/>
  <c r="W17" i="198"/>
  <c r="F22" i="188"/>
  <c r="N22" i="188"/>
  <c r="V22" i="188"/>
  <c r="G17" i="191"/>
  <c r="P22" i="191"/>
  <c r="F71" i="193"/>
  <c r="N71" i="193"/>
  <c r="V71" i="193"/>
  <c r="C71" i="194"/>
  <c r="F71" i="196"/>
  <c r="N71" i="196"/>
  <c r="V71" i="196"/>
  <c r="G8" i="195"/>
  <c r="O8" i="195"/>
  <c r="W8" i="195"/>
  <c r="D17" i="195"/>
  <c r="K33" i="198"/>
  <c r="K71" i="199"/>
  <c r="J8" i="188"/>
  <c r="R8" i="188"/>
  <c r="D8" i="191"/>
  <c r="F27" i="192"/>
  <c r="N27" i="192"/>
  <c r="V27" i="192"/>
  <c r="T8" i="195"/>
  <c r="H52" i="198"/>
  <c r="P52" i="198"/>
  <c r="X52" i="198"/>
  <c r="F11" i="199"/>
  <c r="N11" i="199"/>
  <c r="V11" i="199"/>
  <c r="I17" i="199"/>
  <c r="Q17" i="199"/>
  <c r="F22" i="199"/>
  <c r="I27" i="199"/>
  <c r="Q27" i="199"/>
  <c r="L52" i="199"/>
  <c r="T52" i="199"/>
  <c r="E42" i="105"/>
  <c r="C17" i="190"/>
  <c r="S11" i="199"/>
  <c r="G22" i="199"/>
  <c r="O22" i="199"/>
  <c r="E33" i="199"/>
  <c r="M33" i="199"/>
  <c r="U33" i="199"/>
  <c r="I33" i="199"/>
  <c r="P8" i="187"/>
  <c r="X8" i="187"/>
  <c r="Q22" i="189"/>
  <c r="J8" i="192"/>
  <c r="W17" i="192"/>
  <c r="U8" i="194"/>
  <c r="K71" i="194"/>
  <c r="J22" i="196"/>
  <c r="R22" i="196"/>
  <c r="D71" i="195"/>
  <c r="L71" i="195"/>
  <c r="T71" i="195"/>
  <c r="I71" i="197"/>
  <c r="Q71" i="197"/>
  <c r="F52" i="198"/>
  <c r="V52" i="198"/>
  <c r="T11" i="199"/>
  <c r="H8" i="192"/>
  <c r="P8" i="192"/>
  <c r="X8" i="192"/>
  <c r="F11" i="192"/>
  <c r="N11" i="192"/>
  <c r="M22" i="198"/>
  <c r="U22" i="198"/>
  <c r="K52" i="198"/>
  <c r="S52" i="198"/>
  <c r="I11" i="199"/>
  <c r="I22" i="199"/>
  <c r="Q22" i="199"/>
  <c r="G33" i="199"/>
  <c r="O33" i="199"/>
  <c r="W33" i="199"/>
  <c r="T71" i="188"/>
  <c r="C8" i="189"/>
  <c r="G8" i="189"/>
  <c r="O8" i="189"/>
  <c r="J8" i="189"/>
  <c r="E27" i="191"/>
  <c r="F71" i="191"/>
  <c r="N71" i="191"/>
  <c r="V71" i="191"/>
  <c r="I8" i="192"/>
  <c r="Q8" i="192"/>
  <c r="C8" i="195"/>
  <c r="F22" i="195"/>
  <c r="F22" i="197"/>
  <c r="N22" i="197"/>
  <c r="E8" i="192"/>
  <c r="M8" i="192"/>
  <c r="U8" i="192"/>
  <c r="U71" i="192"/>
  <c r="J22" i="195"/>
  <c r="R22" i="195"/>
  <c r="J71" i="195"/>
  <c r="R71" i="195"/>
  <c r="J11" i="198"/>
  <c r="R27" i="198"/>
  <c r="F33" i="198"/>
  <c r="F71" i="198"/>
  <c r="I22" i="187"/>
  <c r="C8" i="188"/>
  <c r="F17" i="188"/>
  <c r="H71" i="189"/>
  <c r="R22" i="190"/>
  <c r="J22" i="191"/>
  <c r="H71" i="191"/>
  <c r="P71" i="191"/>
  <c r="X71" i="191"/>
  <c r="R8" i="192"/>
  <c r="N22" i="192"/>
  <c r="E71" i="192"/>
  <c r="M71" i="192"/>
  <c r="G8" i="194"/>
  <c r="O8" i="194"/>
  <c r="W8" i="194"/>
  <c r="E8" i="196"/>
  <c r="M8" i="196"/>
  <c r="U8" i="196"/>
  <c r="K8" i="195"/>
  <c r="S8" i="195"/>
  <c r="I22" i="195"/>
  <c r="Q22" i="195"/>
  <c r="D71" i="197"/>
  <c r="L71" i="197"/>
  <c r="T71" i="197"/>
  <c r="T8" i="199"/>
  <c r="K8" i="187"/>
  <c r="J22" i="187"/>
  <c r="R71" i="187"/>
  <c r="O4" i="188"/>
  <c r="G8" i="188"/>
  <c r="O8" i="188"/>
  <c r="W8" i="188"/>
  <c r="M11" i="188"/>
  <c r="I22" i="189"/>
  <c r="K27" i="191"/>
  <c r="S27" i="191"/>
  <c r="J33" i="191"/>
  <c r="R33" i="191"/>
  <c r="H33" i="191"/>
  <c r="P33" i="191"/>
  <c r="X33" i="191"/>
  <c r="F71" i="192"/>
  <c r="N71" i="192"/>
  <c r="V71" i="192"/>
  <c r="C71" i="193"/>
  <c r="D8" i="195"/>
  <c r="C71" i="199"/>
  <c r="R11" i="198"/>
  <c r="I17" i="198"/>
  <c r="Q17" i="198"/>
  <c r="G22" i="198"/>
  <c r="O22" i="198"/>
  <c r="E8" i="199"/>
  <c r="L8" i="187"/>
  <c r="S22" i="187"/>
  <c r="J22" i="189"/>
  <c r="R22" i="189"/>
  <c r="G71" i="190"/>
  <c r="W71" i="190"/>
  <c r="U8" i="191"/>
  <c r="W17" i="191"/>
  <c r="D22" i="191"/>
  <c r="L22" i="191"/>
  <c r="T22" i="191"/>
  <c r="G8" i="192"/>
  <c r="O8" i="192"/>
  <c r="G71" i="192"/>
  <c r="I8" i="194"/>
  <c r="I22" i="194"/>
  <c r="Q22" i="194"/>
  <c r="F22" i="196"/>
  <c r="U71" i="196"/>
  <c r="J33" i="198"/>
  <c r="R33" i="198"/>
  <c r="E52" i="198"/>
  <c r="M52" i="198"/>
  <c r="U52" i="198"/>
  <c r="N71" i="198"/>
  <c r="F8" i="199"/>
  <c r="L11" i="199"/>
  <c r="Q33" i="199"/>
  <c r="S8" i="187"/>
  <c r="D8" i="187"/>
  <c r="T8" i="187"/>
  <c r="X11" i="187"/>
  <c r="H4" i="187"/>
  <c r="P4" i="187"/>
  <c r="X4" i="187"/>
  <c r="S4" i="187"/>
  <c r="G22" i="187"/>
  <c r="O22" i="187"/>
  <c r="W22" i="187"/>
  <c r="M27" i="187"/>
  <c r="D71" i="187"/>
  <c r="L71" i="187"/>
  <c r="T71" i="187"/>
  <c r="K22" i="189"/>
  <c r="S22" i="189"/>
  <c r="F22" i="189"/>
  <c r="N22" i="189"/>
  <c r="K71" i="189"/>
  <c r="C8" i="190"/>
  <c r="F8" i="190"/>
  <c r="V8" i="190"/>
  <c r="I8" i="190"/>
  <c r="Q8" i="190"/>
  <c r="O11" i="190"/>
  <c r="E71" i="190"/>
  <c r="M71" i="190"/>
  <c r="U71" i="190"/>
  <c r="K71" i="191"/>
  <c r="S71" i="191"/>
  <c r="P11" i="194"/>
  <c r="K17" i="198"/>
  <c r="S17" i="198"/>
  <c r="I22" i="198"/>
  <c r="Q22" i="198"/>
  <c r="J27" i="198"/>
  <c r="N52" i="198"/>
  <c r="G71" i="198"/>
  <c r="O71" i="198"/>
  <c r="G8" i="199"/>
  <c r="H17" i="199"/>
  <c r="P17" i="199"/>
  <c r="X17" i="199"/>
  <c r="K22" i="199"/>
  <c r="S22" i="199"/>
  <c r="W22" i="199"/>
  <c r="L27" i="199"/>
  <c r="F33" i="199"/>
  <c r="N33" i="199"/>
  <c r="V33" i="199"/>
  <c r="F4" i="187"/>
  <c r="N4" i="187"/>
  <c r="V4" i="187"/>
  <c r="I8" i="187"/>
  <c r="Q8" i="187"/>
  <c r="M8" i="189"/>
  <c r="L22" i="189"/>
  <c r="E11" i="191"/>
  <c r="M11" i="191"/>
  <c r="U11" i="191"/>
  <c r="F8" i="192"/>
  <c r="N8" i="192"/>
  <c r="V8" i="192"/>
  <c r="K27" i="192"/>
  <c r="E27" i="193"/>
  <c r="M27" i="193"/>
  <c r="U27" i="193"/>
  <c r="D8" i="196"/>
  <c r="L8" i="196"/>
  <c r="K4" i="188"/>
  <c r="U27" i="188"/>
  <c r="K27" i="194"/>
  <c r="T33" i="199"/>
  <c r="S4" i="188"/>
  <c r="E27" i="188"/>
  <c r="H11" i="189"/>
  <c r="C71" i="190"/>
  <c r="G11" i="198"/>
  <c r="O11" i="198"/>
  <c r="W11" i="198"/>
  <c r="K11" i="198"/>
  <c r="S17" i="199"/>
  <c r="M8" i="190"/>
  <c r="W27" i="190"/>
  <c r="H4" i="191"/>
  <c r="P4" i="191"/>
  <c r="C8" i="192"/>
  <c r="C17" i="192"/>
  <c r="W8" i="192"/>
  <c r="L8" i="194"/>
  <c r="E17" i="196"/>
  <c r="M17" i="196"/>
  <c r="U17" i="196"/>
  <c r="C11" i="195"/>
  <c r="F11" i="198"/>
  <c r="N11" i="198"/>
  <c r="O8" i="199"/>
  <c r="W8" i="199"/>
  <c r="N52" i="199"/>
  <c r="S71" i="199"/>
  <c r="J4" i="187"/>
  <c r="M11" i="187"/>
  <c r="U11" i="187"/>
  <c r="H27" i="187"/>
  <c r="P27" i="187"/>
  <c r="X27" i="187"/>
  <c r="J71" i="187"/>
  <c r="L4" i="188"/>
  <c r="W4" i="188"/>
  <c r="D71" i="188"/>
  <c r="L71" i="188"/>
  <c r="S71" i="189"/>
  <c r="N17" i="190"/>
  <c r="V17" i="190"/>
  <c r="I22" i="190"/>
  <c r="Q22" i="190"/>
  <c r="E8" i="191"/>
  <c r="M8" i="191"/>
  <c r="H22" i="192"/>
  <c r="P22" i="192"/>
  <c r="X22" i="192"/>
  <c r="M8" i="194"/>
  <c r="C8" i="197"/>
  <c r="C17" i="197"/>
  <c r="U22" i="197"/>
  <c r="S11" i="198"/>
  <c r="I33" i="198"/>
  <c r="E8" i="187"/>
  <c r="M8" i="187"/>
  <c r="U8" i="187"/>
  <c r="O17" i="187"/>
  <c r="P4" i="188"/>
  <c r="J71" i="188"/>
  <c r="R71" i="188"/>
  <c r="E71" i="188"/>
  <c r="O17" i="191"/>
  <c r="C11" i="194"/>
  <c r="K11" i="194"/>
  <c r="S11" i="194"/>
  <c r="G17" i="194"/>
  <c r="O17" i="194"/>
  <c r="W17" i="194"/>
  <c r="J8" i="196"/>
  <c r="R8" i="196"/>
  <c r="E27" i="196"/>
  <c r="U27" i="196"/>
  <c r="T17" i="195"/>
  <c r="L11" i="197"/>
  <c r="P22" i="198"/>
  <c r="X22" i="198"/>
  <c r="L52" i="198"/>
  <c r="T52" i="198"/>
  <c r="J11" i="199"/>
  <c r="R11" i="199"/>
  <c r="F8" i="187"/>
  <c r="N8" i="187"/>
  <c r="V8" i="187"/>
  <c r="O33" i="188"/>
  <c r="N8" i="189"/>
  <c r="V8" i="189"/>
  <c r="E22" i="189"/>
  <c r="M22" i="189"/>
  <c r="U22" i="189"/>
  <c r="F71" i="190"/>
  <c r="X4" i="191"/>
  <c r="R22" i="191"/>
  <c r="C22" i="192"/>
  <c r="C71" i="192"/>
  <c r="X71" i="192"/>
  <c r="C22" i="193"/>
  <c r="D71" i="194"/>
  <c r="L71" i="194"/>
  <c r="T71" i="194"/>
  <c r="D22" i="199"/>
  <c r="O17" i="196"/>
  <c r="W17" i="196"/>
  <c r="J8" i="198"/>
  <c r="R8" i="198"/>
  <c r="H8" i="187"/>
  <c r="U11" i="188"/>
  <c r="F27" i="189"/>
  <c r="D17" i="190"/>
  <c r="C17" i="191"/>
  <c r="J17" i="191"/>
  <c r="R17" i="191"/>
  <c r="O22" i="191"/>
  <c r="W22" i="191"/>
  <c r="D8" i="192"/>
  <c r="T8" i="192"/>
  <c r="N71" i="194"/>
  <c r="D22" i="196"/>
  <c r="L22" i="196"/>
  <c r="T22" i="196"/>
  <c r="V22" i="197"/>
  <c r="H8" i="199"/>
  <c r="P8" i="199"/>
  <c r="G71" i="187"/>
  <c r="O71" i="187"/>
  <c r="W71" i="187"/>
  <c r="P71" i="189"/>
  <c r="K8" i="190"/>
  <c r="S8" i="190"/>
  <c r="C71" i="198"/>
  <c r="G8" i="187"/>
  <c r="O8" i="187"/>
  <c r="W8" i="187"/>
  <c r="G17" i="187"/>
  <c r="W17" i="187"/>
  <c r="R17" i="187"/>
  <c r="E71" i="187"/>
  <c r="M71" i="187"/>
  <c r="U71" i="187"/>
  <c r="H8" i="188"/>
  <c r="P8" i="188"/>
  <c r="X8" i="188"/>
  <c r="W8" i="189"/>
  <c r="E11" i="189"/>
  <c r="P11" i="189"/>
  <c r="S11" i="189"/>
  <c r="O17" i="189"/>
  <c r="J17" i="189"/>
  <c r="E17" i="189"/>
  <c r="F71" i="189"/>
  <c r="N71" i="189"/>
  <c r="V71" i="189"/>
  <c r="C11" i="190"/>
  <c r="C22" i="190"/>
  <c r="O71" i="190"/>
  <c r="H8" i="191"/>
  <c r="P8" i="191"/>
  <c r="X8" i="191"/>
  <c r="F22" i="191"/>
  <c r="V22" i="192"/>
  <c r="J52" i="193"/>
  <c r="R52" i="193"/>
  <c r="P52" i="193"/>
  <c r="E71" i="194"/>
  <c r="M71" i="194"/>
  <c r="U71" i="194"/>
  <c r="H71" i="194"/>
  <c r="P71" i="194"/>
  <c r="X71" i="194"/>
  <c r="K22" i="196"/>
  <c r="E22" i="198"/>
  <c r="N27" i="198"/>
  <c r="V27" i="198"/>
  <c r="G27" i="199"/>
  <c r="O27" i="199"/>
  <c r="W27" i="199"/>
  <c r="J71" i="199"/>
  <c r="H11" i="187"/>
  <c r="P11" i="187"/>
  <c r="E17" i="187"/>
  <c r="M17" i="187"/>
  <c r="U17" i="187"/>
  <c r="H17" i="187"/>
  <c r="P17" i="187"/>
  <c r="X17" i="187"/>
  <c r="K17" i="187"/>
  <c r="S17" i="187"/>
  <c r="E27" i="187"/>
  <c r="C71" i="188"/>
  <c r="E11" i="188"/>
  <c r="D17" i="188"/>
  <c r="L17" i="188"/>
  <c r="T17" i="188"/>
  <c r="M17" i="189"/>
  <c r="U17" i="189"/>
  <c r="H17" i="189"/>
  <c r="P17" i="189"/>
  <c r="X17" i="189"/>
  <c r="Q52" i="189"/>
  <c r="U52" i="190"/>
  <c r="H52" i="190"/>
  <c r="X52" i="190"/>
  <c r="K4" i="191"/>
  <c r="S4" i="191"/>
  <c r="C11" i="193"/>
  <c r="T22" i="187"/>
  <c r="K27" i="187"/>
  <c r="S27" i="187"/>
  <c r="F27" i="187"/>
  <c r="N27" i="187"/>
  <c r="V27" i="187"/>
  <c r="I27" i="187"/>
  <c r="Q27" i="187"/>
  <c r="S52" i="187"/>
  <c r="T4" i="188"/>
  <c r="F11" i="188"/>
  <c r="N11" i="188"/>
  <c r="V11" i="188"/>
  <c r="M27" i="188"/>
  <c r="H52" i="188"/>
  <c r="V11" i="189"/>
  <c r="D22" i="189"/>
  <c r="T22" i="189"/>
  <c r="X71" i="189"/>
  <c r="F17" i="190"/>
  <c r="I17" i="190"/>
  <c r="S22" i="190"/>
  <c r="G27" i="190"/>
  <c r="N71" i="190"/>
  <c r="V71" i="190"/>
  <c r="J8" i="191"/>
  <c r="R8" i="191"/>
  <c r="O71" i="192"/>
  <c r="W71" i="192"/>
  <c r="E8" i="194"/>
  <c r="S8" i="197"/>
  <c r="D27" i="197"/>
  <c r="L27" i="197"/>
  <c r="D22" i="187"/>
  <c r="E22" i="187"/>
  <c r="M22" i="187"/>
  <c r="U22" i="187"/>
  <c r="H71" i="187"/>
  <c r="P71" i="187"/>
  <c r="X71" i="187"/>
  <c r="G4" i="188"/>
  <c r="K8" i="188"/>
  <c r="S8" i="188"/>
  <c r="N17" i="188"/>
  <c r="V17" i="188"/>
  <c r="H27" i="188"/>
  <c r="P27" i="188"/>
  <c r="X27" i="188"/>
  <c r="M71" i="188"/>
  <c r="D11" i="189"/>
  <c r="L11" i="189"/>
  <c r="T11" i="189"/>
  <c r="G11" i="189"/>
  <c r="O11" i="189"/>
  <c r="W11" i="189"/>
  <c r="W17" i="189"/>
  <c r="R17" i="189"/>
  <c r="D33" i="189"/>
  <c r="L33" i="189"/>
  <c r="T33" i="189"/>
  <c r="L17" i="190"/>
  <c r="T17" i="190"/>
  <c r="E17" i="191"/>
  <c r="M17" i="191"/>
  <c r="U17" i="191"/>
  <c r="V22" i="191"/>
  <c r="E11" i="193"/>
  <c r="U11" i="193"/>
  <c r="D22" i="194"/>
  <c r="L22" i="194"/>
  <c r="T22" i="194"/>
  <c r="L22" i="187"/>
  <c r="K11" i="187"/>
  <c r="S11" i="187"/>
  <c r="F11" i="187"/>
  <c r="N11" i="187"/>
  <c r="V11" i="187"/>
  <c r="I11" i="187"/>
  <c r="Q11" i="187"/>
  <c r="Q71" i="187"/>
  <c r="C4" i="188"/>
  <c r="G17" i="188"/>
  <c r="O17" i="188"/>
  <c r="W17" i="188"/>
  <c r="I22" i="188"/>
  <c r="Q22" i="188"/>
  <c r="D22" i="188"/>
  <c r="L22" i="188"/>
  <c r="T22" i="188"/>
  <c r="F71" i="188"/>
  <c r="N71" i="188"/>
  <c r="V71" i="188"/>
  <c r="I71" i="188"/>
  <c r="Q71" i="188"/>
  <c r="C22" i="189"/>
  <c r="C71" i="189"/>
  <c r="D8" i="189"/>
  <c r="L8" i="189"/>
  <c r="T8" i="189"/>
  <c r="V22" i="189"/>
  <c r="J71" i="189"/>
  <c r="R71" i="189"/>
  <c r="E71" i="189"/>
  <c r="M71" i="189"/>
  <c r="U71" i="189"/>
  <c r="N8" i="190"/>
  <c r="U22" i="190"/>
  <c r="H22" i="190"/>
  <c r="H71" i="190"/>
  <c r="P71" i="190"/>
  <c r="X71" i="190"/>
  <c r="K71" i="190"/>
  <c r="S71" i="190"/>
  <c r="F4" i="191"/>
  <c r="N4" i="191"/>
  <c r="V4" i="191"/>
  <c r="I11" i="191"/>
  <c r="Q11" i="191"/>
  <c r="D11" i="191"/>
  <c r="L11" i="191"/>
  <c r="T11" i="191"/>
  <c r="G11" i="191"/>
  <c r="O11" i="191"/>
  <c r="W11" i="191"/>
  <c r="I8" i="193"/>
  <c r="Q8" i="193"/>
  <c r="G71" i="193"/>
  <c r="O71" i="193"/>
  <c r="W71" i="193"/>
  <c r="J17" i="194"/>
  <c r="R17" i="194"/>
  <c r="M17" i="194"/>
  <c r="W33" i="196"/>
  <c r="E22" i="197"/>
  <c r="M22" i="197"/>
  <c r="F52" i="199"/>
  <c r="K4" i="187"/>
  <c r="K52" i="187"/>
  <c r="D4" i="188"/>
  <c r="I33" i="188"/>
  <c r="Q33" i="188"/>
  <c r="G71" i="188"/>
  <c r="O71" i="188"/>
  <c r="W71" i="188"/>
  <c r="G22" i="189"/>
  <c r="O22" i="189"/>
  <c r="D8" i="190"/>
  <c r="L8" i="190"/>
  <c r="T8" i="190"/>
  <c r="H22" i="191"/>
  <c r="X22" i="191"/>
  <c r="R22" i="187"/>
  <c r="E11" i="187"/>
  <c r="J17" i="187"/>
  <c r="K22" i="187"/>
  <c r="U27" i="187"/>
  <c r="F71" i="187"/>
  <c r="N71" i="187"/>
  <c r="V71" i="187"/>
  <c r="J4" i="188"/>
  <c r="R4" i="188"/>
  <c r="H4" i="188"/>
  <c r="X4" i="188"/>
  <c r="P52" i="188"/>
  <c r="X52" i="188"/>
  <c r="H27" i="189"/>
  <c r="P27" i="189"/>
  <c r="X27" i="189"/>
  <c r="E8" i="190"/>
  <c r="U8" i="190"/>
  <c r="G22" i="190"/>
  <c r="O22" i="190"/>
  <c r="W22" i="190"/>
  <c r="J22" i="190"/>
  <c r="J27" i="190"/>
  <c r="R27" i="190"/>
  <c r="J71" i="190"/>
  <c r="R71" i="190"/>
  <c r="F8" i="191"/>
  <c r="N8" i="191"/>
  <c r="V8" i="191"/>
  <c r="M27" i="191"/>
  <c r="G22" i="192"/>
  <c r="O22" i="192"/>
  <c r="W22" i="192"/>
  <c r="X52" i="195"/>
  <c r="J33" i="187"/>
  <c r="R33" i="187"/>
  <c r="G33" i="190"/>
  <c r="O33" i="190"/>
  <c r="W33" i="190"/>
  <c r="T33" i="190"/>
  <c r="C22" i="191"/>
  <c r="O33" i="191"/>
  <c r="H52" i="191"/>
  <c r="P52" i="191"/>
  <c r="X52" i="191"/>
  <c r="I17" i="192"/>
  <c r="D27" i="192"/>
  <c r="C17" i="193"/>
  <c r="C27" i="193"/>
  <c r="C33" i="193"/>
  <c r="C52" i="193"/>
  <c r="G8" i="193"/>
  <c r="O8" i="193"/>
  <c r="W8" i="193"/>
  <c r="J8" i="193"/>
  <c r="R8" i="193"/>
  <c r="F22" i="193"/>
  <c r="H8" i="194"/>
  <c r="P8" i="194"/>
  <c r="X8" i="194"/>
  <c r="K8" i="194"/>
  <c r="S8" i="194"/>
  <c r="C27" i="196"/>
  <c r="G22" i="196"/>
  <c r="E71" i="196"/>
  <c r="M71" i="196"/>
  <c r="F11" i="195"/>
  <c r="N11" i="195"/>
  <c r="F27" i="195"/>
  <c r="N27" i="195"/>
  <c r="V27" i="195"/>
  <c r="C11" i="197"/>
  <c r="C33" i="197"/>
  <c r="C52" i="197"/>
  <c r="C11" i="199"/>
  <c r="C8" i="198"/>
  <c r="C52" i="198"/>
  <c r="D17" i="198"/>
  <c r="T11" i="197"/>
  <c r="U22" i="199"/>
  <c r="R33" i="199"/>
  <c r="R26" i="199" s="1"/>
  <c r="J17" i="192"/>
  <c r="R17" i="192"/>
  <c r="K8" i="193"/>
  <c r="S8" i="193"/>
  <c r="K17" i="193"/>
  <c r="S17" i="193"/>
  <c r="I17" i="194"/>
  <c r="Q17" i="194"/>
  <c r="S27" i="194"/>
  <c r="F27" i="194"/>
  <c r="N27" i="194"/>
  <c r="H52" i="194"/>
  <c r="P52" i="194"/>
  <c r="X52" i="194"/>
  <c r="K52" i="194"/>
  <c r="S52" i="194"/>
  <c r="Q52" i="194"/>
  <c r="G71" i="194"/>
  <c r="O71" i="194"/>
  <c r="W71" i="194"/>
  <c r="J71" i="194"/>
  <c r="R71" i="194"/>
  <c r="I27" i="196"/>
  <c r="Q27" i="196"/>
  <c r="D27" i="196"/>
  <c r="L27" i="196"/>
  <c r="T27" i="196"/>
  <c r="L17" i="195"/>
  <c r="N22" i="195"/>
  <c r="V22" i="195"/>
  <c r="E27" i="195"/>
  <c r="F71" i="195"/>
  <c r="N71" i="195"/>
  <c r="V71" i="195"/>
  <c r="G11" i="197"/>
  <c r="O11" i="197"/>
  <c r="W11" i="197"/>
  <c r="F17" i="197"/>
  <c r="N17" i="197"/>
  <c r="V17" i="197"/>
  <c r="D8" i="199"/>
  <c r="I27" i="198"/>
  <c r="Q27" i="198"/>
  <c r="L17" i="199"/>
  <c r="T17" i="199"/>
  <c r="P52" i="199"/>
  <c r="T8" i="196"/>
  <c r="E11" i="196"/>
  <c r="M11" i="196"/>
  <c r="U11" i="196"/>
  <c r="I22" i="196"/>
  <c r="Q22" i="196"/>
  <c r="J8" i="195"/>
  <c r="R8" i="195"/>
  <c r="D22" i="195"/>
  <c r="L22" i="195"/>
  <c r="T22" i="195"/>
  <c r="K8" i="197"/>
  <c r="T27" i="197"/>
  <c r="I52" i="197"/>
  <c r="Q52" i="197"/>
  <c r="D52" i="197"/>
  <c r="L52" i="197"/>
  <c r="T52" i="197"/>
  <c r="G52" i="197"/>
  <c r="O52" i="197"/>
  <c r="V11" i="192"/>
  <c r="S27" i="192"/>
  <c r="F11" i="194"/>
  <c r="N11" i="194"/>
  <c r="V11" i="194"/>
  <c r="J17" i="196"/>
  <c r="R17" i="196"/>
  <c r="C27" i="197"/>
  <c r="C11" i="198"/>
  <c r="C22" i="198"/>
  <c r="C33" i="198"/>
  <c r="H17" i="197"/>
  <c r="P17" i="197"/>
  <c r="X17" i="197"/>
  <c r="G8" i="198"/>
  <c r="O8" i="198"/>
  <c r="H11" i="198"/>
  <c r="P11" i="198"/>
  <c r="X11" i="198"/>
  <c r="K27" i="198"/>
  <c r="S27" i="198"/>
  <c r="E71" i="198"/>
  <c r="M71" i="198"/>
  <c r="U71" i="198"/>
  <c r="J17" i="199"/>
  <c r="J27" i="199"/>
  <c r="J26" i="199" s="1"/>
  <c r="C4" i="192"/>
  <c r="X11" i="192"/>
  <c r="K11" i="192"/>
  <c r="S11" i="192"/>
  <c r="E17" i="192"/>
  <c r="M17" i="192"/>
  <c r="U17" i="192"/>
  <c r="H17" i="192"/>
  <c r="P17" i="192"/>
  <c r="D71" i="192"/>
  <c r="L71" i="192"/>
  <c r="T71" i="192"/>
  <c r="C17" i="194"/>
  <c r="C27" i="194"/>
  <c r="C33" i="194"/>
  <c r="C52" i="194"/>
  <c r="V22" i="194"/>
  <c r="C11" i="196"/>
  <c r="C71" i="196"/>
  <c r="S22" i="196"/>
  <c r="N22" i="196"/>
  <c r="V22" i="196"/>
  <c r="H52" i="196"/>
  <c r="P52" i="196"/>
  <c r="X52" i="196"/>
  <c r="E11" i="195"/>
  <c r="G17" i="195"/>
  <c r="O17" i="195"/>
  <c r="W17" i="195"/>
  <c r="J27" i="195"/>
  <c r="R27" i="195"/>
  <c r="M27" i="195"/>
  <c r="U27" i="195"/>
  <c r="K52" i="195"/>
  <c r="S52" i="195"/>
  <c r="I71" i="195"/>
  <c r="Q71" i="195"/>
  <c r="H8" i="197"/>
  <c r="P8" i="197"/>
  <c r="X8" i="197"/>
  <c r="J22" i="197"/>
  <c r="R22" i="197"/>
  <c r="K11" i="199"/>
  <c r="I71" i="191"/>
  <c r="Q71" i="191"/>
  <c r="L8" i="192"/>
  <c r="J22" i="192"/>
  <c r="R22" i="192"/>
  <c r="I27" i="192"/>
  <c r="Q27" i="192"/>
  <c r="H33" i="192"/>
  <c r="J71" i="192"/>
  <c r="R71" i="192"/>
  <c r="H11" i="193"/>
  <c r="P11" i="193"/>
  <c r="X11" i="193"/>
  <c r="K11" i="193"/>
  <c r="S11" i="193"/>
  <c r="F11" i="193"/>
  <c r="N11" i="193"/>
  <c r="V11" i="193"/>
  <c r="G17" i="193"/>
  <c r="O17" i="193"/>
  <c r="W17" i="193"/>
  <c r="H22" i="193"/>
  <c r="P22" i="193"/>
  <c r="X22" i="193"/>
  <c r="K22" i="193"/>
  <c r="G33" i="193"/>
  <c r="O33" i="193"/>
  <c r="W33" i="193"/>
  <c r="J71" i="193"/>
  <c r="R71" i="193"/>
  <c r="H11" i="194"/>
  <c r="X11" i="194"/>
  <c r="S71" i="194"/>
  <c r="G8" i="196"/>
  <c r="O8" i="196"/>
  <c r="W8" i="196"/>
  <c r="M27" i="196"/>
  <c r="K33" i="196"/>
  <c r="S33" i="196"/>
  <c r="F33" i="196"/>
  <c r="N33" i="196"/>
  <c r="V33" i="196"/>
  <c r="D33" i="196"/>
  <c r="L33" i="196"/>
  <c r="T33" i="196"/>
  <c r="E8" i="195"/>
  <c r="M8" i="195"/>
  <c r="H8" i="195"/>
  <c r="X8" i="195"/>
  <c r="K11" i="195"/>
  <c r="S11" i="195"/>
  <c r="G22" i="195"/>
  <c r="G71" i="195"/>
  <c r="O71" i="195"/>
  <c r="W71" i="195"/>
  <c r="E17" i="197"/>
  <c r="M17" i="197"/>
  <c r="U17" i="197"/>
  <c r="H22" i="197"/>
  <c r="P22" i="197"/>
  <c r="X22" i="197"/>
  <c r="G27" i="197"/>
  <c r="O27" i="197"/>
  <c r="W27" i="197"/>
  <c r="F33" i="197"/>
  <c r="N33" i="197"/>
  <c r="V33" i="197"/>
  <c r="D71" i="199"/>
  <c r="U27" i="191"/>
  <c r="J71" i="191"/>
  <c r="R71" i="191"/>
  <c r="I11" i="192"/>
  <c r="Q11" i="192"/>
  <c r="G17" i="192"/>
  <c r="O17" i="192"/>
  <c r="M8" i="193"/>
  <c r="U8" i="193"/>
  <c r="I22" i="193"/>
  <c r="Q22" i="193"/>
  <c r="E11" i="194"/>
  <c r="M11" i="194"/>
  <c r="U11" i="194"/>
  <c r="V27" i="194"/>
  <c r="H71" i="196"/>
  <c r="P71" i="196"/>
  <c r="X71" i="196"/>
  <c r="K71" i="196"/>
  <c r="S71" i="196"/>
  <c r="M11" i="195"/>
  <c r="U11" i="195"/>
  <c r="I17" i="195"/>
  <c r="Q17" i="195"/>
  <c r="H22" i="195"/>
  <c r="P22" i="195"/>
  <c r="X22" i="195"/>
  <c r="S22" i="195"/>
  <c r="H33" i="195"/>
  <c r="W33" i="195"/>
  <c r="H71" i="195"/>
  <c r="P71" i="195"/>
  <c r="X71" i="195"/>
  <c r="C8" i="199"/>
  <c r="G8" i="197"/>
  <c r="O8" i="197"/>
  <c r="W8" i="197"/>
  <c r="J8" i="197"/>
  <c r="R8" i="197"/>
  <c r="D11" i="197"/>
  <c r="I22" i="197"/>
  <c r="Q22" i="197"/>
  <c r="G71" i="197"/>
  <c r="O71" i="197"/>
  <c r="W71" i="197"/>
  <c r="J71" i="197"/>
  <c r="R71" i="197"/>
  <c r="H17" i="198"/>
  <c r="L33" i="198"/>
  <c r="T33" i="198"/>
  <c r="K8" i="199"/>
  <c r="S8" i="199"/>
  <c r="E11" i="199"/>
  <c r="M11" i="199"/>
  <c r="U11" i="199"/>
  <c r="Q11" i="199"/>
  <c r="E17" i="199"/>
  <c r="M17" i="199"/>
  <c r="U17" i="199"/>
  <c r="E27" i="199"/>
  <c r="M27" i="199"/>
  <c r="M26" i="199" s="1"/>
  <c r="U27" i="199"/>
  <c r="I4" i="187"/>
  <c r="Q4" i="187"/>
  <c r="D4" i="187"/>
  <c r="L4" i="187"/>
  <c r="T4" i="187"/>
  <c r="D11" i="187"/>
  <c r="L11" i="187"/>
  <c r="T11" i="187"/>
  <c r="G11" i="187"/>
  <c r="O11" i="187"/>
  <c r="W11" i="187"/>
  <c r="J11" i="187"/>
  <c r="R11" i="187"/>
  <c r="F17" i="187"/>
  <c r="N17" i="187"/>
  <c r="V17" i="187"/>
  <c r="I17" i="187"/>
  <c r="Q17" i="187"/>
  <c r="T17" i="187"/>
  <c r="D27" i="187"/>
  <c r="L27" i="187"/>
  <c r="T27" i="187"/>
  <c r="J27" i="187"/>
  <c r="R27" i="187"/>
  <c r="I33" i="187"/>
  <c r="Q33" i="187"/>
  <c r="C17" i="188"/>
  <c r="C27" i="188"/>
  <c r="C33" i="188"/>
  <c r="C52" i="188"/>
  <c r="F4" i="188"/>
  <c r="N4" i="188"/>
  <c r="V4" i="188"/>
  <c r="G11" i="188"/>
  <c r="O11" i="188"/>
  <c r="W11" i="188"/>
  <c r="H17" i="188"/>
  <c r="P17" i="188"/>
  <c r="X17" i="188"/>
  <c r="K17" i="188"/>
  <c r="S17" i="188"/>
  <c r="J33" i="188"/>
  <c r="R33" i="188"/>
  <c r="E33" i="188"/>
  <c r="M33" i="188"/>
  <c r="U33" i="188"/>
  <c r="F33" i="188"/>
  <c r="N33" i="188"/>
  <c r="V33" i="188"/>
  <c r="G33" i="188"/>
  <c r="W33" i="188"/>
  <c r="E52" i="188"/>
  <c r="M52" i="188"/>
  <c r="U52" i="188"/>
  <c r="N27" i="189"/>
  <c r="V27" i="189"/>
  <c r="W11" i="190"/>
  <c r="R11" i="190"/>
  <c r="L33" i="190"/>
  <c r="G4" i="187"/>
  <c r="O4" i="187"/>
  <c r="W4" i="187"/>
  <c r="R4" i="187"/>
  <c r="E4" i="187"/>
  <c r="M4" i="187"/>
  <c r="U4" i="187"/>
  <c r="F52" i="187"/>
  <c r="N52" i="187"/>
  <c r="V52" i="187"/>
  <c r="I52" i="187"/>
  <c r="Q52" i="187"/>
  <c r="D52" i="187"/>
  <c r="L52" i="187"/>
  <c r="T52" i="187"/>
  <c r="H52" i="187"/>
  <c r="P52" i="187"/>
  <c r="X52" i="187"/>
  <c r="E8" i="188"/>
  <c r="M8" i="188"/>
  <c r="U8" i="188"/>
  <c r="H11" i="188"/>
  <c r="P11" i="188"/>
  <c r="X11" i="188"/>
  <c r="K11" i="188"/>
  <c r="S11" i="188"/>
  <c r="I11" i="188"/>
  <c r="Q11" i="188"/>
  <c r="D11" i="188"/>
  <c r="L11" i="188"/>
  <c r="T11" i="188"/>
  <c r="I17" i="188"/>
  <c r="Q17" i="188"/>
  <c r="G22" i="188"/>
  <c r="O22" i="188"/>
  <c r="W22" i="188"/>
  <c r="J22" i="188"/>
  <c r="R22" i="188"/>
  <c r="H71" i="188"/>
  <c r="P71" i="188"/>
  <c r="X71" i="188"/>
  <c r="K71" i="188"/>
  <c r="S71" i="188"/>
  <c r="U8" i="189"/>
  <c r="D52" i="189"/>
  <c r="D33" i="190"/>
  <c r="G52" i="187"/>
  <c r="O52" i="187"/>
  <c r="W52" i="187"/>
  <c r="E52" i="187"/>
  <c r="M52" i="187"/>
  <c r="U52" i="187"/>
  <c r="E4" i="188"/>
  <c r="M4" i="188"/>
  <c r="U4" i="188"/>
  <c r="F8" i="188"/>
  <c r="N8" i="188"/>
  <c r="V8" i="188"/>
  <c r="J17" i="188"/>
  <c r="R17" i="188"/>
  <c r="E17" i="188"/>
  <c r="M17" i="188"/>
  <c r="U17" i="188"/>
  <c r="H22" i="188"/>
  <c r="P22" i="188"/>
  <c r="X22" i="188"/>
  <c r="F27" i="188"/>
  <c r="N27" i="188"/>
  <c r="V27" i="188"/>
  <c r="I27" i="188"/>
  <c r="Q27" i="188"/>
  <c r="D33" i="188"/>
  <c r="L33" i="188"/>
  <c r="T33" i="188"/>
  <c r="F8" i="189"/>
  <c r="X11" i="189"/>
  <c r="Q17" i="190"/>
  <c r="G27" i="187"/>
  <c r="O27" i="187"/>
  <c r="W27" i="187"/>
  <c r="C11" i="188"/>
  <c r="J11" i="188"/>
  <c r="R11" i="188"/>
  <c r="G27" i="188"/>
  <c r="O27" i="188"/>
  <c r="W27" i="188"/>
  <c r="C17" i="189"/>
  <c r="C27" i="189"/>
  <c r="C33" i="189"/>
  <c r="I11" i="189"/>
  <c r="Q11" i="189"/>
  <c r="J11" i="189"/>
  <c r="R11" i="189"/>
  <c r="M11" i="189"/>
  <c r="U11" i="189"/>
  <c r="H33" i="189"/>
  <c r="P33" i="189"/>
  <c r="X33" i="189"/>
  <c r="I52" i="189"/>
  <c r="J11" i="190"/>
  <c r="O27" i="190"/>
  <c r="P22" i="187"/>
  <c r="E33" i="187"/>
  <c r="E26" i="187" s="1"/>
  <c r="M33" i="187"/>
  <c r="U33" i="187"/>
  <c r="H33" i="187"/>
  <c r="P33" i="187"/>
  <c r="K33" i="187"/>
  <c r="S33" i="187"/>
  <c r="G33" i="187"/>
  <c r="O33" i="187"/>
  <c r="W33" i="187"/>
  <c r="K27" i="188"/>
  <c r="S27" i="188"/>
  <c r="D27" i="188"/>
  <c r="L27" i="188"/>
  <c r="T27" i="188"/>
  <c r="I52" i="188"/>
  <c r="Q52" i="188"/>
  <c r="E44" i="105"/>
  <c r="G33" i="191"/>
  <c r="W33" i="191"/>
  <c r="H22" i="187"/>
  <c r="X22" i="187"/>
  <c r="X33" i="187"/>
  <c r="F33" i="187"/>
  <c r="N33" i="187"/>
  <c r="V33" i="187"/>
  <c r="D33" i="187"/>
  <c r="L33" i="187"/>
  <c r="T33" i="187"/>
  <c r="J52" i="187"/>
  <c r="R52" i="187"/>
  <c r="I8" i="188"/>
  <c r="Q8" i="188"/>
  <c r="K22" i="188"/>
  <c r="S22" i="188"/>
  <c r="J52" i="188"/>
  <c r="R52" i="188"/>
  <c r="K11" i="189"/>
  <c r="F11" i="189"/>
  <c r="N11" i="189"/>
  <c r="K27" i="189"/>
  <c r="S27" i="189"/>
  <c r="G11" i="190"/>
  <c r="E52" i="190"/>
  <c r="M52" i="190"/>
  <c r="P52" i="190"/>
  <c r="J8" i="187"/>
  <c r="R8" i="187"/>
  <c r="D17" i="187"/>
  <c r="L17" i="187"/>
  <c r="K71" i="187"/>
  <c r="S71" i="187"/>
  <c r="I4" i="188"/>
  <c r="Q4" i="188"/>
  <c r="J27" i="188"/>
  <c r="R27" i="188"/>
  <c r="H33" i="188"/>
  <c r="P33" i="188"/>
  <c r="X33" i="188"/>
  <c r="K33" i="188"/>
  <c r="S33" i="188"/>
  <c r="K52" i="188"/>
  <c r="S52" i="188"/>
  <c r="F52" i="188"/>
  <c r="N52" i="188"/>
  <c r="V52" i="188"/>
  <c r="D52" i="188"/>
  <c r="L52" i="188"/>
  <c r="T52" i="188"/>
  <c r="G52" i="188"/>
  <c r="O52" i="188"/>
  <c r="W52" i="188"/>
  <c r="C11" i="189"/>
  <c r="R8" i="189"/>
  <c r="G17" i="189"/>
  <c r="H8" i="189"/>
  <c r="P8" i="189"/>
  <c r="X8" i="189"/>
  <c r="K8" i="189"/>
  <c r="S8" i="189"/>
  <c r="I27" i="189"/>
  <c r="Q27" i="189"/>
  <c r="D27" i="189"/>
  <c r="L27" i="189"/>
  <c r="T27" i="189"/>
  <c r="G27" i="189"/>
  <c r="O27" i="189"/>
  <c r="W27" i="189"/>
  <c r="C27" i="190"/>
  <c r="C33" i="190"/>
  <c r="C52" i="190"/>
  <c r="I71" i="190"/>
  <c r="Q71" i="190"/>
  <c r="D71" i="190"/>
  <c r="L71" i="190"/>
  <c r="T71" i="190"/>
  <c r="G8" i="191"/>
  <c r="O8" i="191"/>
  <c r="W8" i="191"/>
  <c r="J11" i="191"/>
  <c r="R11" i="191"/>
  <c r="I22" i="191"/>
  <c r="Q22" i="191"/>
  <c r="K33" i="191"/>
  <c r="K26" i="191" s="1"/>
  <c r="S33" i="191"/>
  <c r="F33" i="191"/>
  <c r="P33" i="192"/>
  <c r="X52" i="193"/>
  <c r="C52" i="189"/>
  <c r="K17" i="189"/>
  <c r="S17" i="189"/>
  <c r="F17" i="189"/>
  <c r="N17" i="189"/>
  <c r="V17" i="189"/>
  <c r="I17" i="189"/>
  <c r="Q17" i="189"/>
  <c r="D17" i="189"/>
  <c r="L17" i="189"/>
  <c r="T17" i="189"/>
  <c r="J27" i="189"/>
  <c r="R27" i="189"/>
  <c r="E27" i="189"/>
  <c r="M27" i="189"/>
  <c r="U27" i="189"/>
  <c r="J52" i="189"/>
  <c r="R52" i="189"/>
  <c r="E52" i="189"/>
  <c r="M52" i="189"/>
  <c r="U52" i="189"/>
  <c r="H52" i="189"/>
  <c r="P52" i="189"/>
  <c r="X52" i="189"/>
  <c r="J17" i="190"/>
  <c r="R17" i="190"/>
  <c r="E17" i="190"/>
  <c r="M17" i="190"/>
  <c r="U17" i="190"/>
  <c r="H17" i="190"/>
  <c r="P17" i="190"/>
  <c r="X17" i="190"/>
  <c r="K17" i="190"/>
  <c r="S17" i="190"/>
  <c r="D22" i="190"/>
  <c r="L22" i="190"/>
  <c r="T22" i="190"/>
  <c r="E27" i="190"/>
  <c r="M27" i="190"/>
  <c r="U27" i="190"/>
  <c r="K8" i="191"/>
  <c r="S8" i="191"/>
  <c r="K11" i="191"/>
  <c r="S11" i="191"/>
  <c r="E22" i="191"/>
  <c r="M22" i="191"/>
  <c r="U22" i="191"/>
  <c r="H27" i="191"/>
  <c r="P27" i="191"/>
  <c r="P26" i="191" s="1"/>
  <c r="X27" i="191"/>
  <c r="F27" i="191"/>
  <c r="N27" i="191"/>
  <c r="V27" i="191"/>
  <c r="D33" i="191"/>
  <c r="L33" i="191"/>
  <c r="T33" i="191"/>
  <c r="G33" i="189"/>
  <c r="O33" i="189"/>
  <c r="W33" i="189"/>
  <c r="J33" i="190"/>
  <c r="R33" i="190"/>
  <c r="E33" i="190"/>
  <c r="M33" i="190"/>
  <c r="U33" i="190"/>
  <c r="H33" i="190"/>
  <c r="P33" i="190"/>
  <c r="X33" i="190"/>
  <c r="I33" i="190"/>
  <c r="Q33" i="190"/>
  <c r="I8" i="191"/>
  <c r="Q8" i="191"/>
  <c r="K22" i="191"/>
  <c r="S22" i="191"/>
  <c r="I27" i="191"/>
  <c r="Q27" i="191"/>
  <c r="D27" i="191"/>
  <c r="L27" i="191"/>
  <c r="T27" i="191"/>
  <c r="G27" i="191"/>
  <c r="O27" i="191"/>
  <c r="W27" i="191"/>
  <c r="E33" i="191"/>
  <c r="E26" i="191" s="1"/>
  <c r="M33" i="191"/>
  <c r="U33" i="191"/>
  <c r="L52" i="189"/>
  <c r="T52" i="189"/>
  <c r="G52" i="189"/>
  <c r="O52" i="189"/>
  <c r="W52" i="189"/>
  <c r="K52" i="189"/>
  <c r="S52" i="189"/>
  <c r="E11" i="190"/>
  <c r="M11" i="190"/>
  <c r="U11" i="190"/>
  <c r="K33" i="190"/>
  <c r="S33" i="190"/>
  <c r="F33" i="190"/>
  <c r="N33" i="190"/>
  <c r="V33" i="190"/>
  <c r="K52" i="190"/>
  <c r="S52" i="190"/>
  <c r="F52" i="190"/>
  <c r="N52" i="190"/>
  <c r="V52" i="190"/>
  <c r="I52" i="190"/>
  <c r="Q52" i="190"/>
  <c r="J52" i="190"/>
  <c r="R52" i="190"/>
  <c r="C8" i="191"/>
  <c r="J27" i="191"/>
  <c r="R27" i="191"/>
  <c r="H27" i="190"/>
  <c r="P27" i="190"/>
  <c r="X27" i="190"/>
  <c r="K27" i="190"/>
  <c r="S27" i="190"/>
  <c r="F27" i="190"/>
  <c r="N27" i="190"/>
  <c r="V27" i="190"/>
  <c r="I27" i="190"/>
  <c r="Q27" i="190"/>
  <c r="D27" i="190"/>
  <c r="L27" i="190"/>
  <c r="T27" i="190"/>
  <c r="D52" i="190"/>
  <c r="L52" i="190"/>
  <c r="T52" i="190"/>
  <c r="G52" i="190"/>
  <c r="O52" i="190"/>
  <c r="W52" i="190"/>
  <c r="I4" i="191"/>
  <c r="Q4" i="191"/>
  <c r="H17" i="191"/>
  <c r="P17" i="191"/>
  <c r="X17" i="191"/>
  <c r="E52" i="191"/>
  <c r="M52" i="191"/>
  <c r="U52" i="191"/>
  <c r="P33" i="194"/>
  <c r="I52" i="194"/>
  <c r="E8" i="189"/>
  <c r="F52" i="189"/>
  <c r="N52" i="189"/>
  <c r="V52" i="189"/>
  <c r="C11" i="191"/>
  <c r="D4" i="191"/>
  <c r="L4" i="191"/>
  <c r="T4" i="191"/>
  <c r="G4" i="191"/>
  <c r="O4" i="191"/>
  <c r="W4" i="191"/>
  <c r="J4" i="191"/>
  <c r="R4" i="191"/>
  <c r="K17" i="191"/>
  <c r="S17" i="191"/>
  <c r="F17" i="191"/>
  <c r="N17" i="191"/>
  <c r="V17" i="191"/>
  <c r="I17" i="191"/>
  <c r="Q17" i="191"/>
  <c r="K22" i="192"/>
  <c r="S22" i="192"/>
  <c r="H52" i="193"/>
  <c r="E17" i="194"/>
  <c r="U17" i="194"/>
  <c r="H17" i="194"/>
  <c r="P17" i="194"/>
  <c r="X17" i="194"/>
  <c r="G22" i="194"/>
  <c r="W22" i="194"/>
  <c r="K33" i="189"/>
  <c r="S33" i="189"/>
  <c r="F33" i="189"/>
  <c r="N33" i="189"/>
  <c r="V33" i="189"/>
  <c r="I33" i="189"/>
  <c r="Q33" i="189"/>
  <c r="J33" i="189"/>
  <c r="R33" i="189"/>
  <c r="E33" i="189"/>
  <c r="M33" i="189"/>
  <c r="U33" i="189"/>
  <c r="I71" i="189"/>
  <c r="Q71" i="189"/>
  <c r="D71" i="189"/>
  <c r="L71" i="189"/>
  <c r="T71" i="189"/>
  <c r="G8" i="190"/>
  <c r="O8" i="190"/>
  <c r="W8" i="190"/>
  <c r="J8" i="190"/>
  <c r="R8" i="190"/>
  <c r="H11" i="190"/>
  <c r="P11" i="190"/>
  <c r="X11" i="190"/>
  <c r="K11" i="190"/>
  <c r="S11" i="190"/>
  <c r="F11" i="190"/>
  <c r="N11" i="190"/>
  <c r="V11" i="190"/>
  <c r="I11" i="190"/>
  <c r="Q11" i="190"/>
  <c r="D11" i="190"/>
  <c r="L11" i="190"/>
  <c r="T11" i="190"/>
  <c r="G17" i="190"/>
  <c r="O17" i="190"/>
  <c r="W17" i="190"/>
  <c r="F22" i="190"/>
  <c r="N22" i="190"/>
  <c r="V22" i="190"/>
  <c r="C71" i="191"/>
  <c r="E4" i="191"/>
  <c r="M4" i="191"/>
  <c r="U4" i="191"/>
  <c r="H11" i="191"/>
  <c r="P11" i="191"/>
  <c r="P3" i="191" s="1"/>
  <c r="X11" i="191"/>
  <c r="F11" i="191"/>
  <c r="N11" i="191"/>
  <c r="V11" i="191"/>
  <c r="D17" i="191"/>
  <c r="L17" i="191"/>
  <c r="T17" i="191"/>
  <c r="H11" i="192"/>
  <c r="P11" i="192"/>
  <c r="X17" i="192"/>
  <c r="I52" i="192"/>
  <c r="Q52" i="192"/>
  <c r="H33" i="194"/>
  <c r="X33" i="194"/>
  <c r="N33" i="191"/>
  <c r="V33" i="191"/>
  <c r="I33" i="191"/>
  <c r="Q33" i="191"/>
  <c r="F52" i="191"/>
  <c r="N52" i="191"/>
  <c r="V52" i="191"/>
  <c r="K17" i="192"/>
  <c r="S17" i="192"/>
  <c r="F17" i="192"/>
  <c r="N17" i="192"/>
  <c r="V17" i="192"/>
  <c r="Q17" i="192"/>
  <c r="D17" i="192"/>
  <c r="L17" i="192"/>
  <c r="T17" i="192"/>
  <c r="J33" i="192"/>
  <c r="R33" i="192"/>
  <c r="E33" i="192"/>
  <c r="M33" i="192"/>
  <c r="U33" i="192"/>
  <c r="I11" i="193"/>
  <c r="Q11" i="193"/>
  <c r="D11" i="193"/>
  <c r="L11" i="193"/>
  <c r="T11" i="193"/>
  <c r="O11" i="193"/>
  <c r="W11" i="193"/>
  <c r="J11" i="193"/>
  <c r="R11" i="193"/>
  <c r="K52" i="193"/>
  <c r="S52" i="193"/>
  <c r="F52" i="193"/>
  <c r="N52" i="193"/>
  <c r="V52" i="193"/>
  <c r="I52" i="193"/>
  <c r="Q52" i="193"/>
  <c r="C8" i="194"/>
  <c r="G11" i="194"/>
  <c r="O11" i="194"/>
  <c r="W11" i="194"/>
  <c r="J11" i="194"/>
  <c r="K17" i="194"/>
  <c r="S17" i="194"/>
  <c r="F17" i="194"/>
  <c r="N17" i="194"/>
  <c r="V17" i="194"/>
  <c r="I27" i="194"/>
  <c r="Q27" i="194"/>
  <c r="D27" i="194"/>
  <c r="L27" i="194"/>
  <c r="T27" i="194"/>
  <c r="G17" i="196"/>
  <c r="R11" i="195"/>
  <c r="K8" i="192"/>
  <c r="S8" i="192"/>
  <c r="E22" i="192"/>
  <c r="M22" i="192"/>
  <c r="U22" i="192"/>
  <c r="K33" i="192"/>
  <c r="S33" i="192"/>
  <c r="F33" i="192"/>
  <c r="N33" i="192"/>
  <c r="V33" i="192"/>
  <c r="I33" i="192"/>
  <c r="I26" i="192" s="1"/>
  <c r="Q33" i="192"/>
  <c r="D33" i="192"/>
  <c r="L33" i="192"/>
  <c r="T33" i="192"/>
  <c r="G33" i="192"/>
  <c r="O33" i="192"/>
  <c r="W33" i="192"/>
  <c r="X33" i="192"/>
  <c r="K71" i="192"/>
  <c r="S71" i="192"/>
  <c r="D52" i="193"/>
  <c r="L52" i="193"/>
  <c r="T52" i="193"/>
  <c r="G52" i="193"/>
  <c r="O52" i="193"/>
  <c r="W52" i="193"/>
  <c r="J52" i="194"/>
  <c r="R52" i="194"/>
  <c r="G33" i="195"/>
  <c r="I71" i="192"/>
  <c r="Q71" i="192"/>
  <c r="H8" i="193"/>
  <c r="P8" i="193"/>
  <c r="X8" i="193"/>
  <c r="J33" i="193"/>
  <c r="R33" i="193"/>
  <c r="E33" i="193"/>
  <c r="M33" i="193"/>
  <c r="U33" i="193"/>
  <c r="H33" i="193"/>
  <c r="P33" i="193"/>
  <c r="X33" i="193"/>
  <c r="E52" i="193"/>
  <c r="M52" i="193"/>
  <c r="U52" i="193"/>
  <c r="I11" i="194"/>
  <c r="Q11" i="194"/>
  <c r="D11" i="194"/>
  <c r="L11" i="194"/>
  <c r="T11" i="194"/>
  <c r="R11" i="194"/>
  <c r="G33" i="194"/>
  <c r="O33" i="194"/>
  <c r="W33" i="194"/>
  <c r="J33" i="194"/>
  <c r="R33" i="194"/>
  <c r="P8" i="195"/>
  <c r="H27" i="192"/>
  <c r="P27" i="192"/>
  <c r="X27" i="192"/>
  <c r="D22" i="193"/>
  <c r="L22" i="193"/>
  <c r="T22" i="193"/>
  <c r="K33" i="193"/>
  <c r="S33" i="193"/>
  <c r="F33" i="193"/>
  <c r="N33" i="193"/>
  <c r="V33" i="193"/>
  <c r="I33" i="193"/>
  <c r="Q33" i="193"/>
  <c r="D33" i="193"/>
  <c r="L33" i="193"/>
  <c r="T33" i="193"/>
  <c r="C22" i="194"/>
  <c r="H22" i="194"/>
  <c r="P22" i="194"/>
  <c r="X22" i="194"/>
  <c r="D52" i="194"/>
  <c r="L52" i="194"/>
  <c r="T52" i="194"/>
  <c r="G52" i="194"/>
  <c r="O52" i="194"/>
  <c r="W52" i="194"/>
  <c r="E52" i="194"/>
  <c r="M52" i="194"/>
  <c r="U52" i="194"/>
  <c r="F52" i="194"/>
  <c r="N52" i="194"/>
  <c r="V52" i="194"/>
  <c r="G27" i="196"/>
  <c r="O27" i="196"/>
  <c r="W27" i="196"/>
  <c r="R27" i="196"/>
  <c r="G33" i="196"/>
  <c r="O33" i="196"/>
  <c r="H52" i="195"/>
  <c r="P52" i="195"/>
  <c r="H22" i="198"/>
  <c r="C11" i="192"/>
  <c r="C33" i="192"/>
  <c r="C52" i="192"/>
  <c r="D11" i="192"/>
  <c r="L11" i="192"/>
  <c r="T11" i="192"/>
  <c r="G11" i="192"/>
  <c r="O11" i="192"/>
  <c r="W11" i="192"/>
  <c r="J11" i="192"/>
  <c r="R11" i="192"/>
  <c r="E11" i="192"/>
  <c r="M11" i="192"/>
  <c r="U11" i="192"/>
  <c r="L27" i="192"/>
  <c r="T27" i="192"/>
  <c r="G27" i="192"/>
  <c r="O27" i="192"/>
  <c r="W27" i="192"/>
  <c r="J27" i="192"/>
  <c r="R27" i="192"/>
  <c r="E27" i="192"/>
  <c r="M27" i="192"/>
  <c r="U27" i="192"/>
  <c r="J22" i="193"/>
  <c r="R22" i="193"/>
  <c r="E22" i="193"/>
  <c r="M22" i="193"/>
  <c r="U22" i="193"/>
  <c r="H27" i="193"/>
  <c r="H26" i="193" s="1"/>
  <c r="P27" i="193"/>
  <c r="X27" i="193"/>
  <c r="K27" i="193"/>
  <c r="S27" i="193"/>
  <c r="F27" i="193"/>
  <c r="N27" i="193"/>
  <c r="V27" i="193"/>
  <c r="H71" i="193"/>
  <c r="P71" i="193"/>
  <c r="X71" i="193"/>
  <c r="K71" i="193"/>
  <c r="S71" i="193"/>
  <c r="E27" i="194"/>
  <c r="M27" i="194"/>
  <c r="U27" i="194"/>
  <c r="H27" i="194"/>
  <c r="P27" i="194"/>
  <c r="X27" i="194"/>
  <c r="I33" i="194"/>
  <c r="Q33" i="194"/>
  <c r="D33" i="194"/>
  <c r="L33" i="194"/>
  <c r="T33" i="194"/>
  <c r="L11" i="198"/>
  <c r="T11" i="198"/>
  <c r="K52" i="191"/>
  <c r="S52" i="191"/>
  <c r="I52" i="191"/>
  <c r="Q52" i="191"/>
  <c r="F22" i="192"/>
  <c r="K52" i="192"/>
  <c r="S52" i="192"/>
  <c r="F52" i="192"/>
  <c r="N52" i="192"/>
  <c r="V52" i="192"/>
  <c r="J17" i="193"/>
  <c r="R17" i="193"/>
  <c r="E17" i="193"/>
  <c r="M17" i="193"/>
  <c r="U17" i="193"/>
  <c r="H17" i="193"/>
  <c r="P17" i="193"/>
  <c r="X17" i="193"/>
  <c r="I27" i="193"/>
  <c r="Q27" i="193"/>
  <c r="D27" i="193"/>
  <c r="L27" i="193"/>
  <c r="T27" i="193"/>
  <c r="G27" i="193"/>
  <c r="O27" i="193"/>
  <c r="W27" i="193"/>
  <c r="J27" i="193"/>
  <c r="R27" i="193"/>
  <c r="I71" i="193"/>
  <c r="Q71" i="193"/>
  <c r="D71" i="193"/>
  <c r="L71" i="193"/>
  <c r="T71" i="193"/>
  <c r="F8" i="194"/>
  <c r="N8" i="194"/>
  <c r="V8" i="194"/>
  <c r="J22" i="194"/>
  <c r="R22" i="194"/>
  <c r="E22" i="194"/>
  <c r="M22" i="194"/>
  <c r="U22" i="194"/>
  <c r="K22" i="195"/>
  <c r="W52" i="197"/>
  <c r="H71" i="198"/>
  <c r="P71" i="198"/>
  <c r="D52" i="191"/>
  <c r="L52" i="191"/>
  <c r="T52" i="191"/>
  <c r="G52" i="191"/>
  <c r="O52" i="191"/>
  <c r="W52" i="191"/>
  <c r="J52" i="191"/>
  <c r="R52" i="191"/>
  <c r="C27" i="192"/>
  <c r="D52" i="192"/>
  <c r="L52" i="192"/>
  <c r="T52" i="192"/>
  <c r="G52" i="192"/>
  <c r="O52" i="192"/>
  <c r="W52" i="192"/>
  <c r="J52" i="192"/>
  <c r="R52" i="192"/>
  <c r="E52" i="192"/>
  <c r="M52" i="192"/>
  <c r="U52" i="192"/>
  <c r="H52" i="192"/>
  <c r="P52" i="192"/>
  <c r="X52" i="192"/>
  <c r="G11" i="193"/>
  <c r="F17" i="193"/>
  <c r="N17" i="193"/>
  <c r="V17" i="193"/>
  <c r="I17" i="193"/>
  <c r="Q17" i="193"/>
  <c r="D17" i="193"/>
  <c r="L17" i="193"/>
  <c r="T17" i="193"/>
  <c r="D17" i="194"/>
  <c r="L17" i="194"/>
  <c r="T17" i="194"/>
  <c r="G27" i="194"/>
  <c r="O27" i="194"/>
  <c r="W27" i="194"/>
  <c r="J27" i="194"/>
  <c r="R27" i="194"/>
  <c r="K33" i="194"/>
  <c r="S33" i="194"/>
  <c r="F33" i="194"/>
  <c r="N33" i="194"/>
  <c r="V33" i="194"/>
  <c r="E33" i="194"/>
  <c r="M33" i="194"/>
  <c r="U33" i="194"/>
  <c r="J11" i="195"/>
  <c r="O33" i="195"/>
  <c r="N33" i="198"/>
  <c r="V33" i="198"/>
  <c r="I17" i="196"/>
  <c r="Q17" i="196"/>
  <c r="D17" i="196"/>
  <c r="J27" i="196"/>
  <c r="F8" i="195"/>
  <c r="N8" i="195"/>
  <c r="V8" i="195"/>
  <c r="G11" i="195"/>
  <c r="O11" i="195"/>
  <c r="W11" i="195"/>
  <c r="I33" i="195"/>
  <c r="Q33" i="195"/>
  <c r="D27" i="198"/>
  <c r="J52" i="197"/>
  <c r="R52" i="197"/>
  <c r="E52" i="197"/>
  <c r="M52" i="197"/>
  <c r="U52" i="197"/>
  <c r="H52" i="197"/>
  <c r="P52" i="197"/>
  <c r="X52" i="197"/>
  <c r="C33" i="196"/>
  <c r="H17" i="196"/>
  <c r="P17" i="196"/>
  <c r="X17" i="196"/>
  <c r="J52" i="196"/>
  <c r="R52" i="196"/>
  <c r="M52" i="196"/>
  <c r="H11" i="195"/>
  <c r="P11" i="195"/>
  <c r="X11" i="195"/>
  <c r="J33" i="195"/>
  <c r="R33" i="195"/>
  <c r="R26" i="195" s="1"/>
  <c r="K17" i="197"/>
  <c r="S17" i="197"/>
  <c r="H33" i="197"/>
  <c r="P33" i="197"/>
  <c r="X33" i="197"/>
  <c r="K33" i="197"/>
  <c r="S33" i="197"/>
  <c r="K52" i="197"/>
  <c r="S52" i="197"/>
  <c r="F52" i="197"/>
  <c r="N52" i="197"/>
  <c r="V52" i="197"/>
  <c r="D17" i="199"/>
  <c r="G11" i="199"/>
  <c r="O11" i="199"/>
  <c r="W11" i="199"/>
  <c r="J22" i="199"/>
  <c r="R22" i="199"/>
  <c r="V22" i="199"/>
  <c r="F27" i="199"/>
  <c r="N27" i="199"/>
  <c r="V27" i="199"/>
  <c r="G11" i="196"/>
  <c r="O11" i="196"/>
  <c r="W11" i="196"/>
  <c r="J11" i="196"/>
  <c r="K17" i="196"/>
  <c r="S17" i="196"/>
  <c r="F17" i="196"/>
  <c r="N17" i="196"/>
  <c r="V17" i="196"/>
  <c r="L17" i="196"/>
  <c r="T17" i="196"/>
  <c r="K52" i="196"/>
  <c r="S52" i="196"/>
  <c r="F52" i="196"/>
  <c r="N52" i="196"/>
  <c r="V52" i="196"/>
  <c r="I52" i="196"/>
  <c r="Q52" i="196"/>
  <c r="G71" i="196"/>
  <c r="O71" i="196"/>
  <c r="W71" i="196"/>
  <c r="J71" i="196"/>
  <c r="R71" i="196"/>
  <c r="J17" i="195"/>
  <c r="R17" i="195"/>
  <c r="G27" i="195"/>
  <c r="O27" i="195"/>
  <c r="W27" i="195"/>
  <c r="F52" i="195"/>
  <c r="N52" i="195"/>
  <c r="V52" i="195"/>
  <c r="I52" i="195"/>
  <c r="Q52" i="195"/>
  <c r="D52" i="195"/>
  <c r="L52" i="195"/>
  <c r="T52" i="195"/>
  <c r="G52" i="195"/>
  <c r="O52" i="195"/>
  <c r="W52" i="195"/>
  <c r="E52" i="195"/>
  <c r="M52" i="195"/>
  <c r="U52" i="195"/>
  <c r="I17" i="197"/>
  <c r="Q17" i="197"/>
  <c r="L17" i="197"/>
  <c r="T17" i="197"/>
  <c r="G17" i="197"/>
  <c r="O17" i="197"/>
  <c r="W17" i="197"/>
  <c r="G22" i="197"/>
  <c r="O22" i="197"/>
  <c r="W22" i="197"/>
  <c r="I33" i="197"/>
  <c r="Q33" i="197"/>
  <c r="D33" i="197"/>
  <c r="L33" i="197"/>
  <c r="T33" i="197"/>
  <c r="G33" i="197"/>
  <c r="G26" i="197" s="1"/>
  <c r="O33" i="197"/>
  <c r="W33" i="197"/>
  <c r="F71" i="197"/>
  <c r="N71" i="197"/>
  <c r="V71" i="197"/>
  <c r="D11" i="199"/>
  <c r="Q33" i="198"/>
  <c r="H11" i="196"/>
  <c r="P11" i="196"/>
  <c r="X11" i="196"/>
  <c r="K11" i="196"/>
  <c r="S11" i="196"/>
  <c r="F11" i="196"/>
  <c r="N11" i="196"/>
  <c r="V11" i="196"/>
  <c r="I33" i="196"/>
  <c r="Q33" i="196"/>
  <c r="D52" i="196"/>
  <c r="L52" i="196"/>
  <c r="T52" i="196"/>
  <c r="G52" i="196"/>
  <c r="O52" i="196"/>
  <c r="W52" i="196"/>
  <c r="E52" i="196"/>
  <c r="U52" i="196"/>
  <c r="O22" i="195"/>
  <c r="W22" i="195"/>
  <c r="H27" i="195"/>
  <c r="P27" i="195"/>
  <c r="X27" i="195"/>
  <c r="D11" i="198"/>
  <c r="F11" i="197"/>
  <c r="N11" i="197"/>
  <c r="V11" i="197"/>
  <c r="I11" i="197"/>
  <c r="Q11" i="197"/>
  <c r="J17" i="197"/>
  <c r="R17" i="197"/>
  <c r="K22" i="197"/>
  <c r="S22" i="197"/>
  <c r="F27" i="197"/>
  <c r="N27" i="197"/>
  <c r="V27" i="197"/>
  <c r="I27" i="197"/>
  <c r="Q27" i="197"/>
  <c r="J33" i="197"/>
  <c r="R33" i="197"/>
  <c r="E33" i="197"/>
  <c r="M33" i="197"/>
  <c r="U33" i="197"/>
  <c r="E17" i="198"/>
  <c r="M17" i="198"/>
  <c r="U17" i="198"/>
  <c r="E27" i="198"/>
  <c r="E26" i="198" s="1"/>
  <c r="M27" i="198"/>
  <c r="M26" i="198" s="1"/>
  <c r="U27" i="198"/>
  <c r="I52" i="198"/>
  <c r="Q52" i="198"/>
  <c r="I8" i="199"/>
  <c r="Q8" i="199"/>
  <c r="M8" i="199"/>
  <c r="U8" i="199"/>
  <c r="F17" i="199"/>
  <c r="N17" i="199"/>
  <c r="V17" i="199"/>
  <c r="R17" i="199"/>
  <c r="L22" i="199"/>
  <c r="T22" i="199"/>
  <c r="H27" i="199"/>
  <c r="H26" i="199" s="1"/>
  <c r="P27" i="199"/>
  <c r="X27" i="199"/>
  <c r="X26" i="199" s="1"/>
  <c r="F8" i="196"/>
  <c r="N8" i="196"/>
  <c r="V8" i="196"/>
  <c r="I8" i="196"/>
  <c r="Q8" i="196"/>
  <c r="I11" i="196"/>
  <c r="Q11" i="196"/>
  <c r="D11" i="196"/>
  <c r="L11" i="196"/>
  <c r="T11" i="196"/>
  <c r="R11" i="196"/>
  <c r="H22" i="196"/>
  <c r="P22" i="196"/>
  <c r="J33" i="196"/>
  <c r="R33" i="196"/>
  <c r="E33" i="196"/>
  <c r="E26" i="196" s="1"/>
  <c r="M33" i="196"/>
  <c r="U33" i="196"/>
  <c r="H33" i="196"/>
  <c r="P33" i="196"/>
  <c r="X33" i="196"/>
  <c r="D71" i="196"/>
  <c r="L71" i="196"/>
  <c r="T71" i="196"/>
  <c r="U8" i="195"/>
  <c r="V11" i="195"/>
  <c r="I11" i="195"/>
  <c r="Q11" i="195"/>
  <c r="D11" i="195"/>
  <c r="L11" i="195"/>
  <c r="T11" i="195"/>
  <c r="E33" i="195"/>
  <c r="M33" i="195"/>
  <c r="U33" i="195"/>
  <c r="P33" i="195"/>
  <c r="X33" i="195"/>
  <c r="K33" i="195"/>
  <c r="S33" i="195"/>
  <c r="F33" i="195"/>
  <c r="N33" i="195"/>
  <c r="V33" i="195"/>
  <c r="D33" i="195"/>
  <c r="L33" i="195"/>
  <c r="T33" i="195"/>
  <c r="J11" i="197"/>
  <c r="R11" i="197"/>
  <c r="E11" i="197"/>
  <c r="M11" i="197"/>
  <c r="U11" i="197"/>
  <c r="D22" i="197"/>
  <c r="L22" i="197"/>
  <c r="T22" i="197"/>
  <c r="J27" i="197"/>
  <c r="R27" i="197"/>
  <c r="E27" i="197"/>
  <c r="M27" i="197"/>
  <c r="U27" i="197"/>
  <c r="K71" i="197"/>
  <c r="S71" i="197"/>
  <c r="D52" i="199"/>
  <c r="G33" i="198"/>
  <c r="O33" i="198"/>
  <c r="W33" i="198"/>
  <c r="W17" i="199"/>
  <c r="C17" i="195"/>
  <c r="C27" i="195"/>
  <c r="C33" i="195"/>
  <c r="C52" i="195"/>
  <c r="E17" i="195"/>
  <c r="M17" i="195"/>
  <c r="U17" i="195"/>
  <c r="H17" i="195"/>
  <c r="P17" i="195"/>
  <c r="X17" i="195"/>
  <c r="K17" i="195"/>
  <c r="S17" i="195"/>
  <c r="F17" i="195"/>
  <c r="N17" i="195"/>
  <c r="V17" i="195"/>
  <c r="C17" i="198"/>
  <c r="C27" i="198"/>
  <c r="E8" i="197"/>
  <c r="M8" i="197"/>
  <c r="U8" i="197"/>
  <c r="H11" i="197"/>
  <c r="P11" i="197"/>
  <c r="X11" i="197"/>
  <c r="K11" i="197"/>
  <c r="S11" i="197"/>
  <c r="H27" i="197"/>
  <c r="P27" i="197"/>
  <c r="X27" i="197"/>
  <c r="K27" i="197"/>
  <c r="S27" i="197"/>
  <c r="D33" i="199"/>
  <c r="Q71" i="199"/>
  <c r="C8" i="196"/>
  <c r="C17" i="196"/>
  <c r="C52" i="196"/>
  <c r="H8" i="196"/>
  <c r="P8" i="196"/>
  <c r="X8" i="196"/>
  <c r="K8" i="196"/>
  <c r="S8" i="196"/>
  <c r="E22" i="196"/>
  <c r="M22" i="196"/>
  <c r="U22" i="196"/>
  <c r="H27" i="196"/>
  <c r="P27" i="196"/>
  <c r="X27" i="196"/>
  <c r="K27" i="196"/>
  <c r="S27" i="196"/>
  <c r="F27" i="196"/>
  <c r="N27" i="196"/>
  <c r="V27" i="196"/>
  <c r="K27" i="195"/>
  <c r="S27" i="195"/>
  <c r="I27" i="195"/>
  <c r="Q27" i="195"/>
  <c r="D27" i="195"/>
  <c r="L27" i="195"/>
  <c r="T27" i="195"/>
  <c r="J52" i="195"/>
  <c r="R52" i="195"/>
  <c r="C17" i="199"/>
  <c r="C27" i="199"/>
  <c r="C33" i="199"/>
  <c r="C52" i="199"/>
  <c r="D52" i="198"/>
  <c r="F8" i="197"/>
  <c r="N8" i="197"/>
  <c r="V8" i="197"/>
  <c r="I8" i="197"/>
  <c r="Q8" i="197"/>
  <c r="D27" i="199"/>
  <c r="P17" i="198"/>
  <c r="X17" i="198"/>
  <c r="S22" i="198"/>
  <c r="H27" i="198"/>
  <c r="P27" i="198"/>
  <c r="X27" i="198"/>
  <c r="X26" i="198" s="1"/>
  <c r="L27" i="198"/>
  <c r="R71" i="199"/>
  <c r="D33" i="198"/>
  <c r="D17" i="197"/>
  <c r="C52" i="191"/>
  <c r="C33" i="191"/>
  <c r="C27" i="191"/>
  <c r="E43" i="105"/>
  <c r="W26" i="198" l="1"/>
  <c r="R26" i="191"/>
  <c r="S26" i="187"/>
  <c r="V26" i="192"/>
  <c r="X26" i="188"/>
  <c r="N26" i="195"/>
  <c r="V26" i="188"/>
  <c r="T26" i="198"/>
  <c r="V26" i="198"/>
  <c r="J3" i="188"/>
  <c r="W26" i="194"/>
  <c r="T26" i="199"/>
  <c r="O26" i="194"/>
  <c r="G26" i="193"/>
  <c r="U26" i="188"/>
  <c r="G26" i="199"/>
  <c r="W26" i="190"/>
  <c r="H26" i="194"/>
  <c r="L26" i="199"/>
  <c r="L26" i="189"/>
  <c r="G26" i="195"/>
  <c r="V26" i="187"/>
  <c r="M26" i="188"/>
  <c r="I26" i="195"/>
  <c r="V26" i="194"/>
  <c r="X26" i="193"/>
  <c r="Q26" i="187"/>
  <c r="S26" i="199"/>
  <c r="H26" i="198"/>
  <c r="O26" i="197"/>
  <c r="D26" i="197"/>
  <c r="L26" i="194"/>
  <c r="S26" i="192"/>
  <c r="M26" i="191"/>
  <c r="O26" i="190"/>
  <c r="R26" i="190"/>
  <c r="X26" i="189"/>
  <c r="S26" i="189"/>
  <c r="P3" i="188"/>
  <c r="O26" i="188"/>
  <c r="D3" i="188"/>
  <c r="H26" i="188"/>
  <c r="M3" i="187"/>
  <c r="O26" i="199"/>
  <c r="J26" i="198"/>
  <c r="N3" i="187"/>
  <c r="C3" i="190"/>
  <c r="E26" i="192"/>
  <c r="F26" i="192"/>
  <c r="T3" i="191"/>
  <c r="L3" i="191"/>
  <c r="F26" i="198"/>
  <c r="X26" i="191"/>
  <c r="U26" i="199"/>
  <c r="I26" i="198"/>
  <c r="R26" i="198"/>
  <c r="O26" i="193"/>
  <c r="R26" i="196"/>
  <c r="P26" i="199"/>
  <c r="G26" i="198"/>
  <c r="P26" i="198"/>
  <c r="V26" i="197"/>
  <c r="T26" i="194"/>
  <c r="G3" i="188"/>
  <c r="F26" i="188"/>
  <c r="D26" i="192"/>
  <c r="I26" i="187"/>
  <c r="S3" i="191"/>
  <c r="X3" i="191"/>
  <c r="W3" i="188"/>
  <c r="J3" i="187"/>
  <c r="Q26" i="199"/>
  <c r="L3" i="188"/>
  <c r="F26" i="189"/>
  <c r="V26" i="195"/>
  <c r="U26" i="198"/>
  <c r="L26" i="190"/>
  <c r="Q3" i="187"/>
  <c r="D3" i="191"/>
  <c r="V3" i="187"/>
  <c r="N26" i="198"/>
  <c r="C26" i="194"/>
  <c r="C26" i="196"/>
  <c r="H3" i="191"/>
  <c r="H26" i="191"/>
  <c r="E26" i="199"/>
  <c r="P26" i="188"/>
  <c r="P26" i="189"/>
  <c r="S26" i="198"/>
  <c r="O26" i="198"/>
  <c r="V26" i="196"/>
  <c r="N26" i="197"/>
  <c r="W26" i="195"/>
  <c r="R26" i="192"/>
  <c r="T26" i="197"/>
  <c r="J26" i="195"/>
  <c r="K26" i="195"/>
  <c r="R3" i="187"/>
  <c r="Q26" i="192"/>
  <c r="D26" i="196"/>
  <c r="K26" i="187"/>
  <c r="N26" i="196"/>
  <c r="L26" i="191"/>
  <c r="C3" i="189"/>
  <c r="K26" i="198"/>
  <c r="T26" i="196"/>
  <c r="Q26" i="198"/>
  <c r="N26" i="194"/>
  <c r="M3" i="188"/>
  <c r="R26" i="187"/>
  <c r="N26" i="192"/>
  <c r="D26" i="189"/>
  <c r="H26" i="187"/>
  <c r="W3" i="187"/>
  <c r="L26" i="196"/>
  <c r="W26" i="199"/>
  <c r="K3" i="187"/>
  <c r="K26" i="192"/>
  <c r="T3" i="188"/>
  <c r="P3" i="187"/>
  <c r="S26" i="197"/>
  <c r="G26" i="192"/>
  <c r="I26" i="199"/>
  <c r="F26" i="199"/>
  <c r="K26" i="194"/>
  <c r="G26" i="188"/>
  <c r="G26" i="190"/>
  <c r="E26" i="188"/>
  <c r="X3" i="187"/>
  <c r="P26" i="194"/>
  <c r="U3" i="187"/>
  <c r="X26" i="187"/>
  <c r="V26" i="199"/>
  <c r="F3" i="187"/>
  <c r="D26" i="199"/>
  <c r="S26" i="196"/>
  <c r="D26" i="191"/>
  <c r="J26" i="190"/>
  <c r="H26" i="189"/>
  <c r="K3" i="188"/>
  <c r="K26" i="196"/>
  <c r="C26" i="193"/>
  <c r="P26" i="187"/>
  <c r="E26" i="197"/>
  <c r="F26" i="194"/>
  <c r="F26" i="191"/>
  <c r="S3" i="187"/>
  <c r="S2" i="187" s="1"/>
  <c r="F26" i="196"/>
  <c r="Q26" i="189"/>
  <c r="H3" i="187"/>
  <c r="S26" i="195"/>
  <c r="K26" i="197"/>
  <c r="J26" i="197"/>
  <c r="I26" i="197"/>
  <c r="C26" i="192"/>
  <c r="U26" i="192"/>
  <c r="T26" i="192"/>
  <c r="H26" i="192"/>
  <c r="P26" i="190"/>
  <c r="T26" i="189"/>
  <c r="S26" i="188"/>
  <c r="I3" i="188"/>
  <c r="H3" i="188"/>
  <c r="I3" i="187"/>
  <c r="U3" i="191"/>
  <c r="K26" i="188"/>
  <c r="T26" i="195"/>
  <c r="U26" i="197"/>
  <c r="W26" i="197"/>
  <c r="J26" i="194"/>
  <c r="D26" i="193"/>
  <c r="O26" i="192"/>
  <c r="O3" i="191"/>
  <c r="G26" i="191"/>
  <c r="J26" i="187"/>
  <c r="P26" i="197"/>
  <c r="M3" i="191"/>
  <c r="M2" i="191" s="1"/>
  <c r="Q26" i="195"/>
  <c r="H26" i="197"/>
  <c r="U26" i="195"/>
  <c r="U26" i="196"/>
  <c r="M26" i="197"/>
  <c r="Q26" i="196"/>
  <c r="U26" i="193"/>
  <c r="E3" i="191"/>
  <c r="E2" i="191" s="1"/>
  <c r="J26" i="191"/>
  <c r="D26" i="198"/>
  <c r="L26" i="198"/>
  <c r="M26" i="196"/>
  <c r="M26" i="193"/>
  <c r="S26" i="191"/>
  <c r="E3" i="188"/>
  <c r="E26" i="193"/>
  <c r="F3" i="191"/>
  <c r="U26" i="191"/>
  <c r="S3" i="188"/>
  <c r="O3" i="187"/>
  <c r="C26" i="197"/>
  <c r="H26" i="190"/>
  <c r="W26" i="196"/>
  <c r="I3" i="191"/>
  <c r="J26" i="188"/>
  <c r="N26" i="187"/>
  <c r="M26" i="187"/>
  <c r="G3" i="187"/>
  <c r="O26" i="191"/>
  <c r="P26" i="196"/>
  <c r="R26" i="197"/>
  <c r="Q26" i="197"/>
  <c r="N26" i="199"/>
  <c r="S26" i="194"/>
  <c r="K26" i="193"/>
  <c r="C3" i="192"/>
  <c r="P26" i="192"/>
  <c r="P2" i="191"/>
  <c r="R3" i="191"/>
  <c r="R2" i="191" s="1"/>
  <c r="D26" i="190"/>
  <c r="X26" i="190"/>
  <c r="F26" i="187"/>
  <c r="Q26" i="188"/>
  <c r="U3" i="188"/>
  <c r="X3" i="188"/>
  <c r="X2" i="188" s="1"/>
  <c r="O3" i="188"/>
  <c r="O26" i="196"/>
  <c r="K26" i="190"/>
  <c r="Q26" i="191"/>
  <c r="C26" i="198"/>
  <c r="I26" i="196"/>
  <c r="N3" i="191"/>
  <c r="K3" i="191"/>
  <c r="K2" i="191" s="1"/>
  <c r="Q26" i="194"/>
  <c r="C26" i="189"/>
  <c r="R26" i="194"/>
  <c r="I26" i="194"/>
  <c r="F26" i="195"/>
  <c r="R3" i="188"/>
  <c r="E3" i="187"/>
  <c r="E2" i="187" s="1"/>
  <c r="C3" i="188"/>
  <c r="U26" i="190"/>
  <c r="R26" i="188"/>
  <c r="C26" i="188"/>
  <c r="T26" i="191"/>
  <c r="T26" i="188"/>
  <c r="W26" i="188"/>
  <c r="G26" i="187"/>
  <c r="D26" i="194"/>
  <c r="F26" i="193"/>
  <c r="X26" i="192"/>
  <c r="G26" i="194"/>
  <c r="L26" i="192"/>
  <c r="S26" i="190"/>
  <c r="C26" i="190"/>
  <c r="I26" i="189"/>
  <c r="H26" i="195"/>
  <c r="T26" i="193"/>
  <c r="X26" i="194"/>
  <c r="M26" i="190"/>
  <c r="P26" i="195"/>
  <c r="L26" i="193"/>
  <c r="P26" i="193"/>
  <c r="M26" i="192"/>
  <c r="Q3" i="191"/>
  <c r="T26" i="190"/>
  <c r="E26" i="190"/>
  <c r="O26" i="187"/>
  <c r="L26" i="188"/>
  <c r="I26" i="188"/>
  <c r="D3" i="187"/>
  <c r="V26" i="193"/>
  <c r="M26" i="195"/>
  <c r="W3" i="191"/>
  <c r="W26" i="191"/>
  <c r="O26" i="189"/>
  <c r="D26" i="188"/>
  <c r="F26" i="197"/>
  <c r="E26" i="195"/>
  <c r="W26" i="193"/>
  <c r="E26" i="194"/>
  <c r="W26" i="192"/>
  <c r="G26" i="189"/>
  <c r="V26" i="189"/>
  <c r="N26" i="188"/>
  <c r="C26" i="199"/>
  <c r="L26" i="197"/>
  <c r="S26" i="193"/>
  <c r="V3" i="191"/>
  <c r="G3" i="191"/>
  <c r="U26" i="187"/>
  <c r="L26" i="195"/>
  <c r="H26" i="196"/>
  <c r="N26" i="189"/>
  <c r="N3" i="188"/>
  <c r="V3" i="188"/>
  <c r="V2" i="188" s="1"/>
  <c r="D26" i="195"/>
  <c r="X26" i="197"/>
  <c r="J26" i="196"/>
  <c r="J3" i="191"/>
  <c r="I26" i="191"/>
  <c r="Q3" i="188"/>
  <c r="F3" i="188"/>
  <c r="C26" i="195"/>
  <c r="O26" i="195"/>
  <c r="G26" i="196"/>
  <c r="I26" i="190"/>
  <c r="M26" i="189"/>
  <c r="Q26" i="190"/>
  <c r="U26" i="189"/>
  <c r="C26" i="191"/>
  <c r="V26" i="190"/>
  <c r="E26" i="189"/>
  <c r="T26" i="187"/>
  <c r="R26" i="193"/>
  <c r="Q26" i="193"/>
  <c r="U26" i="194"/>
  <c r="K26" i="189"/>
  <c r="N26" i="190"/>
  <c r="V26" i="191"/>
  <c r="R26" i="189"/>
  <c r="L26" i="187"/>
  <c r="T3" i="187"/>
  <c r="X26" i="196"/>
  <c r="X26" i="195"/>
  <c r="J26" i="193"/>
  <c r="I26" i="193"/>
  <c r="M26" i="194"/>
  <c r="N26" i="193"/>
  <c r="J26" i="192"/>
  <c r="F26" i="190"/>
  <c r="N26" i="191"/>
  <c r="J26" i="189"/>
  <c r="W26" i="189"/>
  <c r="W26" i="187"/>
  <c r="D26" i="187"/>
  <c r="L3" i="187"/>
  <c r="T2" i="191" l="1"/>
  <c r="J2" i="188"/>
  <c r="X2" i="191"/>
  <c r="K2" i="187"/>
  <c r="R2" i="187"/>
  <c r="V2" i="187"/>
  <c r="U2" i="188"/>
  <c r="M2" i="188"/>
  <c r="C2" i="190"/>
  <c r="U2" i="187"/>
  <c r="H2" i="191"/>
  <c r="J2" i="191"/>
  <c r="P2" i="188"/>
  <c r="Q2" i="187"/>
  <c r="M2" i="187"/>
  <c r="S2" i="191"/>
  <c r="I2" i="187"/>
  <c r="W2" i="188"/>
  <c r="C2" i="192"/>
  <c r="L2" i="191"/>
  <c r="O2" i="188"/>
  <c r="H2" i="188"/>
  <c r="D2" i="188"/>
  <c r="I2" i="188"/>
  <c r="W2" i="187"/>
  <c r="N2" i="187"/>
  <c r="F2" i="188"/>
  <c r="L2" i="188"/>
  <c r="J2" i="187"/>
  <c r="G2" i="188"/>
  <c r="N2" i="191"/>
  <c r="D2" i="191"/>
  <c r="X2" i="187"/>
  <c r="E2" i="188"/>
  <c r="C2" i="189"/>
  <c r="G2" i="187"/>
  <c r="P2" i="187"/>
  <c r="H2" i="187"/>
  <c r="T2" i="188"/>
  <c r="F2" i="187"/>
  <c r="K2" i="188"/>
  <c r="F2" i="191"/>
  <c r="C2" i="188"/>
  <c r="O2" i="191"/>
  <c r="S2" i="188"/>
  <c r="U2" i="191"/>
  <c r="D2" i="187"/>
  <c r="V2" i="191"/>
  <c r="I2" i="191"/>
  <c r="G2" i="191"/>
  <c r="R2" i="188"/>
  <c r="O2" i="187"/>
  <c r="Q2" i="188"/>
  <c r="Q2" i="191"/>
  <c r="N2" i="188"/>
  <c r="W2" i="191"/>
  <c r="L2" i="187"/>
  <c r="T2" i="187"/>
  <c r="U71" i="186" l="1"/>
  <c r="X71" i="186"/>
  <c r="P71" i="186"/>
  <c r="H71" i="186"/>
  <c r="M71" i="186"/>
  <c r="E71" i="186"/>
  <c r="N71" i="186" l="1"/>
  <c r="I71" i="186"/>
  <c r="Q71" i="186"/>
  <c r="V71" i="186"/>
  <c r="C71" i="186"/>
  <c r="H17" i="186"/>
  <c r="P17" i="186"/>
  <c r="X17" i="186"/>
  <c r="U71" i="185"/>
  <c r="D4" i="185"/>
  <c r="L4" i="185"/>
  <c r="T4" i="185"/>
  <c r="E8" i="186"/>
  <c r="M8" i="186"/>
  <c r="U8" i="186"/>
  <c r="F71" i="185"/>
  <c r="N71" i="185"/>
  <c r="V71" i="185"/>
  <c r="R17" i="186"/>
  <c r="U17" i="186"/>
  <c r="W17" i="185"/>
  <c r="K71" i="186"/>
  <c r="P8" i="185"/>
  <c r="I22" i="185"/>
  <c r="Q22" i="185"/>
  <c r="U27" i="185"/>
  <c r="E17" i="186"/>
  <c r="M17" i="186"/>
  <c r="H8" i="185"/>
  <c r="J71" i="185"/>
  <c r="R71" i="185"/>
  <c r="X8" i="185"/>
  <c r="U8" i="185"/>
  <c r="O17" i="185"/>
  <c r="G71" i="186"/>
  <c r="O71" i="186"/>
  <c r="W71" i="186"/>
  <c r="S71" i="186"/>
  <c r="H27" i="185"/>
  <c r="P27" i="185"/>
  <c r="X27" i="185"/>
  <c r="K8" i="185"/>
  <c r="G17" i="185"/>
  <c r="K27" i="185"/>
  <c r="J33" i="185"/>
  <c r="R33" i="185"/>
  <c r="H33" i="185"/>
  <c r="P33" i="185"/>
  <c r="X33" i="185"/>
  <c r="X26" i="185" s="1"/>
  <c r="O33" i="185"/>
  <c r="W33" i="185"/>
  <c r="X71" i="185"/>
  <c r="G22" i="185"/>
  <c r="R22" i="185"/>
  <c r="P71" i="185"/>
  <c r="E27" i="185"/>
  <c r="M27" i="185"/>
  <c r="S8" i="185"/>
  <c r="J22" i="185"/>
  <c r="H71" i="185"/>
  <c r="G8" i="185"/>
  <c r="O8" i="185"/>
  <c r="W8" i="185"/>
  <c r="J17" i="185"/>
  <c r="R17" i="185"/>
  <c r="G17" i="186"/>
  <c r="W17" i="186"/>
  <c r="J71" i="186"/>
  <c r="R71" i="186"/>
  <c r="E71" i="185"/>
  <c r="M71" i="185"/>
  <c r="O17" i="186"/>
  <c r="J17" i="186"/>
  <c r="H27" i="186"/>
  <c r="D71" i="186"/>
  <c r="K71" i="185"/>
  <c r="S71" i="185"/>
  <c r="M8" i="185"/>
  <c r="H11" i="185"/>
  <c r="P11" i="185"/>
  <c r="X11" i="185"/>
  <c r="E17" i="185"/>
  <c r="G71" i="185"/>
  <c r="O71" i="185"/>
  <c r="W71" i="185"/>
  <c r="F27" i="186"/>
  <c r="C8" i="186"/>
  <c r="P4" i="185"/>
  <c r="G22" i="186"/>
  <c r="H33" i="186"/>
  <c r="F71" i="186"/>
  <c r="W22" i="185"/>
  <c r="C22" i="186"/>
  <c r="T8" i="185"/>
  <c r="O22" i="185"/>
  <c r="P4" i="186"/>
  <c r="P27" i="186"/>
  <c r="X27" i="186"/>
  <c r="K27" i="186"/>
  <c r="S27" i="186"/>
  <c r="N27" i="186"/>
  <c r="V27" i="186"/>
  <c r="I52" i="186"/>
  <c r="H4" i="186"/>
  <c r="X4" i="186"/>
  <c r="D8" i="186"/>
  <c r="L8" i="186"/>
  <c r="T8" i="186"/>
  <c r="D11" i="186"/>
  <c r="L11" i="186"/>
  <c r="T11" i="186"/>
  <c r="F22" i="186"/>
  <c r="N22" i="186"/>
  <c r="V22" i="186"/>
  <c r="O22" i="186"/>
  <c r="H4" i="185"/>
  <c r="W22" i="186"/>
  <c r="E11" i="185"/>
  <c r="F22" i="185"/>
  <c r="P22" i="186"/>
  <c r="D27" i="186"/>
  <c r="L27" i="186"/>
  <c r="T27" i="186"/>
  <c r="Q52" i="186"/>
  <c r="X4" i="185"/>
  <c r="K4" i="185"/>
  <c r="S4" i="185"/>
  <c r="D8" i="185"/>
  <c r="L8" i="185"/>
  <c r="V22" i="185"/>
  <c r="E22" i="185"/>
  <c r="M22" i="185"/>
  <c r="U22" i="185"/>
  <c r="G33" i="185"/>
  <c r="E52" i="185"/>
  <c r="M52" i="185"/>
  <c r="U52" i="185"/>
  <c r="X52" i="185"/>
  <c r="P33" i="186"/>
  <c r="X33" i="186"/>
  <c r="Q8" i="186"/>
  <c r="Q8" i="185"/>
  <c r="K11" i="186"/>
  <c r="S11" i="186"/>
  <c r="V8" i="186"/>
  <c r="V8" i="185"/>
  <c r="C11" i="186"/>
  <c r="F8" i="185"/>
  <c r="F8" i="186"/>
  <c r="H22" i="185"/>
  <c r="H22" i="186"/>
  <c r="X22" i="186"/>
  <c r="X22" i="185"/>
  <c r="P22" i="185"/>
  <c r="N8" i="186"/>
  <c r="N8" i="185"/>
  <c r="M4" i="185"/>
  <c r="I8" i="185"/>
  <c r="F11" i="186"/>
  <c r="N11" i="186"/>
  <c r="V11" i="186"/>
  <c r="G4" i="185"/>
  <c r="G4" i="186"/>
  <c r="E4" i="185"/>
  <c r="E4" i="186"/>
  <c r="U4" i="185"/>
  <c r="U4" i="186"/>
  <c r="M4" i="186"/>
  <c r="I11" i="185"/>
  <c r="I11" i="186"/>
  <c r="Q11" i="185"/>
  <c r="Q11" i="186"/>
  <c r="G11" i="186"/>
  <c r="O11" i="185"/>
  <c r="O11" i="186"/>
  <c r="W11" i="185"/>
  <c r="W11" i="186"/>
  <c r="J11" i="185"/>
  <c r="J11" i="186"/>
  <c r="R11" i="185"/>
  <c r="R11" i="186"/>
  <c r="E11" i="186"/>
  <c r="M11" i="186"/>
  <c r="U11" i="186"/>
  <c r="U11" i="185"/>
  <c r="H52" i="185"/>
  <c r="P52" i="185"/>
  <c r="J8" i="185"/>
  <c r="R8" i="185"/>
  <c r="M11" i="185"/>
  <c r="D22" i="185"/>
  <c r="L22" i="185"/>
  <c r="T22" i="185"/>
  <c r="K33" i="185"/>
  <c r="S33" i="185"/>
  <c r="F33" i="185"/>
  <c r="N33" i="185"/>
  <c r="V33" i="185"/>
  <c r="I33" i="185"/>
  <c r="Q33" i="185"/>
  <c r="F52" i="185"/>
  <c r="N52" i="185"/>
  <c r="V52" i="185"/>
  <c r="C17" i="186"/>
  <c r="G8" i="186"/>
  <c r="O8" i="186"/>
  <c r="W8" i="186"/>
  <c r="J8" i="186"/>
  <c r="R8" i="186"/>
  <c r="F27" i="185"/>
  <c r="N27" i="185"/>
  <c r="V27" i="185"/>
  <c r="D33" i="185"/>
  <c r="L33" i="185"/>
  <c r="T33" i="185"/>
  <c r="H8" i="186"/>
  <c r="P8" i="186"/>
  <c r="X8" i="186"/>
  <c r="K33" i="186"/>
  <c r="S33" i="186"/>
  <c r="F33" i="186"/>
  <c r="N33" i="186"/>
  <c r="V33" i="186"/>
  <c r="I33" i="186"/>
  <c r="Q33" i="186"/>
  <c r="D33" i="186"/>
  <c r="L33" i="186"/>
  <c r="T33" i="186"/>
  <c r="G33" i="186"/>
  <c r="O33" i="186"/>
  <c r="W33" i="186"/>
  <c r="J33" i="186"/>
  <c r="R33" i="186"/>
  <c r="E33" i="186"/>
  <c r="M33" i="186"/>
  <c r="U33" i="186"/>
  <c r="L71" i="186"/>
  <c r="T71" i="186"/>
  <c r="D11" i="185"/>
  <c r="L11" i="185"/>
  <c r="T11" i="185"/>
  <c r="K22" i="185"/>
  <c r="S22" i="185"/>
  <c r="I27" i="185"/>
  <c r="Q27" i="185"/>
  <c r="D27" i="185"/>
  <c r="L27" i="185"/>
  <c r="T27" i="185"/>
  <c r="G27" i="185"/>
  <c r="O27" i="185"/>
  <c r="O26" i="185" s="1"/>
  <c r="W27" i="185"/>
  <c r="W26" i="185" s="1"/>
  <c r="E33" i="185"/>
  <c r="M33" i="185"/>
  <c r="U33" i="185"/>
  <c r="I71" i="185"/>
  <c r="Q71" i="185"/>
  <c r="D71" i="185"/>
  <c r="L71" i="185"/>
  <c r="T71" i="185"/>
  <c r="I8" i="186"/>
  <c r="K17" i="186"/>
  <c r="S17" i="186"/>
  <c r="F17" i="186"/>
  <c r="N17" i="186"/>
  <c r="V17" i="186"/>
  <c r="I17" i="186"/>
  <c r="Q17" i="186"/>
  <c r="D17" i="186"/>
  <c r="L17" i="186"/>
  <c r="T17" i="186"/>
  <c r="F4" i="185"/>
  <c r="N4" i="185"/>
  <c r="V4" i="185"/>
  <c r="I4" i="185"/>
  <c r="Q4" i="185"/>
  <c r="J27" i="185"/>
  <c r="R27" i="185"/>
  <c r="H11" i="186"/>
  <c r="P11" i="186"/>
  <c r="X11" i="186"/>
  <c r="I27" i="186"/>
  <c r="Q27" i="186"/>
  <c r="G27" i="186"/>
  <c r="O27" i="186"/>
  <c r="W27" i="186"/>
  <c r="J27" i="186"/>
  <c r="R27" i="186"/>
  <c r="E27" i="186"/>
  <c r="M27" i="186"/>
  <c r="U27" i="186"/>
  <c r="O4" i="185"/>
  <c r="W4" i="185"/>
  <c r="J4" i="185"/>
  <c r="R4" i="185"/>
  <c r="E8" i="185"/>
  <c r="M17" i="185"/>
  <c r="U17" i="185"/>
  <c r="H17" i="185"/>
  <c r="P17" i="185"/>
  <c r="X17" i="185"/>
  <c r="S27" i="185"/>
  <c r="K8" i="186"/>
  <c r="S8" i="186"/>
  <c r="I22" i="186"/>
  <c r="Q22" i="186"/>
  <c r="D22" i="186"/>
  <c r="L22" i="186"/>
  <c r="T22" i="186"/>
  <c r="G11" i="185"/>
  <c r="K17" i="185"/>
  <c r="S17" i="185"/>
  <c r="F17" i="185"/>
  <c r="N17" i="185"/>
  <c r="V17" i="185"/>
  <c r="I17" i="185"/>
  <c r="Q17" i="185"/>
  <c r="N22" i="185"/>
  <c r="K52" i="185"/>
  <c r="S52" i="185"/>
  <c r="I52" i="185"/>
  <c r="Q52" i="185"/>
  <c r="K4" i="186"/>
  <c r="S4" i="186"/>
  <c r="F4" i="186"/>
  <c r="N4" i="186"/>
  <c r="V4" i="186"/>
  <c r="I4" i="186"/>
  <c r="Q4" i="186"/>
  <c r="J22" i="186"/>
  <c r="R22" i="186"/>
  <c r="E22" i="186"/>
  <c r="M22" i="186"/>
  <c r="U22" i="186"/>
  <c r="K11" i="185"/>
  <c r="S11" i="185"/>
  <c r="F11" i="185"/>
  <c r="N11" i="185"/>
  <c r="V11" i="185"/>
  <c r="D17" i="185"/>
  <c r="L17" i="185"/>
  <c r="T17" i="185"/>
  <c r="D52" i="185"/>
  <c r="L52" i="185"/>
  <c r="T52" i="185"/>
  <c r="G52" i="185"/>
  <c r="O52" i="185"/>
  <c r="W52" i="185"/>
  <c r="J52" i="185"/>
  <c r="R52" i="185"/>
  <c r="D4" i="186"/>
  <c r="L4" i="186"/>
  <c r="T4" i="186"/>
  <c r="O4" i="186"/>
  <c r="W4" i="186"/>
  <c r="J4" i="186"/>
  <c r="R4" i="186"/>
  <c r="K22" i="186"/>
  <c r="S22" i="186"/>
  <c r="D52" i="186"/>
  <c r="L52" i="186"/>
  <c r="T52" i="186"/>
  <c r="G52" i="186"/>
  <c r="O52" i="186"/>
  <c r="W52" i="186"/>
  <c r="J52" i="186"/>
  <c r="R52" i="186"/>
  <c r="E52" i="186"/>
  <c r="M52" i="186"/>
  <c r="U52" i="186"/>
  <c r="H52" i="186"/>
  <c r="P52" i="186"/>
  <c r="X52" i="186"/>
  <c r="K52" i="186"/>
  <c r="S52" i="186"/>
  <c r="F52" i="186"/>
  <c r="N52" i="186"/>
  <c r="V52" i="186"/>
  <c r="C52" i="186"/>
  <c r="C33" i="186"/>
  <c r="C27" i="186"/>
  <c r="C4" i="186"/>
  <c r="H26" i="185" l="1"/>
  <c r="H26" i="186"/>
  <c r="V26" i="186"/>
  <c r="K3" i="185"/>
  <c r="K26" i="185"/>
  <c r="L3" i="186"/>
  <c r="U26" i="185"/>
  <c r="V3" i="186"/>
  <c r="V2" i="186" s="1"/>
  <c r="P3" i="185"/>
  <c r="R26" i="185"/>
  <c r="F26" i="186"/>
  <c r="I26" i="185"/>
  <c r="V26" i="185"/>
  <c r="C3" i="186"/>
  <c r="P26" i="185"/>
  <c r="E26" i="185"/>
  <c r="O3" i="185"/>
  <c r="O2" i="185" s="1"/>
  <c r="W3" i="186"/>
  <c r="G26" i="185"/>
  <c r="T3" i="185"/>
  <c r="T26" i="185"/>
  <c r="W3" i="185"/>
  <c r="W2" i="185" s="1"/>
  <c r="I26" i="186"/>
  <c r="J26" i="186"/>
  <c r="M26" i="185"/>
  <c r="X26" i="186"/>
  <c r="H3" i="185"/>
  <c r="H2" i="185" s="1"/>
  <c r="D26" i="186"/>
  <c r="J3" i="185"/>
  <c r="T3" i="186"/>
  <c r="W26" i="186"/>
  <c r="Q26" i="185"/>
  <c r="T26" i="186"/>
  <c r="X3" i="185"/>
  <c r="X2" i="185" s="1"/>
  <c r="I3" i="186"/>
  <c r="R26" i="186"/>
  <c r="M3" i="186"/>
  <c r="N26" i="186"/>
  <c r="J26" i="185"/>
  <c r="L26" i="186"/>
  <c r="N26" i="185"/>
  <c r="Q26" i="186"/>
  <c r="F26" i="185"/>
  <c r="S3" i="185"/>
  <c r="G3" i="185"/>
  <c r="L3" i="185"/>
  <c r="P26" i="186"/>
  <c r="R3" i="185"/>
  <c r="U3" i="186"/>
  <c r="Q3" i="185"/>
  <c r="K26" i="186"/>
  <c r="S26" i="185"/>
  <c r="E3" i="186"/>
  <c r="D3" i="185"/>
  <c r="Q3" i="186"/>
  <c r="S26" i="186"/>
  <c r="O3" i="186"/>
  <c r="D3" i="186"/>
  <c r="K3" i="186"/>
  <c r="I3" i="185"/>
  <c r="N3" i="186"/>
  <c r="R3" i="186"/>
  <c r="S3" i="186"/>
  <c r="J3" i="186"/>
  <c r="G3" i="186"/>
  <c r="V3" i="185"/>
  <c r="F3" i="186"/>
  <c r="O26" i="186"/>
  <c r="N3" i="185"/>
  <c r="M3" i="185"/>
  <c r="G26" i="186"/>
  <c r="F3" i="185"/>
  <c r="X3" i="186"/>
  <c r="U26" i="186"/>
  <c r="P3" i="186"/>
  <c r="U3" i="185"/>
  <c r="M26" i="186"/>
  <c r="L26" i="185"/>
  <c r="H3" i="186"/>
  <c r="H2" i="186" s="1"/>
  <c r="E26" i="186"/>
  <c r="D26" i="185"/>
  <c r="E3" i="185"/>
  <c r="C26" i="186"/>
  <c r="K2" i="185" l="1"/>
  <c r="L2" i="186"/>
  <c r="S2" i="186"/>
  <c r="R2" i="185"/>
  <c r="P2" i="185"/>
  <c r="C2" i="186"/>
  <c r="F2" i="186"/>
  <c r="V2" i="185"/>
  <c r="U2" i="185"/>
  <c r="I2" i="185"/>
  <c r="F2" i="185"/>
  <c r="J2" i="186"/>
  <c r="E2" i="185"/>
  <c r="P2" i="186"/>
  <c r="Q2" i="186"/>
  <c r="N2" i="185"/>
  <c r="U2" i="186"/>
  <c r="G2" i="185"/>
  <c r="E2" i="186"/>
  <c r="X2" i="186"/>
  <c r="R2" i="186"/>
  <c r="T2" i="185"/>
  <c r="W2" i="186"/>
  <c r="I2" i="186"/>
  <c r="T2" i="186"/>
  <c r="N2" i="186"/>
  <c r="L2" i="185"/>
  <c r="D2" i="186"/>
  <c r="M2" i="185"/>
  <c r="Q2" i="185"/>
  <c r="J2" i="185"/>
  <c r="D2" i="185"/>
  <c r="M2" i="186"/>
  <c r="S2" i="185"/>
  <c r="G2" i="186"/>
  <c r="O2" i="186"/>
  <c r="K2" i="186"/>
  <c r="W71" i="165" l="1"/>
  <c r="O71" i="165"/>
  <c r="G71" i="165"/>
  <c r="Q8" i="165"/>
  <c r="I8" i="165"/>
  <c r="T8" i="165" l="1"/>
  <c r="G8" i="163"/>
  <c r="O8" i="163"/>
  <c r="W8" i="163"/>
  <c r="H22" i="163"/>
  <c r="F22" i="165"/>
  <c r="N22" i="165"/>
  <c r="V22" i="165"/>
  <c r="G8" i="165"/>
  <c r="O8" i="165"/>
  <c r="W8" i="165"/>
  <c r="C71" i="165"/>
  <c r="K71" i="165"/>
  <c r="L71" i="163"/>
  <c r="T71" i="163"/>
  <c r="S8" i="165"/>
  <c r="V22" i="163"/>
  <c r="N22" i="163"/>
  <c r="C22" i="163"/>
  <c r="K22" i="163"/>
  <c r="F22" i="163"/>
  <c r="D71" i="163"/>
  <c r="S71" i="165"/>
  <c r="F17" i="165"/>
  <c r="N17" i="165"/>
  <c r="V17" i="165"/>
  <c r="F8" i="163"/>
  <c r="U71" i="163"/>
  <c r="C4" i="165"/>
  <c r="K4" i="165"/>
  <c r="S4" i="165"/>
  <c r="V8" i="163"/>
  <c r="F8" i="165"/>
  <c r="N8" i="165"/>
  <c r="V8" i="165"/>
  <c r="G22" i="165"/>
  <c r="O22" i="165"/>
  <c r="W22" i="165"/>
  <c r="D8" i="165"/>
  <c r="L8" i="165"/>
  <c r="F71" i="165"/>
  <c r="N71" i="165"/>
  <c r="V71" i="165"/>
  <c r="G17" i="163"/>
  <c r="I17" i="165"/>
  <c r="Q17" i="165"/>
  <c r="M8" i="165"/>
  <c r="U8" i="165"/>
  <c r="J71" i="165"/>
  <c r="R71" i="165"/>
  <c r="G33" i="163"/>
  <c r="K71" i="163"/>
  <c r="G52" i="163"/>
  <c r="Q71" i="165"/>
  <c r="S22" i="163"/>
  <c r="J27" i="165"/>
  <c r="R27" i="165"/>
  <c r="E22" i="165"/>
  <c r="D27" i="165"/>
  <c r="T27" i="165"/>
  <c r="F71" i="163"/>
  <c r="N71" i="163"/>
  <c r="V71" i="163"/>
  <c r="D4" i="165"/>
  <c r="L4" i="165"/>
  <c r="T4" i="165"/>
  <c r="H8" i="165"/>
  <c r="P8" i="165"/>
  <c r="C22" i="165"/>
  <c r="K22" i="165"/>
  <c r="S22" i="165"/>
  <c r="H17" i="163"/>
  <c r="P17" i="163"/>
  <c r="Q52" i="163"/>
  <c r="W17" i="163"/>
  <c r="M4" i="163"/>
  <c r="U4" i="163"/>
  <c r="M11" i="163"/>
  <c r="U11" i="163"/>
  <c r="E17" i="163"/>
  <c r="M17" i="163"/>
  <c r="U17" i="163"/>
  <c r="F33" i="165"/>
  <c r="G52" i="165"/>
  <c r="O52" i="165"/>
  <c r="W52" i="165"/>
  <c r="J8" i="163"/>
  <c r="R8" i="163"/>
  <c r="U27" i="163"/>
  <c r="N33" i="165"/>
  <c r="V33" i="165"/>
  <c r="C52" i="163"/>
  <c r="K52" i="163"/>
  <c r="S52" i="163"/>
  <c r="F52" i="163"/>
  <c r="N52" i="163"/>
  <c r="V52" i="163"/>
  <c r="F4" i="165"/>
  <c r="N4" i="165"/>
  <c r="V4" i="165"/>
  <c r="C52" i="165"/>
  <c r="K52" i="165"/>
  <c r="S52" i="165"/>
  <c r="F52" i="165"/>
  <c r="N52" i="165"/>
  <c r="V52" i="165"/>
  <c r="E11" i="163"/>
  <c r="J17" i="163"/>
  <c r="R17" i="163"/>
  <c r="I27" i="163"/>
  <c r="Q27" i="163"/>
  <c r="W33" i="163"/>
  <c r="L27" i="165"/>
  <c r="H8" i="163"/>
  <c r="P8" i="163"/>
  <c r="F11" i="163"/>
  <c r="N11" i="163"/>
  <c r="V11" i="163"/>
  <c r="J22" i="163"/>
  <c r="R22" i="163"/>
  <c r="E22" i="163"/>
  <c r="M22" i="163"/>
  <c r="U22" i="163"/>
  <c r="E27" i="163"/>
  <c r="M27" i="163"/>
  <c r="H33" i="163"/>
  <c r="P33" i="163"/>
  <c r="I71" i="163"/>
  <c r="Q71" i="163"/>
  <c r="I33" i="165"/>
  <c r="Q33" i="165"/>
  <c r="H4" i="163"/>
  <c r="P4" i="163"/>
  <c r="I8" i="163"/>
  <c r="Q8" i="163"/>
  <c r="D8" i="163"/>
  <c r="L8" i="163"/>
  <c r="T8" i="163"/>
  <c r="J71" i="163"/>
  <c r="R71" i="163"/>
  <c r="E71" i="163"/>
  <c r="M71" i="163"/>
  <c r="C8" i="165"/>
  <c r="K8" i="165"/>
  <c r="M22" i="165"/>
  <c r="U22" i="165"/>
  <c r="D71" i="165"/>
  <c r="L71" i="165"/>
  <c r="T71" i="165"/>
  <c r="C71" i="163"/>
  <c r="S71" i="163"/>
  <c r="J11" i="165"/>
  <c r="R11" i="165"/>
  <c r="H71" i="165"/>
  <c r="P71" i="165"/>
  <c r="E4" i="163"/>
  <c r="N8" i="163"/>
  <c r="P22" i="163"/>
  <c r="G71" i="163"/>
  <c r="O71" i="163"/>
  <c r="W71" i="163"/>
  <c r="I52" i="163"/>
  <c r="T52" i="163"/>
  <c r="M52" i="163"/>
  <c r="G4" i="165"/>
  <c r="O4" i="165"/>
  <c r="W4" i="165"/>
  <c r="D11" i="165"/>
  <c r="L11" i="165"/>
  <c r="T11" i="165"/>
  <c r="J22" i="165"/>
  <c r="R22" i="165"/>
  <c r="I52" i="165"/>
  <c r="Q52" i="165"/>
  <c r="I71" i="165"/>
  <c r="O17" i="163"/>
  <c r="O33" i="163"/>
  <c r="J4" i="165"/>
  <c r="R4" i="165"/>
  <c r="J52" i="165"/>
  <c r="R52" i="165"/>
  <c r="H52" i="165"/>
  <c r="P52" i="165"/>
  <c r="I4" i="163"/>
  <c r="Q4" i="163"/>
  <c r="H4" i="165"/>
  <c r="P4" i="165"/>
  <c r="H17" i="165"/>
  <c r="P17" i="165"/>
  <c r="H33" i="165"/>
  <c r="P33" i="165"/>
  <c r="C33" i="165"/>
  <c r="K33" i="165"/>
  <c r="S33" i="165"/>
  <c r="L52" i="163"/>
  <c r="R52" i="163"/>
  <c r="I4" i="165"/>
  <c r="Q4" i="165"/>
  <c r="G17" i="165"/>
  <c r="O17" i="165"/>
  <c r="W17" i="165"/>
  <c r="G33" i="165"/>
  <c r="O33" i="165"/>
  <c r="W33" i="165"/>
  <c r="C4" i="163"/>
  <c r="S4" i="163"/>
  <c r="N4" i="163"/>
  <c r="C17" i="163"/>
  <c r="K17" i="163"/>
  <c r="S17" i="163"/>
  <c r="F17" i="163"/>
  <c r="N17" i="163"/>
  <c r="V17" i="163"/>
  <c r="I17" i="163"/>
  <c r="Q17" i="163"/>
  <c r="D17" i="163"/>
  <c r="L17" i="163"/>
  <c r="T17" i="163"/>
  <c r="G22" i="163"/>
  <c r="O22" i="163"/>
  <c r="W22" i="163"/>
  <c r="D52" i="163"/>
  <c r="W52" i="163"/>
  <c r="F11" i="165"/>
  <c r="N11" i="165"/>
  <c r="J17" i="165"/>
  <c r="R17" i="165"/>
  <c r="E17" i="165"/>
  <c r="M17" i="165"/>
  <c r="U17" i="165"/>
  <c r="C17" i="165"/>
  <c r="K17" i="165"/>
  <c r="S17" i="165"/>
  <c r="H22" i="165"/>
  <c r="P22" i="165"/>
  <c r="F27" i="165"/>
  <c r="N27" i="165"/>
  <c r="V27" i="165"/>
  <c r="I27" i="165"/>
  <c r="Q27" i="165"/>
  <c r="J33" i="165"/>
  <c r="R33" i="165"/>
  <c r="E33" i="165"/>
  <c r="M33" i="165"/>
  <c r="U33" i="165"/>
  <c r="E52" i="165"/>
  <c r="M52" i="165"/>
  <c r="U52" i="165"/>
  <c r="K4" i="163"/>
  <c r="F4" i="163"/>
  <c r="V4" i="163"/>
  <c r="D4" i="163"/>
  <c r="L4" i="163"/>
  <c r="T4" i="163"/>
  <c r="G4" i="163"/>
  <c r="O4" i="163"/>
  <c r="W4" i="163"/>
  <c r="J4" i="163"/>
  <c r="R4" i="163"/>
  <c r="E8" i="163"/>
  <c r="M8" i="163"/>
  <c r="U8" i="163"/>
  <c r="H11" i="163"/>
  <c r="P11" i="163"/>
  <c r="C11" i="163"/>
  <c r="K11" i="163"/>
  <c r="S11" i="163"/>
  <c r="F27" i="163"/>
  <c r="N27" i="163"/>
  <c r="V27" i="163"/>
  <c r="J33" i="163"/>
  <c r="R33" i="163"/>
  <c r="E33" i="163"/>
  <c r="M33" i="163"/>
  <c r="U33" i="163"/>
  <c r="H71" i="163"/>
  <c r="P71" i="163"/>
  <c r="E52" i="163"/>
  <c r="U52" i="163"/>
  <c r="H52" i="163"/>
  <c r="P52" i="163"/>
  <c r="E4" i="165"/>
  <c r="M4" i="165"/>
  <c r="U4" i="165"/>
  <c r="G11" i="165"/>
  <c r="O11" i="165"/>
  <c r="W11" i="165"/>
  <c r="E11" i="165"/>
  <c r="M11" i="165"/>
  <c r="U11" i="165"/>
  <c r="I22" i="165"/>
  <c r="Q22" i="165"/>
  <c r="D22" i="165"/>
  <c r="L22" i="165"/>
  <c r="T22" i="165"/>
  <c r="G27" i="165"/>
  <c r="O27" i="165"/>
  <c r="W27" i="165"/>
  <c r="E27" i="165"/>
  <c r="M27" i="165"/>
  <c r="M26" i="165" s="1"/>
  <c r="U27" i="165"/>
  <c r="I11" i="163"/>
  <c r="Q11" i="163"/>
  <c r="D11" i="163"/>
  <c r="L11" i="163"/>
  <c r="T11" i="163"/>
  <c r="G11" i="163"/>
  <c r="O11" i="163"/>
  <c r="W11" i="163"/>
  <c r="J11" i="163"/>
  <c r="R11" i="163"/>
  <c r="I22" i="163"/>
  <c r="Q22" i="163"/>
  <c r="D22" i="163"/>
  <c r="L22" i="163"/>
  <c r="T22" i="163"/>
  <c r="C33" i="163"/>
  <c r="K33" i="163"/>
  <c r="S33" i="163"/>
  <c r="F33" i="163"/>
  <c r="N33" i="163"/>
  <c r="V33" i="163"/>
  <c r="I33" i="163"/>
  <c r="Q33" i="163"/>
  <c r="D33" i="163"/>
  <c r="L33" i="163"/>
  <c r="T33" i="163"/>
  <c r="E8" i="165"/>
  <c r="H11" i="165"/>
  <c r="P11" i="165"/>
  <c r="C11" i="165"/>
  <c r="K11" i="165"/>
  <c r="S11" i="165"/>
  <c r="V11" i="165"/>
  <c r="I11" i="165"/>
  <c r="Q11" i="165"/>
  <c r="D17" i="165"/>
  <c r="L17" i="165"/>
  <c r="T17" i="165"/>
  <c r="H27" i="165"/>
  <c r="P27" i="165"/>
  <c r="C27" i="165"/>
  <c r="K27" i="165"/>
  <c r="S27" i="165"/>
  <c r="D33" i="165"/>
  <c r="L33" i="165"/>
  <c r="T33" i="165"/>
  <c r="H27" i="163"/>
  <c r="P27" i="163"/>
  <c r="C27" i="163"/>
  <c r="K27" i="163"/>
  <c r="S27" i="163"/>
  <c r="O52" i="163"/>
  <c r="J52" i="163"/>
  <c r="E71" i="165"/>
  <c r="M71" i="165"/>
  <c r="U71" i="165"/>
  <c r="C8" i="163"/>
  <c r="K8" i="163"/>
  <c r="S8" i="163"/>
  <c r="D27" i="163"/>
  <c r="L27" i="163"/>
  <c r="T27" i="163"/>
  <c r="G27" i="163"/>
  <c r="G26" i="163" s="1"/>
  <c r="O27" i="163"/>
  <c r="W27" i="163"/>
  <c r="J27" i="163"/>
  <c r="R27" i="163"/>
  <c r="J8" i="165"/>
  <c r="R8" i="165"/>
  <c r="D52" i="165"/>
  <c r="L52" i="165"/>
  <c r="T52" i="165"/>
  <c r="U26" i="165" l="1"/>
  <c r="E26" i="165"/>
  <c r="I26" i="165"/>
  <c r="K26" i="165"/>
  <c r="G3" i="165"/>
  <c r="R26" i="163"/>
  <c r="T3" i="165"/>
  <c r="J26" i="163"/>
  <c r="H26" i="163"/>
  <c r="I26" i="163"/>
  <c r="N26" i="165"/>
  <c r="W26" i="163"/>
  <c r="K3" i="165"/>
  <c r="S26" i="163"/>
  <c r="P26" i="163"/>
  <c r="V3" i="163"/>
  <c r="P26" i="165"/>
  <c r="S3" i="165"/>
  <c r="Q26" i="163"/>
  <c r="J26" i="165"/>
  <c r="L3" i="165"/>
  <c r="C3" i="165"/>
  <c r="F3" i="163"/>
  <c r="P3" i="165"/>
  <c r="T26" i="165"/>
  <c r="W26" i="165"/>
  <c r="M26" i="163"/>
  <c r="D3" i="165"/>
  <c r="Q3" i="165"/>
  <c r="Q3" i="163"/>
  <c r="W3" i="165"/>
  <c r="U26" i="163"/>
  <c r="O26" i="165"/>
  <c r="E26" i="163"/>
  <c r="V3" i="165"/>
  <c r="R3" i="165"/>
  <c r="R26" i="165"/>
  <c r="N3" i="165"/>
  <c r="L26" i="165"/>
  <c r="K26" i="163"/>
  <c r="M3" i="163"/>
  <c r="D26" i="165"/>
  <c r="I3" i="165"/>
  <c r="I2" i="165" s="1"/>
  <c r="J3" i="165"/>
  <c r="E3" i="163"/>
  <c r="F26" i="165"/>
  <c r="N3" i="163"/>
  <c r="F3" i="165"/>
  <c r="S3" i="163"/>
  <c r="P3" i="163"/>
  <c r="Q26" i="165"/>
  <c r="I3" i="163"/>
  <c r="T26" i="163"/>
  <c r="G3" i="163"/>
  <c r="G2" i="163" s="1"/>
  <c r="K3" i="163"/>
  <c r="C3" i="163"/>
  <c r="C26" i="163"/>
  <c r="O3" i="165"/>
  <c r="U3" i="163"/>
  <c r="V26" i="165"/>
  <c r="H3" i="163"/>
  <c r="H26" i="165"/>
  <c r="O26" i="163"/>
  <c r="C26" i="165"/>
  <c r="L26" i="163"/>
  <c r="J3" i="163"/>
  <c r="G26" i="165"/>
  <c r="H3" i="165"/>
  <c r="E3" i="165"/>
  <c r="E2" i="165" s="1"/>
  <c r="D26" i="163"/>
  <c r="W3" i="163"/>
  <c r="S26" i="165"/>
  <c r="O3" i="163"/>
  <c r="V26" i="163"/>
  <c r="T3" i="163"/>
  <c r="N26" i="163"/>
  <c r="L3" i="163"/>
  <c r="F26" i="163"/>
  <c r="D3" i="163"/>
  <c r="U3" i="165"/>
  <c r="U2" i="165" s="1"/>
  <c r="M3" i="165"/>
  <c r="M2" i="165" s="1"/>
  <c r="R3" i="163"/>
  <c r="J2" i="163" l="1"/>
  <c r="K2" i="165"/>
  <c r="T2" i="165"/>
  <c r="F2" i="163"/>
  <c r="R2" i="163"/>
  <c r="I2" i="163"/>
  <c r="G2" i="165"/>
  <c r="N2" i="165"/>
  <c r="J2" i="165"/>
  <c r="H2" i="163"/>
  <c r="W2" i="163"/>
  <c r="C2" i="165"/>
  <c r="P2" i="163"/>
  <c r="S2" i="163"/>
  <c r="W2" i="165"/>
  <c r="S2" i="165"/>
  <c r="P2" i="165"/>
  <c r="V2" i="163"/>
  <c r="V2" i="165"/>
  <c r="D2" i="165"/>
  <c r="L2" i="165"/>
  <c r="Q2" i="163"/>
  <c r="O2" i="163"/>
  <c r="U2" i="163"/>
  <c r="O2" i="165"/>
  <c r="Q2" i="165"/>
  <c r="M2" i="163"/>
  <c r="K2" i="163"/>
  <c r="L2" i="163"/>
  <c r="E2" i="163"/>
  <c r="R2" i="165"/>
  <c r="H2" i="165"/>
  <c r="C2" i="163"/>
  <c r="F2" i="165"/>
  <c r="N2" i="163"/>
  <c r="T2" i="163"/>
  <c r="D2" i="163"/>
  <c r="X71" i="3" l="1"/>
  <c r="X52" i="3"/>
  <c r="X33" i="3"/>
  <c r="X27" i="3"/>
  <c r="X22" i="3"/>
  <c r="X11" i="3"/>
  <c r="X8" i="3"/>
  <c r="X4" i="3"/>
  <c r="X33" i="4"/>
  <c r="X27" i="4"/>
  <c r="X22" i="4"/>
  <c r="X17" i="4"/>
  <c r="X11" i="4"/>
  <c r="X8" i="4"/>
  <c r="X4" i="4"/>
  <c r="X71" i="5"/>
  <c r="X33" i="5"/>
  <c r="X27" i="5"/>
  <c r="X22" i="5"/>
  <c r="X17" i="5"/>
  <c r="X11" i="5"/>
  <c r="X8" i="5"/>
  <c r="X4" i="5"/>
  <c r="X71" i="6"/>
  <c r="X52" i="6"/>
  <c r="X33" i="6"/>
  <c r="X22" i="6"/>
  <c r="X17" i="6"/>
  <c r="X8" i="6"/>
  <c r="X4" i="6"/>
  <c r="X76" i="8"/>
  <c r="X75" i="8"/>
  <c r="X74" i="8"/>
  <c r="X73" i="8"/>
  <c r="X72" i="8"/>
  <c r="X71" i="8" s="1"/>
  <c r="X70" i="8"/>
  <c r="X68" i="8"/>
  <c r="X62" i="8"/>
  <c r="X61" i="8"/>
  <c r="X60" i="8"/>
  <c r="X59" i="8"/>
  <c r="X58" i="8"/>
  <c r="X57" i="8"/>
  <c r="X56" i="8"/>
  <c r="X55" i="8"/>
  <c r="X54" i="8"/>
  <c r="X53" i="8"/>
  <c r="X50" i="8"/>
  <c r="X45" i="8"/>
  <c r="X42" i="8"/>
  <c r="X39" i="8"/>
  <c r="X37" i="8"/>
  <c r="X34" i="8"/>
  <c r="X32" i="8"/>
  <c r="X31" i="8"/>
  <c r="X30" i="8"/>
  <c r="X29" i="8"/>
  <c r="X28" i="8"/>
  <c r="X25" i="8"/>
  <c r="X24" i="8"/>
  <c r="X23" i="8"/>
  <c r="X22" i="8" s="1"/>
  <c r="X21" i="8"/>
  <c r="X20" i="8"/>
  <c r="X19" i="8"/>
  <c r="X18" i="8"/>
  <c r="X16" i="8"/>
  <c r="X15" i="8"/>
  <c r="X14" i="8"/>
  <c r="X13" i="8"/>
  <c r="X12" i="8"/>
  <c r="X11" i="8" s="1"/>
  <c r="X10" i="8"/>
  <c r="X8" i="8" s="1"/>
  <c r="X9" i="8"/>
  <c r="X7" i="8"/>
  <c r="X4" i="8" s="1"/>
  <c r="X6" i="8"/>
  <c r="X5" i="8"/>
  <c r="X71" i="160"/>
  <c r="X67" i="8"/>
  <c r="X65" i="8"/>
  <c r="X64" i="8"/>
  <c r="X52" i="160"/>
  <c r="X51" i="8"/>
  <c r="X48" i="8"/>
  <c r="X43" i="8"/>
  <c r="X40" i="8"/>
  <c r="X35" i="8"/>
  <c r="X33" i="160"/>
  <c r="X27" i="160"/>
  <c r="X22" i="160"/>
  <c r="X17" i="160"/>
  <c r="X11" i="160"/>
  <c r="X8" i="160"/>
  <c r="X3" i="160" s="1"/>
  <c r="X4" i="160"/>
  <c r="X71" i="161"/>
  <c r="X69" i="8"/>
  <c r="X66" i="8"/>
  <c r="X47" i="8"/>
  <c r="X44" i="8"/>
  <c r="X33" i="161"/>
  <c r="X26" i="161" s="1"/>
  <c r="X36" i="8"/>
  <c r="X27" i="161"/>
  <c r="X22" i="161"/>
  <c r="X17" i="161"/>
  <c r="X11" i="161"/>
  <c r="X3" i="161" s="1"/>
  <c r="X8" i="161"/>
  <c r="X4" i="161"/>
  <c r="X76" i="10"/>
  <c r="X75" i="10"/>
  <c r="X74" i="10"/>
  <c r="X73" i="10"/>
  <c r="X71" i="10" s="1"/>
  <c r="X72" i="10"/>
  <c r="X70" i="10"/>
  <c r="X63" i="10"/>
  <c r="X62" i="10"/>
  <c r="X61" i="10"/>
  <c r="X60" i="10"/>
  <c r="X59" i="10"/>
  <c r="X58" i="10"/>
  <c r="X57" i="10"/>
  <c r="X56" i="10"/>
  <c r="X55" i="10"/>
  <c r="X54" i="10"/>
  <c r="X53" i="10"/>
  <c r="X41" i="10"/>
  <c r="X36" i="10"/>
  <c r="X32" i="10"/>
  <c r="X31" i="10"/>
  <c r="X30" i="10"/>
  <c r="X29" i="10"/>
  <c r="X28" i="10"/>
  <c r="X25" i="10"/>
  <c r="X24" i="10"/>
  <c r="X23" i="10"/>
  <c r="X22" i="10" s="1"/>
  <c r="X21" i="10"/>
  <c r="X20" i="10"/>
  <c r="X17" i="10" s="1"/>
  <c r="X19" i="10"/>
  <c r="X18" i="10"/>
  <c r="X16" i="10"/>
  <c r="X15" i="10"/>
  <c r="X14" i="10"/>
  <c r="X13" i="10"/>
  <c r="X12" i="10"/>
  <c r="X11" i="10" s="1"/>
  <c r="X10" i="10"/>
  <c r="X9" i="10"/>
  <c r="X7" i="10"/>
  <c r="X6" i="10"/>
  <c r="X5" i="10"/>
  <c r="X71" i="151"/>
  <c r="X68" i="10"/>
  <c r="X50" i="10"/>
  <c r="X48" i="10"/>
  <c r="X47" i="10"/>
  <c r="X45" i="10"/>
  <c r="X44" i="10"/>
  <c r="X42" i="10"/>
  <c r="X40" i="10"/>
  <c r="X39" i="10"/>
  <c r="X37" i="10"/>
  <c r="X27" i="151"/>
  <c r="X22" i="151"/>
  <c r="X17" i="151"/>
  <c r="X11" i="151"/>
  <c r="X8" i="151"/>
  <c r="X4" i="151"/>
  <c r="X3" i="151" s="1"/>
  <c r="X71" i="152"/>
  <c r="X52" i="152"/>
  <c r="X46" i="10"/>
  <c r="X27" i="152"/>
  <c r="X22" i="152"/>
  <c r="X17" i="152"/>
  <c r="X11" i="152"/>
  <c r="X8" i="152"/>
  <c r="X4" i="152"/>
  <c r="X3" i="152"/>
  <c r="X71" i="153"/>
  <c r="X52" i="153"/>
  <c r="X33" i="153"/>
  <c r="X26" i="153" s="1"/>
  <c r="X27" i="153"/>
  <c r="X22" i="153"/>
  <c r="X17" i="153"/>
  <c r="X11" i="153"/>
  <c r="X8" i="153"/>
  <c r="X3" i="153" s="1"/>
  <c r="X4" i="153"/>
  <c r="X71" i="154"/>
  <c r="X52" i="154"/>
  <c r="X33" i="154"/>
  <c r="X27" i="154"/>
  <c r="X22" i="154"/>
  <c r="X17" i="154"/>
  <c r="X11" i="154"/>
  <c r="X8" i="154"/>
  <c r="X4" i="154"/>
  <c r="X53" i="16"/>
  <c r="X40" i="16"/>
  <c r="X37" i="16"/>
  <c r="X31" i="16"/>
  <c r="X56" i="16"/>
  <c r="X48" i="16"/>
  <c r="X33" i="17"/>
  <c r="X28" i="16"/>
  <c r="X27" i="17"/>
  <c r="X22" i="17"/>
  <c r="X50" i="16"/>
  <c r="X45" i="16"/>
  <c r="X42" i="16"/>
  <c r="X34" i="16"/>
  <c r="X27" i="18"/>
  <c r="X24" i="16"/>
  <c r="X21" i="16"/>
  <c r="X8" i="18"/>
  <c r="X4" i="18"/>
  <c r="X33" i="19"/>
  <c r="X22" i="19"/>
  <c r="X17" i="19"/>
  <c r="X8" i="19"/>
  <c r="X7" i="16"/>
  <c r="X76" i="16"/>
  <c r="X75" i="16"/>
  <c r="X71" i="23"/>
  <c r="X55" i="16"/>
  <c r="X52" i="23"/>
  <c r="X33" i="23"/>
  <c r="X27" i="23"/>
  <c r="X22" i="23"/>
  <c r="X17" i="23"/>
  <c r="X11" i="23"/>
  <c r="X4" i="23"/>
  <c r="X71" i="24"/>
  <c r="X52" i="24"/>
  <c r="X33" i="24"/>
  <c r="X22" i="24"/>
  <c r="X15" i="16"/>
  <c r="X8" i="24"/>
  <c r="X4" i="24"/>
  <c r="X71" i="25"/>
  <c r="X69" i="16"/>
  <c r="X22" i="25"/>
  <c r="X17" i="25"/>
  <c r="X8" i="25"/>
  <c r="X4" i="25"/>
  <c r="X71" i="26"/>
  <c r="X52" i="26"/>
  <c r="X47" i="16"/>
  <c r="X27" i="26"/>
  <c r="X22" i="26"/>
  <c r="X17" i="26"/>
  <c r="X11" i="26"/>
  <c r="X8" i="26"/>
  <c r="X4" i="26"/>
  <c r="X71" i="27"/>
  <c r="X52" i="27"/>
  <c r="X33" i="27"/>
  <c r="X27" i="27"/>
  <c r="X22" i="27"/>
  <c r="X17" i="27"/>
  <c r="X11" i="27"/>
  <c r="X8" i="27"/>
  <c r="X4" i="27"/>
  <c r="X71" i="28"/>
  <c r="X52" i="28"/>
  <c r="X33" i="28"/>
  <c r="X27" i="28"/>
  <c r="X22" i="28"/>
  <c r="X17" i="28"/>
  <c r="X8" i="28"/>
  <c r="X4" i="28"/>
  <c r="X71" i="29"/>
  <c r="X52" i="29"/>
  <c r="X33" i="29"/>
  <c r="X27" i="29"/>
  <c r="X22" i="29"/>
  <c r="X17" i="29"/>
  <c r="X11" i="29"/>
  <c r="X8" i="29"/>
  <c r="X4" i="29"/>
  <c r="X66" i="30"/>
  <c r="X58" i="30"/>
  <c r="X53" i="30"/>
  <c r="X23" i="30"/>
  <c r="X15" i="30"/>
  <c r="X10" i="30"/>
  <c r="X74" i="30"/>
  <c r="X69" i="30"/>
  <c r="X65" i="30"/>
  <c r="X61" i="30"/>
  <c r="X57" i="30"/>
  <c r="X52" i="31"/>
  <c r="X51" i="30"/>
  <c r="X50" i="30"/>
  <c r="X43" i="30"/>
  <c r="X42" i="30"/>
  <c r="X35" i="30"/>
  <c r="X27" i="31"/>
  <c r="X25" i="30"/>
  <c r="X21" i="30"/>
  <c r="X18" i="30"/>
  <c r="X9" i="30"/>
  <c r="X8" i="31"/>
  <c r="X4" i="31"/>
  <c r="X71" i="32"/>
  <c r="X45" i="30"/>
  <c r="X37" i="30"/>
  <c r="X27" i="32"/>
  <c r="X22" i="32"/>
  <c r="X11" i="32"/>
  <c r="X8" i="32"/>
  <c r="X4" i="32"/>
  <c r="X71" i="33"/>
  <c r="X70" i="30"/>
  <c r="X62" i="30"/>
  <c r="X30" i="30"/>
  <c r="X22" i="33"/>
  <c r="X17" i="33"/>
  <c r="X11" i="33"/>
  <c r="X8" i="33"/>
  <c r="X71" i="34"/>
  <c r="X52" i="34"/>
  <c r="X33" i="34"/>
  <c r="X27" i="34"/>
  <c r="X22" i="34"/>
  <c r="X17" i="34"/>
  <c r="X11" i="34"/>
  <c r="X8" i="34"/>
  <c r="X4" i="34"/>
  <c r="X71" i="35"/>
  <c r="X52" i="35"/>
  <c r="X33" i="35"/>
  <c r="X27" i="35"/>
  <c r="X22" i="35"/>
  <c r="X17" i="35"/>
  <c r="X8" i="35"/>
  <c r="X4" i="35"/>
  <c r="X71" i="36"/>
  <c r="X63" i="30"/>
  <c r="X55" i="30"/>
  <c r="X52" i="36"/>
  <c r="X47" i="30"/>
  <c r="X39" i="30"/>
  <c r="X33" i="36"/>
  <c r="X31" i="30"/>
  <c r="X27" i="36"/>
  <c r="X22" i="36"/>
  <c r="X17" i="36"/>
  <c r="X11" i="36"/>
  <c r="X8" i="36"/>
  <c r="X71" i="37"/>
  <c r="X52" i="37"/>
  <c r="X33" i="37"/>
  <c r="X22" i="37"/>
  <c r="X17" i="37"/>
  <c r="X11" i="37"/>
  <c r="X8" i="37"/>
  <c r="X4" i="37"/>
  <c r="X71" i="38"/>
  <c r="X27" i="38"/>
  <c r="X22" i="38"/>
  <c r="X17" i="38"/>
  <c r="X8" i="38"/>
  <c r="X4" i="38"/>
  <c r="X71" i="39"/>
  <c r="X33" i="39"/>
  <c r="X27" i="39"/>
  <c r="X22" i="39"/>
  <c r="X8" i="39"/>
  <c r="X4" i="39"/>
  <c r="X71" i="40"/>
  <c r="X52" i="40"/>
  <c r="X27" i="40"/>
  <c r="X22" i="40"/>
  <c r="X17" i="40"/>
  <c r="X11" i="40"/>
  <c r="X8" i="40"/>
  <c r="X4" i="40"/>
  <c r="X71" i="41"/>
  <c r="X27" i="41"/>
  <c r="X22" i="41"/>
  <c r="X17" i="41"/>
  <c r="X11" i="41"/>
  <c r="X8" i="41"/>
  <c r="X71" i="42"/>
  <c r="X52" i="42"/>
  <c r="X33" i="42"/>
  <c r="X27" i="42"/>
  <c r="X22" i="42"/>
  <c r="X17" i="42"/>
  <c r="X11" i="42"/>
  <c r="X8" i="42"/>
  <c r="X4" i="42"/>
  <c r="X71" i="43"/>
  <c r="X52" i="43"/>
  <c r="X33" i="43"/>
  <c r="X22" i="43"/>
  <c r="X17" i="43"/>
  <c r="X11" i="43"/>
  <c r="X8" i="43"/>
  <c r="X4" i="43"/>
  <c r="X71" i="44"/>
  <c r="X52" i="44"/>
  <c r="X33" i="44"/>
  <c r="X27" i="44"/>
  <c r="X22" i="44"/>
  <c r="X17" i="44"/>
  <c r="X11" i="44"/>
  <c r="X8" i="44"/>
  <c r="X4" i="44"/>
  <c r="X70" i="46"/>
  <c r="X62" i="46"/>
  <c r="X57" i="46"/>
  <c r="X54" i="46"/>
  <c r="X46" i="46"/>
  <c r="X38" i="46"/>
  <c r="X30" i="46"/>
  <c r="X25" i="46"/>
  <c r="X14" i="46"/>
  <c r="X6" i="46"/>
  <c r="X71" i="47"/>
  <c r="X52" i="47"/>
  <c r="X33" i="47"/>
  <c r="X26" i="47" s="1"/>
  <c r="X27" i="47"/>
  <c r="X22" i="47"/>
  <c r="X17" i="47"/>
  <c r="X11" i="47"/>
  <c r="X8" i="47"/>
  <c r="X3" i="47" s="1"/>
  <c r="X2" i="47" s="1"/>
  <c r="X52" i="149" s="1"/>
  <c r="X4" i="47"/>
  <c r="X75" i="46"/>
  <c r="X71" i="48"/>
  <c r="X52" i="48"/>
  <c r="X33" i="48"/>
  <c r="X27" i="48"/>
  <c r="X26" i="48" s="1"/>
  <c r="X22" i="48"/>
  <c r="X17" i="48"/>
  <c r="X11" i="48"/>
  <c r="X8" i="48"/>
  <c r="X4" i="48"/>
  <c r="X71" i="49"/>
  <c r="X52" i="49"/>
  <c r="X33" i="49"/>
  <c r="X27" i="49"/>
  <c r="X26" i="49" s="1"/>
  <c r="X22" i="49"/>
  <c r="X17" i="49"/>
  <c r="X11" i="49"/>
  <c r="X8" i="49"/>
  <c r="X4" i="49"/>
  <c r="X3" i="49" s="1"/>
  <c r="X69" i="46"/>
  <c r="X67" i="46"/>
  <c r="X65" i="46"/>
  <c r="X61" i="46"/>
  <c r="X59" i="46"/>
  <c r="X52" i="53"/>
  <c r="X53" i="46"/>
  <c r="X51" i="46"/>
  <c r="X49" i="46"/>
  <c r="X45" i="46"/>
  <c r="X43" i="46"/>
  <c r="X41" i="46"/>
  <c r="X37" i="46"/>
  <c r="X35" i="46"/>
  <c r="X33" i="53"/>
  <c r="X29" i="46"/>
  <c r="X22" i="53"/>
  <c r="X21" i="46"/>
  <c r="X19" i="46"/>
  <c r="X17" i="53"/>
  <c r="X13" i="46"/>
  <c r="X8" i="53"/>
  <c r="X5" i="46"/>
  <c r="X4" i="53"/>
  <c r="X72" i="46"/>
  <c r="X71" i="54"/>
  <c r="X64" i="46"/>
  <c r="X56" i="46"/>
  <c r="X52" i="54"/>
  <c r="X48" i="46"/>
  <c r="X40" i="46"/>
  <c r="X32" i="46"/>
  <c r="X24" i="46"/>
  <c r="X22" i="54"/>
  <c r="X16" i="46"/>
  <c r="X8" i="54"/>
  <c r="X4" i="54"/>
  <c r="X71" i="55"/>
  <c r="X33" i="55"/>
  <c r="X22" i="55"/>
  <c r="X17" i="55"/>
  <c r="X11" i="55"/>
  <c r="X8" i="55"/>
  <c r="X71" i="57"/>
  <c r="X33" i="57"/>
  <c r="X22" i="57"/>
  <c r="X8" i="57"/>
  <c r="X4" i="57"/>
  <c r="X71" i="58"/>
  <c r="X33" i="58"/>
  <c r="X22" i="58"/>
  <c r="X17" i="58"/>
  <c r="X11" i="58"/>
  <c r="X8" i="58"/>
  <c r="X4" i="58"/>
  <c r="X71" i="59"/>
  <c r="X33" i="59"/>
  <c r="X27" i="59"/>
  <c r="X22" i="59"/>
  <c r="X17" i="59"/>
  <c r="X11" i="59"/>
  <c r="X8" i="59"/>
  <c r="X4" i="59"/>
  <c r="X67" i="60"/>
  <c r="X65" i="60"/>
  <c r="X43" i="60"/>
  <c r="X35" i="60"/>
  <c r="X76" i="60"/>
  <c r="X64" i="60"/>
  <c r="X56" i="60"/>
  <c r="X52" i="61"/>
  <c r="X49" i="60"/>
  <c r="X48" i="60"/>
  <c r="X41" i="60"/>
  <c r="X40" i="60"/>
  <c r="X33" i="61"/>
  <c r="X32" i="60"/>
  <c r="X22" i="61"/>
  <c r="X17" i="61"/>
  <c r="X14" i="60"/>
  <c r="X8" i="61"/>
  <c r="X7" i="60"/>
  <c r="X4" i="61"/>
  <c r="X71" i="62"/>
  <c r="X52" i="62"/>
  <c r="X33" i="62"/>
  <c r="X22" i="62"/>
  <c r="X21" i="60"/>
  <c r="X17" i="62"/>
  <c r="X13" i="60"/>
  <c r="X11" i="62"/>
  <c r="X8" i="62"/>
  <c r="X4" i="62"/>
  <c r="X71" i="63"/>
  <c r="X46" i="60"/>
  <c r="X38" i="60"/>
  <c r="X33" i="63"/>
  <c r="X22" i="63"/>
  <c r="X17" i="63"/>
  <c r="X11" i="63"/>
  <c r="X8" i="63"/>
  <c r="X4" i="63"/>
  <c r="X75" i="60"/>
  <c r="X71" i="64"/>
  <c r="X59" i="60"/>
  <c r="X52" i="64"/>
  <c r="X51" i="60"/>
  <c r="X27" i="64"/>
  <c r="X22" i="64"/>
  <c r="X17" i="64"/>
  <c r="X19" i="60"/>
  <c r="X11" i="64"/>
  <c r="X8" i="64"/>
  <c r="X4" i="64"/>
  <c r="X71" i="65"/>
  <c r="X52" i="65"/>
  <c r="X27" i="65"/>
  <c r="X22" i="65"/>
  <c r="X17" i="65"/>
  <c r="X11" i="65"/>
  <c r="X8" i="65"/>
  <c r="X4" i="65"/>
  <c r="X71" i="66"/>
  <c r="X57" i="60"/>
  <c r="X33" i="66"/>
  <c r="X27" i="66"/>
  <c r="X22" i="66"/>
  <c r="X17" i="66"/>
  <c r="X11" i="66"/>
  <c r="X8" i="66"/>
  <c r="X4" i="66"/>
  <c r="X52" i="67"/>
  <c r="X33" i="67"/>
  <c r="X27" i="67"/>
  <c r="X22" i="67"/>
  <c r="X17" i="67"/>
  <c r="X11" i="67"/>
  <c r="X8" i="67"/>
  <c r="X4" i="67"/>
  <c r="X71" i="68"/>
  <c r="X52" i="68"/>
  <c r="X33" i="68"/>
  <c r="X27" i="68"/>
  <c r="X22" i="68"/>
  <c r="X17" i="68"/>
  <c r="X8" i="68"/>
  <c r="X4" i="68"/>
  <c r="X71" i="69"/>
  <c r="X52" i="69"/>
  <c r="X27" i="69"/>
  <c r="X22" i="69"/>
  <c r="X17" i="69"/>
  <c r="X11" i="69"/>
  <c r="X8" i="69"/>
  <c r="X4" i="69"/>
  <c r="X71" i="70"/>
  <c r="X33" i="70"/>
  <c r="X27" i="70"/>
  <c r="X22" i="70"/>
  <c r="X11" i="70"/>
  <c r="X8" i="70"/>
  <c r="X4" i="70"/>
  <c r="X71" i="71"/>
  <c r="X52" i="71"/>
  <c r="X33" i="71"/>
  <c r="X22" i="71"/>
  <c r="X17" i="71"/>
  <c r="X11" i="71"/>
  <c r="X8" i="71"/>
  <c r="X4" i="71"/>
  <c r="X71" i="72"/>
  <c r="X33" i="72"/>
  <c r="X27" i="72"/>
  <c r="X22" i="72"/>
  <c r="X17" i="72"/>
  <c r="X11" i="72"/>
  <c r="X8" i="72"/>
  <c r="X4" i="72"/>
  <c r="X71" i="73"/>
  <c r="X27" i="73"/>
  <c r="X22" i="73"/>
  <c r="X17" i="73"/>
  <c r="X11" i="73"/>
  <c r="X8" i="73"/>
  <c r="X4" i="73"/>
  <c r="X71" i="74"/>
  <c r="X52" i="74"/>
  <c r="X33" i="74"/>
  <c r="X27" i="74"/>
  <c r="X22" i="74"/>
  <c r="X17" i="74"/>
  <c r="X11" i="74"/>
  <c r="X8" i="74"/>
  <c r="X4" i="74"/>
  <c r="X60" i="75"/>
  <c r="X76" i="75"/>
  <c r="X72" i="75"/>
  <c r="X71" i="76"/>
  <c r="X68" i="75"/>
  <c r="X64" i="75"/>
  <c r="X56" i="75"/>
  <c r="X52" i="76"/>
  <c r="X48" i="75"/>
  <c r="X44" i="75"/>
  <c r="X40" i="75"/>
  <c r="X33" i="76"/>
  <c r="X14" i="75"/>
  <c r="X10" i="75"/>
  <c r="X8" i="76"/>
  <c r="X4" i="76"/>
  <c r="X71" i="77"/>
  <c r="X52" i="77"/>
  <c r="X33" i="77"/>
  <c r="X27" i="77"/>
  <c r="X22" i="77"/>
  <c r="X17" i="77"/>
  <c r="X11" i="77"/>
  <c r="X8" i="77"/>
  <c r="X4" i="77"/>
  <c r="X71" i="78"/>
  <c r="X69" i="75"/>
  <c r="X61" i="75"/>
  <c r="X22" i="78"/>
  <c r="X17" i="78"/>
  <c r="X8" i="78"/>
  <c r="X71" i="79"/>
  <c r="X22" i="79"/>
  <c r="X17" i="79"/>
  <c r="X11" i="79"/>
  <c r="X8" i="79"/>
  <c r="X4" i="79"/>
  <c r="X71" i="80"/>
  <c r="X27" i="80"/>
  <c r="X22" i="80"/>
  <c r="X17" i="80"/>
  <c r="X11" i="80"/>
  <c r="X8" i="80"/>
  <c r="X4" i="80"/>
  <c r="X71" i="81"/>
  <c r="X52" i="81"/>
  <c r="X33" i="81"/>
  <c r="X27" i="81"/>
  <c r="X22" i="81"/>
  <c r="X17" i="81"/>
  <c r="X11" i="81"/>
  <c r="X8" i="81"/>
  <c r="X4" i="81"/>
  <c r="X71" i="82"/>
  <c r="X33" i="82"/>
  <c r="X22" i="82"/>
  <c r="X17" i="82"/>
  <c r="X11" i="82"/>
  <c r="X8" i="82"/>
  <c r="X4" i="82"/>
  <c r="X71" i="83"/>
  <c r="X52" i="83"/>
  <c r="X33" i="83"/>
  <c r="X27" i="83"/>
  <c r="X22" i="83"/>
  <c r="X17" i="83"/>
  <c r="X11" i="83"/>
  <c r="X8" i="83"/>
  <c r="X4" i="83"/>
  <c r="X71" i="84"/>
  <c r="X52" i="84"/>
  <c r="X27" i="84"/>
  <c r="X22" i="84"/>
  <c r="X17" i="84"/>
  <c r="X11" i="84"/>
  <c r="X8" i="84"/>
  <c r="X4" i="84"/>
  <c r="X71" i="85"/>
  <c r="X33" i="85"/>
  <c r="X27" i="85"/>
  <c r="X22" i="85"/>
  <c r="X17" i="85"/>
  <c r="X11" i="85"/>
  <c r="X4" i="85"/>
  <c r="X71" i="86"/>
  <c r="X52" i="86"/>
  <c r="X33" i="86"/>
  <c r="X27" i="86"/>
  <c r="X22" i="86"/>
  <c r="X17" i="86"/>
  <c r="X8" i="86"/>
  <c r="X4" i="86"/>
  <c r="X71" i="87"/>
  <c r="X52" i="87"/>
  <c r="X33" i="87"/>
  <c r="X27" i="87"/>
  <c r="X22" i="87"/>
  <c r="X17" i="87"/>
  <c r="X8" i="87"/>
  <c r="X4" i="87"/>
  <c r="X71" i="88"/>
  <c r="X33" i="88"/>
  <c r="X27" i="88"/>
  <c r="X22" i="88"/>
  <c r="X17" i="88"/>
  <c r="X11" i="88"/>
  <c r="X8" i="88"/>
  <c r="X4" i="88"/>
  <c r="X71" i="89"/>
  <c r="X27" i="89"/>
  <c r="X22" i="89"/>
  <c r="X17" i="89"/>
  <c r="X8" i="89"/>
  <c r="X4" i="89"/>
  <c r="X71" i="90"/>
  <c r="X52" i="90"/>
  <c r="X33" i="90"/>
  <c r="X27" i="90"/>
  <c r="X22" i="90"/>
  <c r="X17" i="90"/>
  <c r="X11" i="90"/>
  <c r="X4" i="90"/>
  <c r="X71" i="91"/>
  <c r="X52" i="91"/>
  <c r="X33" i="91"/>
  <c r="X27" i="91"/>
  <c r="X22" i="91"/>
  <c r="X17" i="91"/>
  <c r="X8" i="91"/>
  <c r="X4" i="91"/>
  <c r="X71" i="92"/>
  <c r="X52" i="92"/>
  <c r="X33" i="92"/>
  <c r="X22" i="92"/>
  <c r="X17" i="92"/>
  <c r="X8" i="92"/>
  <c r="X4" i="92"/>
  <c r="X72" i="94"/>
  <c r="X34" i="94"/>
  <c r="X30" i="94"/>
  <c r="X74" i="94"/>
  <c r="X73" i="94"/>
  <c r="X69" i="94"/>
  <c r="X64" i="94"/>
  <c r="X61" i="94"/>
  <c r="X56" i="94"/>
  <c r="X48" i="94"/>
  <c r="X45" i="94"/>
  <c r="X40" i="94"/>
  <c r="X38" i="94"/>
  <c r="X32" i="94"/>
  <c r="X24" i="94"/>
  <c r="X16" i="94"/>
  <c r="X15" i="94"/>
  <c r="X14" i="94"/>
  <c r="X8" i="95"/>
  <c r="X6" i="94"/>
  <c r="X4" i="95"/>
  <c r="X71" i="96"/>
  <c r="X52" i="96"/>
  <c r="X27" i="96"/>
  <c r="X22" i="96"/>
  <c r="X11" i="96"/>
  <c r="X8" i="96"/>
  <c r="X4" i="96"/>
  <c r="X71" i="97"/>
  <c r="X33" i="97"/>
  <c r="X27" i="97"/>
  <c r="X22" i="97"/>
  <c r="X17" i="97"/>
  <c r="X11" i="97"/>
  <c r="X8" i="97"/>
  <c r="X33" i="98"/>
  <c r="X27" i="98"/>
  <c r="X22" i="98"/>
  <c r="X17" i="98"/>
  <c r="X11" i="98"/>
  <c r="X8" i="98"/>
  <c r="X4" i="98"/>
  <c r="X71" i="184"/>
  <c r="X52" i="184"/>
  <c r="X33" i="184"/>
  <c r="X27" i="184"/>
  <c r="X22" i="184"/>
  <c r="X17" i="184"/>
  <c r="X11" i="184"/>
  <c r="X8" i="184"/>
  <c r="X4" i="184"/>
  <c r="X71" i="99"/>
  <c r="X70" i="94"/>
  <c r="X62" i="94"/>
  <c r="X54" i="94"/>
  <c r="X52" i="99"/>
  <c r="X47" i="94"/>
  <c r="X46" i="94"/>
  <c r="X33" i="99"/>
  <c r="X22" i="99"/>
  <c r="X17" i="99"/>
  <c r="X18" i="94"/>
  <c r="X11" i="99"/>
  <c r="X8" i="99"/>
  <c r="X4" i="99"/>
  <c r="X71" i="100"/>
  <c r="X52" i="100"/>
  <c r="X42" i="94"/>
  <c r="X33" i="100"/>
  <c r="X27" i="100"/>
  <c r="X22" i="100"/>
  <c r="X17" i="100"/>
  <c r="X11" i="100"/>
  <c r="X4" i="100"/>
  <c r="X74" i="103"/>
  <c r="X56" i="103"/>
  <c r="X55" i="103"/>
  <c r="X54" i="103"/>
  <c r="X53" i="103"/>
  <c r="X48" i="103"/>
  <c r="X32" i="103"/>
  <c r="X21" i="103"/>
  <c r="X5" i="103"/>
  <c r="X74" i="105"/>
  <c r="X56" i="105"/>
  <c r="X55" i="105"/>
  <c r="X54" i="105"/>
  <c r="X53" i="105"/>
  <c r="X4" i="190"/>
  <c r="X74" i="104"/>
  <c r="X56" i="104"/>
  <c r="X55" i="104"/>
  <c r="X54" i="104"/>
  <c r="X53" i="104"/>
  <c r="X4" i="193"/>
  <c r="X74" i="106"/>
  <c r="X56" i="106"/>
  <c r="X55" i="106"/>
  <c r="X54" i="106"/>
  <c r="X53" i="106"/>
  <c r="X74" i="111"/>
  <c r="X56" i="111"/>
  <c r="X55" i="111"/>
  <c r="X54" i="111"/>
  <c r="X53" i="111"/>
  <c r="X71" i="110"/>
  <c r="X52" i="110"/>
  <c r="X33" i="110"/>
  <c r="X22" i="110"/>
  <c r="X17" i="110"/>
  <c r="X11" i="110"/>
  <c r="X8" i="110"/>
  <c r="X52" i="107"/>
  <c r="X33" i="107"/>
  <c r="X27" i="107"/>
  <c r="X22" i="107"/>
  <c r="X17" i="107"/>
  <c r="X8" i="107"/>
  <c r="X4" i="107"/>
  <c r="X71" i="108"/>
  <c r="X52" i="108"/>
  <c r="X17" i="108"/>
  <c r="X8" i="108"/>
  <c r="X4" i="108"/>
  <c r="X71" i="114"/>
  <c r="X33" i="114"/>
  <c r="X27" i="114"/>
  <c r="X22" i="114"/>
  <c r="X11" i="114"/>
  <c r="X4" i="114"/>
  <c r="X71" i="112"/>
  <c r="X33" i="112"/>
  <c r="X27" i="112"/>
  <c r="X22" i="112"/>
  <c r="X17" i="112"/>
  <c r="X8" i="112"/>
  <c r="X4" i="112"/>
  <c r="X52" i="109"/>
  <c r="X33" i="109"/>
  <c r="X27" i="109"/>
  <c r="X22" i="109"/>
  <c r="X17" i="109"/>
  <c r="X11" i="109"/>
  <c r="X8" i="109"/>
  <c r="X4" i="109"/>
  <c r="X71" i="113"/>
  <c r="X52" i="113"/>
  <c r="X33" i="113"/>
  <c r="X27" i="113"/>
  <c r="X11" i="113"/>
  <c r="X8" i="113"/>
  <c r="X4" i="113"/>
  <c r="X71" i="115"/>
  <c r="X52" i="115"/>
  <c r="X27" i="115"/>
  <c r="X22" i="115"/>
  <c r="X17" i="115"/>
  <c r="X11" i="115"/>
  <c r="X8" i="115"/>
  <c r="X65" i="117"/>
  <c r="X57" i="117"/>
  <c r="X45" i="117"/>
  <c r="X41" i="117"/>
  <c r="X25" i="117"/>
  <c r="X13" i="117"/>
  <c r="X76" i="117"/>
  <c r="X71" i="162"/>
  <c r="X52" i="162"/>
  <c r="X33" i="162"/>
  <c r="X27" i="162"/>
  <c r="X22" i="162"/>
  <c r="X17" i="162"/>
  <c r="X11" i="162"/>
  <c r="X3" i="162" s="1"/>
  <c r="X8" i="162"/>
  <c r="X4" i="162"/>
  <c r="X75" i="117"/>
  <c r="X74" i="117"/>
  <c r="X73" i="117"/>
  <c r="X72" i="117"/>
  <c r="X70" i="117"/>
  <c r="X69" i="117"/>
  <c r="X68" i="117"/>
  <c r="X67" i="117"/>
  <c r="X66" i="117"/>
  <c r="X64" i="117"/>
  <c r="X63" i="117"/>
  <c r="X62" i="117"/>
  <c r="X61" i="117"/>
  <c r="X59" i="117"/>
  <c r="X58" i="117"/>
  <c r="X56" i="117"/>
  <c r="X55" i="117"/>
  <c r="X54" i="117"/>
  <c r="X53" i="117"/>
  <c r="X51" i="117"/>
  <c r="X50" i="117"/>
  <c r="X49" i="117"/>
  <c r="X48" i="117"/>
  <c r="X47" i="117"/>
  <c r="X46" i="117"/>
  <c r="X44" i="117"/>
  <c r="X43" i="117"/>
  <c r="X42" i="117"/>
  <c r="X40" i="117"/>
  <c r="X39" i="117"/>
  <c r="X38" i="117"/>
  <c r="X37" i="117"/>
  <c r="X36" i="117"/>
  <c r="X35" i="117"/>
  <c r="X34" i="117"/>
  <c r="X32" i="117"/>
  <c r="X31" i="117"/>
  <c r="X30" i="117"/>
  <c r="X29" i="117"/>
  <c r="X24" i="117"/>
  <c r="X23" i="117"/>
  <c r="X22" i="163"/>
  <c r="X17" i="163"/>
  <c r="X20" i="117"/>
  <c r="X19" i="117"/>
  <c r="X18" i="117"/>
  <c r="X16" i="117"/>
  <c r="X15" i="117"/>
  <c r="X14" i="117"/>
  <c r="X10" i="117"/>
  <c r="X7" i="117"/>
  <c r="X6" i="117"/>
  <c r="X5" i="117"/>
  <c r="X4" i="163"/>
  <c r="X71" i="164"/>
  <c r="X52" i="164"/>
  <c r="X33" i="164"/>
  <c r="X27" i="164"/>
  <c r="X26" i="164" s="1"/>
  <c r="X22" i="164"/>
  <c r="X17" i="164"/>
  <c r="X11" i="164"/>
  <c r="X3" i="164" s="1"/>
  <c r="X2" i="164" s="1"/>
  <c r="X8" i="164"/>
  <c r="X4" i="164"/>
  <c r="X71" i="165"/>
  <c r="X52" i="165"/>
  <c r="X33" i="165"/>
  <c r="X27" i="165"/>
  <c r="X22" i="165"/>
  <c r="X17" i="165"/>
  <c r="X8" i="165"/>
  <c r="X4" i="165"/>
  <c r="X76" i="118"/>
  <c r="X75" i="118"/>
  <c r="X74" i="118"/>
  <c r="X73" i="118"/>
  <c r="X72" i="118"/>
  <c r="X71" i="118" s="1"/>
  <c r="X70" i="118"/>
  <c r="X68" i="118"/>
  <c r="X64" i="118"/>
  <c r="X62" i="118"/>
  <c r="X60" i="118"/>
  <c r="X59" i="118"/>
  <c r="X58" i="118"/>
  <c r="X57" i="118"/>
  <c r="X56" i="118"/>
  <c r="X55" i="118"/>
  <c r="X54" i="118"/>
  <c r="X53" i="118"/>
  <c r="X47" i="118"/>
  <c r="X39" i="118"/>
  <c r="X35" i="118"/>
  <c r="X34" i="118"/>
  <c r="X32" i="118"/>
  <c r="X31" i="118"/>
  <c r="X30" i="118"/>
  <c r="X29" i="118"/>
  <c r="X28" i="118"/>
  <c r="X27" i="118" s="1"/>
  <c r="X25" i="118"/>
  <c r="X24" i="118"/>
  <c r="X23" i="118"/>
  <c r="X22" i="118" s="1"/>
  <c r="X21" i="118"/>
  <c r="X20" i="118"/>
  <c r="X19" i="118"/>
  <c r="X18" i="118"/>
  <c r="X17" i="118" s="1"/>
  <c r="X16" i="118"/>
  <c r="X15" i="118"/>
  <c r="X14" i="118"/>
  <c r="X13" i="118"/>
  <c r="X12" i="118"/>
  <c r="X10" i="118"/>
  <c r="X8" i="118" s="1"/>
  <c r="X9" i="118"/>
  <c r="X7" i="118"/>
  <c r="X6" i="118"/>
  <c r="X5" i="118"/>
  <c r="X4" i="118" s="1"/>
  <c r="X71" i="166"/>
  <c r="X52" i="166"/>
  <c r="X45" i="118"/>
  <c r="X42" i="118"/>
  <c r="X38" i="118"/>
  <c r="X37" i="118"/>
  <c r="X33" i="166"/>
  <c r="X26" i="166" s="1"/>
  <c r="X27" i="166"/>
  <c r="X22" i="166"/>
  <c r="X17" i="166"/>
  <c r="X11" i="166"/>
  <c r="X8" i="166"/>
  <c r="X4" i="166"/>
  <c r="X3" i="166"/>
  <c r="X71" i="167"/>
  <c r="X69" i="118"/>
  <c r="X65" i="118"/>
  <c r="X61" i="118"/>
  <c r="X52" i="167"/>
  <c r="X51" i="118"/>
  <c r="X48" i="118"/>
  <c r="X44" i="118"/>
  <c r="X43" i="118"/>
  <c r="X40" i="118"/>
  <c r="X27" i="167"/>
  <c r="X22" i="167"/>
  <c r="X17" i="167"/>
  <c r="X11" i="167"/>
  <c r="X8" i="167"/>
  <c r="X4" i="167"/>
  <c r="X3" i="167" s="1"/>
  <c r="X71" i="168"/>
  <c r="X27" i="168"/>
  <c r="X22" i="168"/>
  <c r="X17" i="168"/>
  <c r="X11" i="168"/>
  <c r="X8" i="168"/>
  <c r="X3" i="168" s="1"/>
  <c r="X4" i="168"/>
  <c r="X71" i="169"/>
  <c r="X63" i="118"/>
  <c r="X27" i="169"/>
  <c r="X22" i="169"/>
  <c r="X17" i="169"/>
  <c r="X11" i="169"/>
  <c r="X8" i="169"/>
  <c r="X3" i="169" s="1"/>
  <c r="X4" i="169"/>
  <c r="X71" i="170"/>
  <c r="X52" i="170"/>
  <c r="X33" i="170"/>
  <c r="X26" i="170" s="1"/>
  <c r="X27" i="170"/>
  <c r="X22" i="170"/>
  <c r="X17" i="170"/>
  <c r="X11" i="170"/>
  <c r="X8" i="170"/>
  <c r="X4" i="170"/>
  <c r="X76" i="119"/>
  <c r="X75" i="119"/>
  <c r="X74" i="119"/>
  <c r="X73" i="119"/>
  <c r="X72" i="119"/>
  <c r="X71" i="119"/>
  <c r="X70" i="119"/>
  <c r="X63" i="119"/>
  <c r="X62" i="119"/>
  <c r="X61" i="119"/>
  <c r="X60" i="119"/>
  <c r="X59" i="119"/>
  <c r="X58" i="119"/>
  <c r="X57" i="119"/>
  <c r="X56" i="119"/>
  <c r="X55" i="119"/>
  <c r="X54" i="119"/>
  <c r="X53" i="119"/>
  <c r="X35" i="119"/>
  <c r="X32" i="119"/>
  <c r="X31" i="119"/>
  <c r="X30" i="119"/>
  <c r="X29" i="119"/>
  <c r="X28" i="119"/>
  <c r="X27" i="119"/>
  <c r="X25" i="119"/>
  <c r="X24" i="119"/>
  <c r="X23" i="119"/>
  <c r="X22" i="119" s="1"/>
  <c r="X21" i="119"/>
  <c r="X20" i="119"/>
  <c r="X19" i="119"/>
  <c r="X17" i="119" s="1"/>
  <c r="X18" i="119"/>
  <c r="X16" i="119"/>
  <c r="X15" i="119"/>
  <c r="X14" i="119"/>
  <c r="X13" i="119"/>
  <c r="X12" i="119"/>
  <c r="X10" i="119"/>
  <c r="X9" i="119"/>
  <c r="X8" i="119" s="1"/>
  <c r="X7" i="119"/>
  <c r="X6" i="119"/>
  <c r="X5" i="119"/>
  <c r="X71" i="155"/>
  <c r="X69" i="119"/>
  <c r="X68" i="119"/>
  <c r="X67" i="119"/>
  <c r="X66" i="119"/>
  <c r="X65" i="119"/>
  <c r="X50" i="119"/>
  <c r="X49" i="119"/>
  <c r="X48" i="119"/>
  <c r="X46" i="119"/>
  <c r="X45" i="119"/>
  <c r="X44" i="119"/>
  <c r="X42" i="119"/>
  <c r="X41" i="119"/>
  <c r="X40" i="119"/>
  <c r="X37" i="119"/>
  <c r="X36" i="119"/>
  <c r="X34" i="119"/>
  <c r="X27" i="155"/>
  <c r="X22" i="155"/>
  <c r="X17" i="155"/>
  <c r="X11" i="155"/>
  <c r="X8" i="155"/>
  <c r="X4" i="155"/>
  <c r="X3" i="155"/>
  <c r="X71" i="156"/>
  <c r="X52" i="156"/>
  <c r="X51" i="119"/>
  <c r="X47" i="119"/>
  <c r="X43" i="119"/>
  <c r="X39" i="119"/>
  <c r="X33" i="156"/>
  <c r="X26" i="156" s="1"/>
  <c r="X27" i="156"/>
  <c r="X22" i="156"/>
  <c r="X17" i="156"/>
  <c r="X11" i="156"/>
  <c r="X8" i="156"/>
  <c r="X3" i="156" s="1"/>
  <c r="X4" i="156"/>
  <c r="X76" i="120"/>
  <c r="X75" i="120"/>
  <c r="X74" i="120"/>
  <c r="X73" i="120"/>
  <c r="X72" i="120"/>
  <c r="X71" i="120" s="1"/>
  <c r="X70" i="120"/>
  <c r="X68" i="120"/>
  <c r="X67" i="120"/>
  <c r="X60" i="120"/>
  <c r="X59" i="120"/>
  <c r="X58" i="120"/>
  <c r="X57" i="120"/>
  <c r="X56" i="120"/>
  <c r="X55" i="120"/>
  <c r="X54" i="120"/>
  <c r="X53" i="120"/>
  <c r="X51" i="120"/>
  <c r="X44" i="120"/>
  <c r="X40" i="120"/>
  <c r="X36" i="120"/>
  <c r="X32" i="120"/>
  <c r="X31" i="120"/>
  <c r="X30" i="120"/>
  <c r="X29" i="120"/>
  <c r="X28" i="120"/>
  <c r="X27" i="120"/>
  <c r="X25" i="120"/>
  <c r="X24" i="120"/>
  <c r="X22" i="120" s="1"/>
  <c r="X23" i="120"/>
  <c r="X21" i="120"/>
  <c r="X20" i="120"/>
  <c r="X19" i="120"/>
  <c r="X18" i="120"/>
  <c r="X16" i="120"/>
  <c r="X15" i="120"/>
  <c r="X14" i="120"/>
  <c r="X13" i="120"/>
  <c r="X12" i="120"/>
  <c r="X11" i="120" s="1"/>
  <c r="X10" i="120"/>
  <c r="X9" i="120"/>
  <c r="X8" i="120"/>
  <c r="X7" i="120"/>
  <c r="X6" i="120"/>
  <c r="X5" i="120"/>
  <c r="X4" i="120" s="1"/>
  <c r="X71" i="158"/>
  <c r="X69" i="120"/>
  <c r="X66" i="120"/>
  <c r="X64" i="120"/>
  <c r="X63" i="120"/>
  <c r="X50" i="120"/>
  <c r="X49" i="120"/>
  <c r="X47" i="120"/>
  <c r="X46" i="120"/>
  <c r="X45" i="120"/>
  <c r="X43" i="120"/>
  <c r="X42" i="120"/>
  <c r="X41" i="120"/>
  <c r="X39" i="120"/>
  <c r="X38" i="120"/>
  <c r="X37" i="120"/>
  <c r="X35" i="120"/>
  <c r="X27" i="158"/>
  <c r="X22" i="158"/>
  <c r="X17" i="158"/>
  <c r="X11" i="158"/>
  <c r="X8" i="158"/>
  <c r="X4" i="158"/>
  <c r="X71" i="159"/>
  <c r="X52" i="159"/>
  <c r="X48" i="120"/>
  <c r="X33" i="159"/>
  <c r="X27" i="159"/>
  <c r="X22" i="159"/>
  <c r="X17" i="159"/>
  <c r="X11" i="159"/>
  <c r="X8" i="159"/>
  <c r="X4" i="159"/>
  <c r="X33" i="121"/>
  <c r="X17" i="121"/>
  <c r="X8" i="121"/>
  <c r="X4" i="121"/>
  <c r="X74" i="124"/>
  <c r="X56" i="124"/>
  <c r="X55" i="124"/>
  <c r="X54" i="124"/>
  <c r="X53" i="124"/>
  <c r="X70" i="124"/>
  <c r="X58" i="124"/>
  <c r="X71" i="202"/>
  <c r="X33" i="202"/>
  <c r="X27" i="202"/>
  <c r="X22" i="202"/>
  <c r="X11" i="202"/>
  <c r="X8" i="202"/>
  <c r="X4" i="202"/>
  <c r="X3" i="202"/>
  <c r="X57" i="124"/>
  <c r="X27" i="204"/>
  <c r="X22" i="204"/>
  <c r="X11" i="204"/>
  <c r="X8" i="204"/>
  <c r="X4" i="204"/>
  <c r="X3" i="204" s="1"/>
  <c r="X71" i="205"/>
  <c r="X52" i="205"/>
  <c r="X33" i="205"/>
  <c r="X26" i="205" s="1"/>
  <c r="X27" i="205"/>
  <c r="X22" i="205"/>
  <c r="X17" i="205"/>
  <c r="X11" i="205"/>
  <c r="X8" i="205"/>
  <c r="X4" i="205"/>
  <c r="X71" i="206"/>
  <c r="X52" i="206"/>
  <c r="X33" i="206"/>
  <c r="X27" i="206"/>
  <c r="X26" i="206"/>
  <c r="X22" i="206"/>
  <c r="X17" i="206"/>
  <c r="X11" i="206"/>
  <c r="X8" i="206"/>
  <c r="X4" i="206"/>
  <c r="X71" i="207"/>
  <c r="X52" i="207"/>
  <c r="X33" i="207"/>
  <c r="X27" i="207"/>
  <c r="X22" i="207"/>
  <c r="X17" i="207"/>
  <c r="X11" i="207"/>
  <c r="X8" i="207"/>
  <c r="X4" i="207"/>
  <c r="X3" i="207"/>
  <c r="X71" i="208"/>
  <c r="X52" i="208"/>
  <c r="X33" i="208"/>
  <c r="X26" i="208" s="1"/>
  <c r="X27" i="208"/>
  <c r="X22" i="208"/>
  <c r="X17" i="208"/>
  <c r="X11" i="208"/>
  <c r="X8" i="208"/>
  <c r="X4" i="208"/>
  <c r="X3" i="208"/>
  <c r="X71" i="209"/>
  <c r="X52" i="209"/>
  <c r="X33" i="209"/>
  <c r="X27" i="209"/>
  <c r="X26" i="209"/>
  <c r="X22" i="209"/>
  <c r="X17" i="209"/>
  <c r="X11" i="209"/>
  <c r="X8" i="209"/>
  <c r="X4" i="209"/>
  <c r="X71" i="210"/>
  <c r="X52" i="210"/>
  <c r="X33" i="210"/>
  <c r="X27" i="210"/>
  <c r="X26" i="210" s="1"/>
  <c r="X22" i="210"/>
  <c r="X17" i="210"/>
  <c r="X11" i="210"/>
  <c r="X8" i="210"/>
  <c r="X3" i="210" s="1"/>
  <c r="X4" i="210"/>
  <c r="X2" i="210"/>
  <c r="X74" i="125"/>
  <c r="X70" i="125"/>
  <c r="X69" i="125"/>
  <c r="X65" i="125"/>
  <c r="X57" i="125"/>
  <c r="X56" i="125"/>
  <c r="X56" i="123" s="1"/>
  <c r="X55" i="125"/>
  <c r="X54" i="125"/>
  <c r="X53" i="125"/>
  <c r="X49" i="125"/>
  <c r="X48" i="125"/>
  <c r="X45" i="125"/>
  <c r="X41" i="125"/>
  <c r="X40" i="125"/>
  <c r="X37" i="125"/>
  <c r="X32" i="125"/>
  <c r="X29" i="125"/>
  <c r="X25" i="125"/>
  <c r="X24" i="125"/>
  <c r="X21" i="125"/>
  <c r="X16" i="125"/>
  <c r="X13" i="125"/>
  <c r="X9" i="125"/>
  <c r="X5" i="125"/>
  <c r="X75" i="125"/>
  <c r="X71" i="171"/>
  <c r="X68" i="125"/>
  <c r="X67" i="125"/>
  <c r="X66" i="125"/>
  <c r="X63" i="125"/>
  <c r="X60" i="125"/>
  <c r="X59" i="125"/>
  <c r="X58" i="125"/>
  <c r="X51" i="125"/>
  <c r="X50" i="125"/>
  <c r="X47" i="125"/>
  <c r="X46" i="125"/>
  <c r="X43" i="125"/>
  <c r="X42" i="125"/>
  <c r="X39" i="125"/>
  <c r="X38" i="125"/>
  <c r="X35" i="125"/>
  <c r="X31" i="125"/>
  <c r="X30" i="125"/>
  <c r="X27" i="171"/>
  <c r="X23" i="125"/>
  <c r="X22" i="171"/>
  <c r="X20" i="125"/>
  <c r="X19" i="125"/>
  <c r="X15" i="125"/>
  <c r="X14" i="125"/>
  <c r="X11" i="171"/>
  <c r="X12" i="125"/>
  <c r="X8" i="171"/>
  <c r="X7" i="125"/>
  <c r="X6" i="125"/>
  <c r="X4" i="171"/>
  <c r="X71" i="172"/>
  <c r="X52" i="172"/>
  <c r="X33" i="172"/>
  <c r="X27" i="172"/>
  <c r="X26" i="172" s="1"/>
  <c r="X22" i="172"/>
  <c r="X17" i="172"/>
  <c r="X11" i="172"/>
  <c r="X3" i="172" s="1"/>
  <c r="X8" i="172"/>
  <c r="X4" i="172"/>
  <c r="X73" i="125"/>
  <c r="X64" i="125"/>
  <c r="X52" i="173"/>
  <c r="X27" i="173"/>
  <c r="X22" i="173"/>
  <c r="X17" i="173"/>
  <c r="X11" i="173"/>
  <c r="X8" i="173"/>
  <c r="X4" i="173"/>
  <c r="X72" i="125"/>
  <c r="X62" i="125"/>
  <c r="X61" i="125"/>
  <c r="X52" i="174"/>
  <c r="X33" i="174"/>
  <c r="X26" i="174" s="1"/>
  <c r="X27" i="174"/>
  <c r="X22" i="174"/>
  <c r="X17" i="174"/>
  <c r="X11" i="174"/>
  <c r="X8" i="174"/>
  <c r="X4" i="174"/>
  <c r="X71" i="175"/>
  <c r="X52" i="175"/>
  <c r="X33" i="175"/>
  <c r="X27" i="175"/>
  <c r="X26" i="175" s="1"/>
  <c r="X22" i="175"/>
  <c r="X17" i="175"/>
  <c r="X2" i="175" s="1"/>
  <c r="X11" i="175"/>
  <c r="X8" i="175"/>
  <c r="X4" i="175"/>
  <c r="X3" i="175"/>
  <c r="X71" i="176"/>
  <c r="X52" i="176"/>
  <c r="X33" i="176"/>
  <c r="X27" i="176"/>
  <c r="X26" i="176" s="1"/>
  <c r="X22" i="176"/>
  <c r="X17" i="176"/>
  <c r="X11" i="176"/>
  <c r="X8" i="176"/>
  <c r="X4" i="176"/>
  <c r="X3" i="176" s="1"/>
  <c r="X71" i="177"/>
  <c r="X52" i="177"/>
  <c r="X33" i="177"/>
  <c r="X27" i="177"/>
  <c r="X26" i="177" s="1"/>
  <c r="X22" i="177"/>
  <c r="X17" i="177"/>
  <c r="X11" i="177"/>
  <c r="X8" i="177"/>
  <c r="X4" i="177"/>
  <c r="X3" i="177" s="1"/>
  <c r="X71" i="178"/>
  <c r="X52" i="178"/>
  <c r="X33" i="178"/>
  <c r="X27" i="178"/>
  <c r="X26" i="178"/>
  <c r="X22" i="178"/>
  <c r="X17" i="178"/>
  <c r="X11" i="178"/>
  <c r="X8" i="178"/>
  <c r="X4" i="178"/>
  <c r="X71" i="179"/>
  <c r="X52" i="179"/>
  <c r="X33" i="179"/>
  <c r="X26" i="179" s="1"/>
  <c r="X27" i="179"/>
  <c r="X22" i="179"/>
  <c r="X17" i="179"/>
  <c r="X11" i="179"/>
  <c r="X3" i="179" s="1"/>
  <c r="X8" i="179"/>
  <c r="X4" i="179"/>
  <c r="X71" i="180"/>
  <c r="X52" i="180"/>
  <c r="X33" i="180"/>
  <c r="X27" i="180"/>
  <c r="X22" i="180"/>
  <c r="X17" i="180"/>
  <c r="X11" i="180"/>
  <c r="X8" i="180"/>
  <c r="X4" i="180"/>
  <c r="X3" i="180" s="1"/>
  <c r="X71" i="181"/>
  <c r="X52" i="181"/>
  <c r="X33" i="181"/>
  <c r="X26" i="181" s="1"/>
  <c r="X27" i="181"/>
  <c r="X22" i="181"/>
  <c r="X17" i="181"/>
  <c r="X11" i="181"/>
  <c r="X8" i="181"/>
  <c r="X4" i="181"/>
  <c r="X71" i="182"/>
  <c r="X52" i="182"/>
  <c r="X33" i="182"/>
  <c r="X27" i="182"/>
  <c r="X26" i="182" s="1"/>
  <c r="X22" i="182"/>
  <c r="X17" i="182"/>
  <c r="X11" i="182"/>
  <c r="X8" i="182"/>
  <c r="X4" i="182"/>
  <c r="X71" i="183"/>
  <c r="X52" i="183"/>
  <c r="X33" i="183"/>
  <c r="X27" i="183"/>
  <c r="X22" i="183"/>
  <c r="X17" i="183"/>
  <c r="X11" i="183"/>
  <c r="X8" i="183"/>
  <c r="X4" i="183"/>
  <c r="X71" i="2"/>
  <c r="X52" i="2"/>
  <c r="X27" i="2"/>
  <c r="X22" i="2"/>
  <c r="X17" i="2"/>
  <c r="X11" i="2"/>
  <c r="X8" i="2"/>
  <c r="X4" i="2"/>
  <c r="X26" i="39" l="1"/>
  <c r="X8" i="30"/>
  <c r="X3" i="42"/>
  <c r="X2" i="153"/>
  <c r="X31" i="116"/>
  <c r="X25" i="116"/>
  <c r="X3" i="205"/>
  <c r="X3" i="170"/>
  <c r="X20" i="116"/>
  <c r="X3" i="48"/>
  <c r="X26" i="162"/>
  <c r="X2" i="162" s="1"/>
  <c r="X3" i="182"/>
  <c r="X2" i="177"/>
  <c r="X26" i="202"/>
  <c r="X10" i="116"/>
  <c r="X74" i="116"/>
  <c r="X57" i="116"/>
  <c r="X26" i="180"/>
  <c r="X2" i="180" s="1"/>
  <c r="X14" i="116"/>
  <c r="X4" i="10"/>
  <c r="X27" i="8"/>
  <c r="X74" i="123"/>
  <c r="X29" i="116"/>
  <c r="X58" i="116"/>
  <c r="X3" i="154"/>
  <c r="X8" i="10"/>
  <c r="X3" i="8"/>
  <c r="X17" i="8"/>
  <c r="X2" i="182"/>
  <c r="X3" i="206"/>
  <c r="X11" i="119"/>
  <c r="X30" i="116"/>
  <c r="X13" i="116"/>
  <c r="X70" i="116"/>
  <c r="X3" i="44"/>
  <c r="X26" i="90"/>
  <c r="X2" i="166"/>
  <c r="X26" i="77"/>
  <c r="X26" i="70"/>
  <c r="X3" i="59"/>
  <c r="X3" i="32"/>
  <c r="X3" i="65"/>
  <c r="X26" i="23"/>
  <c r="X3" i="77"/>
  <c r="X3" i="26"/>
  <c r="X3" i="113"/>
  <c r="X26" i="114"/>
  <c r="X3" i="29"/>
  <c r="X3" i="5"/>
  <c r="X22" i="125"/>
  <c r="X3" i="80"/>
  <c r="X26" i="74"/>
  <c r="X26" i="72"/>
  <c r="X163" i="149"/>
  <c r="X137" i="149"/>
  <c r="X169" i="149"/>
  <c r="X26" i="165"/>
  <c r="X3" i="69"/>
  <c r="X26" i="100"/>
  <c r="X26" i="88"/>
  <c r="X26" i="86"/>
  <c r="X67" i="45"/>
  <c r="X3" i="81"/>
  <c r="X2" i="170"/>
  <c r="X26" i="66"/>
  <c r="X35" i="45"/>
  <c r="X26" i="29"/>
  <c r="X17" i="149"/>
  <c r="X2" i="206"/>
  <c r="X70" i="111"/>
  <c r="X70" i="106"/>
  <c r="X28" i="111"/>
  <c r="X34" i="103"/>
  <c r="X50" i="103"/>
  <c r="X43" i="103"/>
  <c r="X4" i="195"/>
  <c r="X3" i="195" s="1"/>
  <c r="X31" i="106"/>
  <c r="X76" i="105"/>
  <c r="X4" i="198"/>
  <c r="X20" i="105"/>
  <c r="X31" i="105"/>
  <c r="X63" i="105"/>
  <c r="X20" i="111"/>
  <c r="X69" i="111"/>
  <c r="X23" i="106"/>
  <c r="X63" i="106"/>
  <c r="X39" i="104"/>
  <c r="X15" i="105"/>
  <c r="X36" i="105"/>
  <c r="X16" i="103"/>
  <c r="X76" i="103"/>
  <c r="X12" i="111"/>
  <c r="X21" i="111"/>
  <c r="X15" i="106"/>
  <c r="X24" i="106"/>
  <c r="X59" i="103"/>
  <c r="X13" i="111"/>
  <c r="X60" i="103"/>
  <c r="X68" i="103"/>
  <c r="X7" i="106"/>
  <c r="X76" i="106"/>
  <c r="X18" i="104"/>
  <c r="X39" i="105"/>
  <c r="X47" i="105"/>
  <c r="X10" i="103"/>
  <c r="X25" i="111"/>
  <c r="X36" i="111"/>
  <c r="X44" i="111"/>
  <c r="X57" i="111"/>
  <c r="X10" i="104"/>
  <c r="X47" i="104"/>
  <c r="X70" i="103"/>
  <c r="X39" i="106"/>
  <c r="X47" i="106"/>
  <c r="X60" i="106"/>
  <c r="X68" i="106"/>
  <c r="X60" i="111"/>
  <c r="X68" i="111"/>
  <c r="X32" i="106"/>
  <c r="X59" i="104"/>
  <c r="X34" i="104"/>
  <c r="X42" i="104"/>
  <c r="X50" i="104"/>
  <c r="X75" i="103"/>
  <c r="X32" i="111"/>
  <c r="X41" i="111"/>
  <c r="X49" i="111"/>
  <c r="X58" i="111"/>
  <c r="X66" i="111"/>
  <c r="X75" i="111"/>
  <c r="X35" i="106"/>
  <c r="X43" i="106"/>
  <c r="X51" i="106"/>
  <c r="X19" i="104"/>
  <c r="X38" i="104"/>
  <c r="X46" i="104"/>
  <c r="X67" i="104"/>
  <c r="X13" i="104"/>
  <c r="X21" i="104"/>
  <c r="X32" i="104"/>
  <c r="X42" i="105"/>
  <c r="X50" i="105"/>
  <c r="X31" i="103"/>
  <c r="X40" i="103"/>
  <c r="X72" i="111"/>
  <c r="X19" i="111"/>
  <c r="X38" i="111"/>
  <c r="X46" i="111"/>
  <c r="X59" i="111"/>
  <c r="X67" i="111"/>
  <c r="X76" i="111"/>
  <c r="X16" i="106"/>
  <c r="X36" i="106"/>
  <c r="X44" i="106"/>
  <c r="X64" i="106"/>
  <c r="X21" i="106"/>
  <c r="X61" i="106"/>
  <c r="X69" i="106"/>
  <c r="X30" i="104"/>
  <c r="X19" i="105"/>
  <c r="X73" i="105"/>
  <c r="X62" i="103"/>
  <c r="X24" i="111"/>
  <c r="X64" i="111"/>
  <c r="X73" i="111"/>
  <c r="X30" i="111"/>
  <c r="X39" i="111"/>
  <c r="X47" i="111"/>
  <c r="X28" i="106"/>
  <c r="X13" i="106"/>
  <c r="X41" i="106"/>
  <c r="X49" i="106"/>
  <c r="X62" i="106"/>
  <c r="X31" i="104"/>
  <c r="X24" i="104"/>
  <c r="X40" i="105"/>
  <c r="X48" i="105"/>
  <c r="X68" i="105"/>
  <c r="X25" i="105"/>
  <c r="X65" i="105"/>
  <c r="X23" i="103"/>
  <c r="X42" i="103"/>
  <c r="X63" i="103"/>
  <c r="X16" i="111"/>
  <c r="X65" i="111"/>
  <c r="X19" i="106"/>
  <c r="X62" i="104"/>
  <c r="X70" i="104"/>
  <c r="X16" i="104"/>
  <c r="X36" i="104"/>
  <c r="X44" i="104"/>
  <c r="X65" i="104"/>
  <c r="X12" i="105"/>
  <c r="X32" i="105"/>
  <c r="X37" i="105"/>
  <c r="X45" i="105"/>
  <c r="X58" i="105"/>
  <c r="X66" i="105"/>
  <c r="X15" i="103"/>
  <c r="X24" i="103"/>
  <c r="X35" i="103"/>
  <c r="X51" i="103"/>
  <c r="X64" i="103"/>
  <c r="X72" i="103"/>
  <c r="X45" i="111"/>
  <c r="X62" i="111"/>
  <c r="X20" i="106"/>
  <c r="X59" i="106"/>
  <c r="X67" i="106"/>
  <c r="X73" i="106"/>
  <c r="X14" i="104"/>
  <c r="X63" i="104"/>
  <c r="X29" i="105"/>
  <c r="X38" i="105"/>
  <c r="X46" i="105"/>
  <c r="X6" i="103"/>
  <c r="X36" i="103"/>
  <c r="X44" i="103"/>
  <c r="X9" i="111"/>
  <c r="X29" i="111"/>
  <c r="X42" i="111"/>
  <c r="X50" i="111"/>
  <c r="X12" i="106"/>
  <c r="X40" i="106"/>
  <c r="X48" i="106"/>
  <c r="X65" i="106"/>
  <c r="X15" i="104"/>
  <c r="X35" i="104"/>
  <c r="X43" i="104"/>
  <c r="X51" i="104"/>
  <c r="X24" i="105"/>
  <c r="X35" i="105"/>
  <c r="X43" i="105"/>
  <c r="X51" i="105"/>
  <c r="X23" i="105"/>
  <c r="X7" i="103"/>
  <c r="X58" i="103"/>
  <c r="X66" i="103"/>
  <c r="X35" i="111"/>
  <c r="X43" i="111"/>
  <c r="X51" i="111"/>
  <c r="X37" i="106"/>
  <c r="X45" i="106"/>
  <c r="X58" i="106"/>
  <c r="X66" i="106"/>
  <c r="X6" i="104"/>
  <c r="X60" i="104"/>
  <c r="X68" i="104"/>
  <c r="X7" i="105"/>
  <c r="X44" i="105"/>
  <c r="X64" i="105"/>
  <c r="X21" i="105"/>
  <c r="X72" i="105"/>
  <c r="X19" i="103"/>
  <c r="X38" i="103"/>
  <c r="X46" i="103"/>
  <c r="X67" i="103"/>
  <c r="X40" i="111"/>
  <c r="X48" i="111"/>
  <c r="X61" i="111"/>
  <c r="X7" i="111"/>
  <c r="X29" i="106"/>
  <c r="X7" i="104"/>
  <c r="X58" i="104"/>
  <c r="X66" i="104"/>
  <c r="X75" i="104"/>
  <c r="X20" i="104"/>
  <c r="X40" i="104"/>
  <c r="X48" i="104"/>
  <c r="X23" i="104"/>
  <c r="X4" i="189"/>
  <c r="X16" i="105"/>
  <c r="X28" i="105"/>
  <c r="X13" i="105"/>
  <c r="X13" i="103"/>
  <c r="X30" i="103"/>
  <c r="X39" i="103"/>
  <c r="X47" i="103"/>
  <c r="X76" i="116"/>
  <c r="X68" i="116"/>
  <c r="X37" i="116"/>
  <c r="X55" i="123"/>
  <c r="X11" i="125"/>
  <c r="X3" i="88"/>
  <c r="X3" i="73"/>
  <c r="X49" i="45"/>
  <c r="X46" i="45"/>
  <c r="X42" i="15"/>
  <c r="X50" i="15"/>
  <c r="X26" i="97"/>
  <c r="X26" i="113"/>
  <c r="X26" i="112"/>
  <c r="X3" i="62"/>
  <c r="X3" i="2"/>
  <c r="X3" i="71"/>
  <c r="X3" i="70"/>
  <c r="X41" i="45"/>
  <c r="X14" i="45"/>
  <c r="X3" i="27"/>
  <c r="X3" i="84"/>
  <c r="X3" i="83"/>
  <c r="X3" i="72"/>
  <c r="X17" i="171"/>
  <c r="X18" i="125"/>
  <c r="X17" i="125" s="1"/>
  <c r="X36" i="125"/>
  <c r="X44" i="125"/>
  <c r="X3" i="120"/>
  <c r="X4" i="119"/>
  <c r="X3" i="119" s="1"/>
  <c r="X6" i="116"/>
  <c r="X54" i="116"/>
  <c r="X44" i="116"/>
  <c r="X53" i="116"/>
  <c r="X69" i="116"/>
  <c r="X3" i="174"/>
  <c r="X28" i="125"/>
  <c r="X27" i="125" s="1"/>
  <c r="X76" i="125"/>
  <c r="X52" i="125"/>
  <c r="X2" i="208"/>
  <c r="X33" i="155"/>
  <c r="X26" i="155" s="1"/>
  <c r="X38" i="119"/>
  <c r="X38" i="116" s="1"/>
  <c r="X18" i="116"/>
  <c r="X27" i="163"/>
  <c r="X28" i="117"/>
  <c r="X51" i="12"/>
  <c r="X51" i="7"/>
  <c r="X51" i="9"/>
  <c r="X19" i="12"/>
  <c r="X19" i="7"/>
  <c r="X19" i="9"/>
  <c r="X19" i="11"/>
  <c r="X2" i="179"/>
  <c r="X10" i="125"/>
  <c r="X8" i="125" s="1"/>
  <c r="X4" i="125"/>
  <c r="X26" i="207"/>
  <c r="X2" i="205"/>
  <c r="X8" i="163"/>
  <c r="X9" i="117"/>
  <c r="X43" i="12"/>
  <c r="X43" i="7"/>
  <c r="X43" i="9"/>
  <c r="X33" i="167"/>
  <c r="X36" i="118"/>
  <c r="X73" i="116"/>
  <c r="X3" i="96"/>
  <c r="X3" i="183"/>
  <c r="X71" i="125"/>
  <c r="X3" i="181"/>
  <c r="X2" i="181" s="1"/>
  <c r="X2" i="207"/>
  <c r="X35" i="12"/>
  <c r="X35" i="7"/>
  <c r="X35" i="9"/>
  <c r="X33" i="2"/>
  <c r="X26" i="2" s="1"/>
  <c r="X5" i="116"/>
  <c r="X4" i="117"/>
  <c r="X26" i="183"/>
  <c r="X52" i="163"/>
  <c r="X60" i="117"/>
  <c r="X60" i="116" s="1"/>
  <c r="X2" i="176"/>
  <c r="X3" i="178"/>
  <c r="X2" i="178" s="1"/>
  <c r="X59" i="12"/>
  <c r="X59" i="7"/>
  <c r="X59" i="11"/>
  <c r="X59" i="9"/>
  <c r="X67" i="12"/>
  <c r="X67" i="7"/>
  <c r="X67" i="9"/>
  <c r="X75" i="7"/>
  <c r="X75" i="11"/>
  <c r="X75" i="12"/>
  <c r="X75" i="9"/>
  <c r="X3" i="173"/>
  <c r="X33" i="173"/>
  <c r="X26" i="173" s="1"/>
  <c r="X71" i="173"/>
  <c r="X2" i="172"/>
  <c r="X3" i="171"/>
  <c r="X33" i="171"/>
  <c r="X26" i="171" s="1"/>
  <c r="X34" i="125"/>
  <c r="X3" i="209"/>
  <c r="X2" i="209" s="1"/>
  <c r="X42" i="116"/>
  <c r="X28" i="11"/>
  <c r="X28" i="12"/>
  <c r="X28" i="9"/>
  <c r="X28" i="7"/>
  <c r="X68" i="11"/>
  <c r="X68" i="12"/>
  <c r="X68" i="9"/>
  <c r="X68" i="7"/>
  <c r="X53" i="123"/>
  <c r="X70" i="123"/>
  <c r="X11" i="121"/>
  <c r="X3" i="121" s="1"/>
  <c r="X34" i="120"/>
  <c r="X33" i="120" s="1"/>
  <c r="X26" i="120" s="1"/>
  <c r="X33" i="158"/>
  <c r="X26" i="158" s="1"/>
  <c r="X65" i="120"/>
  <c r="X65" i="116" s="1"/>
  <c r="X19" i="116"/>
  <c r="X27" i="108"/>
  <c r="X27" i="110"/>
  <c r="X26" i="110" s="1"/>
  <c r="X18" i="111"/>
  <c r="X37" i="111"/>
  <c r="X10" i="106"/>
  <c r="X38" i="106"/>
  <c r="X46" i="106"/>
  <c r="X9" i="104"/>
  <c r="X29" i="104"/>
  <c r="X37" i="104"/>
  <c r="X45" i="104"/>
  <c r="X76" i="104"/>
  <c r="X6" i="105"/>
  <c r="X55" i="102"/>
  <c r="X10" i="94"/>
  <c r="X5" i="105"/>
  <c r="X34" i="105"/>
  <c r="X12" i="11"/>
  <c r="X12" i="12"/>
  <c r="X12" i="9"/>
  <c r="X12" i="7"/>
  <c r="X20" i="11"/>
  <c r="X20" i="12"/>
  <c r="X20" i="9"/>
  <c r="X20" i="7"/>
  <c r="X36" i="11"/>
  <c r="X36" i="12"/>
  <c r="X36" i="9"/>
  <c r="X36" i="7"/>
  <c r="X44" i="11"/>
  <c r="X44" i="12"/>
  <c r="X44" i="9"/>
  <c r="X44" i="7"/>
  <c r="X60" i="11"/>
  <c r="X60" i="12"/>
  <c r="X60" i="9"/>
  <c r="X60" i="7"/>
  <c r="X76" i="11"/>
  <c r="X76" i="12"/>
  <c r="X76" i="9"/>
  <c r="X76" i="7"/>
  <c r="X5" i="7"/>
  <c r="X5" i="9"/>
  <c r="X5" i="12"/>
  <c r="X5" i="11"/>
  <c r="X13" i="7"/>
  <c r="X13" i="9"/>
  <c r="X13" i="11"/>
  <c r="X13" i="12"/>
  <c r="X21" i="7"/>
  <c r="X21" i="9"/>
  <c r="X21" i="12"/>
  <c r="X21" i="11"/>
  <c r="X29" i="7"/>
  <c r="X29" i="9"/>
  <c r="X29" i="11"/>
  <c r="X29" i="12"/>
  <c r="X37" i="7"/>
  <c r="X37" i="9"/>
  <c r="X37" i="12"/>
  <c r="X37" i="11"/>
  <c r="X45" i="7"/>
  <c r="X45" i="9"/>
  <c r="X45" i="11"/>
  <c r="X45" i="12"/>
  <c r="X53" i="7"/>
  <c r="X53" i="9"/>
  <c r="X53" i="12"/>
  <c r="X53" i="11"/>
  <c r="X61" i="7"/>
  <c r="X61" i="9"/>
  <c r="X61" i="12"/>
  <c r="X61" i="11"/>
  <c r="X69" i="7"/>
  <c r="X69" i="9"/>
  <c r="X69" i="12"/>
  <c r="X71" i="174"/>
  <c r="X52" i="171"/>
  <c r="X57" i="123"/>
  <c r="X54" i="123"/>
  <c r="X22" i="121"/>
  <c r="X26" i="159"/>
  <c r="X3" i="158"/>
  <c r="X46" i="118"/>
  <c r="X46" i="116" s="1"/>
  <c r="X11" i="165"/>
  <c r="X3" i="165" s="1"/>
  <c r="X11" i="163"/>
  <c r="X22" i="113"/>
  <c r="X71" i="109"/>
  <c r="X52" i="112"/>
  <c r="X4" i="199"/>
  <c r="X3" i="199" s="1"/>
  <c r="X10" i="111"/>
  <c r="X30" i="106"/>
  <c r="X18" i="105"/>
  <c r="X57" i="105"/>
  <c r="X75" i="105"/>
  <c r="X56" i="102"/>
  <c r="X26" i="184"/>
  <c r="X49" i="75"/>
  <c r="X30" i="12"/>
  <c r="X30" i="7"/>
  <c r="X30" i="11"/>
  <c r="X30" i="9"/>
  <c r="X70" i="7"/>
  <c r="X70" i="9"/>
  <c r="X70" i="11"/>
  <c r="X55" i="116"/>
  <c r="X60" i="105"/>
  <c r="X20" i="103"/>
  <c r="X52" i="95"/>
  <c r="X53" i="94"/>
  <c r="X26" i="3"/>
  <c r="X14" i="12"/>
  <c r="X14" i="7"/>
  <c r="X14" i="11"/>
  <c r="X14" i="9"/>
  <c r="X62" i="12"/>
  <c r="X62" i="7"/>
  <c r="X62" i="11"/>
  <c r="X62" i="9"/>
  <c r="X15" i="9"/>
  <c r="X15" i="11"/>
  <c r="X15" i="12"/>
  <c r="X15" i="7"/>
  <c r="X2" i="156"/>
  <c r="X32" i="116"/>
  <c r="X40" i="116"/>
  <c r="X48" i="116"/>
  <c r="X56" i="116"/>
  <c r="X45" i="116"/>
  <c r="X26" i="107"/>
  <c r="X14" i="106"/>
  <c r="X61" i="104"/>
  <c r="X69" i="104"/>
  <c r="X10" i="105"/>
  <c r="X53" i="75"/>
  <c r="X52" i="78"/>
  <c r="X60" i="30"/>
  <c r="X68" i="30"/>
  <c r="X26" i="109"/>
  <c r="X57" i="104"/>
  <c r="X38" i="7"/>
  <c r="X39" i="116"/>
  <c r="X71" i="117"/>
  <c r="X72" i="116"/>
  <c r="X7" i="9"/>
  <c r="X7" i="11"/>
  <c r="X7" i="7"/>
  <c r="X7" i="12"/>
  <c r="X31" i="9"/>
  <c r="X31" i="11"/>
  <c r="X31" i="12"/>
  <c r="X31" i="7"/>
  <c r="X55" i="9"/>
  <c r="X55" i="11"/>
  <c r="X55" i="7"/>
  <c r="X55" i="12"/>
  <c r="X16" i="7"/>
  <c r="X16" i="9"/>
  <c r="X16" i="12"/>
  <c r="X16" i="11"/>
  <c r="X24" i="7"/>
  <c r="X24" i="9"/>
  <c r="X24" i="11"/>
  <c r="X24" i="12"/>
  <c r="X32" i="7"/>
  <c r="X32" i="9"/>
  <c r="X32" i="12"/>
  <c r="X32" i="11"/>
  <c r="X40" i="7"/>
  <c r="X40" i="9"/>
  <c r="X40" i="11"/>
  <c r="X40" i="12"/>
  <c r="X48" i="7"/>
  <c r="X48" i="9"/>
  <c r="X48" i="12"/>
  <c r="X48" i="11"/>
  <c r="X56" i="7"/>
  <c r="X56" i="9"/>
  <c r="X56" i="11"/>
  <c r="X56" i="12"/>
  <c r="X64" i="7"/>
  <c r="X64" i="9"/>
  <c r="X64" i="12"/>
  <c r="X72" i="7"/>
  <c r="X72" i="9"/>
  <c r="X72" i="11"/>
  <c r="X72" i="12"/>
  <c r="X58" i="123"/>
  <c r="X52" i="121"/>
  <c r="X3" i="159"/>
  <c r="X61" i="120"/>
  <c r="X52" i="158"/>
  <c r="X33" i="169"/>
  <c r="X26" i="169" s="1"/>
  <c r="X52" i="169"/>
  <c r="X49" i="118"/>
  <c r="X49" i="116" s="1"/>
  <c r="X66" i="118"/>
  <c r="X66" i="116" s="1"/>
  <c r="X67" i="118"/>
  <c r="X67" i="116" s="1"/>
  <c r="X15" i="116"/>
  <c r="X22" i="117"/>
  <c r="X23" i="116"/>
  <c r="X33" i="163"/>
  <c r="X3" i="109"/>
  <c r="X11" i="112"/>
  <c r="X3" i="112" s="1"/>
  <c r="X11" i="108"/>
  <c r="X3" i="108" s="1"/>
  <c r="X4" i="110"/>
  <c r="X3" i="110" s="1"/>
  <c r="X2" i="110" s="1"/>
  <c r="X23" i="111"/>
  <c r="X31" i="111"/>
  <c r="X5" i="111"/>
  <c r="X4" i="196"/>
  <c r="X4" i="194"/>
  <c r="X3" i="194" s="1"/>
  <c r="X5" i="106"/>
  <c r="X34" i="106"/>
  <c r="X42" i="106"/>
  <c r="X50" i="106"/>
  <c r="X72" i="106"/>
  <c r="X5" i="104"/>
  <c r="X41" i="104"/>
  <c r="X49" i="104"/>
  <c r="X30" i="105"/>
  <c r="X28" i="103"/>
  <c r="X52" i="98"/>
  <c r="X25" i="75"/>
  <c r="X54" i="12"/>
  <c r="X54" i="7"/>
  <c r="X54" i="9"/>
  <c r="X54" i="11"/>
  <c r="X63" i="116"/>
  <c r="X21" i="117"/>
  <c r="X21" i="116" s="1"/>
  <c r="X23" i="9"/>
  <c r="X23" i="11"/>
  <c r="X23" i="7"/>
  <c r="X23" i="12"/>
  <c r="X47" i="9"/>
  <c r="X47" i="11"/>
  <c r="X47" i="12"/>
  <c r="X47" i="7"/>
  <c r="X9" i="11"/>
  <c r="X9" i="12"/>
  <c r="X9" i="7"/>
  <c r="X9" i="9"/>
  <c r="X25" i="11"/>
  <c r="X25" i="12"/>
  <c r="X25" i="7"/>
  <c r="X25" i="9"/>
  <c r="X41" i="7"/>
  <c r="X49" i="7"/>
  <c r="X57" i="11"/>
  <c r="X57" i="12"/>
  <c r="X57" i="7"/>
  <c r="X57" i="9"/>
  <c r="X65" i="12"/>
  <c r="X65" i="9"/>
  <c r="X65" i="7"/>
  <c r="X73" i="11"/>
  <c r="X73" i="7"/>
  <c r="X73" i="12"/>
  <c r="X73" i="9"/>
  <c r="X27" i="121"/>
  <c r="X26" i="121" s="1"/>
  <c r="X62" i="120"/>
  <c r="X62" i="116" s="1"/>
  <c r="X17" i="120"/>
  <c r="X52" i="168"/>
  <c r="X26" i="167"/>
  <c r="X2" i="167" s="1"/>
  <c r="X50" i="118"/>
  <c r="X50" i="116" s="1"/>
  <c r="X16" i="116"/>
  <c r="X24" i="116"/>
  <c r="X75" i="116"/>
  <c r="X4" i="115"/>
  <c r="X3" i="115" s="1"/>
  <c r="X33" i="115"/>
  <c r="X26" i="115" s="1"/>
  <c r="X8" i="114"/>
  <c r="X3" i="114" s="1"/>
  <c r="X17" i="114"/>
  <c r="X22" i="108"/>
  <c r="X4" i="197"/>
  <c r="X14" i="111"/>
  <c r="X6" i="106"/>
  <c r="X25" i="106"/>
  <c r="X59" i="105"/>
  <c r="X67" i="105"/>
  <c r="X61" i="105"/>
  <c r="X69" i="105"/>
  <c r="X29" i="103"/>
  <c r="X3" i="99"/>
  <c r="X27" i="99"/>
  <c r="X26" i="99" s="1"/>
  <c r="X3" i="184"/>
  <c r="X52" i="97"/>
  <c r="X6" i="12"/>
  <c r="X6" i="7"/>
  <c r="X6" i="9"/>
  <c r="X6" i="11"/>
  <c r="X46" i="7"/>
  <c r="X47" i="116"/>
  <c r="X39" i="9"/>
  <c r="X39" i="11"/>
  <c r="X39" i="7"/>
  <c r="X39" i="12"/>
  <c r="X63" i="7"/>
  <c r="X10" i="9"/>
  <c r="X10" i="11"/>
  <c r="X10" i="12"/>
  <c r="X10" i="7"/>
  <c r="X18" i="9"/>
  <c r="X18" i="11"/>
  <c r="X18" i="12"/>
  <c r="X18" i="7"/>
  <c r="X34" i="9"/>
  <c r="X34" i="12"/>
  <c r="X34" i="7"/>
  <c r="X42" i="9"/>
  <c r="X42" i="11"/>
  <c r="X42" i="12"/>
  <c r="X42" i="7"/>
  <c r="X50" i="9"/>
  <c r="X50" i="11"/>
  <c r="X50" i="12"/>
  <c r="X50" i="7"/>
  <c r="X58" i="9"/>
  <c r="X58" i="11"/>
  <c r="X58" i="12"/>
  <c r="X58" i="7"/>
  <c r="X66" i="9"/>
  <c r="X66" i="12"/>
  <c r="X66" i="7"/>
  <c r="X74" i="9"/>
  <c r="X74" i="11"/>
  <c r="X74" i="12"/>
  <c r="X74" i="7"/>
  <c r="X71" i="121"/>
  <c r="X52" i="155"/>
  <c r="X64" i="119"/>
  <c r="X52" i="119" s="1"/>
  <c r="X33" i="168"/>
  <c r="X26" i="168" s="1"/>
  <c r="X41" i="118"/>
  <c r="X41" i="116" s="1"/>
  <c r="X11" i="118"/>
  <c r="X3" i="118" s="1"/>
  <c r="X7" i="116"/>
  <c r="X35" i="116"/>
  <c r="X43" i="116"/>
  <c r="X51" i="116"/>
  <c r="X59" i="116"/>
  <c r="X12" i="117"/>
  <c r="X33" i="117"/>
  <c r="X17" i="113"/>
  <c r="X52" i="114"/>
  <c r="X33" i="108"/>
  <c r="X11" i="107"/>
  <c r="X3" i="107" s="1"/>
  <c r="X71" i="107"/>
  <c r="X6" i="111"/>
  <c r="X15" i="111"/>
  <c r="X34" i="111"/>
  <c r="X63" i="111"/>
  <c r="X18" i="106"/>
  <c r="X57" i="106"/>
  <c r="X75" i="106"/>
  <c r="X4" i="192"/>
  <c r="X25" i="104"/>
  <c r="X64" i="104"/>
  <c r="X73" i="104"/>
  <c r="X14" i="105"/>
  <c r="X41" i="105"/>
  <c r="X49" i="105"/>
  <c r="X62" i="105"/>
  <c r="X70" i="105"/>
  <c r="X53" i="102"/>
  <c r="X12" i="103"/>
  <c r="X31" i="94"/>
  <c r="X11" i="87"/>
  <c r="X3" i="87" s="1"/>
  <c r="X21" i="75"/>
  <c r="X72" i="104"/>
  <c r="X18" i="103"/>
  <c r="X26" i="98"/>
  <c r="X71" i="98"/>
  <c r="X17" i="96"/>
  <c r="X7" i="94"/>
  <c r="X37" i="94"/>
  <c r="X33" i="95"/>
  <c r="X27" i="79"/>
  <c r="X37" i="103"/>
  <c r="X45" i="103"/>
  <c r="X57" i="103"/>
  <c r="X65" i="103"/>
  <c r="X73" i="103"/>
  <c r="X74" i="102"/>
  <c r="X39" i="94"/>
  <c r="X63" i="94"/>
  <c r="X29" i="94"/>
  <c r="X27" i="95"/>
  <c r="X71" i="94"/>
  <c r="X24" i="75"/>
  <c r="X35" i="75"/>
  <c r="X43" i="75"/>
  <c r="X51" i="75"/>
  <c r="X59" i="75"/>
  <c r="X67" i="75"/>
  <c r="X75" i="75"/>
  <c r="X9" i="106"/>
  <c r="X12" i="104"/>
  <c r="X28" i="104"/>
  <c r="X9" i="105"/>
  <c r="X58" i="94"/>
  <c r="X3" i="98"/>
  <c r="X17" i="95"/>
  <c r="X21" i="94"/>
  <c r="X66" i="94"/>
  <c r="X57" i="75"/>
  <c r="X65" i="75"/>
  <c r="X28" i="75"/>
  <c r="X71" i="163"/>
  <c r="X9" i="103"/>
  <c r="X25" i="103"/>
  <c r="X41" i="103"/>
  <c r="X49" i="103"/>
  <c r="X61" i="103"/>
  <c r="X69" i="103"/>
  <c r="X33" i="96"/>
  <c r="X26" i="96" s="1"/>
  <c r="X11" i="95"/>
  <c r="X3" i="95" s="1"/>
  <c r="X13" i="94"/>
  <c r="X23" i="94"/>
  <c r="X22" i="94" s="1"/>
  <c r="X50" i="94"/>
  <c r="X11" i="89"/>
  <c r="X3" i="89" s="1"/>
  <c r="X26" i="85"/>
  <c r="X26" i="83"/>
  <c r="X41" i="75"/>
  <c r="X25" i="60"/>
  <c r="X25" i="45" s="1"/>
  <c r="X54" i="102"/>
  <c r="X8" i="100"/>
  <c r="X3" i="100" s="1"/>
  <c r="X4" i="97"/>
  <c r="X3" i="97" s="1"/>
  <c r="X5" i="94"/>
  <c r="X55" i="94"/>
  <c r="X20" i="75"/>
  <c r="X31" i="75"/>
  <c r="X22" i="95"/>
  <c r="X27" i="92"/>
  <c r="X26" i="92" s="1"/>
  <c r="X8" i="90"/>
  <c r="X3" i="90" s="1"/>
  <c r="X2" i="90" s="1"/>
  <c r="X26" i="81"/>
  <c r="X52" i="80"/>
  <c r="X27" i="78"/>
  <c r="X37" i="75"/>
  <c r="X45" i="75"/>
  <c r="X11" i="76"/>
  <c r="X3" i="76" s="1"/>
  <c r="X32" i="75"/>
  <c r="X3" i="74"/>
  <c r="X71" i="67"/>
  <c r="X52" i="66"/>
  <c r="X53" i="60"/>
  <c r="X53" i="45" s="1"/>
  <c r="X61" i="60"/>
  <c r="X61" i="45" s="1"/>
  <c r="X69" i="60"/>
  <c r="X69" i="45" s="1"/>
  <c r="X71" i="53"/>
  <c r="X73" i="46"/>
  <c r="X71" i="46" s="1"/>
  <c r="X71" i="95"/>
  <c r="X29" i="75"/>
  <c r="X23" i="75"/>
  <c r="X22" i="76"/>
  <c r="X34" i="75"/>
  <c r="X42" i="75"/>
  <c r="X50" i="75"/>
  <c r="X58" i="75"/>
  <c r="X66" i="75"/>
  <c r="X74" i="75"/>
  <c r="X26" i="68"/>
  <c r="X3" i="67"/>
  <c r="X29" i="60"/>
  <c r="X29" i="45" s="1"/>
  <c r="X37" i="60"/>
  <c r="X37" i="45" s="1"/>
  <c r="X45" i="60"/>
  <c r="X45" i="45" s="1"/>
  <c r="X6" i="60"/>
  <c r="X6" i="45" s="1"/>
  <c r="X13" i="45"/>
  <c r="X21" i="45"/>
  <c r="X65" i="45"/>
  <c r="X75" i="45"/>
  <c r="X14" i="16"/>
  <c r="X11" i="17"/>
  <c r="X9" i="94"/>
  <c r="X25" i="94"/>
  <c r="X41" i="94"/>
  <c r="X49" i="94"/>
  <c r="X57" i="94"/>
  <c r="X65" i="94"/>
  <c r="X33" i="89"/>
  <c r="X26" i="89" s="1"/>
  <c r="X26" i="87"/>
  <c r="X3" i="82"/>
  <c r="X13" i="75"/>
  <c r="X11" i="78"/>
  <c r="X6" i="75"/>
  <c r="X15" i="75"/>
  <c r="X59" i="45"/>
  <c r="X75" i="94"/>
  <c r="X11" i="92"/>
  <c r="X3" i="92" s="1"/>
  <c r="X26" i="91"/>
  <c r="X52" i="88"/>
  <c r="X33" i="80"/>
  <c r="X26" i="80" s="1"/>
  <c r="X3" i="79"/>
  <c r="X7" i="75"/>
  <c r="X16" i="75"/>
  <c r="X27" i="76"/>
  <c r="X26" i="76" s="1"/>
  <c r="X36" i="75"/>
  <c r="X33" i="73"/>
  <c r="X26" i="73" s="1"/>
  <c r="X27" i="71"/>
  <c r="X26" i="71" s="1"/>
  <c r="X17" i="70"/>
  <c r="X52" i="70"/>
  <c r="X33" i="69"/>
  <c r="X26" i="69" s="1"/>
  <c r="X43" i="45"/>
  <c r="X51" i="45"/>
  <c r="X53" i="15"/>
  <c r="X19" i="94"/>
  <c r="X35" i="94"/>
  <c r="X43" i="94"/>
  <c r="X51" i="94"/>
  <c r="X59" i="94"/>
  <c r="X67" i="94"/>
  <c r="X76" i="94"/>
  <c r="X52" i="89"/>
  <c r="X27" i="82"/>
  <c r="X26" i="82" s="1"/>
  <c r="X52" i="79"/>
  <c r="X5" i="75"/>
  <c r="X4" i="78"/>
  <c r="X33" i="78"/>
  <c r="X17" i="76"/>
  <c r="X38" i="75"/>
  <c r="X46" i="75"/>
  <c r="X54" i="75"/>
  <c r="X62" i="75"/>
  <c r="X70" i="75"/>
  <c r="X9" i="75"/>
  <c r="X8" i="75" s="1"/>
  <c r="X73" i="75"/>
  <c r="X71" i="75" s="1"/>
  <c r="X52" i="72"/>
  <c r="X11" i="68"/>
  <c r="X3" i="68" s="1"/>
  <c r="X26" i="67"/>
  <c r="X3" i="66"/>
  <c r="X3" i="64"/>
  <c r="X52" i="63"/>
  <c r="X30" i="60"/>
  <c r="X30" i="45" s="1"/>
  <c r="X38" i="45"/>
  <c r="X57" i="45"/>
  <c r="X12" i="94"/>
  <c r="X20" i="94"/>
  <c r="X28" i="94"/>
  <c r="X36" i="94"/>
  <c r="X44" i="94"/>
  <c r="X60" i="94"/>
  <c r="X68" i="94"/>
  <c r="X11" i="91"/>
  <c r="X3" i="91" s="1"/>
  <c r="X11" i="86"/>
  <c r="X3" i="86" s="1"/>
  <c r="X2" i="86" s="1"/>
  <c r="X8" i="85"/>
  <c r="X3" i="85" s="1"/>
  <c r="X52" i="85"/>
  <c r="X33" i="84"/>
  <c r="X26" i="84" s="1"/>
  <c r="X52" i="82"/>
  <c r="X33" i="79"/>
  <c r="X19" i="75"/>
  <c r="X30" i="75"/>
  <c r="X39" i="75"/>
  <c r="X47" i="75"/>
  <c r="X55" i="75"/>
  <c r="X63" i="75"/>
  <c r="X12" i="75"/>
  <c r="X52" i="73"/>
  <c r="X33" i="64"/>
  <c r="X26" i="64" s="1"/>
  <c r="X54" i="60"/>
  <c r="X54" i="45" s="1"/>
  <c r="X62" i="60"/>
  <c r="X62" i="45" s="1"/>
  <c r="X70" i="60"/>
  <c r="X70" i="45" s="1"/>
  <c r="X73" i="60"/>
  <c r="X19" i="45"/>
  <c r="X26" i="59"/>
  <c r="X18" i="75"/>
  <c r="X15" i="60"/>
  <c r="X23" i="60"/>
  <c r="X74" i="60"/>
  <c r="X27" i="55"/>
  <c r="X26" i="55" s="1"/>
  <c r="X27" i="54"/>
  <c r="X74" i="46"/>
  <c r="X7" i="30"/>
  <c r="X7" i="15" s="1"/>
  <c r="X4" i="36"/>
  <c r="X3" i="36" s="1"/>
  <c r="X26" i="36"/>
  <c r="X54" i="30"/>
  <c r="X52" i="33"/>
  <c r="X55" i="15"/>
  <c r="X37" i="15"/>
  <c r="X27" i="63"/>
  <c r="X26" i="63" s="1"/>
  <c r="X16" i="60"/>
  <c r="X16" i="45" s="1"/>
  <c r="X24" i="60"/>
  <c r="X24" i="45" s="1"/>
  <c r="X34" i="60"/>
  <c r="X42" i="60"/>
  <c r="X50" i="60"/>
  <c r="X58" i="60"/>
  <c r="X66" i="60"/>
  <c r="X11" i="57"/>
  <c r="X3" i="57" s="1"/>
  <c r="X17" i="54"/>
  <c r="X15" i="46"/>
  <c r="X34" i="46"/>
  <c r="X42" i="46"/>
  <c r="X50" i="46"/>
  <c r="X58" i="46"/>
  <c r="X66" i="46"/>
  <c r="X3" i="63"/>
  <c r="X18" i="60"/>
  <c r="X27" i="61"/>
  <c r="X26" i="61" s="1"/>
  <c r="X28" i="60"/>
  <c r="X36" i="60"/>
  <c r="X44" i="60"/>
  <c r="X60" i="60"/>
  <c r="X68" i="60"/>
  <c r="X3" i="58"/>
  <c r="X40" i="45"/>
  <c r="X48" i="45"/>
  <c r="X56" i="45"/>
  <c r="X64" i="45"/>
  <c r="X7" i="46"/>
  <c r="X7" i="45" s="1"/>
  <c r="X28" i="46"/>
  <c r="X27" i="53"/>
  <c r="X26" i="53" s="1"/>
  <c r="X36" i="46"/>
  <c r="X44" i="46"/>
  <c r="X60" i="46"/>
  <c r="X68" i="46"/>
  <c r="X2" i="49"/>
  <c r="X54" i="149" s="1"/>
  <c r="X26" i="42"/>
  <c r="X2" i="42" s="1"/>
  <c r="X69" i="15"/>
  <c r="X15" i="15"/>
  <c r="X19" i="16"/>
  <c r="X17" i="17"/>
  <c r="X5" i="60"/>
  <c r="X10" i="60"/>
  <c r="X52" i="58"/>
  <c r="X11" i="54"/>
  <c r="X3" i="54" s="1"/>
  <c r="X32" i="45"/>
  <c r="X18" i="46"/>
  <c r="X76" i="46"/>
  <c r="X76" i="45" s="1"/>
  <c r="X33" i="41"/>
  <c r="X26" i="41" s="1"/>
  <c r="X40" i="30"/>
  <c r="X40" i="15" s="1"/>
  <c r="X48" i="30"/>
  <c r="X48" i="15" s="1"/>
  <c r="X47" i="15"/>
  <c r="X33" i="65"/>
  <c r="X26" i="65" s="1"/>
  <c r="X11" i="61"/>
  <c r="X3" i="61" s="1"/>
  <c r="X12" i="60"/>
  <c r="X20" i="60"/>
  <c r="X9" i="60"/>
  <c r="X52" i="59"/>
  <c r="X52" i="57"/>
  <c r="X4" i="55"/>
  <c r="X3" i="55" s="1"/>
  <c r="X33" i="54"/>
  <c r="X10" i="46"/>
  <c r="X3" i="40"/>
  <c r="X3" i="34"/>
  <c r="X12" i="30"/>
  <c r="X63" i="16"/>
  <c r="X63" i="15" s="1"/>
  <c r="X4" i="19"/>
  <c r="X27" i="62"/>
  <c r="X26" i="62" s="1"/>
  <c r="X31" i="60"/>
  <c r="X39" i="60"/>
  <c r="X47" i="60"/>
  <c r="X55" i="60"/>
  <c r="X63" i="60"/>
  <c r="X72" i="60"/>
  <c r="X72" i="45" s="1"/>
  <c r="X27" i="58"/>
  <c r="X26" i="58" s="1"/>
  <c r="X17" i="57"/>
  <c r="X27" i="57"/>
  <c r="X26" i="57" s="1"/>
  <c r="X52" i="55"/>
  <c r="X12" i="46"/>
  <c r="X11" i="53"/>
  <c r="X3" i="53" s="1"/>
  <c r="X20" i="46"/>
  <c r="X31" i="46"/>
  <c r="X39" i="46"/>
  <c r="X47" i="46"/>
  <c r="X55" i="46"/>
  <c r="X63" i="46"/>
  <c r="X2" i="48"/>
  <c r="X53" i="149" s="1"/>
  <c r="X9" i="46"/>
  <c r="X26" i="44"/>
  <c r="X3" i="43"/>
  <c r="X52" i="39"/>
  <c r="X26" i="27"/>
  <c r="X2" i="27" s="1"/>
  <c r="X21" i="15"/>
  <c r="X71" i="61"/>
  <c r="X23" i="46"/>
  <c r="X27" i="43"/>
  <c r="X26" i="43" s="1"/>
  <c r="X17" i="39"/>
  <c r="X52" i="38"/>
  <c r="X38" i="30"/>
  <c r="X46" i="30"/>
  <c r="X33" i="32"/>
  <c r="X26" i="32" s="1"/>
  <c r="X11" i="31"/>
  <c r="X3" i="31" s="1"/>
  <c r="X32" i="30"/>
  <c r="X41" i="30"/>
  <c r="X49" i="30"/>
  <c r="X75" i="30"/>
  <c r="X75" i="15" s="1"/>
  <c r="X11" i="28"/>
  <c r="X3" i="28" s="1"/>
  <c r="X23" i="16"/>
  <c r="X71" i="19"/>
  <c r="X72" i="16"/>
  <c r="X33" i="152"/>
  <c r="X26" i="152" s="1"/>
  <c r="X2" i="152" s="1"/>
  <c r="X38" i="10"/>
  <c r="X52" i="41"/>
  <c r="X3" i="37"/>
  <c r="X26" i="34"/>
  <c r="X52" i="32"/>
  <c r="X24" i="30"/>
  <c r="X22" i="30" s="1"/>
  <c r="X22" i="31"/>
  <c r="X33" i="31"/>
  <c r="X26" i="31" s="1"/>
  <c r="X59" i="30"/>
  <c r="X67" i="30"/>
  <c r="X76" i="30"/>
  <c r="X76" i="15" s="1"/>
  <c r="X13" i="16"/>
  <c r="X64" i="16"/>
  <c r="X73" i="16"/>
  <c r="X52" i="151"/>
  <c r="X65" i="10"/>
  <c r="X65" i="11" s="1"/>
  <c r="X6" i="30"/>
  <c r="X4" i="33"/>
  <c r="X3" i="33" s="1"/>
  <c r="X14" i="30"/>
  <c r="X17" i="32"/>
  <c r="X16" i="30"/>
  <c r="X36" i="30"/>
  <c r="X44" i="30"/>
  <c r="X5" i="30"/>
  <c r="X52" i="25"/>
  <c r="X58" i="16"/>
  <c r="X58" i="15" s="1"/>
  <c r="X52" i="19"/>
  <c r="X66" i="16"/>
  <c r="X66" i="15" s="1"/>
  <c r="X6" i="16"/>
  <c r="X32" i="16"/>
  <c r="X5" i="16"/>
  <c r="X4" i="41"/>
  <c r="X3" i="41" s="1"/>
  <c r="X33" i="40"/>
  <c r="X26" i="40" s="1"/>
  <c r="X11" i="39"/>
  <c r="X3" i="39" s="1"/>
  <c r="X27" i="37"/>
  <c r="X26" i="37" s="1"/>
  <c r="X26" i="35"/>
  <c r="X17" i="31"/>
  <c r="X28" i="30"/>
  <c r="X29" i="30"/>
  <c r="X74" i="16"/>
  <c r="X74" i="15" s="1"/>
  <c r="X52" i="18"/>
  <c r="X16" i="16"/>
  <c r="X59" i="16"/>
  <c r="X67" i="16"/>
  <c r="X49" i="10"/>
  <c r="X3" i="4"/>
  <c r="X11" i="38"/>
  <c r="X3" i="38" s="1"/>
  <c r="X33" i="33"/>
  <c r="X19" i="30"/>
  <c r="X72" i="30"/>
  <c r="X71" i="31"/>
  <c r="X26" i="28"/>
  <c r="X33" i="26"/>
  <c r="X26" i="26" s="1"/>
  <c r="X2" i="26" s="1"/>
  <c r="X11" i="19"/>
  <c r="X39" i="16"/>
  <c r="X39" i="15" s="1"/>
  <c r="X17" i="18"/>
  <c r="X18" i="16"/>
  <c r="X45" i="15"/>
  <c r="X9" i="16"/>
  <c r="X8" i="17"/>
  <c r="X25" i="16"/>
  <c r="X25" i="15" s="1"/>
  <c r="X34" i="10"/>
  <c r="X33" i="151"/>
  <c r="X26" i="151" s="1"/>
  <c r="X2" i="151" s="1"/>
  <c r="X41" i="8"/>
  <c r="X41" i="9" s="1"/>
  <c r="X49" i="8"/>
  <c r="X11" i="6"/>
  <c r="X3" i="6" s="1"/>
  <c r="X52" i="5"/>
  <c r="X3" i="3"/>
  <c r="X33" i="38"/>
  <c r="X26" i="38" s="1"/>
  <c r="X11" i="35"/>
  <c r="X3" i="35" s="1"/>
  <c r="X27" i="33"/>
  <c r="X20" i="30"/>
  <c r="X56" i="30"/>
  <c r="X64" i="30"/>
  <c r="X73" i="30"/>
  <c r="X13" i="30"/>
  <c r="X34" i="30"/>
  <c r="X61" i="16"/>
  <c r="X61" i="15" s="1"/>
  <c r="X29" i="16"/>
  <c r="X36" i="16"/>
  <c r="X31" i="15"/>
  <c r="X52" i="161"/>
  <c r="X2" i="161" s="1"/>
  <c r="X26" i="5"/>
  <c r="X33" i="25"/>
  <c r="X27" i="19"/>
  <c r="X26" i="19" s="1"/>
  <c r="X57" i="16"/>
  <c r="X57" i="15" s="1"/>
  <c r="X65" i="16"/>
  <c r="X65" i="15" s="1"/>
  <c r="X66" i="10"/>
  <c r="X66" i="11" s="1"/>
  <c r="X63" i="8"/>
  <c r="X52" i="8" s="1"/>
  <c r="X11" i="24"/>
  <c r="X3" i="24" s="1"/>
  <c r="X11" i="18"/>
  <c r="X3" i="18" s="1"/>
  <c r="X41" i="16"/>
  <c r="X49" i="16"/>
  <c r="X67" i="10"/>
  <c r="X67" i="11" s="1"/>
  <c r="X27" i="10"/>
  <c r="X17" i="3"/>
  <c r="X27" i="25"/>
  <c r="X8" i="23"/>
  <c r="X3" i="23" s="1"/>
  <c r="X22" i="18"/>
  <c r="X71" i="18"/>
  <c r="X26" i="17"/>
  <c r="X35" i="16"/>
  <c r="X35" i="15" s="1"/>
  <c r="X43" i="16"/>
  <c r="X43" i="15" s="1"/>
  <c r="X51" i="16"/>
  <c r="X51" i="15" s="1"/>
  <c r="X60" i="16"/>
  <c r="X68" i="16"/>
  <c r="X35" i="10"/>
  <c r="X35" i="11" s="1"/>
  <c r="X43" i="10"/>
  <c r="X43" i="11" s="1"/>
  <c r="X51" i="10"/>
  <c r="X51" i="11" s="1"/>
  <c r="X69" i="10"/>
  <c r="X69" i="11" s="1"/>
  <c r="X26" i="4"/>
  <c r="X44" i="16"/>
  <c r="X38" i="8"/>
  <c r="X38" i="12" s="1"/>
  <c r="X46" i="8"/>
  <c r="X46" i="12" s="1"/>
  <c r="X33" i="18"/>
  <c r="X26" i="18" s="1"/>
  <c r="X12" i="16"/>
  <c r="X20" i="16"/>
  <c r="X54" i="16"/>
  <c r="X52" i="17"/>
  <c r="X62" i="16"/>
  <c r="X62" i="15" s="1"/>
  <c r="X70" i="16"/>
  <c r="X70" i="15" s="1"/>
  <c r="X10" i="16"/>
  <c r="X10" i="15" s="1"/>
  <c r="X27" i="6"/>
  <c r="X26" i="6" s="1"/>
  <c r="X52" i="4"/>
  <c r="X11" i="25"/>
  <c r="X3" i="25" s="1"/>
  <c r="X17" i="24"/>
  <c r="X27" i="24"/>
  <c r="X26" i="24" s="1"/>
  <c r="X4" i="17"/>
  <c r="X30" i="16"/>
  <c r="X30" i="15" s="1"/>
  <c r="X38" i="16"/>
  <c r="X38" i="15" s="1"/>
  <c r="X46" i="16"/>
  <c r="X71" i="17"/>
  <c r="X26" i="154"/>
  <c r="X2" i="154" s="1"/>
  <c r="X64" i="10"/>
  <c r="X64" i="11" s="1"/>
  <c r="X26" i="160"/>
  <c r="X2" i="160" s="1"/>
  <c r="X71" i="4"/>
  <c r="W74" i="111"/>
  <c r="V74" i="111"/>
  <c r="U74" i="111"/>
  <c r="T74" i="111"/>
  <c r="S74" i="111"/>
  <c r="R74" i="111"/>
  <c r="Q74" i="111"/>
  <c r="P74" i="111"/>
  <c r="O74" i="111"/>
  <c r="N74" i="111"/>
  <c r="M74" i="111"/>
  <c r="L74" i="111"/>
  <c r="K74" i="111"/>
  <c r="J74" i="111"/>
  <c r="I74" i="111"/>
  <c r="H74" i="111"/>
  <c r="G74" i="111"/>
  <c r="F74" i="111"/>
  <c r="E74" i="111"/>
  <c r="D74" i="111"/>
  <c r="W56" i="111"/>
  <c r="V56" i="111"/>
  <c r="U56" i="111"/>
  <c r="T56" i="111"/>
  <c r="S56" i="111"/>
  <c r="R56" i="111"/>
  <c r="Q56" i="111"/>
  <c r="P56" i="111"/>
  <c r="O56" i="111"/>
  <c r="N56" i="111"/>
  <c r="M56" i="111"/>
  <c r="L56" i="111"/>
  <c r="K56" i="111"/>
  <c r="J56" i="111"/>
  <c r="I56" i="111"/>
  <c r="H56" i="111"/>
  <c r="G56" i="111"/>
  <c r="F56" i="111"/>
  <c r="E56" i="111"/>
  <c r="D56" i="111"/>
  <c r="W55" i="111"/>
  <c r="V55" i="111"/>
  <c r="U55" i="111"/>
  <c r="T55" i="111"/>
  <c r="S55" i="111"/>
  <c r="R55" i="111"/>
  <c r="Q55" i="111"/>
  <c r="P55" i="111"/>
  <c r="O55" i="111"/>
  <c r="N55" i="111"/>
  <c r="M55" i="111"/>
  <c r="L55" i="111"/>
  <c r="K55" i="111"/>
  <c r="J55" i="111"/>
  <c r="I55" i="111"/>
  <c r="H55" i="111"/>
  <c r="G55" i="111"/>
  <c r="F55" i="111"/>
  <c r="E55" i="111"/>
  <c r="D55" i="111"/>
  <c r="W54" i="111"/>
  <c r="V54" i="111"/>
  <c r="U54" i="111"/>
  <c r="T54" i="111"/>
  <c r="S54" i="111"/>
  <c r="R54" i="111"/>
  <c r="Q54" i="111"/>
  <c r="P54" i="111"/>
  <c r="O54" i="111"/>
  <c r="N54" i="111"/>
  <c r="M54" i="111"/>
  <c r="L54" i="111"/>
  <c r="K54" i="111"/>
  <c r="J54" i="111"/>
  <c r="I54" i="111"/>
  <c r="H54" i="111"/>
  <c r="G54" i="111"/>
  <c r="F54" i="111"/>
  <c r="E54" i="111"/>
  <c r="D54" i="111"/>
  <c r="W53" i="111"/>
  <c r="V53" i="111"/>
  <c r="U53" i="111"/>
  <c r="T53" i="111"/>
  <c r="S53" i="111"/>
  <c r="R53" i="111"/>
  <c r="Q53" i="111"/>
  <c r="P53" i="111"/>
  <c r="O53" i="111"/>
  <c r="N53" i="111"/>
  <c r="M53" i="111"/>
  <c r="L53" i="111"/>
  <c r="K53" i="111"/>
  <c r="J53" i="111"/>
  <c r="I53" i="111"/>
  <c r="H53" i="111"/>
  <c r="G53" i="111"/>
  <c r="F53" i="111"/>
  <c r="E53" i="111"/>
  <c r="D53" i="111"/>
  <c r="C74" i="111"/>
  <c r="C56" i="111"/>
  <c r="C55" i="111"/>
  <c r="C54" i="111"/>
  <c r="C53" i="111"/>
  <c r="S4" i="199"/>
  <c r="W4" i="199"/>
  <c r="O4" i="199"/>
  <c r="G4" i="199"/>
  <c r="D5" i="111"/>
  <c r="W76" i="111"/>
  <c r="V76" i="111"/>
  <c r="R76" i="111"/>
  <c r="Q76" i="111"/>
  <c r="P76" i="111"/>
  <c r="O76" i="111"/>
  <c r="N76" i="111"/>
  <c r="J76" i="111"/>
  <c r="I76" i="111"/>
  <c r="H76" i="111"/>
  <c r="G76" i="111"/>
  <c r="F76" i="111"/>
  <c r="V75" i="111"/>
  <c r="U75" i="111"/>
  <c r="T75" i="111"/>
  <c r="S75" i="111"/>
  <c r="R75" i="111"/>
  <c r="N75" i="111"/>
  <c r="M75" i="111"/>
  <c r="L75" i="111"/>
  <c r="K75" i="111"/>
  <c r="J75" i="111"/>
  <c r="F75" i="111"/>
  <c r="E75" i="111"/>
  <c r="D75" i="111"/>
  <c r="W73" i="111"/>
  <c r="V73" i="111"/>
  <c r="R73" i="111"/>
  <c r="P73" i="111"/>
  <c r="N73" i="111"/>
  <c r="J73" i="111"/>
  <c r="F73" i="111"/>
  <c r="R72" i="111"/>
  <c r="J72" i="111"/>
  <c r="W70" i="111"/>
  <c r="U70" i="111"/>
  <c r="T70" i="111"/>
  <c r="R70" i="111"/>
  <c r="Q70" i="111"/>
  <c r="P70" i="111"/>
  <c r="O70" i="111"/>
  <c r="M70" i="111"/>
  <c r="L70" i="111"/>
  <c r="J70" i="111"/>
  <c r="I70" i="111"/>
  <c r="H70" i="111"/>
  <c r="G70" i="111"/>
  <c r="E70" i="111"/>
  <c r="D70" i="111"/>
  <c r="W69" i="111"/>
  <c r="V69" i="111"/>
  <c r="T69" i="111"/>
  <c r="R69" i="111"/>
  <c r="Q69" i="111"/>
  <c r="O69" i="111"/>
  <c r="N69" i="111"/>
  <c r="L69" i="111"/>
  <c r="J69" i="111"/>
  <c r="I69" i="111"/>
  <c r="G69" i="111"/>
  <c r="F69" i="111"/>
  <c r="D69" i="111"/>
  <c r="V68" i="111"/>
  <c r="U68" i="111"/>
  <c r="S68" i="111"/>
  <c r="R68" i="111"/>
  <c r="P68" i="111"/>
  <c r="N68" i="111"/>
  <c r="M68" i="111"/>
  <c r="K68" i="111"/>
  <c r="J68" i="111"/>
  <c r="H68" i="111"/>
  <c r="F68" i="111"/>
  <c r="E68" i="111"/>
  <c r="W67" i="111"/>
  <c r="V67" i="111"/>
  <c r="T67" i="111"/>
  <c r="R67" i="111"/>
  <c r="Q67" i="111"/>
  <c r="O67" i="111"/>
  <c r="N67" i="111"/>
  <c r="L67" i="111"/>
  <c r="J67" i="111"/>
  <c r="I67" i="111"/>
  <c r="G67" i="111"/>
  <c r="F67" i="111"/>
  <c r="D67" i="111"/>
  <c r="V66" i="111"/>
  <c r="U66" i="111"/>
  <c r="S66" i="111"/>
  <c r="R66" i="111"/>
  <c r="P66" i="111"/>
  <c r="N66" i="111"/>
  <c r="M66" i="111"/>
  <c r="K66" i="111"/>
  <c r="J66" i="111"/>
  <c r="H66" i="111"/>
  <c r="F66" i="111"/>
  <c r="E66" i="111"/>
  <c r="W65" i="111"/>
  <c r="V65" i="111"/>
  <c r="T65" i="111"/>
  <c r="R65" i="111"/>
  <c r="Q65" i="111"/>
  <c r="O65" i="111"/>
  <c r="N65" i="111"/>
  <c r="L65" i="111"/>
  <c r="J65" i="111"/>
  <c r="I65" i="111"/>
  <c r="G65" i="111"/>
  <c r="F65" i="111"/>
  <c r="D65" i="111"/>
  <c r="V64" i="111"/>
  <c r="U64" i="111"/>
  <c r="S64" i="111"/>
  <c r="R64" i="111"/>
  <c r="P64" i="111"/>
  <c r="N64" i="111"/>
  <c r="M64" i="111"/>
  <c r="K64" i="111"/>
  <c r="J64" i="111"/>
  <c r="H64" i="111"/>
  <c r="F64" i="111"/>
  <c r="E64" i="111"/>
  <c r="W63" i="111"/>
  <c r="V63" i="111"/>
  <c r="T63" i="111"/>
  <c r="R63" i="111"/>
  <c r="Q63" i="111"/>
  <c r="O63" i="111"/>
  <c r="N63" i="111"/>
  <c r="L63" i="111"/>
  <c r="J63" i="111"/>
  <c r="I63" i="111"/>
  <c r="G63" i="111"/>
  <c r="F63" i="111"/>
  <c r="D63" i="111"/>
  <c r="V62" i="111"/>
  <c r="U62" i="111"/>
  <c r="S62" i="111"/>
  <c r="R62" i="111"/>
  <c r="P62" i="111"/>
  <c r="N62" i="111"/>
  <c r="M62" i="111"/>
  <c r="K62" i="111"/>
  <c r="J62" i="111"/>
  <c r="H62" i="111"/>
  <c r="F62" i="111"/>
  <c r="E62" i="111"/>
  <c r="W61" i="111"/>
  <c r="V61" i="111"/>
  <c r="T61" i="111"/>
  <c r="R61" i="111"/>
  <c r="Q61" i="111"/>
  <c r="P61" i="111"/>
  <c r="O61" i="111"/>
  <c r="N61" i="111"/>
  <c r="L61" i="111"/>
  <c r="J61" i="111"/>
  <c r="I61" i="111"/>
  <c r="H61" i="111"/>
  <c r="G61" i="111"/>
  <c r="F61" i="111"/>
  <c r="D61" i="111"/>
  <c r="V60" i="111"/>
  <c r="U60" i="111"/>
  <c r="T60" i="111"/>
  <c r="S60" i="111"/>
  <c r="R60" i="111"/>
  <c r="P60" i="111"/>
  <c r="N60" i="111"/>
  <c r="M60" i="111"/>
  <c r="L60" i="111"/>
  <c r="K60" i="111"/>
  <c r="J60" i="111"/>
  <c r="H60" i="111"/>
  <c r="F60" i="111"/>
  <c r="E60" i="111"/>
  <c r="D60" i="111"/>
  <c r="W59" i="111"/>
  <c r="V59" i="111"/>
  <c r="T59" i="111"/>
  <c r="R59" i="111"/>
  <c r="Q59" i="111"/>
  <c r="P59" i="111"/>
  <c r="O59" i="111"/>
  <c r="N59" i="111"/>
  <c r="L59" i="111"/>
  <c r="J59" i="111"/>
  <c r="I59" i="111"/>
  <c r="H59" i="111"/>
  <c r="G59" i="111"/>
  <c r="F59" i="111"/>
  <c r="D59" i="111"/>
  <c r="V58" i="111"/>
  <c r="U58" i="111"/>
  <c r="T58" i="111"/>
  <c r="S58" i="111"/>
  <c r="R58" i="111"/>
  <c r="P58" i="111"/>
  <c r="N58" i="111"/>
  <c r="M58" i="111"/>
  <c r="K58" i="111"/>
  <c r="J58" i="111"/>
  <c r="H58" i="111"/>
  <c r="F58" i="111"/>
  <c r="W57" i="111"/>
  <c r="V57" i="111"/>
  <c r="T57" i="111"/>
  <c r="O57" i="111"/>
  <c r="N57" i="111"/>
  <c r="L57" i="111"/>
  <c r="G57" i="111"/>
  <c r="F57" i="111"/>
  <c r="D57" i="111"/>
  <c r="W51" i="111"/>
  <c r="V51" i="111"/>
  <c r="T51" i="111"/>
  <c r="S51" i="111"/>
  <c r="O51" i="111"/>
  <c r="N51" i="111"/>
  <c r="L51" i="111"/>
  <c r="K51" i="111"/>
  <c r="G51" i="111"/>
  <c r="F51" i="111"/>
  <c r="D51" i="111"/>
  <c r="W50" i="111"/>
  <c r="S50" i="111"/>
  <c r="R50" i="111"/>
  <c r="P50" i="111"/>
  <c r="O50" i="111"/>
  <c r="K50" i="111"/>
  <c r="J50" i="111"/>
  <c r="H50" i="111"/>
  <c r="G50" i="111"/>
  <c r="W49" i="111"/>
  <c r="V49" i="111"/>
  <c r="T49" i="111"/>
  <c r="S49" i="111"/>
  <c r="O49" i="111"/>
  <c r="N49" i="111"/>
  <c r="L49" i="111"/>
  <c r="K49" i="111"/>
  <c r="G49" i="111"/>
  <c r="F49" i="111"/>
  <c r="D49" i="111"/>
  <c r="W48" i="111"/>
  <c r="S48" i="111"/>
  <c r="R48" i="111"/>
  <c r="P48" i="111"/>
  <c r="O48" i="111"/>
  <c r="K48" i="111"/>
  <c r="J48" i="111"/>
  <c r="H48" i="111"/>
  <c r="G48" i="111"/>
  <c r="W47" i="111"/>
  <c r="V47" i="111"/>
  <c r="T47" i="111"/>
  <c r="S47" i="111"/>
  <c r="O47" i="111"/>
  <c r="N47" i="111"/>
  <c r="L47" i="111"/>
  <c r="K47" i="111"/>
  <c r="G47" i="111"/>
  <c r="F47" i="111"/>
  <c r="D47" i="111"/>
  <c r="W46" i="111"/>
  <c r="R46" i="111"/>
  <c r="P46" i="111"/>
  <c r="O46" i="111"/>
  <c r="J46" i="111"/>
  <c r="H46" i="111"/>
  <c r="G46" i="111"/>
  <c r="V45" i="111"/>
  <c r="T45" i="111"/>
  <c r="S45" i="111"/>
  <c r="N45" i="111"/>
  <c r="L45" i="111"/>
  <c r="K45" i="111"/>
  <c r="F45" i="111"/>
  <c r="D45" i="111"/>
  <c r="W44" i="111"/>
  <c r="R44" i="111"/>
  <c r="P44" i="111"/>
  <c r="O44" i="111"/>
  <c r="J44" i="111"/>
  <c r="H44" i="111"/>
  <c r="G44" i="111"/>
  <c r="V43" i="111"/>
  <c r="T43" i="111"/>
  <c r="S43" i="111"/>
  <c r="N43" i="111"/>
  <c r="L43" i="111"/>
  <c r="K43" i="111"/>
  <c r="F43" i="111"/>
  <c r="D43" i="111"/>
  <c r="W42" i="111"/>
  <c r="R42" i="111"/>
  <c r="P42" i="111"/>
  <c r="O42" i="111"/>
  <c r="J42" i="111"/>
  <c r="H42" i="111"/>
  <c r="G42" i="111"/>
  <c r="V41" i="111"/>
  <c r="T41" i="111"/>
  <c r="S41" i="111"/>
  <c r="N41" i="111"/>
  <c r="L41" i="111"/>
  <c r="K41" i="111"/>
  <c r="J41" i="111"/>
  <c r="F41" i="111"/>
  <c r="D41" i="111"/>
  <c r="W40" i="111"/>
  <c r="V40" i="111"/>
  <c r="R40" i="111"/>
  <c r="P40" i="111"/>
  <c r="O40" i="111"/>
  <c r="N40" i="111"/>
  <c r="J40" i="111"/>
  <c r="H40" i="111"/>
  <c r="G40" i="111"/>
  <c r="F40" i="111"/>
  <c r="V39" i="111"/>
  <c r="T39" i="111"/>
  <c r="S39" i="111"/>
  <c r="R39" i="111"/>
  <c r="O39" i="111"/>
  <c r="N39" i="111"/>
  <c r="L39" i="111"/>
  <c r="K39" i="111"/>
  <c r="J39" i="111"/>
  <c r="G39" i="111"/>
  <c r="F39" i="111"/>
  <c r="D39" i="111"/>
  <c r="W38" i="111"/>
  <c r="V38" i="111"/>
  <c r="S38" i="111"/>
  <c r="R38" i="111"/>
  <c r="P38" i="111"/>
  <c r="O38" i="111"/>
  <c r="N38" i="111"/>
  <c r="K38" i="111"/>
  <c r="J38" i="111"/>
  <c r="H38" i="111"/>
  <c r="G38" i="111"/>
  <c r="F38" i="111"/>
  <c r="W37" i="111"/>
  <c r="V37" i="111"/>
  <c r="T37" i="111"/>
  <c r="S37" i="111"/>
  <c r="R37" i="111"/>
  <c r="O37" i="111"/>
  <c r="N37" i="111"/>
  <c r="L37" i="111"/>
  <c r="K37" i="111"/>
  <c r="J37" i="111"/>
  <c r="G37" i="111"/>
  <c r="F37" i="111"/>
  <c r="D37" i="111"/>
  <c r="W36" i="111"/>
  <c r="V36" i="111"/>
  <c r="S36" i="111"/>
  <c r="R36" i="111"/>
  <c r="P36" i="111"/>
  <c r="O36" i="111"/>
  <c r="N36" i="111"/>
  <c r="K36" i="111"/>
  <c r="J36" i="111"/>
  <c r="H36" i="111"/>
  <c r="G36" i="111"/>
  <c r="F36" i="111"/>
  <c r="W35" i="111"/>
  <c r="V35" i="111"/>
  <c r="T35" i="111"/>
  <c r="S35" i="111"/>
  <c r="R35" i="111"/>
  <c r="O35" i="111"/>
  <c r="N35" i="111"/>
  <c r="L35" i="111"/>
  <c r="K35" i="111"/>
  <c r="J35" i="111"/>
  <c r="G35" i="111"/>
  <c r="F35" i="111"/>
  <c r="D35" i="111"/>
  <c r="W34" i="111"/>
  <c r="R34" i="111"/>
  <c r="P34" i="111"/>
  <c r="O34" i="111"/>
  <c r="J34" i="111"/>
  <c r="H34" i="111"/>
  <c r="G34" i="111"/>
  <c r="W32" i="111"/>
  <c r="U32" i="111"/>
  <c r="S32" i="111"/>
  <c r="Q32" i="111"/>
  <c r="O32" i="111"/>
  <c r="M32" i="111"/>
  <c r="K32" i="111"/>
  <c r="I32" i="111"/>
  <c r="G32" i="111"/>
  <c r="E32" i="111"/>
  <c r="W31" i="111"/>
  <c r="U31" i="111"/>
  <c r="S31" i="111"/>
  <c r="Q31" i="111"/>
  <c r="O31" i="111"/>
  <c r="M31" i="111"/>
  <c r="K31" i="111"/>
  <c r="I31" i="111"/>
  <c r="G31" i="111"/>
  <c r="E31" i="111"/>
  <c r="W30" i="111"/>
  <c r="U30" i="111"/>
  <c r="S30" i="111"/>
  <c r="Q30" i="111"/>
  <c r="O30" i="111"/>
  <c r="M30" i="111"/>
  <c r="K30" i="111"/>
  <c r="I30" i="111"/>
  <c r="G30" i="111"/>
  <c r="E30" i="111"/>
  <c r="W29" i="111"/>
  <c r="U29" i="111"/>
  <c r="S29" i="111"/>
  <c r="O29" i="111"/>
  <c r="M29" i="111"/>
  <c r="K29" i="111"/>
  <c r="I29" i="111"/>
  <c r="G29" i="111"/>
  <c r="E29" i="111"/>
  <c r="W28" i="111"/>
  <c r="Q28" i="111"/>
  <c r="O28" i="111"/>
  <c r="I28" i="111"/>
  <c r="G28" i="111"/>
  <c r="W25" i="111"/>
  <c r="U25" i="111"/>
  <c r="T25" i="111"/>
  <c r="Q25" i="111"/>
  <c r="P25" i="111"/>
  <c r="O25" i="111"/>
  <c r="M25" i="111"/>
  <c r="L25" i="111"/>
  <c r="I25" i="111"/>
  <c r="H25" i="111"/>
  <c r="G25" i="111"/>
  <c r="E25" i="111"/>
  <c r="D25" i="111"/>
  <c r="T24" i="111"/>
  <c r="S24" i="111"/>
  <c r="Q24" i="111"/>
  <c r="P24" i="111"/>
  <c r="M24" i="111"/>
  <c r="K24" i="111"/>
  <c r="I24" i="111"/>
  <c r="H24" i="111"/>
  <c r="D24" i="111"/>
  <c r="U23" i="111"/>
  <c r="T23" i="111"/>
  <c r="M23" i="111"/>
  <c r="L23" i="111"/>
  <c r="E23" i="111"/>
  <c r="D23" i="111"/>
  <c r="W21" i="111"/>
  <c r="U21" i="111"/>
  <c r="T21" i="111"/>
  <c r="S21" i="111"/>
  <c r="Q21" i="111"/>
  <c r="O21" i="111"/>
  <c r="M21" i="111"/>
  <c r="L21" i="111"/>
  <c r="K21" i="111"/>
  <c r="I21" i="111"/>
  <c r="G21" i="111"/>
  <c r="E21" i="111"/>
  <c r="D21" i="111"/>
  <c r="W20" i="111"/>
  <c r="U20" i="111"/>
  <c r="S20" i="111"/>
  <c r="Q20" i="111"/>
  <c r="P20" i="111"/>
  <c r="O20" i="111"/>
  <c r="M20" i="111"/>
  <c r="K20" i="111"/>
  <c r="I20" i="111"/>
  <c r="H20" i="111"/>
  <c r="G20" i="111"/>
  <c r="E20" i="111"/>
  <c r="W19" i="111"/>
  <c r="U19" i="111"/>
  <c r="T19" i="111"/>
  <c r="S19" i="111"/>
  <c r="Q19" i="111"/>
  <c r="O19" i="111"/>
  <c r="M19" i="111"/>
  <c r="L19" i="111"/>
  <c r="K19" i="111"/>
  <c r="I19" i="111"/>
  <c r="G19" i="111"/>
  <c r="E19" i="111"/>
  <c r="D19" i="111"/>
  <c r="W18" i="111"/>
  <c r="Q18" i="111"/>
  <c r="P18" i="111"/>
  <c r="O18" i="111"/>
  <c r="H18" i="111"/>
  <c r="G18" i="111"/>
  <c r="W16" i="111"/>
  <c r="V16" i="111"/>
  <c r="U16" i="111"/>
  <c r="T16" i="111"/>
  <c r="S16" i="111"/>
  <c r="O16" i="111"/>
  <c r="N16" i="111"/>
  <c r="M16" i="111"/>
  <c r="L16" i="111"/>
  <c r="K16" i="111"/>
  <c r="G16" i="111"/>
  <c r="F16" i="111"/>
  <c r="E16" i="111"/>
  <c r="D16" i="111"/>
  <c r="W15" i="111"/>
  <c r="S15" i="111"/>
  <c r="R15" i="111"/>
  <c r="Q15" i="111"/>
  <c r="P15" i="111"/>
  <c r="O15" i="111"/>
  <c r="K15" i="111"/>
  <c r="J15" i="111"/>
  <c r="I15" i="111"/>
  <c r="H15" i="111"/>
  <c r="G15" i="111"/>
  <c r="W14" i="111"/>
  <c r="V14" i="111"/>
  <c r="U14" i="111"/>
  <c r="T14" i="111"/>
  <c r="S14" i="111"/>
  <c r="O14" i="111"/>
  <c r="N14" i="111"/>
  <c r="M14" i="111"/>
  <c r="L14" i="111"/>
  <c r="K14" i="111"/>
  <c r="G14" i="111"/>
  <c r="F14" i="111"/>
  <c r="E14" i="111"/>
  <c r="D14" i="111"/>
  <c r="W13" i="111"/>
  <c r="S13" i="111"/>
  <c r="R13" i="111"/>
  <c r="Q13" i="111"/>
  <c r="P13" i="111"/>
  <c r="O13" i="111"/>
  <c r="K13" i="111"/>
  <c r="J13" i="111"/>
  <c r="I13" i="111"/>
  <c r="H13" i="111"/>
  <c r="G13" i="111"/>
  <c r="W12" i="111"/>
  <c r="U12" i="111"/>
  <c r="T12" i="111"/>
  <c r="O12" i="111"/>
  <c r="E12" i="111"/>
  <c r="D12" i="111"/>
  <c r="W10" i="111"/>
  <c r="V10" i="111"/>
  <c r="S10" i="111"/>
  <c r="R10" i="111"/>
  <c r="P10" i="111"/>
  <c r="O10" i="111"/>
  <c r="N10" i="111"/>
  <c r="L10" i="111"/>
  <c r="K10" i="111"/>
  <c r="J10" i="111"/>
  <c r="H10" i="111"/>
  <c r="G10" i="111"/>
  <c r="F10" i="111"/>
  <c r="D10" i="111"/>
  <c r="V9" i="111"/>
  <c r="T9" i="111"/>
  <c r="S9" i="111"/>
  <c r="N9" i="111"/>
  <c r="K9" i="111"/>
  <c r="H9" i="111"/>
  <c r="F9" i="111"/>
  <c r="D9" i="111"/>
  <c r="W7" i="111"/>
  <c r="U7" i="111"/>
  <c r="T7" i="111"/>
  <c r="S7" i="111"/>
  <c r="R7" i="111"/>
  <c r="Q7" i="111"/>
  <c r="O7" i="111"/>
  <c r="M7" i="111"/>
  <c r="L7" i="111"/>
  <c r="K7" i="111"/>
  <c r="J7" i="111"/>
  <c r="I7" i="111"/>
  <c r="G7" i="111"/>
  <c r="E7" i="111"/>
  <c r="D7" i="111"/>
  <c r="W6" i="111"/>
  <c r="V6" i="111"/>
  <c r="U6" i="111"/>
  <c r="S6" i="111"/>
  <c r="Q6" i="111"/>
  <c r="P6" i="111"/>
  <c r="O6" i="111"/>
  <c r="M6" i="111"/>
  <c r="K6" i="111"/>
  <c r="I6" i="111"/>
  <c r="H6" i="111"/>
  <c r="G6" i="111"/>
  <c r="D4" i="197"/>
  <c r="U5" i="111"/>
  <c r="S5" i="111"/>
  <c r="M5" i="111"/>
  <c r="L5" i="111"/>
  <c r="K5" i="111"/>
  <c r="I5" i="111"/>
  <c r="E5" i="111"/>
  <c r="X60" i="15" l="1"/>
  <c r="X8" i="60"/>
  <c r="X15" i="45"/>
  <c r="X140" i="149"/>
  <c r="X74" i="101"/>
  <c r="X66" i="45"/>
  <c r="X42" i="45"/>
  <c r="X171" i="149"/>
  <c r="X2" i="71"/>
  <c r="X46" i="102"/>
  <c r="X2" i="69"/>
  <c r="X71" i="116"/>
  <c r="X176" i="149"/>
  <c r="X2" i="65"/>
  <c r="X22" i="12"/>
  <c r="X2" i="92"/>
  <c r="X2" i="165"/>
  <c r="X2" i="97"/>
  <c r="X8" i="104"/>
  <c r="X71" i="111"/>
  <c r="X159" i="149"/>
  <c r="X34" i="116"/>
  <c r="X3" i="163"/>
  <c r="X2" i="23"/>
  <c r="X2" i="44"/>
  <c r="X135" i="149"/>
  <c r="X174" i="149"/>
  <c r="X3" i="10"/>
  <c r="X2" i="62"/>
  <c r="X2" i="83"/>
  <c r="X17" i="12"/>
  <c r="X16" i="15"/>
  <c r="X16" i="93" s="1"/>
  <c r="X2" i="53"/>
  <c r="X55" i="149" s="1"/>
  <c r="X2" i="81"/>
  <c r="X2" i="29"/>
  <c r="X2" i="77"/>
  <c r="X11" i="94"/>
  <c r="X3" i="17"/>
  <c r="X2" i="84"/>
  <c r="X8" i="111"/>
  <c r="X2" i="39"/>
  <c r="X2" i="113"/>
  <c r="X54" i="101"/>
  <c r="X2" i="184"/>
  <c r="X2" i="68"/>
  <c r="X36" i="15"/>
  <c r="X11" i="60"/>
  <c r="X10" i="45"/>
  <c r="X10" i="93" s="1"/>
  <c r="X36" i="45"/>
  <c r="X22" i="111"/>
  <c r="X15" i="102"/>
  <c r="X47" i="102"/>
  <c r="X22" i="104"/>
  <c r="X71" i="105"/>
  <c r="X70" i="102"/>
  <c r="X70" i="101" s="1"/>
  <c r="F70" i="111"/>
  <c r="F52" i="111" s="1"/>
  <c r="N70" i="111"/>
  <c r="N52" i="111" s="1"/>
  <c r="V70" i="111"/>
  <c r="V52" i="111" s="1"/>
  <c r="X52" i="30"/>
  <c r="X2" i="74"/>
  <c r="X2" i="100"/>
  <c r="X45" i="102"/>
  <c r="X36" i="102"/>
  <c r="X4" i="103"/>
  <c r="X3" i="198"/>
  <c r="X20" i="15"/>
  <c r="X2" i="91"/>
  <c r="K70" i="111"/>
  <c r="S70" i="111"/>
  <c r="X2" i="168"/>
  <c r="X48" i="102"/>
  <c r="X11" i="105"/>
  <c r="X2" i="155"/>
  <c r="X44" i="45"/>
  <c r="X2" i="72"/>
  <c r="X2" i="98"/>
  <c r="X50" i="102"/>
  <c r="X2" i="109"/>
  <c r="X44" i="102"/>
  <c r="X51" i="102"/>
  <c r="X54" i="15"/>
  <c r="X54" i="93" s="1"/>
  <c r="X29" i="15"/>
  <c r="X29" i="93" s="1"/>
  <c r="X27" i="111"/>
  <c r="X43" i="102"/>
  <c r="X76" i="102"/>
  <c r="X8" i="105"/>
  <c r="X33" i="30"/>
  <c r="X32" i="15"/>
  <c r="X32" i="93" s="1"/>
  <c r="X4" i="75"/>
  <c r="X2" i="70"/>
  <c r="X2" i="80"/>
  <c r="X27" i="104"/>
  <c r="X67" i="102"/>
  <c r="X2" i="88"/>
  <c r="X4" i="104"/>
  <c r="X7" i="102"/>
  <c r="X67" i="15"/>
  <c r="X67" i="93" s="1"/>
  <c r="X2" i="66"/>
  <c r="X8" i="94"/>
  <c r="X8" i="106"/>
  <c r="X3" i="197"/>
  <c r="X35" i="102"/>
  <c r="X71" i="106"/>
  <c r="X22" i="103"/>
  <c r="X66" i="102"/>
  <c r="X10" i="102"/>
  <c r="X68" i="102"/>
  <c r="X40" i="102"/>
  <c r="X59" i="102"/>
  <c r="X2" i="5"/>
  <c r="X3" i="78"/>
  <c r="X17" i="7"/>
  <c r="X2" i="112"/>
  <c r="X144" i="149"/>
  <c r="X55" i="45"/>
  <c r="X55" i="93" s="1"/>
  <c r="X2" i="61"/>
  <c r="X22" i="9"/>
  <c r="X2" i="169"/>
  <c r="X66" i="93"/>
  <c r="X71" i="30"/>
  <c r="X47" i="45"/>
  <c r="X47" i="93" s="1"/>
  <c r="X2" i="85"/>
  <c r="X17" i="9"/>
  <c r="X17" i="30"/>
  <c r="X2" i="76"/>
  <c r="X69" i="93"/>
  <c r="X2" i="107"/>
  <c r="X2" i="159"/>
  <c r="X2" i="2"/>
  <c r="X2" i="35"/>
  <c r="X17" i="75"/>
  <c r="X27" i="30"/>
  <c r="F5" i="111"/>
  <c r="N5" i="111"/>
  <c r="V5" i="111"/>
  <c r="J6" i="111"/>
  <c r="R6" i="111"/>
  <c r="F7" i="111"/>
  <c r="N7" i="111"/>
  <c r="V7" i="111"/>
  <c r="J12" i="111"/>
  <c r="R12" i="111"/>
  <c r="F13" i="111"/>
  <c r="N13" i="111"/>
  <c r="V13" i="111"/>
  <c r="J14" i="111"/>
  <c r="R14" i="111"/>
  <c r="F15" i="111"/>
  <c r="N15" i="111"/>
  <c r="V15" i="111"/>
  <c r="J16" i="111"/>
  <c r="R16" i="111"/>
  <c r="J19" i="111"/>
  <c r="R19" i="111"/>
  <c r="F20" i="111"/>
  <c r="N20" i="111"/>
  <c r="V20" i="111"/>
  <c r="J21" i="111"/>
  <c r="R21" i="111"/>
  <c r="F23" i="111"/>
  <c r="N23" i="111"/>
  <c r="V23" i="111"/>
  <c r="J24" i="111"/>
  <c r="R24" i="111"/>
  <c r="F25" i="111"/>
  <c r="N25" i="111"/>
  <c r="V25" i="111"/>
  <c r="R28" i="111"/>
  <c r="F29" i="111"/>
  <c r="N29" i="111"/>
  <c r="V29" i="111"/>
  <c r="J30" i="111"/>
  <c r="R30" i="111"/>
  <c r="F31" i="111"/>
  <c r="N31" i="111"/>
  <c r="V31" i="111"/>
  <c r="J32" i="111"/>
  <c r="R32" i="111"/>
  <c r="X42" i="102"/>
  <c r="G72" i="111"/>
  <c r="O72" i="111"/>
  <c r="K73" i="111"/>
  <c r="S73" i="111"/>
  <c r="G75" i="111"/>
  <c r="O75" i="111"/>
  <c r="W75" i="111"/>
  <c r="K76" i="111"/>
  <c r="S76" i="111"/>
  <c r="X37" i="102"/>
  <c r="I34" i="111"/>
  <c r="Q34" i="111"/>
  <c r="E35" i="111"/>
  <c r="M35" i="111"/>
  <c r="U35" i="111"/>
  <c r="I36" i="111"/>
  <c r="Q36" i="111"/>
  <c r="E37" i="111"/>
  <c r="M37" i="111"/>
  <c r="U37" i="111"/>
  <c r="I38" i="111"/>
  <c r="Q38" i="111"/>
  <c r="E39" i="111"/>
  <c r="M39" i="111"/>
  <c r="U39" i="111"/>
  <c r="I40" i="111"/>
  <c r="Q40" i="111"/>
  <c r="E41" i="111"/>
  <c r="M41" i="111"/>
  <c r="U41" i="111"/>
  <c r="I42" i="111"/>
  <c r="Q42" i="111"/>
  <c r="E43" i="111"/>
  <c r="M43" i="111"/>
  <c r="U43" i="111"/>
  <c r="I44" i="111"/>
  <c r="Q44" i="111"/>
  <c r="E45" i="111"/>
  <c r="M45" i="111"/>
  <c r="U45" i="111"/>
  <c r="I46" i="111"/>
  <c r="Q46" i="111"/>
  <c r="E47" i="111"/>
  <c r="M47" i="111"/>
  <c r="U47" i="111"/>
  <c r="I48" i="111"/>
  <c r="Q48" i="111"/>
  <c r="E49" i="111"/>
  <c r="M49" i="111"/>
  <c r="U49" i="111"/>
  <c r="I50" i="111"/>
  <c r="Q50" i="111"/>
  <c r="E51" i="111"/>
  <c r="M51" i="111"/>
  <c r="U51" i="111"/>
  <c r="X33" i="111"/>
  <c r="F24" i="111"/>
  <c r="N24" i="111"/>
  <c r="V24" i="111"/>
  <c r="J25" i="111"/>
  <c r="R25" i="111"/>
  <c r="J29" i="111"/>
  <c r="R29" i="111"/>
  <c r="F30" i="111"/>
  <c r="N30" i="111"/>
  <c r="V30" i="111"/>
  <c r="J31" i="111"/>
  <c r="R31" i="111"/>
  <c r="F32" i="111"/>
  <c r="N32" i="111"/>
  <c r="V32" i="111"/>
  <c r="I72" i="111"/>
  <c r="Q72" i="111"/>
  <c r="E73" i="111"/>
  <c r="M73" i="111"/>
  <c r="U73" i="111"/>
  <c r="I75" i="111"/>
  <c r="Q75" i="111"/>
  <c r="E76" i="111"/>
  <c r="M76" i="111"/>
  <c r="U76" i="111"/>
  <c r="X3" i="192"/>
  <c r="K57" i="111"/>
  <c r="S57" i="111"/>
  <c r="G58" i="111"/>
  <c r="O58" i="111"/>
  <c r="W58" i="111"/>
  <c r="K59" i="111"/>
  <c r="S59" i="111"/>
  <c r="G60" i="111"/>
  <c r="O60" i="111"/>
  <c r="W60" i="111"/>
  <c r="K61" i="111"/>
  <c r="S61" i="111"/>
  <c r="G62" i="111"/>
  <c r="O62" i="111"/>
  <c r="W62" i="111"/>
  <c r="K63" i="111"/>
  <c r="S63" i="111"/>
  <c r="G64" i="111"/>
  <c r="O64" i="111"/>
  <c r="W64" i="111"/>
  <c r="K65" i="111"/>
  <c r="S65" i="111"/>
  <c r="G66" i="111"/>
  <c r="O66" i="111"/>
  <c r="W66" i="111"/>
  <c r="K67" i="111"/>
  <c r="S67" i="111"/>
  <c r="G68" i="111"/>
  <c r="O68" i="111"/>
  <c r="W68" i="111"/>
  <c r="K69" i="111"/>
  <c r="S69" i="111"/>
  <c r="X62" i="102"/>
  <c r="X60" i="102"/>
  <c r="H19" i="111"/>
  <c r="D20" i="111"/>
  <c r="L20" i="111"/>
  <c r="T20" i="111"/>
  <c r="H21" i="111"/>
  <c r="P21" i="111"/>
  <c r="H35" i="111"/>
  <c r="P35" i="111"/>
  <c r="D36" i="111"/>
  <c r="L36" i="111"/>
  <c r="T36" i="111"/>
  <c r="H37" i="111"/>
  <c r="P37" i="111"/>
  <c r="D38" i="111"/>
  <c r="L38" i="111"/>
  <c r="T38" i="111"/>
  <c r="H39" i="111"/>
  <c r="P39" i="111"/>
  <c r="D40" i="111"/>
  <c r="L40" i="111"/>
  <c r="T40" i="111"/>
  <c r="H41" i="111"/>
  <c r="P41" i="111"/>
  <c r="D42" i="111"/>
  <c r="L42" i="111"/>
  <c r="T42" i="111"/>
  <c r="H43" i="111"/>
  <c r="P43" i="111"/>
  <c r="D44" i="111"/>
  <c r="L44" i="111"/>
  <c r="T44" i="111"/>
  <c r="H45" i="111"/>
  <c r="P45" i="111"/>
  <c r="D46" i="111"/>
  <c r="L46" i="111"/>
  <c r="T46" i="111"/>
  <c r="H47" i="111"/>
  <c r="P47" i="111"/>
  <c r="D48" i="111"/>
  <c r="L48" i="111"/>
  <c r="T48" i="111"/>
  <c r="H49" i="111"/>
  <c r="P49" i="111"/>
  <c r="D50" i="111"/>
  <c r="L50" i="111"/>
  <c r="T50" i="111"/>
  <c r="H51" i="111"/>
  <c r="P51" i="111"/>
  <c r="T4" i="199"/>
  <c r="T3" i="199" s="1"/>
  <c r="X3" i="193"/>
  <c r="X2" i="193" s="1"/>
  <c r="X3" i="189"/>
  <c r="X2" i="189" s="1"/>
  <c r="X3" i="196"/>
  <c r="X2" i="196" s="1"/>
  <c r="I9" i="111"/>
  <c r="Q9" i="111"/>
  <c r="E10" i="111"/>
  <c r="M10" i="111"/>
  <c r="U10" i="111"/>
  <c r="I12" i="111"/>
  <c r="I27" i="111"/>
  <c r="X58" i="102"/>
  <c r="X58" i="101" s="1"/>
  <c r="X19" i="102"/>
  <c r="X32" i="102"/>
  <c r="X17" i="104"/>
  <c r="X39" i="102"/>
  <c r="X3" i="190"/>
  <c r="X22" i="105"/>
  <c r="X24" i="102"/>
  <c r="C70" i="111"/>
  <c r="I4" i="111"/>
  <c r="G17" i="111"/>
  <c r="O17" i="111"/>
  <c r="W17" i="111"/>
  <c r="X27" i="105"/>
  <c r="X30" i="102"/>
  <c r="C4" i="199"/>
  <c r="C3" i="199" s="1"/>
  <c r="W72" i="111"/>
  <c r="W71" i="111" s="1"/>
  <c r="X52" i="106"/>
  <c r="H4" i="198"/>
  <c r="P4" i="198"/>
  <c r="D4" i="198"/>
  <c r="D3" i="198" s="1"/>
  <c r="L4" i="198"/>
  <c r="X17" i="111"/>
  <c r="F4" i="199"/>
  <c r="F3" i="199" s="1"/>
  <c r="N4" i="199"/>
  <c r="V4" i="199"/>
  <c r="X17" i="106"/>
  <c r="X16" i="102"/>
  <c r="X21" i="102"/>
  <c r="X38" i="102"/>
  <c r="R41" i="111"/>
  <c r="F42" i="111"/>
  <c r="N42" i="111"/>
  <c r="V42" i="111"/>
  <c r="J43" i="111"/>
  <c r="R43" i="111"/>
  <c r="F44" i="111"/>
  <c r="N44" i="111"/>
  <c r="V44" i="111"/>
  <c r="J45" i="111"/>
  <c r="R45" i="111"/>
  <c r="F46" i="111"/>
  <c r="N46" i="111"/>
  <c r="V46" i="111"/>
  <c r="J47" i="111"/>
  <c r="R47" i="111"/>
  <c r="F48" i="111"/>
  <c r="N48" i="111"/>
  <c r="V48" i="111"/>
  <c r="J49" i="111"/>
  <c r="R49" i="111"/>
  <c r="F50" i="111"/>
  <c r="N50" i="111"/>
  <c r="V50" i="111"/>
  <c r="J51" i="111"/>
  <c r="R51" i="111"/>
  <c r="E57" i="111"/>
  <c r="I58" i="111"/>
  <c r="Q58" i="111"/>
  <c r="E59" i="111"/>
  <c r="M59" i="111"/>
  <c r="U59" i="111"/>
  <c r="I60" i="111"/>
  <c r="Q60" i="111"/>
  <c r="E61" i="111"/>
  <c r="M61" i="111"/>
  <c r="U61" i="111"/>
  <c r="I62" i="111"/>
  <c r="Q62" i="111"/>
  <c r="E63" i="111"/>
  <c r="M63" i="111"/>
  <c r="U63" i="111"/>
  <c r="I64" i="111"/>
  <c r="Q64" i="111"/>
  <c r="E65" i="111"/>
  <c r="M65" i="111"/>
  <c r="U65" i="111"/>
  <c r="I66" i="111"/>
  <c r="Q66" i="111"/>
  <c r="E67" i="111"/>
  <c r="M67" i="111"/>
  <c r="U67" i="111"/>
  <c r="I68" i="111"/>
  <c r="Q68" i="111"/>
  <c r="E69" i="111"/>
  <c r="M69" i="111"/>
  <c r="U69" i="111"/>
  <c r="K4" i="198"/>
  <c r="K3" i="198" s="1"/>
  <c r="S4" i="198"/>
  <c r="X64" i="102"/>
  <c r="X52" i="111"/>
  <c r="X11" i="106"/>
  <c r="X69" i="102"/>
  <c r="F4" i="198"/>
  <c r="X11" i="104"/>
  <c r="X65" i="102"/>
  <c r="X75" i="102"/>
  <c r="X29" i="102"/>
  <c r="X17" i="105"/>
  <c r="X20" i="102"/>
  <c r="X27" i="106"/>
  <c r="U4" i="199"/>
  <c r="U3" i="199" s="1"/>
  <c r="H4" i="199"/>
  <c r="H3" i="199" s="1"/>
  <c r="P4" i="199"/>
  <c r="P3" i="199" s="1"/>
  <c r="S3" i="199"/>
  <c r="S2" i="199" s="1"/>
  <c r="K8" i="111"/>
  <c r="S8" i="111"/>
  <c r="G27" i="111"/>
  <c r="O27" i="111"/>
  <c r="W27" i="111"/>
  <c r="X13" i="102"/>
  <c r="M57" i="111"/>
  <c r="U57" i="111"/>
  <c r="H30" i="111"/>
  <c r="L31" i="111"/>
  <c r="H32" i="111"/>
  <c r="P32" i="111"/>
  <c r="D29" i="111"/>
  <c r="P30" i="111"/>
  <c r="I4" i="197"/>
  <c r="F8" i="111"/>
  <c r="N8" i="111"/>
  <c r="V8" i="111"/>
  <c r="H28" i="111"/>
  <c r="T29" i="111"/>
  <c r="D31" i="111"/>
  <c r="K4" i="197"/>
  <c r="K3" i="197" s="1"/>
  <c r="J28" i="111"/>
  <c r="L29" i="111"/>
  <c r="I18" i="111"/>
  <c r="I17" i="111" s="1"/>
  <c r="P28" i="111"/>
  <c r="T31" i="111"/>
  <c r="G12" i="111"/>
  <c r="G11" i="111" s="1"/>
  <c r="W39" i="111"/>
  <c r="K40" i="111"/>
  <c r="S40" i="111"/>
  <c r="G41" i="111"/>
  <c r="O41" i="111"/>
  <c r="W41" i="111"/>
  <c r="K42" i="111"/>
  <c r="S42" i="111"/>
  <c r="G43" i="111"/>
  <c r="O43" i="111"/>
  <c r="W43" i="111"/>
  <c r="K44" i="111"/>
  <c r="S44" i="111"/>
  <c r="G45" i="111"/>
  <c r="O45" i="111"/>
  <c r="W45" i="111"/>
  <c r="K46" i="111"/>
  <c r="S46" i="111"/>
  <c r="D6" i="111"/>
  <c r="D4" i="111" s="1"/>
  <c r="T6" i="111"/>
  <c r="H7" i="111"/>
  <c r="P7" i="111"/>
  <c r="D8" i="111"/>
  <c r="H12" i="111"/>
  <c r="P12" i="111"/>
  <c r="L13" i="111"/>
  <c r="T13" i="111"/>
  <c r="H14" i="111"/>
  <c r="P14" i="111"/>
  <c r="D15" i="111"/>
  <c r="L15" i="111"/>
  <c r="T15" i="111"/>
  <c r="H16" i="111"/>
  <c r="P16" i="111"/>
  <c r="J18" i="111"/>
  <c r="R18" i="111"/>
  <c r="F19" i="111"/>
  <c r="N19" i="111"/>
  <c r="V19" i="111"/>
  <c r="J20" i="111"/>
  <c r="R20" i="111"/>
  <c r="F21" i="111"/>
  <c r="N21" i="111"/>
  <c r="V21" i="111"/>
  <c r="E13" i="111"/>
  <c r="M13" i="111"/>
  <c r="I14" i="111"/>
  <c r="Q14" i="111"/>
  <c r="E15" i="111"/>
  <c r="M15" i="111"/>
  <c r="U15" i="111"/>
  <c r="I16" i="111"/>
  <c r="Q16" i="111"/>
  <c r="H29" i="111"/>
  <c r="D30" i="111"/>
  <c r="L30" i="111"/>
  <c r="T30" i="111"/>
  <c r="H31" i="111"/>
  <c r="P31" i="111"/>
  <c r="D32" i="111"/>
  <c r="L32" i="111"/>
  <c r="T32" i="111"/>
  <c r="I35" i="111"/>
  <c r="Q35" i="111"/>
  <c r="E36" i="111"/>
  <c r="M36" i="111"/>
  <c r="U36" i="111"/>
  <c r="I37" i="111"/>
  <c r="Q37" i="111"/>
  <c r="E38" i="111"/>
  <c r="M38" i="111"/>
  <c r="U38" i="111"/>
  <c r="I39" i="111"/>
  <c r="Q39" i="111"/>
  <c r="E40" i="111"/>
  <c r="M40" i="111"/>
  <c r="U40" i="111"/>
  <c r="I41" i="111"/>
  <c r="Q41" i="111"/>
  <c r="E42" i="111"/>
  <c r="M42" i="111"/>
  <c r="U42" i="111"/>
  <c r="I43" i="111"/>
  <c r="Q43" i="111"/>
  <c r="E44" i="111"/>
  <c r="M44" i="111"/>
  <c r="U44" i="111"/>
  <c r="I45" i="111"/>
  <c r="Q45" i="111"/>
  <c r="E46" i="111"/>
  <c r="M46" i="111"/>
  <c r="U46" i="111"/>
  <c r="I47" i="111"/>
  <c r="Q47" i="111"/>
  <c r="E48" i="111"/>
  <c r="M48" i="111"/>
  <c r="U48" i="111"/>
  <c r="I49" i="111"/>
  <c r="Q49" i="111"/>
  <c r="E50" i="111"/>
  <c r="M50" i="111"/>
  <c r="U50" i="111"/>
  <c r="I51" i="111"/>
  <c r="Q51" i="111"/>
  <c r="T4" i="198"/>
  <c r="I4" i="199"/>
  <c r="Q4" i="199"/>
  <c r="K23" i="111"/>
  <c r="K22" i="111" s="1"/>
  <c r="S23" i="111"/>
  <c r="S22" i="111" s="1"/>
  <c r="G24" i="111"/>
  <c r="O24" i="111"/>
  <c r="W24" i="111"/>
  <c r="K25" i="111"/>
  <c r="S25" i="111"/>
  <c r="N4" i="198"/>
  <c r="N3" i="198" s="1"/>
  <c r="V4" i="198"/>
  <c r="X22" i="106"/>
  <c r="C4" i="198"/>
  <c r="M22" i="111"/>
  <c r="M4" i="197"/>
  <c r="X33" i="104"/>
  <c r="K4" i="199"/>
  <c r="K3" i="199" s="1"/>
  <c r="M4" i="111"/>
  <c r="U4" i="111"/>
  <c r="D4" i="199"/>
  <c r="L4" i="199"/>
  <c r="X162" i="149"/>
  <c r="X160" i="149"/>
  <c r="X158" i="149"/>
  <c r="X161" i="149"/>
  <c r="N18" i="111"/>
  <c r="C9" i="111"/>
  <c r="C19" i="111"/>
  <c r="C30" i="111"/>
  <c r="C39" i="111"/>
  <c r="C47" i="111"/>
  <c r="C60" i="111"/>
  <c r="C68" i="111"/>
  <c r="Q12" i="111"/>
  <c r="U13" i="111"/>
  <c r="E18" i="111"/>
  <c r="E17" i="111" s="1"/>
  <c r="M18" i="111"/>
  <c r="M17" i="111" s="1"/>
  <c r="U18" i="111"/>
  <c r="U17" i="111" s="1"/>
  <c r="K72" i="111"/>
  <c r="S72" i="111"/>
  <c r="G73" i="111"/>
  <c r="O73" i="111"/>
  <c r="C20" i="111"/>
  <c r="G4" i="197"/>
  <c r="G5" i="111"/>
  <c r="G4" i="111" s="1"/>
  <c r="V18" i="111"/>
  <c r="D58" i="111"/>
  <c r="C21" i="111"/>
  <c r="C32" i="111"/>
  <c r="C41" i="111"/>
  <c r="C49" i="111"/>
  <c r="C62" i="111"/>
  <c r="C72" i="111"/>
  <c r="H4" i="197"/>
  <c r="H5" i="111"/>
  <c r="P4" i="197"/>
  <c r="P5" i="111"/>
  <c r="L4" i="197"/>
  <c r="L6" i="111"/>
  <c r="L4" i="111" s="1"/>
  <c r="E9" i="111"/>
  <c r="M9" i="111"/>
  <c r="U9" i="111"/>
  <c r="I10" i="111"/>
  <c r="Q10" i="111"/>
  <c r="K12" i="111"/>
  <c r="K11" i="111" s="1"/>
  <c r="S12" i="111"/>
  <c r="S11" i="111" s="1"/>
  <c r="G23" i="111"/>
  <c r="O23" i="111"/>
  <c r="W23" i="111"/>
  <c r="D34" i="111"/>
  <c r="L34" i="111"/>
  <c r="T34" i="111"/>
  <c r="I57" i="111"/>
  <c r="Q57" i="111"/>
  <c r="E58" i="111"/>
  <c r="C31" i="111"/>
  <c r="L9" i="111"/>
  <c r="L8" i="111" s="1"/>
  <c r="H57" i="111"/>
  <c r="C12" i="111"/>
  <c r="C34" i="111"/>
  <c r="C50" i="111"/>
  <c r="L12" i="111"/>
  <c r="H23" i="111"/>
  <c r="H22" i="111" s="1"/>
  <c r="P23" i="111"/>
  <c r="P22" i="111" s="1"/>
  <c r="L24" i="111"/>
  <c r="L22" i="111" s="1"/>
  <c r="E34" i="111"/>
  <c r="M34" i="111"/>
  <c r="U34" i="111"/>
  <c r="J57" i="111"/>
  <c r="J52" i="111" s="1"/>
  <c r="R57" i="111"/>
  <c r="R52" i="111" s="1"/>
  <c r="C10" i="111"/>
  <c r="C69" i="111"/>
  <c r="O4" i="197"/>
  <c r="O5" i="111"/>
  <c r="O4" i="111" s="1"/>
  <c r="K34" i="111"/>
  <c r="L58" i="111"/>
  <c r="C13" i="111"/>
  <c r="C23" i="111"/>
  <c r="C42" i="111"/>
  <c r="C63" i="111"/>
  <c r="C73" i="111"/>
  <c r="S4" i="197"/>
  <c r="Q4" i="197"/>
  <c r="Q3" i="197" s="1"/>
  <c r="Q5" i="111"/>
  <c r="Q4" i="111" s="1"/>
  <c r="E4" i="197"/>
  <c r="E6" i="111"/>
  <c r="E4" i="111" s="1"/>
  <c r="C5" i="111"/>
  <c r="C14" i="111"/>
  <c r="C24" i="111"/>
  <c r="C35" i="111"/>
  <c r="C43" i="111"/>
  <c r="C51" i="111"/>
  <c r="C64" i="111"/>
  <c r="C75" i="111"/>
  <c r="U4" i="197"/>
  <c r="U3" i="197" s="1"/>
  <c r="J4" i="197"/>
  <c r="J5" i="111"/>
  <c r="R4" i="197"/>
  <c r="R5" i="111"/>
  <c r="F4" i="197"/>
  <c r="F6" i="111"/>
  <c r="N4" i="197"/>
  <c r="N6" i="111"/>
  <c r="G9" i="111"/>
  <c r="G8" i="111" s="1"/>
  <c r="O9" i="111"/>
  <c r="O8" i="111" s="1"/>
  <c r="W9" i="111"/>
  <c r="W8" i="111" s="1"/>
  <c r="M12" i="111"/>
  <c r="Q17" i="111"/>
  <c r="I23" i="111"/>
  <c r="I22" i="111" s="1"/>
  <c r="Q23" i="111"/>
  <c r="Q22" i="111" s="1"/>
  <c r="E24" i="111"/>
  <c r="E22" i="111" s="1"/>
  <c r="U24" i="111"/>
  <c r="U22" i="111" s="1"/>
  <c r="K28" i="111"/>
  <c r="K27" i="111" s="1"/>
  <c r="S28" i="111"/>
  <c r="S27" i="111" s="1"/>
  <c r="F34" i="111"/>
  <c r="N34" i="111"/>
  <c r="V34" i="111"/>
  <c r="C61" i="111"/>
  <c r="W4" i="197"/>
  <c r="W5" i="111"/>
  <c r="W4" i="111" s="1"/>
  <c r="P57" i="111"/>
  <c r="C15" i="111"/>
  <c r="C25" i="111"/>
  <c r="C36" i="111"/>
  <c r="C44" i="111"/>
  <c r="C57" i="111"/>
  <c r="C65" i="111"/>
  <c r="C76" i="111"/>
  <c r="V4" i="197"/>
  <c r="K4" i="111"/>
  <c r="S4" i="111"/>
  <c r="H8" i="111"/>
  <c r="P9" i="111"/>
  <c r="P8" i="111" s="1"/>
  <c r="T10" i="111"/>
  <c r="T8" i="111" s="1"/>
  <c r="F12" i="111"/>
  <c r="N12" i="111"/>
  <c r="V12" i="111"/>
  <c r="J23" i="111"/>
  <c r="R23" i="111"/>
  <c r="D28" i="111"/>
  <c r="L28" i="111"/>
  <c r="T28" i="111"/>
  <c r="P29" i="111"/>
  <c r="C48" i="111"/>
  <c r="S34" i="111"/>
  <c r="C6" i="111"/>
  <c r="C16" i="111"/>
  <c r="C28" i="111"/>
  <c r="C37" i="111"/>
  <c r="C45" i="111"/>
  <c r="C58" i="111"/>
  <c r="C66" i="111"/>
  <c r="T4" i="197"/>
  <c r="T3" i="197" s="1"/>
  <c r="T5" i="111"/>
  <c r="O11" i="111"/>
  <c r="W11" i="111"/>
  <c r="K18" i="111"/>
  <c r="K17" i="111" s="1"/>
  <c r="S18" i="111"/>
  <c r="S17" i="111" s="1"/>
  <c r="E28" i="111"/>
  <c r="E27" i="111" s="1"/>
  <c r="M28" i="111"/>
  <c r="M27" i="111" s="1"/>
  <c r="U28" i="111"/>
  <c r="U27" i="111" s="1"/>
  <c r="Q29" i="111"/>
  <c r="Q27" i="111" s="1"/>
  <c r="C40" i="111"/>
  <c r="F18" i="111"/>
  <c r="C4" i="197"/>
  <c r="C7" i="111"/>
  <c r="C18" i="111"/>
  <c r="C29" i="111"/>
  <c r="C38" i="111"/>
  <c r="C46" i="111"/>
  <c r="C59" i="111"/>
  <c r="C67" i="111"/>
  <c r="J9" i="111"/>
  <c r="J8" i="111" s="1"/>
  <c r="R9" i="111"/>
  <c r="R8" i="111" s="1"/>
  <c r="D13" i="111"/>
  <c r="D18" i="111"/>
  <c r="L18" i="111"/>
  <c r="T18" i="111"/>
  <c r="P19" i="111"/>
  <c r="D22" i="111"/>
  <c r="T22" i="111"/>
  <c r="F28" i="111"/>
  <c r="N28" i="111"/>
  <c r="V28" i="111"/>
  <c r="D72" i="111"/>
  <c r="L72" i="111"/>
  <c r="T72" i="111"/>
  <c r="H73" i="111"/>
  <c r="E72" i="111"/>
  <c r="M72" i="111"/>
  <c r="U72" i="111"/>
  <c r="I73" i="111"/>
  <c r="Q73" i="111"/>
  <c r="F72" i="111"/>
  <c r="F71" i="111" s="1"/>
  <c r="N72" i="111"/>
  <c r="N71" i="111" s="1"/>
  <c r="V72" i="111"/>
  <c r="V71" i="111" s="1"/>
  <c r="E4" i="199"/>
  <c r="M4" i="199"/>
  <c r="M3" i="199" s="1"/>
  <c r="G4" i="198"/>
  <c r="O4" i="198"/>
  <c r="W4" i="198"/>
  <c r="J4" i="199"/>
  <c r="J3" i="199" s="1"/>
  <c r="R4" i="199"/>
  <c r="R3" i="199" s="1"/>
  <c r="H72" i="111"/>
  <c r="P72" i="111"/>
  <c r="P71" i="111" s="1"/>
  <c r="D73" i="111"/>
  <c r="L73" i="111"/>
  <c r="T73" i="111"/>
  <c r="H75" i="111"/>
  <c r="P75" i="111"/>
  <c r="D76" i="111"/>
  <c r="L76" i="111"/>
  <c r="T76" i="111"/>
  <c r="O3" i="199"/>
  <c r="W3" i="199"/>
  <c r="D62" i="111"/>
  <c r="L62" i="111"/>
  <c r="T62" i="111"/>
  <c r="H63" i="111"/>
  <c r="P63" i="111"/>
  <c r="D64" i="111"/>
  <c r="L64" i="111"/>
  <c r="T64" i="111"/>
  <c r="H65" i="111"/>
  <c r="P65" i="111"/>
  <c r="D66" i="111"/>
  <c r="L66" i="111"/>
  <c r="T66" i="111"/>
  <c r="H67" i="111"/>
  <c r="P67" i="111"/>
  <c r="D68" i="111"/>
  <c r="L68" i="111"/>
  <c r="T68" i="111"/>
  <c r="H69" i="111"/>
  <c r="P69" i="111"/>
  <c r="I4" i="198"/>
  <c r="Q4" i="198"/>
  <c r="E4" i="198"/>
  <c r="E3" i="198" s="1"/>
  <c r="M4" i="198"/>
  <c r="M3" i="198" s="1"/>
  <c r="U4" i="198"/>
  <c r="J71" i="111"/>
  <c r="R71" i="111"/>
  <c r="J4" i="198"/>
  <c r="R4" i="198"/>
  <c r="X34" i="102"/>
  <c r="X6" i="102"/>
  <c r="X52" i="105"/>
  <c r="X52" i="104"/>
  <c r="X31" i="102"/>
  <c r="X2" i="195"/>
  <c r="X51" i="93"/>
  <c r="X35" i="93"/>
  <c r="X142" i="149"/>
  <c r="X141" i="149"/>
  <c r="X11" i="149"/>
  <c r="X41" i="11"/>
  <c r="X38" i="9"/>
  <c r="X12" i="149"/>
  <c r="X63" i="12"/>
  <c r="X52" i="12" s="1"/>
  <c r="X18" i="149"/>
  <c r="X49" i="11"/>
  <c r="X16" i="149"/>
  <c r="X52" i="10"/>
  <c r="X15" i="149"/>
  <c r="X147" i="149"/>
  <c r="X52" i="120"/>
  <c r="X2" i="120" s="1"/>
  <c r="X61" i="116"/>
  <c r="X166" i="149"/>
  <c r="X3" i="125"/>
  <c r="X170" i="149"/>
  <c r="X172" i="149"/>
  <c r="X173" i="149"/>
  <c r="X175" i="149"/>
  <c r="X33" i="94"/>
  <c r="X26" i="78"/>
  <c r="X71" i="9"/>
  <c r="X2" i="24"/>
  <c r="X2" i="3"/>
  <c r="X31" i="149"/>
  <c r="X64" i="15"/>
  <c r="X64" i="93" s="1"/>
  <c r="X19" i="15"/>
  <c r="X19" i="93" s="1"/>
  <c r="X87" i="149"/>
  <c r="X17" i="94"/>
  <c r="X2" i="73"/>
  <c r="X2" i="114"/>
  <c r="X57" i="93"/>
  <c r="X8" i="9"/>
  <c r="X2" i="17"/>
  <c r="X2" i="32"/>
  <c r="X56" i="15"/>
  <c r="X56" i="93" s="1"/>
  <c r="X91" i="149"/>
  <c r="X2" i="82"/>
  <c r="X2" i="87"/>
  <c r="X76" i="93"/>
  <c r="X2" i="6"/>
  <c r="X2" i="36"/>
  <c r="X69" i="149"/>
  <c r="X26" i="79"/>
  <c r="X2" i="79" s="1"/>
  <c r="X125" i="149"/>
  <c r="X47" i="149"/>
  <c r="X84" i="149"/>
  <c r="X2" i="28"/>
  <c r="X32" i="149"/>
  <c r="X66" i="149"/>
  <c r="X74" i="45"/>
  <c r="X74" i="93" s="1"/>
  <c r="X74" i="129" s="1"/>
  <c r="X2" i="59"/>
  <c r="X2" i="67"/>
  <c r="X71" i="12"/>
  <c r="X65" i="93"/>
  <c r="X2" i="37"/>
  <c r="X2" i="99"/>
  <c r="X2" i="183"/>
  <c r="X2" i="89"/>
  <c r="X2" i="38"/>
  <c r="X17" i="16"/>
  <c r="X18" i="15"/>
  <c r="X22" i="16"/>
  <c r="X23" i="15"/>
  <c r="X2" i="57"/>
  <c r="X33" i="8"/>
  <c r="X26" i="8" s="1"/>
  <c r="X2" i="8" s="1"/>
  <c r="X41" i="15"/>
  <c r="X33" i="10"/>
  <c r="X26" i="10" s="1"/>
  <c r="X4" i="60"/>
  <c r="X24" i="15"/>
  <c r="X24" i="93" s="1"/>
  <c r="X27" i="75"/>
  <c r="X12" i="116"/>
  <c r="X11" i="116" s="1"/>
  <c r="X11" i="117"/>
  <c r="X41" i="12"/>
  <c r="X8" i="12"/>
  <c r="X22" i="11"/>
  <c r="X2" i="194"/>
  <c r="X63" i="102"/>
  <c r="X55" i="101"/>
  <c r="X27" i="11"/>
  <c r="X2" i="171"/>
  <c r="X17" i="116"/>
  <c r="X34" i="45"/>
  <c r="X33" i="46"/>
  <c r="X61" i="102"/>
  <c r="X52" i="94"/>
  <c r="X68" i="15"/>
  <c r="X2" i="41"/>
  <c r="X13" i="15"/>
  <c r="X13" i="93" s="1"/>
  <c r="X23" i="45"/>
  <c r="X22" i="45" s="1"/>
  <c r="X22" i="46"/>
  <c r="X39" i="45"/>
  <c r="X39" i="93" s="1"/>
  <c r="X18" i="45"/>
  <c r="X17" i="46"/>
  <c r="X28" i="15"/>
  <c r="X68" i="45"/>
  <c r="X27" i="94"/>
  <c r="X2" i="64"/>
  <c r="X14" i="15"/>
  <c r="X14" i="93" s="1"/>
  <c r="X33" i="16"/>
  <c r="X49" i="102"/>
  <c r="X12" i="102"/>
  <c r="X11" i="111"/>
  <c r="X42" i="93"/>
  <c r="X17" i="11"/>
  <c r="X63" i="11"/>
  <c r="X52" i="11" s="1"/>
  <c r="X46" i="9"/>
  <c r="X2" i="115"/>
  <c r="X53" i="93"/>
  <c r="X37" i="93"/>
  <c r="X21" i="93"/>
  <c r="X4" i="11"/>
  <c r="X11" i="7"/>
  <c r="X33" i="105"/>
  <c r="X23" i="102"/>
  <c r="X33" i="118"/>
  <c r="X26" i="118" s="1"/>
  <c r="X52" i="117"/>
  <c r="X2" i="31"/>
  <c r="X26" i="25"/>
  <c r="X2" i="25" s="1"/>
  <c r="X9" i="15"/>
  <c r="X8" i="15" s="1"/>
  <c r="X8" i="16"/>
  <c r="X2" i="4"/>
  <c r="X72" i="15"/>
  <c r="X72" i="93" s="1"/>
  <c r="X71" i="16"/>
  <c r="X2" i="43"/>
  <c r="X31" i="45"/>
  <c r="X31" i="93" s="1"/>
  <c r="X3" i="19"/>
  <c r="X2" i="19" s="1"/>
  <c r="X27" i="16"/>
  <c r="X60" i="45"/>
  <c r="X60" i="93" s="1"/>
  <c r="X5" i="45"/>
  <c r="X4" i="45" s="1"/>
  <c r="X33" i="60"/>
  <c r="X22" i="60"/>
  <c r="X41" i="102"/>
  <c r="X53" i="101"/>
  <c r="X63" i="9"/>
  <c r="X52" i="9" s="1"/>
  <c r="X46" i="11"/>
  <c r="X49" i="9"/>
  <c r="X28" i="102"/>
  <c r="X27" i="103"/>
  <c r="X64" i="116"/>
  <c r="X33" i="119"/>
  <c r="X26" i="119" s="1"/>
  <c r="X2" i="119" s="1"/>
  <c r="X15" i="93"/>
  <c r="X30" i="93"/>
  <c r="X2" i="199"/>
  <c r="X4" i="12"/>
  <c r="X11" i="9"/>
  <c r="X26" i="108"/>
  <c r="X2" i="108" s="1"/>
  <c r="X2" i="18"/>
  <c r="X2" i="40"/>
  <c r="X52" i="60"/>
  <c r="X34" i="15"/>
  <c r="X8" i="11"/>
  <c r="X43" i="93"/>
  <c r="X44" i="15"/>
  <c r="X4" i="30"/>
  <c r="X20" i="45"/>
  <c r="X71" i="60"/>
  <c r="X2" i="55"/>
  <c r="X27" i="60"/>
  <c r="X4" i="46"/>
  <c r="X4" i="94"/>
  <c r="X25" i="102"/>
  <c r="X73" i="102"/>
  <c r="X2" i="192"/>
  <c r="X33" i="7"/>
  <c r="X49" i="12"/>
  <c r="X4" i="111"/>
  <c r="X71" i="11"/>
  <c r="X40" i="93"/>
  <c r="X38" i="11"/>
  <c r="X38" i="93" s="1"/>
  <c r="X52" i="75"/>
  <c r="X2" i="158"/>
  <c r="X4" i="9"/>
  <c r="X11" i="12"/>
  <c r="X4" i="105"/>
  <c r="X2" i="173"/>
  <c r="X8" i="117"/>
  <c r="X9" i="116"/>
  <c r="X8" i="116" s="1"/>
  <c r="X2" i="174"/>
  <c r="X52" i="7"/>
  <c r="X4" i="7"/>
  <c r="X11" i="11"/>
  <c r="X14" i="103"/>
  <c r="X14" i="102" s="1"/>
  <c r="X27" i="7"/>
  <c r="X2" i="96"/>
  <c r="X28" i="116"/>
  <c r="X27" i="116" s="1"/>
  <c r="X27" i="117"/>
  <c r="X26" i="117" s="1"/>
  <c r="X36" i="116"/>
  <c r="X73" i="45"/>
  <c r="X71" i="45" s="1"/>
  <c r="X18" i="102"/>
  <c r="X17" i="103"/>
  <c r="X2" i="197"/>
  <c r="X25" i="93"/>
  <c r="X46" i="15"/>
  <c r="X11" i="16"/>
  <c r="X12" i="15"/>
  <c r="X59" i="15"/>
  <c r="X11" i="46"/>
  <c r="X12" i="45"/>
  <c r="X11" i="45" s="1"/>
  <c r="X11" i="30"/>
  <c r="X52" i="46"/>
  <c r="X17" i="60"/>
  <c r="X58" i="45"/>
  <c r="X57" i="102"/>
  <c r="X57" i="101" s="1"/>
  <c r="X71" i="104"/>
  <c r="X34" i="11"/>
  <c r="X52" i="103"/>
  <c r="X22" i="116"/>
  <c r="X71" i="7"/>
  <c r="X7" i="93"/>
  <c r="X72" i="102"/>
  <c r="X56" i="101"/>
  <c r="X61" i="93"/>
  <c r="X27" i="9"/>
  <c r="X33" i="125"/>
  <c r="X26" i="125" s="1"/>
  <c r="X26" i="163"/>
  <c r="X2" i="163" s="1"/>
  <c r="X5" i="102"/>
  <c r="X4" i="16"/>
  <c r="X5" i="15"/>
  <c r="X9" i="45"/>
  <c r="X8" i="46"/>
  <c r="X52" i="16"/>
  <c r="X33" i="75"/>
  <c r="X8" i="103"/>
  <c r="X9" i="102"/>
  <c r="X33" i="106"/>
  <c r="X49" i="15"/>
  <c r="X26" i="33"/>
  <c r="X2" i="33" s="1"/>
  <c r="X6" i="15"/>
  <c r="X6" i="93" s="1"/>
  <c r="X73" i="15"/>
  <c r="X63" i="45"/>
  <c r="X2" i="34"/>
  <c r="X27" i="46"/>
  <c r="X28" i="45"/>
  <c r="X2" i="58"/>
  <c r="X2" i="63"/>
  <c r="X50" i="45"/>
  <c r="X50" i="93" s="1"/>
  <c r="X26" i="54"/>
  <c r="X2" i="54" s="1"/>
  <c r="X56" i="149" s="1"/>
  <c r="X11" i="75"/>
  <c r="X22" i="75"/>
  <c r="X26" i="95"/>
  <c r="X2" i="95" s="1"/>
  <c r="X33" i="103"/>
  <c r="X8" i="7"/>
  <c r="X22" i="7"/>
  <c r="X4" i="106"/>
  <c r="X48" i="93"/>
  <c r="X62" i="93"/>
  <c r="X71" i="103"/>
  <c r="X70" i="93"/>
  <c r="X2" i="121"/>
  <c r="X45" i="93"/>
  <c r="X27" i="12"/>
  <c r="X75" i="93"/>
  <c r="X4" i="116"/>
  <c r="X17" i="117"/>
  <c r="X52" i="118"/>
  <c r="X3" i="60" l="1"/>
  <c r="X138" i="149"/>
  <c r="X72" i="149"/>
  <c r="X70" i="149"/>
  <c r="H4" i="111"/>
  <c r="X102" i="149"/>
  <c r="X26" i="104"/>
  <c r="X2" i="78"/>
  <c r="E71" i="111"/>
  <c r="X93" i="149"/>
  <c r="X28" i="149"/>
  <c r="M8" i="111"/>
  <c r="U71" i="111"/>
  <c r="X26" i="30"/>
  <c r="X57" i="129"/>
  <c r="X85" i="149"/>
  <c r="X150" i="149"/>
  <c r="X40" i="149"/>
  <c r="X82" i="149"/>
  <c r="X126" i="149"/>
  <c r="X98" i="149"/>
  <c r="X131" i="149"/>
  <c r="X89" i="149"/>
  <c r="X44" i="93"/>
  <c r="X20" i="93"/>
  <c r="X3" i="75"/>
  <c r="X2" i="125"/>
  <c r="D17" i="111"/>
  <c r="X86" i="149"/>
  <c r="X49" i="149"/>
  <c r="X143" i="149"/>
  <c r="X3" i="106"/>
  <c r="X54" i="129"/>
  <c r="X26" i="149"/>
  <c r="X27" i="149"/>
  <c r="X25" i="149"/>
  <c r="R17" i="111"/>
  <c r="X4" i="149"/>
  <c r="X33" i="9"/>
  <c r="X129" i="149"/>
  <c r="X63" i="149"/>
  <c r="X26" i="106"/>
  <c r="X75" i="149"/>
  <c r="X100" i="149"/>
  <c r="X3" i="111"/>
  <c r="S71" i="111"/>
  <c r="X73" i="149"/>
  <c r="X92" i="149"/>
  <c r="X67" i="149"/>
  <c r="X71" i="149"/>
  <c r="E8" i="111"/>
  <c r="G22" i="111"/>
  <c r="X3" i="105"/>
  <c r="X3" i="104"/>
  <c r="X8" i="45"/>
  <c r="X3" i="45" s="1"/>
  <c r="X36" i="93"/>
  <c r="X3" i="9"/>
  <c r="X41" i="93"/>
  <c r="X77" i="149"/>
  <c r="X146" i="149"/>
  <c r="X78" i="149"/>
  <c r="X44" i="149"/>
  <c r="X26" i="46"/>
  <c r="X34" i="149"/>
  <c r="F11" i="111"/>
  <c r="X7" i="149"/>
  <c r="X26" i="94"/>
  <c r="T17" i="111"/>
  <c r="R22" i="111"/>
  <c r="G71" i="111"/>
  <c r="P4" i="111"/>
  <c r="R4" i="111"/>
  <c r="J11" i="111"/>
  <c r="D11" i="111"/>
  <c r="D3" i="111" s="1"/>
  <c r="X73" i="93"/>
  <c r="X71" i="93" s="1"/>
  <c r="X116" i="149"/>
  <c r="X2" i="198"/>
  <c r="P11" i="111"/>
  <c r="E11" i="111"/>
  <c r="G52" i="111"/>
  <c r="V22" i="111"/>
  <c r="O22" i="111"/>
  <c r="L11" i="111"/>
  <c r="L3" i="111" s="1"/>
  <c r="O71" i="111"/>
  <c r="W52" i="111"/>
  <c r="F4" i="111"/>
  <c r="Q71" i="111"/>
  <c r="I8" i="111"/>
  <c r="F22" i="111"/>
  <c r="X26" i="111"/>
  <c r="X70" i="129"/>
  <c r="X68" i="93"/>
  <c r="F27" i="111"/>
  <c r="V11" i="111"/>
  <c r="K71" i="111"/>
  <c r="I3" i="198"/>
  <c r="I2" i="198" s="1"/>
  <c r="X81" i="149"/>
  <c r="P3" i="197"/>
  <c r="P2" i="197" s="1"/>
  <c r="X3" i="94"/>
  <c r="X99" i="149"/>
  <c r="X110" i="149"/>
  <c r="M52" i="111"/>
  <c r="V3" i="199"/>
  <c r="V2" i="199" s="1"/>
  <c r="N27" i="111"/>
  <c r="P17" i="111"/>
  <c r="X18" i="93"/>
  <c r="R27" i="111"/>
  <c r="X2" i="118"/>
  <c r="P3" i="198"/>
  <c r="P2" i="198" s="1"/>
  <c r="V33" i="111"/>
  <c r="W22" i="111"/>
  <c r="N22" i="111"/>
  <c r="X2" i="10"/>
  <c r="Q3" i="199"/>
  <c r="J4" i="111"/>
  <c r="T3" i="198"/>
  <c r="T2" i="198" s="1"/>
  <c r="X26" i="105"/>
  <c r="N11" i="111"/>
  <c r="F33" i="111"/>
  <c r="Q8" i="111"/>
  <c r="X26" i="60"/>
  <c r="X2" i="60" s="1"/>
  <c r="X130" i="149"/>
  <c r="R3" i="198"/>
  <c r="R2" i="198" s="1"/>
  <c r="J2" i="199"/>
  <c r="H17" i="111"/>
  <c r="X52" i="15"/>
  <c r="X27" i="15"/>
  <c r="I71" i="111"/>
  <c r="X120" i="149"/>
  <c r="J17" i="111"/>
  <c r="G33" i="111"/>
  <c r="G26" i="111" s="1"/>
  <c r="L3" i="199"/>
  <c r="L2" i="199" s="1"/>
  <c r="X2" i="190"/>
  <c r="P33" i="111"/>
  <c r="H33" i="111"/>
  <c r="S52" i="111"/>
  <c r="O52" i="111"/>
  <c r="K52" i="111"/>
  <c r="L3" i="198"/>
  <c r="L2" i="198" s="1"/>
  <c r="R11" i="111"/>
  <c r="T11" i="111"/>
  <c r="T2" i="199"/>
  <c r="E52" i="111"/>
  <c r="U52" i="111"/>
  <c r="R33" i="111"/>
  <c r="J33" i="111"/>
  <c r="V4" i="111"/>
  <c r="X17" i="45"/>
  <c r="X62" i="149"/>
  <c r="E2" i="198"/>
  <c r="T4" i="111"/>
  <c r="P27" i="111"/>
  <c r="W2" i="199"/>
  <c r="I3" i="199"/>
  <c r="I2" i="199" s="1"/>
  <c r="G3" i="199"/>
  <c r="G2" i="199" s="1"/>
  <c r="C3" i="197"/>
  <c r="K33" i="111"/>
  <c r="K26" i="111" s="1"/>
  <c r="U8" i="111"/>
  <c r="S3" i="198"/>
  <c r="S2" i="198" s="1"/>
  <c r="D3" i="197"/>
  <c r="D2" i="197" s="1"/>
  <c r="F17" i="111"/>
  <c r="J22" i="111"/>
  <c r="T33" i="111"/>
  <c r="F3" i="198"/>
  <c r="F2" i="198" s="1"/>
  <c r="U2" i="199"/>
  <c r="U11" i="111"/>
  <c r="H11" i="111"/>
  <c r="W33" i="111"/>
  <c r="W26" i="111" s="1"/>
  <c r="M2" i="199"/>
  <c r="G3" i="198"/>
  <c r="G2" i="198" s="1"/>
  <c r="M71" i="111"/>
  <c r="L17" i="111"/>
  <c r="N4" i="111"/>
  <c r="L33" i="111"/>
  <c r="R2" i="199"/>
  <c r="V27" i="111"/>
  <c r="J27" i="111"/>
  <c r="H71" i="111"/>
  <c r="U2" i="197"/>
  <c r="D33" i="111"/>
  <c r="M2" i="198"/>
  <c r="V3" i="198"/>
  <c r="V2" i="198" s="1"/>
  <c r="I11" i="111"/>
  <c r="X111" i="149"/>
  <c r="I52" i="111"/>
  <c r="U3" i="198"/>
  <c r="K2" i="199"/>
  <c r="D3" i="199"/>
  <c r="D2" i="199" s="1"/>
  <c r="Q33" i="111"/>
  <c r="Q26" i="111" s="1"/>
  <c r="I33" i="111"/>
  <c r="I26" i="111" s="1"/>
  <c r="F2" i="199"/>
  <c r="S33" i="111"/>
  <c r="S26" i="111" s="1"/>
  <c r="M11" i="111"/>
  <c r="M3" i="111" s="1"/>
  <c r="T27" i="111"/>
  <c r="C3" i="198"/>
  <c r="C2" i="198" s="1"/>
  <c r="D2" i="198"/>
  <c r="H3" i="198"/>
  <c r="H2" i="198" s="1"/>
  <c r="N33" i="111"/>
  <c r="W3" i="198"/>
  <c r="W2" i="198" s="1"/>
  <c r="L27" i="111"/>
  <c r="H2" i="199"/>
  <c r="Q52" i="111"/>
  <c r="Q11" i="111"/>
  <c r="J3" i="198"/>
  <c r="J2" i="198" s="1"/>
  <c r="L3" i="197"/>
  <c r="L2" i="197" s="1"/>
  <c r="H27" i="111"/>
  <c r="O33" i="111"/>
  <c r="O26" i="111" s="1"/>
  <c r="D52" i="111"/>
  <c r="E33" i="111"/>
  <c r="E26" i="111" s="1"/>
  <c r="Q3" i="198"/>
  <c r="Q2" i="198" s="1"/>
  <c r="O2" i="199"/>
  <c r="N17" i="111"/>
  <c r="N2" i="198"/>
  <c r="U33" i="111"/>
  <c r="U26" i="111" s="1"/>
  <c r="O3" i="198"/>
  <c r="O2" i="198" s="1"/>
  <c r="S3" i="111"/>
  <c r="D27" i="111"/>
  <c r="K3" i="111"/>
  <c r="M33" i="111"/>
  <c r="M26" i="111" s="1"/>
  <c r="V17" i="111"/>
  <c r="P2" i="199"/>
  <c r="K2" i="197"/>
  <c r="N3" i="199"/>
  <c r="K2" i="198"/>
  <c r="E3" i="199"/>
  <c r="E2" i="199" s="1"/>
  <c r="T52" i="111"/>
  <c r="W3" i="111"/>
  <c r="L52" i="111"/>
  <c r="T71" i="111"/>
  <c r="T2" i="197"/>
  <c r="X115" i="149"/>
  <c r="X26" i="103"/>
  <c r="S3" i="197"/>
  <c r="H3" i="197"/>
  <c r="H2" i="197" s="1"/>
  <c r="X124" i="149"/>
  <c r="D71" i="111"/>
  <c r="J3" i="197"/>
  <c r="J2" i="197" s="1"/>
  <c r="X118" i="149"/>
  <c r="O3" i="111"/>
  <c r="X106" i="149"/>
  <c r="X109" i="149"/>
  <c r="X114" i="149"/>
  <c r="X119" i="149"/>
  <c r="P52" i="111"/>
  <c r="N3" i="197"/>
  <c r="N2" i="197" s="1"/>
  <c r="O3" i="197"/>
  <c r="I3" i="197"/>
  <c r="I2" i="197" s="1"/>
  <c r="G3" i="111"/>
  <c r="Q2" i="197"/>
  <c r="W3" i="197"/>
  <c r="G3" i="197"/>
  <c r="G2" i="197" s="1"/>
  <c r="X122" i="149"/>
  <c r="V3" i="197"/>
  <c r="V2" i="197" s="1"/>
  <c r="F3" i="197"/>
  <c r="F2" i="197" s="1"/>
  <c r="E3" i="197"/>
  <c r="E2" i="197" s="1"/>
  <c r="X107" i="149"/>
  <c r="H52" i="111"/>
  <c r="L71" i="111"/>
  <c r="R3" i="197"/>
  <c r="M3" i="197"/>
  <c r="X4" i="15"/>
  <c r="X11" i="15"/>
  <c r="X3" i="116"/>
  <c r="X55" i="129"/>
  <c r="X3" i="117"/>
  <c r="X2" i="117" s="1"/>
  <c r="X136" i="149"/>
  <c r="X33" i="12"/>
  <c r="X26" i="12" s="1"/>
  <c r="X10" i="149"/>
  <c r="X49" i="93"/>
  <c r="X145" i="149"/>
  <c r="X149" i="149"/>
  <c r="X148" i="149"/>
  <c r="X165" i="149"/>
  <c r="X167" i="149"/>
  <c r="X168" i="149"/>
  <c r="X96" i="149"/>
  <c r="X5" i="93"/>
  <c r="X4" i="93" s="1"/>
  <c r="X65" i="149"/>
  <c r="X90" i="149"/>
  <c r="X83" i="149"/>
  <c r="X29" i="149"/>
  <c r="X3" i="11"/>
  <c r="X58" i="149"/>
  <c r="X97" i="149"/>
  <c r="X57" i="149"/>
  <c r="X127" i="149"/>
  <c r="X30" i="149"/>
  <c r="X132" i="149"/>
  <c r="X46" i="149"/>
  <c r="X177" i="149"/>
  <c r="X128" i="149"/>
  <c r="X68" i="149"/>
  <c r="X52" i="45"/>
  <c r="X26" i="7"/>
  <c r="X3" i="12"/>
  <c r="X48" i="149"/>
  <c r="X17" i="15"/>
  <c r="X42" i="149"/>
  <c r="X33" i="149"/>
  <c r="X151" i="149"/>
  <c r="X64" i="149"/>
  <c r="X38" i="149"/>
  <c r="X36" i="149"/>
  <c r="X101" i="149"/>
  <c r="X41" i="149"/>
  <c r="X88" i="149"/>
  <c r="X74" i="149"/>
  <c r="X45" i="149"/>
  <c r="X60" i="149"/>
  <c r="X8" i="149"/>
  <c r="X37" i="149"/>
  <c r="X39" i="149"/>
  <c r="X59" i="149"/>
  <c r="X59" i="93"/>
  <c r="X6" i="149"/>
  <c r="X80" i="149"/>
  <c r="X43" i="149"/>
  <c r="X5" i="149"/>
  <c r="X33" i="102"/>
  <c r="X3" i="16"/>
  <c r="X71" i="102"/>
  <c r="X56" i="129"/>
  <c r="X27" i="102"/>
  <c r="X33" i="45"/>
  <c r="X4" i="102"/>
  <c r="X12" i="93"/>
  <c r="X3" i="30"/>
  <c r="X33" i="116"/>
  <c r="X26" i="116" s="1"/>
  <c r="X52" i="116"/>
  <c r="X71" i="15"/>
  <c r="X58" i="93"/>
  <c r="X58" i="129" s="1"/>
  <c r="X8" i="102"/>
  <c r="X26" i="9"/>
  <c r="X33" i="11"/>
  <c r="X26" i="11" s="1"/>
  <c r="X34" i="93"/>
  <c r="X9" i="93"/>
  <c r="X46" i="93"/>
  <c r="X53" i="129"/>
  <c r="X22" i="102"/>
  <c r="X28" i="93"/>
  <c r="X26" i="75"/>
  <c r="X22" i="15"/>
  <c r="X17" i="102"/>
  <c r="X3" i="46"/>
  <c r="X26" i="16"/>
  <c r="X11" i="103"/>
  <c r="X3" i="103" s="1"/>
  <c r="X27" i="45"/>
  <c r="X3" i="7"/>
  <c r="X33" i="15"/>
  <c r="X52" i="102"/>
  <c r="X63" i="93"/>
  <c r="X11" i="102"/>
  <c r="X23" i="93"/>
  <c r="C2" i="199"/>
  <c r="X17" i="93" l="1"/>
  <c r="X2" i="30"/>
  <c r="X79" i="149"/>
  <c r="H3" i="111"/>
  <c r="X2" i="104"/>
  <c r="X2" i="75"/>
  <c r="X2" i="105"/>
  <c r="I3" i="111"/>
  <c r="I2" i="111" s="1"/>
  <c r="X2" i="106"/>
  <c r="X2" i="9"/>
  <c r="X123" i="149"/>
  <c r="X139" i="149"/>
  <c r="P3" i="111"/>
  <c r="D26" i="111"/>
  <c r="D2" i="111" s="1"/>
  <c r="X164" i="149"/>
  <c r="F3" i="111"/>
  <c r="X2" i="11"/>
  <c r="X2" i="94"/>
  <c r="R26" i="111"/>
  <c r="E3" i="111"/>
  <c r="E2" i="111" s="1"/>
  <c r="X2" i="111"/>
  <c r="T3" i="111"/>
  <c r="X26" i="15"/>
  <c r="X2" i="7"/>
  <c r="F26" i="111"/>
  <c r="X14" i="149"/>
  <c r="R3" i="111"/>
  <c r="R2" i="111" s="1"/>
  <c r="J3" i="111"/>
  <c r="X2" i="46"/>
  <c r="X112" i="149"/>
  <c r="J26" i="111"/>
  <c r="V3" i="111"/>
  <c r="S2" i="111"/>
  <c r="V26" i="111"/>
  <c r="H26" i="111"/>
  <c r="O2" i="111"/>
  <c r="N26" i="111"/>
  <c r="P26" i="111"/>
  <c r="N3" i="111"/>
  <c r="G2" i="111"/>
  <c r="X2" i="12"/>
  <c r="W2" i="111"/>
  <c r="Q3" i="111"/>
  <c r="Q2" i="111" s="1"/>
  <c r="Q2" i="199"/>
  <c r="U2" i="198"/>
  <c r="M2" i="111"/>
  <c r="X26" i="102"/>
  <c r="C2" i="197"/>
  <c r="L26" i="111"/>
  <c r="L2" i="111" s="1"/>
  <c r="U3" i="111"/>
  <c r="U2" i="111" s="1"/>
  <c r="M2" i="197"/>
  <c r="T26" i="111"/>
  <c r="N2" i="199"/>
  <c r="R2" i="197"/>
  <c r="K2" i="111"/>
  <c r="W2" i="197"/>
  <c r="X2" i="103"/>
  <c r="O2" i="197"/>
  <c r="S2" i="197"/>
  <c r="X3" i="15"/>
  <c r="X134" i="149"/>
  <c r="X2" i="116"/>
  <c r="X2" i="16"/>
  <c r="X26" i="45"/>
  <c r="X2" i="45" s="1"/>
  <c r="X52" i="93"/>
  <c r="X61" i="149"/>
  <c r="X27" i="93"/>
  <c r="X8" i="93"/>
  <c r="X11" i="93"/>
  <c r="X33" i="93"/>
  <c r="X22" i="93"/>
  <c r="X3" i="102"/>
  <c r="W74" i="106"/>
  <c r="V74" i="106"/>
  <c r="U74" i="106"/>
  <c r="T74" i="106"/>
  <c r="S74" i="106"/>
  <c r="R74" i="106"/>
  <c r="Q74" i="106"/>
  <c r="P74" i="106"/>
  <c r="O74" i="106"/>
  <c r="N74" i="106"/>
  <c r="M74" i="106"/>
  <c r="L74" i="106"/>
  <c r="K74" i="106"/>
  <c r="J74" i="106"/>
  <c r="I74" i="106"/>
  <c r="H74" i="106"/>
  <c r="G74" i="106"/>
  <c r="F74" i="106"/>
  <c r="E74" i="106"/>
  <c r="D74" i="106"/>
  <c r="W56" i="106"/>
  <c r="V56" i="106"/>
  <c r="U56" i="106"/>
  <c r="T56" i="106"/>
  <c r="S56" i="106"/>
  <c r="R56" i="106"/>
  <c r="Q56" i="106"/>
  <c r="P56" i="106"/>
  <c r="O56" i="106"/>
  <c r="N56" i="106"/>
  <c r="M56" i="106"/>
  <c r="L56" i="106"/>
  <c r="K56" i="106"/>
  <c r="J56" i="106"/>
  <c r="I56" i="106"/>
  <c r="H56" i="106"/>
  <c r="G56" i="106"/>
  <c r="F56" i="106"/>
  <c r="E56" i="106"/>
  <c r="D56" i="106"/>
  <c r="W55" i="106"/>
  <c r="V55" i="106"/>
  <c r="U55" i="106"/>
  <c r="T55" i="106"/>
  <c r="S55" i="106"/>
  <c r="R55" i="106"/>
  <c r="Q55" i="106"/>
  <c r="P55" i="106"/>
  <c r="O55" i="106"/>
  <c r="N55" i="106"/>
  <c r="M55" i="106"/>
  <c r="L55" i="106"/>
  <c r="K55" i="106"/>
  <c r="J55" i="106"/>
  <c r="I55" i="106"/>
  <c r="H55" i="106"/>
  <c r="G55" i="106"/>
  <c r="F55" i="106"/>
  <c r="E55" i="106"/>
  <c r="D55" i="106"/>
  <c r="W54" i="106"/>
  <c r="V54" i="106"/>
  <c r="U54" i="106"/>
  <c r="T54" i="106"/>
  <c r="S54" i="106"/>
  <c r="R54" i="106"/>
  <c r="Q54" i="106"/>
  <c r="P54" i="106"/>
  <c r="O54" i="106"/>
  <c r="N54" i="106"/>
  <c r="M54" i="106"/>
  <c r="L54" i="106"/>
  <c r="K54" i="106"/>
  <c r="J54" i="106"/>
  <c r="I54" i="106"/>
  <c r="H54" i="106"/>
  <c r="G54" i="106"/>
  <c r="F54" i="106"/>
  <c r="E54" i="106"/>
  <c r="D54" i="106"/>
  <c r="W53" i="106"/>
  <c r="V53" i="106"/>
  <c r="U53" i="106"/>
  <c r="T53" i="106"/>
  <c r="S53" i="106"/>
  <c r="R53" i="106"/>
  <c r="Q53" i="106"/>
  <c r="P53" i="106"/>
  <c r="O53" i="106"/>
  <c r="N53" i="106"/>
  <c r="M53" i="106"/>
  <c r="L53" i="106"/>
  <c r="K53" i="106"/>
  <c r="J53" i="106"/>
  <c r="I53" i="106"/>
  <c r="H53" i="106"/>
  <c r="G53" i="106"/>
  <c r="F53" i="106"/>
  <c r="E53" i="106"/>
  <c r="D53" i="106"/>
  <c r="C74" i="106"/>
  <c r="C56" i="106"/>
  <c r="C55" i="106"/>
  <c r="C54" i="106"/>
  <c r="C53" i="106"/>
  <c r="C70" i="106"/>
  <c r="X13" i="149" l="1"/>
  <c r="X35" i="149"/>
  <c r="X113" i="149"/>
  <c r="H2" i="111"/>
  <c r="X76" i="149"/>
  <c r="P2" i="111"/>
  <c r="X2" i="15"/>
  <c r="X108" i="149"/>
  <c r="X117" i="149"/>
  <c r="X20" i="149"/>
  <c r="X51" i="149"/>
  <c r="X19" i="149"/>
  <c r="X133" i="149"/>
  <c r="F2" i="111"/>
  <c r="X95" i="149"/>
  <c r="T2" i="111"/>
  <c r="X2" i="102"/>
  <c r="X121" i="149"/>
  <c r="X9" i="149"/>
  <c r="J2" i="111"/>
  <c r="N2" i="111"/>
  <c r="V2" i="111"/>
  <c r="J70" i="106"/>
  <c r="R70" i="106"/>
  <c r="H70" i="106"/>
  <c r="P70" i="106"/>
  <c r="K70" i="106"/>
  <c r="S70" i="106"/>
  <c r="X2" i="13"/>
  <c r="D70" i="106"/>
  <c r="L70" i="106"/>
  <c r="T70" i="106"/>
  <c r="E70" i="106"/>
  <c r="M70" i="106"/>
  <c r="U70" i="106"/>
  <c r="F70" i="106"/>
  <c r="N70" i="106"/>
  <c r="V70" i="106"/>
  <c r="I70" i="106"/>
  <c r="Q70" i="106"/>
  <c r="G70" i="106"/>
  <c r="O70" i="106"/>
  <c r="W70" i="106"/>
  <c r="G4" i="195"/>
  <c r="O4" i="195"/>
  <c r="W4" i="195"/>
  <c r="U4" i="196"/>
  <c r="Q4" i="195"/>
  <c r="Q3" i="195" s="1"/>
  <c r="W4" i="196"/>
  <c r="W3" i="196" s="1"/>
  <c r="U4" i="194"/>
  <c r="Q4" i="194"/>
  <c r="Q3" i="194" s="1"/>
  <c r="J4" i="195"/>
  <c r="N4" i="195"/>
  <c r="V4" i="194"/>
  <c r="V3" i="194" s="1"/>
  <c r="T4" i="196"/>
  <c r="V4" i="196"/>
  <c r="X105" i="149"/>
  <c r="H4" i="196"/>
  <c r="P4" i="196"/>
  <c r="I4" i="196"/>
  <c r="Q4" i="196"/>
  <c r="M4" i="196"/>
  <c r="I4" i="194"/>
  <c r="J4" i="196"/>
  <c r="R4" i="196"/>
  <c r="K4" i="196"/>
  <c r="K3" i="196" s="1"/>
  <c r="S4" i="196"/>
  <c r="S3" i="196" s="1"/>
  <c r="K4" i="194"/>
  <c r="K3" i="194" s="1"/>
  <c r="S4" i="194"/>
  <c r="S3" i="194" s="1"/>
  <c r="C5" i="106"/>
  <c r="N4" i="196"/>
  <c r="C4" i="195"/>
  <c r="C3" i="195" s="1"/>
  <c r="M4" i="194"/>
  <c r="N4" i="194"/>
  <c r="C4" i="196"/>
  <c r="C14" i="106"/>
  <c r="C65" i="106"/>
  <c r="C28" i="106"/>
  <c r="C61" i="106"/>
  <c r="G4" i="196"/>
  <c r="O4" i="196"/>
  <c r="O3" i="196" s="1"/>
  <c r="C73" i="106"/>
  <c r="C6" i="106"/>
  <c r="C34" i="106"/>
  <c r="C69" i="106"/>
  <c r="C30" i="106"/>
  <c r="C38" i="106"/>
  <c r="C21" i="106"/>
  <c r="C57" i="106"/>
  <c r="E4" i="196"/>
  <c r="D4" i="195"/>
  <c r="D3" i="195" s="1"/>
  <c r="C7" i="106"/>
  <c r="C43" i="106"/>
  <c r="C44" i="106"/>
  <c r="C31" i="106"/>
  <c r="C39" i="106"/>
  <c r="C45" i="106"/>
  <c r="C59" i="106"/>
  <c r="F4" i="196"/>
  <c r="E4" i="195"/>
  <c r="E3" i="195" s="1"/>
  <c r="M4" i="195"/>
  <c r="M3" i="195" s="1"/>
  <c r="U4" i="195"/>
  <c r="I4" i="195"/>
  <c r="I3" i="195" s="1"/>
  <c r="F4" i="195"/>
  <c r="V4" i="195"/>
  <c r="R4" i="195"/>
  <c r="X3" i="93"/>
  <c r="X23" i="149"/>
  <c r="X50" i="149"/>
  <c r="X24" i="149"/>
  <c r="X26" i="93"/>
  <c r="J5" i="106"/>
  <c r="R5" i="106"/>
  <c r="F6" i="106"/>
  <c r="I12" i="106"/>
  <c r="Q12" i="106"/>
  <c r="E13" i="106"/>
  <c r="M13" i="106"/>
  <c r="U13" i="106"/>
  <c r="I14" i="106"/>
  <c r="Q14" i="106"/>
  <c r="E15" i="106"/>
  <c r="M15" i="106"/>
  <c r="U15" i="106"/>
  <c r="I16" i="106"/>
  <c r="Q16" i="106"/>
  <c r="J4" i="194"/>
  <c r="K9" i="106"/>
  <c r="S9" i="106"/>
  <c r="G10" i="106"/>
  <c r="O10" i="106"/>
  <c r="W10" i="106"/>
  <c r="E28" i="106"/>
  <c r="M28" i="106"/>
  <c r="U28" i="106"/>
  <c r="I29" i="106"/>
  <c r="Q29" i="106"/>
  <c r="E30" i="106"/>
  <c r="M30" i="106"/>
  <c r="U30" i="106"/>
  <c r="I31" i="106"/>
  <c r="Q31" i="106"/>
  <c r="E32" i="106"/>
  <c r="M32" i="106"/>
  <c r="U32" i="106"/>
  <c r="C12" i="106"/>
  <c r="C63" i="106"/>
  <c r="C32" i="106"/>
  <c r="C40" i="106"/>
  <c r="C46" i="106"/>
  <c r="D5" i="106"/>
  <c r="L5" i="106"/>
  <c r="T5" i="106"/>
  <c r="H6" i="106"/>
  <c r="P6" i="106"/>
  <c r="D7" i="106"/>
  <c r="L7" i="106"/>
  <c r="T7" i="106"/>
  <c r="E23" i="106"/>
  <c r="M23" i="106"/>
  <c r="U23" i="106"/>
  <c r="I24" i="106"/>
  <c r="Q24" i="106"/>
  <c r="E25" i="106"/>
  <c r="M25" i="106"/>
  <c r="U25" i="106"/>
  <c r="C13" i="106"/>
  <c r="C64" i="106"/>
  <c r="C41" i="106"/>
  <c r="C47" i="106"/>
  <c r="H4" i="195"/>
  <c r="P4" i="195"/>
  <c r="L4" i="195"/>
  <c r="T4" i="195"/>
  <c r="L4" i="194"/>
  <c r="E5" i="106"/>
  <c r="M5" i="106"/>
  <c r="G18" i="106"/>
  <c r="O18" i="106"/>
  <c r="W18" i="106"/>
  <c r="K19" i="106"/>
  <c r="S19" i="106"/>
  <c r="G20" i="106"/>
  <c r="O20" i="106"/>
  <c r="W20" i="106"/>
  <c r="K21" i="106"/>
  <c r="S21" i="106"/>
  <c r="D34" i="106"/>
  <c r="L34" i="106"/>
  <c r="T34" i="106"/>
  <c r="H35" i="106"/>
  <c r="E12" i="106"/>
  <c r="M12" i="106"/>
  <c r="U12" i="106"/>
  <c r="I13" i="106"/>
  <c r="Q13" i="106"/>
  <c r="E14" i="106"/>
  <c r="M14" i="106"/>
  <c r="U14" i="106"/>
  <c r="I15" i="106"/>
  <c r="Q15" i="106"/>
  <c r="E16" i="106"/>
  <c r="M16" i="106"/>
  <c r="U16" i="106"/>
  <c r="C4" i="194"/>
  <c r="C42" i="106"/>
  <c r="C15" i="106"/>
  <c r="C23" i="106"/>
  <c r="C35" i="106"/>
  <c r="C66" i="106"/>
  <c r="C49" i="106"/>
  <c r="C18" i="106"/>
  <c r="C58" i="106"/>
  <c r="G9" i="106"/>
  <c r="O9" i="106"/>
  <c r="W9" i="106"/>
  <c r="K10" i="106"/>
  <c r="S10" i="106"/>
  <c r="I28" i="106"/>
  <c r="Q28" i="106"/>
  <c r="E29" i="106"/>
  <c r="M29" i="106"/>
  <c r="U29" i="106"/>
  <c r="I30" i="106"/>
  <c r="Q30" i="106"/>
  <c r="E31" i="106"/>
  <c r="M31" i="106"/>
  <c r="U31" i="106"/>
  <c r="I32" i="106"/>
  <c r="Q32" i="106"/>
  <c r="C62" i="106"/>
  <c r="C48" i="106"/>
  <c r="C9" i="106"/>
  <c r="C16" i="106"/>
  <c r="C24" i="106"/>
  <c r="C36" i="106"/>
  <c r="C67" i="106"/>
  <c r="C50" i="106"/>
  <c r="C19" i="106"/>
  <c r="C60" i="106"/>
  <c r="C72" i="106"/>
  <c r="C75" i="106"/>
  <c r="D4" i="196"/>
  <c r="L4" i="196"/>
  <c r="K4" i="195"/>
  <c r="S4" i="195"/>
  <c r="E4" i="194"/>
  <c r="R4" i="194"/>
  <c r="R3" i="194" s="1"/>
  <c r="H5" i="106"/>
  <c r="P4" i="194"/>
  <c r="P5" i="106"/>
  <c r="D4" i="194"/>
  <c r="D6" i="106"/>
  <c r="L6" i="106"/>
  <c r="T4" i="194"/>
  <c r="T6" i="106"/>
  <c r="H7" i="106"/>
  <c r="P7" i="106"/>
  <c r="I23" i="106"/>
  <c r="Q23" i="106"/>
  <c r="E24" i="106"/>
  <c r="M24" i="106"/>
  <c r="U24" i="106"/>
  <c r="I25" i="106"/>
  <c r="Q25" i="106"/>
  <c r="C10" i="106"/>
  <c r="C25" i="106"/>
  <c r="C68" i="106"/>
  <c r="C29" i="106"/>
  <c r="C37" i="106"/>
  <c r="C51" i="106"/>
  <c r="C20" i="106"/>
  <c r="C76" i="106"/>
  <c r="F4" i="194"/>
  <c r="I5" i="106"/>
  <c r="Q5" i="106"/>
  <c r="E6" i="106"/>
  <c r="K18" i="106"/>
  <c r="S18" i="106"/>
  <c r="G19" i="106"/>
  <c r="O19" i="106"/>
  <c r="W19" i="106"/>
  <c r="K20" i="106"/>
  <c r="S20" i="106"/>
  <c r="G21" i="106"/>
  <c r="O21" i="106"/>
  <c r="W21" i="106"/>
  <c r="H34" i="106"/>
  <c r="P34" i="106"/>
  <c r="D35" i="106"/>
  <c r="L35" i="106"/>
  <c r="U5" i="106"/>
  <c r="I6" i="106"/>
  <c r="Q6" i="106"/>
  <c r="E7" i="106"/>
  <c r="M7" i="106"/>
  <c r="U7" i="106"/>
  <c r="D9" i="106"/>
  <c r="L9" i="106"/>
  <c r="T9" i="106"/>
  <c r="H10" i="106"/>
  <c r="P10" i="106"/>
  <c r="F12" i="106"/>
  <c r="N12" i="106"/>
  <c r="V12" i="106"/>
  <c r="J13" i="106"/>
  <c r="R13" i="106"/>
  <c r="F14" i="106"/>
  <c r="N14" i="106"/>
  <c r="V14" i="106"/>
  <c r="J15" i="106"/>
  <c r="R15" i="106"/>
  <c r="F16" i="106"/>
  <c r="N16" i="106"/>
  <c r="V16" i="106"/>
  <c r="D18" i="106"/>
  <c r="L18" i="106"/>
  <c r="T18" i="106"/>
  <c r="H19" i="106"/>
  <c r="P19" i="106"/>
  <c r="D20" i="106"/>
  <c r="L20" i="106"/>
  <c r="T20" i="106"/>
  <c r="H21" i="106"/>
  <c r="P21" i="106"/>
  <c r="F23" i="106"/>
  <c r="N23" i="106"/>
  <c r="V23" i="106"/>
  <c r="J24" i="106"/>
  <c r="R24" i="106"/>
  <c r="F25" i="106"/>
  <c r="N25" i="106"/>
  <c r="V25" i="106"/>
  <c r="J28" i="106"/>
  <c r="R28" i="106"/>
  <c r="F29" i="106"/>
  <c r="N29" i="106"/>
  <c r="V29" i="106"/>
  <c r="J30" i="106"/>
  <c r="R30" i="106"/>
  <c r="F31" i="106"/>
  <c r="N31" i="106"/>
  <c r="V31" i="106"/>
  <c r="J32" i="106"/>
  <c r="R32" i="106"/>
  <c r="I34" i="106"/>
  <c r="Q34" i="106"/>
  <c r="E35" i="106"/>
  <c r="M35" i="106"/>
  <c r="U35" i="106"/>
  <c r="I36" i="106"/>
  <c r="Q36" i="106"/>
  <c r="E37" i="106"/>
  <c r="M37" i="106"/>
  <c r="U37" i="106"/>
  <c r="I38" i="106"/>
  <c r="Q38" i="106"/>
  <c r="E39" i="106"/>
  <c r="F5" i="106"/>
  <c r="N5" i="106"/>
  <c r="V5" i="106"/>
  <c r="J6" i="106"/>
  <c r="R6" i="106"/>
  <c r="F7" i="106"/>
  <c r="N7" i="106"/>
  <c r="V7" i="106"/>
  <c r="E9" i="106"/>
  <c r="M9" i="106"/>
  <c r="U9" i="106"/>
  <c r="I10" i="106"/>
  <c r="Q10" i="106"/>
  <c r="G12" i="106"/>
  <c r="O12" i="106"/>
  <c r="W12" i="106"/>
  <c r="K13" i="106"/>
  <c r="S13" i="106"/>
  <c r="G14" i="106"/>
  <c r="O14" i="106"/>
  <c r="W14" i="106"/>
  <c r="K15" i="106"/>
  <c r="S15" i="106"/>
  <c r="G16" i="106"/>
  <c r="O16" i="106"/>
  <c r="W16" i="106"/>
  <c r="E18" i="106"/>
  <c r="M18" i="106"/>
  <c r="U18" i="106"/>
  <c r="I19" i="106"/>
  <c r="Q19" i="106"/>
  <c r="E20" i="106"/>
  <c r="M20" i="106"/>
  <c r="U20" i="106"/>
  <c r="I21" i="106"/>
  <c r="Q21" i="106"/>
  <c r="G23" i="106"/>
  <c r="O23" i="106"/>
  <c r="W23" i="106"/>
  <c r="K24" i="106"/>
  <c r="S24" i="106"/>
  <c r="G25" i="106"/>
  <c r="O25" i="106"/>
  <c r="W25" i="106"/>
  <c r="K28" i="106"/>
  <c r="S28" i="106"/>
  <c r="G29" i="106"/>
  <c r="O29" i="106"/>
  <c r="W29" i="106"/>
  <c r="K30" i="106"/>
  <c r="S30" i="106"/>
  <c r="G31" i="106"/>
  <c r="O31" i="106"/>
  <c r="W31" i="106"/>
  <c r="K32" i="106"/>
  <c r="S32" i="106"/>
  <c r="J34" i="106"/>
  <c r="R34" i="106"/>
  <c r="F35" i="106"/>
  <c r="N35" i="106"/>
  <c r="V35" i="106"/>
  <c r="J36" i="106"/>
  <c r="R36" i="106"/>
  <c r="F37" i="106"/>
  <c r="N37" i="106"/>
  <c r="V37" i="106"/>
  <c r="J38" i="106"/>
  <c r="R38" i="106"/>
  <c r="F39" i="106"/>
  <c r="G4" i="194"/>
  <c r="G5" i="106"/>
  <c r="O4" i="194"/>
  <c r="O5" i="106"/>
  <c r="W4" i="194"/>
  <c r="W3" i="194" s="1"/>
  <c r="W5" i="106"/>
  <c r="K6" i="106"/>
  <c r="S6" i="106"/>
  <c r="G7" i="106"/>
  <c r="O7" i="106"/>
  <c r="W7" i="106"/>
  <c r="F9" i="106"/>
  <c r="N9" i="106"/>
  <c r="V9" i="106"/>
  <c r="J10" i="106"/>
  <c r="R10" i="106"/>
  <c r="H12" i="106"/>
  <c r="P12" i="106"/>
  <c r="D13" i="106"/>
  <c r="L13" i="106"/>
  <c r="T13" i="106"/>
  <c r="H14" i="106"/>
  <c r="P14" i="106"/>
  <c r="D15" i="106"/>
  <c r="L15" i="106"/>
  <c r="T15" i="106"/>
  <c r="H16" i="106"/>
  <c r="P16" i="106"/>
  <c r="F18" i="106"/>
  <c r="N18" i="106"/>
  <c r="V18" i="106"/>
  <c r="J19" i="106"/>
  <c r="R19" i="106"/>
  <c r="F20" i="106"/>
  <c r="N20" i="106"/>
  <c r="V20" i="106"/>
  <c r="J21" i="106"/>
  <c r="R21" i="106"/>
  <c r="H23" i="106"/>
  <c r="P23" i="106"/>
  <c r="D24" i="106"/>
  <c r="L24" i="106"/>
  <c r="T24" i="106"/>
  <c r="H25" i="106"/>
  <c r="P25" i="106"/>
  <c r="D28" i="106"/>
  <c r="L28" i="106"/>
  <c r="T28" i="106"/>
  <c r="H29" i="106"/>
  <c r="P29" i="106"/>
  <c r="D30" i="106"/>
  <c r="L30" i="106"/>
  <c r="T30" i="106"/>
  <c r="H31" i="106"/>
  <c r="P31" i="106"/>
  <c r="D32" i="106"/>
  <c r="L32" i="106"/>
  <c r="T32" i="106"/>
  <c r="K34" i="106"/>
  <c r="S34" i="106"/>
  <c r="G35" i="106"/>
  <c r="O35" i="106"/>
  <c r="W35" i="106"/>
  <c r="K36" i="106"/>
  <c r="S36" i="106"/>
  <c r="G37" i="106"/>
  <c r="O37" i="106"/>
  <c r="W37" i="106"/>
  <c r="K38" i="106"/>
  <c r="S38" i="106"/>
  <c r="G39" i="106"/>
  <c r="O39" i="106"/>
  <c r="W39" i="106"/>
  <c r="K40" i="106"/>
  <c r="S40" i="106"/>
  <c r="G41" i="106"/>
  <c r="O41" i="106"/>
  <c r="W41" i="106"/>
  <c r="K42" i="106"/>
  <c r="S42" i="106"/>
  <c r="G43" i="106"/>
  <c r="O43" i="106"/>
  <c r="W43" i="106"/>
  <c r="K44" i="106"/>
  <c r="S44" i="106"/>
  <c r="G45" i="106"/>
  <c r="O45" i="106"/>
  <c r="W45" i="106"/>
  <c r="K46" i="106"/>
  <c r="S46" i="106"/>
  <c r="G47" i="106"/>
  <c r="O47" i="106"/>
  <c r="W47" i="106"/>
  <c r="K48" i="106"/>
  <c r="S48" i="106"/>
  <c r="G49" i="106"/>
  <c r="P35" i="106"/>
  <c r="D36" i="106"/>
  <c r="L36" i="106"/>
  <c r="T36" i="106"/>
  <c r="H37" i="106"/>
  <c r="P37" i="106"/>
  <c r="D38" i="106"/>
  <c r="L38" i="106"/>
  <c r="T38" i="106"/>
  <c r="H39" i="106"/>
  <c r="M6" i="106"/>
  <c r="U6" i="106"/>
  <c r="I7" i="106"/>
  <c r="Q7" i="106"/>
  <c r="H9" i="106"/>
  <c r="P9" i="106"/>
  <c r="D10" i="106"/>
  <c r="L10" i="106"/>
  <c r="T10" i="106"/>
  <c r="J12" i="106"/>
  <c r="R12" i="106"/>
  <c r="F13" i="106"/>
  <c r="N13" i="106"/>
  <c r="V13" i="106"/>
  <c r="J14" i="106"/>
  <c r="R14" i="106"/>
  <c r="F15" i="106"/>
  <c r="N15" i="106"/>
  <c r="V15" i="106"/>
  <c r="J16" i="106"/>
  <c r="R16" i="106"/>
  <c r="H18" i="106"/>
  <c r="P18" i="106"/>
  <c r="D19" i="106"/>
  <c r="L19" i="106"/>
  <c r="T19" i="106"/>
  <c r="H20" i="106"/>
  <c r="P20" i="106"/>
  <c r="D21" i="106"/>
  <c r="L21" i="106"/>
  <c r="T21" i="106"/>
  <c r="J23" i="106"/>
  <c r="R23" i="106"/>
  <c r="F24" i="106"/>
  <c r="N24" i="106"/>
  <c r="V24" i="106"/>
  <c r="J25" i="106"/>
  <c r="R25" i="106"/>
  <c r="F28" i="106"/>
  <c r="N28" i="106"/>
  <c r="V28" i="106"/>
  <c r="J29" i="106"/>
  <c r="R29" i="106"/>
  <c r="F30" i="106"/>
  <c r="N30" i="106"/>
  <c r="V30" i="106"/>
  <c r="J31" i="106"/>
  <c r="R31" i="106"/>
  <c r="F32" i="106"/>
  <c r="N32" i="106"/>
  <c r="V32" i="106"/>
  <c r="E34" i="106"/>
  <c r="M34" i="106"/>
  <c r="U34" i="106"/>
  <c r="I35" i="106"/>
  <c r="Q35" i="106"/>
  <c r="E36" i="106"/>
  <c r="M36" i="106"/>
  <c r="U36" i="106"/>
  <c r="I37" i="106"/>
  <c r="Q37" i="106"/>
  <c r="E38" i="106"/>
  <c r="M38" i="106"/>
  <c r="U38" i="106"/>
  <c r="I39" i="106"/>
  <c r="N6" i="106"/>
  <c r="V6" i="106"/>
  <c r="J7" i="106"/>
  <c r="R7" i="106"/>
  <c r="I9" i="106"/>
  <c r="Q9" i="106"/>
  <c r="E10" i="106"/>
  <c r="M10" i="106"/>
  <c r="U10" i="106"/>
  <c r="K12" i="106"/>
  <c r="S12" i="106"/>
  <c r="G13" i="106"/>
  <c r="O13" i="106"/>
  <c r="W13" i="106"/>
  <c r="K14" i="106"/>
  <c r="S14" i="106"/>
  <c r="G15" i="106"/>
  <c r="O15" i="106"/>
  <c r="W15" i="106"/>
  <c r="K16" i="106"/>
  <c r="S16" i="106"/>
  <c r="I18" i="106"/>
  <c r="Q18" i="106"/>
  <c r="E19" i="106"/>
  <c r="M19" i="106"/>
  <c r="U19" i="106"/>
  <c r="I20" i="106"/>
  <c r="Q20" i="106"/>
  <c r="E21" i="106"/>
  <c r="M21" i="106"/>
  <c r="U21" i="106"/>
  <c r="K23" i="106"/>
  <c r="S23" i="106"/>
  <c r="G24" i="106"/>
  <c r="O24" i="106"/>
  <c r="W24" i="106"/>
  <c r="K25" i="106"/>
  <c r="S25" i="106"/>
  <c r="G28" i="106"/>
  <c r="O28" i="106"/>
  <c r="W28" i="106"/>
  <c r="K29" i="106"/>
  <c r="S29" i="106"/>
  <c r="G30" i="106"/>
  <c r="O30" i="106"/>
  <c r="W30" i="106"/>
  <c r="K31" i="106"/>
  <c r="S31" i="106"/>
  <c r="G32" i="106"/>
  <c r="O32" i="106"/>
  <c r="W32" i="106"/>
  <c r="F34" i="106"/>
  <c r="N34" i="106"/>
  <c r="V34" i="106"/>
  <c r="J35" i="106"/>
  <c r="R35" i="106"/>
  <c r="F36" i="106"/>
  <c r="N36" i="106"/>
  <c r="V36" i="106"/>
  <c r="J37" i="106"/>
  <c r="R37" i="106"/>
  <c r="F38" i="106"/>
  <c r="N38" i="106"/>
  <c r="V38" i="106"/>
  <c r="J39" i="106"/>
  <c r="R39" i="106"/>
  <c r="F40" i="106"/>
  <c r="N40" i="106"/>
  <c r="V40" i="106"/>
  <c r="J41" i="106"/>
  <c r="R41" i="106"/>
  <c r="F42" i="106"/>
  <c r="N42" i="106"/>
  <c r="V42" i="106"/>
  <c r="J43" i="106"/>
  <c r="R43" i="106"/>
  <c r="F44" i="106"/>
  <c r="N44" i="106"/>
  <c r="V44" i="106"/>
  <c r="J45" i="106"/>
  <c r="R45" i="106"/>
  <c r="F46" i="106"/>
  <c r="N46" i="106"/>
  <c r="K5" i="106"/>
  <c r="S5" i="106"/>
  <c r="G6" i="106"/>
  <c r="O6" i="106"/>
  <c r="W6" i="106"/>
  <c r="K7" i="106"/>
  <c r="S7" i="106"/>
  <c r="J9" i="106"/>
  <c r="R9" i="106"/>
  <c r="F10" i="106"/>
  <c r="N10" i="106"/>
  <c r="V10" i="106"/>
  <c r="D12" i="106"/>
  <c r="L12" i="106"/>
  <c r="T12" i="106"/>
  <c r="H13" i="106"/>
  <c r="P13" i="106"/>
  <c r="D14" i="106"/>
  <c r="L14" i="106"/>
  <c r="T14" i="106"/>
  <c r="H15" i="106"/>
  <c r="P15" i="106"/>
  <c r="D16" i="106"/>
  <c r="L16" i="106"/>
  <c r="T16" i="106"/>
  <c r="J18" i="106"/>
  <c r="R18" i="106"/>
  <c r="F19" i="106"/>
  <c r="N19" i="106"/>
  <c r="V19" i="106"/>
  <c r="J20" i="106"/>
  <c r="R20" i="106"/>
  <c r="F21" i="106"/>
  <c r="N21" i="106"/>
  <c r="V21" i="106"/>
  <c r="D23" i="106"/>
  <c r="L23" i="106"/>
  <c r="T23" i="106"/>
  <c r="H24" i="106"/>
  <c r="P24" i="106"/>
  <c r="D25" i="106"/>
  <c r="L25" i="106"/>
  <c r="T25" i="106"/>
  <c r="H28" i="106"/>
  <c r="P28" i="106"/>
  <c r="D29" i="106"/>
  <c r="L29" i="106"/>
  <c r="T29" i="106"/>
  <c r="H30" i="106"/>
  <c r="P30" i="106"/>
  <c r="D31" i="106"/>
  <c r="L31" i="106"/>
  <c r="T31" i="106"/>
  <c r="H32" i="106"/>
  <c r="P32" i="106"/>
  <c r="G34" i="106"/>
  <c r="O34" i="106"/>
  <c r="W34" i="106"/>
  <c r="K35" i="106"/>
  <c r="S35" i="106"/>
  <c r="G36" i="106"/>
  <c r="O36" i="106"/>
  <c r="W36" i="106"/>
  <c r="K37" i="106"/>
  <c r="S37" i="106"/>
  <c r="G38" i="106"/>
  <c r="O38" i="106"/>
  <c r="W38" i="106"/>
  <c r="K39" i="106"/>
  <c r="T35" i="106"/>
  <c r="H36" i="106"/>
  <c r="P36" i="106"/>
  <c r="D37" i="106"/>
  <c r="L37" i="106"/>
  <c r="T37" i="106"/>
  <c r="H38" i="106"/>
  <c r="P38" i="106"/>
  <c r="D39" i="106"/>
  <c r="S39" i="106"/>
  <c r="G40" i="106"/>
  <c r="O40" i="106"/>
  <c r="W40" i="106"/>
  <c r="K41" i="106"/>
  <c r="S41" i="106"/>
  <c r="G42" i="106"/>
  <c r="O42" i="106"/>
  <c r="W42" i="106"/>
  <c r="K43" i="106"/>
  <c r="S43" i="106"/>
  <c r="G44" i="106"/>
  <c r="O44" i="106"/>
  <c r="W44" i="106"/>
  <c r="K45" i="106"/>
  <c r="S45" i="106"/>
  <c r="G46" i="106"/>
  <c r="O46" i="106"/>
  <c r="W46" i="106"/>
  <c r="K47" i="106"/>
  <c r="S47" i="106"/>
  <c r="G48" i="106"/>
  <c r="O48" i="106"/>
  <c r="W48" i="106"/>
  <c r="K49" i="106"/>
  <c r="S49" i="106"/>
  <c r="G50" i="106"/>
  <c r="O50" i="106"/>
  <c r="W50" i="106"/>
  <c r="K51" i="106"/>
  <c r="S51" i="106"/>
  <c r="K57" i="106"/>
  <c r="S57" i="106"/>
  <c r="G58" i="106"/>
  <c r="O58" i="106"/>
  <c r="W58" i="106"/>
  <c r="K59" i="106"/>
  <c r="S59" i="106"/>
  <c r="G60" i="106"/>
  <c r="O60" i="106"/>
  <c r="W60" i="106"/>
  <c r="K61" i="106"/>
  <c r="S61" i="106"/>
  <c r="G62" i="106"/>
  <c r="O62" i="106"/>
  <c r="W62" i="106"/>
  <c r="K63" i="106"/>
  <c r="S63" i="106"/>
  <c r="G64" i="106"/>
  <c r="O64" i="106"/>
  <c r="W64" i="106"/>
  <c r="K65" i="106"/>
  <c r="S65" i="106"/>
  <c r="G66" i="106"/>
  <c r="O66" i="106"/>
  <c r="W66" i="106"/>
  <c r="K67" i="106"/>
  <c r="S67" i="106"/>
  <c r="G68" i="106"/>
  <c r="O68" i="106"/>
  <c r="W68" i="106"/>
  <c r="K69" i="106"/>
  <c r="S69" i="106"/>
  <c r="E72" i="106"/>
  <c r="M72" i="106"/>
  <c r="U72" i="106"/>
  <c r="I73" i="106"/>
  <c r="Q73" i="106"/>
  <c r="E75" i="106"/>
  <c r="M75" i="106"/>
  <c r="U75" i="106"/>
  <c r="I76" i="106"/>
  <c r="Q76" i="106"/>
  <c r="L39" i="106"/>
  <c r="T39" i="106"/>
  <c r="H40" i="106"/>
  <c r="P40" i="106"/>
  <c r="D41" i="106"/>
  <c r="L41" i="106"/>
  <c r="T41" i="106"/>
  <c r="H42" i="106"/>
  <c r="P42" i="106"/>
  <c r="D43" i="106"/>
  <c r="L43" i="106"/>
  <c r="T43" i="106"/>
  <c r="H44" i="106"/>
  <c r="P44" i="106"/>
  <c r="D45" i="106"/>
  <c r="L45" i="106"/>
  <c r="T45" i="106"/>
  <c r="H46" i="106"/>
  <c r="P46" i="106"/>
  <c r="D47" i="106"/>
  <c r="L47" i="106"/>
  <c r="T47" i="106"/>
  <c r="H48" i="106"/>
  <c r="P48" i="106"/>
  <c r="D49" i="106"/>
  <c r="L49" i="106"/>
  <c r="T49" i="106"/>
  <c r="H50" i="106"/>
  <c r="P50" i="106"/>
  <c r="D51" i="106"/>
  <c r="L51" i="106"/>
  <c r="T51" i="106"/>
  <c r="D57" i="106"/>
  <c r="L57" i="106"/>
  <c r="T57" i="106"/>
  <c r="H58" i="106"/>
  <c r="P58" i="106"/>
  <c r="D59" i="106"/>
  <c r="L59" i="106"/>
  <c r="T59" i="106"/>
  <c r="H60" i="106"/>
  <c r="P60" i="106"/>
  <c r="D61" i="106"/>
  <c r="L61" i="106"/>
  <c r="T61" i="106"/>
  <c r="H62" i="106"/>
  <c r="P62" i="106"/>
  <c r="D63" i="106"/>
  <c r="L63" i="106"/>
  <c r="T63" i="106"/>
  <c r="H64" i="106"/>
  <c r="P64" i="106"/>
  <c r="D65" i="106"/>
  <c r="L65" i="106"/>
  <c r="T65" i="106"/>
  <c r="H66" i="106"/>
  <c r="P66" i="106"/>
  <c r="D67" i="106"/>
  <c r="L67" i="106"/>
  <c r="T67" i="106"/>
  <c r="H68" i="106"/>
  <c r="P68" i="106"/>
  <c r="D69" i="106"/>
  <c r="L69" i="106"/>
  <c r="T69" i="106"/>
  <c r="F72" i="106"/>
  <c r="N72" i="106"/>
  <c r="V72" i="106"/>
  <c r="J73" i="106"/>
  <c r="R73" i="106"/>
  <c r="F75" i="106"/>
  <c r="N75" i="106"/>
  <c r="V75" i="106"/>
  <c r="J76" i="106"/>
  <c r="R76" i="106"/>
  <c r="M39" i="106"/>
  <c r="U39" i="106"/>
  <c r="I40" i="106"/>
  <c r="Q40" i="106"/>
  <c r="E41" i="106"/>
  <c r="M41" i="106"/>
  <c r="U41" i="106"/>
  <c r="I42" i="106"/>
  <c r="Q42" i="106"/>
  <c r="E43" i="106"/>
  <c r="M43" i="106"/>
  <c r="U43" i="106"/>
  <c r="I44" i="106"/>
  <c r="Q44" i="106"/>
  <c r="E45" i="106"/>
  <c r="M45" i="106"/>
  <c r="U45" i="106"/>
  <c r="I46" i="106"/>
  <c r="Q46" i="106"/>
  <c r="E47" i="106"/>
  <c r="M47" i="106"/>
  <c r="U47" i="106"/>
  <c r="I48" i="106"/>
  <c r="Q48" i="106"/>
  <c r="E49" i="106"/>
  <c r="M49" i="106"/>
  <c r="U49" i="106"/>
  <c r="I50" i="106"/>
  <c r="Q50" i="106"/>
  <c r="E51" i="106"/>
  <c r="M51" i="106"/>
  <c r="U51" i="106"/>
  <c r="E57" i="106"/>
  <c r="M57" i="106"/>
  <c r="U57" i="106"/>
  <c r="I58" i="106"/>
  <c r="Q58" i="106"/>
  <c r="E59" i="106"/>
  <c r="M59" i="106"/>
  <c r="U59" i="106"/>
  <c r="I60" i="106"/>
  <c r="Q60" i="106"/>
  <c r="E61" i="106"/>
  <c r="M61" i="106"/>
  <c r="U61" i="106"/>
  <c r="I62" i="106"/>
  <c r="Q62" i="106"/>
  <c r="E63" i="106"/>
  <c r="M63" i="106"/>
  <c r="U63" i="106"/>
  <c r="I64" i="106"/>
  <c r="Q64" i="106"/>
  <c r="E65" i="106"/>
  <c r="M65" i="106"/>
  <c r="U65" i="106"/>
  <c r="I66" i="106"/>
  <c r="Q66" i="106"/>
  <c r="E67" i="106"/>
  <c r="M67" i="106"/>
  <c r="U67" i="106"/>
  <c r="I68" i="106"/>
  <c r="Q68" i="106"/>
  <c r="E69" i="106"/>
  <c r="M69" i="106"/>
  <c r="U69" i="106"/>
  <c r="G72" i="106"/>
  <c r="O72" i="106"/>
  <c r="W72" i="106"/>
  <c r="K73" i="106"/>
  <c r="S73" i="106"/>
  <c r="G75" i="106"/>
  <c r="O75" i="106"/>
  <c r="W75" i="106"/>
  <c r="K76" i="106"/>
  <c r="S76" i="106"/>
  <c r="N39" i="106"/>
  <c r="V39" i="106"/>
  <c r="J40" i="106"/>
  <c r="R40" i="106"/>
  <c r="F41" i="106"/>
  <c r="N41" i="106"/>
  <c r="V41" i="106"/>
  <c r="J42" i="106"/>
  <c r="R42" i="106"/>
  <c r="F43" i="106"/>
  <c r="N43" i="106"/>
  <c r="V43" i="106"/>
  <c r="J44" i="106"/>
  <c r="R44" i="106"/>
  <c r="F45" i="106"/>
  <c r="N45" i="106"/>
  <c r="V45" i="106"/>
  <c r="J46" i="106"/>
  <c r="R46" i="106"/>
  <c r="F47" i="106"/>
  <c r="N47" i="106"/>
  <c r="V47" i="106"/>
  <c r="J48" i="106"/>
  <c r="R48" i="106"/>
  <c r="F49" i="106"/>
  <c r="N49" i="106"/>
  <c r="V49" i="106"/>
  <c r="J50" i="106"/>
  <c r="R50" i="106"/>
  <c r="F51" i="106"/>
  <c r="N51" i="106"/>
  <c r="V51" i="106"/>
  <c r="F57" i="106"/>
  <c r="N57" i="106"/>
  <c r="V57" i="106"/>
  <c r="J58" i="106"/>
  <c r="R58" i="106"/>
  <c r="F59" i="106"/>
  <c r="N59" i="106"/>
  <c r="V59" i="106"/>
  <c r="J60" i="106"/>
  <c r="R60" i="106"/>
  <c r="F61" i="106"/>
  <c r="N61" i="106"/>
  <c r="V61" i="106"/>
  <c r="J62" i="106"/>
  <c r="R62" i="106"/>
  <c r="F63" i="106"/>
  <c r="N63" i="106"/>
  <c r="V63" i="106"/>
  <c r="J64" i="106"/>
  <c r="R64" i="106"/>
  <c r="F65" i="106"/>
  <c r="N65" i="106"/>
  <c r="V65" i="106"/>
  <c r="J66" i="106"/>
  <c r="R66" i="106"/>
  <c r="F67" i="106"/>
  <c r="N67" i="106"/>
  <c r="V67" i="106"/>
  <c r="J68" i="106"/>
  <c r="R68" i="106"/>
  <c r="F69" i="106"/>
  <c r="N69" i="106"/>
  <c r="V69" i="106"/>
  <c r="H72" i="106"/>
  <c r="P72" i="106"/>
  <c r="D73" i="106"/>
  <c r="L73" i="106"/>
  <c r="T73" i="106"/>
  <c r="H75" i="106"/>
  <c r="P75" i="106"/>
  <c r="D76" i="106"/>
  <c r="L76" i="106"/>
  <c r="T76" i="106"/>
  <c r="O49" i="106"/>
  <c r="W49" i="106"/>
  <c r="K50" i="106"/>
  <c r="S50" i="106"/>
  <c r="G51" i="106"/>
  <c r="O51" i="106"/>
  <c r="W51" i="106"/>
  <c r="G57" i="106"/>
  <c r="O57" i="106"/>
  <c r="W57" i="106"/>
  <c r="K58" i="106"/>
  <c r="S58" i="106"/>
  <c r="G59" i="106"/>
  <c r="O59" i="106"/>
  <c r="W59" i="106"/>
  <c r="K60" i="106"/>
  <c r="S60" i="106"/>
  <c r="G61" i="106"/>
  <c r="O61" i="106"/>
  <c r="W61" i="106"/>
  <c r="K62" i="106"/>
  <c r="S62" i="106"/>
  <c r="G63" i="106"/>
  <c r="O63" i="106"/>
  <c r="W63" i="106"/>
  <c r="K64" i="106"/>
  <c r="S64" i="106"/>
  <c r="G65" i="106"/>
  <c r="O65" i="106"/>
  <c r="W65" i="106"/>
  <c r="K66" i="106"/>
  <c r="S66" i="106"/>
  <c r="G67" i="106"/>
  <c r="O67" i="106"/>
  <c r="W67" i="106"/>
  <c r="K68" i="106"/>
  <c r="S68" i="106"/>
  <c r="G69" i="106"/>
  <c r="O69" i="106"/>
  <c r="W69" i="106"/>
  <c r="I72" i="106"/>
  <c r="Q72" i="106"/>
  <c r="E73" i="106"/>
  <c r="M73" i="106"/>
  <c r="U73" i="106"/>
  <c r="I75" i="106"/>
  <c r="Q75" i="106"/>
  <c r="E76" i="106"/>
  <c r="M76" i="106"/>
  <c r="U76" i="106"/>
  <c r="P39" i="106"/>
  <c r="D40" i="106"/>
  <c r="L40" i="106"/>
  <c r="T40" i="106"/>
  <c r="H41" i="106"/>
  <c r="P41" i="106"/>
  <c r="D42" i="106"/>
  <c r="L42" i="106"/>
  <c r="T42" i="106"/>
  <c r="H43" i="106"/>
  <c r="P43" i="106"/>
  <c r="D44" i="106"/>
  <c r="L44" i="106"/>
  <c r="T44" i="106"/>
  <c r="H45" i="106"/>
  <c r="P45" i="106"/>
  <c r="D46" i="106"/>
  <c r="L46" i="106"/>
  <c r="T46" i="106"/>
  <c r="H47" i="106"/>
  <c r="P47" i="106"/>
  <c r="D48" i="106"/>
  <c r="L48" i="106"/>
  <c r="T48" i="106"/>
  <c r="H49" i="106"/>
  <c r="P49" i="106"/>
  <c r="D50" i="106"/>
  <c r="L50" i="106"/>
  <c r="T50" i="106"/>
  <c r="H51" i="106"/>
  <c r="P51" i="106"/>
  <c r="H57" i="106"/>
  <c r="P57" i="106"/>
  <c r="D58" i="106"/>
  <c r="L58" i="106"/>
  <c r="T58" i="106"/>
  <c r="H59" i="106"/>
  <c r="P59" i="106"/>
  <c r="D60" i="106"/>
  <c r="L60" i="106"/>
  <c r="T60" i="106"/>
  <c r="H61" i="106"/>
  <c r="P61" i="106"/>
  <c r="D62" i="106"/>
  <c r="L62" i="106"/>
  <c r="T62" i="106"/>
  <c r="H63" i="106"/>
  <c r="P63" i="106"/>
  <c r="D64" i="106"/>
  <c r="L64" i="106"/>
  <c r="T64" i="106"/>
  <c r="H65" i="106"/>
  <c r="P65" i="106"/>
  <c r="D66" i="106"/>
  <c r="L66" i="106"/>
  <c r="T66" i="106"/>
  <c r="H67" i="106"/>
  <c r="P67" i="106"/>
  <c r="D68" i="106"/>
  <c r="L68" i="106"/>
  <c r="T68" i="106"/>
  <c r="H69" i="106"/>
  <c r="P69" i="106"/>
  <c r="J72" i="106"/>
  <c r="R72" i="106"/>
  <c r="F73" i="106"/>
  <c r="N73" i="106"/>
  <c r="V73" i="106"/>
  <c r="J75" i="106"/>
  <c r="R75" i="106"/>
  <c r="F76" i="106"/>
  <c r="N76" i="106"/>
  <c r="V76" i="106"/>
  <c r="Q39" i="106"/>
  <c r="E40" i="106"/>
  <c r="M40" i="106"/>
  <c r="U40" i="106"/>
  <c r="I41" i="106"/>
  <c r="Q41" i="106"/>
  <c r="E42" i="106"/>
  <c r="M42" i="106"/>
  <c r="U42" i="106"/>
  <c r="I43" i="106"/>
  <c r="Q43" i="106"/>
  <c r="E44" i="106"/>
  <c r="M44" i="106"/>
  <c r="U44" i="106"/>
  <c r="I45" i="106"/>
  <c r="Q45" i="106"/>
  <c r="E46" i="106"/>
  <c r="M46" i="106"/>
  <c r="U46" i="106"/>
  <c r="I47" i="106"/>
  <c r="Q47" i="106"/>
  <c r="E48" i="106"/>
  <c r="M48" i="106"/>
  <c r="U48" i="106"/>
  <c r="I49" i="106"/>
  <c r="Q49" i="106"/>
  <c r="E50" i="106"/>
  <c r="M50" i="106"/>
  <c r="U50" i="106"/>
  <c r="I51" i="106"/>
  <c r="Q51" i="106"/>
  <c r="I57" i="106"/>
  <c r="Q57" i="106"/>
  <c r="E58" i="106"/>
  <c r="M58" i="106"/>
  <c r="U58" i="106"/>
  <c r="I59" i="106"/>
  <c r="Q59" i="106"/>
  <c r="E60" i="106"/>
  <c r="M60" i="106"/>
  <c r="U60" i="106"/>
  <c r="I61" i="106"/>
  <c r="Q61" i="106"/>
  <c r="E62" i="106"/>
  <c r="M62" i="106"/>
  <c r="U62" i="106"/>
  <c r="I63" i="106"/>
  <c r="Q63" i="106"/>
  <c r="E64" i="106"/>
  <c r="M64" i="106"/>
  <c r="U64" i="106"/>
  <c r="I65" i="106"/>
  <c r="Q65" i="106"/>
  <c r="E66" i="106"/>
  <c r="M66" i="106"/>
  <c r="U66" i="106"/>
  <c r="I67" i="106"/>
  <c r="Q67" i="106"/>
  <c r="E68" i="106"/>
  <c r="M68" i="106"/>
  <c r="U68" i="106"/>
  <c r="I69" i="106"/>
  <c r="Q69" i="106"/>
  <c r="K72" i="106"/>
  <c r="S72" i="106"/>
  <c r="G73" i="106"/>
  <c r="O73" i="106"/>
  <c r="W73" i="106"/>
  <c r="K75" i="106"/>
  <c r="S75" i="106"/>
  <c r="G76" i="106"/>
  <c r="O76" i="106"/>
  <c r="W76" i="106"/>
  <c r="V46" i="106"/>
  <c r="J47" i="106"/>
  <c r="R47" i="106"/>
  <c r="F48" i="106"/>
  <c r="N48" i="106"/>
  <c r="V48" i="106"/>
  <c r="J49" i="106"/>
  <c r="R49" i="106"/>
  <c r="F50" i="106"/>
  <c r="N50" i="106"/>
  <c r="V50" i="106"/>
  <c r="J51" i="106"/>
  <c r="R51" i="106"/>
  <c r="J57" i="106"/>
  <c r="R57" i="106"/>
  <c r="F58" i="106"/>
  <c r="N58" i="106"/>
  <c r="V58" i="106"/>
  <c r="J59" i="106"/>
  <c r="R59" i="106"/>
  <c r="F60" i="106"/>
  <c r="N60" i="106"/>
  <c r="V60" i="106"/>
  <c r="J61" i="106"/>
  <c r="R61" i="106"/>
  <c r="F62" i="106"/>
  <c r="N62" i="106"/>
  <c r="V62" i="106"/>
  <c r="J63" i="106"/>
  <c r="R63" i="106"/>
  <c r="F64" i="106"/>
  <c r="N64" i="106"/>
  <c r="V64" i="106"/>
  <c r="J65" i="106"/>
  <c r="R65" i="106"/>
  <c r="F66" i="106"/>
  <c r="N66" i="106"/>
  <c r="V66" i="106"/>
  <c r="J67" i="106"/>
  <c r="R67" i="106"/>
  <c r="F68" i="106"/>
  <c r="N68" i="106"/>
  <c r="V68" i="106"/>
  <c r="J69" i="106"/>
  <c r="R69" i="106"/>
  <c r="D72" i="106"/>
  <c r="L72" i="106"/>
  <c r="T72" i="106"/>
  <c r="H73" i="106"/>
  <c r="P73" i="106"/>
  <c r="D75" i="106"/>
  <c r="L75" i="106"/>
  <c r="T75" i="106"/>
  <c r="H76" i="106"/>
  <c r="P76" i="106"/>
  <c r="H4" i="194"/>
  <c r="I22" i="106" l="1"/>
  <c r="X104" i="149"/>
  <c r="R71" i="106"/>
  <c r="X21" i="149"/>
  <c r="S22" i="106"/>
  <c r="J22" i="106"/>
  <c r="Q8" i="106"/>
  <c r="L22" i="106"/>
  <c r="Q22" i="106"/>
  <c r="T71" i="106"/>
  <c r="R22" i="106"/>
  <c r="S71" i="106"/>
  <c r="D22" i="106"/>
  <c r="C3" i="196"/>
  <c r="C2" i="196" s="1"/>
  <c r="U3" i="194"/>
  <c r="U2" i="194" s="1"/>
  <c r="J3" i="196"/>
  <c r="J2" i="196" s="1"/>
  <c r="L3" i="194"/>
  <c r="L2" i="194" s="1"/>
  <c r="I8" i="106"/>
  <c r="J3" i="195"/>
  <c r="V3" i="196"/>
  <c r="V2" i="196" s="1"/>
  <c r="R2" i="194"/>
  <c r="K22" i="106"/>
  <c r="P8" i="106"/>
  <c r="I3" i="196"/>
  <c r="I2" i="196" s="1"/>
  <c r="D3" i="196"/>
  <c r="D2" i="196" s="1"/>
  <c r="I3" i="194"/>
  <c r="I2" i="194" s="1"/>
  <c r="H3" i="194"/>
  <c r="F3" i="196"/>
  <c r="F2" i="196" s="1"/>
  <c r="O3" i="195"/>
  <c r="O2" i="195" s="1"/>
  <c r="Q2" i="195"/>
  <c r="R3" i="196"/>
  <c r="R2" i="196" s="1"/>
  <c r="O2" i="196"/>
  <c r="X2" i="93"/>
  <c r="L3" i="196"/>
  <c r="L2" i="196" s="1"/>
  <c r="W3" i="195"/>
  <c r="W2" i="195" s="1"/>
  <c r="S2" i="196"/>
  <c r="T3" i="196"/>
  <c r="T2" i="196" s="1"/>
  <c r="K2" i="196"/>
  <c r="U3" i="195"/>
  <c r="U2" i="195" s="1"/>
  <c r="G3" i="196"/>
  <c r="G2" i="196" s="1"/>
  <c r="G3" i="194"/>
  <c r="G2" i="194" s="1"/>
  <c r="I71" i="106"/>
  <c r="I2" i="195"/>
  <c r="P3" i="196"/>
  <c r="U3" i="196"/>
  <c r="E3" i="194"/>
  <c r="J3" i="194"/>
  <c r="J2" i="194" s="1"/>
  <c r="H3" i="196"/>
  <c r="H2" i="196" s="1"/>
  <c r="N3" i="196"/>
  <c r="V2" i="194"/>
  <c r="T22" i="106"/>
  <c r="M3" i="196"/>
  <c r="M2" i="196" s="1"/>
  <c r="Q3" i="196"/>
  <c r="Q2" i="196" s="1"/>
  <c r="W8" i="106"/>
  <c r="R3" i="195"/>
  <c r="G3" i="195"/>
  <c r="G2" i="195" s="1"/>
  <c r="O8" i="106"/>
  <c r="L3" i="195"/>
  <c r="F3" i="195"/>
  <c r="F2" i="195" s="1"/>
  <c r="K17" i="106"/>
  <c r="N3" i="194"/>
  <c r="N2" i="194" s="1"/>
  <c r="M2" i="195"/>
  <c r="W27" i="106"/>
  <c r="M17" i="106"/>
  <c r="V3" i="195"/>
  <c r="V2" i="195" s="1"/>
  <c r="D52" i="106"/>
  <c r="M3" i="194"/>
  <c r="M2" i="194" s="1"/>
  <c r="E2" i="195"/>
  <c r="C2" i="195"/>
  <c r="E3" i="196"/>
  <c r="E2" i="196" s="1"/>
  <c r="J8" i="106"/>
  <c r="W2" i="196"/>
  <c r="L52" i="106"/>
  <c r="N8" i="106"/>
  <c r="W2" i="194"/>
  <c r="F22" i="106"/>
  <c r="P4" i="106"/>
  <c r="K2" i="194"/>
  <c r="P71" i="106"/>
  <c r="W17" i="106"/>
  <c r="T4" i="106"/>
  <c r="E27" i="106"/>
  <c r="N3" i="195"/>
  <c r="N2" i="195" s="1"/>
  <c r="C3" i="194"/>
  <c r="E11" i="106"/>
  <c r="I52" i="106"/>
  <c r="G71" i="106"/>
  <c r="M52" i="106"/>
  <c r="K52" i="106"/>
  <c r="S52" i="106"/>
  <c r="F27" i="106"/>
  <c r="H22" i="106"/>
  <c r="S2" i="194"/>
  <c r="U8" i="106"/>
  <c r="V4" i="106"/>
  <c r="E52" i="106"/>
  <c r="V71" i="106"/>
  <c r="P17" i="106"/>
  <c r="O3" i="194"/>
  <c r="O2" i="194" s="1"/>
  <c r="P3" i="195"/>
  <c r="P2" i="195" s="1"/>
  <c r="U52" i="106"/>
  <c r="N71" i="106"/>
  <c r="T52" i="106"/>
  <c r="H17" i="106"/>
  <c r="T27" i="106"/>
  <c r="N17" i="106"/>
  <c r="S3" i="195"/>
  <c r="W22" i="106"/>
  <c r="D17" i="106"/>
  <c r="T3" i="194"/>
  <c r="R4" i="106"/>
  <c r="O52" i="106"/>
  <c r="P27" i="106"/>
  <c r="D11" i="106"/>
  <c r="S11" i="106"/>
  <c r="U33" i="106"/>
  <c r="V17" i="106"/>
  <c r="K27" i="106"/>
  <c r="M8" i="106"/>
  <c r="N4" i="106"/>
  <c r="V22" i="106"/>
  <c r="T8" i="106"/>
  <c r="U4" i="106"/>
  <c r="T3" i="195"/>
  <c r="T2" i="195" s="1"/>
  <c r="E22" i="106"/>
  <c r="L4" i="106"/>
  <c r="J4" i="106"/>
  <c r="W33" i="106"/>
  <c r="H27" i="106"/>
  <c r="M33" i="106"/>
  <c r="V8" i="106"/>
  <c r="W4" i="106"/>
  <c r="O22" i="106"/>
  <c r="W11" i="106"/>
  <c r="E8" i="106"/>
  <c r="F4" i="106"/>
  <c r="R27" i="106"/>
  <c r="N22" i="106"/>
  <c r="L8" i="106"/>
  <c r="Q2" i="194"/>
  <c r="O17" i="106"/>
  <c r="D2" i="195"/>
  <c r="D4" i="106"/>
  <c r="L71" i="106"/>
  <c r="K11" i="106"/>
  <c r="O11" i="106"/>
  <c r="P52" i="106"/>
  <c r="V52" i="106"/>
  <c r="U71" i="106"/>
  <c r="G33" i="106"/>
  <c r="O27" i="106"/>
  <c r="L27" i="106"/>
  <c r="F8" i="106"/>
  <c r="O4" i="106"/>
  <c r="J33" i="106"/>
  <c r="G22" i="106"/>
  <c r="G11" i="106"/>
  <c r="T17" i="106"/>
  <c r="V11" i="106"/>
  <c r="P33" i="106"/>
  <c r="Q4" i="106"/>
  <c r="K3" i="195"/>
  <c r="I27" i="106"/>
  <c r="G8" i="106"/>
  <c r="T33" i="106"/>
  <c r="G17" i="106"/>
  <c r="H3" i="195"/>
  <c r="U27" i="106"/>
  <c r="Q11" i="106"/>
  <c r="E33" i="106"/>
  <c r="S33" i="106"/>
  <c r="F17" i="106"/>
  <c r="J27" i="106"/>
  <c r="D8" i="106"/>
  <c r="D3" i="194"/>
  <c r="D71" i="106"/>
  <c r="H71" i="106"/>
  <c r="N52" i="106"/>
  <c r="M71" i="106"/>
  <c r="T11" i="106"/>
  <c r="S4" i="106"/>
  <c r="V33" i="106"/>
  <c r="G27" i="106"/>
  <c r="Q17" i="106"/>
  <c r="R11" i="106"/>
  <c r="P3" i="194"/>
  <c r="K33" i="106"/>
  <c r="U17" i="106"/>
  <c r="N11" i="106"/>
  <c r="H33" i="106"/>
  <c r="I4" i="106"/>
  <c r="U11" i="106"/>
  <c r="L33" i="106"/>
  <c r="M4" i="106"/>
  <c r="S8" i="106"/>
  <c r="J71" i="106"/>
  <c r="R33" i="106"/>
  <c r="R52" i="106"/>
  <c r="J52" i="106"/>
  <c r="K71" i="106"/>
  <c r="H52" i="106"/>
  <c r="F52" i="106"/>
  <c r="W71" i="106"/>
  <c r="E71" i="106"/>
  <c r="R17" i="106"/>
  <c r="R8" i="106"/>
  <c r="K4" i="106"/>
  <c r="N33" i="106"/>
  <c r="I17" i="106"/>
  <c r="V27" i="106"/>
  <c r="J11" i="106"/>
  <c r="H8" i="106"/>
  <c r="D27" i="106"/>
  <c r="P22" i="106"/>
  <c r="P11" i="106"/>
  <c r="G4" i="106"/>
  <c r="Q33" i="106"/>
  <c r="L17" i="106"/>
  <c r="F11" i="106"/>
  <c r="S17" i="106"/>
  <c r="H4" i="106"/>
  <c r="E4" i="106"/>
  <c r="U22" i="106"/>
  <c r="M27" i="106"/>
  <c r="K8" i="106"/>
  <c r="I11" i="106"/>
  <c r="G52" i="106"/>
  <c r="F71" i="106"/>
  <c r="O33" i="106"/>
  <c r="Q27" i="106"/>
  <c r="Q52" i="106"/>
  <c r="Q71" i="106"/>
  <c r="W52" i="106"/>
  <c r="O71" i="106"/>
  <c r="J17" i="106"/>
  <c r="L11" i="106"/>
  <c r="F33" i="106"/>
  <c r="N27" i="106"/>
  <c r="H11" i="106"/>
  <c r="S27" i="106"/>
  <c r="E17" i="106"/>
  <c r="I33" i="106"/>
  <c r="F3" i="194"/>
  <c r="M11" i="106"/>
  <c r="D33" i="106"/>
  <c r="M22" i="106"/>
  <c r="N26" i="106" l="1"/>
  <c r="X94" i="149"/>
  <c r="E26" i="106"/>
  <c r="Q26" i="106"/>
  <c r="H2" i="194"/>
  <c r="C2" i="194"/>
  <c r="P2" i="196"/>
  <c r="W26" i="106"/>
  <c r="F26" i="106"/>
  <c r="K2" i="195"/>
  <c r="J2" i="195"/>
  <c r="F2" i="194"/>
  <c r="E2" i="194"/>
  <c r="H2" i="195"/>
  <c r="U2" i="196"/>
  <c r="P2" i="194"/>
  <c r="L2" i="195"/>
  <c r="S2" i="195"/>
  <c r="N2" i="196"/>
  <c r="O3" i="106"/>
  <c r="T26" i="106"/>
  <c r="P3" i="106"/>
  <c r="E3" i="106"/>
  <c r="R2" i="195"/>
  <c r="T2" i="194"/>
  <c r="H3" i="106"/>
  <c r="D26" i="106"/>
  <c r="J26" i="106"/>
  <c r="T3" i="106"/>
  <c r="G3" i="106"/>
  <c r="S26" i="106"/>
  <c r="G26" i="106"/>
  <c r="L26" i="106"/>
  <c r="I3" i="106"/>
  <c r="M26" i="106"/>
  <c r="S3" i="106"/>
  <c r="V3" i="106"/>
  <c r="Q3" i="106"/>
  <c r="R26" i="106"/>
  <c r="U3" i="106"/>
  <c r="D2" i="194"/>
  <c r="U26" i="106"/>
  <c r="F3" i="106"/>
  <c r="H26" i="106"/>
  <c r="O26" i="106"/>
  <c r="D3" i="106"/>
  <c r="P26" i="106"/>
  <c r="V26" i="106"/>
  <c r="J3" i="106"/>
  <c r="N3" i="106"/>
  <c r="L3" i="106"/>
  <c r="M3" i="106"/>
  <c r="W3" i="106"/>
  <c r="K26" i="106"/>
  <c r="R3" i="106"/>
  <c r="K3" i="106"/>
  <c r="I26" i="106"/>
  <c r="W74" i="104"/>
  <c r="V74" i="104"/>
  <c r="U74" i="104"/>
  <c r="T74" i="104"/>
  <c r="S74" i="104"/>
  <c r="R74" i="104"/>
  <c r="Q74" i="104"/>
  <c r="P74" i="104"/>
  <c r="O74" i="104"/>
  <c r="N74" i="104"/>
  <c r="M74" i="104"/>
  <c r="L74" i="104"/>
  <c r="K74" i="104"/>
  <c r="J74" i="104"/>
  <c r="I74" i="104"/>
  <c r="H74" i="104"/>
  <c r="G74" i="104"/>
  <c r="F74" i="104"/>
  <c r="E74" i="104"/>
  <c r="D74" i="104"/>
  <c r="W56" i="104"/>
  <c r="V56" i="104"/>
  <c r="U56" i="104"/>
  <c r="T56" i="104"/>
  <c r="S56" i="104"/>
  <c r="R56" i="104"/>
  <c r="Q56" i="104"/>
  <c r="P56" i="104"/>
  <c r="O56" i="104"/>
  <c r="N56" i="104"/>
  <c r="M56" i="104"/>
  <c r="L56" i="104"/>
  <c r="K56" i="104"/>
  <c r="J56" i="104"/>
  <c r="I56" i="104"/>
  <c r="H56" i="104"/>
  <c r="G56" i="104"/>
  <c r="F56" i="104"/>
  <c r="E56" i="104"/>
  <c r="D56" i="104"/>
  <c r="W55" i="104"/>
  <c r="V55" i="104"/>
  <c r="U55" i="104"/>
  <c r="T55" i="104"/>
  <c r="S55" i="104"/>
  <c r="R55" i="104"/>
  <c r="Q55" i="104"/>
  <c r="P55" i="104"/>
  <c r="O55" i="104"/>
  <c r="N55" i="104"/>
  <c r="M55" i="104"/>
  <c r="L55" i="104"/>
  <c r="K55" i="104"/>
  <c r="J55" i="104"/>
  <c r="I55" i="104"/>
  <c r="H55" i="104"/>
  <c r="G55" i="104"/>
  <c r="F55" i="104"/>
  <c r="E55" i="104"/>
  <c r="D55" i="104"/>
  <c r="W54" i="104"/>
  <c r="V54" i="104"/>
  <c r="U54" i="104"/>
  <c r="T54" i="104"/>
  <c r="S54" i="104"/>
  <c r="R54" i="104"/>
  <c r="Q54" i="104"/>
  <c r="P54" i="104"/>
  <c r="O54" i="104"/>
  <c r="N54" i="104"/>
  <c r="M54" i="104"/>
  <c r="L54" i="104"/>
  <c r="K54" i="104"/>
  <c r="J54" i="104"/>
  <c r="I54" i="104"/>
  <c r="H54" i="104"/>
  <c r="G54" i="104"/>
  <c r="F54" i="104"/>
  <c r="E54" i="104"/>
  <c r="D54" i="104"/>
  <c r="W53" i="104"/>
  <c r="V53" i="104"/>
  <c r="U53" i="104"/>
  <c r="T53" i="104"/>
  <c r="S53" i="104"/>
  <c r="R53" i="104"/>
  <c r="Q53" i="104"/>
  <c r="P53" i="104"/>
  <c r="O53" i="104"/>
  <c r="N53" i="104"/>
  <c r="M53" i="104"/>
  <c r="L53" i="104"/>
  <c r="K53" i="104"/>
  <c r="J53" i="104"/>
  <c r="I53" i="104"/>
  <c r="H53" i="104"/>
  <c r="G53" i="104"/>
  <c r="F53" i="104"/>
  <c r="E53" i="104"/>
  <c r="D53" i="104"/>
  <c r="T70" i="104"/>
  <c r="P70" i="104"/>
  <c r="L70" i="104"/>
  <c r="H70" i="104"/>
  <c r="D70" i="104"/>
  <c r="O63" i="104"/>
  <c r="W4" i="193"/>
  <c r="J4" i="193"/>
  <c r="P2" i="106" l="1"/>
  <c r="O2" i="106"/>
  <c r="T2" i="106"/>
  <c r="Q2" i="106"/>
  <c r="N2" i="106"/>
  <c r="E2" i="106"/>
  <c r="E70" i="104"/>
  <c r="M70" i="104"/>
  <c r="U70" i="104"/>
  <c r="F70" i="104"/>
  <c r="N70" i="104"/>
  <c r="V70" i="104"/>
  <c r="W2" i="106"/>
  <c r="I70" i="104"/>
  <c r="Q70" i="104"/>
  <c r="O70" i="104"/>
  <c r="W70" i="104"/>
  <c r="J70" i="104"/>
  <c r="R70" i="104"/>
  <c r="F2" i="106"/>
  <c r="G70" i="104"/>
  <c r="K70" i="104"/>
  <c r="S70" i="104"/>
  <c r="G2" i="106"/>
  <c r="J2" i="106"/>
  <c r="D2" i="106"/>
  <c r="I4" i="193"/>
  <c r="M4" i="193"/>
  <c r="U4" i="193"/>
  <c r="K4" i="193"/>
  <c r="S4" i="193"/>
  <c r="D4" i="193"/>
  <c r="L4" i="193"/>
  <c r="D4" i="192"/>
  <c r="L2" i="106"/>
  <c r="H2" i="106"/>
  <c r="T4" i="193"/>
  <c r="T3" i="193" s="1"/>
  <c r="J4" i="192"/>
  <c r="S3" i="193"/>
  <c r="G4" i="192"/>
  <c r="O4" i="192"/>
  <c r="W4" i="192"/>
  <c r="R2" i="106"/>
  <c r="I2" i="106"/>
  <c r="V2" i="106"/>
  <c r="G4" i="193"/>
  <c r="O4" i="193"/>
  <c r="M2" i="106"/>
  <c r="E4" i="193"/>
  <c r="S2" i="106"/>
  <c r="L4" i="192"/>
  <c r="T4" i="192"/>
  <c r="H4" i="192"/>
  <c r="T24" i="104"/>
  <c r="W3" i="193"/>
  <c r="P4" i="192"/>
  <c r="U2" i="106"/>
  <c r="F4" i="192"/>
  <c r="N4" i="192"/>
  <c r="V4" i="192"/>
  <c r="V3" i="192" s="1"/>
  <c r="R4" i="192"/>
  <c r="R3" i="192" s="1"/>
  <c r="K2" i="106"/>
  <c r="M35" i="104"/>
  <c r="I50" i="104"/>
  <c r="L20" i="104"/>
  <c r="H9" i="104"/>
  <c r="M4" i="192"/>
  <c r="I5" i="104"/>
  <c r="Q5" i="104"/>
  <c r="E6" i="104"/>
  <c r="M6" i="104"/>
  <c r="U6" i="104"/>
  <c r="I7" i="104"/>
  <c r="Q7" i="104"/>
  <c r="E18" i="104"/>
  <c r="Q19" i="104"/>
  <c r="E20" i="104"/>
  <c r="M20" i="104"/>
  <c r="U20" i="104"/>
  <c r="I21" i="104"/>
  <c r="Q21" i="104"/>
  <c r="I23" i="104"/>
  <c r="M24" i="104"/>
  <c r="H4" i="193"/>
  <c r="P4" i="193"/>
  <c r="L6" i="104"/>
  <c r="K10" i="104"/>
  <c r="S10" i="104"/>
  <c r="Q4" i="193"/>
  <c r="G12" i="104"/>
  <c r="K13" i="104"/>
  <c r="S13" i="104"/>
  <c r="G14" i="104"/>
  <c r="O14" i="104"/>
  <c r="W14" i="104"/>
  <c r="K15" i="104"/>
  <c r="S15" i="104"/>
  <c r="G16" i="104"/>
  <c r="O16" i="104"/>
  <c r="W16" i="104"/>
  <c r="S30" i="104"/>
  <c r="E4" i="192"/>
  <c r="U4" i="192"/>
  <c r="I4" i="192"/>
  <c r="Q4" i="192"/>
  <c r="G35" i="104"/>
  <c r="W35" i="104"/>
  <c r="K36" i="104"/>
  <c r="S36" i="104"/>
  <c r="G37" i="104"/>
  <c r="O37" i="104"/>
  <c r="W37" i="104"/>
  <c r="K38" i="104"/>
  <c r="S38" i="104"/>
  <c r="G39" i="104"/>
  <c r="O39" i="104"/>
  <c r="W39" i="104"/>
  <c r="K40" i="104"/>
  <c r="S40" i="104"/>
  <c r="G41" i="104"/>
  <c r="O41" i="104"/>
  <c r="W41" i="104"/>
  <c r="K42" i="104"/>
  <c r="S42" i="104"/>
  <c r="G43" i="104"/>
  <c r="O43" i="104"/>
  <c r="W43" i="104"/>
  <c r="K44" i="104"/>
  <c r="S44" i="104"/>
  <c r="G45" i="104"/>
  <c r="O45" i="104"/>
  <c r="W45" i="104"/>
  <c r="K46" i="104"/>
  <c r="S46" i="104"/>
  <c r="G47" i="104"/>
  <c r="O47" i="104"/>
  <c r="W47" i="104"/>
  <c r="K48" i="104"/>
  <c r="S48" i="104"/>
  <c r="G49" i="104"/>
  <c r="O49" i="104"/>
  <c r="W49" i="104"/>
  <c r="K50" i="104"/>
  <c r="S50" i="104"/>
  <c r="G51" i="104"/>
  <c r="O51" i="104"/>
  <c r="W51" i="104"/>
  <c r="G9" i="104"/>
  <c r="K34" i="104"/>
  <c r="J36" i="104"/>
  <c r="R38" i="104"/>
  <c r="M60" i="104"/>
  <c r="M62" i="104"/>
  <c r="J5" i="104"/>
  <c r="R5" i="104"/>
  <c r="F6" i="104"/>
  <c r="N6" i="104"/>
  <c r="V6" i="104"/>
  <c r="J7" i="104"/>
  <c r="P9" i="104"/>
  <c r="D10" i="104"/>
  <c r="L10" i="104"/>
  <c r="T10" i="104"/>
  <c r="T13" i="104"/>
  <c r="L15" i="104"/>
  <c r="J21" i="104"/>
  <c r="J23" i="104"/>
  <c r="R23" i="104"/>
  <c r="F24" i="104"/>
  <c r="N24" i="104"/>
  <c r="V24" i="104"/>
  <c r="J25" i="104"/>
  <c r="R25" i="104"/>
  <c r="D38" i="104"/>
  <c r="D42" i="104"/>
  <c r="W9" i="104"/>
  <c r="M18" i="104"/>
  <c r="K5" i="104"/>
  <c r="S5" i="104"/>
  <c r="G6" i="104"/>
  <c r="K7" i="104"/>
  <c r="S7" i="104"/>
  <c r="I12" i="104"/>
  <c r="Q12" i="104"/>
  <c r="E13" i="104"/>
  <c r="M13" i="104"/>
  <c r="U13" i="104"/>
  <c r="I14" i="104"/>
  <c r="Q14" i="104"/>
  <c r="E15" i="104"/>
  <c r="M15" i="104"/>
  <c r="U15" i="104"/>
  <c r="I16" i="104"/>
  <c r="Q16" i="104"/>
  <c r="G18" i="104"/>
  <c r="O18" i="104"/>
  <c r="W18" i="104"/>
  <c r="K19" i="104"/>
  <c r="S19" i="104"/>
  <c r="G20" i="104"/>
  <c r="O20" i="104"/>
  <c r="W20" i="104"/>
  <c r="K21" i="104"/>
  <c r="S21" i="104"/>
  <c r="L29" i="104"/>
  <c r="P32" i="104"/>
  <c r="S34" i="104"/>
  <c r="F4" i="193"/>
  <c r="N4" i="193"/>
  <c r="V4" i="193"/>
  <c r="R4" i="193"/>
  <c r="D5" i="104"/>
  <c r="L5" i="104"/>
  <c r="T5" i="104"/>
  <c r="H6" i="104"/>
  <c r="P6" i="104"/>
  <c r="D7" i="104"/>
  <c r="L7" i="104"/>
  <c r="T7" i="104"/>
  <c r="V10" i="104"/>
  <c r="J12" i="104"/>
  <c r="R12" i="104"/>
  <c r="F13" i="104"/>
  <c r="N13" i="104"/>
  <c r="V13" i="104"/>
  <c r="J14" i="104"/>
  <c r="R14" i="104"/>
  <c r="F15" i="104"/>
  <c r="N15" i="104"/>
  <c r="V15" i="104"/>
  <c r="J16" i="104"/>
  <c r="R16" i="104"/>
  <c r="H18" i="104"/>
  <c r="P18" i="104"/>
  <c r="D19" i="104"/>
  <c r="L19" i="104"/>
  <c r="T19" i="104"/>
  <c r="H20" i="104"/>
  <c r="P20" i="104"/>
  <c r="D23" i="104"/>
  <c r="L23" i="104"/>
  <c r="T23" i="104"/>
  <c r="H24" i="104"/>
  <c r="P24" i="104"/>
  <c r="D25" i="104"/>
  <c r="L25" i="104"/>
  <c r="T25" i="104"/>
  <c r="M31" i="104"/>
  <c r="I19" i="104"/>
  <c r="E5" i="104"/>
  <c r="M5" i="104"/>
  <c r="U5" i="104"/>
  <c r="I6" i="104"/>
  <c r="Q6" i="104"/>
  <c r="O15" i="104"/>
  <c r="Q18" i="104"/>
  <c r="I20" i="104"/>
  <c r="V29" i="104"/>
  <c r="R32" i="104"/>
  <c r="M57" i="104"/>
  <c r="O9" i="104"/>
  <c r="U18" i="104"/>
  <c r="O35" i="104"/>
  <c r="F5" i="104"/>
  <c r="N5" i="104"/>
  <c r="V5" i="104"/>
  <c r="J6" i="104"/>
  <c r="R6" i="104"/>
  <c r="F7" i="104"/>
  <c r="N7" i="104"/>
  <c r="V7" i="104"/>
  <c r="V19" i="104"/>
  <c r="N21" i="104"/>
  <c r="V21" i="104"/>
  <c r="F25" i="104"/>
  <c r="K28" i="104"/>
  <c r="S28" i="104"/>
  <c r="G29" i="104"/>
  <c r="O29" i="104"/>
  <c r="W29" i="104"/>
  <c r="K30" i="104"/>
  <c r="G31" i="104"/>
  <c r="O31" i="104"/>
  <c r="W31" i="104"/>
  <c r="K32" i="104"/>
  <c r="S32" i="104"/>
  <c r="D37" i="104"/>
  <c r="P40" i="104"/>
  <c r="O12" i="104"/>
  <c r="W12" i="104"/>
  <c r="K4" i="192"/>
  <c r="S4" i="192"/>
  <c r="S45" i="104"/>
  <c r="W46" i="104"/>
  <c r="O50" i="104"/>
  <c r="G5" i="104"/>
  <c r="O5" i="104"/>
  <c r="W5" i="104"/>
  <c r="K6" i="104"/>
  <c r="S6" i="104"/>
  <c r="G7" i="104"/>
  <c r="O7" i="104"/>
  <c r="W7" i="104"/>
  <c r="E9" i="104"/>
  <c r="M9" i="104"/>
  <c r="U9" i="104"/>
  <c r="I10" i="104"/>
  <c r="Q10" i="104"/>
  <c r="M12" i="104"/>
  <c r="U12" i="104"/>
  <c r="G19" i="104"/>
  <c r="D28" i="104"/>
  <c r="H29" i="104"/>
  <c r="I34" i="104"/>
  <c r="Q34" i="104"/>
  <c r="E35" i="104"/>
  <c r="U35" i="104"/>
  <c r="I36" i="104"/>
  <c r="Q36" i="104"/>
  <c r="E37" i="104"/>
  <c r="M37" i="104"/>
  <c r="U37" i="104"/>
  <c r="I38" i="104"/>
  <c r="Q38" i="104"/>
  <c r="E39" i="104"/>
  <c r="M41" i="104"/>
  <c r="I42" i="104"/>
  <c r="E45" i="104"/>
  <c r="H5" i="104"/>
  <c r="P5" i="104"/>
  <c r="D6" i="104"/>
  <c r="T6" i="104"/>
  <c r="H7" i="104"/>
  <c r="P7" i="104"/>
  <c r="H23" i="104"/>
  <c r="E28" i="104"/>
  <c r="M28" i="104"/>
  <c r="U28" i="104"/>
  <c r="I29" i="104"/>
  <c r="Q29" i="104"/>
  <c r="E30" i="104"/>
  <c r="M30" i="104"/>
  <c r="U30" i="104"/>
  <c r="I31" i="104"/>
  <c r="Q31" i="104"/>
  <c r="E32" i="104"/>
  <c r="M32" i="104"/>
  <c r="U32" i="104"/>
  <c r="R36" i="104"/>
  <c r="V39" i="104"/>
  <c r="H57" i="104"/>
  <c r="P57" i="104"/>
  <c r="D58" i="104"/>
  <c r="L58" i="104"/>
  <c r="T58" i="104"/>
  <c r="H59" i="104"/>
  <c r="P59" i="104"/>
  <c r="D60" i="104"/>
  <c r="L60" i="104"/>
  <c r="T60" i="104"/>
  <c r="H61" i="104"/>
  <c r="P61" i="104"/>
  <c r="D62" i="104"/>
  <c r="L62" i="104"/>
  <c r="T62" i="104"/>
  <c r="H63" i="104"/>
  <c r="P63" i="104"/>
  <c r="H65" i="104"/>
  <c r="P65" i="104"/>
  <c r="H69" i="104"/>
  <c r="P69" i="104"/>
  <c r="E7" i="104"/>
  <c r="M7" i="104"/>
  <c r="U7" i="104"/>
  <c r="F9" i="104"/>
  <c r="N9" i="104"/>
  <c r="V9" i="104"/>
  <c r="J10" i="104"/>
  <c r="R10" i="104"/>
  <c r="H12" i="104"/>
  <c r="P12" i="104"/>
  <c r="D13" i="104"/>
  <c r="L13" i="104"/>
  <c r="H14" i="104"/>
  <c r="P14" i="104"/>
  <c r="D15" i="104"/>
  <c r="T15" i="104"/>
  <c r="H16" i="104"/>
  <c r="P16" i="104"/>
  <c r="F18" i="104"/>
  <c r="N18" i="104"/>
  <c r="V18" i="104"/>
  <c r="J19" i="104"/>
  <c r="R19" i="104"/>
  <c r="F20" i="104"/>
  <c r="N20" i="104"/>
  <c r="V20" i="104"/>
  <c r="R21" i="104"/>
  <c r="K23" i="104"/>
  <c r="S23" i="104"/>
  <c r="G24" i="104"/>
  <c r="O24" i="104"/>
  <c r="W24" i="104"/>
  <c r="K25" i="104"/>
  <c r="S25" i="104"/>
  <c r="L28" i="104"/>
  <c r="T28" i="104"/>
  <c r="P29" i="104"/>
  <c r="D30" i="104"/>
  <c r="L30" i="104"/>
  <c r="T30" i="104"/>
  <c r="H31" i="104"/>
  <c r="P31" i="104"/>
  <c r="D32" i="104"/>
  <c r="L32" i="104"/>
  <c r="T32" i="104"/>
  <c r="J34" i="104"/>
  <c r="R34" i="104"/>
  <c r="F35" i="104"/>
  <c r="N35" i="104"/>
  <c r="V35" i="104"/>
  <c r="F37" i="104"/>
  <c r="N37" i="104"/>
  <c r="V37" i="104"/>
  <c r="J38" i="104"/>
  <c r="F39" i="104"/>
  <c r="N39" i="104"/>
  <c r="J40" i="104"/>
  <c r="R40" i="104"/>
  <c r="F41" i="104"/>
  <c r="N41" i="104"/>
  <c r="V41" i="104"/>
  <c r="J42" i="104"/>
  <c r="R42" i="104"/>
  <c r="K58" i="104"/>
  <c r="O59" i="104"/>
  <c r="T34" i="104"/>
  <c r="D21" i="104"/>
  <c r="L21" i="104"/>
  <c r="T21" i="104"/>
  <c r="E23" i="104"/>
  <c r="M23" i="104"/>
  <c r="U23" i="104"/>
  <c r="I24" i="104"/>
  <c r="Q24" i="104"/>
  <c r="E25" i="104"/>
  <c r="M25" i="104"/>
  <c r="U25" i="104"/>
  <c r="F28" i="104"/>
  <c r="N28" i="104"/>
  <c r="V28" i="104"/>
  <c r="J29" i="104"/>
  <c r="R29" i="104"/>
  <c r="F30" i="104"/>
  <c r="N30" i="104"/>
  <c r="V30" i="104"/>
  <c r="J31" i="104"/>
  <c r="R31" i="104"/>
  <c r="F32" i="104"/>
  <c r="N32" i="104"/>
  <c r="V32" i="104"/>
  <c r="D34" i="104"/>
  <c r="L34" i="104"/>
  <c r="H35" i="104"/>
  <c r="P35" i="104"/>
  <c r="D36" i="104"/>
  <c r="L36" i="104"/>
  <c r="T36" i="104"/>
  <c r="H37" i="104"/>
  <c r="P37" i="104"/>
  <c r="L38" i="104"/>
  <c r="T38" i="104"/>
  <c r="H39" i="104"/>
  <c r="P39" i="104"/>
  <c r="D40" i="104"/>
  <c r="L40" i="104"/>
  <c r="T40" i="104"/>
  <c r="H41" i="104"/>
  <c r="P41" i="104"/>
  <c r="L42" i="104"/>
  <c r="T42" i="104"/>
  <c r="H43" i="104"/>
  <c r="P43" i="104"/>
  <c r="D44" i="104"/>
  <c r="Q57" i="104"/>
  <c r="I9" i="104"/>
  <c r="Q9" i="104"/>
  <c r="E10" i="104"/>
  <c r="M10" i="104"/>
  <c r="U10" i="104"/>
  <c r="K12" i="104"/>
  <c r="S12" i="104"/>
  <c r="G13" i="104"/>
  <c r="O13" i="104"/>
  <c r="W13" i="104"/>
  <c r="K14" i="104"/>
  <c r="S14" i="104"/>
  <c r="G15" i="104"/>
  <c r="W15" i="104"/>
  <c r="K16" i="104"/>
  <c r="S16" i="104"/>
  <c r="I18" i="104"/>
  <c r="E19" i="104"/>
  <c r="M19" i="104"/>
  <c r="U19" i="104"/>
  <c r="Q20" i="104"/>
  <c r="E21" i="104"/>
  <c r="M21" i="104"/>
  <c r="U21" i="104"/>
  <c r="F23" i="104"/>
  <c r="N23" i="104"/>
  <c r="V23" i="104"/>
  <c r="J24" i="104"/>
  <c r="R24" i="104"/>
  <c r="N25" i="104"/>
  <c r="V25" i="104"/>
  <c r="G28" i="104"/>
  <c r="O28" i="104"/>
  <c r="W28" i="104"/>
  <c r="K29" i="104"/>
  <c r="S29" i="104"/>
  <c r="G30" i="104"/>
  <c r="O30" i="104"/>
  <c r="W30" i="104"/>
  <c r="K31" i="104"/>
  <c r="S31" i="104"/>
  <c r="G32" i="104"/>
  <c r="O32" i="104"/>
  <c r="W32" i="104"/>
  <c r="E34" i="104"/>
  <c r="M34" i="104"/>
  <c r="U34" i="104"/>
  <c r="I35" i="104"/>
  <c r="Q35" i="104"/>
  <c r="E36" i="104"/>
  <c r="M36" i="104"/>
  <c r="U36" i="104"/>
  <c r="I37" i="104"/>
  <c r="Q37" i="104"/>
  <c r="E38" i="104"/>
  <c r="M38" i="104"/>
  <c r="U38" i="104"/>
  <c r="I39" i="104"/>
  <c r="Q39" i="104"/>
  <c r="E40" i="104"/>
  <c r="M40" i="104"/>
  <c r="U40" i="104"/>
  <c r="I41" i="104"/>
  <c r="Q41" i="104"/>
  <c r="E42" i="104"/>
  <c r="M42" i="104"/>
  <c r="U42" i="104"/>
  <c r="I43" i="104"/>
  <c r="Q43" i="104"/>
  <c r="U46" i="104"/>
  <c r="I47" i="104"/>
  <c r="M48" i="104"/>
  <c r="I51" i="104"/>
  <c r="J9" i="104"/>
  <c r="R9" i="104"/>
  <c r="F10" i="104"/>
  <c r="N10" i="104"/>
  <c r="D12" i="104"/>
  <c r="L12" i="104"/>
  <c r="T12" i="104"/>
  <c r="H13" i="104"/>
  <c r="P13" i="104"/>
  <c r="D14" i="104"/>
  <c r="L14" i="104"/>
  <c r="T14" i="104"/>
  <c r="H15" i="104"/>
  <c r="P15" i="104"/>
  <c r="D16" i="104"/>
  <c r="L16" i="104"/>
  <c r="T16" i="104"/>
  <c r="J18" i="104"/>
  <c r="F19" i="104"/>
  <c r="N19" i="104"/>
  <c r="J20" i="104"/>
  <c r="R20" i="104"/>
  <c r="F21" i="104"/>
  <c r="G23" i="104"/>
  <c r="O23" i="104"/>
  <c r="W23" i="104"/>
  <c r="K24" i="104"/>
  <c r="S24" i="104"/>
  <c r="G25" i="104"/>
  <c r="O25" i="104"/>
  <c r="W25" i="104"/>
  <c r="H28" i="104"/>
  <c r="P28" i="104"/>
  <c r="D29" i="104"/>
  <c r="T29" i="104"/>
  <c r="H30" i="104"/>
  <c r="P30" i="104"/>
  <c r="D31" i="104"/>
  <c r="L31" i="104"/>
  <c r="T31" i="104"/>
  <c r="H32" i="104"/>
  <c r="F34" i="104"/>
  <c r="N34" i="104"/>
  <c r="V34" i="104"/>
  <c r="J35" i="104"/>
  <c r="R35" i="104"/>
  <c r="F36" i="104"/>
  <c r="N36" i="104"/>
  <c r="V36" i="104"/>
  <c r="J37" i="104"/>
  <c r="R37" i="104"/>
  <c r="F38" i="104"/>
  <c r="N38" i="104"/>
  <c r="V38" i="104"/>
  <c r="J39" i="104"/>
  <c r="R39" i="104"/>
  <c r="F40" i="104"/>
  <c r="N40" i="104"/>
  <c r="V40" i="104"/>
  <c r="J41" i="104"/>
  <c r="R41" i="104"/>
  <c r="F42" i="104"/>
  <c r="N42" i="104"/>
  <c r="V42" i="104"/>
  <c r="K72" i="104"/>
  <c r="S72" i="104"/>
  <c r="G73" i="104"/>
  <c r="O73" i="104"/>
  <c r="W73" i="104"/>
  <c r="K75" i="104"/>
  <c r="S75" i="104"/>
  <c r="G76" i="104"/>
  <c r="O76" i="104"/>
  <c r="W76" i="104"/>
  <c r="R7" i="104"/>
  <c r="K9" i="104"/>
  <c r="S9" i="104"/>
  <c r="G10" i="104"/>
  <c r="O10" i="104"/>
  <c r="W10" i="104"/>
  <c r="E12" i="104"/>
  <c r="I13" i="104"/>
  <c r="Q13" i="104"/>
  <c r="E14" i="104"/>
  <c r="M14" i="104"/>
  <c r="U14" i="104"/>
  <c r="I15" i="104"/>
  <c r="Q15" i="104"/>
  <c r="E16" i="104"/>
  <c r="M16" i="104"/>
  <c r="U16" i="104"/>
  <c r="K18" i="104"/>
  <c r="S18" i="104"/>
  <c r="O19" i="104"/>
  <c r="W19" i="104"/>
  <c r="K20" i="104"/>
  <c r="S20" i="104"/>
  <c r="G21" i="104"/>
  <c r="O21" i="104"/>
  <c r="W21" i="104"/>
  <c r="P23" i="104"/>
  <c r="D24" i="104"/>
  <c r="L24" i="104"/>
  <c r="H25" i="104"/>
  <c r="P25" i="104"/>
  <c r="I28" i="104"/>
  <c r="Q28" i="104"/>
  <c r="E29" i="104"/>
  <c r="M29" i="104"/>
  <c r="U29" i="104"/>
  <c r="I30" i="104"/>
  <c r="Q30" i="104"/>
  <c r="E31" i="104"/>
  <c r="U31" i="104"/>
  <c r="I32" i="104"/>
  <c r="Q32" i="104"/>
  <c r="G34" i="104"/>
  <c r="O34" i="104"/>
  <c r="W34" i="104"/>
  <c r="K35" i="104"/>
  <c r="S35" i="104"/>
  <c r="G36" i="104"/>
  <c r="O36" i="104"/>
  <c r="W36" i="104"/>
  <c r="K37" i="104"/>
  <c r="S37" i="104"/>
  <c r="G38" i="104"/>
  <c r="O38" i="104"/>
  <c r="W38" i="104"/>
  <c r="K39" i="104"/>
  <c r="S39" i="104"/>
  <c r="G40" i="104"/>
  <c r="O40" i="104"/>
  <c r="W40" i="104"/>
  <c r="K41" i="104"/>
  <c r="S41" i="104"/>
  <c r="G42" i="104"/>
  <c r="O42" i="104"/>
  <c r="W44" i="104"/>
  <c r="R18" i="104"/>
  <c r="O6" i="104"/>
  <c r="W6" i="104"/>
  <c r="D9" i="104"/>
  <c r="L9" i="104"/>
  <c r="T9" i="104"/>
  <c r="H10" i="104"/>
  <c r="P10" i="104"/>
  <c r="F12" i="104"/>
  <c r="N12" i="104"/>
  <c r="V12" i="104"/>
  <c r="J13" i="104"/>
  <c r="R13" i="104"/>
  <c r="F14" i="104"/>
  <c r="N14" i="104"/>
  <c r="V14" i="104"/>
  <c r="J15" i="104"/>
  <c r="R15" i="104"/>
  <c r="F16" i="104"/>
  <c r="N16" i="104"/>
  <c r="V16" i="104"/>
  <c r="D18" i="104"/>
  <c r="L18" i="104"/>
  <c r="T18" i="104"/>
  <c r="H19" i="104"/>
  <c r="P19" i="104"/>
  <c r="D20" i="104"/>
  <c r="T20" i="104"/>
  <c r="H21" i="104"/>
  <c r="P21" i="104"/>
  <c r="Q23" i="104"/>
  <c r="E24" i="104"/>
  <c r="U24" i="104"/>
  <c r="I25" i="104"/>
  <c r="Q25" i="104"/>
  <c r="J28" i="104"/>
  <c r="R28" i="104"/>
  <c r="F29" i="104"/>
  <c r="N29" i="104"/>
  <c r="J30" i="104"/>
  <c r="R30" i="104"/>
  <c r="F31" i="104"/>
  <c r="N31" i="104"/>
  <c r="V31" i="104"/>
  <c r="J32" i="104"/>
  <c r="H34" i="104"/>
  <c r="P34" i="104"/>
  <c r="D35" i="104"/>
  <c r="L35" i="104"/>
  <c r="T35" i="104"/>
  <c r="H36" i="104"/>
  <c r="P36" i="104"/>
  <c r="L37" i="104"/>
  <c r="T37" i="104"/>
  <c r="H38" i="104"/>
  <c r="P38" i="104"/>
  <c r="D39" i="104"/>
  <c r="L39" i="104"/>
  <c r="T39" i="104"/>
  <c r="H40" i="104"/>
  <c r="D41" i="104"/>
  <c r="L41" i="104"/>
  <c r="T41" i="104"/>
  <c r="H42" i="104"/>
  <c r="P42" i="104"/>
  <c r="D43" i="104"/>
  <c r="L43" i="104"/>
  <c r="T43" i="104"/>
  <c r="H44" i="104"/>
  <c r="P44" i="104"/>
  <c r="D45" i="104"/>
  <c r="L45" i="104"/>
  <c r="T45" i="104"/>
  <c r="H46" i="104"/>
  <c r="P46" i="104"/>
  <c r="D47" i="104"/>
  <c r="L47" i="104"/>
  <c r="T47" i="104"/>
  <c r="H48" i="104"/>
  <c r="P48" i="104"/>
  <c r="D49" i="104"/>
  <c r="L49" i="104"/>
  <c r="T49" i="104"/>
  <c r="H50" i="104"/>
  <c r="P50" i="104"/>
  <c r="D51" i="104"/>
  <c r="L51" i="104"/>
  <c r="T51" i="104"/>
  <c r="E57" i="104"/>
  <c r="U57" i="104"/>
  <c r="I58" i="104"/>
  <c r="Q58" i="104"/>
  <c r="E59" i="104"/>
  <c r="M59" i="104"/>
  <c r="U59" i="104"/>
  <c r="I60" i="104"/>
  <c r="Q60" i="104"/>
  <c r="E61" i="104"/>
  <c r="M61" i="104"/>
  <c r="U61" i="104"/>
  <c r="I62" i="104"/>
  <c r="Q62" i="104"/>
  <c r="E63" i="104"/>
  <c r="M63" i="104"/>
  <c r="U63" i="104"/>
  <c r="I64" i="104"/>
  <c r="Q64" i="104"/>
  <c r="I66" i="104"/>
  <c r="Q66" i="104"/>
  <c r="E67" i="104"/>
  <c r="M67" i="104"/>
  <c r="U67" i="104"/>
  <c r="I68" i="104"/>
  <c r="Q68" i="104"/>
  <c r="E69" i="104"/>
  <c r="M69" i="104"/>
  <c r="U69" i="104"/>
  <c r="E72" i="104"/>
  <c r="M39" i="104"/>
  <c r="U39" i="104"/>
  <c r="I40" i="104"/>
  <c r="Q40" i="104"/>
  <c r="E41" i="104"/>
  <c r="U41" i="104"/>
  <c r="Q42" i="104"/>
  <c r="E43" i="104"/>
  <c r="M43" i="104"/>
  <c r="U43" i="104"/>
  <c r="I44" i="104"/>
  <c r="Q44" i="104"/>
  <c r="M45" i="104"/>
  <c r="U45" i="104"/>
  <c r="I46" i="104"/>
  <c r="Q46" i="104"/>
  <c r="E47" i="104"/>
  <c r="M47" i="104"/>
  <c r="U47" i="104"/>
  <c r="I48" i="104"/>
  <c r="Q48" i="104"/>
  <c r="E49" i="104"/>
  <c r="M49" i="104"/>
  <c r="U49" i="104"/>
  <c r="Q50" i="104"/>
  <c r="E51" i="104"/>
  <c r="M51" i="104"/>
  <c r="U51" i="104"/>
  <c r="F57" i="104"/>
  <c r="N57" i="104"/>
  <c r="V57" i="104"/>
  <c r="J58" i="104"/>
  <c r="R58" i="104"/>
  <c r="F59" i="104"/>
  <c r="N59" i="104"/>
  <c r="V59" i="104"/>
  <c r="J60" i="104"/>
  <c r="R60" i="104"/>
  <c r="F61" i="104"/>
  <c r="N61" i="104"/>
  <c r="V61" i="104"/>
  <c r="J62" i="104"/>
  <c r="R62" i="104"/>
  <c r="F63" i="104"/>
  <c r="N63" i="104"/>
  <c r="V63" i="104"/>
  <c r="F65" i="104"/>
  <c r="N65" i="104"/>
  <c r="V65" i="104"/>
  <c r="F67" i="104"/>
  <c r="N67" i="104"/>
  <c r="V67" i="104"/>
  <c r="F43" i="104"/>
  <c r="N43" i="104"/>
  <c r="V43" i="104"/>
  <c r="J44" i="104"/>
  <c r="R44" i="104"/>
  <c r="F45" i="104"/>
  <c r="N45" i="104"/>
  <c r="V45" i="104"/>
  <c r="J46" i="104"/>
  <c r="R46" i="104"/>
  <c r="F47" i="104"/>
  <c r="N47" i="104"/>
  <c r="V47" i="104"/>
  <c r="J48" i="104"/>
  <c r="R48" i="104"/>
  <c r="F49" i="104"/>
  <c r="N49" i="104"/>
  <c r="V49" i="104"/>
  <c r="J50" i="104"/>
  <c r="R50" i="104"/>
  <c r="F51" i="104"/>
  <c r="N51" i="104"/>
  <c r="V51" i="104"/>
  <c r="G57" i="104"/>
  <c r="O57" i="104"/>
  <c r="W57" i="104"/>
  <c r="S58" i="104"/>
  <c r="G59" i="104"/>
  <c r="W59" i="104"/>
  <c r="K60" i="104"/>
  <c r="S60" i="104"/>
  <c r="G61" i="104"/>
  <c r="O61" i="104"/>
  <c r="W61" i="104"/>
  <c r="K62" i="104"/>
  <c r="S62" i="104"/>
  <c r="G63" i="104"/>
  <c r="W63" i="104"/>
  <c r="K64" i="104"/>
  <c r="S64" i="104"/>
  <c r="G65" i="104"/>
  <c r="O65" i="104"/>
  <c r="W65" i="104"/>
  <c r="K66" i="104"/>
  <c r="S66" i="104"/>
  <c r="G67" i="104"/>
  <c r="O67" i="104"/>
  <c r="W67" i="104"/>
  <c r="K68" i="104"/>
  <c r="S68" i="104"/>
  <c r="G69" i="104"/>
  <c r="O69" i="104"/>
  <c r="W69" i="104"/>
  <c r="D72" i="104"/>
  <c r="L72" i="104"/>
  <c r="T72" i="104"/>
  <c r="H73" i="104"/>
  <c r="P73" i="104"/>
  <c r="D75" i="104"/>
  <c r="L75" i="104"/>
  <c r="T75" i="104"/>
  <c r="H76" i="104"/>
  <c r="P76" i="104"/>
  <c r="L44" i="104"/>
  <c r="T44" i="104"/>
  <c r="H45" i="104"/>
  <c r="P45" i="104"/>
  <c r="D46" i="104"/>
  <c r="L46" i="104"/>
  <c r="T46" i="104"/>
  <c r="H47" i="104"/>
  <c r="P47" i="104"/>
  <c r="D48" i="104"/>
  <c r="L48" i="104"/>
  <c r="T48" i="104"/>
  <c r="H49" i="104"/>
  <c r="P49" i="104"/>
  <c r="D50" i="104"/>
  <c r="L50" i="104"/>
  <c r="T50" i="104"/>
  <c r="H51" i="104"/>
  <c r="P51" i="104"/>
  <c r="I57" i="104"/>
  <c r="E58" i="104"/>
  <c r="M58" i="104"/>
  <c r="U58" i="104"/>
  <c r="I59" i="104"/>
  <c r="Q59" i="104"/>
  <c r="E60" i="104"/>
  <c r="U60" i="104"/>
  <c r="I61" i="104"/>
  <c r="Q61" i="104"/>
  <c r="E62" i="104"/>
  <c r="U62" i="104"/>
  <c r="I63" i="104"/>
  <c r="Q63" i="104"/>
  <c r="E64" i="104"/>
  <c r="M64" i="104"/>
  <c r="U64" i="104"/>
  <c r="I65" i="104"/>
  <c r="Q65" i="104"/>
  <c r="E66" i="104"/>
  <c r="M66" i="104"/>
  <c r="U66" i="104"/>
  <c r="I67" i="104"/>
  <c r="Q67" i="104"/>
  <c r="E68" i="104"/>
  <c r="M68" i="104"/>
  <c r="U68" i="104"/>
  <c r="F72" i="104"/>
  <c r="N72" i="104"/>
  <c r="V72" i="104"/>
  <c r="J73" i="104"/>
  <c r="R73" i="104"/>
  <c r="F75" i="104"/>
  <c r="N75" i="104"/>
  <c r="V75" i="104"/>
  <c r="J76" i="104"/>
  <c r="R76" i="104"/>
  <c r="E44" i="104"/>
  <c r="M44" i="104"/>
  <c r="U44" i="104"/>
  <c r="I45" i="104"/>
  <c r="Q45" i="104"/>
  <c r="E46" i="104"/>
  <c r="M46" i="104"/>
  <c r="Q47" i="104"/>
  <c r="E48" i="104"/>
  <c r="U48" i="104"/>
  <c r="I49" i="104"/>
  <c r="Q49" i="104"/>
  <c r="E50" i="104"/>
  <c r="M50" i="104"/>
  <c r="U50" i="104"/>
  <c r="Q51" i="104"/>
  <c r="J57" i="104"/>
  <c r="R57" i="104"/>
  <c r="F58" i="104"/>
  <c r="N58" i="104"/>
  <c r="V58" i="104"/>
  <c r="J59" i="104"/>
  <c r="R59" i="104"/>
  <c r="F60" i="104"/>
  <c r="N60" i="104"/>
  <c r="V60" i="104"/>
  <c r="J61" i="104"/>
  <c r="R61" i="104"/>
  <c r="F62" i="104"/>
  <c r="N62" i="104"/>
  <c r="V62" i="104"/>
  <c r="J63" i="104"/>
  <c r="R63" i="104"/>
  <c r="J67" i="104"/>
  <c r="R67" i="104"/>
  <c r="J69" i="104"/>
  <c r="R69" i="104"/>
  <c r="G72" i="104"/>
  <c r="J43" i="104"/>
  <c r="R43" i="104"/>
  <c r="F44" i="104"/>
  <c r="N44" i="104"/>
  <c r="V44" i="104"/>
  <c r="J45" i="104"/>
  <c r="R45" i="104"/>
  <c r="F46" i="104"/>
  <c r="N46" i="104"/>
  <c r="V46" i="104"/>
  <c r="J47" i="104"/>
  <c r="R47" i="104"/>
  <c r="F48" i="104"/>
  <c r="N48" i="104"/>
  <c r="V48" i="104"/>
  <c r="J49" i="104"/>
  <c r="R49" i="104"/>
  <c r="F50" i="104"/>
  <c r="N50" i="104"/>
  <c r="V50" i="104"/>
  <c r="J51" i="104"/>
  <c r="R51" i="104"/>
  <c r="K57" i="104"/>
  <c r="S57" i="104"/>
  <c r="G58" i="104"/>
  <c r="O58" i="104"/>
  <c r="W58" i="104"/>
  <c r="K59" i="104"/>
  <c r="S59" i="104"/>
  <c r="G60" i="104"/>
  <c r="O60" i="104"/>
  <c r="W60" i="104"/>
  <c r="K61" i="104"/>
  <c r="S61" i="104"/>
  <c r="G62" i="104"/>
  <c r="O62" i="104"/>
  <c r="W62" i="104"/>
  <c r="K63" i="104"/>
  <c r="S63" i="104"/>
  <c r="G64" i="104"/>
  <c r="O64" i="104"/>
  <c r="W64" i="104"/>
  <c r="G66" i="104"/>
  <c r="O66" i="104"/>
  <c r="W66" i="104"/>
  <c r="G68" i="104"/>
  <c r="O68" i="104"/>
  <c r="W68" i="104"/>
  <c r="H72" i="104"/>
  <c r="W42" i="104"/>
  <c r="K43" i="104"/>
  <c r="S43" i="104"/>
  <c r="G44" i="104"/>
  <c r="O44" i="104"/>
  <c r="K45" i="104"/>
  <c r="G46" i="104"/>
  <c r="O46" i="104"/>
  <c r="K47" i="104"/>
  <c r="S47" i="104"/>
  <c r="G48" i="104"/>
  <c r="O48" i="104"/>
  <c r="W48" i="104"/>
  <c r="K49" i="104"/>
  <c r="S49" i="104"/>
  <c r="G50" i="104"/>
  <c r="W50" i="104"/>
  <c r="K51" i="104"/>
  <c r="S51" i="104"/>
  <c r="D57" i="104"/>
  <c r="L57" i="104"/>
  <c r="T57" i="104"/>
  <c r="H58" i="104"/>
  <c r="P58" i="104"/>
  <c r="D59" i="104"/>
  <c r="L59" i="104"/>
  <c r="T59" i="104"/>
  <c r="H60" i="104"/>
  <c r="P60" i="104"/>
  <c r="D61" i="104"/>
  <c r="L61" i="104"/>
  <c r="T61" i="104"/>
  <c r="H62" i="104"/>
  <c r="P62" i="104"/>
  <c r="D63" i="104"/>
  <c r="L63" i="104"/>
  <c r="T63" i="104"/>
  <c r="D65" i="104"/>
  <c r="L65" i="104"/>
  <c r="T65" i="104"/>
  <c r="D67" i="104"/>
  <c r="L67" i="104"/>
  <c r="T67" i="104"/>
  <c r="D69" i="104"/>
  <c r="L69" i="104"/>
  <c r="T69" i="104"/>
  <c r="M72" i="104"/>
  <c r="U72" i="104"/>
  <c r="I73" i="104"/>
  <c r="Q73" i="104"/>
  <c r="E75" i="104"/>
  <c r="M75" i="104"/>
  <c r="U75" i="104"/>
  <c r="I76" i="104"/>
  <c r="Q76" i="104"/>
  <c r="O72" i="104"/>
  <c r="W72" i="104"/>
  <c r="K73" i="104"/>
  <c r="S73" i="104"/>
  <c r="G75" i="104"/>
  <c r="O75" i="104"/>
  <c r="W75" i="104"/>
  <c r="K76" i="104"/>
  <c r="S76" i="104"/>
  <c r="P72" i="104"/>
  <c r="D73" i="104"/>
  <c r="L73" i="104"/>
  <c r="T73" i="104"/>
  <c r="H75" i="104"/>
  <c r="P75" i="104"/>
  <c r="D76" i="104"/>
  <c r="L76" i="104"/>
  <c r="T76" i="104"/>
  <c r="I72" i="104"/>
  <c r="Q72" i="104"/>
  <c r="E73" i="104"/>
  <c r="M73" i="104"/>
  <c r="U73" i="104"/>
  <c r="I75" i="104"/>
  <c r="Q75" i="104"/>
  <c r="E76" i="104"/>
  <c r="M76" i="104"/>
  <c r="U76" i="104"/>
  <c r="J72" i="104"/>
  <c r="R72" i="104"/>
  <c r="F73" i="104"/>
  <c r="N73" i="104"/>
  <c r="V73" i="104"/>
  <c r="J75" i="104"/>
  <c r="R75" i="104"/>
  <c r="F76" i="104"/>
  <c r="N76" i="104"/>
  <c r="V76" i="104"/>
  <c r="J64" i="104"/>
  <c r="E65" i="104"/>
  <c r="M65" i="104"/>
  <c r="U65" i="104"/>
  <c r="H66" i="104"/>
  <c r="P66" i="104"/>
  <c r="K67" i="104"/>
  <c r="F68" i="104"/>
  <c r="N68" i="104"/>
  <c r="V68" i="104"/>
  <c r="I69" i="104"/>
  <c r="Q69" i="104"/>
  <c r="D64" i="104"/>
  <c r="L64" i="104"/>
  <c r="T64" i="104"/>
  <c r="J66" i="104"/>
  <c r="R66" i="104"/>
  <c r="H68" i="104"/>
  <c r="P68" i="104"/>
  <c r="K69" i="104"/>
  <c r="S69" i="104"/>
  <c r="F64" i="104"/>
  <c r="N64" i="104"/>
  <c r="V64" i="104"/>
  <c r="D66" i="104"/>
  <c r="L66" i="104"/>
  <c r="T66" i="104"/>
  <c r="J68" i="104"/>
  <c r="R68" i="104"/>
  <c r="J65" i="104"/>
  <c r="R65" i="104"/>
  <c r="H67" i="104"/>
  <c r="P67" i="104"/>
  <c r="F69" i="104"/>
  <c r="N69" i="104"/>
  <c r="V69" i="104"/>
  <c r="H64" i="104"/>
  <c r="P64" i="104"/>
  <c r="K65" i="104"/>
  <c r="S65" i="104"/>
  <c r="F66" i="104"/>
  <c r="N66" i="104"/>
  <c r="V66" i="104"/>
  <c r="D68" i="104"/>
  <c r="L68" i="104"/>
  <c r="T68" i="104"/>
  <c r="R64" i="104"/>
  <c r="S67" i="104"/>
  <c r="F8" i="104" l="1"/>
  <c r="P71" i="104"/>
  <c r="G22" i="104"/>
  <c r="V22" i="104"/>
  <c r="T22" i="104"/>
  <c r="D3" i="192"/>
  <c r="D2" i="192" s="1"/>
  <c r="I3" i="193"/>
  <c r="I2" i="193" s="1"/>
  <c r="U3" i="193"/>
  <c r="U2" i="193" s="1"/>
  <c r="G71" i="104"/>
  <c r="I22" i="104"/>
  <c r="N8" i="104"/>
  <c r="L3" i="193"/>
  <c r="L2" i="193" s="1"/>
  <c r="R3" i="193"/>
  <c r="R2" i="193" s="1"/>
  <c r="M22" i="104"/>
  <c r="Q4" i="104"/>
  <c r="I4" i="104"/>
  <c r="J3" i="192"/>
  <c r="J2" i="192" s="1"/>
  <c r="V3" i="193"/>
  <c r="V2" i="193" s="1"/>
  <c r="L17" i="104"/>
  <c r="O3" i="192"/>
  <c r="O2" i="192" s="1"/>
  <c r="K3" i="193"/>
  <c r="P22" i="104"/>
  <c r="W71" i="104"/>
  <c r="D3" i="193"/>
  <c r="D2" i="193" s="1"/>
  <c r="H3" i="193"/>
  <c r="H2" i="193" s="1"/>
  <c r="S8" i="104"/>
  <c r="S2" i="193"/>
  <c r="V8" i="104"/>
  <c r="W22" i="104"/>
  <c r="G3" i="192"/>
  <c r="G2" i="192" s="1"/>
  <c r="T8" i="104"/>
  <c r="H3" i="192"/>
  <c r="H2" i="192" s="1"/>
  <c r="F4" i="104"/>
  <c r="R8" i="104"/>
  <c r="Q8" i="104"/>
  <c r="N3" i="192"/>
  <c r="G3" i="193"/>
  <c r="G2" i="193" s="1"/>
  <c r="F3" i="192"/>
  <c r="F2" i="192" s="1"/>
  <c r="U3" i="192"/>
  <c r="U2" i="192" s="1"/>
  <c r="T3" i="192"/>
  <c r="T2" i="192" s="1"/>
  <c r="E3" i="193"/>
  <c r="W3" i="192"/>
  <c r="W2" i="192" s="1"/>
  <c r="O22" i="104"/>
  <c r="Q3" i="193"/>
  <c r="L3" i="192"/>
  <c r="L2" i="192" s="1"/>
  <c r="O3" i="193"/>
  <c r="O2" i="193" s="1"/>
  <c r="M3" i="193"/>
  <c r="I8" i="104"/>
  <c r="H52" i="104"/>
  <c r="D8" i="104"/>
  <c r="Q22" i="104"/>
  <c r="T17" i="104"/>
  <c r="T4" i="104"/>
  <c r="E17" i="104"/>
  <c r="J3" i="193"/>
  <c r="H8" i="104"/>
  <c r="P3" i="193"/>
  <c r="P2" i="193" s="1"/>
  <c r="D52" i="104"/>
  <c r="M52" i="104"/>
  <c r="L33" i="104"/>
  <c r="T2" i="193"/>
  <c r="I3" i="192"/>
  <c r="M3" i="192"/>
  <c r="M2" i="192" s="1"/>
  <c r="P3" i="192"/>
  <c r="P2" i="192" s="1"/>
  <c r="G4" i="104"/>
  <c r="U4" i="104"/>
  <c r="I27" i="104"/>
  <c r="U8" i="104"/>
  <c r="E4" i="104"/>
  <c r="E3" i="192"/>
  <c r="E2" i="192" s="1"/>
  <c r="V2" i="192"/>
  <c r="L71" i="104"/>
  <c r="K8" i="104"/>
  <c r="T27" i="104"/>
  <c r="V17" i="104"/>
  <c r="P52" i="104"/>
  <c r="U27" i="104"/>
  <c r="O8" i="104"/>
  <c r="L4" i="104"/>
  <c r="F71" i="104"/>
  <c r="U52" i="104"/>
  <c r="D71" i="104"/>
  <c r="W52" i="104"/>
  <c r="G52" i="104"/>
  <c r="V52" i="104"/>
  <c r="W33" i="104"/>
  <c r="H27" i="104"/>
  <c r="T11" i="104"/>
  <c r="K11" i="104"/>
  <c r="M11" i="104"/>
  <c r="M8" i="104"/>
  <c r="W4" i="104"/>
  <c r="U22" i="104"/>
  <c r="K52" i="104"/>
  <c r="F17" i="104"/>
  <c r="T52" i="104"/>
  <c r="V4" i="104"/>
  <c r="J4" i="104"/>
  <c r="N3" i="193"/>
  <c r="N2" i="193" s="1"/>
  <c r="W2" i="193"/>
  <c r="H71" i="104"/>
  <c r="O52" i="104"/>
  <c r="Q52" i="104"/>
  <c r="E52" i="104"/>
  <c r="N52" i="104"/>
  <c r="D33" i="104"/>
  <c r="D17" i="104"/>
  <c r="M17" i="104"/>
  <c r="L52" i="104"/>
  <c r="J52" i="104"/>
  <c r="J71" i="104"/>
  <c r="I52" i="104"/>
  <c r="F52" i="104"/>
  <c r="P17" i="104"/>
  <c r="I11" i="104"/>
  <c r="J22" i="104"/>
  <c r="Q3" i="192"/>
  <c r="Q71" i="104"/>
  <c r="J27" i="104"/>
  <c r="O33" i="104"/>
  <c r="L11" i="104"/>
  <c r="U17" i="104"/>
  <c r="V27" i="104"/>
  <c r="L27" i="104"/>
  <c r="N17" i="104"/>
  <c r="U11" i="104"/>
  <c r="Q17" i="104"/>
  <c r="M4" i="104"/>
  <c r="J11" i="104"/>
  <c r="W17" i="104"/>
  <c r="Q11" i="104"/>
  <c r="R22" i="104"/>
  <c r="F3" i="193"/>
  <c r="F2" i="193" s="1"/>
  <c r="T33" i="104"/>
  <c r="G33" i="104"/>
  <c r="E11" i="104"/>
  <c r="S71" i="104"/>
  <c r="V33" i="104"/>
  <c r="D11" i="104"/>
  <c r="U33" i="104"/>
  <c r="N27" i="104"/>
  <c r="M27" i="104"/>
  <c r="O27" i="104"/>
  <c r="H17" i="104"/>
  <c r="P8" i="104"/>
  <c r="P33" i="104"/>
  <c r="R17" i="104"/>
  <c r="N33" i="104"/>
  <c r="M33" i="104"/>
  <c r="F27" i="104"/>
  <c r="R33" i="104"/>
  <c r="P11" i="104"/>
  <c r="P4" i="104"/>
  <c r="Q33" i="104"/>
  <c r="O17" i="104"/>
  <c r="E71" i="104"/>
  <c r="S52" i="104"/>
  <c r="R52" i="104"/>
  <c r="I71" i="104"/>
  <c r="L8" i="104"/>
  <c r="S17" i="104"/>
  <c r="K71" i="104"/>
  <c r="F33" i="104"/>
  <c r="J17" i="104"/>
  <c r="E33" i="104"/>
  <c r="I17" i="104"/>
  <c r="O11" i="104"/>
  <c r="E22" i="104"/>
  <c r="E27" i="104"/>
  <c r="H4" i="104"/>
  <c r="E8" i="104"/>
  <c r="O4" i="104"/>
  <c r="G27" i="104"/>
  <c r="G8" i="104"/>
  <c r="R71" i="104"/>
  <c r="O71" i="104"/>
  <c r="U71" i="104"/>
  <c r="V71" i="104"/>
  <c r="H33" i="104"/>
  <c r="V11" i="104"/>
  <c r="Q27" i="104"/>
  <c r="G11" i="104"/>
  <c r="J33" i="104"/>
  <c r="H11" i="104"/>
  <c r="H22" i="104"/>
  <c r="I33" i="104"/>
  <c r="S3" i="192"/>
  <c r="S2" i="192" s="1"/>
  <c r="S27" i="104"/>
  <c r="L22" i="104"/>
  <c r="S33" i="104"/>
  <c r="G17" i="104"/>
  <c r="K22" i="104"/>
  <c r="R2" i="192"/>
  <c r="M71" i="104"/>
  <c r="T71" i="104"/>
  <c r="N11" i="104"/>
  <c r="K17" i="104"/>
  <c r="P27" i="104"/>
  <c r="J8" i="104"/>
  <c r="S11" i="104"/>
  <c r="K3" i="192"/>
  <c r="W11" i="104"/>
  <c r="N4" i="104"/>
  <c r="D4" i="104"/>
  <c r="S4" i="104"/>
  <c r="N22" i="104"/>
  <c r="N71" i="104"/>
  <c r="R27" i="104"/>
  <c r="F11" i="104"/>
  <c r="K33" i="104"/>
  <c r="W27" i="104"/>
  <c r="S22" i="104"/>
  <c r="D27" i="104"/>
  <c r="K27" i="104"/>
  <c r="D22" i="104"/>
  <c r="R11" i="104"/>
  <c r="K4" i="104"/>
  <c r="W8" i="104"/>
  <c r="F22" i="104"/>
  <c r="R4" i="104"/>
  <c r="W26" i="104" l="1"/>
  <c r="K2" i="193"/>
  <c r="V3" i="104"/>
  <c r="N2" i="192"/>
  <c r="K2" i="192"/>
  <c r="E2" i="193"/>
  <c r="T26" i="104"/>
  <c r="Q3" i="104"/>
  <c r="I3" i="104"/>
  <c r="I2" i="192"/>
  <c r="J2" i="193"/>
  <c r="Q2" i="192"/>
  <c r="M2" i="193"/>
  <c r="F3" i="104"/>
  <c r="K26" i="104"/>
  <c r="J3" i="104"/>
  <c r="G3" i="104"/>
  <c r="T3" i="104"/>
  <c r="S3" i="104"/>
  <c r="L26" i="104"/>
  <c r="Q2" i="193"/>
  <c r="R26" i="104"/>
  <c r="U26" i="104"/>
  <c r="R3" i="104"/>
  <c r="O26" i="104"/>
  <c r="M3" i="104"/>
  <c r="U3" i="104"/>
  <c r="N3" i="104"/>
  <c r="W3" i="104"/>
  <c r="W2" i="104" s="1"/>
  <c r="H26" i="104"/>
  <c r="V26" i="104"/>
  <c r="I26" i="104"/>
  <c r="D3" i="104"/>
  <c r="G26" i="104"/>
  <c r="M26" i="104"/>
  <c r="D26" i="104"/>
  <c r="K3" i="104"/>
  <c r="O3" i="104"/>
  <c r="P3" i="104"/>
  <c r="E3" i="104"/>
  <c r="N26" i="104"/>
  <c r="J26" i="104"/>
  <c r="H3" i="104"/>
  <c r="Q26" i="104"/>
  <c r="E26" i="104"/>
  <c r="P26" i="104"/>
  <c r="L3" i="104"/>
  <c r="S26" i="104"/>
  <c r="F26" i="104"/>
  <c r="L2" i="104" l="1"/>
  <c r="I2" i="104"/>
  <c r="V2" i="104"/>
  <c r="S2" i="104"/>
  <c r="T2" i="104"/>
  <c r="Q2" i="104"/>
  <c r="F2" i="104"/>
  <c r="O2" i="104"/>
  <c r="K2" i="104"/>
  <c r="U2" i="104"/>
  <c r="J2" i="104"/>
  <c r="N2" i="104"/>
  <c r="G2" i="104"/>
  <c r="P2" i="104"/>
  <c r="R2" i="104"/>
  <c r="M2" i="104"/>
  <c r="H2" i="104"/>
  <c r="E2" i="104"/>
  <c r="D2" i="104"/>
  <c r="C74" i="104"/>
  <c r="C65" i="104"/>
  <c r="C62" i="104"/>
  <c r="C57" i="104"/>
  <c r="C54" i="104"/>
  <c r="C48" i="104"/>
  <c r="C45" i="104"/>
  <c r="C40" i="104"/>
  <c r="C37" i="104"/>
  <c r="C28" i="104"/>
  <c r="C20" i="104"/>
  <c r="C16" i="104"/>
  <c r="C10" i="104"/>
  <c r="C73" i="104"/>
  <c r="C72" i="104"/>
  <c r="C69" i="104"/>
  <c r="C68" i="104"/>
  <c r="C64" i="104"/>
  <c r="C61" i="104"/>
  <c r="C60" i="104"/>
  <c r="C56" i="104"/>
  <c r="C49" i="104"/>
  <c r="C47" i="104"/>
  <c r="C44" i="104"/>
  <c r="C41" i="104"/>
  <c r="C39" i="104"/>
  <c r="C36" i="104"/>
  <c r="C19" i="104"/>
  <c r="C18" i="104"/>
  <c r="C14" i="104"/>
  <c r="C4" i="191"/>
  <c r="C70" i="104"/>
  <c r="C31" i="104"/>
  <c r="C4" i="193"/>
  <c r="W74" i="105"/>
  <c r="V74" i="105"/>
  <c r="U74" i="105"/>
  <c r="T74" i="105"/>
  <c r="S74" i="105"/>
  <c r="R74" i="105"/>
  <c r="Q74" i="105"/>
  <c r="P74" i="105"/>
  <c r="O74" i="105"/>
  <c r="N74" i="105"/>
  <c r="M74" i="105"/>
  <c r="L74" i="105"/>
  <c r="K74" i="105"/>
  <c r="J74" i="105"/>
  <c r="I74" i="105"/>
  <c r="H74" i="105"/>
  <c r="G74" i="105"/>
  <c r="F74" i="105"/>
  <c r="E74" i="105"/>
  <c r="D74" i="105"/>
  <c r="W56" i="105"/>
  <c r="V56" i="105"/>
  <c r="U56" i="105"/>
  <c r="T56" i="105"/>
  <c r="S56" i="105"/>
  <c r="R56" i="105"/>
  <c r="Q56" i="105"/>
  <c r="P56" i="105"/>
  <c r="O56" i="105"/>
  <c r="N56" i="105"/>
  <c r="M56" i="105"/>
  <c r="L56" i="105"/>
  <c r="K56" i="105"/>
  <c r="J56" i="105"/>
  <c r="I56" i="105"/>
  <c r="H56" i="105"/>
  <c r="G56" i="105"/>
  <c r="F56" i="105"/>
  <c r="E56" i="105"/>
  <c r="D56" i="105"/>
  <c r="W55" i="105"/>
  <c r="V55" i="105"/>
  <c r="U55" i="105"/>
  <c r="T55" i="105"/>
  <c r="S55" i="105"/>
  <c r="R55" i="105"/>
  <c r="Q55" i="105"/>
  <c r="P55" i="105"/>
  <c r="O55" i="105"/>
  <c r="N55" i="105"/>
  <c r="M55" i="105"/>
  <c r="L55" i="105"/>
  <c r="K55" i="105"/>
  <c r="J55" i="105"/>
  <c r="I55" i="105"/>
  <c r="H55" i="105"/>
  <c r="G55" i="105"/>
  <c r="F55" i="105"/>
  <c r="E55" i="105"/>
  <c r="D55" i="105"/>
  <c r="W54" i="105"/>
  <c r="V54" i="105"/>
  <c r="U54" i="105"/>
  <c r="T54" i="105"/>
  <c r="S54" i="105"/>
  <c r="R54" i="105"/>
  <c r="Q54" i="105"/>
  <c r="P54" i="105"/>
  <c r="O54" i="105"/>
  <c r="N54" i="105"/>
  <c r="M54" i="105"/>
  <c r="L54" i="105"/>
  <c r="K54" i="105"/>
  <c r="J54" i="105"/>
  <c r="I54" i="105"/>
  <c r="H54" i="105"/>
  <c r="G54" i="105"/>
  <c r="F54" i="105"/>
  <c r="E54" i="105"/>
  <c r="D54" i="105"/>
  <c r="W53" i="105"/>
  <c r="V53" i="105"/>
  <c r="U53" i="105"/>
  <c r="T53" i="105"/>
  <c r="S53" i="105"/>
  <c r="R53" i="105"/>
  <c r="Q53" i="105"/>
  <c r="P53" i="105"/>
  <c r="O53" i="105"/>
  <c r="N53" i="105"/>
  <c r="M53" i="105"/>
  <c r="L53" i="105"/>
  <c r="K53" i="105"/>
  <c r="J53" i="105"/>
  <c r="I53" i="105"/>
  <c r="H53" i="105"/>
  <c r="G53" i="105"/>
  <c r="F53" i="105"/>
  <c r="E53" i="105"/>
  <c r="D53" i="105"/>
  <c r="C74" i="105"/>
  <c r="C56" i="105"/>
  <c r="C55" i="105"/>
  <c r="C54" i="105"/>
  <c r="C53" i="105"/>
  <c r="Q4" i="189"/>
  <c r="O4" i="189"/>
  <c r="I4" i="189"/>
  <c r="S76" i="105"/>
  <c r="Q76" i="105"/>
  <c r="K76" i="105"/>
  <c r="I76" i="105"/>
  <c r="W75" i="105"/>
  <c r="U75" i="105"/>
  <c r="O75" i="105"/>
  <c r="M75" i="105"/>
  <c r="G75" i="105"/>
  <c r="E75" i="105"/>
  <c r="S73" i="105"/>
  <c r="Q73" i="105"/>
  <c r="K73" i="105"/>
  <c r="I73" i="105"/>
  <c r="W72" i="105"/>
  <c r="O72" i="105"/>
  <c r="G72" i="105"/>
  <c r="V70" i="105"/>
  <c r="N70" i="105"/>
  <c r="K70" i="105"/>
  <c r="F70" i="105"/>
  <c r="S51" i="105"/>
  <c r="Q51" i="105"/>
  <c r="K51" i="105"/>
  <c r="I51" i="105"/>
  <c r="W50" i="105"/>
  <c r="U50" i="105"/>
  <c r="O50" i="105"/>
  <c r="M50" i="105"/>
  <c r="G50" i="105"/>
  <c r="E50" i="105"/>
  <c r="S49" i="105"/>
  <c r="Q49" i="105"/>
  <c r="K49" i="105"/>
  <c r="I49" i="105"/>
  <c r="W48" i="105"/>
  <c r="U48" i="105"/>
  <c r="O48" i="105"/>
  <c r="M48" i="105"/>
  <c r="G48" i="105"/>
  <c r="E48" i="105"/>
  <c r="S47" i="105"/>
  <c r="Q47" i="105"/>
  <c r="K47" i="105"/>
  <c r="I47" i="105"/>
  <c r="W46" i="105"/>
  <c r="U46" i="105"/>
  <c r="O46" i="105"/>
  <c r="M46" i="105"/>
  <c r="G46" i="105"/>
  <c r="E46" i="105"/>
  <c r="S45" i="105"/>
  <c r="Q45" i="105"/>
  <c r="K45" i="105"/>
  <c r="I45" i="105"/>
  <c r="W44" i="105"/>
  <c r="U44" i="105"/>
  <c r="O44" i="105"/>
  <c r="M44" i="105"/>
  <c r="G44" i="105"/>
  <c r="S43" i="105"/>
  <c r="Q43" i="105"/>
  <c r="K43" i="105"/>
  <c r="I43" i="105"/>
  <c r="W42" i="105"/>
  <c r="U42" i="105"/>
  <c r="O42" i="105"/>
  <c r="M42" i="105"/>
  <c r="G42" i="105"/>
  <c r="S41" i="105"/>
  <c r="Q41" i="105"/>
  <c r="K41" i="105"/>
  <c r="I41" i="105"/>
  <c r="W40" i="105"/>
  <c r="U40" i="105"/>
  <c r="O40" i="105"/>
  <c r="M40" i="105"/>
  <c r="G40" i="105"/>
  <c r="E40" i="105"/>
  <c r="S39" i="105"/>
  <c r="Q39" i="105"/>
  <c r="K39" i="105"/>
  <c r="I39" i="105"/>
  <c r="W38" i="105"/>
  <c r="U38" i="105"/>
  <c r="O38" i="105"/>
  <c r="M38" i="105"/>
  <c r="G38" i="105"/>
  <c r="E38" i="105"/>
  <c r="S37" i="105"/>
  <c r="Q37" i="105"/>
  <c r="K37" i="105"/>
  <c r="I37" i="105"/>
  <c r="W36" i="105"/>
  <c r="U36" i="105"/>
  <c r="O36" i="105"/>
  <c r="M36" i="105"/>
  <c r="G36" i="105"/>
  <c r="E36" i="105"/>
  <c r="S35" i="105"/>
  <c r="K35" i="105"/>
  <c r="I35" i="105"/>
  <c r="W34" i="105"/>
  <c r="O34" i="105"/>
  <c r="G34" i="105"/>
  <c r="U25" i="105"/>
  <c r="R25" i="105"/>
  <c r="M25" i="105"/>
  <c r="J25" i="105"/>
  <c r="E25" i="105"/>
  <c r="V24" i="105"/>
  <c r="Q24" i="105"/>
  <c r="N24" i="105"/>
  <c r="I24" i="105"/>
  <c r="F24" i="105"/>
  <c r="R23" i="105"/>
  <c r="J23" i="105"/>
  <c r="Q21" i="105"/>
  <c r="I21" i="105"/>
  <c r="U20" i="105"/>
  <c r="R20" i="105"/>
  <c r="M20" i="105"/>
  <c r="E20" i="105"/>
  <c r="Q19" i="105"/>
  <c r="I19" i="105"/>
  <c r="F19" i="105"/>
  <c r="I16" i="105"/>
  <c r="U15" i="105"/>
  <c r="M15" i="105"/>
  <c r="E15" i="105"/>
  <c r="Q14" i="105"/>
  <c r="I14" i="105"/>
  <c r="U13" i="105"/>
  <c r="M13" i="105"/>
  <c r="E13" i="105"/>
  <c r="Q12" i="105"/>
  <c r="I12" i="105"/>
  <c r="W10" i="105"/>
  <c r="U10" i="105"/>
  <c r="O10" i="105"/>
  <c r="M10" i="105"/>
  <c r="G10" i="105"/>
  <c r="E10" i="105"/>
  <c r="S9" i="105"/>
  <c r="T7" i="105"/>
  <c r="L7" i="105"/>
  <c r="D7" i="105"/>
  <c r="P6" i="105"/>
  <c r="H6" i="105"/>
  <c r="T5" i="105"/>
  <c r="L5" i="105"/>
  <c r="D5" i="105"/>
  <c r="G70" i="105" l="1"/>
  <c r="O70" i="105"/>
  <c r="W70" i="105"/>
  <c r="H70" i="105"/>
  <c r="P70" i="105"/>
  <c r="I70" i="105"/>
  <c r="Q70" i="105"/>
  <c r="S70" i="105"/>
  <c r="E9" i="105"/>
  <c r="E8" i="105" s="1"/>
  <c r="M9" i="105"/>
  <c r="U9" i="105"/>
  <c r="U8" i="105" s="1"/>
  <c r="I10" i="105"/>
  <c r="Q10" i="105"/>
  <c r="E70" i="105"/>
  <c r="M70" i="105"/>
  <c r="U70" i="105"/>
  <c r="E4" i="190"/>
  <c r="M4" i="190"/>
  <c r="F18" i="105"/>
  <c r="N18" i="105"/>
  <c r="V18" i="105"/>
  <c r="V23" i="105"/>
  <c r="V22" i="105" s="1"/>
  <c r="J24" i="105"/>
  <c r="J22" i="105" s="1"/>
  <c r="R24" i="105"/>
  <c r="R22" i="105" s="1"/>
  <c r="F25" i="105"/>
  <c r="N25" i="105"/>
  <c r="V25" i="105"/>
  <c r="J28" i="105"/>
  <c r="F29" i="105"/>
  <c r="N29" i="105"/>
  <c r="V29" i="105"/>
  <c r="J30" i="105"/>
  <c r="R30" i="105"/>
  <c r="F31" i="105"/>
  <c r="N31" i="105"/>
  <c r="V31" i="105"/>
  <c r="J32" i="105"/>
  <c r="R32" i="105"/>
  <c r="F34" i="105"/>
  <c r="V34" i="105"/>
  <c r="J35" i="105"/>
  <c r="R35" i="105"/>
  <c r="F36" i="105"/>
  <c r="N36" i="105"/>
  <c r="V36" i="105"/>
  <c r="J37" i="105"/>
  <c r="R37" i="105"/>
  <c r="F38" i="105"/>
  <c r="N38" i="105"/>
  <c r="V38" i="105"/>
  <c r="J39" i="105"/>
  <c r="R39" i="105"/>
  <c r="F40" i="105"/>
  <c r="N40" i="105"/>
  <c r="V40" i="105"/>
  <c r="J41" i="105"/>
  <c r="R41" i="105"/>
  <c r="F42" i="105"/>
  <c r="N42" i="105"/>
  <c r="V42" i="105"/>
  <c r="J43" i="105"/>
  <c r="R43" i="105"/>
  <c r="F44" i="105"/>
  <c r="N44" i="105"/>
  <c r="V44" i="105"/>
  <c r="J45" i="105"/>
  <c r="R45" i="105"/>
  <c r="F46" i="105"/>
  <c r="N46" i="105"/>
  <c r="V46" i="105"/>
  <c r="J47" i="105"/>
  <c r="R47" i="105"/>
  <c r="F48" i="105"/>
  <c r="N48" i="105"/>
  <c r="V48" i="105"/>
  <c r="J49" i="105"/>
  <c r="R49" i="105"/>
  <c r="F50" i="105"/>
  <c r="N50" i="105"/>
  <c r="V50" i="105"/>
  <c r="J51" i="105"/>
  <c r="R51" i="105"/>
  <c r="J70" i="105"/>
  <c r="R70" i="105"/>
  <c r="S6" i="105"/>
  <c r="O7" i="105"/>
  <c r="M4" i="189"/>
  <c r="K6" i="105"/>
  <c r="G7" i="105"/>
  <c r="W7" i="105"/>
  <c r="C70" i="105"/>
  <c r="D39" i="105"/>
  <c r="D41" i="105"/>
  <c r="D58" i="105"/>
  <c r="L58" i="105"/>
  <c r="T58" i="105"/>
  <c r="H59" i="105"/>
  <c r="P59" i="105"/>
  <c r="D60" i="105"/>
  <c r="L60" i="105"/>
  <c r="T60" i="105"/>
  <c r="H61" i="105"/>
  <c r="P61" i="105"/>
  <c r="D62" i="105"/>
  <c r="L62" i="105"/>
  <c r="T62" i="105"/>
  <c r="H63" i="105"/>
  <c r="P63" i="105"/>
  <c r="D64" i="105"/>
  <c r="L64" i="105"/>
  <c r="T64" i="105"/>
  <c r="H65" i="105"/>
  <c r="P65" i="105"/>
  <c r="D66" i="105"/>
  <c r="L66" i="105"/>
  <c r="T66" i="105"/>
  <c r="H67" i="105"/>
  <c r="P67" i="105"/>
  <c r="D68" i="105"/>
  <c r="L68" i="105"/>
  <c r="T68" i="105"/>
  <c r="H69" i="105"/>
  <c r="P69" i="105"/>
  <c r="D70" i="105"/>
  <c r="L70" i="105"/>
  <c r="T70" i="105"/>
  <c r="H19" i="105"/>
  <c r="D20" i="105"/>
  <c r="L20" i="105"/>
  <c r="T20" i="105"/>
  <c r="H21" i="105"/>
  <c r="P21" i="105"/>
  <c r="D23" i="105"/>
  <c r="L23" i="105"/>
  <c r="T23" i="105"/>
  <c r="H24" i="105"/>
  <c r="P24" i="105"/>
  <c r="D25" i="105"/>
  <c r="L25" i="105"/>
  <c r="T25" i="105"/>
  <c r="P28" i="105"/>
  <c r="D29" i="105"/>
  <c r="L29" i="105"/>
  <c r="T29" i="105"/>
  <c r="H30" i="105"/>
  <c r="P30" i="105"/>
  <c r="D31" i="105"/>
  <c r="L31" i="105"/>
  <c r="T31" i="105"/>
  <c r="H32" i="105"/>
  <c r="P32" i="105"/>
  <c r="G58" i="105"/>
  <c r="O58" i="105"/>
  <c r="W58" i="105"/>
  <c r="K59" i="105"/>
  <c r="S59" i="105"/>
  <c r="G60" i="105"/>
  <c r="O60" i="105"/>
  <c r="W60" i="105"/>
  <c r="K61" i="105"/>
  <c r="S61" i="105"/>
  <c r="G62" i="105"/>
  <c r="O62" i="105"/>
  <c r="W62" i="105"/>
  <c r="K63" i="105"/>
  <c r="S63" i="105"/>
  <c r="G64" i="105"/>
  <c r="O64" i="105"/>
  <c r="W64" i="105"/>
  <c r="K65" i="105"/>
  <c r="S65" i="105"/>
  <c r="G66" i="105"/>
  <c r="O66" i="105"/>
  <c r="W66" i="105"/>
  <c r="K67" i="105"/>
  <c r="S67" i="105"/>
  <c r="G68" i="105"/>
  <c r="O68" i="105"/>
  <c r="W68" i="105"/>
  <c r="K69" i="105"/>
  <c r="S69" i="105"/>
  <c r="E4" i="189"/>
  <c r="U4" i="189"/>
  <c r="J9" i="105"/>
  <c r="R9" i="105"/>
  <c r="F10" i="105"/>
  <c r="N10" i="105"/>
  <c r="V10" i="105"/>
  <c r="D57" i="105"/>
  <c r="L57" i="105"/>
  <c r="T57" i="105"/>
  <c r="H58" i="105"/>
  <c r="P58" i="105"/>
  <c r="D59" i="105"/>
  <c r="L59" i="105"/>
  <c r="T59" i="105"/>
  <c r="H60" i="105"/>
  <c r="P60" i="105"/>
  <c r="D61" i="105"/>
  <c r="L61" i="105"/>
  <c r="T61" i="105"/>
  <c r="H62" i="105"/>
  <c r="P62" i="105"/>
  <c r="D63" i="105"/>
  <c r="L63" i="105"/>
  <c r="T63" i="105"/>
  <c r="H64" i="105"/>
  <c r="P64" i="105"/>
  <c r="D65" i="105"/>
  <c r="L65" i="105"/>
  <c r="T65" i="105"/>
  <c r="H66" i="105"/>
  <c r="P66" i="105"/>
  <c r="D67" i="105"/>
  <c r="L67" i="105"/>
  <c r="T67" i="105"/>
  <c r="H68" i="105"/>
  <c r="P68" i="105"/>
  <c r="D69" i="105"/>
  <c r="L69" i="105"/>
  <c r="T69" i="105"/>
  <c r="T4" i="190"/>
  <c r="T3" i="190" s="1"/>
  <c r="D6" i="105"/>
  <c r="D4" i="105" s="1"/>
  <c r="L6" i="105"/>
  <c r="L4" i="105" s="1"/>
  <c r="T6" i="105"/>
  <c r="T4" i="105" s="1"/>
  <c r="H7" i="105"/>
  <c r="P7" i="105"/>
  <c r="H10" i="105"/>
  <c r="P10" i="105"/>
  <c r="H13" i="105"/>
  <c r="P13" i="105"/>
  <c r="D14" i="105"/>
  <c r="L14" i="105"/>
  <c r="T14" i="105"/>
  <c r="H15" i="105"/>
  <c r="P15" i="105"/>
  <c r="D16" i="105"/>
  <c r="L16" i="105"/>
  <c r="T16" i="105"/>
  <c r="G18" i="105"/>
  <c r="O18" i="105"/>
  <c r="W18" i="105"/>
  <c r="K19" i="105"/>
  <c r="S19" i="105"/>
  <c r="G20" i="105"/>
  <c r="O20" i="105"/>
  <c r="W20" i="105"/>
  <c r="K21" i="105"/>
  <c r="S21" i="105"/>
  <c r="J58" i="105"/>
  <c r="R58" i="105"/>
  <c r="F59" i="105"/>
  <c r="N59" i="105"/>
  <c r="V59" i="105"/>
  <c r="J60" i="105"/>
  <c r="R60" i="105"/>
  <c r="F61" i="105"/>
  <c r="N61" i="105"/>
  <c r="V61" i="105"/>
  <c r="J62" i="105"/>
  <c r="R62" i="105"/>
  <c r="F63" i="105"/>
  <c r="N63" i="105"/>
  <c r="V63" i="105"/>
  <c r="J64" i="105"/>
  <c r="R64" i="105"/>
  <c r="F65" i="105"/>
  <c r="N65" i="105"/>
  <c r="V65" i="105"/>
  <c r="J66" i="105"/>
  <c r="R66" i="105"/>
  <c r="F67" i="105"/>
  <c r="N67" i="105"/>
  <c r="V67" i="105"/>
  <c r="J68" i="105"/>
  <c r="R68" i="105"/>
  <c r="F69" i="105"/>
  <c r="N69" i="105"/>
  <c r="V69" i="105"/>
  <c r="E6" i="105"/>
  <c r="M6" i="105"/>
  <c r="U6" i="105"/>
  <c r="I7" i="105"/>
  <c r="Q7" i="105"/>
  <c r="I13" i="105"/>
  <c r="Q13" i="105"/>
  <c r="E14" i="105"/>
  <c r="M14" i="105"/>
  <c r="U14" i="105"/>
  <c r="I15" i="105"/>
  <c r="Q15" i="105"/>
  <c r="E16" i="105"/>
  <c r="M16" i="105"/>
  <c r="U16" i="105"/>
  <c r="H18" i="105"/>
  <c r="P18" i="105"/>
  <c r="D19" i="105"/>
  <c r="L19" i="105"/>
  <c r="T19" i="105"/>
  <c r="H20" i="105"/>
  <c r="P20" i="105"/>
  <c r="H25" i="105"/>
  <c r="I29" i="105"/>
  <c r="E30" i="105"/>
  <c r="M30" i="105"/>
  <c r="U30" i="105"/>
  <c r="I31" i="105"/>
  <c r="Q31" i="105"/>
  <c r="E32" i="105"/>
  <c r="M32" i="105"/>
  <c r="U32" i="105"/>
  <c r="K5" i="105"/>
  <c r="S5" i="105"/>
  <c r="G6" i="105"/>
  <c r="O6" i="105"/>
  <c r="W6" i="105"/>
  <c r="K7" i="105"/>
  <c r="S7" i="105"/>
  <c r="O12" i="105"/>
  <c r="K13" i="105"/>
  <c r="S13" i="105"/>
  <c r="G14" i="105"/>
  <c r="O14" i="105"/>
  <c r="W14" i="105"/>
  <c r="K15" i="105"/>
  <c r="S15" i="105"/>
  <c r="G16" i="105"/>
  <c r="O16" i="105"/>
  <c r="W16" i="105"/>
  <c r="D4" i="189"/>
  <c r="D3" i="189" s="1"/>
  <c r="W4" i="189"/>
  <c r="W3" i="189" s="1"/>
  <c r="F4" i="190"/>
  <c r="C18" i="105"/>
  <c r="F28" i="105"/>
  <c r="N28" i="105"/>
  <c r="V28" i="105"/>
  <c r="J29" i="105"/>
  <c r="R29" i="105"/>
  <c r="F30" i="105"/>
  <c r="N30" i="105"/>
  <c r="V30" i="105"/>
  <c r="J31" i="105"/>
  <c r="R31" i="105"/>
  <c r="F32" i="105"/>
  <c r="N32" i="105"/>
  <c r="V32" i="105"/>
  <c r="Q72" i="105"/>
  <c r="Q71" i="105" s="1"/>
  <c r="E73" i="105"/>
  <c r="M73" i="105"/>
  <c r="U73" i="105"/>
  <c r="I75" i="105"/>
  <c r="Q75" i="105"/>
  <c r="E76" i="105"/>
  <c r="M76" i="105"/>
  <c r="U76" i="105"/>
  <c r="C43" i="105"/>
  <c r="C44" i="105"/>
  <c r="C51" i="105"/>
  <c r="C59" i="105"/>
  <c r="G28" i="105"/>
  <c r="O28" i="105"/>
  <c r="W28" i="105"/>
  <c r="K29" i="105"/>
  <c r="S29" i="105"/>
  <c r="G30" i="105"/>
  <c r="O30" i="105"/>
  <c r="W30" i="105"/>
  <c r="K31" i="105"/>
  <c r="S31" i="105"/>
  <c r="G32" i="105"/>
  <c r="O32" i="105"/>
  <c r="W32" i="105"/>
  <c r="F73" i="105"/>
  <c r="N73" i="105"/>
  <c r="V73" i="105"/>
  <c r="J75" i="105"/>
  <c r="R75" i="105"/>
  <c r="F76" i="105"/>
  <c r="N76" i="105"/>
  <c r="V76" i="105"/>
  <c r="J10" i="105"/>
  <c r="R10" i="105"/>
  <c r="F12" i="105"/>
  <c r="N12" i="105"/>
  <c r="V12" i="105"/>
  <c r="J13" i="105"/>
  <c r="R13" i="105"/>
  <c r="F14" i="105"/>
  <c r="N14" i="105"/>
  <c r="V14" i="105"/>
  <c r="J15" i="105"/>
  <c r="R15" i="105"/>
  <c r="F16" i="105"/>
  <c r="N16" i="105"/>
  <c r="V16" i="105"/>
  <c r="U41" i="105"/>
  <c r="I42" i="105"/>
  <c r="Q42" i="105"/>
  <c r="M43" i="105"/>
  <c r="U43" i="105"/>
  <c r="I44" i="105"/>
  <c r="Q44" i="105"/>
  <c r="E45" i="105"/>
  <c r="M45" i="105"/>
  <c r="U45" i="105"/>
  <c r="I46" i="105"/>
  <c r="Q46" i="105"/>
  <c r="E47" i="105"/>
  <c r="M47" i="105"/>
  <c r="U47" i="105"/>
  <c r="I48" i="105"/>
  <c r="Q48" i="105"/>
  <c r="E49" i="105"/>
  <c r="M49" i="105"/>
  <c r="U49" i="105"/>
  <c r="I50" i="105"/>
  <c r="Q50" i="105"/>
  <c r="E51" i="105"/>
  <c r="M51" i="105"/>
  <c r="U51" i="105"/>
  <c r="K10" i="105"/>
  <c r="S10" i="105"/>
  <c r="S8" i="105" s="1"/>
  <c r="F35" i="105"/>
  <c r="N35" i="105"/>
  <c r="V35" i="105"/>
  <c r="J36" i="105"/>
  <c r="R36" i="105"/>
  <c r="F37" i="105"/>
  <c r="N37" i="105"/>
  <c r="V37" i="105"/>
  <c r="J38" i="105"/>
  <c r="R38" i="105"/>
  <c r="F39" i="105"/>
  <c r="N39" i="105"/>
  <c r="V39" i="105"/>
  <c r="J40" i="105"/>
  <c r="R40" i="105"/>
  <c r="F41" i="105"/>
  <c r="N41" i="105"/>
  <c r="V41" i="105"/>
  <c r="J42" i="105"/>
  <c r="R42" i="105"/>
  <c r="F43" i="105"/>
  <c r="N43" i="105"/>
  <c r="V43" i="105"/>
  <c r="J44" i="105"/>
  <c r="R44" i="105"/>
  <c r="F45" i="105"/>
  <c r="N45" i="105"/>
  <c r="V45" i="105"/>
  <c r="J46" i="105"/>
  <c r="R46" i="105"/>
  <c r="F47" i="105"/>
  <c r="N47" i="105"/>
  <c r="V47" i="105"/>
  <c r="J48" i="105"/>
  <c r="R48" i="105"/>
  <c r="F49" i="105"/>
  <c r="N49" i="105"/>
  <c r="V49" i="105"/>
  <c r="J50" i="105"/>
  <c r="R50" i="105"/>
  <c r="F51" i="105"/>
  <c r="N51" i="105"/>
  <c r="V51" i="105"/>
  <c r="J4" i="190"/>
  <c r="R4" i="190"/>
  <c r="N4" i="190"/>
  <c r="R4" i="189"/>
  <c r="C34" i="105"/>
  <c r="C28" i="105"/>
  <c r="C57" i="105"/>
  <c r="M5" i="105"/>
  <c r="I6" i="105"/>
  <c r="Q6" i="105"/>
  <c r="E7" i="105"/>
  <c r="M7" i="105"/>
  <c r="U7" i="105"/>
  <c r="Q18" i="105"/>
  <c r="E19" i="105"/>
  <c r="M19" i="105"/>
  <c r="U19" i="105"/>
  <c r="I20" i="105"/>
  <c r="Q20" i="105"/>
  <c r="E21" i="105"/>
  <c r="M21" i="105"/>
  <c r="U21" i="105"/>
  <c r="K24" i="105"/>
  <c r="S24" i="105"/>
  <c r="G25" i="105"/>
  <c r="O25" i="105"/>
  <c r="W25" i="105"/>
  <c r="C36" i="105"/>
  <c r="C66" i="105"/>
  <c r="J6" i="105"/>
  <c r="R6" i="105"/>
  <c r="F7" i="105"/>
  <c r="N7" i="105"/>
  <c r="V7" i="105"/>
  <c r="G19" i="105"/>
  <c r="O19" i="105"/>
  <c r="W19" i="105"/>
  <c r="K20" i="105"/>
  <c r="S20" i="105"/>
  <c r="G21" i="105"/>
  <c r="O21" i="105"/>
  <c r="W21" i="105"/>
  <c r="J57" i="105"/>
  <c r="R57" i="105"/>
  <c r="F58" i="105"/>
  <c r="N58" i="105"/>
  <c r="V58" i="105"/>
  <c r="J59" i="105"/>
  <c r="R59" i="105"/>
  <c r="F60" i="105"/>
  <c r="N60" i="105"/>
  <c r="V60" i="105"/>
  <c r="J61" i="105"/>
  <c r="R61" i="105"/>
  <c r="F62" i="105"/>
  <c r="N62" i="105"/>
  <c r="V62" i="105"/>
  <c r="J63" i="105"/>
  <c r="R63" i="105"/>
  <c r="F64" i="105"/>
  <c r="N64" i="105"/>
  <c r="V64" i="105"/>
  <c r="J65" i="105"/>
  <c r="R65" i="105"/>
  <c r="F66" i="105"/>
  <c r="N66" i="105"/>
  <c r="V66" i="105"/>
  <c r="J67" i="105"/>
  <c r="R67" i="105"/>
  <c r="F68" i="105"/>
  <c r="N68" i="105"/>
  <c r="V68" i="105"/>
  <c r="J69" i="105"/>
  <c r="R69" i="105"/>
  <c r="U4" i="190"/>
  <c r="U3" i="190" s="1"/>
  <c r="C30" i="105"/>
  <c r="F13" i="105"/>
  <c r="N13" i="105"/>
  <c r="V13" i="105"/>
  <c r="J14" i="105"/>
  <c r="R14" i="105"/>
  <c r="F15" i="105"/>
  <c r="N15" i="105"/>
  <c r="V15" i="105"/>
  <c r="J16" i="105"/>
  <c r="R16" i="105"/>
  <c r="Q29" i="105"/>
  <c r="N34" i="105"/>
  <c r="C75" i="105"/>
  <c r="C23" i="105"/>
  <c r="C64" i="105"/>
  <c r="C45" i="105"/>
  <c r="H28" i="105"/>
  <c r="C65" i="105"/>
  <c r="C38" i="105"/>
  <c r="C46" i="105"/>
  <c r="C73" i="105"/>
  <c r="F6" i="105"/>
  <c r="N6" i="105"/>
  <c r="V6" i="105"/>
  <c r="J7" i="105"/>
  <c r="R7" i="105"/>
  <c r="D21" i="105"/>
  <c r="L21" i="105"/>
  <c r="T21" i="105"/>
  <c r="K23" i="105"/>
  <c r="S23" i="105"/>
  <c r="G24" i="105"/>
  <c r="O24" i="105"/>
  <c r="W24" i="105"/>
  <c r="K25" i="105"/>
  <c r="S25" i="105"/>
  <c r="G29" i="105"/>
  <c r="O29" i="105"/>
  <c r="W29" i="105"/>
  <c r="K30" i="105"/>
  <c r="S30" i="105"/>
  <c r="G31" i="105"/>
  <c r="O31" i="105"/>
  <c r="W31" i="105"/>
  <c r="K32" i="105"/>
  <c r="S32" i="105"/>
  <c r="G35" i="105"/>
  <c r="O35" i="105"/>
  <c r="W35" i="105"/>
  <c r="K36" i="105"/>
  <c r="S36" i="105"/>
  <c r="G37" i="105"/>
  <c r="O37" i="105"/>
  <c r="W37" i="105"/>
  <c r="K38" i="105"/>
  <c r="S38" i="105"/>
  <c r="G39" i="105"/>
  <c r="O39" i="105"/>
  <c r="W39" i="105"/>
  <c r="K40" i="105"/>
  <c r="S40" i="105"/>
  <c r="G41" i="105"/>
  <c r="O41" i="105"/>
  <c r="W41" i="105"/>
  <c r="K42" i="105"/>
  <c r="S42" i="105"/>
  <c r="G43" i="105"/>
  <c r="O43" i="105"/>
  <c r="W43" i="105"/>
  <c r="K44" i="105"/>
  <c r="S44" i="105"/>
  <c r="G45" i="105"/>
  <c r="O45" i="105"/>
  <c r="W45" i="105"/>
  <c r="K46" i="105"/>
  <c r="S46" i="105"/>
  <c r="G47" i="105"/>
  <c r="O47" i="105"/>
  <c r="W47" i="105"/>
  <c r="K48" i="105"/>
  <c r="S48" i="105"/>
  <c r="G49" i="105"/>
  <c r="O49" i="105"/>
  <c r="W49" i="105"/>
  <c r="K50" i="105"/>
  <c r="S50" i="105"/>
  <c r="G51" i="105"/>
  <c r="O51" i="105"/>
  <c r="W51" i="105"/>
  <c r="Q16" i="105"/>
  <c r="H35" i="105"/>
  <c r="P35" i="105"/>
  <c r="D36" i="105"/>
  <c r="L36" i="105"/>
  <c r="T36" i="105"/>
  <c r="H37" i="105"/>
  <c r="P37" i="105"/>
  <c r="D38" i="105"/>
  <c r="L38" i="105"/>
  <c r="T38" i="105"/>
  <c r="H39" i="105"/>
  <c r="P39" i="105"/>
  <c r="D40" i="105"/>
  <c r="L40" i="105"/>
  <c r="T40" i="105"/>
  <c r="H41" i="105"/>
  <c r="P41" i="105"/>
  <c r="D42" i="105"/>
  <c r="L42" i="105"/>
  <c r="T42" i="105"/>
  <c r="H43" i="105"/>
  <c r="P43" i="105"/>
  <c r="D44" i="105"/>
  <c r="L44" i="105"/>
  <c r="T44" i="105"/>
  <c r="H45" i="105"/>
  <c r="P45" i="105"/>
  <c r="D46" i="105"/>
  <c r="L46" i="105"/>
  <c r="T46" i="105"/>
  <c r="H47" i="105"/>
  <c r="P47" i="105"/>
  <c r="D48" i="105"/>
  <c r="L48" i="105"/>
  <c r="T48" i="105"/>
  <c r="H49" i="105"/>
  <c r="P49" i="105"/>
  <c r="D50" i="105"/>
  <c r="L50" i="105"/>
  <c r="T50" i="105"/>
  <c r="H51" i="105"/>
  <c r="P51" i="105"/>
  <c r="K58" i="105"/>
  <c r="S58" i="105"/>
  <c r="G59" i="105"/>
  <c r="O59" i="105"/>
  <c r="W59" i="105"/>
  <c r="K60" i="105"/>
  <c r="S60" i="105"/>
  <c r="G61" i="105"/>
  <c r="O61" i="105"/>
  <c r="W61" i="105"/>
  <c r="K62" i="105"/>
  <c r="S62" i="105"/>
  <c r="G63" i="105"/>
  <c r="O63" i="105"/>
  <c r="W63" i="105"/>
  <c r="K64" i="105"/>
  <c r="S64" i="105"/>
  <c r="G65" i="105"/>
  <c r="O65" i="105"/>
  <c r="W65" i="105"/>
  <c r="K66" i="105"/>
  <c r="S66" i="105"/>
  <c r="G67" i="105"/>
  <c r="O67" i="105"/>
  <c r="W67" i="105"/>
  <c r="K68" i="105"/>
  <c r="S68" i="105"/>
  <c r="G69" i="105"/>
  <c r="O69" i="105"/>
  <c r="H73" i="105"/>
  <c r="P73" i="105"/>
  <c r="D75" i="105"/>
  <c r="L75" i="105"/>
  <c r="T75" i="105"/>
  <c r="H76" i="105"/>
  <c r="P76" i="105"/>
  <c r="J19" i="105"/>
  <c r="R19" i="105"/>
  <c r="F20" i="105"/>
  <c r="N20" i="105"/>
  <c r="V20" i="105"/>
  <c r="J21" i="105"/>
  <c r="R21" i="105"/>
  <c r="E24" i="105"/>
  <c r="M24" i="105"/>
  <c r="U24" i="105"/>
  <c r="I25" i="105"/>
  <c r="Q25" i="105"/>
  <c r="I28" i="105"/>
  <c r="Q28" i="105"/>
  <c r="E29" i="105"/>
  <c r="M29" i="105"/>
  <c r="U29" i="105"/>
  <c r="I30" i="105"/>
  <c r="Q30" i="105"/>
  <c r="E31" i="105"/>
  <c r="M31" i="105"/>
  <c r="U31" i="105"/>
  <c r="I32" i="105"/>
  <c r="Q32" i="105"/>
  <c r="V4" i="190"/>
  <c r="C9" i="104"/>
  <c r="C3" i="191"/>
  <c r="C13" i="104"/>
  <c r="C25" i="104"/>
  <c r="C30" i="104"/>
  <c r="C75" i="104"/>
  <c r="C15" i="104"/>
  <c r="C32" i="104"/>
  <c r="C58" i="104"/>
  <c r="C66" i="104"/>
  <c r="W4" i="190"/>
  <c r="C12" i="104"/>
  <c r="C24" i="104"/>
  <c r="C29" i="104"/>
  <c r="C38" i="104"/>
  <c r="C46" i="104"/>
  <c r="C55" i="104"/>
  <c r="C63" i="104"/>
  <c r="H4" i="190"/>
  <c r="P4" i="190"/>
  <c r="L4" i="190"/>
  <c r="C43" i="104"/>
  <c r="C51" i="104"/>
  <c r="H72" i="105"/>
  <c r="P72" i="105"/>
  <c r="D73" i="105"/>
  <c r="L73" i="105"/>
  <c r="T73" i="105"/>
  <c r="H75" i="105"/>
  <c r="P75" i="105"/>
  <c r="D76" i="105"/>
  <c r="L76" i="105"/>
  <c r="T76" i="105"/>
  <c r="L4" i="189"/>
  <c r="T4" i="189"/>
  <c r="T3" i="189" s="1"/>
  <c r="C7" i="104"/>
  <c r="C21" i="104"/>
  <c r="C76" i="104"/>
  <c r="C6" i="104"/>
  <c r="W69" i="105"/>
  <c r="F4" i="189"/>
  <c r="N4" i="189"/>
  <c r="V4" i="189"/>
  <c r="J4" i="189"/>
  <c r="C34" i="104"/>
  <c r="C42" i="104"/>
  <c r="C50" i="104"/>
  <c r="C59" i="104"/>
  <c r="C67" i="104"/>
  <c r="C23" i="104"/>
  <c r="C35" i="104"/>
  <c r="C5" i="104"/>
  <c r="C53" i="104"/>
  <c r="C3" i="193"/>
  <c r="O5" i="105"/>
  <c r="W12" i="105"/>
  <c r="E34" i="105"/>
  <c r="Q35" i="105"/>
  <c r="M12" i="105"/>
  <c r="G5" i="105"/>
  <c r="G4" i="105" s="1"/>
  <c r="T18" i="105"/>
  <c r="C9" i="105"/>
  <c r="G12" i="105"/>
  <c r="C7" i="105"/>
  <c r="C58" i="105"/>
  <c r="I5" i="105"/>
  <c r="Q5" i="105"/>
  <c r="G9" i="105"/>
  <c r="G8" i="105" s="1"/>
  <c r="O9" i="105"/>
  <c r="O8" i="105" s="1"/>
  <c r="W9" i="105"/>
  <c r="W8" i="105" s="1"/>
  <c r="I23" i="105"/>
  <c r="I22" i="105" s="1"/>
  <c r="Q23" i="105"/>
  <c r="Q22" i="105" s="1"/>
  <c r="S72" i="105"/>
  <c r="S71" i="105" s="1"/>
  <c r="P19" i="105"/>
  <c r="I72" i="105"/>
  <c r="I71" i="105" s="1"/>
  <c r="C6" i="105"/>
  <c r="C29" i="105"/>
  <c r="H9" i="105"/>
  <c r="L10" i="105"/>
  <c r="T10" i="105"/>
  <c r="D18" i="105"/>
  <c r="M34" i="105"/>
  <c r="C12" i="105"/>
  <c r="D10" i="105"/>
  <c r="C14" i="105"/>
  <c r="C67" i="105"/>
  <c r="C40" i="105"/>
  <c r="C48" i="105"/>
  <c r="Q9" i="105"/>
  <c r="K57" i="105"/>
  <c r="S57" i="105"/>
  <c r="W5" i="105"/>
  <c r="C37" i="105"/>
  <c r="U34" i="105"/>
  <c r="C8" i="187"/>
  <c r="C10" i="105"/>
  <c r="C35" i="105"/>
  <c r="C62" i="105"/>
  <c r="C13" i="105"/>
  <c r="C47" i="105"/>
  <c r="J5" i="105"/>
  <c r="R5" i="105"/>
  <c r="P9" i="105"/>
  <c r="C19" i="105"/>
  <c r="I9" i="105"/>
  <c r="J12" i="105"/>
  <c r="R12" i="105"/>
  <c r="I18" i="105"/>
  <c r="L18" i="105"/>
  <c r="C22" i="187"/>
  <c r="C24" i="105"/>
  <c r="C25" i="105"/>
  <c r="C39" i="105"/>
  <c r="C16" i="105"/>
  <c r="C69" i="105"/>
  <c r="C32" i="105"/>
  <c r="C42" i="105"/>
  <c r="C50" i="105"/>
  <c r="C61" i="105"/>
  <c r="C21" i="105"/>
  <c r="C60" i="105"/>
  <c r="U5" i="105"/>
  <c r="K9" i="105"/>
  <c r="E23" i="105"/>
  <c r="M23" i="105"/>
  <c r="U23" i="105"/>
  <c r="K28" i="105"/>
  <c r="S28" i="105"/>
  <c r="M57" i="105"/>
  <c r="Q60" i="105"/>
  <c r="U63" i="105"/>
  <c r="C5" i="105"/>
  <c r="F5" i="105"/>
  <c r="N5" i="105"/>
  <c r="V5" i="105"/>
  <c r="D9" i="105"/>
  <c r="L9" i="105"/>
  <c r="T9" i="105"/>
  <c r="E12" i="105"/>
  <c r="U12" i="105"/>
  <c r="K18" i="105"/>
  <c r="S18" i="105"/>
  <c r="E5" i="105"/>
  <c r="C15" i="105"/>
  <c r="C68" i="105"/>
  <c r="C31" i="105"/>
  <c r="C41" i="105"/>
  <c r="C49" i="105"/>
  <c r="C20" i="105"/>
  <c r="H5" i="105"/>
  <c r="P5" i="105"/>
  <c r="P4" i="105" s="1"/>
  <c r="H12" i="105"/>
  <c r="P12" i="105"/>
  <c r="D13" i="105"/>
  <c r="L13" i="105"/>
  <c r="T13" i="105"/>
  <c r="H14" i="105"/>
  <c r="P14" i="105"/>
  <c r="D15" i="105"/>
  <c r="L15" i="105"/>
  <c r="T15" i="105"/>
  <c r="H16" i="105"/>
  <c r="P16" i="105"/>
  <c r="J18" i="105"/>
  <c r="R18" i="105"/>
  <c r="N19" i="105"/>
  <c r="V19" i="105"/>
  <c r="J20" i="105"/>
  <c r="F21" i="105"/>
  <c r="N21" i="105"/>
  <c r="V21" i="105"/>
  <c r="H23" i="105"/>
  <c r="P23" i="105"/>
  <c r="D24" i="105"/>
  <c r="L24" i="105"/>
  <c r="T24" i="105"/>
  <c r="P25" i="105"/>
  <c r="R28" i="105"/>
  <c r="D34" i="105"/>
  <c r="L34" i="105"/>
  <c r="T34" i="105"/>
  <c r="D28" i="105"/>
  <c r="L28" i="105"/>
  <c r="T28" i="105"/>
  <c r="H29" i="105"/>
  <c r="P29" i="105"/>
  <c r="D30" i="105"/>
  <c r="L30" i="105"/>
  <c r="T30" i="105"/>
  <c r="H31" i="105"/>
  <c r="P31" i="105"/>
  <c r="D32" i="105"/>
  <c r="L32" i="105"/>
  <c r="T32" i="105"/>
  <c r="J72" i="105"/>
  <c r="R72" i="105"/>
  <c r="C63" i="105"/>
  <c r="C76" i="105"/>
  <c r="M8" i="105"/>
  <c r="K12" i="105"/>
  <c r="S12" i="105"/>
  <c r="G13" i="105"/>
  <c r="O13" i="105"/>
  <c r="W13" i="105"/>
  <c r="K14" i="105"/>
  <c r="S14" i="105"/>
  <c r="G15" i="105"/>
  <c r="O15" i="105"/>
  <c r="W15" i="105"/>
  <c r="K16" i="105"/>
  <c r="S16" i="105"/>
  <c r="E18" i="105"/>
  <c r="M18" i="105"/>
  <c r="U18" i="105"/>
  <c r="E28" i="105"/>
  <c r="M28" i="105"/>
  <c r="U28" i="105"/>
  <c r="E57" i="105"/>
  <c r="U57" i="105"/>
  <c r="I58" i="105"/>
  <c r="Q58" i="105"/>
  <c r="E59" i="105"/>
  <c r="M59" i="105"/>
  <c r="U59" i="105"/>
  <c r="I60" i="105"/>
  <c r="E61" i="105"/>
  <c r="M61" i="105"/>
  <c r="U61" i="105"/>
  <c r="I62" i="105"/>
  <c r="Q62" i="105"/>
  <c r="E63" i="105"/>
  <c r="M63" i="105"/>
  <c r="I64" i="105"/>
  <c r="Q64" i="105"/>
  <c r="E65" i="105"/>
  <c r="M65" i="105"/>
  <c r="U65" i="105"/>
  <c r="I66" i="105"/>
  <c r="Q66" i="105"/>
  <c r="E67" i="105"/>
  <c r="M67" i="105"/>
  <c r="U67" i="105"/>
  <c r="I68" i="105"/>
  <c r="Q68" i="105"/>
  <c r="E69" i="105"/>
  <c r="M69" i="105"/>
  <c r="U69" i="105"/>
  <c r="K72" i="105"/>
  <c r="K71" i="105" s="1"/>
  <c r="G73" i="105"/>
  <c r="G71" i="105" s="1"/>
  <c r="O73" i="105"/>
  <c r="O71" i="105" s="1"/>
  <c r="W73" i="105"/>
  <c r="W71" i="105" s="1"/>
  <c r="K75" i="105"/>
  <c r="S75" i="105"/>
  <c r="G76" i="105"/>
  <c r="O76" i="105"/>
  <c r="W76" i="105"/>
  <c r="I4" i="190"/>
  <c r="Q4" i="190"/>
  <c r="H4" i="189"/>
  <c r="P4" i="189"/>
  <c r="C71" i="187"/>
  <c r="C72" i="105"/>
  <c r="F9" i="105"/>
  <c r="F8" i="105" s="1"/>
  <c r="N9" i="105"/>
  <c r="V9" i="105"/>
  <c r="D12" i="105"/>
  <c r="L12" i="105"/>
  <c r="T12" i="105"/>
  <c r="H34" i="105"/>
  <c r="P34" i="105"/>
  <c r="D35" i="105"/>
  <c r="L35" i="105"/>
  <c r="T35" i="105"/>
  <c r="H36" i="105"/>
  <c r="P36" i="105"/>
  <c r="D37" i="105"/>
  <c r="L37" i="105"/>
  <c r="T37" i="105"/>
  <c r="H38" i="105"/>
  <c r="P38" i="105"/>
  <c r="L39" i="105"/>
  <c r="T39" i="105"/>
  <c r="H40" i="105"/>
  <c r="P40" i="105"/>
  <c r="L41" i="105"/>
  <c r="T41" i="105"/>
  <c r="H42" i="105"/>
  <c r="P42" i="105"/>
  <c r="D43" i="105"/>
  <c r="L43" i="105"/>
  <c r="T43" i="105"/>
  <c r="H44" i="105"/>
  <c r="P44" i="105"/>
  <c r="D45" i="105"/>
  <c r="L45" i="105"/>
  <c r="T45" i="105"/>
  <c r="H46" i="105"/>
  <c r="P46" i="105"/>
  <c r="D47" i="105"/>
  <c r="L47" i="105"/>
  <c r="T47" i="105"/>
  <c r="H48" i="105"/>
  <c r="P48" i="105"/>
  <c r="D49" i="105"/>
  <c r="L49" i="105"/>
  <c r="T49" i="105"/>
  <c r="H50" i="105"/>
  <c r="P50" i="105"/>
  <c r="D51" i="105"/>
  <c r="L51" i="105"/>
  <c r="T51" i="105"/>
  <c r="F57" i="105"/>
  <c r="N57" i="105"/>
  <c r="V57" i="105"/>
  <c r="D72" i="105"/>
  <c r="L72" i="105"/>
  <c r="T72" i="105"/>
  <c r="O3" i="189"/>
  <c r="I34" i="105"/>
  <c r="Q34" i="105"/>
  <c r="E35" i="105"/>
  <c r="M35" i="105"/>
  <c r="U35" i="105"/>
  <c r="I36" i="105"/>
  <c r="Q36" i="105"/>
  <c r="E37" i="105"/>
  <c r="M37" i="105"/>
  <c r="U37" i="105"/>
  <c r="I38" i="105"/>
  <c r="Q38" i="105"/>
  <c r="E39" i="105"/>
  <c r="M39" i="105"/>
  <c r="U39" i="105"/>
  <c r="I40" i="105"/>
  <c r="Q40" i="105"/>
  <c r="E41" i="105"/>
  <c r="M41" i="105"/>
  <c r="G57" i="105"/>
  <c r="O57" i="105"/>
  <c r="W57" i="105"/>
  <c r="E72" i="105"/>
  <c r="E71" i="105" s="1"/>
  <c r="M72" i="105"/>
  <c r="U72" i="105"/>
  <c r="K4" i="190"/>
  <c r="S4" i="190"/>
  <c r="G4" i="190"/>
  <c r="O4" i="190"/>
  <c r="F23" i="105"/>
  <c r="F22" i="105" s="1"/>
  <c r="N23" i="105"/>
  <c r="N22" i="105" s="1"/>
  <c r="J34" i="105"/>
  <c r="R34" i="105"/>
  <c r="H57" i="105"/>
  <c r="P57" i="105"/>
  <c r="F72" i="105"/>
  <c r="N72" i="105"/>
  <c r="V72" i="105"/>
  <c r="J73" i="105"/>
  <c r="R73" i="105"/>
  <c r="F75" i="105"/>
  <c r="N75" i="105"/>
  <c r="V75" i="105"/>
  <c r="J76" i="105"/>
  <c r="R76" i="105"/>
  <c r="D4" i="190"/>
  <c r="K4" i="189"/>
  <c r="S4" i="189"/>
  <c r="G4" i="189"/>
  <c r="I3" i="189"/>
  <c r="G23" i="105"/>
  <c r="O23" i="105"/>
  <c r="W23" i="105"/>
  <c r="K34" i="105"/>
  <c r="S34" i="105"/>
  <c r="I57" i="105"/>
  <c r="Q57" i="105"/>
  <c r="E58" i="105"/>
  <c r="M58" i="105"/>
  <c r="U58" i="105"/>
  <c r="I59" i="105"/>
  <c r="Q59" i="105"/>
  <c r="E60" i="105"/>
  <c r="M60" i="105"/>
  <c r="U60" i="105"/>
  <c r="I61" i="105"/>
  <c r="Q61" i="105"/>
  <c r="E62" i="105"/>
  <c r="M62" i="105"/>
  <c r="U62" i="105"/>
  <c r="I63" i="105"/>
  <c r="Q63" i="105"/>
  <c r="E64" i="105"/>
  <c r="M64" i="105"/>
  <c r="U64" i="105"/>
  <c r="I65" i="105"/>
  <c r="Q65" i="105"/>
  <c r="E66" i="105"/>
  <c r="M66" i="105"/>
  <c r="U66" i="105"/>
  <c r="I67" i="105"/>
  <c r="Q67" i="105"/>
  <c r="E68" i="105"/>
  <c r="M68" i="105"/>
  <c r="U68" i="105"/>
  <c r="I69" i="105"/>
  <c r="Q69" i="105"/>
  <c r="C33" i="187"/>
  <c r="C4" i="187"/>
  <c r="C11" i="187"/>
  <c r="C52" i="187"/>
  <c r="C27" i="187"/>
  <c r="C17" i="187"/>
  <c r="L22" i="105" l="1"/>
  <c r="N71" i="105"/>
  <c r="I8" i="105"/>
  <c r="P8" i="105"/>
  <c r="K4" i="105"/>
  <c r="Q8" i="105"/>
  <c r="U71" i="105"/>
  <c r="J8" i="105"/>
  <c r="M17" i="105"/>
  <c r="G22" i="105"/>
  <c r="T71" i="105"/>
  <c r="I11" i="105"/>
  <c r="Q4" i="105"/>
  <c r="K17" i="105"/>
  <c r="V8" i="105"/>
  <c r="M22" i="105"/>
  <c r="M71" i="105"/>
  <c r="N3" i="189"/>
  <c r="N2" i="189" s="1"/>
  <c r="R8" i="105"/>
  <c r="W4" i="105"/>
  <c r="V71" i="105"/>
  <c r="K3" i="189"/>
  <c r="K2" i="189" s="1"/>
  <c r="H22" i="105"/>
  <c r="E4" i="105"/>
  <c r="J27" i="105"/>
  <c r="I3" i="190"/>
  <c r="H4" i="105"/>
  <c r="U22" i="105"/>
  <c r="W22" i="105"/>
  <c r="D17" i="105"/>
  <c r="F17" i="105"/>
  <c r="U11" i="105"/>
  <c r="M3" i="190"/>
  <c r="M2" i="190" s="1"/>
  <c r="O4" i="105"/>
  <c r="R27" i="105"/>
  <c r="N27" i="105"/>
  <c r="T52" i="105"/>
  <c r="L52" i="105"/>
  <c r="H17" i="105"/>
  <c r="P22" i="105"/>
  <c r="H3" i="190"/>
  <c r="H2" i="190" s="1"/>
  <c r="E11" i="105"/>
  <c r="R52" i="105"/>
  <c r="R3" i="189"/>
  <c r="M3" i="189"/>
  <c r="M2" i="189" s="1"/>
  <c r="H3" i="189"/>
  <c r="H2" i="189" s="1"/>
  <c r="E17" i="105"/>
  <c r="H27" i="105"/>
  <c r="M11" i="105"/>
  <c r="F3" i="190"/>
  <c r="F2" i="190" s="1"/>
  <c r="P3" i="189"/>
  <c r="P2" i="189" s="1"/>
  <c r="D52" i="105"/>
  <c r="R11" i="105"/>
  <c r="W17" i="105"/>
  <c r="E3" i="189"/>
  <c r="E2" i="189" s="1"/>
  <c r="N8" i="105"/>
  <c r="R17" i="105"/>
  <c r="L17" i="105"/>
  <c r="C2" i="193"/>
  <c r="W27" i="105"/>
  <c r="S22" i="105"/>
  <c r="M4" i="105"/>
  <c r="J3" i="190"/>
  <c r="J2" i="190" s="1"/>
  <c r="F27" i="105"/>
  <c r="S4" i="105"/>
  <c r="L71" i="105"/>
  <c r="J3" i="189"/>
  <c r="J2" i="189" s="1"/>
  <c r="V3" i="190"/>
  <c r="V2" i="190" s="1"/>
  <c r="T22" i="105"/>
  <c r="U4" i="105"/>
  <c r="Q17" i="105"/>
  <c r="J4" i="105"/>
  <c r="P17" i="105"/>
  <c r="I27" i="105"/>
  <c r="P52" i="105"/>
  <c r="V27" i="105"/>
  <c r="R3" i="190"/>
  <c r="R2" i="190" s="1"/>
  <c r="Q27" i="105"/>
  <c r="F71" i="105"/>
  <c r="V52" i="105"/>
  <c r="D22" i="105"/>
  <c r="N3" i="190"/>
  <c r="Q3" i="189"/>
  <c r="H52" i="105"/>
  <c r="Q11" i="105"/>
  <c r="O22" i="105"/>
  <c r="W2" i="189"/>
  <c r="T17" i="105"/>
  <c r="R33" i="105"/>
  <c r="I4" i="105"/>
  <c r="V3" i="189"/>
  <c r="O17" i="105"/>
  <c r="U27" i="105"/>
  <c r="V4" i="105"/>
  <c r="H8" i="105"/>
  <c r="F11" i="105"/>
  <c r="G27" i="105"/>
  <c r="G3" i="189"/>
  <c r="G2" i="189" s="1"/>
  <c r="L3" i="189"/>
  <c r="L2" i="189" s="1"/>
  <c r="R4" i="105"/>
  <c r="V11" i="105"/>
  <c r="S3" i="189"/>
  <c r="S2" i="189" s="1"/>
  <c r="D3" i="190"/>
  <c r="D2" i="190" s="1"/>
  <c r="L3" i="190"/>
  <c r="L2" i="190" s="1"/>
  <c r="V17" i="105"/>
  <c r="O2" i="189"/>
  <c r="O11" i="105"/>
  <c r="K27" i="105"/>
  <c r="I17" i="105"/>
  <c r="E3" i="190"/>
  <c r="E2" i="190" s="1"/>
  <c r="W52" i="105"/>
  <c r="K8" i="105"/>
  <c r="F52" i="105"/>
  <c r="F33" i="105"/>
  <c r="V33" i="105"/>
  <c r="N11" i="105"/>
  <c r="U3" i="189"/>
  <c r="C3" i="187"/>
  <c r="I52" i="105"/>
  <c r="U52" i="105"/>
  <c r="N4" i="105"/>
  <c r="S27" i="105"/>
  <c r="O33" i="105"/>
  <c r="J33" i="105"/>
  <c r="N52" i="105"/>
  <c r="U17" i="105"/>
  <c r="J11" i="105"/>
  <c r="N17" i="105"/>
  <c r="D8" i="105"/>
  <c r="Q3" i="190"/>
  <c r="P27" i="105"/>
  <c r="P11" i="105"/>
  <c r="P3" i="105" s="1"/>
  <c r="J52" i="105"/>
  <c r="G17" i="105"/>
  <c r="P3" i="190"/>
  <c r="P2" i="190" s="1"/>
  <c r="S17" i="105"/>
  <c r="D71" i="105"/>
  <c r="N33" i="105"/>
  <c r="E27" i="105"/>
  <c r="G33" i="105"/>
  <c r="W33" i="105"/>
  <c r="O27" i="105"/>
  <c r="K22" i="105"/>
  <c r="C2" i="191"/>
  <c r="I2" i="189"/>
  <c r="S11" i="105"/>
  <c r="K52" i="105"/>
  <c r="P71" i="105"/>
  <c r="Q52" i="105"/>
  <c r="W3" i="190"/>
  <c r="T2" i="190"/>
  <c r="M27" i="105"/>
  <c r="K11" i="105"/>
  <c r="D27" i="105"/>
  <c r="F4" i="105"/>
  <c r="H71" i="105"/>
  <c r="O52" i="105"/>
  <c r="F3" i="189"/>
  <c r="E52" i="105"/>
  <c r="G52" i="105"/>
  <c r="L11" i="105"/>
  <c r="E22" i="105"/>
  <c r="S52" i="105"/>
  <c r="G11" i="105"/>
  <c r="G3" i="105" s="1"/>
  <c r="M52" i="105"/>
  <c r="S33" i="105"/>
  <c r="K33" i="105"/>
  <c r="O3" i="190"/>
  <c r="D2" i="189"/>
  <c r="T11" i="105"/>
  <c r="T33" i="105"/>
  <c r="T8" i="105"/>
  <c r="U33" i="105"/>
  <c r="W11" i="105"/>
  <c r="L33" i="105"/>
  <c r="U2" i="190"/>
  <c r="L8" i="105"/>
  <c r="G3" i="190"/>
  <c r="D33" i="105"/>
  <c r="T27" i="105"/>
  <c r="H11" i="105"/>
  <c r="T2" i="189"/>
  <c r="S3" i="190"/>
  <c r="Q33" i="105"/>
  <c r="P33" i="105"/>
  <c r="D11" i="105"/>
  <c r="R71" i="105"/>
  <c r="J17" i="105"/>
  <c r="M33" i="105"/>
  <c r="K3" i="190"/>
  <c r="K2" i="190" s="1"/>
  <c r="I33" i="105"/>
  <c r="H33" i="105"/>
  <c r="L27" i="105"/>
  <c r="E33" i="105"/>
  <c r="J71" i="105"/>
  <c r="C26" i="187"/>
  <c r="U3" i="105" l="1"/>
  <c r="J26" i="105"/>
  <c r="Q3" i="105"/>
  <c r="N26" i="105"/>
  <c r="I3" i="105"/>
  <c r="E26" i="105"/>
  <c r="M3" i="105"/>
  <c r="J3" i="105"/>
  <c r="R3" i="105"/>
  <c r="F3" i="105"/>
  <c r="W26" i="105"/>
  <c r="O3" i="105"/>
  <c r="E3" i="105"/>
  <c r="H3" i="105"/>
  <c r="S3" i="105"/>
  <c r="H26" i="105"/>
  <c r="W3" i="105"/>
  <c r="I2" i="190"/>
  <c r="U2" i="189"/>
  <c r="Q2" i="189"/>
  <c r="R2" i="189"/>
  <c r="S26" i="105"/>
  <c r="V3" i="105"/>
  <c r="R26" i="105"/>
  <c r="I26" i="105"/>
  <c r="D3" i="105"/>
  <c r="N2" i="190"/>
  <c r="K3" i="105"/>
  <c r="V26" i="105"/>
  <c r="S2" i="190"/>
  <c r="K26" i="105"/>
  <c r="F26" i="105"/>
  <c r="V2" i="189"/>
  <c r="G26" i="105"/>
  <c r="G2" i="105" s="1"/>
  <c r="P26" i="105"/>
  <c r="P2" i="105" s="1"/>
  <c r="Q26" i="105"/>
  <c r="F2" i="189"/>
  <c r="N3" i="105"/>
  <c r="C2" i="187"/>
  <c r="O2" i="190"/>
  <c r="U26" i="105"/>
  <c r="U2" i="105" s="1"/>
  <c r="Q2" i="190"/>
  <c r="M26" i="105"/>
  <c r="O26" i="105"/>
  <c r="D26" i="105"/>
  <c r="G2" i="190"/>
  <c r="L3" i="105"/>
  <c r="T26" i="105"/>
  <c r="W2" i="190"/>
  <c r="L26" i="105"/>
  <c r="T3" i="105"/>
  <c r="J2" i="105" l="1"/>
  <c r="I2" i="105"/>
  <c r="D2" i="105"/>
  <c r="N2" i="105"/>
  <c r="W2" i="105"/>
  <c r="Q2" i="105"/>
  <c r="E2" i="105"/>
  <c r="F2" i="105"/>
  <c r="S2" i="105"/>
  <c r="M2" i="105"/>
  <c r="H2" i="105"/>
  <c r="R2" i="105"/>
  <c r="O2" i="105"/>
  <c r="V2" i="105"/>
  <c r="K2" i="105"/>
  <c r="L2" i="105"/>
  <c r="T2" i="105"/>
  <c r="V14" i="103"/>
  <c r="U14" i="103"/>
  <c r="T14" i="103"/>
  <c r="S14" i="103"/>
  <c r="R14" i="103"/>
  <c r="N14" i="103"/>
  <c r="M14" i="103"/>
  <c r="L14" i="103"/>
  <c r="K14" i="103"/>
  <c r="J14" i="103"/>
  <c r="F14" i="103"/>
  <c r="E14" i="103"/>
  <c r="D14" i="103"/>
  <c r="U13" i="103"/>
  <c r="T13" i="103"/>
  <c r="R13" i="103"/>
  <c r="Q13" i="103"/>
  <c r="P13" i="103"/>
  <c r="O13" i="103"/>
  <c r="J13" i="103"/>
  <c r="I13" i="103"/>
  <c r="H13" i="103"/>
  <c r="F13" i="103"/>
  <c r="E13" i="103"/>
  <c r="C14" i="103"/>
  <c r="C13" i="103"/>
  <c r="W70" i="103"/>
  <c r="U70" i="103"/>
  <c r="O70" i="103"/>
  <c r="M70" i="103"/>
  <c r="G70" i="103"/>
  <c r="T70" i="103"/>
  <c r="L70" i="103"/>
  <c r="J70" i="103"/>
  <c r="I70" i="103"/>
  <c r="S76" i="103"/>
  <c r="K76" i="103"/>
  <c r="W75" i="103"/>
  <c r="O75" i="103"/>
  <c r="G75" i="103"/>
  <c r="S73" i="103"/>
  <c r="K73" i="103"/>
  <c r="V69" i="103"/>
  <c r="S69" i="103"/>
  <c r="N69" i="103"/>
  <c r="K69" i="103"/>
  <c r="F69" i="103"/>
  <c r="D69" i="103"/>
  <c r="W68" i="103"/>
  <c r="R68" i="103"/>
  <c r="O68" i="103"/>
  <c r="J68" i="103"/>
  <c r="H68" i="103"/>
  <c r="V67" i="103"/>
  <c r="S67" i="103"/>
  <c r="N67" i="103"/>
  <c r="K67" i="103"/>
  <c r="F67" i="103"/>
  <c r="W66" i="103"/>
  <c r="R66" i="103"/>
  <c r="O66" i="103"/>
  <c r="J66" i="103"/>
  <c r="G66" i="103"/>
  <c r="V65" i="103"/>
  <c r="T65" i="103"/>
  <c r="S65" i="103"/>
  <c r="N65" i="103"/>
  <c r="K65" i="103"/>
  <c r="F65" i="103"/>
  <c r="W64" i="103"/>
  <c r="R64" i="103"/>
  <c r="O64" i="103"/>
  <c r="J64" i="103"/>
  <c r="G64" i="103"/>
  <c r="V63" i="103"/>
  <c r="S63" i="103"/>
  <c r="N63" i="103"/>
  <c r="K63" i="103"/>
  <c r="F63" i="103"/>
  <c r="D63" i="103"/>
  <c r="W62" i="103"/>
  <c r="R62" i="103"/>
  <c r="O62" i="103"/>
  <c r="J62" i="103"/>
  <c r="H62" i="103"/>
  <c r="G62" i="103"/>
  <c r="V61" i="103"/>
  <c r="T61" i="103"/>
  <c r="S61" i="103"/>
  <c r="N61" i="103"/>
  <c r="K61" i="103"/>
  <c r="F61" i="103"/>
  <c r="W60" i="103"/>
  <c r="R60" i="103"/>
  <c r="O60" i="103"/>
  <c r="J60" i="103"/>
  <c r="G60" i="103"/>
  <c r="V59" i="103"/>
  <c r="S59" i="103"/>
  <c r="N59" i="103"/>
  <c r="L59" i="103"/>
  <c r="K59" i="103"/>
  <c r="F59" i="103"/>
  <c r="W58" i="103"/>
  <c r="R58" i="103"/>
  <c r="O58" i="103"/>
  <c r="J58" i="103"/>
  <c r="G58" i="103"/>
  <c r="T57" i="103"/>
  <c r="Q51" i="103"/>
  <c r="I51" i="103"/>
  <c r="U50" i="103"/>
  <c r="M50" i="103"/>
  <c r="Q49" i="103"/>
  <c r="I49" i="103"/>
  <c r="U48" i="103"/>
  <c r="M48" i="103"/>
  <c r="E48" i="103"/>
  <c r="Q47" i="103"/>
  <c r="I47" i="103"/>
  <c r="U46" i="103"/>
  <c r="E46" i="103"/>
  <c r="Q45" i="103"/>
  <c r="N45" i="103"/>
  <c r="I45" i="103"/>
  <c r="U44" i="103"/>
  <c r="E44" i="103"/>
  <c r="I43" i="103"/>
  <c r="H43" i="103"/>
  <c r="U42" i="103"/>
  <c r="T42" i="103"/>
  <c r="R42" i="103"/>
  <c r="M42" i="103"/>
  <c r="L42" i="103"/>
  <c r="E42" i="103"/>
  <c r="D42" i="103"/>
  <c r="V41" i="103"/>
  <c r="P41" i="103"/>
  <c r="I41" i="103"/>
  <c r="H41" i="103"/>
  <c r="F41" i="103"/>
  <c r="U40" i="103"/>
  <c r="T40" i="103"/>
  <c r="M40" i="103"/>
  <c r="L40" i="103"/>
  <c r="E40" i="103"/>
  <c r="D40" i="103"/>
  <c r="I39" i="103"/>
  <c r="H39" i="103"/>
  <c r="U38" i="103"/>
  <c r="T38" i="103"/>
  <c r="M38" i="103"/>
  <c r="L38" i="103"/>
  <c r="E38" i="103"/>
  <c r="D38" i="103"/>
  <c r="Q37" i="103"/>
  <c r="P37" i="103"/>
  <c r="H37" i="103"/>
  <c r="U36" i="103"/>
  <c r="T36" i="103"/>
  <c r="M36" i="103"/>
  <c r="L36" i="103"/>
  <c r="D36" i="103"/>
  <c r="Q35" i="103"/>
  <c r="P35" i="103"/>
  <c r="I35" i="103"/>
  <c r="U34" i="103"/>
  <c r="M34" i="103"/>
  <c r="E34" i="103"/>
  <c r="W32" i="103"/>
  <c r="S32" i="103"/>
  <c r="O32" i="103"/>
  <c r="K32" i="103"/>
  <c r="H32" i="103"/>
  <c r="G32" i="103"/>
  <c r="W31" i="103"/>
  <c r="T31" i="103"/>
  <c r="S31" i="103"/>
  <c r="O31" i="103"/>
  <c r="L31" i="103"/>
  <c r="K31" i="103"/>
  <c r="G31" i="103"/>
  <c r="D31" i="103"/>
  <c r="W30" i="103"/>
  <c r="S30" i="103"/>
  <c r="P30" i="103"/>
  <c r="O30" i="103"/>
  <c r="H30" i="103"/>
  <c r="G30" i="103"/>
  <c r="W29" i="103"/>
  <c r="T29" i="103"/>
  <c r="O29" i="103"/>
  <c r="L29" i="103"/>
  <c r="G29" i="103"/>
  <c r="D29" i="103"/>
  <c r="U28" i="103"/>
  <c r="S28" i="103"/>
  <c r="P28" i="103"/>
  <c r="K28" i="103"/>
  <c r="H28" i="103"/>
  <c r="V25" i="103"/>
  <c r="Q25" i="103"/>
  <c r="N25" i="103"/>
  <c r="I25" i="103"/>
  <c r="F25" i="103"/>
  <c r="U24" i="103"/>
  <c r="R24" i="103"/>
  <c r="M24" i="103"/>
  <c r="I24" i="103"/>
  <c r="S23" i="103"/>
  <c r="Q23" i="103"/>
  <c r="I23" i="103"/>
  <c r="P21" i="103"/>
  <c r="J21" i="103"/>
  <c r="I21" i="103"/>
  <c r="H21" i="103"/>
  <c r="T20" i="103"/>
  <c r="Q20" i="103"/>
  <c r="L20" i="103"/>
  <c r="I20" i="103"/>
  <c r="D20" i="103"/>
  <c r="R19" i="103"/>
  <c r="J19" i="103"/>
  <c r="H19" i="103"/>
  <c r="I18" i="103"/>
  <c r="R16" i="103"/>
  <c r="P16" i="103"/>
  <c r="M16" i="103"/>
  <c r="J16" i="103"/>
  <c r="H16" i="103"/>
  <c r="E16" i="103"/>
  <c r="V15" i="103"/>
  <c r="T15" i="103"/>
  <c r="N15" i="103"/>
  <c r="L15" i="103"/>
  <c r="I15" i="103"/>
  <c r="F15" i="103"/>
  <c r="D15" i="103"/>
  <c r="W12" i="103"/>
  <c r="P12" i="103"/>
  <c r="M12" i="103"/>
  <c r="H12" i="103"/>
  <c r="E12" i="103"/>
  <c r="V10" i="103"/>
  <c r="T10" i="103"/>
  <c r="Q10" i="103"/>
  <c r="L10" i="103"/>
  <c r="D10" i="103"/>
  <c r="U9" i="103"/>
  <c r="P9" i="103"/>
  <c r="H9" i="103"/>
  <c r="G9" i="103"/>
  <c r="W7" i="103"/>
  <c r="V7" i="103"/>
  <c r="U7" i="103"/>
  <c r="R7" i="103"/>
  <c r="O7" i="103"/>
  <c r="N7" i="103"/>
  <c r="M7" i="103"/>
  <c r="J7" i="103"/>
  <c r="G7" i="103"/>
  <c r="F7" i="103"/>
  <c r="E7" i="103"/>
  <c r="V6" i="103"/>
  <c r="S6" i="103"/>
  <c r="Q6" i="103"/>
  <c r="N6" i="103"/>
  <c r="K6" i="103"/>
  <c r="I6" i="103"/>
  <c r="F6" i="103"/>
  <c r="U5" i="103"/>
  <c r="R5" i="103"/>
  <c r="M5" i="103"/>
  <c r="E5" i="103"/>
  <c r="U76" i="103"/>
  <c r="T76" i="103"/>
  <c r="R76" i="103"/>
  <c r="P76" i="103"/>
  <c r="M76" i="103"/>
  <c r="L76" i="103"/>
  <c r="J76" i="103"/>
  <c r="H76" i="103"/>
  <c r="E76" i="103"/>
  <c r="D76" i="103"/>
  <c r="V75" i="103"/>
  <c r="T75" i="103"/>
  <c r="Q75" i="103"/>
  <c r="P75" i="103"/>
  <c r="N75" i="103"/>
  <c r="L75" i="103"/>
  <c r="I75" i="103"/>
  <c r="H75" i="103"/>
  <c r="F75" i="103"/>
  <c r="D75" i="103"/>
  <c r="W74" i="103"/>
  <c r="V74" i="103"/>
  <c r="U74" i="103"/>
  <c r="T74" i="103"/>
  <c r="S74" i="103"/>
  <c r="R74" i="103"/>
  <c r="Q74" i="103"/>
  <c r="P74" i="103"/>
  <c r="O74" i="103"/>
  <c r="N74" i="103"/>
  <c r="M74" i="103"/>
  <c r="L74" i="103"/>
  <c r="K74" i="103"/>
  <c r="J74" i="103"/>
  <c r="I74" i="103"/>
  <c r="H74" i="103"/>
  <c r="G74" i="103"/>
  <c r="F74" i="103"/>
  <c r="E74" i="103"/>
  <c r="D74" i="103"/>
  <c r="U73" i="103"/>
  <c r="T73" i="103"/>
  <c r="R73" i="103"/>
  <c r="M73" i="103"/>
  <c r="L73" i="103"/>
  <c r="J73" i="103"/>
  <c r="E73" i="103"/>
  <c r="D73" i="103"/>
  <c r="V72" i="103"/>
  <c r="Q72" i="103"/>
  <c r="P72" i="103"/>
  <c r="N72" i="103"/>
  <c r="I72" i="103"/>
  <c r="H72" i="103"/>
  <c r="F72" i="103"/>
  <c r="V70" i="103"/>
  <c r="S70" i="103"/>
  <c r="P70" i="103"/>
  <c r="N70" i="103"/>
  <c r="K70" i="103"/>
  <c r="F70" i="103"/>
  <c r="E70" i="103"/>
  <c r="U69" i="103"/>
  <c r="R69" i="103"/>
  <c r="M69" i="103"/>
  <c r="J69" i="103"/>
  <c r="E69" i="103"/>
  <c r="V68" i="103"/>
  <c r="Q68" i="103"/>
  <c r="N68" i="103"/>
  <c r="I68" i="103"/>
  <c r="G68" i="103"/>
  <c r="F68" i="103"/>
  <c r="U67" i="103"/>
  <c r="R67" i="103"/>
  <c r="M67" i="103"/>
  <c r="J67" i="103"/>
  <c r="E67" i="103"/>
  <c r="V66" i="103"/>
  <c r="Q66" i="103"/>
  <c r="N66" i="103"/>
  <c r="I66" i="103"/>
  <c r="F66" i="103"/>
  <c r="U65" i="103"/>
  <c r="R65" i="103"/>
  <c r="M65" i="103"/>
  <c r="J65" i="103"/>
  <c r="E65" i="103"/>
  <c r="V64" i="103"/>
  <c r="Q64" i="103"/>
  <c r="N64" i="103"/>
  <c r="I64" i="103"/>
  <c r="F64" i="103"/>
  <c r="U63" i="103"/>
  <c r="R63" i="103"/>
  <c r="Q63" i="103"/>
  <c r="M63" i="103"/>
  <c r="J63" i="103"/>
  <c r="E63" i="103"/>
  <c r="V62" i="103"/>
  <c r="Q62" i="103"/>
  <c r="N62" i="103"/>
  <c r="I62" i="103"/>
  <c r="F62" i="103"/>
  <c r="U61" i="103"/>
  <c r="R61" i="103"/>
  <c r="O61" i="103"/>
  <c r="M61" i="103"/>
  <c r="J61" i="103"/>
  <c r="E61" i="103"/>
  <c r="V60" i="103"/>
  <c r="Q60" i="103"/>
  <c r="N60" i="103"/>
  <c r="I60" i="103"/>
  <c r="F60" i="103"/>
  <c r="U59" i="103"/>
  <c r="R59" i="103"/>
  <c r="M59" i="103"/>
  <c r="J59" i="103"/>
  <c r="E59" i="103"/>
  <c r="V58" i="103"/>
  <c r="Q58" i="103"/>
  <c r="N58" i="103"/>
  <c r="I58" i="103"/>
  <c r="F58" i="103"/>
  <c r="U57" i="103"/>
  <c r="R57" i="103"/>
  <c r="M57" i="103"/>
  <c r="J57" i="103"/>
  <c r="E57" i="103"/>
  <c r="W56" i="103"/>
  <c r="V56" i="103"/>
  <c r="U56" i="103"/>
  <c r="T56" i="103"/>
  <c r="S56" i="103"/>
  <c r="R56" i="103"/>
  <c r="Q56" i="103"/>
  <c r="P56" i="103"/>
  <c r="O56" i="103"/>
  <c r="N56" i="103"/>
  <c r="M56" i="103"/>
  <c r="L56" i="103"/>
  <c r="K56" i="103"/>
  <c r="J56" i="103"/>
  <c r="I56" i="103"/>
  <c r="H56" i="103"/>
  <c r="G56" i="103"/>
  <c r="F56" i="103"/>
  <c r="E56" i="103"/>
  <c r="D56" i="103"/>
  <c r="W55" i="103"/>
  <c r="V55" i="103"/>
  <c r="U55" i="103"/>
  <c r="T55" i="103"/>
  <c r="S55" i="103"/>
  <c r="R55" i="103"/>
  <c r="Q55" i="103"/>
  <c r="P55" i="103"/>
  <c r="O55" i="103"/>
  <c r="N55" i="103"/>
  <c r="M55" i="103"/>
  <c r="L55" i="103"/>
  <c r="K55" i="103"/>
  <c r="J55" i="103"/>
  <c r="I55" i="103"/>
  <c r="H55" i="103"/>
  <c r="G55" i="103"/>
  <c r="F55" i="103"/>
  <c r="E55" i="103"/>
  <c r="D55" i="103"/>
  <c r="W54" i="103"/>
  <c r="V54" i="103"/>
  <c r="U54" i="103"/>
  <c r="T54" i="103"/>
  <c r="S54" i="103"/>
  <c r="R54" i="103"/>
  <c r="Q54" i="103"/>
  <c r="P54" i="103"/>
  <c r="O54" i="103"/>
  <c r="N54" i="103"/>
  <c r="M54" i="103"/>
  <c r="L54" i="103"/>
  <c r="K54" i="103"/>
  <c r="J54" i="103"/>
  <c r="I54" i="103"/>
  <c r="H54" i="103"/>
  <c r="G54" i="103"/>
  <c r="F54" i="103"/>
  <c r="E54" i="103"/>
  <c r="D54" i="103"/>
  <c r="W53" i="103"/>
  <c r="V53" i="103"/>
  <c r="U53" i="103"/>
  <c r="T53" i="103"/>
  <c r="S53" i="103"/>
  <c r="R53" i="103"/>
  <c r="Q53" i="103"/>
  <c r="P53" i="103"/>
  <c r="O53" i="103"/>
  <c r="N53" i="103"/>
  <c r="M53" i="103"/>
  <c r="L53" i="103"/>
  <c r="K53" i="103"/>
  <c r="J53" i="103"/>
  <c r="I53" i="103"/>
  <c r="H53" i="103"/>
  <c r="G53" i="103"/>
  <c r="F53" i="103"/>
  <c r="E53" i="103"/>
  <c r="D53" i="103"/>
  <c r="W51" i="103"/>
  <c r="R51" i="103"/>
  <c r="O51" i="103"/>
  <c r="J51" i="103"/>
  <c r="G51" i="103"/>
  <c r="D51" i="103"/>
  <c r="V50" i="103"/>
  <c r="S50" i="103"/>
  <c r="N50" i="103"/>
  <c r="K50" i="103"/>
  <c r="F50" i="103"/>
  <c r="E50" i="103"/>
  <c r="W49" i="103"/>
  <c r="R49" i="103"/>
  <c r="O49" i="103"/>
  <c r="J49" i="103"/>
  <c r="G49" i="103"/>
  <c r="V48" i="103"/>
  <c r="S48" i="103"/>
  <c r="N48" i="103"/>
  <c r="K48" i="103"/>
  <c r="F48" i="103"/>
  <c r="W47" i="103"/>
  <c r="T47" i="103"/>
  <c r="R47" i="103"/>
  <c r="O47" i="103"/>
  <c r="J47" i="103"/>
  <c r="G47" i="103"/>
  <c r="V46" i="103"/>
  <c r="S46" i="103"/>
  <c r="N46" i="103"/>
  <c r="M46" i="103"/>
  <c r="K46" i="103"/>
  <c r="F46" i="103"/>
  <c r="W45" i="103"/>
  <c r="R45" i="103"/>
  <c r="O45" i="103"/>
  <c r="L45" i="103"/>
  <c r="J45" i="103"/>
  <c r="G45" i="103"/>
  <c r="V44" i="103"/>
  <c r="S44" i="103"/>
  <c r="N44" i="103"/>
  <c r="M44" i="103"/>
  <c r="K44" i="103"/>
  <c r="F44" i="103"/>
  <c r="W43" i="103"/>
  <c r="R43" i="103"/>
  <c r="Q43" i="103"/>
  <c r="O43" i="103"/>
  <c r="J43" i="103"/>
  <c r="G43" i="103"/>
  <c r="V42" i="103"/>
  <c r="S42" i="103"/>
  <c r="N42" i="103"/>
  <c r="K42" i="103"/>
  <c r="F42" i="103"/>
  <c r="W41" i="103"/>
  <c r="R41" i="103"/>
  <c r="Q41" i="103"/>
  <c r="O41" i="103"/>
  <c r="J41" i="103"/>
  <c r="G41" i="103"/>
  <c r="V40" i="103"/>
  <c r="S40" i="103"/>
  <c r="N40" i="103"/>
  <c r="K40" i="103"/>
  <c r="F40" i="103"/>
  <c r="W39" i="103"/>
  <c r="R39" i="103"/>
  <c r="Q39" i="103"/>
  <c r="O39" i="103"/>
  <c r="J39" i="103"/>
  <c r="G39" i="103"/>
  <c r="V38" i="103"/>
  <c r="S38" i="103"/>
  <c r="N38" i="103"/>
  <c r="K38" i="103"/>
  <c r="F38" i="103"/>
  <c r="W37" i="103"/>
  <c r="R37" i="103"/>
  <c r="O37" i="103"/>
  <c r="J37" i="103"/>
  <c r="I37" i="103"/>
  <c r="G37" i="103"/>
  <c r="V36" i="103"/>
  <c r="S36" i="103"/>
  <c r="N36" i="103"/>
  <c r="K36" i="103"/>
  <c r="F36" i="103"/>
  <c r="E36" i="103"/>
  <c r="W35" i="103"/>
  <c r="R35" i="103"/>
  <c r="O35" i="103"/>
  <c r="J35" i="103"/>
  <c r="G35" i="103"/>
  <c r="V34" i="103"/>
  <c r="S34" i="103"/>
  <c r="N34" i="103"/>
  <c r="K34" i="103"/>
  <c r="F34" i="103"/>
  <c r="P32" i="103"/>
  <c r="V31" i="103"/>
  <c r="K30" i="103"/>
  <c r="N29" i="103"/>
  <c r="F29" i="103"/>
  <c r="J28" i="103"/>
  <c r="R25" i="103"/>
  <c r="G25" i="103"/>
  <c r="K24" i="103"/>
  <c r="E24" i="103"/>
  <c r="E23" i="103"/>
  <c r="U21" i="103"/>
  <c r="R21" i="103"/>
  <c r="O21" i="103"/>
  <c r="M21" i="103"/>
  <c r="E21" i="103"/>
  <c r="D21" i="103"/>
  <c r="V20" i="103"/>
  <c r="N20" i="103"/>
  <c r="F20" i="103"/>
  <c r="U19" i="103"/>
  <c r="T19" i="103"/>
  <c r="M19" i="103"/>
  <c r="E19" i="103"/>
  <c r="V18" i="103"/>
  <c r="Q18" i="103"/>
  <c r="N18" i="103"/>
  <c r="K18" i="103"/>
  <c r="F18" i="103"/>
  <c r="W16" i="103"/>
  <c r="U16" i="103"/>
  <c r="O16" i="103"/>
  <c r="G16" i="103"/>
  <c r="S15" i="103"/>
  <c r="Q15" i="103"/>
  <c r="K15" i="103"/>
  <c r="U12" i="103"/>
  <c r="O12" i="103"/>
  <c r="G12" i="103"/>
  <c r="S10" i="103"/>
  <c r="K10" i="103"/>
  <c r="I10" i="103"/>
  <c r="W9" i="103"/>
  <c r="M9" i="103"/>
  <c r="E9" i="103"/>
  <c r="J5" i="103"/>
  <c r="C70" i="103"/>
  <c r="C74" i="103"/>
  <c r="C56" i="103"/>
  <c r="C55" i="103"/>
  <c r="C54" i="103"/>
  <c r="C53" i="103"/>
  <c r="P10" i="103" l="1"/>
  <c r="P8" i="103" s="1"/>
  <c r="T12" i="103"/>
  <c r="D16" i="103"/>
  <c r="H18" i="103"/>
  <c r="P18" i="103"/>
  <c r="D19" i="103"/>
  <c r="L19" i="103"/>
  <c r="H20" i="103"/>
  <c r="P20" i="103"/>
  <c r="L21" i="103"/>
  <c r="T21" i="103"/>
  <c r="P23" i="103"/>
  <c r="T30" i="103"/>
  <c r="P34" i="103"/>
  <c r="T37" i="103"/>
  <c r="D41" i="103"/>
  <c r="T43" i="103"/>
  <c r="H70" i="103"/>
  <c r="L9" i="103"/>
  <c r="L8" i="103" s="1"/>
  <c r="H10" i="103"/>
  <c r="H8" i="103" s="1"/>
  <c r="D12" i="103"/>
  <c r="L12" i="103"/>
  <c r="H15" i="103"/>
  <c r="P15" i="103"/>
  <c r="L16" i="103"/>
  <c r="T16" i="103"/>
  <c r="H23" i="103"/>
  <c r="D24" i="103"/>
  <c r="L24" i="103"/>
  <c r="T24" i="103"/>
  <c r="H25" i="103"/>
  <c r="P25" i="103"/>
  <c r="H29" i="103"/>
  <c r="D30" i="103"/>
  <c r="L30" i="103"/>
  <c r="H31" i="103"/>
  <c r="P31" i="103"/>
  <c r="D32" i="103"/>
  <c r="L32" i="103"/>
  <c r="T32" i="103"/>
  <c r="G57" i="103"/>
  <c r="O57" i="103"/>
  <c r="W57" i="103"/>
  <c r="K58" i="103"/>
  <c r="S58" i="103"/>
  <c r="G59" i="103"/>
  <c r="O59" i="103"/>
  <c r="W59" i="103"/>
  <c r="K60" i="103"/>
  <c r="S60" i="103"/>
  <c r="G61" i="103"/>
  <c r="W61" i="103"/>
  <c r="K62" i="103"/>
  <c r="S62" i="103"/>
  <c r="G63" i="103"/>
  <c r="O63" i="103"/>
  <c r="W63" i="103"/>
  <c r="K64" i="103"/>
  <c r="S64" i="103"/>
  <c r="G65" i="103"/>
  <c r="O65" i="103"/>
  <c r="W65" i="103"/>
  <c r="K66" i="103"/>
  <c r="S66" i="103"/>
  <c r="G67" i="103"/>
  <c r="O67" i="103"/>
  <c r="W67" i="103"/>
  <c r="K68" i="103"/>
  <c r="S68" i="103"/>
  <c r="G69" i="103"/>
  <c r="O69" i="103"/>
  <c r="W69" i="103"/>
  <c r="F73" i="103"/>
  <c r="F71" i="103" s="1"/>
  <c r="N73" i="103"/>
  <c r="N71" i="103" s="1"/>
  <c r="V73" i="103"/>
  <c r="V71" i="103" s="1"/>
  <c r="J75" i="103"/>
  <c r="C15" i="103"/>
  <c r="C62" i="103"/>
  <c r="J23" i="103"/>
  <c r="R23" i="103"/>
  <c r="R22" i="103" s="1"/>
  <c r="F24" i="103"/>
  <c r="N24" i="103"/>
  <c r="V24" i="103"/>
  <c r="J25" i="103"/>
  <c r="C47" i="103"/>
  <c r="E10" i="103"/>
  <c r="E8" i="103" s="1"/>
  <c r="M10" i="103"/>
  <c r="M8" i="103" s="1"/>
  <c r="E15" i="103"/>
  <c r="E11" i="103" s="1"/>
  <c r="Q16" i="103"/>
  <c r="Q24" i="103"/>
  <c r="Q22" i="103" s="1"/>
  <c r="E25" i="103"/>
  <c r="M25" i="103"/>
  <c r="U25" i="103"/>
  <c r="I28" i="103"/>
  <c r="Q28" i="103"/>
  <c r="E29" i="103"/>
  <c r="M29" i="103"/>
  <c r="U29" i="103"/>
  <c r="I30" i="103"/>
  <c r="Q30" i="103"/>
  <c r="E31" i="103"/>
  <c r="M31" i="103"/>
  <c r="U31" i="103"/>
  <c r="I32" i="103"/>
  <c r="Q32" i="103"/>
  <c r="H65" i="103"/>
  <c r="H63" i="103"/>
  <c r="C20" i="103"/>
  <c r="M43" i="103"/>
  <c r="W76" i="103"/>
  <c r="C75" i="103"/>
  <c r="C19" i="103"/>
  <c r="Q9" i="103"/>
  <c r="Q8" i="103" s="1"/>
  <c r="I12" i="103"/>
  <c r="Q12" i="103"/>
  <c r="M15" i="103"/>
  <c r="U15" i="103"/>
  <c r="U11" i="103" s="1"/>
  <c r="I16" i="103"/>
  <c r="I34" i="103"/>
  <c r="Q34" i="103"/>
  <c r="E35" i="103"/>
  <c r="M35" i="103"/>
  <c r="U35" i="103"/>
  <c r="I36" i="103"/>
  <c r="Q36" i="103"/>
  <c r="E37" i="103"/>
  <c r="M37" i="103"/>
  <c r="U37" i="103"/>
  <c r="I38" i="103"/>
  <c r="Q38" i="103"/>
  <c r="E39" i="103"/>
  <c r="M39" i="103"/>
  <c r="U39" i="103"/>
  <c r="I40" i="103"/>
  <c r="Q40" i="103"/>
  <c r="E41" i="103"/>
  <c r="M41" i="103"/>
  <c r="U41" i="103"/>
  <c r="I42" i="103"/>
  <c r="Q42" i="103"/>
  <c r="E43" i="103"/>
  <c r="U43" i="103"/>
  <c r="I44" i="103"/>
  <c r="Q44" i="103"/>
  <c r="E45" i="103"/>
  <c r="M45" i="103"/>
  <c r="U45" i="103"/>
  <c r="I46" i="103"/>
  <c r="Q46" i="103"/>
  <c r="E47" i="103"/>
  <c r="M47" i="103"/>
  <c r="U47" i="103"/>
  <c r="I48" i="103"/>
  <c r="Q48" i="103"/>
  <c r="E49" i="103"/>
  <c r="M49" i="103"/>
  <c r="U49" i="103"/>
  <c r="I50" i="103"/>
  <c r="Q50" i="103"/>
  <c r="E51" i="103"/>
  <c r="M51" i="103"/>
  <c r="U51" i="103"/>
  <c r="T23" i="103"/>
  <c r="H24" i="103"/>
  <c r="P24" i="103"/>
  <c r="D25" i="103"/>
  <c r="L25" i="103"/>
  <c r="T25" i="103"/>
  <c r="D58" i="103"/>
  <c r="T58" i="103"/>
  <c r="D60" i="103"/>
  <c r="L60" i="103"/>
  <c r="H61" i="103"/>
  <c r="D62" i="103"/>
  <c r="T62" i="103"/>
  <c r="P63" i="103"/>
  <c r="L64" i="103"/>
  <c r="L66" i="103"/>
  <c r="L68" i="103"/>
  <c r="H69" i="103"/>
  <c r="P69" i="103"/>
  <c r="F35" i="103"/>
  <c r="N35" i="103"/>
  <c r="J36" i="103"/>
  <c r="R36" i="103"/>
  <c r="F37" i="103"/>
  <c r="N37" i="103"/>
  <c r="V37" i="103"/>
  <c r="J38" i="103"/>
  <c r="R38" i="103"/>
  <c r="F39" i="103"/>
  <c r="N39" i="103"/>
  <c r="V39" i="103"/>
  <c r="J40" i="103"/>
  <c r="R40" i="103"/>
  <c r="N41" i="103"/>
  <c r="J42" i="103"/>
  <c r="F43" i="103"/>
  <c r="N43" i="103"/>
  <c r="V43" i="103"/>
  <c r="J44" i="103"/>
  <c r="R44" i="103"/>
  <c r="F45" i="103"/>
  <c r="V45" i="103"/>
  <c r="P59" i="103"/>
  <c r="U10" i="103"/>
  <c r="U8" i="103" s="1"/>
  <c r="M23" i="103"/>
  <c r="M22" i="103" s="1"/>
  <c r="K5" i="103"/>
  <c r="S5" i="103"/>
  <c r="G6" i="103"/>
  <c r="O6" i="103"/>
  <c r="W6" i="103"/>
  <c r="K7" i="103"/>
  <c r="S7" i="103"/>
  <c r="K9" i="103"/>
  <c r="K8" i="103" s="1"/>
  <c r="S9" i="103"/>
  <c r="S8" i="103" s="1"/>
  <c r="G10" i="103"/>
  <c r="G8" i="103" s="1"/>
  <c r="O10" i="103"/>
  <c r="W10" i="103"/>
  <c r="W8" i="103" s="1"/>
  <c r="K12" i="103"/>
  <c r="S12" i="103"/>
  <c r="G15" i="103"/>
  <c r="O15" i="103"/>
  <c r="W15" i="103"/>
  <c r="K16" i="103"/>
  <c r="S16" i="103"/>
  <c r="G18" i="103"/>
  <c r="I5" i="103"/>
  <c r="E6" i="103"/>
  <c r="E4" i="103" s="1"/>
  <c r="U6" i="103"/>
  <c r="U4" i="103" s="1"/>
  <c r="Q7" i="103"/>
  <c r="D66" i="103"/>
  <c r="Q5" i="103"/>
  <c r="M6" i="103"/>
  <c r="M4" i="103" s="1"/>
  <c r="I7" i="103"/>
  <c r="O9" i="103"/>
  <c r="T66" i="103"/>
  <c r="N28" i="103"/>
  <c r="R31" i="103"/>
  <c r="H57" i="103"/>
  <c r="P67" i="103"/>
  <c r="U23" i="103"/>
  <c r="U22" i="103" s="1"/>
  <c r="J34" i="103"/>
  <c r="V35" i="103"/>
  <c r="D5" i="103"/>
  <c r="L5" i="103"/>
  <c r="T5" i="103"/>
  <c r="H6" i="103"/>
  <c r="P6" i="103"/>
  <c r="D7" i="103"/>
  <c r="L7" i="103"/>
  <c r="T7" i="103"/>
  <c r="I57" i="103"/>
  <c r="Q57" i="103"/>
  <c r="I59" i="103"/>
  <c r="Q59" i="103"/>
  <c r="E60" i="103"/>
  <c r="M60" i="103"/>
  <c r="U60" i="103"/>
  <c r="I61" i="103"/>
  <c r="Q61" i="103"/>
  <c r="E62" i="103"/>
  <c r="M62" i="103"/>
  <c r="U62" i="103"/>
  <c r="I63" i="103"/>
  <c r="E64" i="103"/>
  <c r="M64" i="103"/>
  <c r="U64" i="103"/>
  <c r="I65" i="103"/>
  <c r="Q65" i="103"/>
  <c r="E66" i="103"/>
  <c r="M66" i="103"/>
  <c r="U66" i="103"/>
  <c r="I67" i="103"/>
  <c r="Q67" i="103"/>
  <c r="E68" i="103"/>
  <c r="M68" i="103"/>
  <c r="U68" i="103"/>
  <c r="I69" i="103"/>
  <c r="Q69" i="103"/>
  <c r="C48" i="103"/>
  <c r="C34" i="103"/>
  <c r="C51" i="103"/>
  <c r="C59" i="103"/>
  <c r="G20" i="103"/>
  <c r="O20" i="103"/>
  <c r="W20" i="103"/>
  <c r="K21" i="103"/>
  <c r="S21" i="103"/>
  <c r="J46" i="103"/>
  <c r="R46" i="103"/>
  <c r="F47" i="103"/>
  <c r="N47" i="103"/>
  <c r="V47" i="103"/>
  <c r="J48" i="103"/>
  <c r="R48" i="103"/>
  <c r="F49" i="103"/>
  <c r="N49" i="103"/>
  <c r="V49" i="103"/>
  <c r="J50" i="103"/>
  <c r="R50" i="103"/>
  <c r="F51" i="103"/>
  <c r="N51" i="103"/>
  <c r="V51" i="103"/>
  <c r="G23" i="103"/>
  <c r="O23" i="103"/>
  <c r="W23" i="103"/>
  <c r="S24" i="103"/>
  <c r="S22" i="103" s="1"/>
  <c r="O25" i="103"/>
  <c r="W25" i="103"/>
  <c r="T9" i="103"/>
  <c r="T8" i="103" s="1"/>
  <c r="R34" i="103"/>
  <c r="L58" i="103"/>
  <c r="H59" i="103"/>
  <c r="T60" i="103"/>
  <c r="P61" i="103"/>
  <c r="L62" i="103"/>
  <c r="D64" i="103"/>
  <c r="T64" i="103"/>
  <c r="P65" i="103"/>
  <c r="H67" i="103"/>
  <c r="D68" i="103"/>
  <c r="T68" i="103"/>
  <c r="R70" i="103"/>
  <c r="R52" i="103" s="1"/>
  <c r="C76" i="103"/>
  <c r="K72" i="103"/>
  <c r="K71" i="103" s="1"/>
  <c r="S72" i="103"/>
  <c r="S71" i="103" s="1"/>
  <c r="G73" i="103"/>
  <c r="O73" i="103"/>
  <c r="W73" i="103"/>
  <c r="K75" i="103"/>
  <c r="S75" i="103"/>
  <c r="G76" i="103"/>
  <c r="O76" i="103"/>
  <c r="I19" i="103"/>
  <c r="I17" i="103" s="1"/>
  <c r="Q19" i="103"/>
  <c r="E20" i="103"/>
  <c r="M20" i="103"/>
  <c r="U20" i="103"/>
  <c r="Q21" i="103"/>
  <c r="C21" i="103"/>
  <c r="D9" i="103"/>
  <c r="D8" i="103" s="1"/>
  <c r="C36" i="103"/>
  <c r="C57" i="103"/>
  <c r="E30" i="103"/>
  <c r="M30" i="103"/>
  <c r="U30" i="103"/>
  <c r="I31" i="103"/>
  <c r="Q31" i="103"/>
  <c r="E32" i="103"/>
  <c r="M32" i="103"/>
  <c r="U32" i="103"/>
  <c r="E18" i="103"/>
  <c r="M18" i="103"/>
  <c r="U18" i="103"/>
  <c r="T18" i="103"/>
  <c r="E22" i="103"/>
  <c r="E28" i="103"/>
  <c r="M28" i="103"/>
  <c r="I29" i="103"/>
  <c r="Q29" i="103"/>
  <c r="R75" i="103"/>
  <c r="F76" i="103"/>
  <c r="N76" i="103"/>
  <c r="V76" i="103"/>
  <c r="L23" i="103"/>
  <c r="I9" i="103"/>
  <c r="I8" i="103" s="1"/>
  <c r="F12" i="103"/>
  <c r="J15" i="103"/>
  <c r="R15" i="103"/>
  <c r="F16" i="103"/>
  <c r="N16" i="103"/>
  <c r="V16" i="103"/>
  <c r="P39" i="103"/>
  <c r="M72" i="103"/>
  <c r="M71" i="103" s="1"/>
  <c r="I73" i="103"/>
  <c r="I71" i="103" s="1"/>
  <c r="Q73" i="103"/>
  <c r="Q71" i="103" s="1"/>
  <c r="E75" i="103"/>
  <c r="M75" i="103"/>
  <c r="U75" i="103"/>
  <c r="I76" i="103"/>
  <c r="Q76" i="103"/>
  <c r="D23" i="103"/>
  <c r="C49" i="103"/>
  <c r="R28" i="103"/>
  <c r="V29" i="103"/>
  <c r="J30" i="103"/>
  <c r="R30" i="103"/>
  <c r="F31" i="103"/>
  <c r="N31" i="103"/>
  <c r="J32" i="103"/>
  <c r="R32" i="103"/>
  <c r="D57" i="103"/>
  <c r="L57" i="103"/>
  <c r="H58" i="103"/>
  <c r="P58" i="103"/>
  <c r="D59" i="103"/>
  <c r="T59" i="103"/>
  <c r="H60" i="103"/>
  <c r="P60" i="103"/>
  <c r="D61" i="103"/>
  <c r="L61" i="103"/>
  <c r="P62" i="103"/>
  <c r="L63" i="103"/>
  <c r="T63" i="103"/>
  <c r="H64" i="103"/>
  <c r="P64" i="103"/>
  <c r="D65" i="103"/>
  <c r="L65" i="103"/>
  <c r="H66" i="103"/>
  <c r="P66" i="103"/>
  <c r="D67" i="103"/>
  <c r="L67" i="103"/>
  <c r="T67" i="103"/>
  <c r="P68" i="103"/>
  <c r="L69" i="103"/>
  <c r="T69" i="103"/>
  <c r="O18" i="103"/>
  <c r="W18" i="103"/>
  <c r="S19" i="103"/>
  <c r="C9" i="103"/>
  <c r="K19" i="103"/>
  <c r="C5" i="103"/>
  <c r="C64" i="103"/>
  <c r="C37" i="103"/>
  <c r="C73" i="103"/>
  <c r="C16" i="103"/>
  <c r="C63" i="103"/>
  <c r="C58" i="103"/>
  <c r="C72" i="103"/>
  <c r="G19" i="103"/>
  <c r="O19" i="103"/>
  <c r="W19" i="103"/>
  <c r="K20" i="103"/>
  <c r="S20" i="103"/>
  <c r="G21" i="103"/>
  <c r="W21" i="103"/>
  <c r="V28" i="103"/>
  <c r="J29" i="103"/>
  <c r="R29" i="103"/>
  <c r="F30" i="103"/>
  <c r="N30" i="103"/>
  <c r="V30" i="103"/>
  <c r="J31" i="103"/>
  <c r="F32" i="103"/>
  <c r="N32" i="103"/>
  <c r="V32" i="103"/>
  <c r="H34" i="103"/>
  <c r="D35" i="103"/>
  <c r="L35" i="103"/>
  <c r="T35" i="103"/>
  <c r="H36" i="103"/>
  <c r="P36" i="103"/>
  <c r="D37" i="103"/>
  <c r="L37" i="103"/>
  <c r="H38" i="103"/>
  <c r="P38" i="103"/>
  <c r="D39" i="103"/>
  <c r="L39" i="103"/>
  <c r="T39" i="103"/>
  <c r="H40" i="103"/>
  <c r="P40" i="103"/>
  <c r="L41" i="103"/>
  <c r="T41" i="103"/>
  <c r="H42" i="103"/>
  <c r="P42" i="103"/>
  <c r="D43" i="103"/>
  <c r="L43" i="103"/>
  <c r="H44" i="103"/>
  <c r="P44" i="103"/>
  <c r="D45" i="103"/>
  <c r="T45" i="103"/>
  <c r="H46" i="103"/>
  <c r="P46" i="103"/>
  <c r="D47" i="103"/>
  <c r="L47" i="103"/>
  <c r="H48" i="103"/>
  <c r="P48" i="103"/>
  <c r="D49" i="103"/>
  <c r="L49" i="103"/>
  <c r="T49" i="103"/>
  <c r="H50" i="103"/>
  <c r="P50" i="103"/>
  <c r="L51" i="103"/>
  <c r="T51" i="103"/>
  <c r="C12" i="103"/>
  <c r="C23" i="103"/>
  <c r="C67" i="103"/>
  <c r="C39" i="103"/>
  <c r="C60" i="103"/>
  <c r="C6" i="103"/>
  <c r="C24" i="103"/>
  <c r="C40" i="103"/>
  <c r="C45" i="103"/>
  <c r="F19" i="103"/>
  <c r="J20" i="103"/>
  <c r="R20" i="103"/>
  <c r="F21" i="103"/>
  <c r="N21" i="103"/>
  <c r="V21" i="103"/>
  <c r="S35" i="103"/>
  <c r="G36" i="103"/>
  <c r="O36" i="103"/>
  <c r="W36" i="103"/>
  <c r="K37" i="103"/>
  <c r="S37" i="103"/>
  <c r="G38" i="103"/>
  <c r="O38" i="103"/>
  <c r="W38" i="103"/>
  <c r="K39" i="103"/>
  <c r="S39" i="103"/>
  <c r="G40" i="103"/>
  <c r="O40" i="103"/>
  <c r="W40" i="103"/>
  <c r="K41" i="103"/>
  <c r="S41" i="103"/>
  <c r="G42" i="103"/>
  <c r="O42" i="103"/>
  <c r="W42" i="103"/>
  <c r="K43" i="103"/>
  <c r="S43" i="103"/>
  <c r="G44" i="103"/>
  <c r="O44" i="103"/>
  <c r="W44" i="103"/>
  <c r="K45" i="103"/>
  <c r="S45" i="103"/>
  <c r="G46" i="103"/>
  <c r="O46" i="103"/>
  <c r="W46" i="103"/>
  <c r="K47" i="103"/>
  <c r="S47" i="103"/>
  <c r="G48" i="103"/>
  <c r="O48" i="103"/>
  <c r="W48" i="103"/>
  <c r="K49" i="103"/>
  <c r="S49" i="103"/>
  <c r="G50" i="103"/>
  <c r="O50" i="103"/>
  <c r="W50" i="103"/>
  <c r="K51" i="103"/>
  <c r="S51" i="103"/>
  <c r="C25" i="103"/>
  <c r="C41" i="103"/>
  <c r="R9" i="103"/>
  <c r="F10" i="103"/>
  <c r="N10" i="103"/>
  <c r="K25" i="103"/>
  <c r="S25" i="103"/>
  <c r="O5" i="103"/>
  <c r="L18" i="103"/>
  <c r="K23" i="103"/>
  <c r="K22" i="103" s="1"/>
  <c r="I22" i="103"/>
  <c r="F28" i="103"/>
  <c r="U58" i="103"/>
  <c r="D70" i="103"/>
  <c r="E72" i="103"/>
  <c r="E71" i="103" s="1"/>
  <c r="C10" i="103"/>
  <c r="C65" i="103"/>
  <c r="C50" i="103"/>
  <c r="V12" i="103"/>
  <c r="D18" i="103"/>
  <c r="M58" i="103"/>
  <c r="C35" i="103"/>
  <c r="C66" i="103"/>
  <c r="C38" i="103"/>
  <c r="C61" i="103"/>
  <c r="G5" i="103"/>
  <c r="N12" i="103"/>
  <c r="P29" i="103"/>
  <c r="H35" i="103"/>
  <c r="U72" i="103"/>
  <c r="U71" i="103" s="1"/>
  <c r="J9" i="103"/>
  <c r="T34" i="103"/>
  <c r="E58" i="103"/>
  <c r="C68" i="103"/>
  <c r="W24" i="103"/>
  <c r="T28" i="103"/>
  <c r="L34" i="103"/>
  <c r="C7" i="103"/>
  <c r="C69" i="103"/>
  <c r="C46" i="103"/>
  <c r="P19" i="103"/>
  <c r="O24" i="103"/>
  <c r="L28" i="103"/>
  <c r="D34" i="103"/>
  <c r="C18" i="103"/>
  <c r="C28" i="103"/>
  <c r="C43" i="103"/>
  <c r="C44" i="103"/>
  <c r="C42" i="103"/>
  <c r="W5" i="103"/>
  <c r="S18" i="103"/>
  <c r="G24" i="103"/>
  <c r="D28" i="103"/>
  <c r="Q14" i="103"/>
  <c r="P43" i="103"/>
  <c r="D44" i="103"/>
  <c r="L44" i="103"/>
  <c r="T44" i="103"/>
  <c r="H45" i="103"/>
  <c r="P45" i="103"/>
  <c r="D46" i="103"/>
  <c r="L46" i="103"/>
  <c r="T46" i="103"/>
  <c r="H47" i="103"/>
  <c r="P47" i="103"/>
  <c r="D48" i="103"/>
  <c r="L48" i="103"/>
  <c r="T48" i="103"/>
  <c r="H49" i="103"/>
  <c r="P49" i="103"/>
  <c r="D50" i="103"/>
  <c r="L50" i="103"/>
  <c r="T50" i="103"/>
  <c r="H51" i="103"/>
  <c r="P51" i="103"/>
  <c r="H7" i="103"/>
  <c r="P7" i="103"/>
  <c r="W13" i="103"/>
  <c r="G14" i="103"/>
  <c r="O14" i="103"/>
  <c r="W14" i="103"/>
  <c r="J52" i="103"/>
  <c r="D13" i="103"/>
  <c r="L13" i="103"/>
  <c r="H14" i="103"/>
  <c r="P14" i="103"/>
  <c r="M13" i="103"/>
  <c r="Q70" i="103"/>
  <c r="H5" i="103"/>
  <c r="P5" i="103"/>
  <c r="D6" i="103"/>
  <c r="L6" i="103"/>
  <c r="G34" i="103"/>
  <c r="O34" i="103"/>
  <c r="W34" i="103"/>
  <c r="K35" i="103"/>
  <c r="T6" i="103"/>
  <c r="F9" i="103"/>
  <c r="N9" i="103"/>
  <c r="V9" i="103"/>
  <c r="V8" i="103" s="1"/>
  <c r="J10" i="103"/>
  <c r="R10" i="103"/>
  <c r="G28" i="103"/>
  <c r="G27" i="103" s="1"/>
  <c r="O28" i="103"/>
  <c r="O27" i="103" s="1"/>
  <c r="W28" i="103"/>
  <c r="W27" i="103" s="1"/>
  <c r="K29" i="103"/>
  <c r="K27" i="103" s="1"/>
  <c r="S29" i="103"/>
  <c r="S27" i="103" s="1"/>
  <c r="R18" i="103"/>
  <c r="N19" i="103"/>
  <c r="J18" i="103"/>
  <c r="V19" i="103"/>
  <c r="J12" i="103"/>
  <c r="R12" i="103"/>
  <c r="N13" i="103"/>
  <c r="V13" i="103"/>
  <c r="F5" i="103"/>
  <c r="F4" i="103" s="1"/>
  <c r="N5" i="103"/>
  <c r="N4" i="103" s="1"/>
  <c r="V5" i="103"/>
  <c r="V4" i="103" s="1"/>
  <c r="J6" i="103"/>
  <c r="J4" i="103" s="1"/>
  <c r="R6" i="103"/>
  <c r="R4" i="103" s="1"/>
  <c r="F23" i="103"/>
  <c r="N23" i="103"/>
  <c r="V23" i="103"/>
  <c r="J24" i="103"/>
  <c r="P57" i="103"/>
  <c r="D72" i="103"/>
  <c r="D71" i="103" s="1"/>
  <c r="L72" i="103"/>
  <c r="L71" i="103" s="1"/>
  <c r="T72" i="103"/>
  <c r="T71" i="103" s="1"/>
  <c r="H73" i="103"/>
  <c r="H71" i="103" s="1"/>
  <c r="P73" i="103"/>
  <c r="P71" i="103" s="1"/>
  <c r="G72" i="103"/>
  <c r="O72" i="103"/>
  <c r="W72" i="103"/>
  <c r="S57" i="103"/>
  <c r="K57" i="103"/>
  <c r="F57" i="103"/>
  <c r="F52" i="103" s="1"/>
  <c r="N57" i="103"/>
  <c r="N52" i="103" s="1"/>
  <c r="V57" i="103"/>
  <c r="V52" i="103" s="1"/>
  <c r="J72" i="103"/>
  <c r="J71" i="103" s="1"/>
  <c r="R72" i="103"/>
  <c r="R71" i="103" s="1"/>
  <c r="P27" i="103" l="1"/>
  <c r="H17" i="103"/>
  <c r="W4" i="103"/>
  <c r="P22" i="103"/>
  <c r="D11" i="103"/>
  <c r="O22" i="103"/>
  <c r="T17" i="103"/>
  <c r="H11" i="103"/>
  <c r="J17" i="103"/>
  <c r="D17" i="103"/>
  <c r="H27" i="103"/>
  <c r="F8" i="103"/>
  <c r="F22" i="103"/>
  <c r="K52" i="103"/>
  <c r="L27" i="103"/>
  <c r="M33" i="103"/>
  <c r="T27" i="103"/>
  <c r="T11" i="103"/>
  <c r="V17" i="103"/>
  <c r="T22" i="103"/>
  <c r="L22" i="103"/>
  <c r="G52" i="103"/>
  <c r="L17" i="103"/>
  <c r="W22" i="103"/>
  <c r="L4" i="103"/>
  <c r="L11" i="103"/>
  <c r="W71" i="103"/>
  <c r="D27" i="103"/>
  <c r="E17" i="103"/>
  <c r="V33" i="103"/>
  <c r="Q11" i="103"/>
  <c r="V22" i="103"/>
  <c r="P17" i="103"/>
  <c r="T4" i="103"/>
  <c r="O11" i="103"/>
  <c r="D22" i="103"/>
  <c r="N8" i="103"/>
  <c r="H22" i="103"/>
  <c r="R17" i="103"/>
  <c r="I4" i="103"/>
  <c r="F11" i="103"/>
  <c r="U27" i="103"/>
  <c r="S4" i="103"/>
  <c r="U33" i="103"/>
  <c r="O52" i="103"/>
  <c r="W52" i="103"/>
  <c r="Q17" i="103"/>
  <c r="M11" i="103"/>
  <c r="M3" i="103" s="1"/>
  <c r="Q27" i="103"/>
  <c r="P11" i="103"/>
  <c r="S17" i="103"/>
  <c r="K4" i="103"/>
  <c r="E3" i="103"/>
  <c r="S52" i="103"/>
  <c r="U17" i="103"/>
  <c r="O71" i="103"/>
  <c r="E27" i="103"/>
  <c r="M17" i="103"/>
  <c r="I52" i="103"/>
  <c r="Q4" i="103"/>
  <c r="O8" i="103"/>
  <c r="N33" i="103"/>
  <c r="E33" i="103"/>
  <c r="R33" i="103"/>
  <c r="O4" i="103"/>
  <c r="Q33" i="103"/>
  <c r="E52" i="103"/>
  <c r="I33" i="103"/>
  <c r="J22" i="103"/>
  <c r="N17" i="103"/>
  <c r="N22" i="103"/>
  <c r="V27" i="103"/>
  <c r="J11" i="103"/>
  <c r="G22" i="103"/>
  <c r="I27" i="103"/>
  <c r="H52" i="103"/>
  <c r="F33" i="103"/>
  <c r="O17" i="103"/>
  <c r="V11" i="103"/>
  <c r="V3" i="103" s="1"/>
  <c r="D4" i="103"/>
  <c r="G17" i="103"/>
  <c r="T52" i="103"/>
  <c r="M27" i="103"/>
  <c r="J33" i="103"/>
  <c r="U52" i="103"/>
  <c r="P52" i="103"/>
  <c r="R11" i="103"/>
  <c r="G4" i="103"/>
  <c r="J27" i="103"/>
  <c r="G71" i="103"/>
  <c r="T33" i="103"/>
  <c r="W17" i="103"/>
  <c r="K17" i="103"/>
  <c r="L52" i="103"/>
  <c r="Q52" i="103"/>
  <c r="K33" i="103"/>
  <c r="K26" i="103" s="1"/>
  <c r="F17" i="103"/>
  <c r="P33" i="103"/>
  <c r="P26" i="103" s="1"/>
  <c r="N27" i="103"/>
  <c r="D52" i="103"/>
  <c r="R27" i="103"/>
  <c r="F27" i="103"/>
  <c r="S33" i="103"/>
  <c r="S26" i="103" s="1"/>
  <c r="P4" i="103"/>
  <c r="M52" i="103"/>
  <c r="R8" i="103"/>
  <c r="N11" i="103"/>
  <c r="J8" i="103"/>
  <c r="O33" i="103"/>
  <c r="O26" i="103" s="1"/>
  <c r="W11" i="103"/>
  <c r="W3" i="103" s="1"/>
  <c r="W33" i="103"/>
  <c r="W26" i="103" s="1"/>
  <c r="G33" i="103"/>
  <c r="G26" i="103" s="1"/>
  <c r="I14" i="103"/>
  <c r="I11" i="103" s="1"/>
  <c r="H33" i="103"/>
  <c r="L33" i="103"/>
  <c r="K13" i="103"/>
  <c r="K11" i="103" s="1"/>
  <c r="D33" i="103"/>
  <c r="U3" i="103"/>
  <c r="S13" i="103"/>
  <c r="S11" i="103" s="1"/>
  <c r="H4" i="103"/>
  <c r="H3" i="103" s="1"/>
  <c r="G13" i="103"/>
  <c r="G11" i="103" s="1"/>
  <c r="D3" i="103" l="1"/>
  <c r="T3" i="103"/>
  <c r="H26" i="103"/>
  <c r="H2" i="103" s="1"/>
  <c r="F3" i="103"/>
  <c r="L3" i="103"/>
  <c r="L26" i="103"/>
  <c r="T26" i="103"/>
  <c r="T2" i="103" s="1"/>
  <c r="D26" i="103"/>
  <c r="D2" i="103" s="1"/>
  <c r="M26" i="103"/>
  <c r="M2" i="103" s="1"/>
  <c r="V26" i="103"/>
  <c r="V2" i="103" s="1"/>
  <c r="N3" i="103"/>
  <c r="J26" i="103"/>
  <c r="Q3" i="103"/>
  <c r="I26" i="103"/>
  <c r="I3" i="103"/>
  <c r="I2" i="103" s="1"/>
  <c r="K3" i="103"/>
  <c r="K2" i="103" s="1"/>
  <c r="P3" i="103"/>
  <c r="P2" i="103" s="1"/>
  <c r="S3" i="103"/>
  <c r="S2" i="103" s="1"/>
  <c r="R3" i="103"/>
  <c r="U26" i="103"/>
  <c r="U2" i="103" s="1"/>
  <c r="O3" i="103"/>
  <c r="O2" i="103" s="1"/>
  <c r="E26" i="103"/>
  <c r="E2" i="103" s="1"/>
  <c r="Q26" i="103"/>
  <c r="G3" i="103"/>
  <c r="G2" i="103" s="1"/>
  <c r="J3" i="103"/>
  <c r="R26" i="103"/>
  <c r="N26" i="103"/>
  <c r="F26" i="103"/>
  <c r="F2" i="103" s="1"/>
  <c r="W2" i="103"/>
  <c r="L2" i="103" l="1"/>
  <c r="J2" i="103"/>
  <c r="N2" i="103"/>
  <c r="Q2" i="103"/>
  <c r="R2" i="103"/>
  <c r="C52" i="185"/>
  <c r="C29" i="103"/>
  <c r="C22" i="185"/>
  <c r="C17" i="185"/>
  <c r="C8" i="185"/>
  <c r="C4" i="185"/>
  <c r="C30" i="103" l="1"/>
  <c r="C32" i="103"/>
  <c r="C27" i="185"/>
  <c r="C31" i="103"/>
  <c r="C71" i="185"/>
  <c r="C11" i="185"/>
  <c r="C3" i="185" s="1"/>
  <c r="C33" i="185"/>
  <c r="C26" i="185" l="1"/>
  <c r="C2" i="185" s="1"/>
  <c r="W74" i="124"/>
  <c r="V74" i="124"/>
  <c r="U74" i="124"/>
  <c r="T74" i="124"/>
  <c r="S74" i="124"/>
  <c r="R74" i="124"/>
  <c r="Q74" i="124"/>
  <c r="P74" i="124"/>
  <c r="O74" i="124"/>
  <c r="N74" i="124"/>
  <c r="M74" i="124"/>
  <c r="L74" i="124"/>
  <c r="K74" i="124"/>
  <c r="J74" i="124"/>
  <c r="I74" i="124"/>
  <c r="H74" i="124"/>
  <c r="G74" i="124"/>
  <c r="F74" i="124"/>
  <c r="E74" i="124"/>
  <c r="D74" i="124"/>
  <c r="W56" i="124"/>
  <c r="V56" i="124"/>
  <c r="U56" i="124"/>
  <c r="T56" i="124"/>
  <c r="S56" i="124"/>
  <c r="R56" i="124"/>
  <c r="Q56" i="124"/>
  <c r="P56" i="124"/>
  <c r="O56" i="124"/>
  <c r="N56" i="124"/>
  <c r="M56" i="124"/>
  <c r="L56" i="124"/>
  <c r="K56" i="124"/>
  <c r="J56" i="124"/>
  <c r="I56" i="124"/>
  <c r="H56" i="124"/>
  <c r="G56" i="124"/>
  <c r="F56" i="124"/>
  <c r="E56" i="124"/>
  <c r="D56" i="124"/>
  <c r="W55" i="124"/>
  <c r="V55" i="124"/>
  <c r="U55" i="124"/>
  <c r="T55" i="124"/>
  <c r="S55" i="124"/>
  <c r="R55" i="124"/>
  <c r="Q55" i="124"/>
  <c r="P55" i="124"/>
  <c r="O55" i="124"/>
  <c r="N55" i="124"/>
  <c r="M55" i="124"/>
  <c r="L55" i="124"/>
  <c r="K55" i="124"/>
  <c r="J55" i="124"/>
  <c r="I55" i="124"/>
  <c r="H55" i="124"/>
  <c r="G55" i="124"/>
  <c r="F55" i="124"/>
  <c r="E55" i="124"/>
  <c r="D55" i="124"/>
  <c r="W54" i="124"/>
  <c r="V54" i="124"/>
  <c r="U54" i="124"/>
  <c r="T54" i="124"/>
  <c r="S54" i="124"/>
  <c r="R54" i="124"/>
  <c r="Q54" i="124"/>
  <c r="P54" i="124"/>
  <c r="O54" i="124"/>
  <c r="N54" i="124"/>
  <c r="M54" i="124"/>
  <c r="L54" i="124"/>
  <c r="K54" i="124"/>
  <c r="J54" i="124"/>
  <c r="I54" i="124"/>
  <c r="H54" i="124"/>
  <c r="G54" i="124"/>
  <c r="F54" i="124"/>
  <c r="E54" i="124"/>
  <c r="D54" i="124"/>
  <c r="W53" i="124"/>
  <c r="V53" i="124"/>
  <c r="U53" i="124"/>
  <c r="T53" i="124"/>
  <c r="S53" i="124"/>
  <c r="R53" i="124"/>
  <c r="Q53" i="124"/>
  <c r="P53" i="124"/>
  <c r="O53" i="124"/>
  <c r="N53" i="124"/>
  <c r="M53" i="124"/>
  <c r="L53" i="124"/>
  <c r="K53" i="124"/>
  <c r="J53" i="124"/>
  <c r="I53" i="124"/>
  <c r="H53" i="124"/>
  <c r="G53" i="124"/>
  <c r="F53" i="124"/>
  <c r="E53" i="124"/>
  <c r="D53" i="124"/>
  <c r="C74" i="124"/>
  <c r="C56" i="124"/>
  <c r="C55" i="124"/>
  <c r="C54" i="124"/>
  <c r="C53" i="124"/>
  <c r="W58" i="124"/>
  <c r="V58" i="124"/>
  <c r="U58" i="124"/>
  <c r="T58" i="124"/>
  <c r="S58" i="124"/>
  <c r="R58" i="124"/>
  <c r="Q58" i="124"/>
  <c r="P58" i="124"/>
  <c r="O58" i="124"/>
  <c r="N58" i="124"/>
  <c r="M58" i="124"/>
  <c r="L58" i="124"/>
  <c r="K58" i="124"/>
  <c r="J58" i="124"/>
  <c r="I58" i="124"/>
  <c r="H58" i="124"/>
  <c r="G58" i="124"/>
  <c r="F58" i="124"/>
  <c r="E58" i="124"/>
  <c r="D58" i="124"/>
  <c r="W57" i="124"/>
  <c r="V57" i="124"/>
  <c r="U57" i="124"/>
  <c r="T57" i="124"/>
  <c r="S57" i="124"/>
  <c r="R57" i="124"/>
  <c r="Q57" i="124"/>
  <c r="P57" i="124"/>
  <c r="O57" i="124"/>
  <c r="N57" i="124"/>
  <c r="M57" i="124"/>
  <c r="L57" i="124"/>
  <c r="K57" i="124"/>
  <c r="J57" i="124"/>
  <c r="I57" i="124"/>
  <c r="H57" i="124"/>
  <c r="G57" i="124"/>
  <c r="F57" i="124"/>
  <c r="E57" i="124"/>
  <c r="D57" i="124"/>
  <c r="W11" i="204" l="1"/>
  <c r="V11" i="204"/>
  <c r="U11" i="204"/>
  <c r="T11" i="204"/>
  <c r="S11" i="204"/>
  <c r="R11" i="204"/>
  <c r="Q11" i="204"/>
  <c r="P11" i="204"/>
  <c r="O11" i="204"/>
  <c r="N11" i="204"/>
  <c r="M11" i="204"/>
  <c r="L11" i="204"/>
  <c r="K11" i="204"/>
  <c r="J11" i="204"/>
  <c r="I11" i="204"/>
  <c r="H11" i="204"/>
  <c r="G11" i="204"/>
  <c r="F11" i="204"/>
  <c r="E11" i="204"/>
  <c r="D11" i="204"/>
  <c r="W8" i="204"/>
  <c r="V8" i="204"/>
  <c r="V3" i="204" s="1"/>
  <c r="U8" i="204"/>
  <c r="T8" i="204"/>
  <c r="S8" i="204"/>
  <c r="R8" i="204"/>
  <c r="Q8" i="204"/>
  <c r="P8" i="204"/>
  <c r="O8" i="204"/>
  <c r="N8" i="204"/>
  <c r="N3" i="204" s="1"/>
  <c r="M8" i="204"/>
  <c r="L8" i="204"/>
  <c r="K8" i="204"/>
  <c r="J8" i="204"/>
  <c r="I8" i="204"/>
  <c r="H8" i="204"/>
  <c r="G8" i="204"/>
  <c r="F8" i="204"/>
  <c r="F3" i="204" s="1"/>
  <c r="E8" i="204"/>
  <c r="D8" i="204"/>
  <c r="W4" i="204"/>
  <c r="V4" i="204"/>
  <c r="U4" i="204"/>
  <c r="T4" i="204"/>
  <c r="T3" i="204" s="1"/>
  <c r="S4" i="204"/>
  <c r="S3" i="204" s="1"/>
  <c r="R4" i="204"/>
  <c r="Q4" i="204"/>
  <c r="Q3" i="204" s="1"/>
  <c r="P4" i="204"/>
  <c r="O4" i="204"/>
  <c r="N4" i="204"/>
  <c r="M4" i="204"/>
  <c r="L4" i="204"/>
  <c r="L3" i="204" s="1"/>
  <c r="K4" i="204"/>
  <c r="K3" i="204" s="1"/>
  <c r="J4" i="204"/>
  <c r="J3" i="204" s="1"/>
  <c r="I4" i="204"/>
  <c r="I3" i="204" s="1"/>
  <c r="H4" i="204"/>
  <c r="G4" i="204"/>
  <c r="F4" i="204"/>
  <c r="E4" i="204"/>
  <c r="D4" i="204"/>
  <c r="D3" i="204" s="1"/>
  <c r="W3" i="204"/>
  <c r="R3" i="204"/>
  <c r="P3" i="204"/>
  <c r="O3" i="204"/>
  <c r="H3" i="204"/>
  <c r="G3" i="204"/>
  <c r="U27" i="204"/>
  <c r="Q27" i="204"/>
  <c r="M27" i="204"/>
  <c r="I27" i="204"/>
  <c r="E27" i="204"/>
  <c r="W27" i="204"/>
  <c r="V27" i="204"/>
  <c r="S27" i="204"/>
  <c r="R27" i="204"/>
  <c r="O27" i="204"/>
  <c r="N27" i="204"/>
  <c r="K27" i="204"/>
  <c r="J27" i="204"/>
  <c r="G27" i="204"/>
  <c r="F27" i="204"/>
  <c r="C27" i="204"/>
  <c r="T27" i="204"/>
  <c r="P27" i="204"/>
  <c r="L27" i="204"/>
  <c r="H27" i="204"/>
  <c r="D27" i="204"/>
  <c r="V22" i="204"/>
  <c r="R22" i="204"/>
  <c r="N22" i="204"/>
  <c r="J22" i="204"/>
  <c r="F22" i="204"/>
  <c r="W22" i="204"/>
  <c r="T22" i="204"/>
  <c r="S22" i="204"/>
  <c r="P22" i="204"/>
  <c r="O22" i="204"/>
  <c r="L22" i="204"/>
  <c r="K22" i="204"/>
  <c r="H22" i="204"/>
  <c r="G22" i="204"/>
  <c r="D22" i="204"/>
  <c r="C22" i="204"/>
  <c r="U22" i="204"/>
  <c r="Q22" i="204"/>
  <c r="M22" i="204"/>
  <c r="I22" i="204"/>
  <c r="E22" i="204"/>
  <c r="C11" i="204"/>
  <c r="C8" i="204"/>
  <c r="C4" i="204"/>
  <c r="C57" i="124"/>
  <c r="W70" i="124"/>
  <c r="V70" i="124"/>
  <c r="U70" i="124"/>
  <c r="T70" i="124"/>
  <c r="S70" i="124"/>
  <c r="R70" i="124"/>
  <c r="Q70" i="124"/>
  <c r="P70" i="124"/>
  <c r="O70" i="124"/>
  <c r="N70" i="124"/>
  <c r="M70" i="124"/>
  <c r="L70" i="124"/>
  <c r="K70" i="124"/>
  <c r="J70" i="124"/>
  <c r="I70" i="124"/>
  <c r="H70" i="124"/>
  <c r="G70" i="124"/>
  <c r="F70" i="124"/>
  <c r="E70" i="124"/>
  <c r="D70" i="124"/>
  <c r="C70" i="124"/>
  <c r="C58" i="124"/>
  <c r="W71" i="202"/>
  <c r="V71" i="202"/>
  <c r="U71" i="202"/>
  <c r="T71" i="202"/>
  <c r="S71" i="202"/>
  <c r="R71" i="202"/>
  <c r="Q71" i="202"/>
  <c r="P71" i="202"/>
  <c r="O71" i="202"/>
  <c r="N71" i="202"/>
  <c r="M71" i="202"/>
  <c r="L71" i="202"/>
  <c r="K71" i="202"/>
  <c r="J71" i="202"/>
  <c r="I71" i="202"/>
  <c r="H71" i="202"/>
  <c r="G71" i="202"/>
  <c r="F71" i="202"/>
  <c r="E71" i="202"/>
  <c r="D71" i="202"/>
  <c r="C71" i="202"/>
  <c r="W33" i="202"/>
  <c r="V33" i="202"/>
  <c r="U33" i="202"/>
  <c r="T33" i="202"/>
  <c r="S33" i="202"/>
  <c r="R33" i="202"/>
  <c r="R26" i="202" s="1"/>
  <c r="Q33" i="202"/>
  <c r="P33" i="202"/>
  <c r="O33" i="202"/>
  <c r="N33" i="202"/>
  <c r="M33" i="202"/>
  <c r="L33" i="202"/>
  <c r="K33" i="202"/>
  <c r="J33" i="202"/>
  <c r="I33" i="202"/>
  <c r="H33" i="202"/>
  <c r="G33" i="202"/>
  <c r="F33" i="202"/>
  <c r="E33" i="202"/>
  <c r="D33" i="202"/>
  <c r="C33" i="202"/>
  <c r="W27" i="202"/>
  <c r="W26" i="202" s="1"/>
  <c r="V27" i="202"/>
  <c r="U27" i="202"/>
  <c r="U26" i="202" s="1"/>
  <c r="T27" i="202"/>
  <c r="T26" i="202" s="1"/>
  <c r="S27" i="202"/>
  <c r="R27" i="202"/>
  <c r="Q27" i="202"/>
  <c r="P27" i="202"/>
  <c r="O27" i="202"/>
  <c r="O26" i="202" s="1"/>
  <c r="N27" i="202"/>
  <c r="M27" i="202"/>
  <c r="M26" i="202" s="1"/>
  <c r="L27" i="202"/>
  <c r="K27" i="202"/>
  <c r="J27" i="202"/>
  <c r="I27" i="202"/>
  <c r="H27" i="202"/>
  <c r="G27" i="202"/>
  <c r="G26" i="202" s="1"/>
  <c r="F27" i="202"/>
  <c r="E27" i="202"/>
  <c r="E26" i="202" s="1"/>
  <c r="D27" i="202"/>
  <c r="D26" i="202" s="1"/>
  <c r="C27" i="202"/>
  <c r="V26" i="202"/>
  <c r="N26" i="202"/>
  <c r="L26" i="202"/>
  <c r="F26" i="202"/>
  <c r="W22" i="202"/>
  <c r="V22" i="202"/>
  <c r="U22" i="202"/>
  <c r="T22" i="202"/>
  <c r="S22" i="202"/>
  <c r="R22" i="202"/>
  <c r="Q22" i="202"/>
  <c r="P22" i="202"/>
  <c r="O22" i="202"/>
  <c r="N22" i="202"/>
  <c r="M22" i="202"/>
  <c r="L22" i="202"/>
  <c r="K22" i="202"/>
  <c r="J22" i="202"/>
  <c r="I22" i="202"/>
  <c r="H22" i="202"/>
  <c r="G22" i="202"/>
  <c r="F22" i="202"/>
  <c r="E22" i="202"/>
  <c r="D22" i="202"/>
  <c r="C22" i="202"/>
  <c r="W11" i="202"/>
  <c r="V11" i="202"/>
  <c r="U11" i="202"/>
  <c r="T11" i="202"/>
  <c r="S11" i="202"/>
  <c r="R11" i="202"/>
  <c r="Q11" i="202"/>
  <c r="P11" i="202"/>
  <c r="O11" i="202"/>
  <c r="N11" i="202"/>
  <c r="M11" i="202"/>
  <c r="L11" i="202"/>
  <c r="K11" i="202"/>
  <c r="J11" i="202"/>
  <c r="I11" i="202"/>
  <c r="H11" i="202"/>
  <c r="G11" i="202"/>
  <c r="F11" i="202"/>
  <c r="E11" i="202"/>
  <c r="D11" i="202"/>
  <c r="C11" i="202"/>
  <c r="W8" i="202"/>
  <c r="V8" i="202"/>
  <c r="U8" i="202"/>
  <c r="T8" i="202"/>
  <c r="T3" i="202" s="1"/>
  <c r="S8" i="202"/>
  <c r="R8" i="202"/>
  <c r="Q8" i="202"/>
  <c r="P8" i="202"/>
  <c r="O8" i="202"/>
  <c r="N8" i="202"/>
  <c r="M8" i="202"/>
  <c r="L8" i="202"/>
  <c r="L3" i="202" s="1"/>
  <c r="K8" i="202"/>
  <c r="J8" i="202"/>
  <c r="I8" i="202"/>
  <c r="H8" i="202"/>
  <c r="G8" i="202"/>
  <c r="F8" i="202"/>
  <c r="E8" i="202"/>
  <c r="D8" i="202"/>
  <c r="D3" i="202" s="1"/>
  <c r="C8" i="202"/>
  <c r="W4" i="202"/>
  <c r="V4" i="202"/>
  <c r="U4" i="202"/>
  <c r="T4" i="202"/>
  <c r="S4" i="202"/>
  <c r="R4" i="202"/>
  <c r="Q4" i="202"/>
  <c r="P4" i="202"/>
  <c r="P3" i="202" s="1"/>
  <c r="O4" i="202"/>
  <c r="N4" i="202"/>
  <c r="M4" i="202"/>
  <c r="L4" i="202"/>
  <c r="K4" i="202"/>
  <c r="J4" i="202"/>
  <c r="I4" i="202"/>
  <c r="H4" i="202"/>
  <c r="H3" i="202" s="1"/>
  <c r="G4" i="202"/>
  <c r="F4" i="202"/>
  <c r="E4" i="202"/>
  <c r="D4" i="202"/>
  <c r="C4" i="202"/>
  <c r="U3" i="202"/>
  <c r="R3" i="202"/>
  <c r="M3" i="202"/>
  <c r="J3" i="202"/>
  <c r="E3" i="202"/>
  <c r="W71" i="210"/>
  <c r="V71" i="210"/>
  <c r="U71" i="210"/>
  <c r="T71" i="210"/>
  <c r="S71" i="210"/>
  <c r="R71" i="210"/>
  <c r="Q71" i="210"/>
  <c r="P71" i="210"/>
  <c r="O71" i="210"/>
  <c r="N71" i="210"/>
  <c r="M71" i="210"/>
  <c r="L71" i="210"/>
  <c r="K71" i="210"/>
  <c r="J71" i="210"/>
  <c r="I71" i="210"/>
  <c r="H71" i="210"/>
  <c r="G71" i="210"/>
  <c r="F71" i="210"/>
  <c r="E71" i="210"/>
  <c r="D71" i="210"/>
  <c r="C71" i="210"/>
  <c r="W52" i="210"/>
  <c r="V52" i="210"/>
  <c r="U52" i="210"/>
  <c r="T52" i="210"/>
  <c r="S52" i="210"/>
  <c r="R52" i="210"/>
  <c r="Q52" i="210"/>
  <c r="P52" i="210"/>
  <c r="O52" i="210"/>
  <c r="N52" i="210"/>
  <c r="M52" i="210"/>
  <c r="L52" i="210"/>
  <c r="K52" i="210"/>
  <c r="J52" i="210"/>
  <c r="I52" i="210"/>
  <c r="H52" i="210"/>
  <c r="G52" i="210"/>
  <c r="F52" i="210"/>
  <c r="E52" i="210"/>
  <c r="D52" i="210"/>
  <c r="C52" i="210"/>
  <c r="W33" i="210"/>
  <c r="W26" i="210" s="1"/>
  <c r="V33" i="210"/>
  <c r="U33" i="210"/>
  <c r="T33" i="210"/>
  <c r="S33" i="210"/>
  <c r="R33" i="210"/>
  <c r="Q33" i="210"/>
  <c r="P33" i="210"/>
  <c r="P26" i="210" s="1"/>
  <c r="O33" i="210"/>
  <c r="O26" i="210" s="1"/>
  <c r="N33" i="210"/>
  <c r="M33" i="210"/>
  <c r="L33" i="210"/>
  <c r="K33" i="210"/>
  <c r="J33" i="210"/>
  <c r="I33" i="210"/>
  <c r="H33" i="210"/>
  <c r="H26" i="210" s="1"/>
  <c r="G33" i="210"/>
  <c r="G26" i="210" s="1"/>
  <c r="F33" i="210"/>
  <c r="E33" i="210"/>
  <c r="D33" i="210"/>
  <c r="C33" i="210"/>
  <c r="W27" i="210"/>
  <c r="V27" i="210"/>
  <c r="U27" i="210"/>
  <c r="T27" i="210"/>
  <c r="T26" i="210" s="1"/>
  <c r="S27" i="210"/>
  <c r="S26" i="210" s="1"/>
  <c r="R27" i="210"/>
  <c r="R26" i="210" s="1"/>
  <c r="Q27" i="210"/>
  <c r="P27" i="210"/>
  <c r="O27" i="210"/>
  <c r="N27" i="210"/>
  <c r="M27" i="210"/>
  <c r="L27" i="210"/>
  <c r="L26" i="210" s="1"/>
  <c r="K27" i="210"/>
  <c r="K26" i="210" s="1"/>
  <c r="J27" i="210"/>
  <c r="J26" i="210" s="1"/>
  <c r="I27" i="210"/>
  <c r="H27" i="210"/>
  <c r="G27" i="210"/>
  <c r="F27" i="210"/>
  <c r="E27" i="210"/>
  <c r="D27" i="210"/>
  <c r="D26" i="210" s="1"/>
  <c r="C27" i="210"/>
  <c r="C26" i="210" s="1"/>
  <c r="V26" i="210"/>
  <c r="Q26" i="210"/>
  <c r="N26" i="210"/>
  <c r="I26" i="210"/>
  <c r="F26" i="210"/>
  <c r="W22" i="210"/>
  <c r="V22" i="210"/>
  <c r="U22" i="210"/>
  <c r="T22" i="210"/>
  <c r="S22" i="210"/>
  <c r="R22" i="210"/>
  <c r="Q22" i="210"/>
  <c r="P22" i="210"/>
  <c r="O22" i="210"/>
  <c r="N22" i="210"/>
  <c r="M22" i="210"/>
  <c r="L22" i="210"/>
  <c r="K22" i="210"/>
  <c r="J22" i="210"/>
  <c r="I22" i="210"/>
  <c r="H22" i="210"/>
  <c r="G22" i="210"/>
  <c r="F22" i="210"/>
  <c r="E22" i="210"/>
  <c r="D22" i="210"/>
  <c r="C22" i="210"/>
  <c r="W17" i="210"/>
  <c r="V17" i="210"/>
  <c r="U17" i="210"/>
  <c r="T17" i="210"/>
  <c r="S17" i="210"/>
  <c r="R17" i="210"/>
  <c r="Q17" i="210"/>
  <c r="P17" i="210"/>
  <c r="O17" i="210"/>
  <c r="N17" i="210"/>
  <c r="M17" i="210"/>
  <c r="L17" i="210"/>
  <c r="K17" i="210"/>
  <c r="J17" i="210"/>
  <c r="I17" i="210"/>
  <c r="H17" i="210"/>
  <c r="G17" i="210"/>
  <c r="F17" i="210"/>
  <c r="E17" i="210"/>
  <c r="D17" i="210"/>
  <c r="C17" i="210"/>
  <c r="W11" i="210"/>
  <c r="V11" i="210"/>
  <c r="V3" i="210" s="1"/>
  <c r="U11" i="210"/>
  <c r="U3" i="210" s="1"/>
  <c r="T11" i="210"/>
  <c r="S11" i="210"/>
  <c r="R11" i="210"/>
  <c r="Q11" i="210"/>
  <c r="P11" i="210"/>
  <c r="O11" i="210"/>
  <c r="N11" i="210"/>
  <c r="N3" i="210" s="1"/>
  <c r="M11" i="210"/>
  <c r="M3" i="210" s="1"/>
  <c r="L11" i="210"/>
  <c r="K11" i="210"/>
  <c r="J11" i="210"/>
  <c r="I11" i="210"/>
  <c r="H11" i="210"/>
  <c r="G11" i="210"/>
  <c r="F11" i="210"/>
  <c r="F3" i="210" s="1"/>
  <c r="E11" i="210"/>
  <c r="E3" i="210" s="1"/>
  <c r="D11" i="210"/>
  <c r="C11" i="210"/>
  <c r="W8" i="210"/>
  <c r="V8" i="210"/>
  <c r="U8" i="210"/>
  <c r="T8" i="210"/>
  <c r="S8" i="210"/>
  <c r="S3" i="210" s="1"/>
  <c r="R8" i="210"/>
  <c r="Q8" i="210"/>
  <c r="P8" i="210"/>
  <c r="O8" i="210"/>
  <c r="N8" i="210"/>
  <c r="M8" i="210"/>
  <c r="L8" i="210"/>
  <c r="K8" i="210"/>
  <c r="K3" i="210" s="1"/>
  <c r="J8" i="210"/>
  <c r="I8" i="210"/>
  <c r="H8" i="210"/>
  <c r="G8" i="210"/>
  <c r="F8" i="210"/>
  <c r="E8" i="210"/>
  <c r="D8" i="210"/>
  <c r="C8" i="210"/>
  <c r="C3" i="210" s="1"/>
  <c r="W4" i="210"/>
  <c r="W3" i="210" s="1"/>
  <c r="V4" i="210"/>
  <c r="U4" i="210"/>
  <c r="T4" i="210"/>
  <c r="S4" i="210"/>
  <c r="R4" i="210"/>
  <c r="Q4" i="210"/>
  <c r="Q3" i="210" s="1"/>
  <c r="P4" i="210"/>
  <c r="P3" i="210" s="1"/>
  <c r="O4" i="210"/>
  <c r="N4" i="210"/>
  <c r="M4" i="210"/>
  <c r="L4" i="210"/>
  <c r="K4" i="210"/>
  <c r="J4" i="210"/>
  <c r="I4" i="210"/>
  <c r="I3" i="210" s="1"/>
  <c r="H4" i="210"/>
  <c r="H3" i="210" s="1"/>
  <c r="G4" i="210"/>
  <c r="G3" i="210" s="1"/>
  <c r="F4" i="210"/>
  <c r="E4" i="210"/>
  <c r="D4" i="210"/>
  <c r="C4" i="210"/>
  <c r="T3" i="210"/>
  <c r="O3" i="210"/>
  <c r="L3" i="210"/>
  <c r="D3" i="210"/>
  <c r="W71" i="209"/>
  <c r="V71" i="209"/>
  <c r="U71" i="209"/>
  <c r="T71" i="209"/>
  <c r="S71" i="209"/>
  <c r="R71" i="209"/>
  <c r="Q71" i="209"/>
  <c r="P71" i="209"/>
  <c r="O71" i="209"/>
  <c r="N71" i="209"/>
  <c r="M71" i="209"/>
  <c r="L71" i="209"/>
  <c r="K71" i="209"/>
  <c r="J71" i="209"/>
  <c r="I71" i="209"/>
  <c r="H71" i="209"/>
  <c r="G71" i="209"/>
  <c r="F71" i="209"/>
  <c r="E71" i="209"/>
  <c r="D71" i="209"/>
  <c r="C71" i="209"/>
  <c r="W52" i="209"/>
  <c r="V52" i="209"/>
  <c r="U52" i="209"/>
  <c r="T52" i="209"/>
  <c r="S52" i="209"/>
  <c r="R52" i="209"/>
  <c r="Q52" i="209"/>
  <c r="P52" i="209"/>
  <c r="O52" i="209"/>
  <c r="N52" i="209"/>
  <c r="M52" i="209"/>
  <c r="L52" i="209"/>
  <c r="K52" i="209"/>
  <c r="J52" i="209"/>
  <c r="I52" i="209"/>
  <c r="H52" i="209"/>
  <c r="G52" i="209"/>
  <c r="F52" i="209"/>
  <c r="E52" i="209"/>
  <c r="D52" i="209"/>
  <c r="C52" i="209"/>
  <c r="W33" i="209"/>
  <c r="V33" i="209"/>
  <c r="U33" i="209"/>
  <c r="T33" i="209"/>
  <c r="S33" i="209"/>
  <c r="R33" i="209"/>
  <c r="Q33" i="209"/>
  <c r="P33" i="209"/>
  <c r="O33" i="209"/>
  <c r="N33" i="209"/>
  <c r="M33" i="209"/>
  <c r="L33" i="209"/>
  <c r="K33" i="209"/>
  <c r="K26" i="209" s="1"/>
  <c r="J33" i="209"/>
  <c r="I33" i="209"/>
  <c r="H33" i="209"/>
  <c r="G33" i="209"/>
  <c r="F33" i="209"/>
  <c r="E33" i="209"/>
  <c r="D33" i="209"/>
  <c r="C33" i="209"/>
  <c r="C26" i="209" s="1"/>
  <c r="W27" i="209"/>
  <c r="V27" i="209"/>
  <c r="U27" i="209"/>
  <c r="U26" i="209" s="1"/>
  <c r="T27" i="209"/>
  <c r="S27" i="209"/>
  <c r="R27" i="209"/>
  <c r="Q27" i="209"/>
  <c r="Q26" i="209" s="1"/>
  <c r="P27" i="209"/>
  <c r="O27" i="209"/>
  <c r="N27" i="209"/>
  <c r="M27" i="209"/>
  <c r="M26" i="209" s="1"/>
  <c r="L27" i="209"/>
  <c r="K27" i="209"/>
  <c r="J27" i="209"/>
  <c r="I27" i="209"/>
  <c r="I26" i="209" s="1"/>
  <c r="H27" i="209"/>
  <c r="G27" i="209"/>
  <c r="F27" i="209"/>
  <c r="E27" i="209"/>
  <c r="E26" i="209" s="1"/>
  <c r="D27" i="209"/>
  <c r="C27" i="209"/>
  <c r="V26" i="209"/>
  <c r="R26" i="209"/>
  <c r="N26" i="209"/>
  <c r="J26" i="209"/>
  <c r="F26" i="209"/>
  <c r="W22" i="209"/>
  <c r="V22" i="209"/>
  <c r="U22" i="209"/>
  <c r="T22" i="209"/>
  <c r="S22" i="209"/>
  <c r="R22" i="209"/>
  <c r="Q22" i="209"/>
  <c r="P22" i="209"/>
  <c r="O22" i="209"/>
  <c r="N22" i="209"/>
  <c r="M22" i="209"/>
  <c r="L22" i="209"/>
  <c r="K22" i="209"/>
  <c r="J22" i="209"/>
  <c r="I22" i="209"/>
  <c r="H22" i="209"/>
  <c r="G22" i="209"/>
  <c r="F22" i="209"/>
  <c r="E22" i="209"/>
  <c r="D22" i="209"/>
  <c r="C22" i="209"/>
  <c r="W17" i="209"/>
  <c r="V17" i="209"/>
  <c r="U17" i="209"/>
  <c r="T17" i="209"/>
  <c r="S17" i="209"/>
  <c r="R17" i="209"/>
  <c r="Q17" i="209"/>
  <c r="P17" i="209"/>
  <c r="O17" i="209"/>
  <c r="N17" i="209"/>
  <c r="M17" i="209"/>
  <c r="L17" i="209"/>
  <c r="K17" i="209"/>
  <c r="J17" i="209"/>
  <c r="I17" i="209"/>
  <c r="H17" i="209"/>
  <c r="G17" i="209"/>
  <c r="F17" i="209"/>
  <c r="E17" i="209"/>
  <c r="D17" i="209"/>
  <c r="C17" i="209"/>
  <c r="W11" i="209"/>
  <c r="V11" i="209"/>
  <c r="U11" i="209"/>
  <c r="T11" i="209"/>
  <c r="S11" i="209"/>
  <c r="R11" i="209"/>
  <c r="Q11" i="209"/>
  <c r="P11" i="209"/>
  <c r="P3" i="209" s="1"/>
  <c r="O11" i="209"/>
  <c r="N11" i="209"/>
  <c r="M11" i="209"/>
  <c r="L11" i="209"/>
  <c r="K11" i="209"/>
  <c r="J11" i="209"/>
  <c r="I11" i="209"/>
  <c r="H11" i="209"/>
  <c r="H3" i="209" s="1"/>
  <c r="G11" i="209"/>
  <c r="F11" i="209"/>
  <c r="E11" i="209"/>
  <c r="D11" i="209"/>
  <c r="D3" i="209" s="1"/>
  <c r="C11" i="209"/>
  <c r="W8" i="209"/>
  <c r="V8" i="209"/>
  <c r="U8" i="209"/>
  <c r="T8" i="209"/>
  <c r="S8" i="209"/>
  <c r="R8" i="209"/>
  <c r="Q8" i="209"/>
  <c r="P8" i="209"/>
  <c r="O8" i="209"/>
  <c r="N8" i="209"/>
  <c r="M8" i="209"/>
  <c r="L8" i="209"/>
  <c r="K8" i="209"/>
  <c r="J8" i="209"/>
  <c r="I8" i="209"/>
  <c r="H8" i="209"/>
  <c r="G8" i="209"/>
  <c r="F8" i="209"/>
  <c r="E8" i="209"/>
  <c r="D8" i="209"/>
  <c r="C8" i="209"/>
  <c r="W4" i="209"/>
  <c r="W3" i="209" s="1"/>
  <c r="V4" i="209"/>
  <c r="U4" i="209"/>
  <c r="T4" i="209"/>
  <c r="S4" i="209"/>
  <c r="S3" i="209" s="1"/>
  <c r="R4" i="209"/>
  <c r="Q4" i="209"/>
  <c r="P4" i="209"/>
  <c r="O4" i="209"/>
  <c r="O3" i="209" s="1"/>
  <c r="N4" i="209"/>
  <c r="M4" i="209"/>
  <c r="L4" i="209"/>
  <c r="K4" i="209"/>
  <c r="K3" i="209" s="1"/>
  <c r="J4" i="209"/>
  <c r="J3" i="209" s="1"/>
  <c r="I4" i="209"/>
  <c r="H4" i="209"/>
  <c r="G4" i="209"/>
  <c r="G3" i="209" s="1"/>
  <c r="F4" i="209"/>
  <c r="E4" i="209"/>
  <c r="D4" i="209"/>
  <c r="C4" i="209"/>
  <c r="C3" i="209" s="1"/>
  <c r="R3" i="209"/>
  <c r="W71" i="208"/>
  <c r="V71" i="208"/>
  <c r="U71" i="208"/>
  <c r="T71" i="208"/>
  <c r="S71" i="208"/>
  <c r="R71" i="208"/>
  <c r="Q71" i="208"/>
  <c r="P71" i="208"/>
  <c r="O71" i="208"/>
  <c r="N71" i="208"/>
  <c r="M71" i="208"/>
  <c r="L71" i="208"/>
  <c r="K71" i="208"/>
  <c r="J71" i="208"/>
  <c r="I71" i="208"/>
  <c r="H71" i="208"/>
  <c r="G71" i="208"/>
  <c r="F71" i="208"/>
  <c r="E71" i="208"/>
  <c r="D71" i="208"/>
  <c r="C71" i="208"/>
  <c r="W52" i="208"/>
  <c r="V52" i="208"/>
  <c r="U52" i="208"/>
  <c r="T52" i="208"/>
  <c r="S52" i="208"/>
  <c r="R52" i="208"/>
  <c r="Q52" i="208"/>
  <c r="P52" i="208"/>
  <c r="O52" i="208"/>
  <c r="N52" i="208"/>
  <c r="M52" i="208"/>
  <c r="L52" i="208"/>
  <c r="K52" i="208"/>
  <c r="J52" i="208"/>
  <c r="I52" i="208"/>
  <c r="H52" i="208"/>
  <c r="G52" i="208"/>
  <c r="F52" i="208"/>
  <c r="E52" i="208"/>
  <c r="D52" i="208"/>
  <c r="C52" i="208"/>
  <c r="W33" i="208"/>
  <c r="V33" i="208"/>
  <c r="V26" i="208" s="1"/>
  <c r="U33" i="208"/>
  <c r="T33" i="208"/>
  <c r="S33" i="208"/>
  <c r="R33" i="208"/>
  <c r="Q33" i="208"/>
  <c r="P33" i="208"/>
  <c r="O33" i="208"/>
  <c r="N33" i="208"/>
  <c r="N26" i="208" s="1"/>
  <c r="M33" i="208"/>
  <c r="L33" i="208"/>
  <c r="K33" i="208"/>
  <c r="J33" i="208"/>
  <c r="I33" i="208"/>
  <c r="H33" i="208"/>
  <c r="G33" i="208"/>
  <c r="F33" i="208"/>
  <c r="E33" i="208"/>
  <c r="D33" i="208"/>
  <c r="C33" i="208"/>
  <c r="W27" i="208"/>
  <c r="V27" i="208"/>
  <c r="U27" i="208"/>
  <c r="T27" i="208"/>
  <c r="S27" i="208"/>
  <c r="S26" i="208" s="1"/>
  <c r="R27" i="208"/>
  <c r="R26" i="208" s="1"/>
  <c r="Q27" i="208"/>
  <c r="Q26" i="208" s="1"/>
  <c r="P27" i="208"/>
  <c r="O27" i="208"/>
  <c r="N27" i="208"/>
  <c r="M27" i="208"/>
  <c r="L27" i="208"/>
  <c r="K27" i="208"/>
  <c r="K26" i="208" s="1"/>
  <c r="J27" i="208"/>
  <c r="J26" i="208" s="1"/>
  <c r="I27" i="208"/>
  <c r="I26" i="208" s="1"/>
  <c r="H27" i="208"/>
  <c r="G27" i="208"/>
  <c r="F27" i="208"/>
  <c r="F26" i="208" s="1"/>
  <c r="E27" i="208"/>
  <c r="D27" i="208"/>
  <c r="C27" i="208"/>
  <c r="C26" i="208" s="1"/>
  <c r="W26" i="208"/>
  <c r="O26" i="208"/>
  <c r="G26" i="208"/>
  <c r="W22" i="208"/>
  <c r="V22" i="208"/>
  <c r="U22" i="208"/>
  <c r="T22" i="208"/>
  <c r="S22" i="208"/>
  <c r="R22" i="208"/>
  <c r="Q22" i="208"/>
  <c r="P22" i="208"/>
  <c r="O22" i="208"/>
  <c r="N22" i="208"/>
  <c r="M22" i="208"/>
  <c r="L22" i="208"/>
  <c r="K22" i="208"/>
  <c r="J22" i="208"/>
  <c r="I22" i="208"/>
  <c r="H22" i="208"/>
  <c r="G22" i="208"/>
  <c r="F22" i="208"/>
  <c r="E22" i="208"/>
  <c r="D22" i="208"/>
  <c r="C22" i="208"/>
  <c r="W17" i="208"/>
  <c r="V17" i="208"/>
  <c r="U17" i="208"/>
  <c r="T17" i="208"/>
  <c r="S17" i="208"/>
  <c r="R17" i="208"/>
  <c r="Q17" i="208"/>
  <c r="P17" i="208"/>
  <c r="O17" i="208"/>
  <c r="N17" i="208"/>
  <c r="M17" i="208"/>
  <c r="L17" i="208"/>
  <c r="K17" i="208"/>
  <c r="J17" i="208"/>
  <c r="I17" i="208"/>
  <c r="H17" i="208"/>
  <c r="G17" i="208"/>
  <c r="F17" i="208"/>
  <c r="E17" i="208"/>
  <c r="D17" i="208"/>
  <c r="C17" i="208"/>
  <c r="W11" i="208"/>
  <c r="V11" i="208"/>
  <c r="U11" i="208"/>
  <c r="T11" i="208"/>
  <c r="S11" i="208"/>
  <c r="R11" i="208"/>
  <c r="Q11" i="208"/>
  <c r="P11" i="208"/>
  <c r="O11" i="208"/>
  <c r="N11" i="208"/>
  <c r="M11" i="208"/>
  <c r="L11" i="208"/>
  <c r="K11" i="208"/>
  <c r="J11" i="208"/>
  <c r="I11" i="208"/>
  <c r="H11" i="208"/>
  <c r="G11" i="208"/>
  <c r="F11" i="208"/>
  <c r="E11" i="208"/>
  <c r="D11" i="208"/>
  <c r="C11" i="208"/>
  <c r="W8" i="208"/>
  <c r="V8" i="208"/>
  <c r="U8" i="208"/>
  <c r="T8" i="208"/>
  <c r="T3" i="208" s="1"/>
  <c r="S8" i="208"/>
  <c r="R8" i="208"/>
  <c r="Q8" i="208"/>
  <c r="P8" i="208"/>
  <c r="O8" i="208"/>
  <c r="N8" i="208"/>
  <c r="M8" i="208"/>
  <c r="L8" i="208"/>
  <c r="K8" i="208"/>
  <c r="J8" i="208"/>
  <c r="I8" i="208"/>
  <c r="H8" i="208"/>
  <c r="G8" i="208"/>
  <c r="F8" i="208"/>
  <c r="E8" i="208"/>
  <c r="D8" i="208"/>
  <c r="D3" i="208" s="1"/>
  <c r="C8" i="208"/>
  <c r="W4" i="208"/>
  <c r="V4" i="208"/>
  <c r="U4" i="208"/>
  <c r="T4" i="208"/>
  <c r="S4" i="208"/>
  <c r="S3" i="208" s="1"/>
  <c r="R4" i="208"/>
  <c r="Q4" i="208"/>
  <c r="Q3" i="208" s="1"/>
  <c r="P4" i="208"/>
  <c r="O4" i="208"/>
  <c r="N4" i="208"/>
  <c r="M4" i="208"/>
  <c r="L4" i="208"/>
  <c r="K4" i="208"/>
  <c r="K3" i="208" s="1"/>
  <c r="J4" i="208"/>
  <c r="I4" i="208"/>
  <c r="I3" i="208" s="1"/>
  <c r="H4" i="208"/>
  <c r="G4" i="208"/>
  <c r="F4" i="208"/>
  <c r="E4" i="208"/>
  <c r="D4" i="208"/>
  <c r="C4" i="208"/>
  <c r="C3" i="208" s="1"/>
  <c r="L3" i="208"/>
  <c r="W71" i="207"/>
  <c r="V71" i="207"/>
  <c r="U71" i="207"/>
  <c r="T71" i="207"/>
  <c r="S71" i="207"/>
  <c r="R71" i="207"/>
  <c r="Q71" i="207"/>
  <c r="P71" i="207"/>
  <c r="O71" i="207"/>
  <c r="N71" i="207"/>
  <c r="M71" i="207"/>
  <c r="L71" i="207"/>
  <c r="K71" i="207"/>
  <c r="J71" i="207"/>
  <c r="I71" i="207"/>
  <c r="H71" i="207"/>
  <c r="G71" i="207"/>
  <c r="F71" i="207"/>
  <c r="E71" i="207"/>
  <c r="D71" i="207"/>
  <c r="C71" i="207"/>
  <c r="W52" i="207"/>
  <c r="V52" i="207"/>
  <c r="U52" i="207"/>
  <c r="T52" i="207"/>
  <c r="S52" i="207"/>
  <c r="R52" i="207"/>
  <c r="Q52" i="207"/>
  <c r="P52" i="207"/>
  <c r="O52" i="207"/>
  <c r="N52" i="207"/>
  <c r="M52" i="207"/>
  <c r="L52" i="207"/>
  <c r="K52" i="207"/>
  <c r="J52" i="207"/>
  <c r="I52" i="207"/>
  <c r="H52" i="207"/>
  <c r="G52" i="207"/>
  <c r="F52" i="207"/>
  <c r="E52" i="207"/>
  <c r="D52" i="207"/>
  <c r="C52" i="207"/>
  <c r="W33" i="207"/>
  <c r="V33" i="207"/>
  <c r="U33" i="207"/>
  <c r="T33" i="207"/>
  <c r="S33" i="207"/>
  <c r="S26" i="207" s="1"/>
  <c r="R33" i="207"/>
  <c r="Q33" i="207"/>
  <c r="P33" i="207"/>
  <c r="O33" i="207"/>
  <c r="N33" i="207"/>
  <c r="M33" i="207"/>
  <c r="L33" i="207"/>
  <c r="L26" i="207" s="1"/>
  <c r="K33" i="207"/>
  <c r="K26" i="207" s="1"/>
  <c r="J33" i="207"/>
  <c r="I33" i="207"/>
  <c r="H33" i="207"/>
  <c r="G33" i="207"/>
  <c r="F33" i="207"/>
  <c r="E33" i="207"/>
  <c r="D33" i="207"/>
  <c r="D26" i="207" s="1"/>
  <c r="C33" i="207"/>
  <c r="C26" i="207" s="1"/>
  <c r="W27" i="207"/>
  <c r="V27" i="207"/>
  <c r="U27" i="207"/>
  <c r="U26" i="207" s="1"/>
  <c r="T27" i="207"/>
  <c r="S27" i="207"/>
  <c r="R27" i="207"/>
  <c r="Q27" i="207"/>
  <c r="Q26" i="207" s="1"/>
  <c r="P27" i="207"/>
  <c r="O27" i="207"/>
  <c r="N27" i="207"/>
  <c r="M27" i="207"/>
  <c r="M26" i="207" s="1"/>
  <c r="L27" i="207"/>
  <c r="K27" i="207"/>
  <c r="J27" i="207"/>
  <c r="I27" i="207"/>
  <c r="I26" i="207" s="1"/>
  <c r="H27" i="207"/>
  <c r="G27" i="207"/>
  <c r="F27" i="207"/>
  <c r="E27" i="207"/>
  <c r="E26" i="207" s="1"/>
  <c r="D27" i="207"/>
  <c r="C27" i="207"/>
  <c r="W26" i="207"/>
  <c r="V26" i="207"/>
  <c r="T26" i="207"/>
  <c r="R26" i="207"/>
  <c r="O26" i="207"/>
  <c r="N26" i="207"/>
  <c r="J26" i="207"/>
  <c r="G26" i="207"/>
  <c r="F26" i="207"/>
  <c r="W22" i="207"/>
  <c r="V22" i="207"/>
  <c r="U22" i="207"/>
  <c r="T22" i="207"/>
  <c r="S22" i="207"/>
  <c r="R22" i="207"/>
  <c r="Q22" i="207"/>
  <c r="P22" i="207"/>
  <c r="O22" i="207"/>
  <c r="N22" i="207"/>
  <c r="M22" i="207"/>
  <c r="L22" i="207"/>
  <c r="K22" i="207"/>
  <c r="J22" i="207"/>
  <c r="I22" i="207"/>
  <c r="H22" i="207"/>
  <c r="G22" i="207"/>
  <c r="F22" i="207"/>
  <c r="E22" i="207"/>
  <c r="D22" i="207"/>
  <c r="C22" i="207"/>
  <c r="W17" i="207"/>
  <c r="V17" i="207"/>
  <c r="U17" i="207"/>
  <c r="T17" i="207"/>
  <c r="S17" i="207"/>
  <c r="R17" i="207"/>
  <c r="Q17" i="207"/>
  <c r="P17" i="207"/>
  <c r="O17" i="207"/>
  <c r="N17" i="207"/>
  <c r="M17" i="207"/>
  <c r="L17" i="207"/>
  <c r="K17" i="207"/>
  <c r="J17" i="207"/>
  <c r="I17" i="207"/>
  <c r="H17" i="207"/>
  <c r="G17" i="207"/>
  <c r="F17" i="207"/>
  <c r="E17" i="207"/>
  <c r="D17" i="207"/>
  <c r="C17" i="207"/>
  <c r="W11" i="207"/>
  <c r="W3" i="207" s="1"/>
  <c r="V11" i="207"/>
  <c r="U11" i="207"/>
  <c r="T11" i="207"/>
  <c r="S11" i="207"/>
  <c r="R11" i="207"/>
  <c r="Q11" i="207"/>
  <c r="P11" i="207"/>
  <c r="P3" i="207" s="1"/>
  <c r="O11" i="207"/>
  <c r="O3" i="207" s="1"/>
  <c r="N11" i="207"/>
  <c r="M11" i="207"/>
  <c r="L11" i="207"/>
  <c r="K11" i="207"/>
  <c r="J11" i="207"/>
  <c r="I11" i="207"/>
  <c r="H11" i="207"/>
  <c r="G11" i="207"/>
  <c r="G3" i="207" s="1"/>
  <c r="F11" i="207"/>
  <c r="E11" i="207"/>
  <c r="D11" i="207"/>
  <c r="C11" i="207"/>
  <c r="W8" i="207"/>
  <c r="V8" i="207"/>
  <c r="U8" i="207"/>
  <c r="T8" i="207"/>
  <c r="T3" i="207" s="1"/>
  <c r="S8" i="207"/>
  <c r="R8" i="207"/>
  <c r="Q8" i="207"/>
  <c r="P8" i="207"/>
  <c r="O8" i="207"/>
  <c r="N8" i="207"/>
  <c r="N3" i="207" s="1"/>
  <c r="M8" i="207"/>
  <c r="M3" i="207" s="1"/>
  <c r="L8" i="207"/>
  <c r="L3" i="207" s="1"/>
  <c r="K8" i="207"/>
  <c r="J8" i="207"/>
  <c r="I8" i="207"/>
  <c r="H8" i="207"/>
  <c r="G8" i="207"/>
  <c r="F8" i="207"/>
  <c r="F3" i="207" s="1"/>
  <c r="E8" i="207"/>
  <c r="E3" i="207" s="1"/>
  <c r="D8" i="207"/>
  <c r="D3" i="207" s="1"/>
  <c r="C8" i="207"/>
  <c r="W4" i="207"/>
  <c r="V4" i="207"/>
  <c r="U4" i="207"/>
  <c r="T4" i="207"/>
  <c r="S4" i="207"/>
  <c r="S3" i="207" s="1"/>
  <c r="R4" i="207"/>
  <c r="R3" i="207" s="1"/>
  <c r="Q4" i="207"/>
  <c r="P4" i="207"/>
  <c r="O4" i="207"/>
  <c r="N4" i="207"/>
  <c r="M4" i="207"/>
  <c r="L4" i="207"/>
  <c r="K4" i="207"/>
  <c r="K3" i="207" s="1"/>
  <c r="J4" i="207"/>
  <c r="I4" i="207"/>
  <c r="H4" i="207"/>
  <c r="G4" i="207"/>
  <c r="F4" i="207"/>
  <c r="E4" i="207"/>
  <c r="D4" i="207"/>
  <c r="C4" i="207"/>
  <c r="C3" i="207" s="1"/>
  <c r="U3" i="207"/>
  <c r="J3" i="207"/>
  <c r="H3" i="207"/>
  <c r="W71" i="206"/>
  <c r="V71" i="206"/>
  <c r="U71" i="206"/>
  <c r="T71" i="206"/>
  <c r="S71" i="206"/>
  <c r="R71" i="206"/>
  <c r="Q71" i="206"/>
  <c r="P71" i="206"/>
  <c r="O71" i="206"/>
  <c r="N71" i="206"/>
  <c r="M71" i="206"/>
  <c r="L71" i="206"/>
  <c r="K71" i="206"/>
  <c r="J71" i="206"/>
  <c r="I71" i="206"/>
  <c r="H71" i="206"/>
  <c r="G71" i="206"/>
  <c r="F71" i="206"/>
  <c r="E71" i="206"/>
  <c r="D71" i="206"/>
  <c r="C71" i="206"/>
  <c r="W52" i="206"/>
  <c r="V52" i="206"/>
  <c r="U52" i="206"/>
  <c r="T52" i="206"/>
  <c r="S52" i="206"/>
  <c r="R52" i="206"/>
  <c r="Q52" i="206"/>
  <c r="P52" i="206"/>
  <c r="O52" i="206"/>
  <c r="N52" i="206"/>
  <c r="M52" i="206"/>
  <c r="L52" i="206"/>
  <c r="K52" i="206"/>
  <c r="J52" i="206"/>
  <c r="I52" i="206"/>
  <c r="H52" i="206"/>
  <c r="G52" i="206"/>
  <c r="F52" i="206"/>
  <c r="E52" i="206"/>
  <c r="D52" i="206"/>
  <c r="C52" i="206"/>
  <c r="W33" i="206"/>
  <c r="V33" i="206"/>
  <c r="U33" i="206"/>
  <c r="T33" i="206"/>
  <c r="S33" i="206"/>
  <c r="R33" i="206"/>
  <c r="Q33" i="206"/>
  <c r="P33" i="206"/>
  <c r="O33" i="206"/>
  <c r="N33" i="206"/>
  <c r="M33" i="206"/>
  <c r="L33" i="206"/>
  <c r="K33" i="206"/>
  <c r="J33" i="206"/>
  <c r="I33" i="206"/>
  <c r="H33" i="206"/>
  <c r="G33" i="206"/>
  <c r="F33" i="206"/>
  <c r="E33" i="206"/>
  <c r="D33" i="206"/>
  <c r="C33" i="206"/>
  <c r="W27" i="206"/>
  <c r="V27" i="206"/>
  <c r="U27" i="206"/>
  <c r="T27" i="206"/>
  <c r="S27" i="206"/>
  <c r="S26" i="206" s="1"/>
  <c r="R27" i="206"/>
  <c r="R26" i="206" s="1"/>
  <c r="Q27" i="206"/>
  <c r="P27" i="206"/>
  <c r="O27" i="206"/>
  <c r="N27" i="206"/>
  <c r="M27" i="206"/>
  <c r="L27" i="206"/>
  <c r="K27" i="206"/>
  <c r="K26" i="206" s="1"/>
  <c r="J27" i="206"/>
  <c r="J26" i="206" s="1"/>
  <c r="I27" i="206"/>
  <c r="H27" i="206"/>
  <c r="G27" i="206"/>
  <c r="F27" i="206"/>
  <c r="E27" i="206"/>
  <c r="D27" i="206"/>
  <c r="C27" i="206"/>
  <c r="C26" i="206" s="1"/>
  <c r="W26" i="206"/>
  <c r="T26" i="206"/>
  <c r="O26" i="206"/>
  <c r="L26" i="206"/>
  <c r="G26" i="206"/>
  <c r="D26" i="206"/>
  <c r="W22" i="206"/>
  <c r="V22" i="206"/>
  <c r="U22" i="206"/>
  <c r="T22" i="206"/>
  <c r="S22" i="206"/>
  <c r="R22" i="206"/>
  <c r="Q22" i="206"/>
  <c r="P22" i="206"/>
  <c r="O22" i="206"/>
  <c r="N22" i="206"/>
  <c r="M22" i="206"/>
  <c r="L22" i="206"/>
  <c r="K22" i="206"/>
  <c r="J22" i="206"/>
  <c r="I22" i="206"/>
  <c r="H22" i="206"/>
  <c r="G22" i="206"/>
  <c r="F22" i="206"/>
  <c r="E22" i="206"/>
  <c r="D22" i="206"/>
  <c r="C22" i="206"/>
  <c r="W17" i="206"/>
  <c r="V17" i="206"/>
  <c r="U17" i="206"/>
  <c r="T17" i="206"/>
  <c r="S17" i="206"/>
  <c r="R17" i="206"/>
  <c r="Q17" i="206"/>
  <c r="P17" i="206"/>
  <c r="O17" i="206"/>
  <c r="N17" i="206"/>
  <c r="M17" i="206"/>
  <c r="L17" i="206"/>
  <c r="K17" i="206"/>
  <c r="J17" i="206"/>
  <c r="I17" i="206"/>
  <c r="H17" i="206"/>
  <c r="G17" i="206"/>
  <c r="F17" i="206"/>
  <c r="E17" i="206"/>
  <c r="D17" i="206"/>
  <c r="C17" i="206"/>
  <c r="W11" i="206"/>
  <c r="V11" i="206"/>
  <c r="U11" i="206"/>
  <c r="U3" i="206" s="1"/>
  <c r="T11" i="206"/>
  <c r="S11" i="206"/>
  <c r="R11" i="206"/>
  <c r="Q11" i="206"/>
  <c r="P11" i="206"/>
  <c r="O11" i="206"/>
  <c r="N11" i="206"/>
  <c r="M11" i="206"/>
  <c r="M3" i="206" s="1"/>
  <c r="L11" i="206"/>
  <c r="K11" i="206"/>
  <c r="J11" i="206"/>
  <c r="I11" i="206"/>
  <c r="H11" i="206"/>
  <c r="G11" i="206"/>
  <c r="F11" i="206"/>
  <c r="E11" i="206"/>
  <c r="D11" i="206"/>
  <c r="C11" i="206"/>
  <c r="W8" i="206"/>
  <c r="V8" i="206"/>
  <c r="U8" i="206"/>
  <c r="T8" i="206"/>
  <c r="S8" i="206"/>
  <c r="R8" i="206"/>
  <c r="Q8" i="206"/>
  <c r="P8" i="206"/>
  <c r="O8" i="206"/>
  <c r="N8" i="206"/>
  <c r="M8" i="206"/>
  <c r="L8" i="206"/>
  <c r="K8" i="206"/>
  <c r="J8" i="206"/>
  <c r="I8" i="206"/>
  <c r="H8" i="206"/>
  <c r="G8" i="206"/>
  <c r="F8" i="206"/>
  <c r="E8" i="206"/>
  <c r="D8" i="206"/>
  <c r="C8" i="206"/>
  <c r="W4" i="206"/>
  <c r="W3" i="206" s="1"/>
  <c r="V4" i="206"/>
  <c r="U4" i="206"/>
  <c r="T4" i="206"/>
  <c r="S4" i="206"/>
  <c r="S3" i="206" s="1"/>
  <c r="R4" i="206"/>
  <c r="Q4" i="206"/>
  <c r="P4" i="206"/>
  <c r="O4" i="206"/>
  <c r="O3" i="206" s="1"/>
  <c r="N4" i="206"/>
  <c r="M4" i="206"/>
  <c r="L4" i="206"/>
  <c r="K4" i="206"/>
  <c r="K3" i="206" s="1"/>
  <c r="J4" i="206"/>
  <c r="I4" i="206"/>
  <c r="H4" i="206"/>
  <c r="G4" i="206"/>
  <c r="G3" i="206" s="1"/>
  <c r="F4" i="206"/>
  <c r="E4" i="206"/>
  <c r="D4" i="206"/>
  <c r="C4" i="206"/>
  <c r="C3" i="206" s="1"/>
  <c r="P3" i="206"/>
  <c r="H3" i="206"/>
  <c r="E3" i="206"/>
  <c r="V3" i="207" l="1"/>
  <c r="I3" i="207"/>
  <c r="Q3" i="207"/>
  <c r="F3" i="208"/>
  <c r="N3" i="208"/>
  <c r="V3" i="208"/>
  <c r="E26" i="206"/>
  <c r="M26" i="206"/>
  <c r="U26" i="206"/>
  <c r="H26" i="206"/>
  <c r="P26" i="206"/>
  <c r="E26" i="208"/>
  <c r="M26" i="208"/>
  <c r="U26" i="208"/>
  <c r="H26" i="208"/>
  <c r="P26" i="208"/>
  <c r="E3" i="209"/>
  <c r="M3" i="209"/>
  <c r="U3" i="209"/>
  <c r="G26" i="209"/>
  <c r="O26" i="209"/>
  <c r="W26" i="209"/>
  <c r="J3" i="210"/>
  <c r="R3" i="210"/>
  <c r="F26" i="206"/>
  <c r="N26" i="206"/>
  <c r="V26" i="206"/>
  <c r="I26" i="206"/>
  <c r="Q26" i="206"/>
  <c r="F3" i="209"/>
  <c r="N3" i="209"/>
  <c r="V3" i="209"/>
  <c r="I3" i="209"/>
  <c r="Q3" i="209"/>
  <c r="L3" i="209"/>
  <c r="T3" i="209"/>
  <c r="H26" i="209"/>
  <c r="P26" i="209"/>
  <c r="S26" i="209"/>
  <c r="C26" i="202"/>
  <c r="K26" i="202"/>
  <c r="S26" i="202"/>
  <c r="E3" i="204"/>
  <c r="M3" i="204"/>
  <c r="U3" i="204"/>
  <c r="F3" i="206"/>
  <c r="N3" i="206"/>
  <c r="V3" i="206"/>
  <c r="I3" i="206"/>
  <c r="Q3" i="206"/>
  <c r="H26" i="207"/>
  <c r="P26" i="207"/>
  <c r="D26" i="209"/>
  <c r="L26" i="209"/>
  <c r="T26" i="209"/>
  <c r="D3" i="206"/>
  <c r="L3" i="206"/>
  <c r="T3" i="206"/>
  <c r="J3" i="206"/>
  <c r="R3" i="206"/>
  <c r="G3" i="208"/>
  <c r="O3" i="208"/>
  <c r="W3" i="208"/>
  <c r="J3" i="208"/>
  <c r="R3" i="208"/>
  <c r="E3" i="208"/>
  <c r="M3" i="208"/>
  <c r="U3" i="208"/>
  <c r="E26" i="210"/>
  <c r="M26" i="210"/>
  <c r="U26" i="210"/>
  <c r="H26" i="202"/>
  <c r="H3" i="208"/>
  <c r="P3" i="208"/>
  <c r="D26" i="208"/>
  <c r="L26" i="208"/>
  <c r="T26" i="208"/>
  <c r="G3" i="202"/>
  <c r="O3" i="202"/>
  <c r="W3" i="202"/>
  <c r="I26" i="202"/>
  <c r="Q26" i="202"/>
  <c r="J26" i="202"/>
  <c r="P26" i="202"/>
  <c r="C3" i="204"/>
  <c r="I3" i="202"/>
  <c r="Q3" i="202"/>
  <c r="K3" i="202"/>
  <c r="C3" i="202"/>
  <c r="N3" i="202"/>
  <c r="F3" i="202"/>
  <c r="S3" i="202"/>
  <c r="V3" i="202"/>
  <c r="C2" i="207" l="1"/>
  <c r="C2" i="206"/>
  <c r="C2" i="210" l="1"/>
  <c r="C2" i="208"/>
  <c r="C2" i="209"/>
  <c r="D2" i="210" l="1"/>
  <c r="D2" i="208"/>
  <c r="D2" i="207"/>
  <c r="D2" i="206" l="1"/>
  <c r="D2" i="209"/>
  <c r="E2" i="210"/>
  <c r="E2" i="206"/>
  <c r="E2" i="209"/>
  <c r="E2" i="207" l="1"/>
  <c r="E2" i="208"/>
  <c r="F2" i="207"/>
  <c r="F2" i="210"/>
  <c r="F2" i="206"/>
  <c r="F2" i="208" l="1"/>
  <c r="F2" i="209"/>
  <c r="G2" i="210"/>
  <c r="G2" i="209"/>
  <c r="G2" i="206"/>
  <c r="G2" i="208"/>
  <c r="G2" i="207"/>
  <c r="H2" i="210" l="1"/>
  <c r="H2" i="207"/>
  <c r="H2" i="209"/>
  <c r="H2" i="208" l="1"/>
  <c r="H2" i="206"/>
  <c r="I2" i="208"/>
  <c r="I2" i="210"/>
  <c r="I2" i="209"/>
  <c r="I2" i="206" l="1"/>
  <c r="I2" i="207"/>
  <c r="J2" i="208"/>
  <c r="J2" i="206"/>
  <c r="J2" i="210"/>
  <c r="J2" i="209" l="1"/>
  <c r="J2" i="207"/>
  <c r="K2" i="207"/>
  <c r="K2" i="209"/>
  <c r="K2" i="206"/>
  <c r="K2" i="208"/>
  <c r="K2" i="210" l="1"/>
  <c r="L2" i="210"/>
  <c r="L2" i="206"/>
  <c r="L2" i="208"/>
  <c r="L2" i="207" l="1"/>
  <c r="L2" i="209"/>
  <c r="M2" i="206"/>
  <c r="M2" i="209"/>
  <c r="M2" i="208"/>
  <c r="M2" i="207"/>
  <c r="M2" i="210" l="1"/>
  <c r="N2" i="208"/>
  <c r="N2" i="206"/>
  <c r="N2" i="209"/>
  <c r="N2" i="207"/>
  <c r="N2" i="210" l="1"/>
  <c r="O2" i="206"/>
  <c r="O2" i="208"/>
  <c r="O2" i="210"/>
  <c r="O2" i="207" l="1"/>
  <c r="O2" i="209"/>
  <c r="P2" i="209"/>
  <c r="P2" i="207"/>
  <c r="P2" i="206"/>
  <c r="P2" i="208"/>
  <c r="P2" i="210" l="1"/>
  <c r="Q2" i="207"/>
  <c r="Q2" i="206"/>
  <c r="Q2" i="210"/>
  <c r="Q2" i="208"/>
  <c r="Q2" i="209" l="1"/>
  <c r="R2" i="209"/>
  <c r="R2" i="208"/>
  <c r="R2" i="210"/>
  <c r="R2" i="206"/>
  <c r="R2" i="207" l="1"/>
  <c r="S2" i="209"/>
  <c r="S2" i="207"/>
  <c r="S2" i="206"/>
  <c r="S2" i="210"/>
  <c r="S2" i="208" l="1"/>
  <c r="T2" i="206"/>
  <c r="T2" i="209"/>
  <c r="T2" i="208"/>
  <c r="T2" i="207" l="1"/>
  <c r="T2" i="210"/>
  <c r="U2" i="206"/>
  <c r="U2" i="208"/>
  <c r="U2" i="207"/>
  <c r="U2" i="209"/>
  <c r="U2" i="210"/>
  <c r="V2" i="207" l="1"/>
  <c r="V2" i="208"/>
  <c r="V2" i="206"/>
  <c r="V2" i="209" l="1"/>
  <c r="V2" i="210"/>
  <c r="W2" i="208"/>
  <c r="W2" i="206"/>
  <c r="W2" i="209"/>
  <c r="W2" i="207"/>
  <c r="W2" i="210"/>
  <c r="W71" i="205" l="1"/>
  <c r="V71" i="205"/>
  <c r="U71" i="205"/>
  <c r="T71" i="205"/>
  <c r="S71" i="205"/>
  <c r="R71" i="205"/>
  <c r="Q71" i="205"/>
  <c r="P71" i="205"/>
  <c r="O71" i="205"/>
  <c r="N71" i="205"/>
  <c r="M71" i="205"/>
  <c r="L71" i="205"/>
  <c r="K71" i="205"/>
  <c r="J71" i="205"/>
  <c r="I71" i="205"/>
  <c r="H71" i="205"/>
  <c r="G71" i="205"/>
  <c r="F71" i="205"/>
  <c r="E71" i="205"/>
  <c r="D71" i="205"/>
  <c r="W52" i="205"/>
  <c r="V52" i="205"/>
  <c r="U52" i="205"/>
  <c r="T52" i="205"/>
  <c r="S52" i="205"/>
  <c r="R52" i="205"/>
  <c r="Q52" i="205"/>
  <c r="P52" i="205"/>
  <c r="O52" i="205"/>
  <c r="N52" i="205"/>
  <c r="M52" i="205"/>
  <c r="L52" i="205"/>
  <c r="K52" i="205"/>
  <c r="J52" i="205"/>
  <c r="I52" i="205"/>
  <c r="H52" i="205"/>
  <c r="G52" i="205"/>
  <c r="F52" i="205"/>
  <c r="E52" i="205"/>
  <c r="D52" i="205"/>
  <c r="W33" i="205"/>
  <c r="V33" i="205"/>
  <c r="U33" i="205"/>
  <c r="T33" i="205"/>
  <c r="S33" i="205"/>
  <c r="S26" i="205" s="1"/>
  <c r="R33" i="205"/>
  <c r="R26" i="205" s="1"/>
  <c r="Q33" i="205"/>
  <c r="P33" i="205"/>
  <c r="O33" i="205"/>
  <c r="N33" i="205"/>
  <c r="M33" i="205"/>
  <c r="L33" i="205"/>
  <c r="K33" i="205"/>
  <c r="K26" i="205" s="1"/>
  <c r="J33" i="205"/>
  <c r="I33" i="205"/>
  <c r="H33" i="205"/>
  <c r="G33" i="205"/>
  <c r="F33" i="205"/>
  <c r="E33" i="205"/>
  <c r="D33" i="205"/>
  <c r="W27" i="205"/>
  <c r="W26" i="205" s="1"/>
  <c r="V27" i="205"/>
  <c r="V26" i="205" s="1"/>
  <c r="U27" i="205"/>
  <c r="T27" i="205"/>
  <c r="T26" i="205" s="1"/>
  <c r="S27" i="205"/>
  <c r="R27" i="205"/>
  <c r="Q27" i="205"/>
  <c r="Q26" i="205" s="1"/>
  <c r="P27" i="205"/>
  <c r="P26" i="205" s="1"/>
  <c r="O27" i="205"/>
  <c r="O26" i="205" s="1"/>
  <c r="N27" i="205"/>
  <c r="N26" i="205" s="1"/>
  <c r="M27" i="205"/>
  <c r="M26" i="205" s="1"/>
  <c r="L27" i="205"/>
  <c r="L26" i="205" s="1"/>
  <c r="K27" i="205"/>
  <c r="J27" i="205"/>
  <c r="I27" i="205"/>
  <c r="H27" i="205"/>
  <c r="G27" i="205"/>
  <c r="G26" i="205" s="1"/>
  <c r="F27" i="205"/>
  <c r="F26" i="205" s="1"/>
  <c r="E27" i="205"/>
  <c r="E26" i="205" s="1"/>
  <c r="D27" i="205"/>
  <c r="D26" i="205" s="1"/>
  <c r="J26" i="205"/>
  <c r="I26" i="205"/>
  <c r="H26" i="205"/>
  <c r="W22" i="205"/>
  <c r="V22" i="205"/>
  <c r="U22" i="205"/>
  <c r="T22" i="205"/>
  <c r="S22" i="205"/>
  <c r="R22" i="205"/>
  <c r="Q22" i="205"/>
  <c r="P22" i="205"/>
  <c r="O22" i="205"/>
  <c r="N22" i="205"/>
  <c r="M22" i="205"/>
  <c r="L22" i="205"/>
  <c r="K22" i="205"/>
  <c r="J22" i="205"/>
  <c r="I22" i="205"/>
  <c r="H22" i="205"/>
  <c r="G22" i="205"/>
  <c r="F22" i="205"/>
  <c r="E22" i="205"/>
  <c r="D22" i="205"/>
  <c r="W17" i="205"/>
  <c r="V17" i="205"/>
  <c r="U17" i="205"/>
  <c r="T17" i="205"/>
  <c r="S17" i="205"/>
  <c r="R17" i="205"/>
  <c r="Q17" i="205"/>
  <c r="P17" i="205"/>
  <c r="O17" i="205"/>
  <c r="N17" i="205"/>
  <c r="M17" i="205"/>
  <c r="L17" i="205"/>
  <c r="K17" i="205"/>
  <c r="J17" i="205"/>
  <c r="I17" i="205"/>
  <c r="H17" i="205"/>
  <c r="G17" i="205"/>
  <c r="F17" i="205"/>
  <c r="E17" i="205"/>
  <c r="D17" i="205"/>
  <c r="W11" i="205"/>
  <c r="V11" i="205"/>
  <c r="U11" i="205"/>
  <c r="T11" i="205"/>
  <c r="S11" i="205"/>
  <c r="R11" i="205"/>
  <c r="Q11" i="205"/>
  <c r="P11" i="205"/>
  <c r="O11" i="205"/>
  <c r="N11" i="205"/>
  <c r="M11" i="205"/>
  <c r="L11" i="205"/>
  <c r="K11" i="205"/>
  <c r="J11" i="205"/>
  <c r="I11" i="205"/>
  <c r="H11" i="205"/>
  <c r="G11" i="205"/>
  <c r="F11" i="205"/>
  <c r="E11" i="205"/>
  <c r="D11" i="205"/>
  <c r="W8" i="205"/>
  <c r="V8" i="205"/>
  <c r="U8" i="205"/>
  <c r="T8" i="205"/>
  <c r="S8" i="205"/>
  <c r="S3" i="205" s="1"/>
  <c r="R8" i="205"/>
  <c r="Q8" i="205"/>
  <c r="P8" i="205"/>
  <c r="O8" i="205"/>
  <c r="N8" i="205"/>
  <c r="M8" i="205"/>
  <c r="L8" i="205"/>
  <c r="K8" i="205"/>
  <c r="J8" i="205"/>
  <c r="I8" i="205"/>
  <c r="H8" i="205"/>
  <c r="G8" i="205"/>
  <c r="F8" i="205"/>
  <c r="E8" i="205"/>
  <c r="D8" i="205"/>
  <c r="W4" i="205"/>
  <c r="V4" i="205"/>
  <c r="U4" i="205"/>
  <c r="T4" i="205"/>
  <c r="S4" i="205"/>
  <c r="R4" i="205"/>
  <c r="Q4" i="205"/>
  <c r="P4" i="205"/>
  <c r="O4" i="205"/>
  <c r="N4" i="205"/>
  <c r="M4" i="205"/>
  <c r="L4" i="205"/>
  <c r="K4" i="205"/>
  <c r="J4" i="205"/>
  <c r="I4" i="205"/>
  <c r="I3" i="205" s="1"/>
  <c r="H4" i="205"/>
  <c r="H3" i="205" s="1"/>
  <c r="H2" i="205" s="1"/>
  <c r="G4" i="205"/>
  <c r="F4" i="205"/>
  <c r="E4" i="205"/>
  <c r="D4" i="205"/>
  <c r="R3" i="205"/>
  <c r="Q3" i="205"/>
  <c r="P3" i="205"/>
  <c r="J3" i="205"/>
  <c r="J2" i="205" s="1"/>
  <c r="C71" i="205"/>
  <c r="C52" i="205"/>
  <c r="C33" i="205"/>
  <c r="C27" i="205"/>
  <c r="C26" i="205" s="1"/>
  <c r="C22" i="205"/>
  <c r="C17" i="205"/>
  <c r="C11" i="205"/>
  <c r="C8" i="205"/>
  <c r="C4" i="205"/>
  <c r="P2" i="205" l="1"/>
  <c r="K3" i="205"/>
  <c r="K2" i="205" s="1"/>
  <c r="R2" i="205"/>
  <c r="D3" i="205"/>
  <c r="D2" i="205" s="1"/>
  <c r="L3" i="205"/>
  <c r="L2" i="205" s="1"/>
  <c r="T3" i="205"/>
  <c r="T2" i="205" s="1"/>
  <c r="E3" i="205"/>
  <c r="E2" i="205" s="1"/>
  <c r="M3" i="205"/>
  <c r="M2" i="205" s="1"/>
  <c r="U3" i="205"/>
  <c r="Q2" i="205"/>
  <c r="F3" i="205"/>
  <c r="F2" i="205" s="1"/>
  <c r="N3" i="205"/>
  <c r="V3" i="205"/>
  <c r="V2" i="205" s="1"/>
  <c r="G3" i="205"/>
  <c r="O3" i="205"/>
  <c r="O2" i="205" s="1"/>
  <c r="W3" i="205"/>
  <c r="W2" i="205" s="1"/>
  <c r="U26" i="205"/>
  <c r="U2" i="205" s="1"/>
  <c r="S2" i="205"/>
  <c r="I2" i="205"/>
  <c r="N2" i="205"/>
  <c r="G2" i="205"/>
  <c r="C3" i="205"/>
  <c r="C2" i="205" s="1"/>
  <c r="W163" i="149" l="1"/>
  <c r="V163" i="149"/>
  <c r="U163" i="149"/>
  <c r="T163" i="149"/>
  <c r="S163" i="149"/>
  <c r="R163" i="149"/>
  <c r="Q163" i="149"/>
  <c r="P163" i="149"/>
  <c r="O163" i="149"/>
  <c r="N163" i="149"/>
  <c r="M163" i="149"/>
  <c r="L163" i="149"/>
  <c r="K163" i="149"/>
  <c r="J163" i="149"/>
  <c r="I163" i="149"/>
  <c r="H163" i="149"/>
  <c r="G163" i="149"/>
  <c r="F163" i="149"/>
  <c r="E163" i="149"/>
  <c r="D163" i="149"/>
  <c r="C163" i="149"/>
  <c r="W162" i="149"/>
  <c r="V162" i="149"/>
  <c r="U162" i="149"/>
  <c r="T162" i="149"/>
  <c r="S162" i="149"/>
  <c r="R162" i="149"/>
  <c r="Q162" i="149"/>
  <c r="P162" i="149"/>
  <c r="O162" i="149"/>
  <c r="N162" i="149"/>
  <c r="M162" i="149"/>
  <c r="L162" i="149"/>
  <c r="K162" i="149"/>
  <c r="J162" i="149"/>
  <c r="I162" i="149"/>
  <c r="H162" i="149"/>
  <c r="G162" i="149"/>
  <c r="F162" i="149"/>
  <c r="E162" i="149"/>
  <c r="D162" i="149"/>
  <c r="C162" i="149"/>
  <c r="W161" i="149"/>
  <c r="V161" i="149"/>
  <c r="U161" i="149"/>
  <c r="T161" i="149"/>
  <c r="S161" i="149"/>
  <c r="R161" i="149"/>
  <c r="Q161" i="149"/>
  <c r="P161" i="149"/>
  <c r="O161" i="149"/>
  <c r="N161" i="149"/>
  <c r="M161" i="149"/>
  <c r="L161" i="149"/>
  <c r="K161" i="149"/>
  <c r="J161" i="149"/>
  <c r="I161" i="149"/>
  <c r="H161" i="149"/>
  <c r="G161" i="149"/>
  <c r="F161" i="149"/>
  <c r="E161" i="149"/>
  <c r="D161" i="149"/>
  <c r="C161" i="149"/>
  <c r="W160" i="149"/>
  <c r="V160" i="149"/>
  <c r="U160" i="149"/>
  <c r="T160" i="149"/>
  <c r="S160" i="149"/>
  <c r="R160" i="149"/>
  <c r="Q160" i="149"/>
  <c r="P160" i="149"/>
  <c r="O160" i="149"/>
  <c r="N160" i="149"/>
  <c r="M160" i="149"/>
  <c r="L160" i="149"/>
  <c r="K160" i="149"/>
  <c r="J160" i="149"/>
  <c r="I160" i="149"/>
  <c r="H160" i="149"/>
  <c r="G160" i="149"/>
  <c r="F160" i="149"/>
  <c r="E160" i="149"/>
  <c r="D160" i="149"/>
  <c r="C160" i="149"/>
  <c r="W159" i="149"/>
  <c r="V159" i="149"/>
  <c r="U159" i="149"/>
  <c r="T159" i="149"/>
  <c r="S159" i="149"/>
  <c r="R159" i="149"/>
  <c r="Q159" i="149"/>
  <c r="P159" i="149"/>
  <c r="O159" i="149"/>
  <c r="N159" i="149"/>
  <c r="M159" i="149"/>
  <c r="L159" i="149"/>
  <c r="K159" i="149"/>
  <c r="J159" i="149"/>
  <c r="I159" i="149"/>
  <c r="H159" i="149"/>
  <c r="G159" i="149"/>
  <c r="F159" i="149"/>
  <c r="E159" i="149"/>
  <c r="D159" i="149"/>
  <c r="C159" i="149"/>
  <c r="W158" i="149"/>
  <c r="V158" i="149"/>
  <c r="U158" i="149"/>
  <c r="T158" i="149"/>
  <c r="S158" i="149"/>
  <c r="R158" i="149"/>
  <c r="Q158" i="149"/>
  <c r="P158" i="149"/>
  <c r="O158" i="149"/>
  <c r="N158" i="149"/>
  <c r="M158" i="149"/>
  <c r="L158" i="149"/>
  <c r="K158" i="149"/>
  <c r="J158" i="149"/>
  <c r="I158" i="149"/>
  <c r="H158" i="149"/>
  <c r="G158" i="149"/>
  <c r="F158" i="149"/>
  <c r="E158" i="149"/>
  <c r="D158" i="149"/>
  <c r="C158" i="149"/>
  <c r="W124" i="149"/>
  <c r="V124" i="149"/>
  <c r="U124" i="149"/>
  <c r="T124" i="149"/>
  <c r="S124" i="149"/>
  <c r="R124" i="149"/>
  <c r="Q124" i="149"/>
  <c r="P124" i="149"/>
  <c r="O124" i="149"/>
  <c r="N124" i="149"/>
  <c r="M124" i="149"/>
  <c r="L124" i="149"/>
  <c r="K124" i="149"/>
  <c r="J124" i="149"/>
  <c r="I124" i="149"/>
  <c r="H124" i="149"/>
  <c r="G124" i="149"/>
  <c r="F124" i="149"/>
  <c r="E124" i="149"/>
  <c r="D124" i="149"/>
  <c r="C124" i="149"/>
  <c r="W123" i="149"/>
  <c r="V123" i="149"/>
  <c r="U123" i="149"/>
  <c r="T123" i="149"/>
  <c r="S123" i="149"/>
  <c r="R123" i="149"/>
  <c r="Q123" i="149"/>
  <c r="P123" i="149"/>
  <c r="O123" i="149"/>
  <c r="N123" i="149"/>
  <c r="M123" i="149"/>
  <c r="L123" i="149"/>
  <c r="K123" i="149"/>
  <c r="J123" i="149"/>
  <c r="I123" i="149"/>
  <c r="H123" i="149"/>
  <c r="G123" i="149"/>
  <c r="F123" i="149"/>
  <c r="E123" i="149"/>
  <c r="D123" i="149"/>
  <c r="C123" i="149"/>
  <c r="W122" i="149"/>
  <c r="V122" i="149"/>
  <c r="U122" i="149"/>
  <c r="T122" i="149"/>
  <c r="S122" i="149"/>
  <c r="R122" i="149"/>
  <c r="Q122" i="149"/>
  <c r="P122" i="149"/>
  <c r="O122" i="149"/>
  <c r="N122" i="149"/>
  <c r="M122" i="149"/>
  <c r="L122" i="149"/>
  <c r="K122" i="149"/>
  <c r="J122" i="149"/>
  <c r="I122" i="149"/>
  <c r="H122" i="149"/>
  <c r="G122" i="149"/>
  <c r="F122" i="149"/>
  <c r="E122" i="149"/>
  <c r="D122" i="149"/>
  <c r="C122" i="149"/>
  <c r="W120" i="149"/>
  <c r="V120" i="149"/>
  <c r="U120" i="149"/>
  <c r="T120" i="149"/>
  <c r="S120" i="149"/>
  <c r="R120" i="149"/>
  <c r="Q120" i="149"/>
  <c r="P120" i="149"/>
  <c r="O120" i="149"/>
  <c r="N120" i="149"/>
  <c r="M120" i="149"/>
  <c r="L120" i="149"/>
  <c r="K120" i="149"/>
  <c r="J120" i="149"/>
  <c r="I120" i="149"/>
  <c r="H120" i="149"/>
  <c r="G120" i="149"/>
  <c r="F120" i="149"/>
  <c r="E120" i="149"/>
  <c r="D120" i="149"/>
  <c r="C120" i="149"/>
  <c r="W119" i="149"/>
  <c r="V119" i="149"/>
  <c r="U119" i="149"/>
  <c r="T119" i="149"/>
  <c r="S119" i="149"/>
  <c r="R119" i="149"/>
  <c r="Q119" i="149"/>
  <c r="P119" i="149"/>
  <c r="O119" i="149"/>
  <c r="N119" i="149"/>
  <c r="M119" i="149"/>
  <c r="L119" i="149"/>
  <c r="K119" i="149"/>
  <c r="J119" i="149"/>
  <c r="I119" i="149"/>
  <c r="H119" i="149"/>
  <c r="G119" i="149"/>
  <c r="F119" i="149"/>
  <c r="E119" i="149"/>
  <c r="D119" i="149"/>
  <c r="C119" i="149"/>
  <c r="W118" i="149"/>
  <c r="V118" i="149"/>
  <c r="U118" i="149"/>
  <c r="T118" i="149"/>
  <c r="S118" i="149"/>
  <c r="R118" i="149"/>
  <c r="Q118" i="149"/>
  <c r="P118" i="149"/>
  <c r="O118" i="149"/>
  <c r="N118" i="149"/>
  <c r="M118" i="149"/>
  <c r="L118" i="149"/>
  <c r="K118" i="149"/>
  <c r="J118" i="149"/>
  <c r="I118" i="149"/>
  <c r="H118" i="149"/>
  <c r="G118" i="149"/>
  <c r="F118" i="149"/>
  <c r="E118" i="149"/>
  <c r="D118" i="149"/>
  <c r="C118" i="149"/>
  <c r="W116" i="149"/>
  <c r="V116" i="149"/>
  <c r="U116" i="149"/>
  <c r="T116" i="149"/>
  <c r="S116" i="149"/>
  <c r="R116" i="149"/>
  <c r="Q116" i="149"/>
  <c r="P116" i="149"/>
  <c r="O116" i="149"/>
  <c r="N116" i="149"/>
  <c r="M116" i="149"/>
  <c r="L116" i="149"/>
  <c r="K116" i="149"/>
  <c r="J116" i="149"/>
  <c r="I116" i="149"/>
  <c r="H116" i="149"/>
  <c r="G116" i="149"/>
  <c r="F116" i="149"/>
  <c r="E116" i="149"/>
  <c r="D116" i="149"/>
  <c r="C116" i="149"/>
  <c r="W115" i="149"/>
  <c r="V115" i="149"/>
  <c r="U115" i="149"/>
  <c r="T115" i="149"/>
  <c r="S115" i="149"/>
  <c r="R115" i="149"/>
  <c r="Q115" i="149"/>
  <c r="P115" i="149"/>
  <c r="O115" i="149"/>
  <c r="N115" i="149"/>
  <c r="M115" i="149"/>
  <c r="L115" i="149"/>
  <c r="K115" i="149"/>
  <c r="J115" i="149"/>
  <c r="I115" i="149"/>
  <c r="H115" i="149"/>
  <c r="G115" i="149"/>
  <c r="F115" i="149"/>
  <c r="E115" i="149"/>
  <c r="D115" i="149"/>
  <c r="C115" i="149"/>
  <c r="W114" i="149"/>
  <c r="V114" i="149"/>
  <c r="U114" i="149"/>
  <c r="T114" i="149"/>
  <c r="S114" i="149"/>
  <c r="R114" i="149"/>
  <c r="Q114" i="149"/>
  <c r="P114" i="149"/>
  <c r="O114" i="149"/>
  <c r="N114" i="149"/>
  <c r="M114" i="149"/>
  <c r="L114" i="149"/>
  <c r="K114" i="149"/>
  <c r="J114" i="149"/>
  <c r="I114" i="149"/>
  <c r="H114" i="149"/>
  <c r="G114" i="149"/>
  <c r="F114" i="149"/>
  <c r="E114" i="149"/>
  <c r="D114" i="149"/>
  <c r="C114" i="149"/>
  <c r="W112" i="149"/>
  <c r="V112" i="149"/>
  <c r="U112" i="149"/>
  <c r="T112" i="149"/>
  <c r="S112" i="149"/>
  <c r="R112" i="149"/>
  <c r="Q112" i="149"/>
  <c r="P112" i="149"/>
  <c r="O112" i="149"/>
  <c r="N112" i="149"/>
  <c r="M112" i="149"/>
  <c r="L112" i="149"/>
  <c r="K112" i="149"/>
  <c r="J112" i="149"/>
  <c r="I112" i="149"/>
  <c r="H112" i="149"/>
  <c r="G112" i="149"/>
  <c r="F112" i="149"/>
  <c r="E112" i="149"/>
  <c r="D112" i="149"/>
  <c r="C112" i="149"/>
  <c r="W111" i="149"/>
  <c r="V111" i="149"/>
  <c r="U111" i="149"/>
  <c r="T111" i="149"/>
  <c r="S111" i="149"/>
  <c r="R111" i="149"/>
  <c r="Q111" i="149"/>
  <c r="P111" i="149"/>
  <c r="O111" i="149"/>
  <c r="N111" i="149"/>
  <c r="M111" i="149"/>
  <c r="L111" i="149"/>
  <c r="K111" i="149"/>
  <c r="J111" i="149"/>
  <c r="I111" i="149"/>
  <c r="H111" i="149"/>
  <c r="G111" i="149"/>
  <c r="F111" i="149"/>
  <c r="E111" i="149"/>
  <c r="D111" i="149"/>
  <c r="C111" i="149"/>
  <c r="W110" i="149"/>
  <c r="V110" i="149"/>
  <c r="U110" i="149"/>
  <c r="T110" i="149"/>
  <c r="S110" i="149"/>
  <c r="R110" i="149"/>
  <c r="Q110" i="149"/>
  <c r="P110" i="149"/>
  <c r="O110" i="149"/>
  <c r="N110" i="149"/>
  <c r="M110" i="149"/>
  <c r="L110" i="149"/>
  <c r="K110" i="149"/>
  <c r="J110" i="149"/>
  <c r="I110" i="149"/>
  <c r="H110" i="149"/>
  <c r="G110" i="149"/>
  <c r="F110" i="149"/>
  <c r="E110" i="149"/>
  <c r="D110" i="149"/>
  <c r="C110" i="149"/>
  <c r="W109" i="149"/>
  <c r="V109" i="149"/>
  <c r="U109" i="149"/>
  <c r="T109" i="149"/>
  <c r="S109" i="149"/>
  <c r="R109" i="149"/>
  <c r="Q109" i="149"/>
  <c r="P109" i="149"/>
  <c r="O109" i="149"/>
  <c r="N109" i="149"/>
  <c r="M109" i="149"/>
  <c r="L109" i="149"/>
  <c r="K109" i="149"/>
  <c r="J109" i="149"/>
  <c r="I109" i="149"/>
  <c r="H109" i="149"/>
  <c r="G109" i="149"/>
  <c r="F109" i="149"/>
  <c r="E109" i="149"/>
  <c r="D109" i="149"/>
  <c r="C109" i="149"/>
  <c r="W107" i="149"/>
  <c r="V107" i="149"/>
  <c r="U107" i="149"/>
  <c r="T107" i="149"/>
  <c r="S107" i="149"/>
  <c r="R107" i="149"/>
  <c r="Q107" i="149"/>
  <c r="P107" i="149"/>
  <c r="O107" i="149"/>
  <c r="N107" i="149"/>
  <c r="M107" i="149"/>
  <c r="L107" i="149"/>
  <c r="K107" i="149"/>
  <c r="J107" i="149"/>
  <c r="I107" i="149"/>
  <c r="H107" i="149"/>
  <c r="G107" i="149"/>
  <c r="F107" i="149"/>
  <c r="E107" i="149"/>
  <c r="D107" i="149"/>
  <c r="C107" i="149"/>
  <c r="W106" i="149"/>
  <c r="V106" i="149"/>
  <c r="U106" i="149"/>
  <c r="T106" i="149"/>
  <c r="S106" i="149"/>
  <c r="R106" i="149"/>
  <c r="Q106" i="149"/>
  <c r="P106" i="149"/>
  <c r="O106" i="149"/>
  <c r="N106" i="149"/>
  <c r="M106" i="149"/>
  <c r="L106" i="149"/>
  <c r="K106" i="149"/>
  <c r="J106" i="149"/>
  <c r="I106" i="149"/>
  <c r="H106" i="149"/>
  <c r="G106" i="149"/>
  <c r="F106" i="149"/>
  <c r="E106" i="149"/>
  <c r="D106" i="149"/>
  <c r="C106" i="149"/>
  <c r="W71" i="184" l="1"/>
  <c r="T71" i="184"/>
  <c r="M71" i="184"/>
  <c r="L71" i="184"/>
  <c r="D71" i="184"/>
  <c r="Q22" i="184"/>
  <c r="I22" i="184"/>
  <c r="E22" i="184"/>
  <c r="V8" i="184"/>
  <c r="N8" i="184"/>
  <c r="T8" i="184"/>
  <c r="P8" i="184"/>
  <c r="L8" i="184"/>
  <c r="H8" i="184"/>
  <c r="D8" i="184"/>
  <c r="S4" i="184"/>
  <c r="K4" i="184"/>
  <c r="C4" i="184"/>
  <c r="S71" i="184"/>
  <c r="K71" i="184"/>
  <c r="C71" i="184"/>
  <c r="V71" i="184"/>
  <c r="R71" i="184"/>
  <c r="N71" i="184"/>
  <c r="F71" i="184"/>
  <c r="I71" i="184"/>
  <c r="W22" i="184"/>
  <c r="G22" i="184"/>
  <c r="V22" i="184"/>
  <c r="R22" i="184"/>
  <c r="J22" i="184"/>
  <c r="Q8" i="184"/>
  <c r="I8" i="184"/>
  <c r="Q27" i="184" l="1"/>
  <c r="I17" i="184"/>
  <c r="M22" i="184"/>
  <c r="U22" i="184"/>
  <c r="Q17" i="184"/>
  <c r="K17" i="184"/>
  <c r="F17" i="184"/>
  <c r="Q71" i="184"/>
  <c r="J8" i="184"/>
  <c r="R8" i="184"/>
  <c r="C22" i="184"/>
  <c r="K22" i="184"/>
  <c r="S22" i="184"/>
  <c r="J27" i="184"/>
  <c r="F4" i="184"/>
  <c r="N4" i="184"/>
  <c r="V4" i="184"/>
  <c r="G8" i="184"/>
  <c r="O8" i="184"/>
  <c r="W8" i="184"/>
  <c r="E11" i="184"/>
  <c r="M11" i="184"/>
  <c r="U11" i="184"/>
  <c r="D17" i="184"/>
  <c r="L17" i="184"/>
  <c r="T17" i="184"/>
  <c r="H22" i="184"/>
  <c r="P22" i="184"/>
  <c r="I27" i="184"/>
  <c r="D4" i="184"/>
  <c r="I4" i="184"/>
  <c r="T4" i="184"/>
  <c r="E8" i="184"/>
  <c r="M8" i="184"/>
  <c r="U8" i="184"/>
  <c r="H11" i="184"/>
  <c r="P11" i="184"/>
  <c r="C11" i="184"/>
  <c r="K11" i="184"/>
  <c r="S11" i="184"/>
  <c r="G17" i="184"/>
  <c r="O17" i="184"/>
  <c r="W17" i="184"/>
  <c r="J17" i="184"/>
  <c r="R17" i="184"/>
  <c r="F22" i="184"/>
  <c r="N22" i="184"/>
  <c r="D27" i="184"/>
  <c r="L27" i="184"/>
  <c r="T27" i="184"/>
  <c r="G27" i="184"/>
  <c r="O27" i="184"/>
  <c r="W27" i="184"/>
  <c r="M27" i="184"/>
  <c r="S33" i="184"/>
  <c r="M33" i="184"/>
  <c r="H33" i="184"/>
  <c r="M52" i="184"/>
  <c r="N52" i="184"/>
  <c r="G71" i="184"/>
  <c r="O71" i="184"/>
  <c r="J71" i="184"/>
  <c r="Q4" i="184"/>
  <c r="L4" i="184"/>
  <c r="H4" i="184"/>
  <c r="P4" i="184"/>
  <c r="F8" i="184"/>
  <c r="O22" i="184"/>
  <c r="G4" i="184"/>
  <c r="W4" i="184"/>
  <c r="R4" i="184"/>
  <c r="U4" i="184"/>
  <c r="S8" i="184"/>
  <c r="N11" i="184"/>
  <c r="I11" i="184"/>
  <c r="Q11" i="184"/>
  <c r="D11" i="184"/>
  <c r="T11" i="184"/>
  <c r="G11" i="184"/>
  <c r="O11" i="184"/>
  <c r="W11" i="184"/>
  <c r="J11" i="184"/>
  <c r="R11" i="184"/>
  <c r="E17" i="184"/>
  <c r="M17" i="184"/>
  <c r="U17" i="184"/>
  <c r="H17" i="184"/>
  <c r="P17" i="184"/>
  <c r="C17" i="184"/>
  <c r="S17" i="184"/>
  <c r="N17" i="184"/>
  <c r="V17" i="184"/>
  <c r="D22" i="184"/>
  <c r="L22" i="184"/>
  <c r="T22" i="184"/>
  <c r="R27" i="184"/>
  <c r="E27" i="184"/>
  <c r="U27" i="184"/>
  <c r="H27" i="184"/>
  <c r="P27" i="184"/>
  <c r="C27" i="184"/>
  <c r="K27" i="184"/>
  <c r="S27" i="184"/>
  <c r="F27" i="184"/>
  <c r="E71" i="184"/>
  <c r="O4" i="184"/>
  <c r="J4" i="184"/>
  <c r="E4" i="184"/>
  <c r="M4" i="184"/>
  <c r="C8" i="184"/>
  <c r="C3" i="184" s="1"/>
  <c r="K8" i="184"/>
  <c r="K3" i="184" s="1"/>
  <c r="F11" i="184"/>
  <c r="V11" i="184"/>
  <c r="L11" i="184"/>
  <c r="N27" i="184"/>
  <c r="V27" i="184"/>
  <c r="I33" i="184"/>
  <c r="Q33" i="184"/>
  <c r="D33" i="184"/>
  <c r="L33" i="184"/>
  <c r="T33" i="184"/>
  <c r="G33" i="184"/>
  <c r="O33" i="184"/>
  <c r="W33" i="184"/>
  <c r="J33" i="184"/>
  <c r="R33" i="184"/>
  <c r="E33" i="184"/>
  <c r="U33" i="184"/>
  <c r="P33" i="184"/>
  <c r="C33" i="184"/>
  <c r="K33" i="184"/>
  <c r="F33" i="184"/>
  <c r="N33" i="184"/>
  <c r="V33" i="184"/>
  <c r="G52" i="184"/>
  <c r="O52" i="184"/>
  <c r="W52" i="184"/>
  <c r="J52" i="184"/>
  <c r="R52" i="184"/>
  <c r="E52" i="184"/>
  <c r="U52" i="184"/>
  <c r="H52" i="184"/>
  <c r="P52" i="184"/>
  <c r="C52" i="184"/>
  <c r="K52" i="184"/>
  <c r="S52" i="184"/>
  <c r="F52" i="184"/>
  <c r="V52" i="184"/>
  <c r="I52" i="184"/>
  <c r="Q52" i="184"/>
  <c r="D52" i="184"/>
  <c r="L52" i="184"/>
  <c r="T52" i="184"/>
  <c r="U71" i="184"/>
  <c r="H71" i="184"/>
  <c r="P71" i="184"/>
  <c r="W71" i="175"/>
  <c r="V71" i="175"/>
  <c r="U71" i="175"/>
  <c r="T71" i="175"/>
  <c r="S71" i="175"/>
  <c r="R71" i="175"/>
  <c r="Q71" i="175"/>
  <c r="P71" i="175"/>
  <c r="O71" i="175"/>
  <c r="N71" i="175"/>
  <c r="M71" i="175"/>
  <c r="L71" i="175"/>
  <c r="K71" i="175"/>
  <c r="J71" i="175"/>
  <c r="I71" i="175"/>
  <c r="H71" i="175"/>
  <c r="G71" i="175"/>
  <c r="F71" i="175"/>
  <c r="E71" i="175"/>
  <c r="D71" i="175"/>
  <c r="W52" i="175"/>
  <c r="V52" i="175"/>
  <c r="U52" i="175"/>
  <c r="T52" i="175"/>
  <c r="S52" i="175"/>
  <c r="R52" i="175"/>
  <c r="Q52" i="175"/>
  <c r="P52" i="175"/>
  <c r="O52" i="175"/>
  <c r="N52" i="175"/>
  <c r="M52" i="175"/>
  <c r="L52" i="175"/>
  <c r="K52" i="175"/>
  <c r="J52" i="175"/>
  <c r="I52" i="175"/>
  <c r="H52" i="175"/>
  <c r="G52" i="175"/>
  <c r="F52" i="175"/>
  <c r="E52" i="175"/>
  <c r="D52" i="175"/>
  <c r="W33" i="175"/>
  <c r="V33" i="175"/>
  <c r="U33" i="175"/>
  <c r="T33" i="175"/>
  <c r="S33" i="175"/>
  <c r="R33" i="175"/>
  <c r="Q33" i="175"/>
  <c r="P33" i="175"/>
  <c r="O33" i="175"/>
  <c r="N33" i="175"/>
  <c r="M33" i="175"/>
  <c r="L33" i="175"/>
  <c r="K33" i="175"/>
  <c r="J33" i="175"/>
  <c r="I33" i="175"/>
  <c r="H33" i="175"/>
  <c r="G33" i="175"/>
  <c r="F33" i="175"/>
  <c r="E33" i="175"/>
  <c r="D33" i="175"/>
  <c r="W27" i="175"/>
  <c r="V27" i="175"/>
  <c r="U27" i="175"/>
  <c r="T27" i="175"/>
  <c r="S27" i="175"/>
  <c r="R27" i="175"/>
  <c r="R26" i="175" s="1"/>
  <c r="Q27" i="175"/>
  <c r="Q26" i="175" s="1"/>
  <c r="P27" i="175"/>
  <c r="O27" i="175"/>
  <c r="N27" i="175"/>
  <c r="M27" i="175"/>
  <c r="L27" i="175"/>
  <c r="K27" i="175"/>
  <c r="J27" i="175"/>
  <c r="J26" i="175" s="1"/>
  <c r="I27" i="175"/>
  <c r="I26" i="175" s="1"/>
  <c r="H27" i="175"/>
  <c r="G27" i="175"/>
  <c r="F27" i="175"/>
  <c r="E27" i="175"/>
  <c r="D27" i="175"/>
  <c r="W26" i="175"/>
  <c r="V26" i="175"/>
  <c r="U26" i="175"/>
  <c r="T26" i="175"/>
  <c r="S26" i="175"/>
  <c r="P26" i="175"/>
  <c r="O26" i="175"/>
  <c r="N26" i="175"/>
  <c r="M26" i="175"/>
  <c r="L26" i="175"/>
  <c r="K26" i="175"/>
  <c r="H26" i="175"/>
  <c r="G26" i="175"/>
  <c r="F26" i="175"/>
  <c r="E26" i="175"/>
  <c r="D26" i="175"/>
  <c r="W22" i="175"/>
  <c r="V22" i="175"/>
  <c r="U22" i="175"/>
  <c r="T22" i="175"/>
  <c r="S22" i="175"/>
  <c r="R22" i="175"/>
  <c r="Q22" i="175"/>
  <c r="P22" i="175"/>
  <c r="O22" i="175"/>
  <c r="N22" i="175"/>
  <c r="M22" i="175"/>
  <c r="L22" i="175"/>
  <c r="K22" i="175"/>
  <c r="J22" i="175"/>
  <c r="I22" i="175"/>
  <c r="H22" i="175"/>
  <c r="G22" i="175"/>
  <c r="F22" i="175"/>
  <c r="E22" i="175"/>
  <c r="D22" i="175"/>
  <c r="W17" i="175"/>
  <c r="V17" i="175"/>
  <c r="U17" i="175"/>
  <c r="T17" i="175"/>
  <c r="S17" i="175"/>
  <c r="R17" i="175"/>
  <c r="Q17" i="175"/>
  <c r="P17" i="175"/>
  <c r="O17" i="175"/>
  <c r="N17" i="175"/>
  <c r="M17" i="175"/>
  <c r="L17" i="175"/>
  <c r="K17" i="175"/>
  <c r="J17" i="175"/>
  <c r="I17" i="175"/>
  <c r="H17" i="175"/>
  <c r="G17" i="175"/>
  <c r="F17" i="175"/>
  <c r="E17" i="175"/>
  <c r="D17" i="175"/>
  <c r="W11" i="175"/>
  <c r="V11" i="175"/>
  <c r="U11" i="175"/>
  <c r="T11" i="175"/>
  <c r="S11" i="175"/>
  <c r="R11" i="175"/>
  <c r="Q11" i="175"/>
  <c r="P11" i="175"/>
  <c r="O11" i="175"/>
  <c r="N11" i="175"/>
  <c r="M11" i="175"/>
  <c r="L11" i="175"/>
  <c r="K11" i="175"/>
  <c r="J11" i="175"/>
  <c r="I11" i="175"/>
  <c r="H11" i="175"/>
  <c r="G11" i="175"/>
  <c r="F11" i="175"/>
  <c r="E11" i="175"/>
  <c r="D11" i="175"/>
  <c r="W8" i="175"/>
  <c r="V8" i="175"/>
  <c r="U8" i="175"/>
  <c r="T8" i="175"/>
  <c r="S8" i="175"/>
  <c r="R8" i="175"/>
  <c r="Q8" i="175"/>
  <c r="P8" i="175"/>
  <c r="O8" i="175"/>
  <c r="N8" i="175"/>
  <c r="M8" i="175"/>
  <c r="L8" i="175"/>
  <c r="K8" i="175"/>
  <c r="J8" i="175"/>
  <c r="I8" i="175"/>
  <c r="H8" i="175"/>
  <c r="G8" i="175"/>
  <c r="F8" i="175"/>
  <c r="E8" i="175"/>
  <c r="D8" i="175"/>
  <c r="W4" i="175"/>
  <c r="V4" i="175"/>
  <c r="U4" i="175"/>
  <c r="T4" i="175"/>
  <c r="S4" i="175"/>
  <c r="R4" i="175"/>
  <c r="R3" i="175" s="1"/>
  <c r="Q4" i="175"/>
  <c r="Q3" i="175" s="1"/>
  <c r="P4" i="175"/>
  <c r="O4" i="175"/>
  <c r="N4" i="175"/>
  <c r="M4" i="175"/>
  <c r="L4" i="175"/>
  <c r="K4" i="175"/>
  <c r="J4" i="175"/>
  <c r="J3" i="175" s="1"/>
  <c r="I4" i="175"/>
  <c r="I3" i="175" s="1"/>
  <c r="H4" i="175"/>
  <c r="G4" i="175"/>
  <c r="F4" i="175"/>
  <c r="E4" i="175"/>
  <c r="D4" i="175"/>
  <c r="W3" i="175"/>
  <c r="V3" i="175"/>
  <c r="V2" i="175" s="1"/>
  <c r="U3" i="175"/>
  <c r="U2" i="175" s="1"/>
  <c r="T3" i="175"/>
  <c r="T2" i="175" s="1"/>
  <c r="S3" i="175"/>
  <c r="S2" i="175" s="1"/>
  <c r="P3" i="175"/>
  <c r="P2" i="175" s="1"/>
  <c r="O3" i="175"/>
  <c r="N3" i="175"/>
  <c r="M3" i="175"/>
  <c r="L3" i="175"/>
  <c r="L2" i="175" s="1"/>
  <c r="K3" i="175"/>
  <c r="K2" i="175" s="1"/>
  <c r="H3" i="175"/>
  <c r="H2" i="175" s="1"/>
  <c r="G3" i="175"/>
  <c r="G2" i="175" s="1"/>
  <c r="F3" i="175"/>
  <c r="E3" i="175"/>
  <c r="D3" i="175"/>
  <c r="D2" i="175" s="1"/>
  <c r="W2" i="175"/>
  <c r="O2" i="175"/>
  <c r="W71" i="176"/>
  <c r="V71" i="176"/>
  <c r="U71" i="176"/>
  <c r="T71" i="176"/>
  <c r="S71" i="176"/>
  <c r="R71" i="176"/>
  <c r="Q71" i="176"/>
  <c r="P71" i="176"/>
  <c r="O71" i="176"/>
  <c r="N71" i="176"/>
  <c r="M71" i="176"/>
  <c r="L71" i="176"/>
  <c r="K71" i="176"/>
  <c r="J71" i="176"/>
  <c r="I71" i="176"/>
  <c r="H71" i="176"/>
  <c r="G71" i="176"/>
  <c r="F71" i="176"/>
  <c r="E71" i="176"/>
  <c r="D71" i="176"/>
  <c r="W52" i="176"/>
  <c r="V52" i="176"/>
  <c r="U52" i="176"/>
  <c r="T52" i="176"/>
  <c r="S52" i="176"/>
  <c r="R52" i="176"/>
  <c r="Q52" i="176"/>
  <c r="P52" i="176"/>
  <c r="O52" i="176"/>
  <c r="N52" i="176"/>
  <c r="M52" i="176"/>
  <c r="L52" i="176"/>
  <c r="K52" i="176"/>
  <c r="J52" i="176"/>
  <c r="I52" i="176"/>
  <c r="H52" i="176"/>
  <c r="G52" i="176"/>
  <c r="F52" i="176"/>
  <c r="E52" i="176"/>
  <c r="D52" i="176"/>
  <c r="W33" i="176"/>
  <c r="V33" i="176"/>
  <c r="U33" i="176"/>
  <c r="T33" i="176"/>
  <c r="S33" i="176"/>
  <c r="R33" i="176"/>
  <c r="R26" i="176" s="1"/>
  <c r="Q33" i="176"/>
  <c r="P33" i="176"/>
  <c r="O33" i="176"/>
  <c r="N33" i="176"/>
  <c r="M33" i="176"/>
  <c r="L33" i="176"/>
  <c r="K33" i="176"/>
  <c r="J33" i="176"/>
  <c r="J26" i="176" s="1"/>
  <c r="I33" i="176"/>
  <c r="H33" i="176"/>
  <c r="G33" i="176"/>
  <c r="F33" i="176"/>
  <c r="E33" i="176"/>
  <c r="D33" i="176"/>
  <c r="W27" i="176"/>
  <c r="V27" i="176"/>
  <c r="V26" i="176" s="1"/>
  <c r="U27" i="176"/>
  <c r="U26" i="176" s="1"/>
  <c r="T27" i="176"/>
  <c r="S27" i="176"/>
  <c r="R27" i="176"/>
  <c r="Q27" i="176"/>
  <c r="P27" i="176"/>
  <c r="O27" i="176"/>
  <c r="N27" i="176"/>
  <c r="N26" i="176" s="1"/>
  <c r="M27" i="176"/>
  <c r="M26" i="176" s="1"/>
  <c r="L27" i="176"/>
  <c r="K27" i="176"/>
  <c r="J27" i="176"/>
  <c r="I27" i="176"/>
  <c r="H27" i="176"/>
  <c r="G27" i="176"/>
  <c r="F27" i="176"/>
  <c r="F26" i="176" s="1"/>
  <c r="E27" i="176"/>
  <c r="E26" i="176" s="1"/>
  <c r="D27" i="176"/>
  <c r="W26" i="176"/>
  <c r="T26" i="176"/>
  <c r="S26" i="176"/>
  <c r="Q26" i="176"/>
  <c r="P26" i="176"/>
  <c r="O26" i="176"/>
  <c r="L26" i="176"/>
  <c r="K26" i="176"/>
  <c r="I26" i="176"/>
  <c r="H26" i="176"/>
  <c r="G26" i="176"/>
  <c r="D26" i="176"/>
  <c r="W22" i="176"/>
  <c r="V22" i="176"/>
  <c r="U22" i="176"/>
  <c r="T22" i="176"/>
  <c r="S22" i="176"/>
  <c r="R22" i="176"/>
  <c r="Q22" i="176"/>
  <c r="P22" i="176"/>
  <c r="O22" i="176"/>
  <c r="N22" i="176"/>
  <c r="M22" i="176"/>
  <c r="L22" i="176"/>
  <c r="K22" i="176"/>
  <c r="J22" i="176"/>
  <c r="I22" i="176"/>
  <c r="H22" i="176"/>
  <c r="G22" i="176"/>
  <c r="F22" i="176"/>
  <c r="E22" i="176"/>
  <c r="D22" i="176"/>
  <c r="W17" i="176"/>
  <c r="V17" i="176"/>
  <c r="U17" i="176"/>
  <c r="T17" i="176"/>
  <c r="S17" i="176"/>
  <c r="R17" i="176"/>
  <c r="Q17" i="176"/>
  <c r="P17" i="176"/>
  <c r="O17" i="176"/>
  <c r="N17" i="176"/>
  <c r="M17" i="176"/>
  <c r="L17" i="176"/>
  <c r="K17" i="176"/>
  <c r="J17" i="176"/>
  <c r="I17" i="176"/>
  <c r="H17" i="176"/>
  <c r="G17" i="176"/>
  <c r="F17" i="176"/>
  <c r="E17" i="176"/>
  <c r="D17" i="176"/>
  <c r="W11" i="176"/>
  <c r="V11" i="176"/>
  <c r="U11" i="176"/>
  <c r="T11" i="176"/>
  <c r="S11" i="176"/>
  <c r="R11" i="176"/>
  <c r="Q11" i="176"/>
  <c r="P11" i="176"/>
  <c r="O11" i="176"/>
  <c r="N11" i="176"/>
  <c r="M11" i="176"/>
  <c r="L11" i="176"/>
  <c r="K11" i="176"/>
  <c r="J11" i="176"/>
  <c r="I11" i="176"/>
  <c r="H11" i="176"/>
  <c r="G11" i="176"/>
  <c r="F11" i="176"/>
  <c r="E11" i="176"/>
  <c r="D11" i="176"/>
  <c r="W8" i="176"/>
  <c r="V8" i="176"/>
  <c r="U8" i="176"/>
  <c r="T8" i="176"/>
  <c r="T3" i="176" s="1"/>
  <c r="T2" i="176" s="1"/>
  <c r="S8" i="176"/>
  <c r="R8" i="176"/>
  <c r="Q8" i="176"/>
  <c r="P8" i="176"/>
  <c r="O8" i="176"/>
  <c r="N8" i="176"/>
  <c r="M8" i="176"/>
  <c r="L8" i="176"/>
  <c r="L3" i="176" s="1"/>
  <c r="L2" i="176" s="1"/>
  <c r="K8" i="176"/>
  <c r="J8" i="176"/>
  <c r="I8" i="176"/>
  <c r="H8" i="176"/>
  <c r="G8" i="176"/>
  <c r="F8" i="176"/>
  <c r="E8" i="176"/>
  <c r="D8" i="176"/>
  <c r="W4" i="176"/>
  <c r="V4" i="176"/>
  <c r="V3" i="176" s="1"/>
  <c r="U4" i="176"/>
  <c r="U3" i="176" s="1"/>
  <c r="T4" i="176"/>
  <c r="S4" i="176"/>
  <c r="R4" i="176"/>
  <c r="Q4" i="176"/>
  <c r="P4" i="176"/>
  <c r="P3" i="176" s="1"/>
  <c r="P2" i="176" s="1"/>
  <c r="O4" i="176"/>
  <c r="N4" i="176"/>
  <c r="N3" i="176" s="1"/>
  <c r="M4" i="176"/>
  <c r="M3" i="176" s="1"/>
  <c r="L4" i="176"/>
  <c r="K4" i="176"/>
  <c r="J4" i="176"/>
  <c r="I4" i="176"/>
  <c r="H4" i="176"/>
  <c r="G4" i="176"/>
  <c r="F4" i="176"/>
  <c r="F3" i="176" s="1"/>
  <c r="E4" i="176"/>
  <c r="E3" i="176" s="1"/>
  <c r="D4" i="176"/>
  <c r="W3" i="176"/>
  <c r="W2" i="176" s="1"/>
  <c r="S3" i="176"/>
  <c r="S2" i="176" s="1"/>
  <c r="R3" i="176"/>
  <c r="Q3" i="176"/>
  <c r="O3" i="176"/>
  <c r="O2" i="176" s="1"/>
  <c r="K3" i="176"/>
  <c r="K2" i="176" s="1"/>
  <c r="J3" i="176"/>
  <c r="I3" i="176"/>
  <c r="H3" i="176"/>
  <c r="H2" i="176" s="1"/>
  <c r="G3" i="176"/>
  <c r="G2" i="176" s="1"/>
  <c r="D3" i="176"/>
  <c r="D2" i="176" s="1"/>
  <c r="W71" i="177"/>
  <c r="V71" i="177"/>
  <c r="U71" i="177"/>
  <c r="T71" i="177"/>
  <c r="S71" i="177"/>
  <c r="R71" i="177"/>
  <c r="Q71" i="177"/>
  <c r="P71" i="177"/>
  <c r="O71" i="177"/>
  <c r="N71" i="177"/>
  <c r="M71" i="177"/>
  <c r="L71" i="177"/>
  <c r="K71" i="177"/>
  <c r="J71" i="177"/>
  <c r="I71" i="177"/>
  <c r="H71" i="177"/>
  <c r="G71" i="177"/>
  <c r="F71" i="177"/>
  <c r="E71" i="177"/>
  <c r="D71" i="177"/>
  <c r="W52" i="177"/>
  <c r="V52" i="177"/>
  <c r="U52" i="177"/>
  <c r="T52" i="177"/>
  <c r="S52" i="177"/>
  <c r="R52" i="177"/>
  <c r="Q52" i="177"/>
  <c r="P52" i="177"/>
  <c r="O52" i="177"/>
  <c r="N52" i="177"/>
  <c r="M52" i="177"/>
  <c r="L52" i="177"/>
  <c r="K52" i="177"/>
  <c r="J52" i="177"/>
  <c r="I52" i="177"/>
  <c r="H52" i="177"/>
  <c r="G52" i="177"/>
  <c r="F52" i="177"/>
  <c r="E52" i="177"/>
  <c r="D52" i="177"/>
  <c r="W33" i="177"/>
  <c r="V33" i="177"/>
  <c r="U33" i="177"/>
  <c r="T33" i="177"/>
  <c r="S33" i="177"/>
  <c r="R33" i="177"/>
  <c r="Q33" i="177"/>
  <c r="P33" i="177"/>
  <c r="O33" i="177"/>
  <c r="N33" i="177"/>
  <c r="M33" i="177"/>
  <c r="L33" i="177"/>
  <c r="K33" i="177"/>
  <c r="J33" i="177"/>
  <c r="I33" i="177"/>
  <c r="H33" i="177"/>
  <c r="G33" i="177"/>
  <c r="F33" i="177"/>
  <c r="E33" i="177"/>
  <c r="D33" i="177"/>
  <c r="W27" i="177"/>
  <c r="V27" i="177"/>
  <c r="U27" i="177"/>
  <c r="T27" i="177"/>
  <c r="S27" i="177"/>
  <c r="R27" i="177"/>
  <c r="R26" i="177" s="1"/>
  <c r="Q27" i="177"/>
  <c r="Q26" i="177" s="1"/>
  <c r="P27" i="177"/>
  <c r="O27" i="177"/>
  <c r="N27" i="177"/>
  <c r="M27" i="177"/>
  <c r="L27" i="177"/>
  <c r="K27" i="177"/>
  <c r="J27" i="177"/>
  <c r="J26" i="177" s="1"/>
  <c r="I27" i="177"/>
  <c r="I26" i="177" s="1"/>
  <c r="H27" i="177"/>
  <c r="G27" i="177"/>
  <c r="F27" i="177"/>
  <c r="E27" i="177"/>
  <c r="D27" i="177"/>
  <c r="W26" i="177"/>
  <c r="V26" i="177"/>
  <c r="U26" i="177"/>
  <c r="T26" i="177"/>
  <c r="S26" i="177"/>
  <c r="P26" i="177"/>
  <c r="O26" i="177"/>
  <c r="N26" i="177"/>
  <c r="M26" i="177"/>
  <c r="L26" i="177"/>
  <c r="K26" i="177"/>
  <c r="H26" i="177"/>
  <c r="G26" i="177"/>
  <c r="F26" i="177"/>
  <c r="E26" i="177"/>
  <c r="D26" i="177"/>
  <c r="W22" i="177"/>
  <c r="V22" i="177"/>
  <c r="U22" i="177"/>
  <c r="T22" i="177"/>
  <c r="S22" i="177"/>
  <c r="R22" i="177"/>
  <c r="Q22" i="177"/>
  <c r="P22" i="177"/>
  <c r="O22" i="177"/>
  <c r="N22" i="177"/>
  <c r="M22" i="177"/>
  <c r="L22" i="177"/>
  <c r="K22" i="177"/>
  <c r="J22" i="177"/>
  <c r="I22" i="177"/>
  <c r="H22" i="177"/>
  <c r="G22" i="177"/>
  <c r="F22" i="177"/>
  <c r="E22" i="177"/>
  <c r="D22" i="177"/>
  <c r="W17" i="177"/>
  <c r="V17" i="177"/>
  <c r="U17" i="177"/>
  <c r="T17" i="177"/>
  <c r="S17" i="177"/>
  <c r="R17" i="177"/>
  <c r="Q17" i="177"/>
  <c r="P17" i="177"/>
  <c r="O17" i="177"/>
  <c r="N17" i="177"/>
  <c r="M17" i="177"/>
  <c r="L17" i="177"/>
  <c r="K17" i="177"/>
  <c r="J17" i="177"/>
  <c r="I17" i="177"/>
  <c r="H17" i="177"/>
  <c r="G17" i="177"/>
  <c r="F17" i="177"/>
  <c r="E17" i="177"/>
  <c r="D17" i="177"/>
  <c r="W11" i="177"/>
  <c r="V11" i="177"/>
  <c r="U11" i="177"/>
  <c r="T11" i="177"/>
  <c r="S11" i="177"/>
  <c r="R11" i="177"/>
  <c r="Q11" i="177"/>
  <c r="P11" i="177"/>
  <c r="O11" i="177"/>
  <c r="N11" i="177"/>
  <c r="M11" i="177"/>
  <c r="L11" i="177"/>
  <c r="K11" i="177"/>
  <c r="J11" i="177"/>
  <c r="I11" i="177"/>
  <c r="H11" i="177"/>
  <c r="G11" i="177"/>
  <c r="F11" i="177"/>
  <c r="E11" i="177"/>
  <c r="D11" i="177"/>
  <c r="W8" i="177"/>
  <c r="V8" i="177"/>
  <c r="U8" i="177"/>
  <c r="T8" i="177"/>
  <c r="S8" i="177"/>
  <c r="R8" i="177"/>
  <c r="Q8" i="177"/>
  <c r="P8" i="177"/>
  <c r="O8" i="177"/>
  <c r="N8" i="177"/>
  <c r="M8" i="177"/>
  <c r="L8" i="177"/>
  <c r="K8" i="177"/>
  <c r="J8" i="177"/>
  <c r="I8" i="177"/>
  <c r="H8" i="177"/>
  <c r="G8" i="177"/>
  <c r="F8" i="177"/>
  <c r="E8" i="177"/>
  <c r="D8" i="177"/>
  <c r="W4" i="177"/>
  <c r="V4" i="177"/>
  <c r="U4" i="177"/>
  <c r="T4" i="177"/>
  <c r="S4" i="177"/>
  <c r="R4" i="177"/>
  <c r="R3" i="177" s="1"/>
  <c r="Q4" i="177"/>
  <c r="Q3" i="177" s="1"/>
  <c r="P4" i="177"/>
  <c r="O4" i="177"/>
  <c r="N4" i="177"/>
  <c r="M4" i="177"/>
  <c r="L4" i="177"/>
  <c r="K4" i="177"/>
  <c r="J4" i="177"/>
  <c r="J3" i="177" s="1"/>
  <c r="I4" i="177"/>
  <c r="I3" i="177" s="1"/>
  <c r="H4" i="177"/>
  <c r="G4" i="177"/>
  <c r="F4" i="177"/>
  <c r="E4" i="177"/>
  <c r="D4" i="177"/>
  <c r="W3" i="177"/>
  <c r="V3" i="177"/>
  <c r="V2" i="177" s="1"/>
  <c r="U3" i="177"/>
  <c r="U2" i="177" s="1"/>
  <c r="T3" i="177"/>
  <c r="T2" i="177" s="1"/>
  <c r="S3" i="177"/>
  <c r="S2" i="177" s="1"/>
  <c r="P3" i="177"/>
  <c r="P2" i="177" s="1"/>
  <c r="O3" i="177"/>
  <c r="O2" i="177" s="1"/>
  <c r="N3" i="177"/>
  <c r="M3" i="177"/>
  <c r="L3" i="177"/>
  <c r="L2" i="177" s="1"/>
  <c r="K3" i="177"/>
  <c r="K2" i="177" s="1"/>
  <c r="H3" i="177"/>
  <c r="H2" i="177" s="1"/>
  <c r="G3" i="177"/>
  <c r="G2" i="177" s="1"/>
  <c r="F3" i="177"/>
  <c r="E3" i="177"/>
  <c r="D3" i="177"/>
  <c r="D2" i="177" s="1"/>
  <c r="W2" i="177"/>
  <c r="W71" i="178"/>
  <c r="V71" i="178"/>
  <c r="U71" i="178"/>
  <c r="T71" i="178"/>
  <c r="S71" i="178"/>
  <c r="R71" i="178"/>
  <c r="Q71" i="178"/>
  <c r="P71" i="178"/>
  <c r="O71" i="178"/>
  <c r="N71" i="178"/>
  <c r="M71" i="178"/>
  <c r="L71" i="178"/>
  <c r="K71" i="178"/>
  <c r="J71" i="178"/>
  <c r="I71" i="178"/>
  <c r="H71" i="178"/>
  <c r="G71" i="178"/>
  <c r="F71" i="178"/>
  <c r="E71" i="178"/>
  <c r="D71" i="178"/>
  <c r="W52" i="178"/>
  <c r="V52" i="178"/>
  <c r="U52" i="178"/>
  <c r="T52" i="178"/>
  <c r="S52" i="178"/>
  <c r="R52" i="178"/>
  <c r="Q52" i="178"/>
  <c r="P52" i="178"/>
  <c r="O52" i="178"/>
  <c r="N52" i="178"/>
  <c r="M52" i="178"/>
  <c r="L52" i="178"/>
  <c r="K52" i="178"/>
  <c r="J52" i="178"/>
  <c r="I52" i="178"/>
  <c r="H52" i="178"/>
  <c r="G52" i="178"/>
  <c r="F52" i="178"/>
  <c r="E52" i="178"/>
  <c r="D52" i="178"/>
  <c r="W33" i="178"/>
  <c r="V33" i="178"/>
  <c r="U33" i="178"/>
  <c r="T33" i="178"/>
  <c r="S33" i="178"/>
  <c r="R33" i="178"/>
  <c r="Q33" i="178"/>
  <c r="P33" i="178"/>
  <c r="O33" i="178"/>
  <c r="N33" i="178"/>
  <c r="M33" i="178"/>
  <c r="L33" i="178"/>
  <c r="K33" i="178"/>
  <c r="J33" i="178"/>
  <c r="I33" i="178"/>
  <c r="H33" i="178"/>
  <c r="G33" i="178"/>
  <c r="F33" i="178"/>
  <c r="E33" i="178"/>
  <c r="D33" i="178"/>
  <c r="W27" i="178"/>
  <c r="V27" i="178"/>
  <c r="V26" i="178" s="1"/>
  <c r="U27" i="178"/>
  <c r="U26" i="178" s="1"/>
  <c r="T27" i="178"/>
  <c r="S27" i="178"/>
  <c r="R27" i="178"/>
  <c r="Q27" i="178"/>
  <c r="P27" i="178"/>
  <c r="O27" i="178"/>
  <c r="N27" i="178"/>
  <c r="N26" i="178" s="1"/>
  <c r="M27" i="178"/>
  <c r="M26" i="178" s="1"/>
  <c r="L27" i="178"/>
  <c r="K27" i="178"/>
  <c r="J27" i="178"/>
  <c r="I27" i="178"/>
  <c r="H27" i="178"/>
  <c r="G27" i="178"/>
  <c r="F27" i="178"/>
  <c r="F26" i="178" s="1"/>
  <c r="E27" i="178"/>
  <c r="E26" i="178" s="1"/>
  <c r="D27" i="178"/>
  <c r="W26" i="178"/>
  <c r="T26" i="178"/>
  <c r="S26" i="178"/>
  <c r="R26" i="178"/>
  <c r="Q26" i="178"/>
  <c r="P26" i="178"/>
  <c r="O26" i="178"/>
  <c r="L26" i="178"/>
  <c r="K26" i="178"/>
  <c r="J26" i="178"/>
  <c r="I26" i="178"/>
  <c r="H26" i="178"/>
  <c r="G26" i="178"/>
  <c r="D26" i="178"/>
  <c r="W22" i="178"/>
  <c r="V22" i="178"/>
  <c r="U22" i="178"/>
  <c r="T22" i="178"/>
  <c r="S22" i="178"/>
  <c r="R22" i="178"/>
  <c r="Q22" i="178"/>
  <c r="P22" i="178"/>
  <c r="O22" i="178"/>
  <c r="N22" i="178"/>
  <c r="M22" i="178"/>
  <c r="L22" i="178"/>
  <c r="K22" i="178"/>
  <c r="J22" i="178"/>
  <c r="I22" i="178"/>
  <c r="H22" i="178"/>
  <c r="G22" i="178"/>
  <c r="F22" i="178"/>
  <c r="E22" i="178"/>
  <c r="D22" i="178"/>
  <c r="W17" i="178"/>
  <c r="V17" i="178"/>
  <c r="U17" i="178"/>
  <c r="T17" i="178"/>
  <c r="S17" i="178"/>
  <c r="R17" i="178"/>
  <c r="Q17" i="178"/>
  <c r="P17" i="178"/>
  <c r="O17" i="178"/>
  <c r="N17" i="178"/>
  <c r="M17" i="178"/>
  <c r="L17" i="178"/>
  <c r="K17" i="178"/>
  <c r="J17" i="178"/>
  <c r="I17" i="178"/>
  <c r="H17" i="178"/>
  <c r="G17" i="178"/>
  <c r="F17" i="178"/>
  <c r="E17" i="178"/>
  <c r="D17" i="178"/>
  <c r="W11" i="178"/>
  <c r="V11" i="178"/>
  <c r="U11" i="178"/>
  <c r="T11" i="178"/>
  <c r="S11" i="178"/>
  <c r="R11" i="178"/>
  <c r="Q11" i="178"/>
  <c r="P11" i="178"/>
  <c r="O11" i="178"/>
  <c r="N11" i="178"/>
  <c r="M11" i="178"/>
  <c r="L11" i="178"/>
  <c r="K11" i="178"/>
  <c r="J11" i="178"/>
  <c r="I11" i="178"/>
  <c r="H11" i="178"/>
  <c r="G11" i="178"/>
  <c r="F11" i="178"/>
  <c r="E11" i="178"/>
  <c r="D11" i="178"/>
  <c r="W8" i="178"/>
  <c r="V8" i="178"/>
  <c r="U8" i="178"/>
  <c r="T8" i="178"/>
  <c r="S8" i="178"/>
  <c r="R8" i="178"/>
  <c r="Q8" i="178"/>
  <c r="P8" i="178"/>
  <c r="O8" i="178"/>
  <c r="N8" i="178"/>
  <c r="M8" i="178"/>
  <c r="L8" i="178"/>
  <c r="K8" i="178"/>
  <c r="J8" i="178"/>
  <c r="I8" i="178"/>
  <c r="H8" i="178"/>
  <c r="G8" i="178"/>
  <c r="F8" i="178"/>
  <c r="E8" i="178"/>
  <c r="D8" i="178"/>
  <c r="W4" i="178"/>
  <c r="V4" i="178"/>
  <c r="V3" i="178" s="1"/>
  <c r="U4" i="178"/>
  <c r="U3" i="178" s="1"/>
  <c r="T4" i="178"/>
  <c r="S4" i="178"/>
  <c r="R4" i="178"/>
  <c r="Q4" i="178"/>
  <c r="P4" i="178"/>
  <c r="P3" i="178" s="1"/>
  <c r="O4" i="178"/>
  <c r="N4" i="178"/>
  <c r="N3" i="178" s="1"/>
  <c r="M4" i="178"/>
  <c r="M3" i="178" s="1"/>
  <c r="L4" i="178"/>
  <c r="K4" i="178"/>
  <c r="J4" i="178"/>
  <c r="I4" i="178"/>
  <c r="H4" i="178"/>
  <c r="G4" i="178"/>
  <c r="F4" i="178"/>
  <c r="F3" i="178" s="1"/>
  <c r="E4" i="178"/>
  <c r="E3" i="178" s="1"/>
  <c r="D4" i="178"/>
  <c r="W3" i="178"/>
  <c r="T3" i="178"/>
  <c r="T2" i="178" s="1"/>
  <c r="S3" i="178"/>
  <c r="R3" i="178"/>
  <c r="Q3" i="178"/>
  <c r="O3" i="178"/>
  <c r="O2" i="178" s="1"/>
  <c r="L3" i="178"/>
  <c r="L2" i="178" s="1"/>
  <c r="K3" i="178"/>
  <c r="K2" i="178" s="1"/>
  <c r="J3" i="178"/>
  <c r="I3" i="178"/>
  <c r="H3" i="178"/>
  <c r="H2" i="178" s="1"/>
  <c r="G3" i="178"/>
  <c r="G2" i="178" s="1"/>
  <c r="D3" i="178"/>
  <c r="D2" i="178" s="1"/>
  <c r="W2" i="178"/>
  <c r="S2" i="178"/>
  <c r="W71" i="179"/>
  <c r="V71" i="179"/>
  <c r="U71" i="179"/>
  <c r="T71" i="179"/>
  <c r="S71" i="179"/>
  <c r="R71" i="179"/>
  <c r="Q71" i="179"/>
  <c r="P71" i="179"/>
  <c r="O71" i="179"/>
  <c r="N71" i="179"/>
  <c r="M71" i="179"/>
  <c r="L71" i="179"/>
  <c r="K71" i="179"/>
  <c r="J71" i="179"/>
  <c r="I71" i="179"/>
  <c r="H71" i="179"/>
  <c r="G71" i="179"/>
  <c r="F71" i="179"/>
  <c r="E71" i="179"/>
  <c r="D71" i="179"/>
  <c r="W52" i="179"/>
  <c r="V52" i="179"/>
  <c r="U52" i="179"/>
  <c r="T52" i="179"/>
  <c r="S52" i="179"/>
  <c r="R52" i="179"/>
  <c r="Q52" i="179"/>
  <c r="P52" i="179"/>
  <c r="O52" i="179"/>
  <c r="N52" i="179"/>
  <c r="M52" i="179"/>
  <c r="L52" i="179"/>
  <c r="K52" i="179"/>
  <c r="J52" i="179"/>
  <c r="I52" i="179"/>
  <c r="H52" i="179"/>
  <c r="G52" i="179"/>
  <c r="F52" i="179"/>
  <c r="E52" i="179"/>
  <c r="D52" i="179"/>
  <c r="W33" i="179"/>
  <c r="V33" i="179"/>
  <c r="U33" i="179"/>
  <c r="T33" i="179"/>
  <c r="S33" i="179"/>
  <c r="R33" i="179"/>
  <c r="Q33" i="179"/>
  <c r="P33" i="179"/>
  <c r="O33" i="179"/>
  <c r="N33" i="179"/>
  <c r="M33" i="179"/>
  <c r="L33" i="179"/>
  <c r="K33" i="179"/>
  <c r="J33" i="179"/>
  <c r="I33" i="179"/>
  <c r="H33" i="179"/>
  <c r="G33" i="179"/>
  <c r="F33" i="179"/>
  <c r="E33" i="179"/>
  <c r="D33" i="179"/>
  <c r="W27" i="179"/>
  <c r="V27" i="179"/>
  <c r="U27" i="179"/>
  <c r="T27" i="179"/>
  <c r="S27" i="179"/>
  <c r="R27" i="179"/>
  <c r="R26" i="179" s="1"/>
  <c r="Q27" i="179"/>
  <c r="Q26" i="179" s="1"/>
  <c r="P27" i="179"/>
  <c r="O27" i="179"/>
  <c r="N27" i="179"/>
  <c r="M27" i="179"/>
  <c r="M26" i="179" s="1"/>
  <c r="L27" i="179"/>
  <c r="K27" i="179"/>
  <c r="J27" i="179"/>
  <c r="J26" i="179" s="1"/>
  <c r="I27" i="179"/>
  <c r="I26" i="179" s="1"/>
  <c r="H27" i="179"/>
  <c r="G27" i="179"/>
  <c r="F27" i="179"/>
  <c r="E27" i="179"/>
  <c r="D27" i="179"/>
  <c r="W26" i="179"/>
  <c r="V26" i="179"/>
  <c r="U26" i="179"/>
  <c r="T26" i="179"/>
  <c r="S26" i="179"/>
  <c r="P26" i="179"/>
  <c r="O26" i="179"/>
  <c r="N26" i="179"/>
  <c r="L26" i="179"/>
  <c r="K26" i="179"/>
  <c r="H26" i="179"/>
  <c r="G26" i="179"/>
  <c r="F26" i="179"/>
  <c r="E26" i="179"/>
  <c r="D26" i="179"/>
  <c r="W22" i="179"/>
  <c r="V22" i="179"/>
  <c r="U22" i="179"/>
  <c r="T22" i="179"/>
  <c r="S22" i="179"/>
  <c r="R22" i="179"/>
  <c r="Q22" i="179"/>
  <c r="P22" i="179"/>
  <c r="O22" i="179"/>
  <c r="N22" i="179"/>
  <c r="M22" i="179"/>
  <c r="L22" i="179"/>
  <c r="K22" i="179"/>
  <c r="J22" i="179"/>
  <c r="I22" i="179"/>
  <c r="H22" i="179"/>
  <c r="G22" i="179"/>
  <c r="F22" i="179"/>
  <c r="E22" i="179"/>
  <c r="D22" i="179"/>
  <c r="W17" i="179"/>
  <c r="V17" i="179"/>
  <c r="U17" i="179"/>
  <c r="T17" i="179"/>
  <c r="S17" i="179"/>
  <c r="R17" i="179"/>
  <c r="Q17" i="179"/>
  <c r="P17" i="179"/>
  <c r="O17" i="179"/>
  <c r="N17" i="179"/>
  <c r="M17" i="179"/>
  <c r="L17" i="179"/>
  <c r="K17" i="179"/>
  <c r="J17" i="179"/>
  <c r="I17" i="179"/>
  <c r="H17" i="179"/>
  <c r="G17" i="179"/>
  <c r="F17" i="179"/>
  <c r="E17" i="179"/>
  <c r="D17" i="179"/>
  <c r="W11" i="179"/>
  <c r="V11" i="179"/>
  <c r="U11" i="179"/>
  <c r="T11" i="179"/>
  <c r="S11" i="179"/>
  <c r="R11" i="179"/>
  <c r="Q11" i="179"/>
  <c r="P11" i="179"/>
  <c r="O11" i="179"/>
  <c r="N11" i="179"/>
  <c r="M11" i="179"/>
  <c r="L11" i="179"/>
  <c r="K11" i="179"/>
  <c r="J11" i="179"/>
  <c r="I11" i="179"/>
  <c r="H11" i="179"/>
  <c r="G11" i="179"/>
  <c r="F11" i="179"/>
  <c r="E11" i="179"/>
  <c r="D11" i="179"/>
  <c r="W8" i="179"/>
  <c r="V8" i="179"/>
  <c r="U8" i="179"/>
  <c r="T8" i="179"/>
  <c r="S8" i="179"/>
  <c r="R8" i="179"/>
  <c r="Q8" i="179"/>
  <c r="P8" i="179"/>
  <c r="O8" i="179"/>
  <c r="N8" i="179"/>
  <c r="M8" i="179"/>
  <c r="L8" i="179"/>
  <c r="K8" i="179"/>
  <c r="J8" i="179"/>
  <c r="I8" i="179"/>
  <c r="H8" i="179"/>
  <c r="G8" i="179"/>
  <c r="F8" i="179"/>
  <c r="E8" i="179"/>
  <c r="D8" i="179"/>
  <c r="W4" i="179"/>
  <c r="V4" i="179"/>
  <c r="U4" i="179"/>
  <c r="T4" i="179"/>
  <c r="S4" i="179"/>
  <c r="R4" i="179"/>
  <c r="R3" i="179" s="1"/>
  <c r="Q4" i="179"/>
  <c r="Q3" i="179" s="1"/>
  <c r="P4" i="179"/>
  <c r="O4" i="179"/>
  <c r="N4" i="179"/>
  <c r="M4" i="179"/>
  <c r="L4" i="179"/>
  <c r="K4" i="179"/>
  <c r="J4" i="179"/>
  <c r="J3" i="179" s="1"/>
  <c r="I4" i="179"/>
  <c r="I3" i="179" s="1"/>
  <c r="H4" i="179"/>
  <c r="G4" i="179"/>
  <c r="F4" i="179"/>
  <c r="E4" i="179"/>
  <c r="D4" i="179"/>
  <c r="W3" i="179"/>
  <c r="V3" i="179"/>
  <c r="U3" i="179"/>
  <c r="U2" i="179" s="1"/>
  <c r="T3" i="179"/>
  <c r="T2" i="179" s="1"/>
  <c r="S3" i="179"/>
  <c r="S2" i="179" s="1"/>
  <c r="P3" i="179"/>
  <c r="P2" i="179" s="1"/>
  <c r="O3" i="179"/>
  <c r="O2" i="179" s="1"/>
  <c r="N3" i="179"/>
  <c r="M3" i="179"/>
  <c r="L3" i="179"/>
  <c r="L2" i="179" s="1"/>
  <c r="K3" i="179"/>
  <c r="K2" i="179" s="1"/>
  <c r="H3" i="179"/>
  <c r="H2" i="179" s="1"/>
  <c r="G3" i="179"/>
  <c r="G2" i="179" s="1"/>
  <c r="F3" i="179"/>
  <c r="E3" i="179"/>
  <c r="D3" i="179"/>
  <c r="D2" i="179" s="1"/>
  <c r="W2" i="179"/>
  <c r="W71" i="180"/>
  <c r="V71" i="180"/>
  <c r="U71" i="180"/>
  <c r="T71" i="180"/>
  <c r="S71" i="180"/>
  <c r="R71" i="180"/>
  <c r="Q71" i="180"/>
  <c r="P71" i="180"/>
  <c r="O71" i="180"/>
  <c r="N71" i="180"/>
  <c r="M71" i="180"/>
  <c r="L71" i="180"/>
  <c r="K71" i="180"/>
  <c r="J71" i="180"/>
  <c r="I71" i="180"/>
  <c r="H71" i="180"/>
  <c r="G71" i="180"/>
  <c r="F71" i="180"/>
  <c r="E71" i="180"/>
  <c r="D71" i="180"/>
  <c r="W52" i="180"/>
  <c r="V52" i="180"/>
  <c r="U52" i="180"/>
  <c r="T52" i="180"/>
  <c r="S52" i="180"/>
  <c r="R52" i="180"/>
  <c r="Q52" i="180"/>
  <c r="P52" i="180"/>
  <c r="O52" i="180"/>
  <c r="N52" i="180"/>
  <c r="M52" i="180"/>
  <c r="L52" i="180"/>
  <c r="K52" i="180"/>
  <c r="J52" i="180"/>
  <c r="I52" i="180"/>
  <c r="H52" i="180"/>
  <c r="G52" i="180"/>
  <c r="F52" i="180"/>
  <c r="E52" i="180"/>
  <c r="D52" i="180"/>
  <c r="W33" i="180"/>
  <c r="V33" i="180"/>
  <c r="U33" i="180"/>
  <c r="T33" i="180"/>
  <c r="S33" i="180"/>
  <c r="R33" i="180"/>
  <c r="Q33" i="180"/>
  <c r="P33" i="180"/>
  <c r="O33" i="180"/>
  <c r="N33" i="180"/>
  <c r="M33" i="180"/>
  <c r="L33" i="180"/>
  <c r="K33" i="180"/>
  <c r="J33" i="180"/>
  <c r="I33" i="180"/>
  <c r="H33" i="180"/>
  <c r="G33" i="180"/>
  <c r="F33" i="180"/>
  <c r="E33" i="180"/>
  <c r="D33" i="180"/>
  <c r="W27" i="180"/>
  <c r="V27" i="180"/>
  <c r="V26" i="180" s="1"/>
  <c r="U27" i="180"/>
  <c r="U26" i="180" s="1"/>
  <c r="T27" i="180"/>
  <c r="S27" i="180"/>
  <c r="R27" i="180"/>
  <c r="Q27" i="180"/>
  <c r="P27" i="180"/>
  <c r="O27" i="180"/>
  <c r="N27" i="180"/>
  <c r="N26" i="180" s="1"/>
  <c r="M27" i="180"/>
  <c r="M26" i="180" s="1"/>
  <c r="L27" i="180"/>
  <c r="K27" i="180"/>
  <c r="J27" i="180"/>
  <c r="I27" i="180"/>
  <c r="H27" i="180"/>
  <c r="G27" i="180"/>
  <c r="F27" i="180"/>
  <c r="F26" i="180" s="1"/>
  <c r="E27" i="180"/>
  <c r="E26" i="180" s="1"/>
  <c r="D27" i="180"/>
  <c r="W26" i="180"/>
  <c r="T26" i="180"/>
  <c r="S26" i="180"/>
  <c r="R26" i="180"/>
  <c r="Q26" i="180"/>
  <c r="P26" i="180"/>
  <c r="O26" i="180"/>
  <c r="L26" i="180"/>
  <c r="K26" i="180"/>
  <c r="J26" i="180"/>
  <c r="I26" i="180"/>
  <c r="H26" i="180"/>
  <c r="G26" i="180"/>
  <c r="D26" i="180"/>
  <c r="W22" i="180"/>
  <c r="V22" i="180"/>
  <c r="U22" i="180"/>
  <c r="T22" i="180"/>
  <c r="S22" i="180"/>
  <c r="R22" i="180"/>
  <c r="Q22" i="180"/>
  <c r="P22" i="180"/>
  <c r="O22" i="180"/>
  <c r="N22" i="180"/>
  <c r="M22" i="180"/>
  <c r="L22" i="180"/>
  <c r="K22" i="180"/>
  <c r="J22" i="180"/>
  <c r="I22" i="180"/>
  <c r="H22" i="180"/>
  <c r="G22" i="180"/>
  <c r="F22" i="180"/>
  <c r="E22" i="180"/>
  <c r="D22" i="180"/>
  <c r="W17" i="180"/>
  <c r="V17" i="180"/>
  <c r="U17" i="180"/>
  <c r="T17" i="180"/>
  <c r="S17" i="180"/>
  <c r="R17" i="180"/>
  <c r="Q17" i="180"/>
  <c r="P17" i="180"/>
  <c r="O17" i="180"/>
  <c r="N17" i="180"/>
  <c r="M17" i="180"/>
  <c r="L17" i="180"/>
  <c r="K17" i="180"/>
  <c r="J17" i="180"/>
  <c r="I17" i="180"/>
  <c r="H17" i="180"/>
  <c r="G17" i="180"/>
  <c r="F17" i="180"/>
  <c r="E17" i="180"/>
  <c r="D17" i="180"/>
  <c r="W11" i="180"/>
  <c r="V11" i="180"/>
  <c r="U11" i="180"/>
  <c r="T11" i="180"/>
  <c r="S11" i="180"/>
  <c r="R11" i="180"/>
  <c r="Q11" i="180"/>
  <c r="P11" i="180"/>
  <c r="O11" i="180"/>
  <c r="N11" i="180"/>
  <c r="M11" i="180"/>
  <c r="L11" i="180"/>
  <c r="K11" i="180"/>
  <c r="J11" i="180"/>
  <c r="I11" i="180"/>
  <c r="H11" i="180"/>
  <c r="G11" i="180"/>
  <c r="F11" i="180"/>
  <c r="E11" i="180"/>
  <c r="D11" i="180"/>
  <c r="W8" i="180"/>
  <c r="V8" i="180"/>
  <c r="U8" i="180"/>
  <c r="T8" i="180"/>
  <c r="S8" i="180"/>
  <c r="R8" i="180"/>
  <c r="Q8" i="180"/>
  <c r="P8" i="180"/>
  <c r="O8" i="180"/>
  <c r="N8" i="180"/>
  <c r="M8" i="180"/>
  <c r="L8" i="180"/>
  <c r="K8" i="180"/>
  <c r="J8" i="180"/>
  <c r="I8" i="180"/>
  <c r="H8" i="180"/>
  <c r="G8" i="180"/>
  <c r="F8" i="180"/>
  <c r="E8" i="180"/>
  <c r="D8" i="180"/>
  <c r="W4" i="180"/>
  <c r="V4" i="180"/>
  <c r="V3" i="180" s="1"/>
  <c r="U4" i="180"/>
  <c r="U3" i="180" s="1"/>
  <c r="T4" i="180"/>
  <c r="S4" i="180"/>
  <c r="R4" i="180"/>
  <c r="Q4" i="180"/>
  <c r="P4" i="180"/>
  <c r="O4" i="180"/>
  <c r="N4" i="180"/>
  <c r="N3" i="180" s="1"/>
  <c r="M4" i="180"/>
  <c r="M3" i="180" s="1"/>
  <c r="L4" i="180"/>
  <c r="K4" i="180"/>
  <c r="J4" i="180"/>
  <c r="I4" i="180"/>
  <c r="H4" i="180"/>
  <c r="G4" i="180"/>
  <c r="F4" i="180"/>
  <c r="F3" i="180" s="1"/>
  <c r="E4" i="180"/>
  <c r="E3" i="180" s="1"/>
  <c r="D4" i="180"/>
  <c r="W3" i="180"/>
  <c r="W2" i="180" s="1"/>
  <c r="T3" i="180"/>
  <c r="T2" i="180" s="1"/>
  <c r="S3" i="180"/>
  <c r="S2" i="180" s="1"/>
  <c r="R3" i="180"/>
  <c r="Q3" i="180"/>
  <c r="P3" i="180"/>
  <c r="P2" i="180" s="1"/>
  <c r="O3" i="180"/>
  <c r="O2" i="180" s="1"/>
  <c r="L3" i="180"/>
  <c r="L2" i="180" s="1"/>
  <c r="K3" i="180"/>
  <c r="K2" i="180" s="1"/>
  <c r="J3" i="180"/>
  <c r="I3" i="180"/>
  <c r="H3" i="180"/>
  <c r="H2" i="180" s="1"/>
  <c r="G3" i="180"/>
  <c r="G2" i="180" s="1"/>
  <c r="D3" i="180"/>
  <c r="D2" i="180" s="1"/>
  <c r="W71" i="181"/>
  <c r="V71" i="181"/>
  <c r="U71" i="181"/>
  <c r="T71" i="181"/>
  <c r="S71" i="181"/>
  <c r="R71" i="181"/>
  <c r="Q71" i="181"/>
  <c r="P71" i="181"/>
  <c r="O71" i="181"/>
  <c r="N71" i="181"/>
  <c r="M71" i="181"/>
  <c r="L71" i="181"/>
  <c r="K71" i="181"/>
  <c r="J71" i="181"/>
  <c r="I71" i="181"/>
  <c r="H71" i="181"/>
  <c r="G71" i="181"/>
  <c r="F71" i="181"/>
  <c r="E71" i="181"/>
  <c r="D71" i="181"/>
  <c r="W52" i="181"/>
  <c r="V52" i="181"/>
  <c r="U52" i="181"/>
  <c r="T52" i="181"/>
  <c r="S52" i="181"/>
  <c r="R52" i="181"/>
  <c r="Q52" i="181"/>
  <c r="P52" i="181"/>
  <c r="O52" i="181"/>
  <c r="N52" i="181"/>
  <c r="M52" i="181"/>
  <c r="L52" i="181"/>
  <c r="K52" i="181"/>
  <c r="J52" i="181"/>
  <c r="I52" i="181"/>
  <c r="H52" i="181"/>
  <c r="G52" i="181"/>
  <c r="F52" i="181"/>
  <c r="E52" i="181"/>
  <c r="D52" i="181"/>
  <c r="W33" i="181"/>
  <c r="V33" i="181"/>
  <c r="U33" i="181"/>
  <c r="T33" i="181"/>
  <c r="S33" i="181"/>
  <c r="R33" i="181"/>
  <c r="Q33" i="181"/>
  <c r="P33" i="181"/>
  <c r="O33" i="181"/>
  <c r="N33" i="181"/>
  <c r="M33" i="181"/>
  <c r="L33" i="181"/>
  <c r="K33" i="181"/>
  <c r="J33" i="181"/>
  <c r="I33" i="181"/>
  <c r="H33" i="181"/>
  <c r="G33" i="181"/>
  <c r="G26" i="181" s="1"/>
  <c r="F33" i="181"/>
  <c r="E33" i="181"/>
  <c r="D33" i="181"/>
  <c r="W27" i="181"/>
  <c r="V27" i="181"/>
  <c r="U27" i="181"/>
  <c r="T27" i="181"/>
  <c r="S27" i="181"/>
  <c r="S26" i="181" s="1"/>
  <c r="R27" i="181"/>
  <c r="R26" i="181" s="1"/>
  <c r="Q27" i="181"/>
  <c r="Q26" i="181" s="1"/>
  <c r="P27" i="181"/>
  <c r="O27" i="181"/>
  <c r="N27" i="181"/>
  <c r="M27" i="181"/>
  <c r="L27" i="181"/>
  <c r="K27" i="181"/>
  <c r="K26" i="181" s="1"/>
  <c r="J27" i="181"/>
  <c r="J26" i="181" s="1"/>
  <c r="I27" i="181"/>
  <c r="I26" i="181" s="1"/>
  <c r="H27" i="181"/>
  <c r="G27" i="181"/>
  <c r="F27" i="181"/>
  <c r="E27" i="181"/>
  <c r="D27" i="181"/>
  <c r="W26" i="181"/>
  <c r="V26" i="181"/>
  <c r="U26" i="181"/>
  <c r="T26" i="181"/>
  <c r="P26" i="181"/>
  <c r="O26" i="181"/>
  <c r="N26" i="181"/>
  <c r="M26" i="181"/>
  <c r="L26" i="181"/>
  <c r="H26" i="181"/>
  <c r="F26" i="181"/>
  <c r="E26" i="181"/>
  <c r="D26" i="181"/>
  <c r="W22" i="181"/>
  <c r="V22" i="181"/>
  <c r="U22" i="181"/>
  <c r="T22" i="181"/>
  <c r="S22" i="181"/>
  <c r="R22" i="181"/>
  <c r="Q22" i="181"/>
  <c r="P22" i="181"/>
  <c r="O22" i="181"/>
  <c r="N22" i="181"/>
  <c r="M22" i="181"/>
  <c r="L22" i="181"/>
  <c r="K22" i="181"/>
  <c r="J22" i="181"/>
  <c r="I22" i="181"/>
  <c r="H22" i="181"/>
  <c r="G22" i="181"/>
  <c r="F22" i="181"/>
  <c r="E22" i="181"/>
  <c r="D22" i="181"/>
  <c r="W17" i="181"/>
  <c r="V17" i="181"/>
  <c r="U17" i="181"/>
  <c r="T17" i="181"/>
  <c r="S17" i="181"/>
  <c r="R17" i="181"/>
  <c r="Q17" i="181"/>
  <c r="P17" i="181"/>
  <c r="O17" i="181"/>
  <c r="N17" i="181"/>
  <c r="M17" i="181"/>
  <c r="L17" i="181"/>
  <c r="K17" i="181"/>
  <c r="J17" i="181"/>
  <c r="I17" i="181"/>
  <c r="H17" i="181"/>
  <c r="G17" i="181"/>
  <c r="F17" i="181"/>
  <c r="E17" i="181"/>
  <c r="D17" i="181"/>
  <c r="W11" i="181"/>
  <c r="V11" i="181"/>
  <c r="U11" i="181"/>
  <c r="T11" i="181"/>
  <c r="S11" i="181"/>
  <c r="R11" i="181"/>
  <c r="Q11" i="181"/>
  <c r="P11" i="181"/>
  <c r="O11" i="181"/>
  <c r="N11" i="181"/>
  <c r="M11" i="181"/>
  <c r="L11" i="181"/>
  <c r="K11" i="181"/>
  <c r="J11" i="181"/>
  <c r="I11" i="181"/>
  <c r="H11" i="181"/>
  <c r="G11" i="181"/>
  <c r="F11" i="181"/>
  <c r="E11" i="181"/>
  <c r="D11" i="181"/>
  <c r="W8" i="181"/>
  <c r="V8" i="181"/>
  <c r="U8" i="181"/>
  <c r="T8" i="181"/>
  <c r="S8" i="181"/>
  <c r="R8" i="181"/>
  <c r="Q8" i="181"/>
  <c r="P8" i="181"/>
  <c r="O8" i="181"/>
  <c r="N8" i="181"/>
  <c r="M8" i="181"/>
  <c r="L8" i="181"/>
  <c r="K8" i="181"/>
  <c r="K3" i="181" s="1"/>
  <c r="K2" i="181" s="1"/>
  <c r="J8" i="181"/>
  <c r="I8" i="181"/>
  <c r="H8" i="181"/>
  <c r="G8" i="181"/>
  <c r="F8" i="181"/>
  <c r="E8" i="181"/>
  <c r="D8" i="181"/>
  <c r="W4" i="181"/>
  <c r="W3" i="181" s="1"/>
  <c r="W2" i="181" s="1"/>
  <c r="V4" i="181"/>
  <c r="U4" i="181"/>
  <c r="T4" i="181"/>
  <c r="S4" i="181"/>
  <c r="R4" i="181"/>
  <c r="R3" i="181" s="1"/>
  <c r="Q4" i="181"/>
  <c r="Q3" i="181" s="1"/>
  <c r="P4" i="181"/>
  <c r="P3" i="181" s="1"/>
  <c r="P2" i="181" s="1"/>
  <c r="O4" i="181"/>
  <c r="O3" i="181" s="1"/>
  <c r="O2" i="181" s="1"/>
  <c r="N4" i="181"/>
  <c r="M4" i="181"/>
  <c r="L4" i="181"/>
  <c r="K4" i="181"/>
  <c r="J4" i="181"/>
  <c r="J3" i="181" s="1"/>
  <c r="I4" i="181"/>
  <c r="I3" i="181" s="1"/>
  <c r="H4" i="181"/>
  <c r="G4" i="181"/>
  <c r="F4" i="181"/>
  <c r="E4" i="181"/>
  <c r="D4" i="181"/>
  <c r="V3" i="181"/>
  <c r="V2" i="181" s="1"/>
  <c r="U3" i="181"/>
  <c r="U2" i="181" s="1"/>
  <c r="T3" i="181"/>
  <c r="T2" i="181" s="1"/>
  <c r="S3" i="181"/>
  <c r="S2" i="181" s="1"/>
  <c r="N3" i="181"/>
  <c r="M3" i="181"/>
  <c r="L3" i="181"/>
  <c r="L2" i="181" s="1"/>
  <c r="H3" i="181"/>
  <c r="H2" i="181" s="1"/>
  <c r="G3" i="181"/>
  <c r="F3" i="181"/>
  <c r="E3" i="181"/>
  <c r="D3" i="181"/>
  <c r="D2" i="181" s="1"/>
  <c r="W71" i="182"/>
  <c r="V71" i="182"/>
  <c r="U71" i="182"/>
  <c r="T71" i="182"/>
  <c r="S71" i="182"/>
  <c r="R71" i="182"/>
  <c r="Q71" i="182"/>
  <c r="P71" i="182"/>
  <c r="O71" i="182"/>
  <c r="N71" i="182"/>
  <c r="M71" i="182"/>
  <c r="L71" i="182"/>
  <c r="K71" i="182"/>
  <c r="J71" i="182"/>
  <c r="I71" i="182"/>
  <c r="H71" i="182"/>
  <c r="G71" i="182"/>
  <c r="F71" i="182"/>
  <c r="E71" i="182"/>
  <c r="D71" i="182"/>
  <c r="W52" i="182"/>
  <c r="V52" i="182"/>
  <c r="U52" i="182"/>
  <c r="T52" i="182"/>
  <c r="S52" i="182"/>
  <c r="R52" i="182"/>
  <c r="Q52" i="182"/>
  <c r="P52" i="182"/>
  <c r="O52" i="182"/>
  <c r="N52" i="182"/>
  <c r="M52" i="182"/>
  <c r="L52" i="182"/>
  <c r="K52" i="182"/>
  <c r="J52" i="182"/>
  <c r="I52" i="182"/>
  <c r="H52" i="182"/>
  <c r="G52" i="182"/>
  <c r="F52" i="182"/>
  <c r="E52" i="182"/>
  <c r="D52" i="182"/>
  <c r="W33" i="182"/>
  <c r="V33" i="182"/>
  <c r="U33" i="182"/>
  <c r="T33" i="182"/>
  <c r="S33" i="182"/>
  <c r="R33" i="182"/>
  <c r="Q33" i="182"/>
  <c r="Q26" i="182" s="1"/>
  <c r="P33" i="182"/>
  <c r="O33" i="182"/>
  <c r="N33" i="182"/>
  <c r="M33" i="182"/>
  <c r="L33" i="182"/>
  <c r="K33" i="182"/>
  <c r="J33" i="182"/>
  <c r="I33" i="182"/>
  <c r="I26" i="182" s="1"/>
  <c r="H33" i="182"/>
  <c r="G33" i="182"/>
  <c r="F33" i="182"/>
  <c r="E33" i="182"/>
  <c r="D33" i="182"/>
  <c r="W27" i="182"/>
  <c r="W26" i="182" s="1"/>
  <c r="V27" i="182"/>
  <c r="V26" i="182" s="1"/>
  <c r="U27" i="182"/>
  <c r="U26" i="182" s="1"/>
  <c r="T27" i="182"/>
  <c r="S27" i="182"/>
  <c r="R27" i="182"/>
  <c r="Q27" i="182"/>
  <c r="P27" i="182"/>
  <c r="O27" i="182"/>
  <c r="N27" i="182"/>
  <c r="N26" i="182" s="1"/>
  <c r="M27" i="182"/>
  <c r="M26" i="182" s="1"/>
  <c r="L27" i="182"/>
  <c r="K27" i="182"/>
  <c r="J27" i="182"/>
  <c r="I27" i="182"/>
  <c r="H27" i="182"/>
  <c r="G27" i="182"/>
  <c r="F27" i="182"/>
  <c r="F26" i="182" s="1"/>
  <c r="E27" i="182"/>
  <c r="E26" i="182" s="1"/>
  <c r="D27" i="182"/>
  <c r="T26" i="182"/>
  <c r="S26" i="182"/>
  <c r="R26" i="182"/>
  <c r="P26" i="182"/>
  <c r="O26" i="182"/>
  <c r="L26" i="182"/>
  <c r="K26" i="182"/>
  <c r="J26" i="182"/>
  <c r="H26" i="182"/>
  <c r="G26" i="182"/>
  <c r="D26" i="182"/>
  <c r="W22" i="182"/>
  <c r="V22" i="182"/>
  <c r="U22" i="182"/>
  <c r="T22" i="182"/>
  <c r="S22" i="182"/>
  <c r="R22" i="182"/>
  <c r="Q22" i="182"/>
  <c r="P22" i="182"/>
  <c r="O22" i="182"/>
  <c r="N22" i="182"/>
  <c r="M22" i="182"/>
  <c r="L22" i="182"/>
  <c r="K22" i="182"/>
  <c r="J22" i="182"/>
  <c r="I22" i="182"/>
  <c r="H22" i="182"/>
  <c r="G22" i="182"/>
  <c r="F22" i="182"/>
  <c r="E22" i="182"/>
  <c r="D22" i="182"/>
  <c r="W17" i="182"/>
  <c r="V17" i="182"/>
  <c r="U17" i="182"/>
  <c r="T17" i="182"/>
  <c r="S17" i="182"/>
  <c r="R17" i="182"/>
  <c r="Q17" i="182"/>
  <c r="P17" i="182"/>
  <c r="O17" i="182"/>
  <c r="N17" i="182"/>
  <c r="M17" i="182"/>
  <c r="L17" i="182"/>
  <c r="K17" i="182"/>
  <c r="J17" i="182"/>
  <c r="I17" i="182"/>
  <c r="H17" i="182"/>
  <c r="G17" i="182"/>
  <c r="F17" i="182"/>
  <c r="E17" i="182"/>
  <c r="D17" i="182"/>
  <c r="W11" i="182"/>
  <c r="V11" i="182"/>
  <c r="U11" i="182"/>
  <c r="T11" i="182"/>
  <c r="S11" i="182"/>
  <c r="R11" i="182"/>
  <c r="Q11" i="182"/>
  <c r="P11" i="182"/>
  <c r="O11" i="182"/>
  <c r="N11" i="182"/>
  <c r="M11" i="182"/>
  <c r="L11" i="182"/>
  <c r="K11" i="182"/>
  <c r="J11" i="182"/>
  <c r="I11" i="182"/>
  <c r="H11" i="182"/>
  <c r="G11" i="182"/>
  <c r="F11" i="182"/>
  <c r="E11" i="182"/>
  <c r="D11" i="182"/>
  <c r="W8" i="182"/>
  <c r="V8" i="182"/>
  <c r="U8" i="182"/>
  <c r="T8" i="182"/>
  <c r="S8" i="182"/>
  <c r="S3" i="182" s="1"/>
  <c r="R8" i="182"/>
  <c r="Q8" i="182"/>
  <c r="P8" i="182"/>
  <c r="O8" i="182"/>
  <c r="N8" i="182"/>
  <c r="M8" i="182"/>
  <c r="L8" i="182"/>
  <c r="K8" i="182"/>
  <c r="K3" i="182" s="1"/>
  <c r="K2" i="182" s="1"/>
  <c r="J8" i="182"/>
  <c r="I8" i="182"/>
  <c r="H8" i="182"/>
  <c r="G8" i="182"/>
  <c r="F8" i="182"/>
  <c r="E8" i="182"/>
  <c r="D8" i="182"/>
  <c r="W4" i="182"/>
  <c r="W3" i="182" s="1"/>
  <c r="V4" i="182"/>
  <c r="V3" i="182" s="1"/>
  <c r="U4" i="182"/>
  <c r="T4" i="182"/>
  <c r="S4" i="182"/>
  <c r="R4" i="182"/>
  <c r="Q4" i="182"/>
  <c r="P4" i="182"/>
  <c r="O4" i="182"/>
  <c r="O3" i="182" s="1"/>
  <c r="N4" i="182"/>
  <c r="N3" i="182" s="1"/>
  <c r="M4" i="182"/>
  <c r="L4" i="182"/>
  <c r="K4" i="182"/>
  <c r="J4" i="182"/>
  <c r="I4" i="182"/>
  <c r="I3" i="182" s="1"/>
  <c r="I2" i="182" s="1"/>
  <c r="H4" i="182"/>
  <c r="H3" i="182" s="1"/>
  <c r="H2" i="182" s="1"/>
  <c r="G4" i="182"/>
  <c r="G3" i="182" s="1"/>
  <c r="F4" i="182"/>
  <c r="F3" i="182" s="1"/>
  <c r="E4" i="182"/>
  <c r="D4" i="182"/>
  <c r="T3" i="182"/>
  <c r="T2" i="182" s="1"/>
  <c r="R3" i="182"/>
  <c r="Q3" i="182"/>
  <c r="P3" i="182"/>
  <c r="P2" i="182" s="1"/>
  <c r="L3" i="182"/>
  <c r="L2" i="182" s="1"/>
  <c r="J3" i="182"/>
  <c r="J2" i="182" s="1"/>
  <c r="D3" i="182"/>
  <c r="D2" i="182" s="1"/>
  <c r="C71" i="176"/>
  <c r="C52" i="176"/>
  <c r="C33" i="176"/>
  <c r="C27" i="176"/>
  <c r="C26" i="176"/>
  <c r="C22" i="176"/>
  <c r="C17" i="176"/>
  <c r="C11" i="176"/>
  <c r="C8" i="176"/>
  <c r="C4" i="176"/>
  <c r="C71" i="177"/>
  <c r="C52" i="177"/>
  <c r="C33" i="177"/>
  <c r="C27" i="177"/>
  <c r="C22" i="177"/>
  <c r="C17" i="177"/>
  <c r="C11" i="177"/>
  <c r="C8" i="177"/>
  <c r="C4" i="177"/>
  <c r="C71" i="178"/>
  <c r="C52" i="178"/>
  <c r="C33" i="178"/>
  <c r="C27" i="178"/>
  <c r="C22" i="178"/>
  <c r="C17" i="178"/>
  <c r="C11" i="178"/>
  <c r="C8" i="178"/>
  <c r="C4" i="178"/>
  <c r="C71" i="179"/>
  <c r="C52" i="179"/>
  <c r="C33" i="179"/>
  <c r="C27" i="179"/>
  <c r="C22" i="179"/>
  <c r="C17" i="179"/>
  <c r="C11" i="179"/>
  <c r="C8" i="179"/>
  <c r="C4" i="179"/>
  <c r="C3" i="179" s="1"/>
  <c r="C71" i="180"/>
  <c r="C52" i="180"/>
  <c r="C33" i="180"/>
  <c r="C27" i="180"/>
  <c r="C26" i="180" s="1"/>
  <c r="C22" i="180"/>
  <c r="C17" i="180"/>
  <c r="C11" i="180"/>
  <c r="C8" i="180"/>
  <c r="C4" i="180"/>
  <c r="C71" i="181"/>
  <c r="C52" i="181"/>
  <c r="C33" i="181"/>
  <c r="C27" i="181"/>
  <c r="C26" i="181" s="1"/>
  <c r="C22" i="181"/>
  <c r="C17" i="181"/>
  <c r="C11" i="181"/>
  <c r="C8" i="181"/>
  <c r="C4" i="181"/>
  <c r="C71" i="182"/>
  <c r="C52" i="182"/>
  <c r="C33" i="182"/>
  <c r="C27" i="182"/>
  <c r="C26" i="182" s="1"/>
  <c r="C22" i="182"/>
  <c r="C17" i="182"/>
  <c r="C11" i="182"/>
  <c r="C8" i="182"/>
  <c r="C4" i="182"/>
  <c r="C3" i="182" s="1"/>
  <c r="C71" i="175"/>
  <c r="C52" i="175"/>
  <c r="C33" i="175"/>
  <c r="C27" i="175"/>
  <c r="C22" i="175"/>
  <c r="C17" i="175"/>
  <c r="C11" i="175"/>
  <c r="C8" i="175"/>
  <c r="C3" i="175" s="1"/>
  <c r="C4" i="175"/>
  <c r="M26" i="184" l="1"/>
  <c r="J26" i="184"/>
  <c r="D3" i="184"/>
  <c r="G26" i="184"/>
  <c r="T26" i="184"/>
  <c r="I26" i="184"/>
  <c r="G2" i="181"/>
  <c r="C3" i="178"/>
  <c r="E3" i="182"/>
  <c r="M3" i="182"/>
  <c r="U3" i="182"/>
  <c r="C3" i="177"/>
  <c r="C3" i="181"/>
  <c r="C26" i="178"/>
  <c r="J3" i="184"/>
  <c r="J2" i="184" s="1"/>
  <c r="Q26" i="184"/>
  <c r="V3" i="184"/>
  <c r="T3" i="184"/>
  <c r="T2" i="184" s="1"/>
  <c r="H3" i="184"/>
  <c r="P3" i="184"/>
  <c r="M3" i="184"/>
  <c r="M2" i="184" s="1"/>
  <c r="O3" i="184"/>
  <c r="U3" i="184"/>
  <c r="L3" i="184"/>
  <c r="E26" i="184"/>
  <c r="R3" i="184"/>
  <c r="F3" i="184"/>
  <c r="D26" i="184"/>
  <c r="D2" i="184" s="1"/>
  <c r="S26" i="184"/>
  <c r="W3" i="184"/>
  <c r="G3" i="184"/>
  <c r="F26" i="184"/>
  <c r="K26" i="184"/>
  <c r="K2" i="184" s="1"/>
  <c r="O26" i="184"/>
  <c r="N3" i="184"/>
  <c r="S3" i="184"/>
  <c r="H26" i="184"/>
  <c r="W26" i="184"/>
  <c r="E3" i="184"/>
  <c r="P26" i="184"/>
  <c r="Q3" i="184"/>
  <c r="I3" i="184"/>
  <c r="C26" i="184"/>
  <c r="C2" i="184" s="1"/>
  <c r="L26" i="184"/>
  <c r="E2" i="180"/>
  <c r="M2" i="180"/>
  <c r="I2" i="176"/>
  <c r="J2" i="176"/>
  <c r="E2" i="179"/>
  <c r="N2" i="181"/>
  <c r="V2" i="179"/>
  <c r="M2" i="181"/>
  <c r="N2" i="179"/>
  <c r="Q2" i="180"/>
  <c r="F2" i="179"/>
  <c r="P2" i="178"/>
  <c r="U2" i="180"/>
  <c r="E2" i="181"/>
  <c r="E2" i="182"/>
  <c r="M2" i="182"/>
  <c r="U2" i="182"/>
  <c r="F2" i="181"/>
  <c r="N2" i="177"/>
  <c r="F2" i="177"/>
  <c r="F2" i="182"/>
  <c r="V2" i="182"/>
  <c r="F2" i="180"/>
  <c r="N2" i="180"/>
  <c r="V2" i="180"/>
  <c r="N2" i="182"/>
  <c r="J2" i="178"/>
  <c r="G2" i="182"/>
  <c r="O2" i="182"/>
  <c r="W2" i="182"/>
  <c r="M2" i="179"/>
  <c r="I2" i="180"/>
  <c r="Q2" i="178"/>
  <c r="Q2" i="182"/>
  <c r="J2" i="179"/>
  <c r="R2" i="179"/>
  <c r="R2" i="178"/>
  <c r="J2" i="181"/>
  <c r="R2" i="181"/>
  <c r="Q2" i="176"/>
  <c r="S2" i="182"/>
  <c r="I2" i="178"/>
  <c r="R2" i="176"/>
  <c r="R2" i="180"/>
  <c r="U26" i="184"/>
  <c r="R2" i="182"/>
  <c r="M2" i="177"/>
  <c r="N2" i="175"/>
  <c r="J2" i="180"/>
  <c r="R26" i="184"/>
  <c r="E2" i="177"/>
  <c r="M2" i="175"/>
  <c r="V26" i="184"/>
  <c r="E2" i="175"/>
  <c r="N26" i="184"/>
  <c r="F2" i="175"/>
  <c r="E2" i="178"/>
  <c r="M2" i="178"/>
  <c r="U2" i="178"/>
  <c r="E2" i="176"/>
  <c r="M2" i="176"/>
  <c r="U2" i="176"/>
  <c r="F2" i="178"/>
  <c r="N2" i="178"/>
  <c r="V2" i="178"/>
  <c r="F2" i="176"/>
  <c r="N2" i="176"/>
  <c r="V2" i="176"/>
  <c r="I2" i="177"/>
  <c r="Q2" i="177"/>
  <c r="I2" i="175"/>
  <c r="Q2" i="175"/>
  <c r="J2" i="177"/>
  <c r="R2" i="177"/>
  <c r="J2" i="175"/>
  <c r="R2" i="175"/>
  <c r="I2" i="181"/>
  <c r="Q2" i="181"/>
  <c r="I2" i="179"/>
  <c r="Q2" i="179"/>
  <c r="C2" i="178"/>
  <c r="C26" i="177"/>
  <c r="C2" i="182"/>
  <c r="C26" i="175"/>
  <c r="C2" i="175" s="1"/>
  <c r="C3" i="180"/>
  <c r="C2" i="180" s="1"/>
  <c r="C26" i="179"/>
  <c r="C2" i="179" s="1"/>
  <c r="C3" i="176"/>
  <c r="C2" i="176" s="1"/>
  <c r="C2" i="181"/>
  <c r="C2" i="177"/>
  <c r="I2" i="184" l="1"/>
  <c r="S2" i="184"/>
  <c r="G2" i="184"/>
  <c r="V2" i="184"/>
  <c r="Q2" i="184"/>
  <c r="H2" i="184"/>
  <c r="W2" i="184"/>
  <c r="J100" i="149"/>
  <c r="R2" i="184"/>
  <c r="U2" i="184"/>
  <c r="T100" i="149"/>
  <c r="O2" i="184"/>
  <c r="N2" i="184"/>
  <c r="P2" i="184"/>
  <c r="L2" i="184"/>
  <c r="E2" i="184"/>
  <c r="F2" i="184"/>
  <c r="C100" i="149"/>
  <c r="M100" i="149"/>
  <c r="I100" i="149"/>
  <c r="K100" i="149"/>
  <c r="D100" i="149"/>
  <c r="W74" i="125"/>
  <c r="V74" i="125"/>
  <c r="U74" i="125"/>
  <c r="T74" i="125"/>
  <c r="S74" i="125"/>
  <c r="R74" i="125"/>
  <c r="Q74" i="125"/>
  <c r="P74" i="125"/>
  <c r="O74" i="125"/>
  <c r="N74" i="125"/>
  <c r="M74" i="125"/>
  <c r="L74" i="125"/>
  <c r="K74" i="125"/>
  <c r="J74" i="125"/>
  <c r="I74" i="125"/>
  <c r="H74" i="125"/>
  <c r="G74" i="125"/>
  <c r="F74" i="125"/>
  <c r="E74" i="125"/>
  <c r="D74" i="125"/>
  <c r="W56" i="125"/>
  <c r="V56" i="125"/>
  <c r="U56" i="125"/>
  <c r="T56" i="125"/>
  <c r="S56" i="125"/>
  <c r="R56" i="125"/>
  <c r="Q56" i="125"/>
  <c r="P56" i="125"/>
  <c r="O56" i="125"/>
  <c r="N56" i="125"/>
  <c r="M56" i="125"/>
  <c r="L56" i="125"/>
  <c r="K56" i="125"/>
  <c r="J56" i="125"/>
  <c r="I56" i="125"/>
  <c r="H56" i="125"/>
  <c r="G56" i="125"/>
  <c r="F56" i="125"/>
  <c r="E56" i="125"/>
  <c r="D56" i="125"/>
  <c r="W55" i="125"/>
  <c r="V55" i="125"/>
  <c r="U55" i="125"/>
  <c r="T55" i="125"/>
  <c r="S55" i="125"/>
  <c r="R55" i="125"/>
  <c r="Q55" i="125"/>
  <c r="P55" i="125"/>
  <c r="O55" i="125"/>
  <c r="N55" i="125"/>
  <c r="M55" i="125"/>
  <c r="L55" i="125"/>
  <c r="K55" i="125"/>
  <c r="J55" i="125"/>
  <c r="I55" i="125"/>
  <c r="H55" i="125"/>
  <c r="G55" i="125"/>
  <c r="F55" i="125"/>
  <c r="E55" i="125"/>
  <c r="D55" i="125"/>
  <c r="W54" i="125"/>
  <c r="V54" i="125"/>
  <c r="U54" i="125"/>
  <c r="T54" i="125"/>
  <c r="S54" i="125"/>
  <c r="R54" i="125"/>
  <c r="Q54" i="125"/>
  <c r="P54" i="125"/>
  <c r="O54" i="125"/>
  <c r="N54" i="125"/>
  <c r="M54" i="125"/>
  <c r="L54" i="125"/>
  <c r="K54" i="125"/>
  <c r="J54" i="125"/>
  <c r="I54" i="125"/>
  <c r="H54" i="125"/>
  <c r="G54" i="125"/>
  <c r="F54" i="125"/>
  <c r="E54" i="125"/>
  <c r="D54" i="125"/>
  <c r="W53" i="125"/>
  <c r="V53" i="125"/>
  <c r="U53" i="125"/>
  <c r="T53" i="125"/>
  <c r="S53" i="125"/>
  <c r="R53" i="125"/>
  <c r="Q53" i="125"/>
  <c r="P53" i="125"/>
  <c r="O53" i="125"/>
  <c r="N53" i="125"/>
  <c r="M53" i="125"/>
  <c r="L53" i="125"/>
  <c r="K53" i="125"/>
  <c r="J53" i="125"/>
  <c r="I53" i="125"/>
  <c r="H53" i="125"/>
  <c r="G53" i="125"/>
  <c r="F53" i="125"/>
  <c r="E53" i="125"/>
  <c r="D53" i="125"/>
  <c r="C74" i="125"/>
  <c r="C56" i="125"/>
  <c r="C55" i="125"/>
  <c r="C54" i="125"/>
  <c r="C53" i="125"/>
  <c r="P69" i="125"/>
  <c r="H69" i="125"/>
  <c r="U68" i="125"/>
  <c r="M68" i="125"/>
  <c r="E68" i="125"/>
  <c r="R67" i="125"/>
  <c r="J67" i="125"/>
  <c r="W66" i="125"/>
  <c r="O66" i="125"/>
  <c r="G66" i="125"/>
  <c r="C66" i="125"/>
  <c r="T65" i="125"/>
  <c r="L65" i="125"/>
  <c r="D65" i="125"/>
  <c r="Q64" i="125"/>
  <c r="I64" i="125"/>
  <c r="V63" i="125"/>
  <c r="N63" i="125"/>
  <c r="F63" i="125"/>
  <c r="W11" i="172"/>
  <c r="V11" i="172"/>
  <c r="U11" i="172"/>
  <c r="T11" i="172"/>
  <c r="S11" i="172"/>
  <c r="R11" i="172"/>
  <c r="Q11" i="172"/>
  <c r="P11" i="172"/>
  <c r="O11" i="172"/>
  <c r="N11" i="172"/>
  <c r="M11" i="172"/>
  <c r="L11" i="172"/>
  <c r="K11" i="172"/>
  <c r="J11" i="172"/>
  <c r="I11" i="172"/>
  <c r="H11" i="172"/>
  <c r="G11" i="172"/>
  <c r="F11" i="172"/>
  <c r="E11" i="172"/>
  <c r="D11" i="172"/>
  <c r="W8" i="172"/>
  <c r="V8" i="172"/>
  <c r="U8" i="172"/>
  <c r="T8" i="172"/>
  <c r="S8" i="172"/>
  <c r="R8" i="172"/>
  <c r="Q8" i="172"/>
  <c r="P8" i="172"/>
  <c r="O8" i="172"/>
  <c r="N8" i="172"/>
  <c r="M8" i="172"/>
  <c r="L8" i="172"/>
  <c r="K8" i="172"/>
  <c r="J8" i="172"/>
  <c r="I8" i="172"/>
  <c r="H8" i="172"/>
  <c r="G8" i="172"/>
  <c r="F8" i="172"/>
  <c r="E8" i="172"/>
  <c r="D8" i="172"/>
  <c r="W4" i="172"/>
  <c r="V4" i="172"/>
  <c r="V3" i="172" s="1"/>
  <c r="U4" i="172"/>
  <c r="U3" i="172" s="1"/>
  <c r="T4" i="172"/>
  <c r="S4" i="172"/>
  <c r="S3" i="172" s="1"/>
  <c r="R4" i="172"/>
  <c r="Q4" i="172"/>
  <c r="P4" i="172"/>
  <c r="O4" i="172"/>
  <c r="N4" i="172"/>
  <c r="N3" i="172" s="1"/>
  <c r="M4" i="172"/>
  <c r="M3" i="172" s="1"/>
  <c r="L4" i="172"/>
  <c r="L3" i="172" s="1"/>
  <c r="K4" i="172"/>
  <c r="K3" i="172" s="1"/>
  <c r="J4" i="172"/>
  <c r="I4" i="172"/>
  <c r="H4" i="172"/>
  <c r="G4" i="172"/>
  <c r="F4" i="172"/>
  <c r="F3" i="172" s="1"/>
  <c r="E4" i="172"/>
  <c r="E3" i="172" s="1"/>
  <c r="D4" i="172"/>
  <c r="T3" i="172"/>
  <c r="R3" i="172"/>
  <c r="Q3" i="172"/>
  <c r="J3" i="172"/>
  <c r="I3" i="172"/>
  <c r="D3" i="172"/>
  <c r="K7" i="125"/>
  <c r="W6" i="125"/>
  <c r="O6" i="125"/>
  <c r="G6" i="125"/>
  <c r="S5" i="125"/>
  <c r="K5" i="125"/>
  <c r="G100" i="149" l="1"/>
  <c r="S100" i="149"/>
  <c r="Q100" i="149"/>
  <c r="H100" i="149"/>
  <c r="V100" i="149"/>
  <c r="W100" i="149"/>
  <c r="R100" i="149"/>
  <c r="U100" i="149"/>
  <c r="G3" i="172"/>
  <c r="O3" i="172"/>
  <c r="W3" i="172"/>
  <c r="H3" i="172"/>
  <c r="P3" i="172"/>
  <c r="O100" i="149"/>
  <c r="E100" i="149"/>
  <c r="L100" i="149"/>
  <c r="P100" i="149"/>
  <c r="N100" i="149"/>
  <c r="F100" i="149"/>
  <c r="E69" i="125"/>
  <c r="G43" i="125"/>
  <c r="J58" i="125"/>
  <c r="R58" i="125"/>
  <c r="I4" i="173"/>
  <c r="I8" i="173"/>
  <c r="Q8" i="173"/>
  <c r="J4" i="171"/>
  <c r="V11" i="171"/>
  <c r="F4" i="174"/>
  <c r="C35" i="125"/>
  <c r="W11" i="171"/>
  <c r="W8" i="174"/>
  <c r="G11" i="173"/>
  <c r="O11" i="173"/>
  <c r="W11" i="173"/>
  <c r="J36" i="125"/>
  <c r="R36" i="125"/>
  <c r="C72" i="125"/>
  <c r="M11" i="173"/>
  <c r="K72" i="125"/>
  <c r="K8" i="174"/>
  <c r="I37" i="125"/>
  <c r="D63" i="125"/>
  <c r="L63" i="125"/>
  <c r="T63" i="125"/>
  <c r="G64" i="125"/>
  <c r="O64" i="125"/>
  <c r="W64" i="125"/>
  <c r="J65" i="125"/>
  <c r="R65" i="125"/>
  <c r="E66" i="125"/>
  <c r="M66" i="125"/>
  <c r="U66" i="125"/>
  <c r="H67" i="125"/>
  <c r="P67" i="125"/>
  <c r="C68" i="125"/>
  <c r="K68" i="125"/>
  <c r="S68" i="125"/>
  <c r="F69" i="125"/>
  <c r="N69" i="125"/>
  <c r="V69" i="125"/>
  <c r="K23" i="125"/>
  <c r="K25" i="125"/>
  <c r="W24" i="125"/>
  <c r="Q37" i="125"/>
  <c r="D38" i="125"/>
  <c r="L38" i="125"/>
  <c r="T38" i="125"/>
  <c r="G39" i="125"/>
  <c r="O39" i="125"/>
  <c r="W39" i="125"/>
  <c r="S72" i="125"/>
  <c r="F73" i="125"/>
  <c r="S23" i="125"/>
  <c r="O24" i="125"/>
  <c r="S25" i="125"/>
  <c r="G24" i="125"/>
  <c r="S8" i="174"/>
  <c r="W23" i="125"/>
  <c r="R4" i="171"/>
  <c r="U11" i="171"/>
  <c r="D8" i="174"/>
  <c r="L24" i="125"/>
  <c r="P25" i="125"/>
  <c r="S7" i="125"/>
  <c r="P23" i="125"/>
  <c r="H25" i="125"/>
  <c r="H23" i="125"/>
  <c r="D24" i="125"/>
  <c r="T24" i="125"/>
  <c r="I8" i="171"/>
  <c r="J40" i="125"/>
  <c r="R40" i="125"/>
  <c r="E41" i="125"/>
  <c r="M41" i="125"/>
  <c r="U41" i="125"/>
  <c r="G47" i="125"/>
  <c r="N73" i="125"/>
  <c r="V73" i="125"/>
  <c r="T7" i="125"/>
  <c r="H12" i="125"/>
  <c r="I58" i="125"/>
  <c r="G75" i="125"/>
  <c r="E4" i="174"/>
  <c r="U4" i="174"/>
  <c r="L8" i="173"/>
  <c r="L9" i="125"/>
  <c r="P10" i="125"/>
  <c r="C58" i="125"/>
  <c r="K58" i="125"/>
  <c r="S58" i="125"/>
  <c r="G63" i="125"/>
  <c r="O63" i="125"/>
  <c r="W63" i="125"/>
  <c r="J64" i="125"/>
  <c r="R64" i="125"/>
  <c r="E65" i="125"/>
  <c r="M65" i="125"/>
  <c r="U65" i="125"/>
  <c r="H66" i="125"/>
  <c r="P66" i="125"/>
  <c r="C67" i="125"/>
  <c r="D9" i="125"/>
  <c r="H10" i="125"/>
  <c r="G4" i="174"/>
  <c r="J4" i="173"/>
  <c r="R4" i="173"/>
  <c r="J8" i="173"/>
  <c r="R8" i="173"/>
  <c r="I21" i="125"/>
  <c r="T9" i="125"/>
  <c r="P11" i="171"/>
  <c r="G8" i="174"/>
  <c r="O8" i="174"/>
  <c r="L8" i="174"/>
  <c r="T8" i="174"/>
  <c r="H8" i="174"/>
  <c r="P8" i="174"/>
  <c r="E8" i="174"/>
  <c r="M8" i="174"/>
  <c r="U8" i="174"/>
  <c r="E11" i="171"/>
  <c r="F8" i="174"/>
  <c r="V8" i="174"/>
  <c r="C32" i="125"/>
  <c r="N11" i="171"/>
  <c r="E63" i="125"/>
  <c r="M63" i="125"/>
  <c r="U63" i="125"/>
  <c r="H64" i="125"/>
  <c r="P64" i="125"/>
  <c r="C65" i="125"/>
  <c r="K65" i="125"/>
  <c r="S65" i="125"/>
  <c r="F66" i="125"/>
  <c r="N66" i="125"/>
  <c r="V66" i="125"/>
  <c r="I67" i="125"/>
  <c r="Q67" i="125"/>
  <c r="D68" i="125"/>
  <c r="L68" i="125"/>
  <c r="T68" i="125"/>
  <c r="G69" i="125"/>
  <c r="O69" i="125"/>
  <c r="W69" i="125"/>
  <c r="O75" i="125"/>
  <c r="W75" i="125"/>
  <c r="R43" i="125"/>
  <c r="U73" i="125"/>
  <c r="H75" i="125"/>
  <c r="P75" i="125"/>
  <c r="C75" i="125"/>
  <c r="G18" i="125"/>
  <c r="O18" i="125"/>
  <c r="W18" i="125"/>
  <c r="J19" i="125"/>
  <c r="R19" i="125"/>
  <c r="E20" i="125"/>
  <c r="M20" i="125"/>
  <c r="U20" i="125"/>
  <c r="H21" i="125"/>
  <c r="P21" i="125"/>
  <c r="C51" i="125"/>
  <c r="K51" i="125"/>
  <c r="S51" i="125"/>
  <c r="Q34" i="125"/>
  <c r="G59" i="125"/>
  <c r="O59" i="125"/>
  <c r="W59" i="125"/>
  <c r="J60" i="125"/>
  <c r="R60" i="125"/>
  <c r="M13" i="125"/>
  <c r="F18" i="125"/>
  <c r="N18" i="125"/>
  <c r="V18" i="125"/>
  <c r="I19" i="125"/>
  <c r="Q19" i="125"/>
  <c r="D20" i="125"/>
  <c r="L20" i="125"/>
  <c r="T20" i="125"/>
  <c r="G21" i="125"/>
  <c r="O21" i="125"/>
  <c r="W21" i="125"/>
  <c r="J51" i="125"/>
  <c r="R51" i="125"/>
  <c r="O13" i="125"/>
  <c r="S14" i="125"/>
  <c r="S16" i="125"/>
  <c r="C40" i="125"/>
  <c r="C48" i="125"/>
  <c r="S48" i="125"/>
  <c r="K14" i="125"/>
  <c r="W15" i="125"/>
  <c r="V5" i="125"/>
  <c r="H9" i="125"/>
  <c r="V4" i="174"/>
  <c r="G11" i="174"/>
  <c r="O11" i="174"/>
  <c r="W11" i="174"/>
  <c r="K11" i="174"/>
  <c r="S11" i="174"/>
  <c r="K8" i="173"/>
  <c r="Q76" i="125"/>
  <c r="P6" i="125"/>
  <c r="W13" i="125"/>
  <c r="O15" i="125"/>
  <c r="E23" i="125"/>
  <c r="M23" i="125"/>
  <c r="U23" i="125"/>
  <c r="Q8" i="171"/>
  <c r="M12" i="125"/>
  <c r="Q15" i="125"/>
  <c r="E16" i="125"/>
  <c r="O4" i="174"/>
  <c r="W4" i="174"/>
  <c r="G15" i="125"/>
  <c r="K16" i="125"/>
  <c r="C25" i="125"/>
  <c r="J8" i="171"/>
  <c r="R8" i="171"/>
  <c r="H4" i="174"/>
  <c r="I11" i="174"/>
  <c r="Q11" i="174"/>
  <c r="T30" i="125"/>
  <c r="W31" i="125"/>
  <c r="U75" i="125"/>
  <c r="Q4" i="171"/>
  <c r="T8" i="171"/>
  <c r="K8" i="171"/>
  <c r="S9" i="125"/>
  <c r="G10" i="125"/>
  <c r="O10" i="125"/>
  <c r="W10" i="125"/>
  <c r="J8" i="174"/>
  <c r="R8" i="174"/>
  <c r="N8" i="174"/>
  <c r="J11" i="174"/>
  <c r="R11" i="174"/>
  <c r="K4" i="173"/>
  <c r="S4" i="173"/>
  <c r="F11" i="173"/>
  <c r="N11" i="173"/>
  <c r="V11" i="173"/>
  <c r="F75" i="125"/>
  <c r="N75" i="125"/>
  <c r="V75" i="125"/>
  <c r="E62" i="125"/>
  <c r="M62" i="125"/>
  <c r="U62" i="125"/>
  <c r="C13" i="125"/>
  <c r="C14" i="125"/>
  <c r="F23" i="125"/>
  <c r="N23" i="125"/>
  <c r="V23" i="125"/>
  <c r="J24" i="125"/>
  <c r="R24" i="125"/>
  <c r="F25" i="125"/>
  <c r="N25" i="125"/>
  <c r="V25" i="125"/>
  <c r="D31" i="125"/>
  <c r="I34" i="125"/>
  <c r="C10" i="125"/>
  <c r="O23" i="125"/>
  <c r="S24" i="125"/>
  <c r="O25" i="125"/>
  <c r="D6" i="125"/>
  <c r="T6" i="125"/>
  <c r="H7" i="125"/>
  <c r="P7" i="125"/>
  <c r="D8" i="171"/>
  <c r="G13" i="125"/>
  <c r="G11" i="171"/>
  <c r="E10" i="125"/>
  <c r="M10" i="125"/>
  <c r="G23" i="125"/>
  <c r="K24" i="125"/>
  <c r="G25" i="125"/>
  <c r="W25" i="125"/>
  <c r="L6" i="125"/>
  <c r="C6" i="125"/>
  <c r="E18" i="125"/>
  <c r="M18" i="125"/>
  <c r="U18" i="125"/>
  <c r="H19" i="125"/>
  <c r="P19" i="125"/>
  <c r="C20" i="125"/>
  <c r="K20" i="125"/>
  <c r="S20" i="125"/>
  <c r="F21" i="125"/>
  <c r="N21" i="125"/>
  <c r="V21" i="125"/>
  <c r="I51" i="125"/>
  <c r="Q51" i="125"/>
  <c r="H28" i="125"/>
  <c r="P28" i="125"/>
  <c r="C29" i="125"/>
  <c r="D32" i="125"/>
  <c r="C41" i="125"/>
  <c r="C49" i="125"/>
  <c r="G34" i="125"/>
  <c r="O34" i="125"/>
  <c r="W34" i="125"/>
  <c r="K35" i="125"/>
  <c r="S35" i="125"/>
  <c r="H37" i="125"/>
  <c r="P37" i="125"/>
  <c r="C38" i="125"/>
  <c r="K38" i="125"/>
  <c r="S38" i="125"/>
  <c r="F39" i="125"/>
  <c r="N39" i="125"/>
  <c r="V39" i="125"/>
  <c r="I40" i="125"/>
  <c r="Q40" i="125"/>
  <c r="D41" i="125"/>
  <c r="L41" i="125"/>
  <c r="T41" i="125"/>
  <c r="G42" i="125"/>
  <c r="O42" i="125"/>
  <c r="W42" i="125"/>
  <c r="J43" i="125"/>
  <c r="E44" i="125"/>
  <c r="M44" i="125"/>
  <c r="U44" i="125"/>
  <c r="H45" i="125"/>
  <c r="P45" i="125"/>
  <c r="C46" i="125"/>
  <c r="K46" i="125"/>
  <c r="S46" i="125"/>
  <c r="F47" i="125"/>
  <c r="N47" i="125"/>
  <c r="V47" i="125"/>
  <c r="I48" i="125"/>
  <c r="Q48" i="125"/>
  <c r="D49" i="125"/>
  <c r="L49" i="125"/>
  <c r="T49" i="125"/>
  <c r="G50" i="125"/>
  <c r="O50" i="125"/>
  <c r="W50" i="125"/>
  <c r="F59" i="125"/>
  <c r="N59" i="125"/>
  <c r="V59" i="125"/>
  <c r="I60" i="125"/>
  <c r="Q60" i="125"/>
  <c r="J72" i="125"/>
  <c r="R72" i="125"/>
  <c r="E73" i="125"/>
  <c r="M73" i="125"/>
  <c r="D62" i="125"/>
  <c r="L62" i="125"/>
  <c r="T62" i="125"/>
  <c r="E61" i="125"/>
  <c r="M61" i="125"/>
  <c r="U61" i="125"/>
  <c r="F76" i="125"/>
  <c r="N76" i="125"/>
  <c r="V76" i="125"/>
  <c r="I4" i="174"/>
  <c r="Q4" i="174"/>
  <c r="M4" i="174"/>
  <c r="D4" i="173"/>
  <c r="L4" i="173"/>
  <c r="T4" i="173"/>
  <c r="D7" i="125"/>
  <c r="U36" i="125"/>
  <c r="R75" i="125"/>
  <c r="C24" i="125"/>
  <c r="F11" i="171"/>
  <c r="J4" i="174"/>
  <c r="R4" i="174"/>
  <c r="N4" i="174"/>
  <c r="D11" i="174"/>
  <c r="L11" i="174"/>
  <c r="T11" i="174"/>
  <c r="E4" i="173"/>
  <c r="M4" i="173"/>
  <c r="U4" i="173"/>
  <c r="Q4" i="173"/>
  <c r="J21" i="125"/>
  <c r="D28" i="125"/>
  <c r="L28" i="125"/>
  <c r="T28" i="125"/>
  <c r="G29" i="125"/>
  <c r="O29" i="125"/>
  <c r="W29" i="125"/>
  <c r="J30" i="125"/>
  <c r="R30" i="125"/>
  <c r="E31" i="125"/>
  <c r="M31" i="125"/>
  <c r="U31" i="125"/>
  <c r="H32" i="125"/>
  <c r="P32" i="125"/>
  <c r="J34" i="125"/>
  <c r="R34" i="125"/>
  <c r="F35" i="125"/>
  <c r="N35" i="125"/>
  <c r="V35" i="125"/>
  <c r="C59" i="125"/>
  <c r="I59" i="125"/>
  <c r="Q59" i="125"/>
  <c r="D60" i="125"/>
  <c r="L60" i="125"/>
  <c r="T60" i="125"/>
  <c r="E72" i="125"/>
  <c r="D64" i="125"/>
  <c r="M67" i="125"/>
  <c r="C69" i="125"/>
  <c r="I24" i="125"/>
  <c r="Q24" i="125"/>
  <c r="E25" i="125"/>
  <c r="M25" i="125"/>
  <c r="U25" i="125"/>
  <c r="N4" i="171"/>
  <c r="V4" i="171"/>
  <c r="R6" i="125"/>
  <c r="J10" i="125"/>
  <c r="R10" i="125"/>
  <c r="K4" i="174"/>
  <c r="S4" i="174"/>
  <c r="F4" i="173"/>
  <c r="N4" i="173"/>
  <c r="V4" i="173"/>
  <c r="G8" i="173"/>
  <c r="O8" i="173"/>
  <c r="W8" i="173"/>
  <c r="S8" i="173"/>
  <c r="D11" i="173"/>
  <c r="L11" i="173"/>
  <c r="T11" i="173"/>
  <c r="H11" i="173"/>
  <c r="P11" i="173"/>
  <c r="J18" i="125"/>
  <c r="R18" i="125"/>
  <c r="E19" i="125"/>
  <c r="M19" i="125"/>
  <c r="U19" i="125"/>
  <c r="H20" i="125"/>
  <c r="P20" i="125"/>
  <c r="C21" i="125"/>
  <c r="K21" i="125"/>
  <c r="S21" i="125"/>
  <c r="F51" i="125"/>
  <c r="N51" i="125"/>
  <c r="V51" i="125"/>
  <c r="G36" i="125"/>
  <c r="O36" i="125"/>
  <c r="W36" i="125"/>
  <c r="E28" i="125"/>
  <c r="M28" i="125"/>
  <c r="U28" i="125"/>
  <c r="H29" i="125"/>
  <c r="P29" i="125"/>
  <c r="C30" i="125"/>
  <c r="K30" i="125"/>
  <c r="S30" i="125"/>
  <c r="F31" i="125"/>
  <c r="N31" i="125"/>
  <c r="V31" i="125"/>
  <c r="I32" i="125"/>
  <c r="Q32" i="125"/>
  <c r="C34" i="125"/>
  <c r="K34" i="125"/>
  <c r="S34" i="125"/>
  <c r="G35" i="125"/>
  <c r="O35" i="125"/>
  <c r="W35" i="125"/>
  <c r="J63" i="125"/>
  <c r="R63" i="125"/>
  <c r="E64" i="125"/>
  <c r="M64" i="125"/>
  <c r="U64" i="125"/>
  <c r="H65" i="125"/>
  <c r="P65" i="125"/>
  <c r="K66" i="125"/>
  <c r="S66" i="125"/>
  <c r="F67" i="125"/>
  <c r="N67" i="125"/>
  <c r="V67" i="125"/>
  <c r="I68" i="125"/>
  <c r="Q68" i="125"/>
  <c r="D69" i="125"/>
  <c r="L69" i="125"/>
  <c r="T69" i="125"/>
  <c r="D75" i="125"/>
  <c r="L75" i="125"/>
  <c r="T75" i="125"/>
  <c r="P12" i="125"/>
  <c r="D13" i="125"/>
  <c r="L13" i="125"/>
  <c r="T13" i="125"/>
  <c r="H14" i="125"/>
  <c r="P14" i="125"/>
  <c r="D15" i="125"/>
  <c r="L15" i="125"/>
  <c r="T15" i="125"/>
  <c r="H16" i="125"/>
  <c r="P16" i="125"/>
  <c r="D4" i="174"/>
  <c r="L4" i="174"/>
  <c r="P4" i="174"/>
  <c r="G4" i="173"/>
  <c r="O4" i="173"/>
  <c r="W4" i="173"/>
  <c r="H8" i="173"/>
  <c r="P8" i="173"/>
  <c r="D8" i="173"/>
  <c r="T8" i="173"/>
  <c r="E11" i="173"/>
  <c r="U11" i="173"/>
  <c r="H36" i="125"/>
  <c r="P36" i="125"/>
  <c r="E37" i="125"/>
  <c r="M37" i="125"/>
  <c r="U37" i="125"/>
  <c r="H38" i="125"/>
  <c r="P38" i="125"/>
  <c r="C39" i="125"/>
  <c r="K39" i="125"/>
  <c r="S39" i="125"/>
  <c r="F40" i="125"/>
  <c r="N40" i="125"/>
  <c r="V40" i="125"/>
  <c r="I41" i="125"/>
  <c r="Q41" i="125"/>
  <c r="D42" i="125"/>
  <c r="L42" i="125"/>
  <c r="T42" i="125"/>
  <c r="O43" i="125"/>
  <c r="W43" i="125"/>
  <c r="J44" i="125"/>
  <c r="R44" i="125"/>
  <c r="E45" i="125"/>
  <c r="M45" i="125"/>
  <c r="U45" i="125"/>
  <c r="H46" i="125"/>
  <c r="P46" i="125"/>
  <c r="C47" i="125"/>
  <c r="K47" i="125"/>
  <c r="S47" i="125"/>
  <c r="F48" i="125"/>
  <c r="N48" i="125"/>
  <c r="V48" i="125"/>
  <c r="I49" i="125"/>
  <c r="Q49" i="125"/>
  <c r="D50" i="125"/>
  <c r="L50" i="125"/>
  <c r="T50" i="125"/>
  <c r="G58" i="125"/>
  <c r="O58" i="125"/>
  <c r="W58" i="125"/>
  <c r="J73" i="125"/>
  <c r="I62" i="125"/>
  <c r="Q62" i="125"/>
  <c r="J61" i="125"/>
  <c r="R61" i="125"/>
  <c r="E75" i="125"/>
  <c r="M75" i="125"/>
  <c r="C76" i="125"/>
  <c r="K76" i="125"/>
  <c r="S76" i="125"/>
  <c r="Q5" i="125"/>
  <c r="M6" i="125"/>
  <c r="U6" i="125"/>
  <c r="I7" i="125"/>
  <c r="Q7" i="125"/>
  <c r="Q11" i="171"/>
  <c r="Q12" i="125"/>
  <c r="U13" i="125"/>
  <c r="Q14" i="125"/>
  <c r="M15" i="125"/>
  <c r="I16" i="125"/>
  <c r="C18" i="125"/>
  <c r="S18" i="125"/>
  <c r="N19" i="125"/>
  <c r="I20" i="125"/>
  <c r="L21" i="125"/>
  <c r="C9" i="125"/>
  <c r="I5" i="125"/>
  <c r="E6" i="125"/>
  <c r="I11" i="171"/>
  <c r="I12" i="125"/>
  <c r="E13" i="125"/>
  <c r="I14" i="125"/>
  <c r="E15" i="125"/>
  <c r="U15" i="125"/>
  <c r="Q16" i="125"/>
  <c r="K18" i="125"/>
  <c r="F19" i="125"/>
  <c r="V19" i="125"/>
  <c r="Q20" i="125"/>
  <c r="D21" i="125"/>
  <c r="T21" i="125"/>
  <c r="G51" i="125"/>
  <c r="O51" i="125"/>
  <c r="W51" i="125"/>
  <c r="F28" i="125"/>
  <c r="N28" i="125"/>
  <c r="V28" i="125"/>
  <c r="I29" i="125"/>
  <c r="Q29" i="125"/>
  <c r="D30" i="125"/>
  <c r="L30" i="125"/>
  <c r="G31" i="125"/>
  <c r="O31" i="125"/>
  <c r="J32" i="125"/>
  <c r="R32" i="125"/>
  <c r="D34" i="125"/>
  <c r="L34" i="125"/>
  <c r="T34" i="125"/>
  <c r="H35" i="125"/>
  <c r="P35" i="125"/>
  <c r="K9" i="125"/>
  <c r="C15" i="125"/>
  <c r="S4" i="171"/>
  <c r="J5" i="125"/>
  <c r="R5" i="125"/>
  <c r="F6" i="125"/>
  <c r="N6" i="125"/>
  <c r="V6" i="125"/>
  <c r="J7" i="125"/>
  <c r="R7" i="125"/>
  <c r="E8" i="171"/>
  <c r="E9" i="125"/>
  <c r="M8" i="171"/>
  <c r="M9" i="125"/>
  <c r="U8" i="171"/>
  <c r="U9" i="125"/>
  <c r="I10" i="125"/>
  <c r="Q10" i="125"/>
  <c r="J11" i="171"/>
  <c r="J12" i="125"/>
  <c r="R11" i="171"/>
  <c r="R12" i="125"/>
  <c r="F13" i="125"/>
  <c r="N13" i="125"/>
  <c r="V13" i="125"/>
  <c r="J14" i="125"/>
  <c r="R14" i="125"/>
  <c r="F15" i="125"/>
  <c r="N15" i="125"/>
  <c r="V15" i="125"/>
  <c r="J16" i="125"/>
  <c r="R16" i="125"/>
  <c r="D18" i="125"/>
  <c r="L18" i="125"/>
  <c r="T18" i="125"/>
  <c r="G19" i="125"/>
  <c r="O19" i="125"/>
  <c r="W19" i="125"/>
  <c r="J20" i="125"/>
  <c r="R20" i="125"/>
  <c r="E21" i="125"/>
  <c r="M21" i="125"/>
  <c r="U21" i="125"/>
  <c r="H51" i="125"/>
  <c r="P51" i="125"/>
  <c r="I36" i="125"/>
  <c r="Q36" i="125"/>
  <c r="G28" i="125"/>
  <c r="O28" i="125"/>
  <c r="W28" i="125"/>
  <c r="J29" i="125"/>
  <c r="R29" i="125"/>
  <c r="E30" i="125"/>
  <c r="M30" i="125"/>
  <c r="U30" i="125"/>
  <c r="H31" i="125"/>
  <c r="P31" i="125"/>
  <c r="K32" i="125"/>
  <c r="S32" i="125"/>
  <c r="E34" i="125"/>
  <c r="M34" i="125"/>
  <c r="U34" i="125"/>
  <c r="I35" i="125"/>
  <c r="Q35" i="125"/>
  <c r="F37" i="125"/>
  <c r="N37" i="125"/>
  <c r="V37" i="125"/>
  <c r="I38" i="125"/>
  <c r="S44" i="125"/>
  <c r="P4" i="171"/>
  <c r="P5" i="125"/>
  <c r="D4" i="171"/>
  <c r="T4" i="171"/>
  <c r="K11" i="171"/>
  <c r="K12" i="125"/>
  <c r="T4" i="174"/>
  <c r="E24" i="125"/>
  <c r="I25" i="125"/>
  <c r="H6" i="125"/>
  <c r="L7" i="125"/>
  <c r="O8" i="171"/>
  <c r="O9" i="125"/>
  <c r="S10" i="125"/>
  <c r="L11" i="171"/>
  <c r="L12" i="125"/>
  <c r="P13" i="125"/>
  <c r="T14" i="125"/>
  <c r="T16" i="125"/>
  <c r="U11" i="174"/>
  <c r="K36" i="125"/>
  <c r="Q28" i="125"/>
  <c r="T29" i="125"/>
  <c r="W30" i="125"/>
  <c r="R31" i="125"/>
  <c r="M32" i="125"/>
  <c r="J23" i="125"/>
  <c r="N24" i="125"/>
  <c r="J25" i="125"/>
  <c r="E4" i="171"/>
  <c r="E5" i="125"/>
  <c r="U4" i="171"/>
  <c r="U5" i="125"/>
  <c r="Q6" i="125"/>
  <c r="M7" i="125"/>
  <c r="P8" i="171"/>
  <c r="P9" i="125"/>
  <c r="T10" i="125"/>
  <c r="M11" i="171"/>
  <c r="I13" i="125"/>
  <c r="E14" i="125"/>
  <c r="U14" i="125"/>
  <c r="M16" i="125"/>
  <c r="V11" i="174"/>
  <c r="I11" i="173"/>
  <c r="D36" i="125"/>
  <c r="L36" i="125"/>
  <c r="T36" i="125"/>
  <c r="J28" i="125"/>
  <c r="R28" i="125"/>
  <c r="E29" i="125"/>
  <c r="M29" i="125"/>
  <c r="U29" i="125"/>
  <c r="H30" i="125"/>
  <c r="P30" i="125"/>
  <c r="C31" i="125"/>
  <c r="K31" i="125"/>
  <c r="S31" i="125"/>
  <c r="F32" i="125"/>
  <c r="N32" i="125"/>
  <c r="V32" i="125"/>
  <c r="H34" i="125"/>
  <c r="P34" i="125"/>
  <c r="D35" i="125"/>
  <c r="L35" i="125"/>
  <c r="T35" i="125"/>
  <c r="H42" i="125"/>
  <c r="P42" i="125"/>
  <c r="C43" i="125"/>
  <c r="K43" i="125"/>
  <c r="S43" i="125"/>
  <c r="F44" i="125"/>
  <c r="N44" i="125"/>
  <c r="V44" i="125"/>
  <c r="I45" i="125"/>
  <c r="Q45" i="125"/>
  <c r="D46" i="125"/>
  <c r="L46" i="125"/>
  <c r="T46" i="125"/>
  <c r="O47" i="125"/>
  <c r="W47" i="125"/>
  <c r="J48" i="125"/>
  <c r="R48" i="125"/>
  <c r="E49" i="125"/>
  <c r="M49" i="125"/>
  <c r="U49" i="125"/>
  <c r="H50" i="125"/>
  <c r="P50" i="125"/>
  <c r="F8" i="171"/>
  <c r="F9" i="125"/>
  <c r="V8" i="171"/>
  <c r="V9" i="125"/>
  <c r="C7" i="125"/>
  <c r="Q23" i="125"/>
  <c r="U24" i="125"/>
  <c r="D5" i="125"/>
  <c r="T5" i="125"/>
  <c r="L8" i="171"/>
  <c r="K10" i="125"/>
  <c r="H11" i="171"/>
  <c r="T11" i="171"/>
  <c r="T12" i="125"/>
  <c r="D14" i="125"/>
  <c r="H15" i="125"/>
  <c r="D16" i="125"/>
  <c r="E11" i="174"/>
  <c r="P4" i="173"/>
  <c r="C36" i="125"/>
  <c r="I28" i="125"/>
  <c r="L29" i="125"/>
  <c r="O30" i="125"/>
  <c r="J31" i="125"/>
  <c r="U32" i="125"/>
  <c r="R23" i="125"/>
  <c r="F24" i="125"/>
  <c r="V24" i="125"/>
  <c r="R25" i="125"/>
  <c r="M4" i="171"/>
  <c r="M5" i="125"/>
  <c r="I6" i="125"/>
  <c r="E7" i="125"/>
  <c r="U7" i="125"/>
  <c r="H8" i="171"/>
  <c r="D10" i="125"/>
  <c r="L10" i="125"/>
  <c r="E12" i="125"/>
  <c r="U12" i="125"/>
  <c r="Q13" i="125"/>
  <c r="M14" i="125"/>
  <c r="I15" i="125"/>
  <c r="U16" i="125"/>
  <c r="F11" i="174"/>
  <c r="N11" i="174"/>
  <c r="Q11" i="173"/>
  <c r="C23" i="125"/>
  <c r="K4" i="171"/>
  <c r="F4" i="171"/>
  <c r="F5" i="125"/>
  <c r="J6" i="125"/>
  <c r="F7" i="125"/>
  <c r="N7" i="125"/>
  <c r="V7" i="125"/>
  <c r="I9" i="125"/>
  <c r="Q9" i="125"/>
  <c r="U10" i="125"/>
  <c r="F12" i="125"/>
  <c r="N12" i="125"/>
  <c r="V12" i="125"/>
  <c r="J13" i="125"/>
  <c r="R13" i="125"/>
  <c r="F14" i="125"/>
  <c r="N14" i="125"/>
  <c r="V14" i="125"/>
  <c r="J15" i="125"/>
  <c r="R15" i="125"/>
  <c r="F16" i="125"/>
  <c r="N16" i="125"/>
  <c r="V16" i="125"/>
  <c r="E8" i="173"/>
  <c r="M8" i="173"/>
  <c r="U8" i="173"/>
  <c r="J11" i="173"/>
  <c r="R11" i="173"/>
  <c r="H18" i="125"/>
  <c r="P18" i="125"/>
  <c r="C19" i="125"/>
  <c r="K19" i="125"/>
  <c r="S19" i="125"/>
  <c r="F20" i="125"/>
  <c r="N20" i="125"/>
  <c r="V20" i="125"/>
  <c r="Q21" i="125"/>
  <c r="D51" i="125"/>
  <c r="L51" i="125"/>
  <c r="T51" i="125"/>
  <c r="E36" i="125"/>
  <c r="M36" i="125"/>
  <c r="C28" i="125"/>
  <c r="K28" i="125"/>
  <c r="S28" i="125"/>
  <c r="M35" i="125"/>
  <c r="C60" i="125"/>
  <c r="N5" i="125"/>
  <c r="H4" i="171"/>
  <c r="H5" i="125"/>
  <c r="C16" i="125"/>
  <c r="N8" i="171"/>
  <c r="N9" i="125"/>
  <c r="S11" i="171"/>
  <c r="S12" i="125"/>
  <c r="I23" i="125"/>
  <c r="I22" i="125" s="1"/>
  <c r="M24" i="125"/>
  <c r="Q25" i="125"/>
  <c r="I4" i="171"/>
  <c r="L5" i="125"/>
  <c r="G8" i="171"/>
  <c r="G9" i="125"/>
  <c r="W8" i="171"/>
  <c r="W9" i="125"/>
  <c r="D11" i="171"/>
  <c r="D12" i="125"/>
  <c r="H13" i="125"/>
  <c r="L14" i="125"/>
  <c r="P15" i="125"/>
  <c r="L16" i="125"/>
  <c r="M11" i="174"/>
  <c r="H4" i="173"/>
  <c r="S36" i="125"/>
  <c r="D29" i="125"/>
  <c r="G30" i="125"/>
  <c r="E32" i="125"/>
  <c r="C12" i="125"/>
  <c r="D23" i="125"/>
  <c r="L23" i="125"/>
  <c r="T23" i="125"/>
  <c r="H24" i="125"/>
  <c r="P24" i="125"/>
  <c r="D25" i="125"/>
  <c r="L25" i="125"/>
  <c r="T25" i="125"/>
  <c r="L4" i="171"/>
  <c r="G4" i="171"/>
  <c r="G5" i="125"/>
  <c r="O4" i="171"/>
  <c r="O5" i="125"/>
  <c r="W4" i="171"/>
  <c r="W5" i="125"/>
  <c r="K6" i="125"/>
  <c r="K4" i="125" s="1"/>
  <c r="S6" i="125"/>
  <c r="G7" i="125"/>
  <c r="O7" i="125"/>
  <c r="W7" i="125"/>
  <c r="S8" i="171"/>
  <c r="J9" i="125"/>
  <c r="R9" i="125"/>
  <c r="F10" i="125"/>
  <c r="N10" i="125"/>
  <c r="V10" i="125"/>
  <c r="O11" i="171"/>
  <c r="G12" i="125"/>
  <c r="O12" i="125"/>
  <c r="W12" i="125"/>
  <c r="K13" i="125"/>
  <c r="S13" i="125"/>
  <c r="G14" i="125"/>
  <c r="O14" i="125"/>
  <c r="W14" i="125"/>
  <c r="K15" i="125"/>
  <c r="S15" i="125"/>
  <c r="G16" i="125"/>
  <c r="O16" i="125"/>
  <c r="W16" i="125"/>
  <c r="I8" i="174"/>
  <c r="Q8" i="174"/>
  <c r="H11" i="174"/>
  <c r="P11" i="174"/>
  <c r="F8" i="173"/>
  <c r="N8" i="173"/>
  <c r="V8" i="173"/>
  <c r="K11" i="173"/>
  <c r="S11" i="173"/>
  <c r="I18" i="125"/>
  <c r="Q18" i="125"/>
  <c r="D19" i="125"/>
  <c r="L19" i="125"/>
  <c r="T19" i="125"/>
  <c r="G20" i="125"/>
  <c r="O20" i="125"/>
  <c r="W20" i="125"/>
  <c r="R21" i="125"/>
  <c r="E51" i="125"/>
  <c r="M51" i="125"/>
  <c r="U51" i="125"/>
  <c r="F36" i="125"/>
  <c r="N36" i="125"/>
  <c r="V36" i="125"/>
  <c r="C37" i="125"/>
  <c r="K37" i="125"/>
  <c r="S37" i="125"/>
  <c r="F38" i="125"/>
  <c r="N38" i="125"/>
  <c r="V38" i="125"/>
  <c r="I39" i="125"/>
  <c r="Q39" i="125"/>
  <c r="D40" i="125"/>
  <c r="L40" i="125"/>
  <c r="T40" i="125"/>
  <c r="G41" i="125"/>
  <c r="O41" i="125"/>
  <c r="W41" i="125"/>
  <c r="J42" i="125"/>
  <c r="R42" i="125"/>
  <c r="E43" i="125"/>
  <c r="M43" i="125"/>
  <c r="U43" i="125"/>
  <c r="H44" i="125"/>
  <c r="P44" i="125"/>
  <c r="C45" i="125"/>
  <c r="K45" i="125"/>
  <c r="S45" i="125"/>
  <c r="F46" i="125"/>
  <c r="N46" i="125"/>
  <c r="V46" i="125"/>
  <c r="I47" i="125"/>
  <c r="Q47" i="125"/>
  <c r="D48" i="125"/>
  <c r="L48" i="125"/>
  <c r="T48" i="125"/>
  <c r="G49" i="125"/>
  <c r="O49" i="125"/>
  <c r="W49" i="125"/>
  <c r="J50" i="125"/>
  <c r="R50" i="125"/>
  <c r="E58" i="125"/>
  <c r="M58" i="125"/>
  <c r="U58" i="125"/>
  <c r="F29" i="125"/>
  <c r="N29" i="125"/>
  <c r="V29" i="125"/>
  <c r="I30" i="125"/>
  <c r="Q30" i="125"/>
  <c r="L31" i="125"/>
  <c r="T31" i="125"/>
  <c r="G32" i="125"/>
  <c r="O32" i="125"/>
  <c r="W32" i="125"/>
  <c r="E35" i="125"/>
  <c r="U35" i="125"/>
  <c r="J37" i="125"/>
  <c r="R37" i="125"/>
  <c r="E38" i="125"/>
  <c r="M38" i="125"/>
  <c r="U38" i="125"/>
  <c r="H39" i="125"/>
  <c r="P39" i="125"/>
  <c r="K40" i="125"/>
  <c r="S40" i="125"/>
  <c r="F41" i="125"/>
  <c r="N41" i="125"/>
  <c r="V41" i="125"/>
  <c r="I42" i="125"/>
  <c r="Q42" i="125"/>
  <c r="D43" i="125"/>
  <c r="L43" i="125"/>
  <c r="T43" i="125"/>
  <c r="G44" i="125"/>
  <c r="O44" i="125"/>
  <c r="W44" i="125"/>
  <c r="J45" i="125"/>
  <c r="R45" i="125"/>
  <c r="E46" i="125"/>
  <c r="M46" i="125"/>
  <c r="U46" i="125"/>
  <c r="H47" i="125"/>
  <c r="P47" i="125"/>
  <c r="K48" i="125"/>
  <c r="F49" i="125"/>
  <c r="N49" i="125"/>
  <c r="V49" i="125"/>
  <c r="I50" i="125"/>
  <c r="Q50" i="125"/>
  <c r="D58" i="125"/>
  <c r="L58" i="125"/>
  <c r="T58" i="125"/>
  <c r="H59" i="125"/>
  <c r="P59" i="125"/>
  <c r="K60" i="125"/>
  <c r="S60" i="125"/>
  <c r="D72" i="125"/>
  <c r="C64" i="125"/>
  <c r="Q66" i="125"/>
  <c r="D37" i="125"/>
  <c r="L37" i="125"/>
  <c r="T37" i="125"/>
  <c r="G38" i="125"/>
  <c r="O38" i="125"/>
  <c r="W38" i="125"/>
  <c r="J39" i="125"/>
  <c r="R39" i="125"/>
  <c r="E40" i="125"/>
  <c r="M40" i="125"/>
  <c r="U40" i="125"/>
  <c r="H41" i="125"/>
  <c r="P41" i="125"/>
  <c r="C42" i="125"/>
  <c r="K42" i="125"/>
  <c r="S42" i="125"/>
  <c r="F43" i="125"/>
  <c r="N43" i="125"/>
  <c r="V43" i="125"/>
  <c r="I44" i="125"/>
  <c r="Q44" i="125"/>
  <c r="D45" i="125"/>
  <c r="L45" i="125"/>
  <c r="T45" i="125"/>
  <c r="G46" i="125"/>
  <c r="O46" i="125"/>
  <c r="W46" i="125"/>
  <c r="J47" i="125"/>
  <c r="R47" i="125"/>
  <c r="E48" i="125"/>
  <c r="M48" i="125"/>
  <c r="U48" i="125"/>
  <c r="H49" i="125"/>
  <c r="P49" i="125"/>
  <c r="C50" i="125"/>
  <c r="K50" i="125"/>
  <c r="S50" i="125"/>
  <c r="F58" i="125"/>
  <c r="N58" i="125"/>
  <c r="V58" i="125"/>
  <c r="J59" i="125"/>
  <c r="R59" i="125"/>
  <c r="E60" i="125"/>
  <c r="M60" i="125"/>
  <c r="U60" i="125"/>
  <c r="F72" i="125"/>
  <c r="N72" i="125"/>
  <c r="V72" i="125"/>
  <c r="I73" i="125"/>
  <c r="Q73" i="125"/>
  <c r="H62" i="125"/>
  <c r="P62" i="125"/>
  <c r="I61" i="125"/>
  <c r="Q61" i="125"/>
  <c r="K59" i="125"/>
  <c r="S59" i="125"/>
  <c r="F60" i="125"/>
  <c r="N60" i="125"/>
  <c r="V60" i="125"/>
  <c r="G72" i="125"/>
  <c r="O72" i="125"/>
  <c r="W72" i="125"/>
  <c r="R73" i="125"/>
  <c r="C63" i="125"/>
  <c r="K63" i="125"/>
  <c r="S63" i="125"/>
  <c r="F64" i="125"/>
  <c r="N64" i="125"/>
  <c r="V64" i="125"/>
  <c r="I65" i="125"/>
  <c r="Q65" i="125"/>
  <c r="D66" i="125"/>
  <c r="L66" i="125"/>
  <c r="T66" i="125"/>
  <c r="G67" i="125"/>
  <c r="O67" i="125"/>
  <c r="W67" i="125"/>
  <c r="J68" i="125"/>
  <c r="R68" i="125"/>
  <c r="M69" i="125"/>
  <c r="U69" i="125"/>
  <c r="Q38" i="125"/>
  <c r="D39" i="125"/>
  <c r="L39" i="125"/>
  <c r="T39" i="125"/>
  <c r="G40" i="125"/>
  <c r="O40" i="125"/>
  <c r="W40" i="125"/>
  <c r="J41" i="125"/>
  <c r="R41" i="125"/>
  <c r="E42" i="125"/>
  <c r="M42" i="125"/>
  <c r="U42" i="125"/>
  <c r="H43" i="125"/>
  <c r="P43" i="125"/>
  <c r="C44" i="125"/>
  <c r="K44" i="125"/>
  <c r="F45" i="125"/>
  <c r="N45" i="125"/>
  <c r="V45" i="125"/>
  <c r="I46" i="125"/>
  <c r="Q46" i="125"/>
  <c r="D47" i="125"/>
  <c r="L47" i="125"/>
  <c r="T47" i="125"/>
  <c r="G48" i="125"/>
  <c r="O48" i="125"/>
  <c r="W48" i="125"/>
  <c r="J49" i="125"/>
  <c r="R49" i="125"/>
  <c r="E50" i="125"/>
  <c r="M50" i="125"/>
  <c r="U50" i="125"/>
  <c r="H58" i="125"/>
  <c r="P58" i="125"/>
  <c r="D59" i="125"/>
  <c r="L59" i="125"/>
  <c r="T59" i="125"/>
  <c r="G60" i="125"/>
  <c r="O60" i="125"/>
  <c r="W60" i="125"/>
  <c r="H72" i="125"/>
  <c r="P72" i="125"/>
  <c r="C73" i="125"/>
  <c r="K73" i="125"/>
  <c r="S73" i="125"/>
  <c r="J62" i="125"/>
  <c r="R62" i="125"/>
  <c r="C61" i="125"/>
  <c r="K61" i="125"/>
  <c r="S61" i="125"/>
  <c r="D76" i="125"/>
  <c r="L76" i="125"/>
  <c r="T76" i="125"/>
  <c r="K29" i="125"/>
  <c r="S29" i="125"/>
  <c r="F30" i="125"/>
  <c r="N30" i="125"/>
  <c r="V30" i="125"/>
  <c r="I31" i="125"/>
  <c r="Q31" i="125"/>
  <c r="L32" i="125"/>
  <c r="T32" i="125"/>
  <c r="F34" i="125"/>
  <c r="N34" i="125"/>
  <c r="V34" i="125"/>
  <c r="J35" i="125"/>
  <c r="R35" i="125"/>
  <c r="G37" i="125"/>
  <c r="O37" i="125"/>
  <c r="W37" i="125"/>
  <c r="J38" i="125"/>
  <c r="R38" i="125"/>
  <c r="E39" i="125"/>
  <c r="M39" i="125"/>
  <c r="U39" i="125"/>
  <c r="H40" i="125"/>
  <c r="P40" i="125"/>
  <c r="K41" i="125"/>
  <c r="S41" i="125"/>
  <c r="F42" i="125"/>
  <c r="N42" i="125"/>
  <c r="V42" i="125"/>
  <c r="I43" i="125"/>
  <c r="Q43" i="125"/>
  <c r="D44" i="125"/>
  <c r="L44" i="125"/>
  <c r="T44" i="125"/>
  <c r="G45" i="125"/>
  <c r="O45" i="125"/>
  <c r="W45" i="125"/>
  <c r="J46" i="125"/>
  <c r="R46" i="125"/>
  <c r="E47" i="125"/>
  <c r="M47" i="125"/>
  <c r="U47" i="125"/>
  <c r="H48" i="125"/>
  <c r="P48" i="125"/>
  <c r="K49" i="125"/>
  <c r="S49" i="125"/>
  <c r="F50" i="125"/>
  <c r="N50" i="125"/>
  <c r="V50" i="125"/>
  <c r="Q58" i="125"/>
  <c r="E59" i="125"/>
  <c r="M59" i="125"/>
  <c r="U59" i="125"/>
  <c r="H60" i="125"/>
  <c r="P60" i="125"/>
  <c r="I72" i="125"/>
  <c r="Q72" i="125"/>
  <c r="D73" i="125"/>
  <c r="L73" i="125"/>
  <c r="T73" i="125"/>
  <c r="C62" i="125"/>
  <c r="K62" i="125"/>
  <c r="S62" i="125"/>
  <c r="D61" i="125"/>
  <c r="L61" i="125"/>
  <c r="T61" i="125"/>
  <c r="E76" i="125"/>
  <c r="M76" i="125"/>
  <c r="U76" i="125"/>
  <c r="F61" i="125"/>
  <c r="N61" i="125"/>
  <c r="V61" i="125"/>
  <c r="K67" i="125"/>
  <c r="S67" i="125"/>
  <c r="F68" i="125"/>
  <c r="N68" i="125"/>
  <c r="V68" i="125"/>
  <c r="I69" i="125"/>
  <c r="Q69" i="125"/>
  <c r="I75" i="125"/>
  <c r="Q75" i="125"/>
  <c r="G76" i="125"/>
  <c r="O76" i="125"/>
  <c r="W76" i="125"/>
  <c r="L72" i="125"/>
  <c r="T72" i="125"/>
  <c r="G73" i="125"/>
  <c r="O73" i="125"/>
  <c r="W73" i="125"/>
  <c r="F62" i="125"/>
  <c r="N62" i="125"/>
  <c r="V62" i="125"/>
  <c r="G61" i="125"/>
  <c r="O61" i="125"/>
  <c r="W61" i="125"/>
  <c r="H63" i="125"/>
  <c r="P63" i="125"/>
  <c r="K64" i="125"/>
  <c r="S64" i="125"/>
  <c r="F65" i="125"/>
  <c r="N65" i="125"/>
  <c r="V65" i="125"/>
  <c r="I66" i="125"/>
  <c r="D67" i="125"/>
  <c r="L67" i="125"/>
  <c r="T67" i="125"/>
  <c r="G68" i="125"/>
  <c r="O68" i="125"/>
  <c r="W68" i="125"/>
  <c r="J69" i="125"/>
  <c r="R69" i="125"/>
  <c r="J75" i="125"/>
  <c r="H76" i="125"/>
  <c r="P76" i="125"/>
  <c r="M72" i="125"/>
  <c r="U72" i="125"/>
  <c r="H73" i="125"/>
  <c r="P73" i="125"/>
  <c r="G62" i="125"/>
  <c r="O62" i="125"/>
  <c r="W62" i="125"/>
  <c r="H61" i="125"/>
  <c r="P61" i="125"/>
  <c r="I63" i="125"/>
  <c r="Q63" i="125"/>
  <c r="L64" i="125"/>
  <c r="T64" i="125"/>
  <c r="G65" i="125"/>
  <c r="O65" i="125"/>
  <c r="W65" i="125"/>
  <c r="J66" i="125"/>
  <c r="R66" i="125"/>
  <c r="E67" i="125"/>
  <c r="U67" i="125"/>
  <c r="H68" i="125"/>
  <c r="P68" i="125"/>
  <c r="K69" i="125"/>
  <c r="S69" i="125"/>
  <c r="K75" i="125"/>
  <c r="S75" i="125"/>
  <c r="I76" i="125"/>
  <c r="J76" i="125"/>
  <c r="R76" i="125"/>
  <c r="O22" i="125" l="1"/>
  <c r="O3" i="174"/>
  <c r="P22" i="125"/>
  <c r="R3" i="173"/>
  <c r="R71" i="125"/>
  <c r="Q3" i="173"/>
  <c r="U71" i="125"/>
  <c r="D22" i="125"/>
  <c r="F3" i="174"/>
  <c r="G3" i="174"/>
  <c r="W3" i="174"/>
  <c r="K22" i="125"/>
  <c r="V3" i="174"/>
  <c r="K71" i="125"/>
  <c r="H22" i="125"/>
  <c r="W22" i="125"/>
  <c r="J3" i="173"/>
  <c r="F22" i="125"/>
  <c r="J22" i="125"/>
  <c r="S71" i="125"/>
  <c r="E3" i="174"/>
  <c r="M8" i="125"/>
  <c r="R3" i="171"/>
  <c r="K3" i="173"/>
  <c r="I3" i="173"/>
  <c r="V3" i="171"/>
  <c r="H8" i="125"/>
  <c r="S3" i="173"/>
  <c r="H3" i="173"/>
  <c r="I17" i="125"/>
  <c r="L22" i="125"/>
  <c r="E22" i="125"/>
  <c r="R22" i="125"/>
  <c r="G8" i="125"/>
  <c r="P17" i="125"/>
  <c r="T3" i="174"/>
  <c r="T8" i="125"/>
  <c r="M22" i="125"/>
  <c r="V71" i="125"/>
  <c r="L8" i="125"/>
  <c r="P8" i="125"/>
  <c r="O8" i="125"/>
  <c r="D8" i="125"/>
  <c r="I71" i="125"/>
  <c r="U3" i="171"/>
  <c r="K3" i="174"/>
  <c r="K3" i="171"/>
  <c r="I3" i="174"/>
  <c r="L3" i="173"/>
  <c r="D3" i="174"/>
  <c r="M71" i="125"/>
  <c r="N22" i="125"/>
  <c r="J3" i="174"/>
  <c r="F71" i="125"/>
  <c r="P4" i="125"/>
  <c r="H3" i="174"/>
  <c r="O17" i="125"/>
  <c r="S8" i="125"/>
  <c r="T3" i="173"/>
  <c r="L3" i="174"/>
  <c r="N3" i="171"/>
  <c r="N71" i="125"/>
  <c r="N3" i="173"/>
  <c r="P3" i="174"/>
  <c r="D3" i="171"/>
  <c r="S22" i="125"/>
  <c r="T22" i="125"/>
  <c r="F3" i="173"/>
  <c r="W8" i="125"/>
  <c r="S4" i="125"/>
  <c r="U22" i="125"/>
  <c r="H17" i="125"/>
  <c r="H27" i="125"/>
  <c r="S3" i="174"/>
  <c r="E8" i="125"/>
  <c r="I3" i="171"/>
  <c r="U3" i="174"/>
  <c r="G22" i="125"/>
  <c r="L71" i="125"/>
  <c r="G3" i="171"/>
  <c r="W3" i="173"/>
  <c r="V3" i="173"/>
  <c r="R3" i="174"/>
  <c r="Q3" i="171"/>
  <c r="J3" i="171"/>
  <c r="I8" i="125"/>
  <c r="J71" i="125"/>
  <c r="Q22" i="125"/>
  <c r="U17" i="125"/>
  <c r="R8" i="125"/>
  <c r="N17" i="125"/>
  <c r="H4" i="125"/>
  <c r="F17" i="125"/>
  <c r="U3" i="173"/>
  <c r="P3" i="173"/>
  <c r="G4" i="125"/>
  <c r="O3" i="173"/>
  <c r="M3" i="174"/>
  <c r="E17" i="125"/>
  <c r="G3" i="173"/>
  <c r="Q3" i="174"/>
  <c r="W3" i="171"/>
  <c r="D3" i="173"/>
  <c r="E71" i="125"/>
  <c r="D27" i="125"/>
  <c r="D11" i="125"/>
  <c r="V17" i="125"/>
  <c r="N3" i="174"/>
  <c r="M3" i="171"/>
  <c r="J8" i="125"/>
  <c r="H11" i="125"/>
  <c r="E3" i="171"/>
  <c r="V22" i="125"/>
  <c r="T3" i="171"/>
  <c r="M17" i="125"/>
  <c r="L3" i="171"/>
  <c r="E3" i="173"/>
  <c r="Q8" i="125"/>
  <c r="M11" i="125"/>
  <c r="T4" i="125"/>
  <c r="J17" i="125"/>
  <c r="D4" i="125"/>
  <c r="H3" i="171"/>
  <c r="M3" i="173"/>
  <c r="G17" i="125"/>
  <c r="E27" i="125"/>
  <c r="M4" i="125"/>
  <c r="P27" i="125"/>
  <c r="R17" i="125"/>
  <c r="I33" i="125"/>
  <c r="W17" i="125"/>
  <c r="U8" i="125"/>
  <c r="V4" i="125"/>
  <c r="I11" i="125"/>
  <c r="S17" i="125"/>
  <c r="K33" i="125"/>
  <c r="J33" i="125"/>
  <c r="P71" i="125"/>
  <c r="U27" i="125"/>
  <c r="R4" i="125"/>
  <c r="F4" i="125"/>
  <c r="F33" i="125"/>
  <c r="W33" i="125"/>
  <c r="R33" i="125"/>
  <c r="I4" i="125"/>
  <c r="Q71" i="125"/>
  <c r="L27" i="125"/>
  <c r="N8" i="125"/>
  <c r="Q4" i="125"/>
  <c r="G33" i="125"/>
  <c r="S27" i="125"/>
  <c r="U4" i="125"/>
  <c r="P11" i="125"/>
  <c r="T71" i="125"/>
  <c r="V11" i="125"/>
  <c r="I27" i="125"/>
  <c r="L11" i="125"/>
  <c r="S33" i="125"/>
  <c r="Q17" i="125"/>
  <c r="T11" i="125"/>
  <c r="Q33" i="125"/>
  <c r="T27" i="125"/>
  <c r="U33" i="125"/>
  <c r="K17" i="125"/>
  <c r="N4" i="125"/>
  <c r="O33" i="125"/>
  <c r="M27" i="125"/>
  <c r="W11" i="125"/>
  <c r="T17" i="125"/>
  <c r="L33" i="125"/>
  <c r="V33" i="125"/>
  <c r="H71" i="125"/>
  <c r="O11" i="125"/>
  <c r="O4" i="125"/>
  <c r="F3" i="171"/>
  <c r="P33" i="125"/>
  <c r="M33" i="125"/>
  <c r="N33" i="125"/>
  <c r="G11" i="125"/>
  <c r="O3" i="171"/>
  <c r="H33" i="125"/>
  <c r="E4" i="125"/>
  <c r="E33" i="125"/>
  <c r="R11" i="125"/>
  <c r="T33" i="125"/>
  <c r="K27" i="125"/>
  <c r="Q27" i="125"/>
  <c r="W27" i="125"/>
  <c r="L17" i="125"/>
  <c r="J11" i="125"/>
  <c r="J4" i="125"/>
  <c r="D33" i="125"/>
  <c r="Q11" i="125"/>
  <c r="W71" i="125"/>
  <c r="D71" i="125"/>
  <c r="N11" i="125"/>
  <c r="U11" i="125"/>
  <c r="V8" i="125"/>
  <c r="P3" i="171"/>
  <c r="O27" i="125"/>
  <c r="D17" i="125"/>
  <c r="S3" i="171"/>
  <c r="V27" i="125"/>
  <c r="O71" i="125"/>
  <c r="S11" i="125"/>
  <c r="F11" i="125"/>
  <c r="E11" i="125"/>
  <c r="R27" i="125"/>
  <c r="K11" i="125"/>
  <c r="G27" i="125"/>
  <c r="N27" i="125"/>
  <c r="G71" i="125"/>
  <c r="W4" i="125"/>
  <c r="L4" i="125"/>
  <c r="F8" i="125"/>
  <c r="J27" i="125"/>
  <c r="K8" i="125"/>
  <c r="K3" i="125" s="1"/>
  <c r="F27" i="125"/>
  <c r="M3" i="125" l="1"/>
  <c r="P3" i="125"/>
  <c r="U26" i="125"/>
  <c r="D3" i="125"/>
  <c r="S3" i="125"/>
  <c r="D26" i="125"/>
  <c r="H26" i="125"/>
  <c r="F3" i="125"/>
  <c r="J3" i="125"/>
  <c r="E26" i="125"/>
  <c r="S26" i="125"/>
  <c r="H3" i="125"/>
  <c r="G3" i="125"/>
  <c r="I26" i="125"/>
  <c r="K26" i="125"/>
  <c r="U3" i="125"/>
  <c r="J26" i="125"/>
  <c r="R26" i="125"/>
  <c r="O26" i="125"/>
  <c r="P26" i="125"/>
  <c r="R3" i="125"/>
  <c r="T3" i="125"/>
  <c r="G26" i="125"/>
  <c r="W26" i="125"/>
  <c r="I3" i="125"/>
  <c r="F26" i="125"/>
  <c r="E3" i="125"/>
  <c r="N3" i="125"/>
  <c r="Q3" i="125"/>
  <c r="L3" i="125"/>
  <c r="V3" i="125"/>
  <c r="L26" i="125"/>
  <c r="Q26" i="125"/>
  <c r="M26" i="125"/>
  <c r="T26" i="125"/>
  <c r="N26" i="125"/>
  <c r="V26" i="125"/>
  <c r="W3" i="125"/>
  <c r="O3" i="125"/>
  <c r="C4" i="174" l="1"/>
  <c r="U71" i="174"/>
  <c r="M71" i="174"/>
  <c r="E71" i="174"/>
  <c r="W71" i="174"/>
  <c r="V71" i="174"/>
  <c r="T71" i="174"/>
  <c r="S71" i="174"/>
  <c r="R71" i="174"/>
  <c r="O71" i="174"/>
  <c r="N71" i="174"/>
  <c r="L71" i="174"/>
  <c r="K71" i="174"/>
  <c r="J71" i="174"/>
  <c r="G71" i="174"/>
  <c r="F71" i="174"/>
  <c r="D71" i="174"/>
  <c r="C71" i="174"/>
  <c r="Q71" i="174"/>
  <c r="P71" i="174"/>
  <c r="I71" i="174"/>
  <c r="H71" i="174"/>
  <c r="W52" i="174"/>
  <c r="O52" i="174"/>
  <c r="G52" i="174"/>
  <c r="T52" i="174"/>
  <c r="L52" i="174"/>
  <c r="D52" i="174"/>
  <c r="V52" i="174"/>
  <c r="U52" i="174"/>
  <c r="S52" i="174"/>
  <c r="R52" i="174"/>
  <c r="Q52" i="174"/>
  <c r="N52" i="174"/>
  <c r="M52" i="174"/>
  <c r="K52" i="174"/>
  <c r="J52" i="174"/>
  <c r="I52" i="174"/>
  <c r="F52" i="174"/>
  <c r="E52" i="174"/>
  <c r="C52" i="174"/>
  <c r="P52" i="174"/>
  <c r="H52" i="174"/>
  <c r="V33" i="174"/>
  <c r="N33" i="174"/>
  <c r="F33" i="174"/>
  <c r="S33" i="174"/>
  <c r="K33" i="174"/>
  <c r="C33" i="174"/>
  <c r="U33" i="174"/>
  <c r="T33" i="174"/>
  <c r="R33" i="174"/>
  <c r="Q33" i="174"/>
  <c r="P33" i="174"/>
  <c r="M33" i="174"/>
  <c r="L33" i="174"/>
  <c r="J33" i="174"/>
  <c r="I33" i="174"/>
  <c r="H33" i="174"/>
  <c r="E33" i="174"/>
  <c r="D33" i="174"/>
  <c r="W33" i="174"/>
  <c r="O33" i="174"/>
  <c r="G33" i="174"/>
  <c r="T27" i="174"/>
  <c r="L27" i="174"/>
  <c r="D27" i="174"/>
  <c r="Q27" i="174"/>
  <c r="I27" i="174"/>
  <c r="W27" i="174"/>
  <c r="V27" i="174"/>
  <c r="S27" i="174"/>
  <c r="R27" i="174"/>
  <c r="P27" i="174"/>
  <c r="O27" i="174"/>
  <c r="N27" i="174"/>
  <c r="K27" i="174"/>
  <c r="J27" i="174"/>
  <c r="H27" i="174"/>
  <c r="G27" i="174"/>
  <c r="F27" i="174"/>
  <c r="C27" i="174"/>
  <c r="U27" i="174"/>
  <c r="M27" i="174"/>
  <c r="E27" i="174"/>
  <c r="R22" i="174"/>
  <c r="J22" i="174"/>
  <c r="W22" i="174"/>
  <c r="T22" i="174"/>
  <c r="S22" i="174"/>
  <c r="Q22" i="174"/>
  <c r="P22" i="174"/>
  <c r="O22" i="174"/>
  <c r="L22" i="174"/>
  <c r="K22" i="174"/>
  <c r="I22" i="174"/>
  <c r="H22" i="174"/>
  <c r="G22" i="174"/>
  <c r="D22" i="174"/>
  <c r="C22" i="174"/>
  <c r="V22" i="174"/>
  <c r="U22" i="174"/>
  <c r="N22" i="174"/>
  <c r="M22" i="174"/>
  <c r="F22" i="174"/>
  <c r="E22" i="174"/>
  <c r="S17" i="174"/>
  <c r="K17" i="174"/>
  <c r="C17" i="174"/>
  <c r="U17" i="174"/>
  <c r="T17" i="174"/>
  <c r="R17" i="174"/>
  <c r="Q17" i="174"/>
  <c r="P17" i="174"/>
  <c r="M17" i="174"/>
  <c r="L17" i="174"/>
  <c r="J17" i="174"/>
  <c r="I17" i="174"/>
  <c r="H17" i="174"/>
  <c r="E17" i="174"/>
  <c r="D17" i="174"/>
  <c r="W17" i="174"/>
  <c r="V17" i="174"/>
  <c r="O17" i="174"/>
  <c r="N17" i="174"/>
  <c r="G17" i="174"/>
  <c r="F17" i="174"/>
  <c r="C11" i="174"/>
  <c r="C8" i="174"/>
  <c r="Q71" i="173"/>
  <c r="P71" i="173"/>
  <c r="I71" i="173"/>
  <c r="H71" i="173"/>
  <c r="V71" i="173"/>
  <c r="U71" i="173"/>
  <c r="N71" i="173"/>
  <c r="M71" i="173"/>
  <c r="F71" i="173"/>
  <c r="E71" i="173"/>
  <c r="W71" i="173"/>
  <c r="T71" i="173"/>
  <c r="S71" i="173"/>
  <c r="R71" i="173"/>
  <c r="O71" i="173"/>
  <c r="L71" i="173"/>
  <c r="K71" i="173"/>
  <c r="J71" i="173"/>
  <c r="G71" i="173"/>
  <c r="D71" i="173"/>
  <c r="C71" i="173"/>
  <c r="W57" i="125"/>
  <c r="V57" i="125"/>
  <c r="U57" i="125"/>
  <c r="T57" i="125"/>
  <c r="S57" i="125"/>
  <c r="R57" i="125"/>
  <c r="Q57" i="125"/>
  <c r="P57" i="125"/>
  <c r="O57" i="125"/>
  <c r="N57" i="125"/>
  <c r="M57" i="125"/>
  <c r="L57" i="125"/>
  <c r="K57" i="125"/>
  <c r="J57" i="125"/>
  <c r="I57" i="125"/>
  <c r="H57" i="125"/>
  <c r="G57" i="125"/>
  <c r="F57" i="125"/>
  <c r="E57" i="125"/>
  <c r="D57" i="125"/>
  <c r="C57" i="125"/>
  <c r="R52" i="173"/>
  <c r="U52" i="173"/>
  <c r="T52" i="173"/>
  <c r="U33" i="173"/>
  <c r="M33" i="173"/>
  <c r="E33" i="173"/>
  <c r="R33" i="173"/>
  <c r="Q33" i="173"/>
  <c r="J33" i="173"/>
  <c r="I33" i="173"/>
  <c r="W33" i="173"/>
  <c r="V33" i="173"/>
  <c r="O33" i="173"/>
  <c r="N33" i="173"/>
  <c r="G33" i="173"/>
  <c r="F33" i="173"/>
  <c r="T33" i="173"/>
  <c r="S33" i="173"/>
  <c r="L33" i="173"/>
  <c r="K33" i="173"/>
  <c r="D33" i="173"/>
  <c r="C33" i="173"/>
  <c r="P33" i="173"/>
  <c r="H33" i="173"/>
  <c r="W27" i="173"/>
  <c r="P27" i="173"/>
  <c r="O27" i="173"/>
  <c r="H27" i="173"/>
  <c r="G27" i="173"/>
  <c r="U27" i="173"/>
  <c r="T27" i="173"/>
  <c r="M27" i="173"/>
  <c r="L27" i="173"/>
  <c r="E27" i="173"/>
  <c r="D27" i="173"/>
  <c r="R27" i="173"/>
  <c r="Q27" i="173"/>
  <c r="J27" i="173"/>
  <c r="I27" i="173"/>
  <c r="V27" i="173"/>
  <c r="S27" i="173"/>
  <c r="N27" i="173"/>
  <c r="K27" i="173"/>
  <c r="F27" i="173"/>
  <c r="C27" i="173"/>
  <c r="V22" i="173"/>
  <c r="U22" i="173"/>
  <c r="N22" i="173"/>
  <c r="M22" i="173"/>
  <c r="F22" i="173"/>
  <c r="E22" i="173"/>
  <c r="S22" i="173"/>
  <c r="R22" i="173"/>
  <c r="K22" i="173"/>
  <c r="J22" i="173"/>
  <c r="C22" i="173"/>
  <c r="W22" i="173"/>
  <c r="T22" i="173"/>
  <c r="Q22" i="173"/>
  <c r="P22" i="173"/>
  <c r="O22" i="173"/>
  <c r="L22" i="173"/>
  <c r="I22" i="173"/>
  <c r="H22" i="173"/>
  <c r="G22" i="173"/>
  <c r="D22" i="173"/>
  <c r="R17" i="173"/>
  <c r="Q17" i="173"/>
  <c r="J17" i="173"/>
  <c r="I17" i="173"/>
  <c r="W17" i="173"/>
  <c r="V17" i="173"/>
  <c r="O17" i="173"/>
  <c r="N17" i="173"/>
  <c r="G17" i="173"/>
  <c r="F17" i="173"/>
  <c r="T17" i="173"/>
  <c r="S17" i="173"/>
  <c r="L17" i="173"/>
  <c r="K17" i="173"/>
  <c r="D17" i="173"/>
  <c r="C17" i="173"/>
  <c r="U17" i="173"/>
  <c r="P17" i="173"/>
  <c r="M17" i="173"/>
  <c r="H17" i="173"/>
  <c r="E17" i="173"/>
  <c r="C11" i="173"/>
  <c r="C8" i="173"/>
  <c r="C4" i="173"/>
  <c r="U71" i="172"/>
  <c r="Q71" i="172"/>
  <c r="M71" i="172"/>
  <c r="I71" i="172"/>
  <c r="E71" i="172"/>
  <c r="V71" i="172"/>
  <c r="R71" i="172"/>
  <c r="N71" i="172"/>
  <c r="J71" i="172"/>
  <c r="F71" i="172"/>
  <c r="W71" i="172"/>
  <c r="T71" i="172"/>
  <c r="S71" i="172"/>
  <c r="P71" i="172"/>
  <c r="O71" i="172"/>
  <c r="L71" i="172"/>
  <c r="K71" i="172"/>
  <c r="H71" i="172"/>
  <c r="G71" i="172"/>
  <c r="D71" i="172"/>
  <c r="C71" i="172"/>
  <c r="W52" i="172"/>
  <c r="S52" i="172"/>
  <c r="O52" i="172"/>
  <c r="K52" i="172"/>
  <c r="G52" i="172"/>
  <c r="C52" i="172"/>
  <c r="T52" i="172"/>
  <c r="P52" i="172"/>
  <c r="L52" i="172"/>
  <c r="H52" i="172"/>
  <c r="D52" i="172"/>
  <c r="U52" i="172"/>
  <c r="Q52" i="172"/>
  <c r="M52" i="172"/>
  <c r="I52" i="172"/>
  <c r="E52" i="172"/>
  <c r="V52" i="172"/>
  <c r="R52" i="172"/>
  <c r="N52" i="172"/>
  <c r="J52" i="172"/>
  <c r="F52" i="172"/>
  <c r="V33" i="172"/>
  <c r="R33" i="172"/>
  <c r="N33" i="172"/>
  <c r="J33" i="172"/>
  <c r="F33" i="172"/>
  <c r="W33" i="172"/>
  <c r="S33" i="172"/>
  <c r="O33" i="172"/>
  <c r="K33" i="172"/>
  <c r="G33" i="172"/>
  <c r="C33" i="172"/>
  <c r="T33" i="172"/>
  <c r="P33" i="172"/>
  <c r="L33" i="172"/>
  <c r="H33" i="172"/>
  <c r="D33" i="172"/>
  <c r="U33" i="172"/>
  <c r="Q33" i="172"/>
  <c r="M33" i="172"/>
  <c r="I33" i="172"/>
  <c r="E33" i="172"/>
  <c r="T27" i="172"/>
  <c r="P27" i="172"/>
  <c r="P26" i="172" s="1"/>
  <c r="L27" i="172"/>
  <c r="H27" i="172"/>
  <c r="H26" i="172" s="1"/>
  <c r="D27" i="172"/>
  <c r="U27" i="172"/>
  <c r="Q27" i="172"/>
  <c r="M27" i="172"/>
  <c r="M26" i="172" s="1"/>
  <c r="I27" i="172"/>
  <c r="I26" i="172" s="1"/>
  <c r="E27" i="172"/>
  <c r="E26" i="172" s="1"/>
  <c r="V27" i="172"/>
  <c r="R27" i="172"/>
  <c r="N27" i="172"/>
  <c r="N26" i="172" s="1"/>
  <c r="J27" i="172"/>
  <c r="J26" i="172" s="1"/>
  <c r="F27" i="172"/>
  <c r="F26" i="172" s="1"/>
  <c r="W27" i="172"/>
  <c r="W26" i="172" s="1"/>
  <c r="S27" i="172"/>
  <c r="O27" i="172"/>
  <c r="K27" i="172"/>
  <c r="G27" i="172"/>
  <c r="C27" i="172"/>
  <c r="V22" i="172"/>
  <c r="R22" i="172"/>
  <c r="N22" i="172"/>
  <c r="J22" i="172"/>
  <c r="F22" i="172"/>
  <c r="W22" i="172"/>
  <c r="S22" i="172"/>
  <c r="O22" i="172"/>
  <c r="K22" i="172"/>
  <c r="G22" i="172"/>
  <c r="C22" i="172"/>
  <c r="U22" i="172"/>
  <c r="T22" i="172"/>
  <c r="Q22" i="172"/>
  <c r="P22" i="172"/>
  <c r="M22" i="172"/>
  <c r="L22" i="172"/>
  <c r="I22" i="172"/>
  <c r="H22" i="172"/>
  <c r="E22" i="172"/>
  <c r="D22" i="172"/>
  <c r="V17" i="172"/>
  <c r="R17" i="172"/>
  <c r="N17" i="172"/>
  <c r="J17" i="172"/>
  <c r="F17" i="172"/>
  <c r="W17" i="172"/>
  <c r="S17" i="172"/>
  <c r="O17" i="172"/>
  <c r="K17" i="172"/>
  <c r="G17" i="172"/>
  <c r="C17" i="172"/>
  <c r="T17" i="172"/>
  <c r="P17" i="172"/>
  <c r="L17" i="172"/>
  <c r="H17" i="172"/>
  <c r="D17" i="172"/>
  <c r="U17" i="172"/>
  <c r="Q17" i="172"/>
  <c r="M17" i="172"/>
  <c r="M2" i="172" s="1"/>
  <c r="I17" i="172"/>
  <c r="E17" i="172"/>
  <c r="C11" i="172"/>
  <c r="C8" i="172"/>
  <c r="C4" i="172"/>
  <c r="V71" i="171"/>
  <c r="R71" i="171"/>
  <c r="N71" i="171"/>
  <c r="J71" i="171"/>
  <c r="F71" i="171"/>
  <c r="W71" i="171"/>
  <c r="U71" i="171"/>
  <c r="S71" i="171"/>
  <c r="O71" i="171"/>
  <c r="M71" i="171"/>
  <c r="K71" i="171"/>
  <c r="G71" i="171"/>
  <c r="E71" i="171"/>
  <c r="C71" i="171"/>
  <c r="T71" i="171"/>
  <c r="Q71" i="171"/>
  <c r="P71" i="171"/>
  <c r="L71" i="171"/>
  <c r="I71" i="171"/>
  <c r="H71" i="171"/>
  <c r="D71" i="171"/>
  <c r="W70" i="125"/>
  <c r="V70" i="125"/>
  <c r="U70" i="125"/>
  <c r="T70" i="125"/>
  <c r="S70" i="125"/>
  <c r="R70" i="125"/>
  <c r="Q70" i="125"/>
  <c r="P70" i="125"/>
  <c r="O70" i="125"/>
  <c r="N70" i="125"/>
  <c r="M70" i="125"/>
  <c r="L70" i="125"/>
  <c r="K70" i="125"/>
  <c r="J70" i="125"/>
  <c r="I70" i="125"/>
  <c r="H70" i="125"/>
  <c r="G70" i="125"/>
  <c r="F70" i="125"/>
  <c r="E70" i="125"/>
  <c r="D70" i="125"/>
  <c r="C70" i="125"/>
  <c r="W33" i="171"/>
  <c r="S33" i="171"/>
  <c r="O33" i="171"/>
  <c r="K33" i="171"/>
  <c r="G33" i="171"/>
  <c r="C33" i="171"/>
  <c r="U33" i="171"/>
  <c r="T33" i="171"/>
  <c r="Q33" i="171"/>
  <c r="P33" i="171"/>
  <c r="M33" i="171"/>
  <c r="L33" i="171"/>
  <c r="I33" i="171"/>
  <c r="H33" i="171"/>
  <c r="E33" i="171"/>
  <c r="D33" i="171"/>
  <c r="V33" i="171"/>
  <c r="R33" i="171"/>
  <c r="N33" i="171"/>
  <c r="J33" i="171"/>
  <c r="F33" i="171"/>
  <c r="U27" i="171"/>
  <c r="Q27" i="171"/>
  <c r="M27" i="171"/>
  <c r="I27" i="171"/>
  <c r="E27" i="171"/>
  <c r="V27" i="171"/>
  <c r="N27" i="171"/>
  <c r="F27" i="171"/>
  <c r="W27" i="171"/>
  <c r="S27" i="171"/>
  <c r="R27" i="171"/>
  <c r="O27" i="171"/>
  <c r="K27" i="171"/>
  <c r="J27" i="171"/>
  <c r="G27" i="171"/>
  <c r="C27" i="171"/>
  <c r="T27" i="171"/>
  <c r="P27" i="171"/>
  <c r="L27" i="171"/>
  <c r="H27" i="171"/>
  <c r="D27" i="171"/>
  <c r="W22" i="171"/>
  <c r="S22" i="171"/>
  <c r="O22" i="171"/>
  <c r="K22" i="171"/>
  <c r="G22" i="171"/>
  <c r="C22" i="171"/>
  <c r="T22" i="171"/>
  <c r="P22" i="171"/>
  <c r="L22" i="171"/>
  <c r="H22" i="171"/>
  <c r="D22" i="171"/>
  <c r="V22" i="171"/>
  <c r="U22" i="171"/>
  <c r="R22" i="171"/>
  <c r="Q22" i="171"/>
  <c r="N22" i="171"/>
  <c r="M22" i="171"/>
  <c r="J22" i="171"/>
  <c r="I22" i="171"/>
  <c r="F22" i="171"/>
  <c r="E22" i="171"/>
  <c r="W17" i="171"/>
  <c r="S17" i="171"/>
  <c r="O17" i="171"/>
  <c r="K17" i="171"/>
  <c r="G17" i="171"/>
  <c r="C17" i="171"/>
  <c r="T17" i="171"/>
  <c r="P17" i="171"/>
  <c r="L17" i="171"/>
  <c r="H17" i="171"/>
  <c r="D17" i="171"/>
  <c r="U17" i="171"/>
  <c r="Q17" i="171"/>
  <c r="M17" i="171"/>
  <c r="I17" i="171"/>
  <c r="E17" i="171"/>
  <c r="V17" i="171"/>
  <c r="R17" i="171"/>
  <c r="N17" i="171"/>
  <c r="J17" i="171"/>
  <c r="F17" i="171"/>
  <c r="C11" i="171"/>
  <c r="C8" i="171"/>
  <c r="C3" i="172" l="1"/>
  <c r="W2" i="172"/>
  <c r="P52" i="173"/>
  <c r="V52" i="171"/>
  <c r="E52" i="173"/>
  <c r="M52" i="173"/>
  <c r="O52" i="173"/>
  <c r="J52" i="173"/>
  <c r="L26" i="174"/>
  <c r="L2" i="174" s="1"/>
  <c r="F26" i="171"/>
  <c r="J26" i="171"/>
  <c r="K26" i="171"/>
  <c r="I26" i="171"/>
  <c r="G52" i="171"/>
  <c r="K52" i="171"/>
  <c r="N52" i="171"/>
  <c r="J52" i="171"/>
  <c r="R52" i="171"/>
  <c r="C52" i="171"/>
  <c r="O26" i="171"/>
  <c r="E52" i="171"/>
  <c r="O52" i="171"/>
  <c r="M52" i="171"/>
  <c r="N26" i="171"/>
  <c r="N2" i="171" s="1"/>
  <c r="W52" i="171"/>
  <c r="U52" i="171"/>
  <c r="H52" i="173"/>
  <c r="F52" i="171"/>
  <c r="L52" i="171"/>
  <c r="L52" i="173"/>
  <c r="K52" i="125"/>
  <c r="E26" i="174"/>
  <c r="E2" i="174" s="1"/>
  <c r="F26" i="173"/>
  <c r="H26" i="173"/>
  <c r="G26" i="171"/>
  <c r="S52" i="171"/>
  <c r="I52" i="171"/>
  <c r="I52" i="173"/>
  <c r="Q52" i="173"/>
  <c r="Q52" i="171"/>
  <c r="D52" i="173"/>
  <c r="V52" i="173"/>
  <c r="S52" i="125"/>
  <c r="G52" i="125"/>
  <c r="O52" i="125"/>
  <c r="W52" i="125"/>
  <c r="T52" i="171"/>
  <c r="W52" i="173"/>
  <c r="E52" i="125"/>
  <c r="M52" i="125"/>
  <c r="U52" i="125"/>
  <c r="J26" i="173"/>
  <c r="C52" i="173"/>
  <c r="F52" i="125"/>
  <c r="N52" i="125"/>
  <c r="V52" i="125"/>
  <c r="M26" i="174"/>
  <c r="M2" i="174" s="1"/>
  <c r="C4" i="171"/>
  <c r="C5" i="125"/>
  <c r="K52" i="173"/>
  <c r="H52" i="125"/>
  <c r="P52" i="125"/>
  <c r="F52" i="173"/>
  <c r="D52" i="171"/>
  <c r="G52" i="173"/>
  <c r="I52" i="125"/>
  <c r="Q52" i="125"/>
  <c r="N52" i="173"/>
  <c r="T26" i="174"/>
  <c r="T2" i="174" s="1"/>
  <c r="H52" i="171"/>
  <c r="C3" i="173"/>
  <c r="S52" i="173"/>
  <c r="J52" i="125"/>
  <c r="R52" i="125"/>
  <c r="C26" i="171"/>
  <c r="P52" i="171"/>
  <c r="D52" i="125"/>
  <c r="L52" i="125"/>
  <c r="T52" i="125"/>
  <c r="I2" i="172"/>
  <c r="E2" i="172"/>
  <c r="P2" i="172"/>
  <c r="V26" i="172"/>
  <c r="P26" i="171"/>
  <c r="S26" i="171"/>
  <c r="Q26" i="171"/>
  <c r="O26" i="172"/>
  <c r="O2" i="172" s="1"/>
  <c r="R26" i="173"/>
  <c r="R2" i="173" s="1"/>
  <c r="D26" i="174"/>
  <c r="D2" i="174" s="1"/>
  <c r="R26" i="171"/>
  <c r="N26" i="174"/>
  <c r="N2" i="174" s="1"/>
  <c r="T26" i="171"/>
  <c r="W26" i="171"/>
  <c r="H2" i="172"/>
  <c r="N26" i="173"/>
  <c r="P26" i="173"/>
  <c r="P2" i="173" s="1"/>
  <c r="F26" i="174"/>
  <c r="F2" i="174" s="1"/>
  <c r="Q26" i="172"/>
  <c r="Q2" i="172" s="1"/>
  <c r="R26" i="172"/>
  <c r="R2" i="172" s="1"/>
  <c r="V26" i="171"/>
  <c r="V2" i="171" s="1"/>
  <c r="U26" i="172"/>
  <c r="U2" i="172" s="1"/>
  <c r="V26" i="174"/>
  <c r="V2" i="174" s="1"/>
  <c r="K26" i="173"/>
  <c r="S26" i="173"/>
  <c r="C26" i="173"/>
  <c r="G26" i="174"/>
  <c r="G2" i="174" s="1"/>
  <c r="O26" i="174"/>
  <c r="O2" i="174" s="1"/>
  <c r="W26" i="174"/>
  <c r="W2" i="174" s="1"/>
  <c r="J26" i="174"/>
  <c r="J2" i="174" s="1"/>
  <c r="R26" i="174"/>
  <c r="R2" i="174" s="1"/>
  <c r="K26" i="174"/>
  <c r="K2" i="174" s="1"/>
  <c r="S26" i="174"/>
  <c r="S2" i="174" s="1"/>
  <c r="F2" i="172"/>
  <c r="J2" i="172"/>
  <c r="N2" i="172"/>
  <c r="V2" i="172"/>
  <c r="C26" i="174"/>
  <c r="C26" i="172"/>
  <c r="C2" i="172" s="1"/>
  <c r="H26" i="174"/>
  <c r="H2" i="174" s="1"/>
  <c r="P26" i="174"/>
  <c r="P2" i="174" s="1"/>
  <c r="U26" i="174"/>
  <c r="U2" i="174" s="1"/>
  <c r="C3" i="174"/>
  <c r="I26" i="174"/>
  <c r="I2" i="174" s="1"/>
  <c r="Q26" i="174"/>
  <c r="Q2" i="174" s="1"/>
  <c r="I26" i="173"/>
  <c r="Q26" i="173"/>
  <c r="D26" i="173"/>
  <c r="L26" i="173"/>
  <c r="T26" i="173"/>
  <c r="T2" i="173" s="1"/>
  <c r="G26" i="173"/>
  <c r="O26" i="173"/>
  <c r="O2" i="173" s="1"/>
  <c r="W26" i="173"/>
  <c r="V26" i="173"/>
  <c r="E26" i="173"/>
  <c r="E2" i="173" s="1"/>
  <c r="U26" i="173"/>
  <c r="U2" i="173" s="1"/>
  <c r="M26" i="173"/>
  <c r="M2" i="173" s="1"/>
  <c r="G26" i="172"/>
  <c r="G2" i="172" s="1"/>
  <c r="D26" i="172"/>
  <c r="D2" i="172" s="1"/>
  <c r="L26" i="172"/>
  <c r="L2" i="172" s="1"/>
  <c r="T26" i="172"/>
  <c r="T2" i="172" s="1"/>
  <c r="K26" i="172"/>
  <c r="K2" i="172" s="1"/>
  <c r="S26" i="172"/>
  <c r="S2" i="172" s="1"/>
  <c r="C3" i="171"/>
  <c r="M26" i="171"/>
  <c r="U26" i="171"/>
  <c r="D26" i="171"/>
  <c r="H26" i="171"/>
  <c r="E26" i="171"/>
  <c r="L26" i="171"/>
  <c r="L2" i="171" s="1"/>
  <c r="I2" i="171" l="1"/>
  <c r="E2" i="171"/>
  <c r="V2" i="173"/>
  <c r="J2" i="173"/>
  <c r="F2" i="171"/>
  <c r="I2" i="173"/>
  <c r="K2" i="171"/>
  <c r="J2" i="171"/>
  <c r="L2" i="173"/>
  <c r="M2" i="171"/>
  <c r="D2" i="171"/>
  <c r="G2" i="173"/>
  <c r="K2" i="173"/>
  <c r="R2" i="171"/>
  <c r="O2" i="171"/>
  <c r="G2" i="171"/>
  <c r="S2" i="171"/>
  <c r="W2" i="171"/>
  <c r="C2" i="173"/>
  <c r="F2" i="173"/>
  <c r="H2" i="171"/>
  <c r="T2" i="171"/>
  <c r="Q2" i="171"/>
  <c r="U2" i="171"/>
  <c r="H2" i="173"/>
  <c r="S2" i="173"/>
  <c r="W2" i="173"/>
  <c r="C2" i="171"/>
  <c r="D2" i="173"/>
  <c r="Q2" i="173"/>
  <c r="N2" i="173"/>
  <c r="P2" i="171"/>
  <c r="C2" i="174"/>
  <c r="N8" i="183" l="1"/>
  <c r="M8" i="183"/>
  <c r="L8" i="183" l="1"/>
  <c r="C22" i="183"/>
  <c r="C4" i="183"/>
  <c r="C8" i="183"/>
  <c r="C11" i="183"/>
  <c r="P8" i="183"/>
  <c r="L22" i="183"/>
  <c r="C71" i="183"/>
  <c r="S8" i="183"/>
  <c r="C33" i="183"/>
  <c r="O8" i="183"/>
  <c r="Q8" i="183"/>
  <c r="M22" i="183"/>
  <c r="R8" i="183"/>
  <c r="N22" i="183"/>
  <c r="L71" i="183"/>
  <c r="M71" i="183"/>
  <c r="N71" i="183"/>
  <c r="O71" i="183"/>
  <c r="I4" i="183"/>
  <c r="P71" i="183"/>
  <c r="K4" i="183"/>
  <c r="Q71" i="183"/>
  <c r="C17" i="183"/>
  <c r="J4" i="183"/>
  <c r="L4" i="183"/>
  <c r="R71" i="183"/>
  <c r="M4" i="183"/>
  <c r="S71" i="183"/>
  <c r="N4" i="183"/>
  <c r="O4" i="183"/>
  <c r="C27" i="183"/>
  <c r="T71" i="183"/>
  <c r="V71" i="183"/>
  <c r="W71" i="183"/>
  <c r="C52" i="183"/>
  <c r="K27" i="183"/>
  <c r="Q22" i="183"/>
  <c r="N27" i="183"/>
  <c r="U71" i="183"/>
  <c r="M27" i="183"/>
  <c r="G11" i="183"/>
  <c r="S17" i="183"/>
  <c r="T22" i="183"/>
  <c r="O22" i="183"/>
  <c r="S22" i="183"/>
  <c r="U22" i="183"/>
  <c r="R22" i="183"/>
  <c r="H11" i="183"/>
  <c r="I11" i="183"/>
  <c r="U17" i="183"/>
  <c r="V22" i="183"/>
  <c r="P22" i="183"/>
  <c r="T17" i="183"/>
  <c r="V17" i="183"/>
  <c r="S33" i="183"/>
  <c r="L27" i="183"/>
  <c r="J11" i="183"/>
  <c r="G4" i="183"/>
  <c r="W8" i="183"/>
  <c r="K11" i="183"/>
  <c r="W17" i="183"/>
  <c r="R33" i="183"/>
  <c r="Q33" i="183"/>
  <c r="H4" i="183"/>
  <c r="P33" i="183"/>
  <c r="O27" i="183"/>
  <c r="U33" i="183"/>
  <c r="T33" i="183"/>
  <c r="V33" i="183"/>
  <c r="R27" i="183"/>
  <c r="W33" i="183"/>
  <c r="W22" i="183"/>
  <c r="S27" i="183"/>
  <c r="E8" i="183"/>
  <c r="P27" i="183"/>
  <c r="P4" i="183"/>
  <c r="N11" i="183"/>
  <c r="H52" i="183"/>
  <c r="D52" i="183"/>
  <c r="D71" i="183"/>
  <c r="T27" i="183"/>
  <c r="I52" i="183"/>
  <c r="E52" i="183"/>
  <c r="E71" i="183"/>
  <c r="F8" i="183"/>
  <c r="U4" i="183"/>
  <c r="J52" i="183"/>
  <c r="F52" i="183"/>
  <c r="F71" i="183"/>
  <c r="P11" i="183"/>
  <c r="U11" i="183"/>
  <c r="G71" i="183"/>
  <c r="E33" i="183"/>
  <c r="L52" i="183"/>
  <c r="H71" i="183"/>
  <c r="Q11" i="183"/>
  <c r="T4" i="183"/>
  <c r="F33" i="183"/>
  <c r="J8" i="183"/>
  <c r="K8" i="183"/>
  <c r="D22" i="183"/>
  <c r="I33" i="183"/>
  <c r="M52" i="183"/>
  <c r="I71" i="183"/>
  <c r="R4" i="183"/>
  <c r="W27" i="183"/>
  <c r="V11" i="183"/>
  <c r="E17" i="183"/>
  <c r="N52" i="183"/>
  <c r="J71" i="183"/>
  <c r="I8" i="183"/>
  <c r="G33" i="183"/>
  <c r="K52" i="183"/>
  <c r="O52" i="183"/>
  <c r="K71" i="183"/>
  <c r="Q4" i="183"/>
  <c r="O11" i="183"/>
  <c r="W4" i="183"/>
  <c r="D17" i="183"/>
  <c r="F17" i="183"/>
  <c r="P52" i="183"/>
  <c r="K33" i="183"/>
  <c r="M33" i="183"/>
  <c r="Q52" i="183"/>
  <c r="V27" i="183"/>
  <c r="S4" i="183"/>
  <c r="H8" i="183"/>
  <c r="H33" i="183"/>
  <c r="J33" i="183"/>
  <c r="F22" i="183"/>
  <c r="H22" i="183"/>
  <c r="N33" i="183"/>
  <c r="R52" i="183"/>
  <c r="G8" i="183"/>
  <c r="G52" i="183"/>
  <c r="L33" i="183"/>
  <c r="N17" i="183"/>
  <c r="J22" i="183"/>
  <c r="F27" i="183"/>
  <c r="O33" i="183"/>
  <c r="S52" i="183"/>
  <c r="Q27" i="183"/>
  <c r="R11" i="183"/>
  <c r="I17" i="183"/>
  <c r="J17" i="183"/>
  <c r="K17" i="183"/>
  <c r="G17" i="183"/>
  <c r="O17" i="183"/>
  <c r="K22" i="183"/>
  <c r="G27" i="183"/>
  <c r="T52" i="183"/>
  <c r="D8" i="183"/>
  <c r="M11" i="183"/>
  <c r="D33" i="183"/>
  <c r="V4" i="183"/>
  <c r="W11" i="183"/>
  <c r="G22" i="183"/>
  <c r="D27" i="183"/>
  <c r="M17" i="183"/>
  <c r="T8" i="183"/>
  <c r="D11" i="183"/>
  <c r="P17" i="183"/>
  <c r="H27" i="183"/>
  <c r="U52" i="183"/>
  <c r="L11" i="183"/>
  <c r="S11" i="183"/>
  <c r="T11" i="183"/>
  <c r="E22" i="183"/>
  <c r="E27" i="183"/>
  <c r="E11" i="183"/>
  <c r="Q17" i="183"/>
  <c r="I27" i="183"/>
  <c r="V52" i="183"/>
  <c r="U27" i="183"/>
  <c r="H17" i="183"/>
  <c r="L17" i="183"/>
  <c r="I22" i="183"/>
  <c r="D4" i="183"/>
  <c r="E4" i="183"/>
  <c r="U8" i="183"/>
  <c r="F4" i="183"/>
  <c r="V8" i="183"/>
  <c r="F11" i="183"/>
  <c r="R17" i="183"/>
  <c r="J27" i="183"/>
  <c r="W52" i="183"/>
  <c r="W176" i="149"/>
  <c r="V176" i="149"/>
  <c r="U176" i="149"/>
  <c r="T176" i="149"/>
  <c r="S176" i="149"/>
  <c r="R176" i="149"/>
  <c r="Q176" i="149"/>
  <c r="P176" i="149"/>
  <c r="O176" i="149"/>
  <c r="N176" i="149"/>
  <c r="M176" i="149"/>
  <c r="L176" i="149"/>
  <c r="K176" i="149"/>
  <c r="J176" i="149"/>
  <c r="I176" i="149"/>
  <c r="H176" i="149"/>
  <c r="G176" i="149"/>
  <c r="F176" i="149"/>
  <c r="E176" i="149"/>
  <c r="D176" i="149"/>
  <c r="C176" i="149"/>
  <c r="W175" i="149"/>
  <c r="V175" i="149"/>
  <c r="U175" i="149"/>
  <c r="T175" i="149"/>
  <c r="S175" i="149"/>
  <c r="R175" i="149"/>
  <c r="Q175" i="149"/>
  <c r="P175" i="149"/>
  <c r="O175" i="149"/>
  <c r="N175" i="149"/>
  <c r="M175" i="149"/>
  <c r="L175" i="149"/>
  <c r="K175" i="149"/>
  <c r="J175" i="149"/>
  <c r="I175" i="149"/>
  <c r="H175" i="149"/>
  <c r="G175" i="149"/>
  <c r="F175" i="149"/>
  <c r="E175" i="149"/>
  <c r="D175" i="149"/>
  <c r="C175" i="149"/>
  <c r="W174" i="149"/>
  <c r="V174" i="149"/>
  <c r="U174" i="149"/>
  <c r="T174" i="149"/>
  <c r="S174" i="149"/>
  <c r="R174" i="149"/>
  <c r="Q174" i="149"/>
  <c r="P174" i="149"/>
  <c r="O174" i="149"/>
  <c r="N174" i="149"/>
  <c r="M174" i="149"/>
  <c r="L174" i="149"/>
  <c r="K174" i="149"/>
  <c r="J174" i="149"/>
  <c r="I174" i="149"/>
  <c r="H174" i="149"/>
  <c r="G174" i="149"/>
  <c r="F174" i="149"/>
  <c r="E174" i="149"/>
  <c r="D174" i="149"/>
  <c r="C174" i="149"/>
  <c r="W173" i="149"/>
  <c r="V173" i="149"/>
  <c r="U173" i="149"/>
  <c r="T173" i="149"/>
  <c r="S173" i="149"/>
  <c r="R173" i="149"/>
  <c r="Q173" i="149"/>
  <c r="P173" i="149"/>
  <c r="O173" i="149"/>
  <c r="N173" i="149"/>
  <c r="M173" i="149"/>
  <c r="L173" i="149"/>
  <c r="K173" i="149"/>
  <c r="J173" i="149"/>
  <c r="I173" i="149"/>
  <c r="H173" i="149"/>
  <c r="G173" i="149"/>
  <c r="F173" i="149"/>
  <c r="E173" i="149"/>
  <c r="D173" i="149"/>
  <c r="C173" i="149"/>
  <c r="W172" i="149"/>
  <c r="V172" i="149"/>
  <c r="U172" i="149"/>
  <c r="T172" i="149"/>
  <c r="S172" i="149"/>
  <c r="R172" i="149"/>
  <c r="Q172" i="149"/>
  <c r="P172" i="149"/>
  <c r="O172" i="149"/>
  <c r="N172" i="149"/>
  <c r="M172" i="149"/>
  <c r="L172" i="149"/>
  <c r="K172" i="149"/>
  <c r="J172" i="149"/>
  <c r="I172" i="149"/>
  <c r="H172" i="149"/>
  <c r="G172" i="149"/>
  <c r="F172" i="149"/>
  <c r="E172" i="149"/>
  <c r="D172" i="149"/>
  <c r="C172" i="149"/>
  <c r="W171" i="149"/>
  <c r="V171" i="149"/>
  <c r="U171" i="149"/>
  <c r="T171" i="149"/>
  <c r="S171" i="149"/>
  <c r="R171" i="149"/>
  <c r="Q171" i="149"/>
  <c r="P171" i="149"/>
  <c r="O171" i="149"/>
  <c r="N171" i="149"/>
  <c r="M171" i="149"/>
  <c r="L171" i="149"/>
  <c r="K171" i="149"/>
  <c r="J171" i="149"/>
  <c r="I171" i="149"/>
  <c r="H171" i="149"/>
  <c r="G171" i="149"/>
  <c r="F171" i="149"/>
  <c r="E171" i="149"/>
  <c r="D171" i="149"/>
  <c r="C171" i="149"/>
  <c r="W170" i="149"/>
  <c r="V170" i="149"/>
  <c r="U170" i="149"/>
  <c r="T170" i="149"/>
  <c r="S170" i="149"/>
  <c r="R170" i="149"/>
  <c r="Q170" i="149"/>
  <c r="P170" i="149"/>
  <c r="O170" i="149"/>
  <c r="N170" i="149"/>
  <c r="M170" i="149"/>
  <c r="L170" i="149"/>
  <c r="K170" i="149"/>
  <c r="J170" i="149"/>
  <c r="I170" i="149"/>
  <c r="H170" i="149"/>
  <c r="G170" i="149"/>
  <c r="F170" i="149"/>
  <c r="E170" i="149"/>
  <c r="D170" i="149"/>
  <c r="C170" i="149"/>
  <c r="W169" i="149"/>
  <c r="V169" i="149"/>
  <c r="U169" i="149"/>
  <c r="T169" i="149"/>
  <c r="S169" i="149"/>
  <c r="R169" i="149"/>
  <c r="Q169" i="149"/>
  <c r="P169" i="149"/>
  <c r="O169" i="149"/>
  <c r="N169" i="149"/>
  <c r="M169" i="149"/>
  <c r="L169" i="149"/>
  <c r="K169" i="149"/>
  <c r="J169" i="149"/>
  <c r="I169" i="149"/>
  <c r="H169" i="149"/>
  <c r="G169" i="149"/>
  <c r="F169" i="149"/>
  <c r="E169" i="149"/>
  <c r="D169" i="149"/>
  <c r="C169" i="149"/>
  <c r="W168" i="149"/>
  <c r="V168" i="149"/>
  <c r="U168" i="149"/>
  <c r="T168" i="149"/>
  <c r="S168" i="149"/>
  <c r="R168" i="149"/>
  <c r="Q168" i="149"/>
  <c r="P168" i="149"/>
  <c r="O168" i="149"/>
  <c r="N168" i="149"/>
  <c r="M168" i="149"/>
  <c r="L168" i="149"/>
  <c r="K168" i="149"/>
  <c r="J168" i="149"/>
  <c r="I168" i="149"/>
  <c r="H168" i="149"/>
  <c r="G168" i="149"/>
  <c r="F168" i="149"/>
  <c r="E168" i="149"/>
  <c r="D168" i="149"/>
  <c r="C168" i="149"/>
  <c r="W167" i="149"/>
  <c r="V167" i="149"/>
  <c r="U167" i="149"/>
  <c r="T167" i="149"/>
  <c r="S167" i="149"/>
  <c r="R167" i="149"/>
  <c r="Q167" i="149"/>
  <c r="P167" i="149"/>
  <c r="O167" i="149"/>
  <c r="N167" i="149"/>
  <c r="M167" i="149"/>
  <c r="L167" i="149"/>
  <c r="K167" i="149"/>
  <c r="J167" i="149"/>
  <c r="I167" i="149"/>
  <c r="H167" i="149"/>
  <c r="G167" i="149"/>
  <c r="F167" i="149"/>
  <c r="E167" i="149"/>
  <c r="D167" i="149"/>
  <c r="C167" i="149"/>
  <c r="W166" i="149"/>
  <c r="V166" i="149"/>
  <c r="U166" i="149"/>
  <c r="T166" i="149"/>
  <c r="S166" i="149"/>
  <c r="R166" i="149"/>
  <c r="Q166" i="149"/>
  <c r="P166" i="149"/>
  <c r="O166" i="149"/>
  <c r="N166" i="149"/>
  <c r="M166" i="149"/>
  <c r="L166" i="149"/>
  <c r="K166" i="149"/>
  <c r="J166" i="149"/>
  <c r="I166" i="149"/>
  <c r="H166" i="149"/>
  <c r="G166" i="149"/>
  <c r="F166" i="149"/>
  <c r="E166" i="149"/>
  <c r="D166" i="149"/>
  <c r="C166" i="149"/>
  <c r="W165" i="149"/>
  <c r="V165" i="149"/>
  <c r="U165" i="149"/>
  <c r="T165" i="149"/>
  <c r="S165" i="149"/>
  <c r="R165" i="149"/>
  <c r="Q165" i="149"/>
  <c r="P165" i="149"/>
  <c r="O165" i="149"/>
  <c r="N165" i="149"/>
  <c r="M165" i="149"/>
  <c r="L165" i="149"/>
  <c r="K165" i="149"/>
  <c r="J165" i="149"/>
  <c r="I165" i="149"/>
  <c r="H165" i="149"/>
  <c r="G165" i="149"/>
  <c r="F165" i="149"/>
  <c r="E165" i="149"/>
  <c r="D165" i="149"/>
  <c r="C165" i="149"/>
  <c r="V26" i="183" l="1"/>
  <c r="J26" i="183"/>
  <c r="C3" i="183"/>
  <c r="K26" i="183"/>
  <c r="C26" i="183"/>
  <c r="L3" i="183"/>
  <c r="W26" i="183"/>
  <c r="H3" i="183"/>
  <c r="H26" i="183"/>
  <c r="F26" i="183"/>
  <c r="I3" i="183"/>
  <c r="U26" i="183"/>
  <c r="D26" i="183"/>
  <c r="W3" i="183"/>
  <c r="O3" i="183"/>
  <c r="F3" i="183"/>
  <c r="I26" i="183"/>
  <c r="K3" i="183"/>
  <c r="G3" i="183"/>
  <c r="T26" i="183"/>
  <c r="P26" i="183"/>
  <c r="E26" i="183"/>
  <c r="U3" i="183"/>
  <c r="G26" i="183"/>
  <c r="D3" i="183"/>
  <c r="N26" i="183"/>
  <c r="M3" i="183"/>
  <c r="N3" i="183"/>
  <c r="P3" i="183"/>
  <c r="R26" i="183"/>
  <c r="L26" i="183"/>
  <c r="R3" i="183"/>
  <c r="Q3" i="183"/>
  <c r="S26" i="183"/>
  <c r="J3" i="183"/>
  <c r="J2" i="183" s="1"/>
  <c r="M26" i="183"/>
  <c r="C2" i="183"/>
  <c r="E3" i="183"/>
  <c r="Q26" i="183"/>
  <c r="S3" i="183"/>
  <c r="V3" i="183"/>
  <c r="V2" i="183" s="1"/>
  <c r="O26" i="183"/>
  <c r="T3" i="183"/>
  <c r="V76" i="118"/>
  <c r="N76" i="118"/>
  <c r="F76" i="118"/>
  <c r="W21" i="118"/>
  <c r="V21" i="118"/>
  <c r="U21" i="118"/>
  <c r="T21" i="118"/>
  <c r="S21" i="118"/>
  <c r="R21" i="118"/>
  <c r="Q21" i="118"/>
  <c r="P21" i="118"/>
  <c r="O21" i="118"/>
  <c r="N21" i="118"/>
  <c r="M21" i="118"/>
  <c r="L21" i="118"/>
  <c r="K21" i="118"/>
  <c r="J21" i="118"/>
  <c r="I21" i="118"/>
  <c r="H21" i="118"/>
  <c r="G21" i="118"/>
  <c r="F21" i="118"/>
  <c r="E21" i="118"/>
  <c r="D21" i="118"/>
  <c r="W20" i="118"/>
  <c r="V20" i="118"/>
  <c r="U20" i="118"/>
  <c r="T20" i="118"/>
  <c r="S20" i="118"/>
  <c r="R20" i="118"/>
  <c r="Q20" i="118"/>
  <c r="P20" i="118"/>
  <c r="O20" i="118"/>
  <c r="N20" i="118"/>
  <c r="M20" i="118"/>
  <c r="L20" i="118"/>
  <c r="K20" i="118"/>
  <c r="J20" i="118"/>
  <c r="I20" i="118"/>
  <c r="H20" i="118"/>
  <c r="G20" i="118"/>
  <c r="F20" i="118"/>
  <c r="E20" i="118"/>
  <c r="D20" i="118"/>
  <c r="W19" i="118"/>
  <c r="V19" i="118"/>
  <c r="U19" i="118"/>
  <c r="T19" i="118"/>
  <c r="S19" i="118"/>
  <c r="R19" i="118"/>
  <c r="Q19" i="118"/>
  <c r="P19" i="118"/>
  <c r="O19" i="118"/>
  <c r="N19" i="118"/>
  <c r="M19" i="118"/>
  <c r="L19" i="118"/>
  <c r="K19" i="118"/>
  <c r="J19" i="118"/>
  <c r="I19" i="118"/>
  <c r="H19" i="118"/>
  <c r="G19" i="118"/>
  <c r="F19" i="118"/>
  <c r="E19" i="118"/>
  <c r="D19" i="118"/>
  <c r="W18" i="118"/>
  <c r="V18" i="118"/>
  <c r="U18" i="118"/>
  <c r="T18" i="118"/>
  <c r="S18" i="118"/>
  <c r="R18" i="118"/>
  <c r="R17" i="118" s="1"/>
  <c r="Q18" i="118"/>
  <c r="P18" i="118"/>
  <c r="O18" i="118"/>
  <c r="N18" i="118"/>
  <c r="M18" i="118"/>
  <c r="L18" i="118"/>
  <c r="K18" i="118"/>
  <c r="J18" i="118"/>
  <c r="J17" i="118" s="1"/>
  <c r="I18" i="118"/>
  <c r="H18" i="118"/>
  <c r="G18" i="118"/>
  <c r="G17" i="118" s="1"/>
  <c r="F18" i="118"/>
  <c r="E18" i="118"/>
  <c r="D18" i="118"/>
  <c r="N17" i="118"/>
  <c r="W16" i="118"/>
  <c r="V16" i="118"/>
  <c r="U16" i="118"/>
  <c r="T16" i="118"/>
  <c r="S16" i="118"/>
  <c r="R16" i="118"/>
  <c r="Q16" i="118"/>
  <c r="P16" i="118"/>
  <c r="O16" i="118"/>
  <c r="N16" i="118"/>
  <c r="M16" i="118"/>
  <c r="L16" i="118"/>
  <c r="K16" i="118"/>
  <c r="J16" i="118"/>
  <c r="I16" i="118"/>
  <c r="H16" i="118"/>
  <c r="G16" i="118"/>
  <c r="F16" i="118"/>
  <c r="E16" i="118"/>
  <c r="D16" i="118"/>
  <c r="W15" i="118"/>
  <c r="V15" i="118"/>
  <c r="U15" i="118"/>
  <c r="T15" i="118"/>
  <c r="S15" i="118"/>
  <c r="R15" i="118"/>
  <c r="Q15" i="118"/>
  <c r="P15" i="118"/>
  <c r="O15" i="118"/>
  <c r="N15" i="118"/>
  <c r="M15" i="118"/>
  <c r="L15" i="118"/>
  <c r="K15" i="118"/>
  <c r="J15" i="118"/>
  <c r="I15" i="118"/>
  <c r="H15" i="118"/>
  <c r="G15" i="118"/>
  <c r="F15" i="118"/>
  <c r="E15" i="118"/>
  <c r="D15" i="118"/>
  <c r="W14" i="118"/>
  <c r="V14" i="118"/>
  <c r="U14" i="118"/>
  <c r="T14" i="118"/>
  <c r="S14" i="118"/>
  <c r="R14" i="118"/>
  <c r="Q14" i="118"/>
  <c r="P14" i="118"/>
  <c r="O14" i="118"/>
  <c r="N14" i="118"/>
  <c r="M14" i="118"/>
  <c r="L14" i="118"/>
  <c r="K14" i="118"/>
  <c r="J14" i="118"/>
  <c r="I14" i="118"/>
  <c r="H14" i="118"/>
  <c r="G14" i="118"/>
  <c r="F14" i="118"/>
  <c r="E14" i="118"/>
  <c r="D14" i="118"/>
  <c r="W13" i="118"/>
  <c r="V13" i="118"/>
  <c r="U13" i="118"/>
  <c r="T13" i="118"/>
  <c r="S13" i="118"/>
  <c r="R13" i="118"/>
  <c r="Q13" i="118"/>
  <c r="P13" i="118"/>
  <c r="O13" i="118"/>
  <c r="N13" i="118"/>
  <c r="M13" i="118"/>
  <c r="L13" i="118"/>
  <c r="K13" i="118"/>
  <c r="J13" i="118"/>
  <c r="I13" i="118"/>
  <c r="H13" i="118"/>
  <c r="G13" i="118"/>
  <c r="F13" i="118"/>
  <c r="E13" i="118"/>
  <c r="D13" i="118"/>
  <c r="W12" i="118"/>
  <c r="V12" i="118"/>
  <c r="U12" i="118"/>
  <c r="T12" i="118"/>
  <c r="S12" i="118"/>
  <c r="S11" i="118" s="1"/>
  <c r="R12" i="118"/>
  <c r="R11" i="118" s="1"/>
  <c r="Q12" i="118"/>
  <c r="Q11" i="118" s="1"/>
  <c r="P12" i="118"/>
  <c r="O12" i="118"/>
  <c r="N12" i="118"/>
  <c r="M12" i="118"/>
  <c r="L12" i="118"/>
  <c r="K12" i="118"/>
  <c r="K11" i="118" s="1"/>
  <c r="J12" i="118"/>
  <c r="J11" i="118" s="1"/>
  <c r="I12" i="118"/>
  <c r="I11" i="118" s="1"/>
  <c r="H12" i="118"/>
  <c r="G12" i="118"/>
  <c r="F12" i="118"/>
  <c r="E12" i="118"/>
  <c r="D12" i="118"/>
  <c r="W11" i="118"/>
  <c r="V11" i="118"/>
  <c r="W10" i="118"/>
  <c r="V10" i="118"/>
  <c r="U10" i="118"/>
  <c r="T10" i="118"/>
  <c r="S10" i="118"/>
  <c r="R10" i="118"/>
  <c r="Q10" i="118"/>
  <c r="P10" i="118"/>
  <c r="O10" i="118"/>
  <c r="N10" i="118"/>
  <c r="M10" i="118"/>
  <c r="L10" i="118"/>
  <c r="K10" i="118"/>
  <c r="J10" i="118"/>
  <c r="I10" i="118"/>
  <c r="H10" i="118"/>
  <c r="G10" i="118"/>
  <c r="F10" i="118"/>
  <c r="E10" i="118"/>
  <c r="D10" i="118"/>
  <c r="W9" i="118"/>
  <c r="W8" i="118" s="1"/>
  <c r="V9" i="118"/>
  <c r="V8" i="118" s="1"/>
  <c r="U9" i="118"/>
  <c r="T9" i="118"/>
  <c r="S9" i="118"/>
  <c r="R9" i="118"/>
  <c r="Q9" i="118"/>
  <c r="P9" i="118"/>
  <c r="O9" i="118"/>
  <c r="O8" i="118" s="1"/>
  <c r="N9" i="118"/>
  <c r="N8" i="118" s="1"/>
  <c r="M9" i="118"/>
  <c r="L9" i="118"/>
  <c r="K9" i="118"/>
  <c r="J9" i="118"/>
  <c r="I9" i="118"/>
  <c r="H9" i="118"/>
  <c r="H8" i="118" s="1"/>
  <c r="G9" i="118"/>
  <c r="G8" i="118" s="1"/>
  <c r="F9" i="118"/>
  <c r="F8" i="118" s="1"/>
  <c r="E9" i="118"/>
  <c r="D9" i="118"/>
  <c r="R8" i="118"/>
  <c r="J8" i="118"/>
  <c r="W7" i="118"/>
  <c r="V7" i="118"/>
  <c r="U7" i="118"/>
  <c r="T7" i="118"/>
  <c r="S7" i="118"/>
  <c r="R7" i="118"/>
  <c r="Q7" i="118"/>
  <c r="P7" i="118"/>
  <c r="O7" i="118"/>
  <c r="N7" i="118"/>
  <c r="M7" i="118"/>
  <c r="L7" i="118"/>
  <c r="K7" i="118"/>
  <c r="J7" i="118"/>
  <c r="I7" i="118"/>
  <c r="H7" i="118"/>
  <c r="G7" i="118"/>
  <c r="F7" i="118"/>
  <c r="E7" i="118"/>
  <c r="D7" i="118"/>
  <c r="W6" i="118"/>
  <c r="V6" i="118"/>
  <c r="U6" i="118"/>
  <c r="T6" i="118"/>
  <c r="S6" i="118"/>
  <c r="R6" i="118"/>
  <c r="Q6" i="118"/>
  <c r="P6" i="118"/>
  <c r="O6" i="118"/>
  <c r="N6" i="118"/>
  <c r="M6" i="118"/>
  <c r="L6" i="118"/>
  <c r="K6" i="118"/>
  <c r="J6" i="118"/>
  <c r="I6" i="118"/>
  <c r="H6" i="118"/>
  <c r="G6" i="118"/>
  <c r="F6" i="118"/>
  <c r="E6" i="118"/>
  <c r="D6" i="118"/>
  <c r="W5" i="118"/>
  <c r="V5" i="118"/>
  <c r="V4" i="118" s="1"/>
  <c r="U5" i="118"/>
  <c r="T5" i="118"/>
  <c r="S5" i="118"/>
  <c r="R5" i="118"/>
  <c r="Q5" i="118"/>
  <c r="Q4" i="118" s="1"/>
  <c r="P5" i="118"/>
  <c r="P4" i="118" s="1"/>
  <c r="O5" i="118"/>
  <c r="N5" i="118"/>
  <c r="N4" i="118" s="1"/>
  <c r="M5" i="118"/>
  <c r="L5" i="118"/>
  <c r="K5" i="118"/>
  <c r="J5" i="118"/>
  <c r="I5" i="118"/>
  <c r="I4" i="118" s="1"/>
  <c r="H5" i="118"/>
  <c r="H4" i="118" s="1"/>
  <c r="G5" i="118"/>
  <c r="F5" i="118"/>
  <c r="F4" i="118" s="1"/>
  <c r="E5" i="118"/>
  <c r="D5" i="118"/>
  <c r="W70" i="118"/>
  <c r="V70" i="118"/>
  <c r="U70" i="118"/>
  <c r="T70" i="118"/>
  <c r="S70" i="118"/>
  <c r="R70" i="118"/>
  <c r="Q70" i="118"/>
  <c r="P70" i="118"/>
  <c r="O70" i="118"/>
  <c r="N70" i="118"/>
  <c r="M70" i="118"/>
  <c r="L70" i="118"/>
  <c r="K70" i="118"/>
  <c r="J70" i="118"/>
  <c r="I70" i="118"/>
  <c r="H70" i="118"/>
  <c r="G70" i="118"/>
  <c r="F70" i="118"/>
  <c r="E70" i="118"/>
  <c r="D70" i="118"/>
  <c r="W62" i="118"/>
  <c r="V62" i="118"/>
  <c r="U62" i="118"/>
  <c r="T62" i="118"/>
  <c r="S62" i="118"/>
  <c r="R62" i="118"/>
  <c r="Q62" i="118"/>
  <c r="P62" i="118"/>
  <c r="O62" i="118"/>
  <c r="N62" i="118"/>
  <c r="M62" i="118"/>
  <c r="L62" i="118"/>
  <c r="K62" i="118"/>
  <c r="J62" i="118"/>
  <c r="I62" i="118"/>
  <c r="H62" i="118"/>
  <c r="G62" i="118"/>
  <c r="F62" i="118"/>
  <c r="E62" i="118"/>
  <c r="D62" i="118"/>
  <c r="W60" i="118"/>
  <c r="V60" i="118"/>
  <c r="U60" i="118"/>
  <c r="T60" i="118"/>
  <c r="S60" i="118"/>
  <c r="R60" i="118"/>
  <c r="Q60" i="118"/>
  <c r="P60" i="118"/>
  <c r="O60" i="118"/>
  <c r="N60" i="118"/>
  <c r="M60" i="118"/>
  <c r="L60" i="118"/>
  <c r="K60" i="118"/>
  <c r="J60" i="118"/>
  <c r="I60" i="118"/>
  <c r="H60" i="118"/>
  <c r="G60" i="118"/>
  <c r="F60" i="118"/>
  <c r="E60" i="118"/>
  <c r="D60" i="118"/>
  <c r="W59" i="118"/>
  <c r="V59" i="118"/>
  <c r="U59" i="118"/>
  <c r="T59" i="118"/>
  <c r="S59" i="118"/>
  <c r="R59" i="118"/>
  <c r="Q59" i="118"/>
  <c r="P59" i="118"/>
  <c r="O59" i="118"/>
  <c r="N59" i="118"/>
  <c r="M59" i="118"/>
  <c r="L59" i="118"/>
  <c r="K59" i="118"/>
  <c r="J59" i="118"/>
  <c r="I59" i="118"/>
  <c r="H59" i="118"/>
  <c r="G59" i="118"/>
  <c r="F59" i="118"/>
  <c r="E59" i="118"/>
  <c r="D59" i="118"/>
  <c r="W58" i="118"/>
  <c r="V58" i="118"/>
  <c r="U58" i="118"/>
  <c r="T58" i="118"/>
  <c r="S58" i="118"/>
  <c r="R58" i="118"/>
  <c r="Q58" i="118"/>
  <c r="P58" i="118"/>
  <c r="O58" i="118"/>
  <c r="N58" i="118"/>
  <c r="M58" i="118"/>
  <c r="L58" i="118"/>
  <c r="K58" i="118"/>
  <c r="J58" i="118"/>
  <c r="I58" i="118"/>
  <c r="H58" i="118"/>
  <c r="G58" i="118"/>
  <c r="F58" i="118"/>
  <c r="E58" i="118"/>
  <c r="D58" i="118"/>
  <c r="W57" i="118"/>
  <c r="V57" i="118"/>
  <c r="U57" i="118"/>
  <c r="T57" i="118"/>
  <c r="S57" i="118"/>
  <c r="R57" i="118"/>
  <c r="Q57" i="118"/>
  <c r="P57" i="118"/>
  <c r="O57" i="118"/>
  <c r="N57" i="118"/>
  <c r="M57" i="118"/>
  <c r="L57" i="118"/>
  <c r="K57" i="118"/>
  <c r="J57" i="118"/>
  <c r="I57" i="118"/>
  <c r="H57" i="118"/>
  <c r="G57" i="118"/>
  <c r="F57" i="118"/>
  <c r="E57" i="118"/>
  <c r="D57" i="118"/>
  <c r="W56" i="118"/>
  <c r="V56" i="118"/>
  <c r="U56" i="118"/>
  <c r="T56" i="118"/>
  <c r="S56" i="118"/>
  <c r="R56" i="118"/>
  <c r="Q56" i="118"/>
  <c r="P56" i="118"/>
  <c r="O56" i="118"/>
  <c r="N56" i="118"/>
  <c r="M56" i="118"/>
  <c r="L56" i="118"/>
  <c r="K56" i="118"/>
  <c r="J56" i="118"/>
  <c r="I56" i="118"/>
  <c r="H56" i="118"/>
  <c r="G56" i="118"/>
  <c r="F56" i="118"/>
  <c r="E56" i="118"/>
  <c r="D56" i="118"/>
  <c r="W55" i="118"/>
  <c r="V55" i="118"/>
  <c r="U55" i="118"/>
  <c r="T55" i="118"/>
  <c r="S55" i="118"/>
  <c r="R55" i="118"/>
  <c r="Q55" i="118"/>
  <c r="P55" i="118"/>
  <c r="O55" i="118"/>
  <c r="N55" i="118"/>
  <c r="M55" i="118"/>
  <c r="L55" i="118"/>
  <c r="K55" i="118"/>
  <c r="J55" i="118"/>
  <c r="I55" i="118"/>
  <c r="H55" i="118"/>
  <c r="G55" i="118"/>
  <c r="F55" i="118"/>
  <c r="E55" i="118"/>
  <c r="D55" i="118"/>
  <c r="W54" i="118"/>
  <c r="V54" i="118"/>
  <c r="U54" i="118"/>
  <c r="T54" i="118"/>
  <c r="S54" i="118"/>
  <c r="R54" i="118"/>
  <c r="Q54" i="118"/>
  <c r="P54" i="118"/>
  <c r="O54" i="118"/>
  <c r="N54" i="118"/>
  <c r="M54" i="118"/>
  <c r="L54" i="118"/>
  <c r="K54" i="118"/>
  <c r="J54" i="118"/>
  <c r="I54" i="118"/>
  <c r="H54" i="118"/>
  <c r="G54" i="118"/>
  <c r="F54" i="118"/>
  <c r="E54" i="118"/>
  <c r="D54" i="118"/>
  <c r="W53" i="118"/>
  <c r="V53" i="118"/>
  <c r="U53" i="118"/>
  <c r="T53" i="118"/>
  <c r="S53" i="118"/>
  <c r="R53" i="118"/>
  <c r="Q53" i="118"/>
  <c r="P53" i="118"/>
  <c r="O53" i="118"/>
  <c r="N53" i="118"/>
  <c r="M53" i="118"/>
  <c r="L53" i="118"/>
  <c r="K53" i="118"/>
  <c r="J53" i="118"/>
  <c r="I53" i="118"/>
  <c r="H53" i="118"/>
  <c r="G53" i="118"/>
  <c r="F53" i="118"/>
  <c r="E53" i="118"/>
  <c r="D53" i="118"/>
  <c r="W35" i="118"/>
  <c r="V35" i="118"/>
  <c r="U35" i="118"/>
  <c r="T35" i="118"/>
  <c r="S35" i="118"/>
  <c r="R35" i="118"/>
  <c r="Q35" i="118"/>
  <c r="P35" i="118"/>
  <c r="O35" i="118"/>
  <c r="N35" i="118"/>
  <c r="M35" i="118"/>
  <c r="L35" i="118"/>
  <c r="K35" i="118"/>
  <c r="J35" i="118"/>
  <c r="I35" i="118"/>
  <c r="H35" i="118"/>
  <c r="G35" i="118"/>
  <c r="F35" i="118"/>
  <c r="E35" i="118"/>
  <c r="D35" i="118"/>
  <c r="W34" i="118"/>
  <c r="V34" i="118"/>
  <c r="U34" i="118"/>
  <c r="T34" i="118"/>
  <c r="S34" i="118"/>
  <c r="R34" i="118"/>
  <c r="Q34" i="118"/>
  <c r="P34" i="118"/>
  <c r="O34" i="118"/>
  <c r="N34" i="118"/>
  <c r="M34" i="118"/>
  <c r="L34" i="118"/>
  <c r="K34" i="118"/>
  <c r="J34" i="118"/>
  <c r="I34" i="118"/>
  <c r="H34" i="118"/>
  <c r="G34" i="118"/>
  <c r="F34" i="118"/>
  <c r="E34" i="118"/>
  <c r="D34" i="118"/>
  <c r="W32" i="118"/>
  <c r="V32" i="118"/>
  <c r="U32" i="118"/>
  <c r="T32" i="118"/>
  <c r="S32" i="118"/>
  <c r="R32" i="118"/>
  <c r="Q32" i="118"/>
  <c r="P32" i="118"/>
  <c r="O32" i="118"/>
  <c r="N32" i="118"/>
  <c r="M32" i="118"/>
  <c r="L32" i="118"/>
  <c r="K32" i="118"/>
  <c r="J32" i="118"/>
  <c r="I32" i="118"/>
  <c r="H32" i="118"/>
  <c r="G32" i="118"/>
  <c r="F32" i="118"/>
  <c r="E32" i="118"/>
  <c r="D32" i="118"/>
  <c r="W31" i="118"/>
  <c r="V31" i="118"/>
  <c r="U31" i="118"/>
  <c r="T31" i="118"/>
  <c r="S31" i="118"/>
  <c r="R31" i="118"/>
  <c r="Q31" i="118"/>
  <c r="P31" i="118"/>
  <c r="O31" i="118"/>
  <c r="N31" i="118"/>
  <c r="M31" i="118"/>
  <c r="L31" i="118"/>
  <c r="K31" i="118"/>
  <c r="J31" i="118"/>
  <c r="I31" i="118"/>
  <c r="H31" i="118"/>
  <c r="G31" i="118"/>
  <c r="F31" i="118"/>
  <c r="E31" i="118"/>
  <c r="D31" i="118"/>
  <c r="W30" i="118"/>
  <c r="V30" i="118"/>
  <c r="U30" i="118"/>
  <c r="T30" i="118"/>
  <c r="S30" i="118"/>
  <c r="R30" i="118"/>
  <c r="Q30" i="118"/>
  <c r="P30" i="118"/>
  <c r="O30" i="118"/>
  <c r="N30" i="118"/>
  <c r="M30" i="118"/>
  <c r="L30" i="118"/>
  <c r="K30" i="118"/>
  <c r="J30" i="118"/>
  <c r="I30" i="118"/>
  <c r="H30" i="118"/>
  <c r="G30" i="118"/>
  <c r="F30" i="118"/>
  <c r="E30" i="118"/>
  <c r="D30" i="118"/>
  <c r="W29" i="118"/>
  <c r="V29" i="118"/>
  <c r="U29" i="118"/>
  <c r="T29" i="118"/>
  <c r="S29" i="118"/>
  <c r="R29" i="118"/>
  <c r="Q29" i="118"/>
  <c r="P29" i="118"/>
  <c r="O29" i="118"/>
  <c r="N29" i="118"/>
  <c r="M29" i="118"/>
  <c r="L29" i="118"/>
  <c r="K29" i="118"/>
  <c r="J29" i="118"/>
  <c r="I29" i="118"/>
  <c r="H29" i="118"/>
  <c r="G29" i="118"/>
  <c r="F29" i="118"/>
  <c r="E29" i="118"/>
  <c r="D29" i="118"/>
  <c r="W28" i="118"/>
  <c r="V28" i="118"/>
  <c r="U28" i="118"/>
  <c r="U27" i="118" s="1"/>
  <c r="T28" i="118"/>
  <c r="S28" i="118"/>
  <c r="S27" i="118" s="1"/>
  <c r="R28" i="118"/>
  <c r="R27" i="118" s="1"/>
  <c r="Q28" i="118"/>
  <c r="P28" i="118"/>
  <c r="P27" i="118" s="1"/>
  <c r="O28" i="118"/>
  <c r="N28" i="118"/>
  <c r="M28" i="118"/>
  <c r="M27" i="118" s="1"/>
  <c r="L28" i="118"/>
  <c r="K28" i="118"/>
  <c r="K27" i="118" s="1"/>
  <c r="J28" i="118"/>
  <c r="J27" i="118" s="1"/>
  <c r="I28" i="118"/>
  <c r="H28" i="118"/>
  <c r="H27" i="118" s="1"/>
  <c r="G28" i="118"/>
  <c r="F28" i="118"/>
  <c r="E28" i="118"/>
  <c r="E27" i="118" s="1"/>
  <c r="D28" i="118"/>
  <c r="W27" i="118"/>
  <c r="Q27" i="118"/>
  <c r="I27" i="118"/>
  <c r="W25" i="118"/>
  <c r="V25" i="118"/>
  <c r="U25" i="118"/>
  <c r="T25" i="118"/>
  <c r="S25" i="118"/>
  <c r="R25" i="118"/>
  <c r="Q25" i="118"/>
  <c r="P25" i="118"/>
  <c r="O25" i="118"/>
  <c r="N25" i="118"/>
  <c r="M25" i="118"/>
  <c r="L25" i="118"/>
  <c r="K25" i="118"/>
  <c r="J25" i="118"/>
  <c r="I25" i="118"/>
  <c r="H25" i="118"/>
  <c r="G25" i="118"/>
  <c r="F25" i="118"/>
  <c r="E25" i="118"/>
  <c r="D25" i="118"/>
  <c r="W24" i="118"/>
  <c r="V24" i="118"/>
  <c r="U24" i="118"/>
  <c r="T24" i="118"/>
  <c r="S24" i="118"/>
  <c r="R24" i="118"/>
  <c r="Q24" i="118"/>
  <c r="P24" i="118"/>
  <c r="O24" i="118"/>
  <c r="N24" i="118"/>
  <c r="M24" i="118"/>
  <c r="L24" i="118"/>
  <c r="K24" i="118"/>
  <c r="J24" i="118"/>
  <c r="I24" i="118"/>
  <c r="H24" i="118"/>
  <c r="G24" i="118"/>
  <c r="F24" i="118"/>
  <c r="E24" i="118"/>
  <c r="D24" i="118"/>
  <c r="W23" i="118"/>
  <c r="V23" i="118"/>
  <c r="U23" i="118"/>
  <c r="T23" i="118"/>
  <c r="S23" i="118"/>
  <c r="R23" i="118"/>
  <c r="Q23" i="118"/>
  <c r="P23" i="118"/>
  <c r="O23" i="118"/>
  <c r="N23" i="118"/>
  <c r="M23" i="118"/>
  <c r="L23" i="118"/>
  <c r="K23" i="118"/>
  <c r="J23" i="118"/>
  <c r="I23" i="118"/>
  <c r="H23" i="118"/>
  <c r="G23" i="118"/>
  <c r="F23" i="118"/>
  <c r="E23" i="118"/>
  <c r="D23" i="118"/>
  <c r="W75" i="118"/>
  <c r="V75" i="118"/>
  <c r="U75" i="118"/>
  <c r="T75" i="118"/>
  <c r="S75" i="118"/>
  <c r="R75" i="118"/>
  <c r="Q75" i="118"/>
  <c r="P75" i="118"/>
  <c r="O75" i="118"/>
  <c r="N75" i="118"/>
  <c r="M75" i="118"/>
  <c r="L75" i="118"/>
  <c r="K75" i="118"/>
  <c r="J75" i="118"/>
  <c r="I75" i="118"/>
  <c r="H75" i="118"/>
  <c r="G75" i="118"/>
  <c r="F75" i="118"/>
  <c r="E75" i="118"/>
  <c r="D75" i="118"/>
  <c r="W74" i="118"/>
  <c r="V74" i="118"/>
  <c r="U74" i="118"/>
  <c r="T74" i="118"/>
  <c r="S74" i="118"/>
  <c r="R74" i="118"/>
  <c r="Q74" i="118"/>
  <c r="P74" i="118"/>
  <c r="O74" i="118"/>
  <c r="N74" i="118"/>
  <c r="M74" i="118"/>
  <c r="L74" i="118"/>
  <c r="K74" i="118"/>
  <c r="J74" i="118"/>
  <c r="I74" i="118"/>
  <c r="H74" i="118"/>
  <c r="G74" i="118"/>
  <c r="F74" i="118"/>
  <c r="E74" i="118"/>
  <c r="D74" i="118"/>
  <c r="W73" i="118"/>
  <c r="V73" i="118"/>
  <c r="U73" i="118"/>
  <c r="T73" i="118"/>
  <c r="S73" i="118"/>
  <c r="R73" i="118"/>
  <c r="Q73" i="118"/>
  <c r="P73" i="118"/>
  <c r="O73" i="118"/>
  <c r="N73" i="118"/>
  <c r="M73" i="118"/>
  <c r="L73" i="118"/>
  <c r="K73" i="118"/>
  <c r="J73" i="118"/>
  <c r="I73" i="118"/>
  <c r="H73" i="118"/>
  <c r="G73" i="118"/>
  <c r="F73" i="118"/>
  <c r="E73" i="118"/>
  <c r="D73" i="118"/>
  <c r="W72" i="118"/>
  <c r="V72" i="118"/>
  <c r="U72" i="118"/>
  <c r="T72" i="118"/>
  <c r="S72" i="118"/>
  <c r="R72" i="118"/>
  <c r="Q72" i="118"/>
  <c r="P72" i="118"/>
  <c r="O72" i="118"/>
  <c r="N72" i="118"/>
  <c r="M72" i="118"/>
  <c r="L72" i="118"/>
  <c r="K72" i="118"/>
  <c r="J72" i="118"/>
  <c r="I72" i="118"/>
  <c r="H72" i="118"/>
  <c r="G72" i="118"/>
  <c r="F72" i="118"/>
  <c r="E72" i="118"/>
  <c r="D72" i="118"/>
  <c r="C75" i="118"/>
  <c r="C74" i="118"/>
  <c r="C73" i="118"/>
  <c r="C72" i="118"/>
  <c r="C70" i="118"/>
  <c r="C62" i="118"/>
  <c r="C60" i="118"/>
  <c r="C59" i="118"/>
  <c r="C58" i="118"/>
  <c r="C57" i="118"/>
  <c r="C56" i="118"/>
  <c r="C55" i="118"/>
  <c r="C54" i="118"/>
  <c r="C53" i="118"/>
  <c r="C35" i="118"/>
  <c r="C34" i="118"/>
  <c r="C32" i="118"/>
  <c r="C31" i="118"/>
  <c r="C30" i="118"/>
  <c r="C29" i="118"/>
  <c r="C28" i="118"/>
  <c r="C25" i="118"/>
  <c r="C24" i="118"/>
  <c r="C23" i="118"/>
  <c r="C21" i="118"/>
  <c r="C20" i="118"/>
  <c r="C19" i="118"/>
  <c r="C18" i="118"/>
  <c r="C16" i="118"/>
  <c r="C15" i="118"/>
  <c r="C14" i="118"/>
  <c r="C13" i="118"/>
  <c r="C12" i="118"/>
  <c r="C10" i="118"/>
  <c r="C9" i="118"/>
  <c r="C7" i="118"/>
  <c r="C6" i="118"/>
  <c r="C5" i="118"/>
  <c r="W71" i="166"/>
  <c r="V71" i="166"/>
  <c r="U71" i="166"/>
  <c r="T71" i="166"/>
  <c r="S71" i="166"/>
  <c r="R71" i="166"/>
  <c r="Q71" i="166"/>
  <c r="P71" i="166"/>
  <c r="O71" i="166"/>
  <c r="N71" i="166"/>
  <c r="M71" i="166"/>
  <c r="L71" i="166"/>
  <c r="K71" i="166"/>
  <c r="J71" i="166"/>
  <c r="I71" i="166"/>
  <c r="H71" i="166"/>
  <c r="G71" i="166"/>
  <c r="F71" i="166"/>
  <c r="E71" i="166"/>
  <c r="D71" i="166"/>
  <c r="W27" i="166"/>
  <c r="V27" i="166"/>
  <c r="U27" i="166"/>
  <c r="T27" i="166"/>
  <c r="S27" i="166"/>
  <c r="R27" i="166"/>
  <c r="Q27" i="166"/>
  <c r="P27" i="166"/>
  <c r="O27" i="166"/>
  <c r="N27" i="166"/>
  <c r="M27" i="166"/>
  <c r="L27" i="166"/>
  <c r="K27" i="166"/>
  <c r="J27" i="166"/>
  <c r="I27" i="166"/>
  <c r="H27" i="166"/>
  <c r="G27" i="166"/>
  <c r="F27" i="166"/>
  <c r="E27" i="166"/>
  <c r="D27" i="166"/>
  <c r="W22" i="166"/>
  <c r="V22" i="166"/>
  <c r="U22" i="166"/>
  <c r="T22" i="166"/>
  <c r="S22" i="166"/>
  <c r="R22" i="166"/>
  <c r="Q22" i="166"/>
  <c r="P22" i="166"/>
  <c r="O22" i="166"/>
  <c r="N22" i="166"/>
  <c r="M22" i="166"/>
  <c r="L22" i="166"/>
  <c r="K22" i="166"/>
  <c r="J22" i="166"/>
  <c r="I22" i="166"/>
  <c r="H22" i="166"/>
  <c r="G22" i="166"/>
  <c r="F22" i="166"/>
  <c r="E22" i="166"/>
  <c r="D22" i="166"/>
  <c r="W17" i="166"/>
  <c r="V17" i="166"/>
  <c r="U17" i="166"/>
  <c r="T17" i="166"/>
  <c r="S17" i="166"/>
  <c r="R17" i="166"/>
  <c r="Q17" i="166"/>
  <c r="P17" i="166"/>
  <c r="O17" i="166"/>
  <c r="N17" i="166"/>
  <c r="M17" i="166"/>
  <c r="L17" i="166"/>
  <c r="K17" i="166"/>
  <c r="J17" i="166"/>
  <c r="I17" i="166"/>
  <c r="H17" i="166"/>
  <c r="G17" i="166"/>
  <c r="F17" i="166"/>
  <c r="E17" i="166"/>
  <c r="D17" i="166"/>
  <c r="W11" i="166"/>
  <c r="V11" i="166"/>
  <c r="U11" i="166"/>
  <c r="T11" i="166"/>
  <c r="S11" i="166"/>
  <c r="R11" i="166"/>
  <c r="Q11" i="166"/>
  <c r="P11" i="166"/>
  <c r="O11" i="166"/>
  <c r="N11" i="166"/>
  <c r="M11" i="166"/>
  <c r="L11" i="166"/>
  <c r="K11" i="166"/>
  <c r="J11" i="166"/>
  <c r="I11" i="166"/>
  <c r="H11" i="166"/>
  <c r="G11" i="166"/>
  <c r="F11" i="166"/>
  <c r="E11" i="166"/>
  <c r="D11" i="166"/>
  <c r="W8" i="166"/>
  <c r="V8" i="166"/>
  <c r="U8" i="166"/>
  <c r="T8" i="166"/>
  <c r="S8" i="166"/>
  <c r="R8" i="166"/>
  <c r="Q8" i="166"/>
  <c r="P8" i="166"/>
  <c r="O8" i="166"/>
  <c r="N8" i="166"/>
  <c r="M8" i="166"/>
  <c r="L8" i="166"/>
  <c r="K8" i="166"/>
  <c r="J8" i="166"/>
  <c r="I8" i="166"/>
  <c r="H8" i="166"/>
  <c r="G8" i="166"/>
  <c r="F8" i="166"/>
  <c r="E8" i="166"/>
  <c r="D8" i="166"/>
  <c r="W4" i="166"/>
  <c r="V4" i="166"/>
  <c r="U4" i="166"/>
  <c r="T4" i="166"/>
  <c r="S4" i="166"/>
  <c r="R4" i="166"/>
  <c r="Q4" i="166"/>
  <c r="P4" i="166"/>
  <c r="O4" i="166"/>
  <c r="N4" i="166"/>
  <c r="M4" i="166"/>
  <c r="L4" i="166"/>
  <c r="K4" i="166"/>
  <c r="J4" i="166"/>
  <c r="I4" i="166"/>
  <c r="H4" i="166"/>
  <c r="G4" i="166"/>
  <c r="F4" i="166"/>
  <c r="E4" i="166"/>
  <c r="D4" i="166"/>
  <c r="W3" i="166"/>
  <c r="V3" i="166"/>
  <c r="U3" i="166"/>
  <c r="T3" i="166"/>
  <c r="S3" i="166"/>
  <c r="R3" i="166"/>
  <c r="Q3" i="166"/>
  <c r="P3" i="166"/>
  <c r="O3" i="166"/>
  <c r="N3" i="166"/>
  <c r="M3" i="166"/>
  <c r="L3" i="166"/>
  <c r="K3" i="166"/>
  <c r="J3" i="166"/>
  <c r="I3" i="166"/>
  <c r="H3" i="166"/>
  <c r="G3" i="166"/>
  <c r="F3" i="166"/>
  <c r="E3" i="166"/>
  <c r="D3" i="166"/>
  <c r="W71" i="168"/>
  <c r="V71" i="168"/>
  <c r="U71" i="168"/>
  <c r="T71" i="168"/>
  <c r="S71" i="168"/>
  <c r="R71" i="168"/>
  <c r="Q71" i="168"/>
  <c r="P71" i="168"/>
  <c r="O71" i="168"/>
  <c r="N71" i="168"/>
  <c r="M71" i="168"/>
  <c r="L71" i="168"/>
  <c r="K71" i="168"/>
  <c r="J71" i="168"/>
  <c r="I71" i="168"/>
  <c r="H71" i="168"/>
  <c r="G71" i="168"/>
  <c r="F71" i="168"/>
  <c r="E71" i="168"/>
  <c r="D71" i="168"/>
  <c r="W27" i="168"/>
  <c r="V27" i="168"/>
  <c r="U27" i="168"/>
  <c r="T27" i="168"/>
  <c r="S27" i="168"/>
  <c r="R27" i="168"/>
  <c r="Q27" i="168"/>
  <c r="P27" i="168"/>
  <c r="O27" i="168"/>
  <c r="N27" i="168"/>
  <c r="M27" i="168"/>
  <c r="L27" i="168"/>
  <c r="K27" i="168"/>
  <c r="J27" i="168"/>
  <c r="I27" i="168"/>
  <c r="H27" i="168"/>
  <c r="G27" i="168"/>
  <c r="F27" i="168"/>
  <c r="E27" i="168"/>
  <c r="D27" i="168"/>
  <c r="W22" i="168"/>
  <c r="V22" i="168"/>
  <c r="U22" i="168"/>
  <c r="T22" i="168"/>
  <c r="S22" i="168"/>
  <c r="R22" i="168"/>
  <c r="Q22" i="168"/>
  <c r="P22" i="168"/>
  <c r="O22" i="168"/>
  <c r="N22" i="168"/>
  <c r="M22" i="168"/>
  <c r="L22" i="168"/>
  <c r="K22" i="168"/>
  <c r="J22" i="168"/>
  <c r="I22" i="168"/>
  <c r="H22" i="168"/>
  <c r="G22" i="168"/>
  <c r="F22" i="168"/>
  <c r="E22" i="168"/>
  <c r="D22" i="168"/>
  <c r="W17" i="168"/>
  <c r="V17" i="168"/>
  <c r="U17" i="168"/>
  <c r="T17" i="168"/>
  <c r="S17" i="168"/>
  <c r="R17" i="168"/>
  <c r="Q17" i="168"/>
  <c r="P17" i="168"/>
  <c r="O17" i="168"/>
  <c r="N17" i="168"/>
  <c r="M17" i="168"/>
  <c r="L17" i="168"/>
  <c r="K17" i="168"/>
  <c r="J17" i="168"/>
  <c r="I17" i="168"/>
  <c r="H17" i="168"/>
  <c r="G17" i="168"/>
  <c r="F17" i="168"/>
  <c r="E17" i="168"/>
  <c r="D17" i="168"/>
  <c r="W11" i="168"/>
  <c r="V11" i="168"/>
  <c r="U11" i="168"/>
  <c r="T11" i="168"/>
  <c r="S11" i="168"/>
  <c r="R11" i="168"/>
  <c r="Q11" i="168"/>
  <c r="P11" i="168"/>
  <c r="O11" i="168"/>
  <c r="N11" i="168"/>
  <c r="M11" i="168"/>
  <c r="L11" i="168"/>
  <c r="K11" i="168"/>
  <c r="J11" i="168"/>
  <c r="I11" i="168"/>
  <c r="H11" i="168"/>
  <c r="G11" i="168"/>
  <c r="F11" i="168"/>
  <c r="E11" i="168"/>
  <c r="D11" i="168"/>
  <c r="W8" i="168"/>
  <c r="V8" i="168"/>
  <c r="U8" i="168"/>
  <c r="T8" i="168"/>
  <c r="S8" i="168"/>
  <c r="R8" i="168"/>
  <c r="Q8" i="168"/>
  <c r="P8" i="168"/>
  <c r="O8" i="168"/>
  <c r="N8" i="168"/>
  <c r="M8" i="168"/>
  <c r="L8" i="168"/>
  <c r="K8" i="168"/>
  <c r="J8" i="168"/>
  <c r="I8" i="168"/>
  <c r="H8" i="168"/>
  <c r="G8" i="168"/>
  <c r="F8" i="168"/>
  <c r="E8" i="168"/>
  <c r="D8" i="168"/>
  <c r="W4" i="168"/>
  <c r="V4" i="168"/>
  <c r="U4" i="168"/>
  <c r="U3" i="168" s="1"/>
  <c r="T4" i="168"/>
  <c r="T3" i="168" s="1"/>
  <c r="S4" i="168"/>
  <c r="R4" i="168"/>
  <c r="Q4" i="168"/>
  <c r="P4" i="168"/>
  <c r="O4" i="168"/>
  <c r="N4" i="168"/>
  <c r="M4" i="168"/>
  <c r="L4" i="168"/>
  <c r="L3" i="168" s="1"/>
  <c r="K4" i="168"/>
  <c r="J4" i="168"/>
  <c r="I4" i="168"/>
  <c r="H4" i="168"/>
  <c r="G4" i="168"/>
  <c r="F4" i="168"/>
  <c r="E4" i="168"/>
  <c r="D4" i="168"/>
  <c r="D3" i="168" s="1"/>
  <c r="W3" i="168"/>
  <c r="V3" i="168"/>
  <c r="S3" i="168"/>
  <c r="R3" i="168"/>
  <c r="Q3" i="168"/>
  <c r="P3" i="168"/>
  <c r="O3" i="168"/>
  <c r="N3" i="168"/>
  <c r="M3" i="168"/>
  <c r="K3" i="168"/>
  <c r="J3" i="168"/>
  <c r="I3" i="168"/>
  <c r="H3" i="168"/>
  <c r="G3" i="168"/>
  <c r="F3" i="168"/>
  <c r="E3" i="168"/>
  <c r="W71" i="169"/>
  <c r="V71" i="169"/>
  <c r="U71" i="169"/>
  <c r="T71" i="169"/>
  <c r="S71" i="169"/>
  <c r="R71" i="169"/>
  <c r="Q71" i="169"/>
  <c r="P71" i="169"/>
  <c r="O71" i="169"/>
  <c r="N71" i="169"/>
  <c r="M71" i="169"/>
  <c r="L71" i="169"/>
  <c r="K71" i="169"/>
  <c r="J71" i="169"/>
  <c r="I71" i="169"/>
  <c r="H71" i="169"/>
  <c r="G71" i="169"/>
  <c r="F71" i="169"/>
  <c r="E71" i="169"/>
  <c r="D71" i="169"/>
  <c r="W27" i="169"/>
  <c r="V27" i="169"/>
  <c r="U27" i="169"/>
  <c r="T27" i="169"/>
  <c r="S27" i="169"/>
  <c r="R27" i="169"/>
  <c r="Q27" i="169"/>
  <c r="P27" i="169"/>
  <c r="O27" i="169"/>
  <c r="N27" i="169"/>
  <c r="M27" i="169"/>
  <c r="L27" i="169"/>
  <c r="K27" i="169"/>
  <c r="J27" i="169"/>
  <c r="I27" i="169"/>
  <c r="H27" i="169"/>
  <c r="G27" i="169"/>
  <c r="F27" i="169"/>
  <c r="E27" i="169"/>
  <c r="D27" i="169"/>
  <c r="W22" i="169"/>
  <c r="V22" i="169"/>
  <c r="U22" i="169"/>
  <c r="T22" i="169"/>
  <c r="S22" i="169"/>
  <c r="R22" i="169"/>
  <c r="Q22" i="169"/>
  <c r="P22" i="169"/>
  <c r="O22" i="169"/>
  <c r="N22" i="169"/>
  <c r="M22" i="169"/>
  <c r="L22" i="169"/>
  <c r="K22" i="169"/>
  <c r="J22" i="169"/>
  <c r="I22" i="169"/>
  <c r="H22" i="169"/>
  <c r="G22" i="169"/>
  <c r="F22" i="169"/>
  <c r="E22" i="169"/>
  <c r="D22" i="169"/>
  <c r="W17" i="169"/>
  <c r="V17" i="169"/>
  <c r="U17" i="169"/>
  <c r="T17" i="169"/>
  <c r="S17" i="169"/>
  <c r="R17" i="169"/>
  <c r="Q17" i="169"/>
  <c r="P17" i="169"/>
  <c r="O17" i="169"/>
  <c r="N17" i="169"/>
  <c r="M17" i="169"/>
  <c r="L17" i="169"/>
  <c r="K17" i="169"/>
  <c r="J17" i="169"/>
  <c r="I17" i="169"/>
  <c r="H17" i="169"/>
  <c r="G17" i="169"/>
  <c r="F17" i="169"/>
  <c r="E17" i="169"/>
  <c r="D17" i="169"/>
  <c r="W11" i="169"/>
  <c r="V11" i="169"/>
  <c r="U11" i="169"/>
  <c r="T11" i="169"/>
  <c r="S11" i="169"/>
  <c r="R11" i="169"/>
  <c r="Q11" i="169"/>
  <c r="P11" i="169"/>
  <c r="O11" i="169"/>
  <c r="N11" i="169"/>
  <c r="M11" i="169"/>
  <c r="L11" i="169"/>
  <c r="K11" i="169"/>
  <c r="J11" i="169"/>
  <c r="I11" i="169"/>
  <c r="H11" i="169"/>
  <c r="G11" i="169"/>
  <c r="F11" i="169"/>
  <c r="E11" i="169"/>
  <c r="D11" i="169"/>
  <c r="W8" i="169"/>
  <c r="V8" i="169"/>
  <c r="U8" i="169"/>
  <c r="T8" i="169"/>
  <c r="S8" i="169"/>
  <c r="R8" i="169"/>
  <c r="Q8" i="169"/>
  <c r="P8" i="169"/>
  <c r="O8" i="169"/>
  <c r="N8" i="169"/>
  <c r="M8" i="169"/>
  <c r="L8" i="169"/>
  <c r="K8" i="169"/>
  <c r="J8" i="169"/>
  <c r="I8" i="169"/>
  <c r="H8" i="169"/>
  <c r="G8" i="169"/>
  <c r="F8" i="169"/>
  <c r="E8" i="169"/>
  <c r="D8" i="169"/>
  <c r="W4" i="169"/>
  <c r="V4" i="169"/>
  <c r="U4" i="169"/>
  <c r="U3" i="169" s="1"/>
  <c r="T4" i="169"/>
  <c r="T3" i="169" s="1"/>
  <c r="S4" i="169"/>
  <c r="R4" i="169"/>
  <c r="R3" i="169" s="1"/>
  <c r="Q4" i="169"/>
  <c r="P4" i="169"/>
  <c r="O4" i="169"/>
  <c r="N4" i="169"/>
  <c r="M4" i="169"/>
  <c r="M3" i="169" s="1"/>
  <c r="L4" i="169"/>
  <c r="L3" i="169" s="1"/>
  <c r="K4" i="169"/>
  <c r="J4" i="169"/>
  <c r="J3" i="169" s="1"/>
  <c r="I4" i="169"/>
  <c r="H4" i="169"/>
  <c r="G4" i="169"/>
  <c r="F4" i="169"/>
  <c r="E4" i="169"/>
  <c r="E3" i="169" s="1"/>
  <c r="D4" i="169"/>
  <c r="D3" i="169" s="1"/>
  <c r="W3" i="169"/>
  <c r="V3" i="169"/>
  <c r="S3" i="169"/>
  <c r="Q3" i="169"/>
  <c r="P3" i="169"/>
  <c r="O3" i="169"/>
  <c r="N3" i="169"/>
  <c r="K3" i="169"/>
  <c r="I3" i="169"/>
  <c r="H3" i="169"/>
  <c r="G3" i="169"/>
  <c r="F3" i="169"/>
  <c r="W71" i="170"/>
  <c r="V71" i="170"/>
  <c r="U71" i="170"/>
  <c r="T71" i="170"/>
  <c r="S71" i="170"/>
  <c r="R71" i="170"/>
  <c r="Q71" i="170"/>
  <c r="P71" i="170"/>
  <c r="O71" i="170"/>
  <c r="N71" i="170"/>
  <c r="M71" i="170"/>
  <c r="L71" i="170"/>
  <c r="K71" i="170"/>
  <c r="J71" i="170"/>
  <c r="I71" i="170"/>
  <c r="H71" i="170"/>
  <c r="G71" i="170"/>
  <c r="F71" i="170"/>
  <c r="E71" i="170"/>
  <c r="D71" i="170"/>
  <c r="W27" i="170"/>
  <c r="V27" i="170"/>
  <c r="U27" i="170"/>
  <c r="T27" i="170"/>
  <c r="S27" i="170"/>
  <c r="R27" i="170"/>
  <c r="Q27" i="170"/>
  <c r="P27" i="170"/>
  <c r="O27" i="170"/>
  <c r="N27" i="170"/>
  <c r="M27" i="170"/>
  <c r="L27" i="170"/>
  <c r="K27" i="170"/>
  <c r="J27" i="170"/>
  <c r="I27" i="170"/>
  <c r="H27" i="170"/>
  <c r="G27" i="170"/>
  <c r="F27" i="170"/>
  <c r="E27" i="170"/>
  <c r="D27" i="170"/>
  <c r="W22" i="170"/>
  <c r="V22" i="170"/>
  <c r="U22" i="170"/>
  <c r="T22" i="170"/>
  <c r="S22" i="170"/>
  <c r="R22" i="170"/>
  <c r="Q22" i="170"/>
  <c r="P22" i="170"/>
  <c r="O22" i="170"/>
  <c r="N22" i="170"/>
  <c r="M22" i="170"/>
  <c r="L22" i="170"/>
  <c r="K22" i="170"/>
  <c r="J22" i="170"/>
  <c r="I22" i="170"/>
  <c r="H22" i="170"/>
  <c r="G22" i="170"/>
  <c r="F22" i="170"/>
  <c r="E22" i="170"/>
  <c r="D22" i="170"/>
  <c r="W17" i="170"/>
  <c r="V17" i="170"/>
  <c r="U17" i="170"/>
  <c r="T17" i="170"/>
  <c r="S17" i="170"/>
  <c r="R17" i="170"/>
  <c r="Q17" i="170"/>
  <c r="P17" i="170"/>
  <c r="O17" i="170"/>
  <c r="N17" i="170"/>
  <c r="M17" i="170"/>
  <c r="L17" i="170"/>
  <c r="K17" i="170"/>
  <c r="J17" i="170"/>
  <c r="I17" i="170"/>
  <c r="H17" i="170"/>
  <c r="G17" i="170"/>
  <c r="F17" i="170"/>
  <c r="E17" i="170"/>
  <c r="D17" i="170"/>
  <c r="W11" i="170"/>
  <c r="V11" i="170"/>
  <c r="U11" i="170"/>
  <c r="T11" i="170"/>
  <c r="S11" i="170"/>
  <c r="R11" i="170"/>
  <c r="Q11" i="170"/>
  <c r="P11" i="170"/>
  <c r="O11" i="170"/>
  <c r="N11" i="170"/>
  <c r="M11" i="170"/>
  <c r="L11" i="170"/>
  <c r="K11" i="170"/>
  <c r="J11" i="170"/>
  <c r="I11" i="170"/>
  <c r="H11" i="170"/>
  <c r="G11" i="170"/>
  <c r="F11" i="170"/>
  <c r="E11" i="170"/>
  <c r="D11" i="170"/>
  <c r="W8" i="170"/>
  <c r="V8" i="170"/>
  <c r="U8" i="170"/>
  <c r="T8" i="170"/>
  <c r="S8" i="170"/>
  <c r="R8" i="170"/>
  <c r="Q8" i="170"/>
  <c r="Q3" i="170" s="1"/>
  <c r="P8" i="170"/>
  <c r="O8" i="170"/>
  <c r="N8" i="170"/>
  <c r="M8" i="170"/>
  <c r="L8" i="170"/>
  <c r="K8" i="170"/>
  <c r="J8" i="170"/>
  <c r="I8" i="170"/>
  <c r="I3" i="170" s="1"/>
  <c r="H8" i="170"/>
  <c r="G8" i="170"/>
  <c r="F8" i="170"/>
  <c r="E8" i="170"/>
  <c r="D8" i="170"/>
  <c r="W4" i="170"/>
  <c r="V4" i="170"/>
  <c r="U4" i="170"/>
  <c r="U3" i="170" s="1"/>
  <c r="T4" i="170"/>
  <c r="T3" i="170" s="1"/>
  <c r="S4" i="170"/>
  <c r="S3" i="170" s="1"/>
  <c r="R4" i="170"/>
  <c r="Q4" i="170"/>
  <c r="P4" i="170"/>
  <c r="O4" i="170"/>
  <c r="N4" i="170"/>
  <c r="M4" i="170"/>
  <c r="M3" i="170" s="1"/>
  <c r="L4" i="170"/>
  <c r="L3" i="170" s="1"/>
  <c r="K4" i="170"/>
  <c r="K3" i="170" s="1"/>
  <c r="J4" i="170"/>
  <c r="I4" i="170"/>
  <c r="H4" i="170"/>
  <c r="G4" i="170"/>
  <c r="F4" i="170"/>
  <c r="E4" i="170"/>
  <c r="E3" i="170" s="1"/>
  <c r="D4" i="170"/>
  <c r="D3" i="170" s="1"/>
  <c r="W3" i="170"/>
  <c r="V3" i="170"/>
  <c r="R3" i="170"/>
  <c r="P3" i="170"/>
  <c r="O3" i="170"/>
  <c r="N3" i="170"/>
  <c r="J3" i="170"/>
  <c r="H3" i="170"/>
  <c r="G3" i="170"/>
  <c r="F3" i="170"/>
  <c r="U76" i="118"/>
  <c r="M76" i="118"/>
  <c r="E76" i="118"/>
  <c r="W71" i="167"/>
  <c r="V71" i="167"/>
  <c r="U71" i="167"/>
  <c r="T71" i="167"/>
  <c r="S71" i="167"/>
  <c r="R71" i="167"/>
  <c r="Q71" i="167"/>
  <c r="P71" i="167"/>
  <c r="O71" i="167"/>
  <c r="N71" i="167"/>
  <c r="M71" i="167"/>
  <c r="L71" i="167"/>
  <c r="K71" i="167"/>
  <c r="J71" i="167"/>
  <c r="I71" i="167"/>
  <c r="H71" i="167"/>
  <c r="G71" i="167"/>
  <c r="F71" i="167"/>
  <c r="E71" i="167"/>
  <c r="D71" i="167"/>
  <c r="T69" i="118"/>
  <c r="Q69" i="118"/>
  <c r="V68" i="118"/>
  <c r="U68" i="118"/>
  <c r="T68" i="118"/>
  <c r="N68" i="118"/>
  <c r="M68" i="118"/>
  <c r="L68" i="118"/>
  <c r="H68" i="118"/>
  <c r="R67" i="118"/>
  <c r="L67" i="118"/>
  <c r="J67" i="118"/>
  <c r="I67" i="118"/>
  <c r="D67" i="118"/>
  <c r="U66" i="118"/>
  <c r="Q65" i="118"/>
  <c r="L65" i="118"/>
  <c r="P64" i="118"/>
  <c r="H64" i="118"/>
  <c r="E64" i="118"/>
  <c r="D64" i="118"/>
  <c r="T63" i="118"/>
  <c r="R63" i="118"/>
  <c r="J63" i="118"/>
  <c r="I63" i="118"/>
  <c r="V61" i="118"/>
  <c r="U61" i="118"/>
  <c r="P61" i="118"/>
  <c r="N61" i="118"/>
  <c r="M61" i="118"/>
  <c r="F61" i="118"/>
  <c r="P51" i="118"/>
  <c r="I51" i="118"/>
  <c r="H51" i="118"/>
  <c r="D51" i="118"/>
  <c r="H50" i="118"/>
  <c r="T49" i="118"/>
  <c r="M48" i="118"/>
  <c r="L47" i="118"/>
  <c r="D47" i="118"/>
  <c r="P45" i="118"/>
  <c r="H45" i="118"/>
  <c r="H43" i="118"/>
  <c r="T42" i="118"/>
  <c r="L42" i="118"/>
  <c r="D40" i="118"/>
  <c r="P39" i="118"/>
  <c r="W36" i="118"/>
  <c r="V36" i="118"/>
  <c r="U36" i="118"/>
  <c r="W27" i="167"/>
  <c r="V27" i="167"/>
  <c r="U27" i="167"/>
  <c r="T27" i="167"/>
  <c r="S27" i="167"/>
  <c r="R27" i="167"/>
  <c r="Q27" i="167"/>
  <c r="P27" i="167"/>
  <c r="O27" i="167"/>
  <c r="N27" i="167"/>
  <c r="M27" i="167"/>
  <c r="L27" i="167"/>
  <c r="K27" i="167"/>
  <c r="J27" i="167"/>
  <c r="I27" i="167"/>
  <c r="H27" i="167"/>
  <c r="G27" i="167"/>
  <c r="F27" i="167"/>
  <c r="E27" i="167"/>
  <c r="D27" i="167"/>
  <c r="W22" i="167"/>
  <c r="V22" i="167"/>
  <c r="U22" i="167"/>
  <c r="T22" i="167"/>
  <c r="S22" i="167"/>
  <c r="R22" i="167"/>
  <c r="Q22" i="167"/>
  <c r="P22" i="167"/>
  <c r="O22" i="167"/>
  <c r="N22" i="167"/>
  <c r="M22" i="167"/>
  <c r="L22" i="167"/>
  <c r="K22" i="167"/>
  <c r="J22" i="167"/>
  <c r="I22" i="167"/>
  <c r="H22" i="167"/>
  <c r="G22" i="167"/>
  <c r="F22" i="167"/>
  <c r="E22" i="167"/>
  <c r="D22" i="167"/>
  <c r="W17" i="167"/>
  <c r="V17" i="167"/>
  <c r="U17" i="167"/>
  <c r="T17" i="167"/>
  <c r="S17" i="167"/>
  <c r="R17" i="167"/>
  <c r="Q17" i="167"/>
  <c r="P17" i="167"/>
  <c r="O17" i="167"/>
  <c r="N17" i="167"/>
  <c r="M17" i="167"/>
  <c r="L17" i="167"/>
  <c r="K17" i="167"/>
  <c r="J17" i="167"/>
  <c r="I17" i="167"/>
  <c r="H17" i="167"/>
  <c r="G17" i="167"/>
  <c r="F17" i="167"/>
  <c r="E17" i="167"/>
  <c r="D17" i="167"/>
  <c r="W11" i="167"/>
  <c r="V11" i="167"/>
  <c r="U11" i="167"/>
  <c r="T11" i="167"/>
  <c r="S11" i="167"/>
  <c r="R11" i="167"/>
  <c r="Q11" i="167"/>
  <c r="P11" i="167"/>
  <c r="O11" i="167"/>
  <c r="N11" i="167"/>
  <c r="M11" i="167"/>
  <c r="L11" i="167"/>
  <c r="K11" i="167"/>
  <c r="J11" i="167"/>
  <c r="I11" i="167"/>
  <c r="H11" i="167"/>
  <c r="G11" i="167"/>
  <c r="F11" i="167"/>
  <c r="E11" i="167"/>
  <c r="D11" i="167"/>
  <c r="W8" i="167"/>
  <c r="V8" i="167"/>
  <c r="U8" i="167"/>
  <c r="T8" i="167"/>
  <c r="T3" i="167" s="1"/>
  <c r="S8" i="167"/>
  <c r="R8" i="167"/>
  <c r="Q8" i="167"/>
  <c r="P8" i="167"/>
  <c r="O8" i="167"/>
  <c r="N8" i="167"/>
  <c r="M8" i="167"/>
  <c r="L8" i="167"/>
  <c r="K8" i="167"/>
  <c r="J8" i="167"/>
  <c r="I8" i="167"/>
  <c r="H8" i="167"/>
  <c r="G8" i="167"/>
  <c r="F8" i="167"/>
  <c r="E8" i="167"/>
  <c r="D8" i="167"/>
  <c r="D3" i="167" s="1"/>
  <c r="W4" i="167"/>
  <c r="W3" i="167" s="1"/>
  <c r="V4" i="167"/>
  <c r="U4" i="167"/>
  <c r="U3" i="167" s="1"/>
  <c r="T4" i="167"/>
  <c r="S4" i="167"/>
  <c r="R4" i="167"/>
  <c r="Q4" i="167"/>
  <c r="P4" i="167"/>
  <c r="P3" i="167" s="1"/>
  <c r="O4" i="167"/>
  <c r="O3" i="167" s="1"/>
  <c r="N4" i="167"/>
  <c r="N3" i="167" s="1"/>
  <c r="M4" i="167"/>
  <c r="M3" i="167" s="1"/>
  <c r="L4" i="167"/>
  <c r="K4" i="167"/>
  <c r="J4" i="167"/>
  <c r="I4" i="167"/>
  <c r="H4" i="167"/>
  <c r="H3" i="167" s="1"/>
  <c r="G4" i="167"/>
  <c r="F4" i="167"/>
  <c r="E4" i="167"/>
  <c r="E3" i="167" s="1"/>
  <c r="D4" i="167"/>
  <c r="L3" i="167"/>
  <c r="P2" i="183" l="1"/>
  <c r="L2" i="183"/>
  <c r="I3" i="167"/>
  <c r="Q3" i="167"/>
  <c r="D27" i="118"/>
  <c r="L27" i="118"/>
  <c r="V3" i="167"/>
  <c r="K8" i="118"/>
  <c r="S8" i="118"/>
  <c r="J4" i="118"/>
  <c r="J3" i="118" s="1"/>
  <c r="R4" i="118"/>
  <c r="R3" i="118" s="1"/>
  <c r="O27" i="118"/>
  <c r="F17" i="118"/>
  <c r="V17" i="118"/>
  <c r="F11" i="118"/>
  <c r="N11" i="118"/>
  <c r="G11" i="118"/>
  <c r="O11" i="118"/>
  <c r="O2" i="183"/>
  <c r="K2" i="183"/>
  <c r="L33" i="166"/>
  <c r="L26" i="166" s="1"/>
  <c r="H2" i="183"/>
  <c r="I37" i="118"/>
  <c r="Q39" i="118"/>
  <c r="E40" i="118"/>
  <c r="M42" i="118"/>
  <c r="U42" i="118"/>
  <c r="I45" i="118"/>
  <c r="Q45" i="118"/>
  <c r="I38" i="118"/>
  <c r="Q38" i="118"/>
  <c r="E41" i="118"/>
  <c r="M41" i="118"/>
  <c r="U43" i="118"/>
  <c r="I44" i="118"/>
  <c r="E47" i="118"/>
  <c r="U49" i="118"/>
  <c r="E51" i="118"/>
  <c r="Q61" i="118"/>
  <c r="U63" i="118"/>
  <c r="I64" i="118"/>
  <c r="Q64" i="118"/>
  <c r="M65" i="118"/>
  <c r="E67" i="118"/>
  <c r="M67" i="118"/>
  <c r="I68" i="118"/>
  <c r="Q68" i="118"/>
  <c r="G2" i="183"/>
  <c r="I2" i="183"/>
  <c r="G47" i="118"/>
  <c r="S48" i="118"/>
  <c r="W49" i="118"/>
  <c r="G51" i="118"/>
  <c r="O51" i="118"/>
  <c r="K61" i="118"/>
  <c r="S61" i="118"/>
  <c r="W63" i="118"/>
  <c r="O65" i="118"/>
  <c r="O67" i="118"/>
  <c r="K68" i="118"/>
  <c r="S68" i="118"/>
  <c r="G69" i="118"/>
  <c r="F2" i="183"/>
  <c r="O33" i="166"/>
  <c r="O26" i="166" s="1"/>
  <c r="W2" i="183"/>
  <c r="T27" i="118"/>
  <c r="K3" i="167"/>
  <c r="S3" i="167"/>
  <c r="G3" i="167"/>
  <c r="F27" i="118"/>
  <c r="N27" i="118"/>
  <c r="V27" i="118"/>
  <c r="G27" i="118"/>
  <c r="O17" i="118"/>
  <c r="W17" i="118"/>
  <c r="D11" i="118"/>
  <c r="T11" i="118"/>
  <c r="F3" i="167"/>
  <c r="D46" i="118"/>
  <c r="L48" i="118"/>
  <c r="D52" i="170"/>
  <c r="T48" i="118"/>
  <c r="T66" i="118"/>
  <c r="P69" i="118"/>
  <c r="K37" i="118"/>
  <c r="G38" i="118"/>
  <c r="O38" i="118"/>
  <c r="K39" i="118"/>
  <c r="G40" i="118"/>
  <c r="W40" i="118"/>
  <c r="K41" i="118"/>
  <c r="W42" i="118"/>
  <c r="S43" i="118"/>
  <c r="O44" i="118"/>
  <c r="K45" i="118"/>
  <c r="S45" i="118"/>
  <c r="K47" i="118"/>
  <c r="O48" i="118"/>
  <c r="G50" i="118"/>
  <c r="K51" i="118"/>
  <c r="G61" i="118"/>
  <c r="O61" i="118"/>
  <c r="W61" i="118"/>
  <c r="S63" i="118"/>
  <c r="G64" i="118"/>
  <c r="W66" i="118"/>
  <c r="K67" i="118"/>
  <c r="W68" i="118"/>
  <c r="S69" i="118"/>
  <c r="H37" i="118"/>
  <c r="P65" i="118"/>
  <c r="H38" i="118"/>
  <c r="P38" i="118"/>
  <c r="D41" i="118"/>
  <c r="L41" i="118"/>
  <c r="T41" i="118"/>
  <c r="T43" i="118"/>
  <c r="H44" i="118"/>
  <c r="P44" i="118"/>
  <c r="F38" i="118"/>
  <c r="N38" i="118"/>
  <c r="R39" i="118"/>
  <c r="V40" i="118"/>
  <c r="J41" i="118"/>
  <c r="N42" i="118"/>
  <c r="R43" i="118"/>
  <c r="S2" i="183"/>
  <c r="N2" i="183"/>
  <c r="E2" i="183"/>
  <c r="D2" i="183"/>
  <c r="F37" i="118"/>
  <c r="J38" i="118"/>
  <c r="N39" i="118"/>
  <c r="V39" i="118"/>
  <c r="F41" i="118"/>
  <c r="J42" i="118"/>
  <c r="R42" i="118"/>
  <c r="V43" i="118"/>
  <c r="F45" i="118"/>
  <c r="N45" i="118"/>
  <c r="F51" i="118"/>
  <c r="V63" i="118"/>
  <c r="J64" i="118"/>
  <c r="R64" i="118"/>
  <c r="F67" i="118"/>
  <c r="N67" i="118"/>
  <c r="R68" i="118"/>
  <c r="F69" i="118"/>
  <c r="N69" i="118"/>
  <c r="G37" i="118"/>
  <c r="S38" i="118"/>
  <c r="O39" i="118"/>
  <c r="W39" i="118"/>
  <c r="S40" i="118"/>
  <c r="O41" i="118"/>
  <c r="K42" i="118"/>
  <c r="S42" i="118"/>
  <c r="K44" i="118"/>
  <c r="G45" i="118"/>
  <c r="O45" i="118"/>
  <c r="J52" i="166"/>
  <c r="M2" i="183"/>
  <c r="Q33" i="170"/>
  <c r="Q26" i="170" s="1"/>
  <c r="R2" i="183"/>
  <c r="U2" i="183"/>
  <c r="C51" i="118"/>
  <c r="C61" i="118"/>
  <c r="T2" i="183"/>
  <c r="N33" i="166"/>
  <c r="N26" i="166" s="1"/>
  <c r="K63" i="118"/>
  <c r="S64" i="118"/>
  <c r="D38" i="118"/>
  <c r="L39" i="118"/>
  <c r="T40" i="118"/>
  <c r="H42" i="118"/>
  <c r="P43" i="118"/>
  <c r="D45" i="118"/>
  <c r="E38" i="118"/>
  <c r="M39" i="118"/>
  <c r="U40" i="118"/>
  <c r="I42" i="118"/>
  <c r="Q43" i="118"/>
  <c r="E45" i="118"/>
  <c r="E61" i="118"/>
  <c r="M63" i="118"/>
  <c r="U64" i="118"/>
  <c r="Q67" i="118"/>
  <c r="E69" i="118"/>
  <c r="W37" i="118"/>
  <c r="N63" i="118"/>
  <c r="V64" i="118"/>
  <c r="Q36" i="118"/>
  <c r="O63" i="118"/>
  <c r="W64" i="118"/>
  <c r="O36" i="118"/>
  <c r="D33" i="166"/>
  <c r="D26" i="166" s="1"/>
  <c r="D52" i="166"/>
  <c r="K76" i="118"/>
  <c r="V52" i="170"/>
  <c r="N52" i="169"/>
  <c r="R52" i="168"/>
  <c r="E33" i="166"/>
  <c r="E26" i="166" s="1"/>
  <c r="E52" i="166"/>
  <c r="W33" i="170"/>
  <c r="W26" i="170" s="1"/>
  <c r="O33" i="170"/>
  <c r="O26" i="170" s="1"/>
  <c r="W52" i="170"/>
  <c r="O52" i="169"/>
  <c r="S52" i="168"/>
  <c r="F33" i="166"/>
  <c r="F26" i="166" s="1"/>
  <c r="F52" i="166"/>
  <c r="T33" i="170"/>
  <c r="T26" i="170" s="1"/>
  <c r="P33" i="170"/>
  <c r="P26" i="170" s="1"/>
  <c r="P52" i="169"/>
  <c r="D52" i="169"/>
  <c r="T52" i="168"/>
  <c r="G52" i="166"/>
  <c r="C44" i="118"/>
  <c r="V46" i="118"/>
  <c r="J48" i="118"/>
  <c r="R49" i="118"/>
  <c r="J65" i="118"/>
  <c r="R66" i="118"/>
  <c r="F68" i="118"/>
  <c r="U33" i="170"/>
  <c r="U26" i="170" s="1"/>
  <c r="U52" i="168"/>
  <c r="H52" i="166"/>
  <c r="G44" i="118"/>
  <c r="W46" i="118"/>
  <c r="K48" i="118"/>
  <c r="S49" i="118"/>
  <c r="K65" i="118"/>
  <c r="S66" i="118"/>
  <c r="G68" i="118"/>
  <c r="O69" i="118"/>
  <c r="N33" i="170"/>
  <c r="N26" i="170" s="1"/>
  <c r="V33" i="170"/>
  <c r="V26" i="170" s="1"/>
  <c r="R33" i="170"/>
  <c r="R26" i="170" s="1"/>
  <c r="I52" i="166"/>
  <c r="L177" i="149"/>
  <c r="R45" i="118"/>
  <c r="N48" i="118"/>
  <c r="V49" i="118"/>
  <c r="J51" i="118"/>
  <c r="F64" i="118"/>
  <c r="N65" i="118"/>
  <c r="V66" i="118"/>
  <c r="J68" i="118"/>
  <c r="R69" i="118"/>
  <c r="F52" i="169"/>
  <c r="N33" i="168"/>
  <c r="N26" i="168" s="1"/>
  <c r="G33" i="166"/>
  <c r="G26" i="166" s="1"/>
  <c r="O177" i="149"/>
  <c r="S52" i="169"/>
  <c r="G52" i="169"/>
  <c r="W52" i="168"/>
  <c r="H33" i="166"/>
  <c r="H26" i="166" s="1"/>
  <c r="N41" i="118"/>
  <c r="H33" i="168"/>
  <c r="H26" i="168" s="1"/>
  <c r="I33" i="166"/>
  <c r="I26" i="166" s="1"/>
  <c r="E33" i="169"/>
  <c r="E26" i="169" s="1"/>
  <c r="V177" i="149"/>
  <c r="F33" i="169"/>
  <c r="F26" i="169" s="1"/>
  <c r="V52" i="169"/>
  <c r="K33" i="166"/>
  <c r="K26" i="166" s="1"/>
  <c r="K52" i="166"/>
  <c r="K64" i="118"/>
  <c r="D33" i="170"/>
  <c r="D26" i="170" s="1"/>
  <c r="G33" i="169"/>
  <c r="G26" i="169" s="1"/>
  <c r="W52" i="169"/>
  <c r="K33" i="168"/>
  <c r="K26" i="168" s="1"/>
  <c r="L52" i="166"/>
  <c r="L33" i="168"/>
  <c r="L26" i="168" s="1"/>
  <c r="M52" i="166"/>
  <c r="F33" i="170"/>
  <c r="F26" i="170" s="1"/>
  <c r="E52" i="170"/>
  <c r="I33" i="169"/>
  <c r="I26" i="169" s="1"/>
  <c r="M33" i="168"/>
  <c r="M26" i="168" s="1"/>
  <c r="N52" i="166"/>
  <c r="F52" i="170"/>
  <c r="J33" i="169"/>
  <c r="J26" i="169" s="1"/>
  <c r="O52" i="166"/>
  <c r="C177" i="149"/>
  <c r="W65" i="118"/>
  <c r="K33" i="169"/>
  <c r="K26" i="169" s="1"/>
  <c r="O33" i="168"/>
  <c r="O26" i="168" s="1"/>
  <c r="G33" i="170"/>
  <c r="G26" i="170" s="1"/>
  <c r="H52" i="170"/>
  <c r="D33" i="168"/>
  <c r="D26" i="168" s="1"/>
  <c r="D52" i="168"/>
  <c r="Q52" i="166"/>
  <c r="J177" i="149"/>
  <c r="R38" i="118"/>
  <c r="E66" i="118"/>
  <c r="J33" i="170"/>
  <c r="J26" i="170" s="1"/>
  <c r="I52" i="170"/>
  <c r="M33" i="169"/>
  <c r="M26" i="169" s="1"/>
  <c r="E52" i="168"/>
  <c r="F66" i="118"/>
  <c r="J52" i="170"/>
  <c r="N33" i="169"/>
  <c r="N26" i="169" s="1"/>
  <c r="F52" i="168"/>
  <c r="S52" i="166"/>
  <c r="L76" i="118"/>
  <c r="Q2" i="183"/>
  <c r="W45" i="118"/>
  <c r="V65" i="118"/>
  <c r="G66" i="118"/>
  <c r="L33" i="170"/>
  <c r="L26" i="170" s="1"/>
  <c r="K52" i="170"/>
  <c r="O33" i="169"/>
  <c r="O26" i="169" s="1"/>
  <c r="W33" i="169"/>
  <c r="W26" i="169" s="1"/>
  <c r="S33" i="168"/>
  <c r="S26" i="168" s="1"/>
  <c r="G52" i="168"/>
  <c r="T33" i="166"/>
  <c r="T26" i="166" s="1"/>
  <c r="P33" i="166"/>
  <c r="P26" i="166" s="1"/>
  <c r="T52" i="166"/>
  <c r="F47" i="118"/>
  <c r="M33" i="170"/>
  <c r="M26" i="170" s="1"/>
  <c r="L52" i="170"/>
  <c r="T33" i="168"/>
  <c r="T26" i="168" s="1"/>
  <c r="H52" i="168"/>
  <c r="U33" i="166"/>
  <c r="U26" i="166" s="1"/>
  <c r="Q33" i="166"/>
  <c r="Q26" i="166" s="1"/>
  <c r="M33" i="166"/>
  <c r="M26" i="166" s="1"/>
  <c r="U52" i="166"/>
  <c r="I66" i="118"/>
  <c r="M52" i="170"/>
  <c r="Q33" i="169"/>
  <c r="Q26" i="169" s="1"/>
  <c r="U33" i="168"/>
  <c r="U26" i="168" s="1"/>
  <c r="I52" i="168"/>
  <c r="V33" i="166"/>
  <c r="V26" i="166" s="1"/>
  <c r="R33" i="166"/>
  <c r="R26" i="166" s="1"/>
  <c r="V52" i="166"/>
  <c r="P177" i="149"/>
  <c r="H33" i="170"/>
  <c r="H26" i="170" s="1"/>
  <c r="D66" i="118"/>
  <c r="J66" i="118"/>
  <c r="N52" i="170"/>
  <c r="R33" i="169"/>
  <c r="R26" i="169" s="1"/>
  <c r="V33" i="168"/>
  <c r="V26" i="168" s="1"/>
  <c r="J52" i="168"/>
  <c r="W33" i="166"/>
  <c r="W26" i="166" s="1"/>
  <c r="S33" i="166"/>
  <c r="S26" i="166" s="1"/>
  <c r="W52" i="166"/>
  <c r="K66" i="118"/>
  <c r="S67" i="118"/>
  <c r="O52" i="170"/>
  <c r="S33" i="169"/>
  <c r="S26" i="169" s="1"/>
  <c r="W33" i="168"/>
  <c r="W26" i="168" s="1"/>
  <c r="K52" i="168"/>
  <c r="P46" i="118"/>
  <c r="D48" i="118"/>
  <c r="L49" i="118"/>
  <c r="T50" i="118"/>
  <c r="P52" i="170"/>
  <c r="H52" i="169"/>
  <c r="L52" i="168"/>
  <c r="G177" i="149"/>
  <c r="I33" i="170"/>
  <c r="I26" i="170" s="1"/>
  <c r="Q46" i="118"/>
  <c r="E48" i="118"/>
  <c r="M49" i="118"/>
  <c r="U50" i="118"/>
  <c r="Q52" i="170"/>
  <c r="Q2" i="170" s="1"/>
  <c r="U33" i="169"/>
  <c r="U26" i="169" s="1"/>
  <c r="M52" i="168"/>
  <c r="J44" i="118"/>
  <c r="G52" i="170"/>
  <c r="R46" i="118"/>
  <c r="F48" i="118"/>
  <c r="N49" i="118"/>
  <c r="V50" i="118"/>
  <c r="V67" i="118"/>
  <c r="J69" i="118"/>
  <c r="R52" i="170"/>
  <c r="V33" i="169"/>
  <c r="V26" i="169" s="1"/>
  <c r="J52" i="169"/>
  <c r="V42" i="118"/>
  <c r="K38" i="118"/>
  <c r="S39" i="118"/>
  <c r="G41" i="118"/>
  <c r="O42" i="118"/>
  <c r="S46" i="118"/>
  <c r="G48" i="118"/>
  <c r="O49" i="118"/>
  <c r="W50" i="118"/>
  <c r="W67" i="118"/>
  <c r="K69" i="118"/>
  <c r="K52" i="169"/>
  <c r="O52" i="168"/>
  <c r="D37" i="118"/>
  <c r="L38" i="118"/>
  <c r="T39" i="118"/>
  <c r="H41" i="118"/>
  <c r="P42" i="118"/>
  <c r="T46" i="118"/>
  <c r="H48" i="118"/>
  <c r="P49" i="118"/>
  <c r="L69" i="118"/>
  <c r="T52" i="170"/>
  <c r="L52" i="169"/>
  <c r="P52" i="168"/>
  <c r="F40" i="118"/>
  <c r="C43" i="118"/>
  <c r="E37" i="118"/>
  <c r="M38" i="118"/>
  <c r="U39" i="118"/>
  <c r="I41" i="118"/>
  <c r="Q42" i="118"/>
  <c r="E44" i="118"/>
  <c r="U46" i="118"/>
  <c r="I48" i="118"/>
  <c r="Q49" i="118"/>
  <c r="I65" i="118"/>
  <c r="Q66" i="118"/>
  <c r="E68" i="118"/>
  <c r="M69" i="118"/>
  <c r="U52" i="170"/>
  <c r="Q52" i="168"/>
  <c r="F42" i="118"/>
  <c r="H69" i="118"/>
  <c r="D44" i="118"/>
  <c r="L45" i="118"/>
  <c r="I61" i="118"/>
  <c r="Q63" i="118"/>
  <c r="E65" i="118"/>
  <c r="M66" i="118"/>
  <c r="U67" i="118"/>
  <c r="I69" i="118"/>
  <c r="I33" i="168"/>
  <c r="I26" i="168" s="1"/>
  <c r="D68" i="118"/>
  <c r="M45" i="118"/>
  <c r="J52" i="167"/>
  <c r="F65" i="118"/>
  <c r="N66" i="118"/>
  <c r="M52" i="169"/>
  <c r="F44" i="118"/>
  <c r="G65" i="118"/>
  <c r="O66" i="118"/>
  <c r="H65" i="118"/>
  <c r="P66" i="118"/>
  <c r="T67" i="118"/>
  <c r="T64" i="118"/>
  <c r="Q52" i="169"/>
  <c r="I52" i="169"/>
  <c r="I33" i="167"/>
  <c r="I26" i="167" s="1"/>
  <c r="E33" i="170"/>
  <c r="E26" i="170" s="1"/>
  <c r="R52" i="169"/>
  <c r="N52" i="168"/>
  <c r="T76" i="118"/>
  <c r="P33" i="168"/>
  <c r="P26" i="168" s="1"/>
  <c r="D36" i="118"/>
  <c r="T45" i="118"/>
  <c r="H47" i="118"/>
  <c r="P48" i="118"/>
  <c r="D50" i="118"/>
  <c r="L51" i="118"/>
  <c r="T52" i="169"/>
  <c r="Q33" i="168"/>
  <c r="Q26" i="168" s="1"/>
  <c r="P52" i="166"/>
  <c r="H61" i="118"/>
  <c r="U45" i="118"/>
  <c r="Q48" i="118"/>
  <c r="E50" i="118"/>
  <c r="M51" i="118"/>
  <c r="R52" i="167"/>
  <c r="U52" i="169"/>
  <c r="H40" i="118"/>
  <c r="R48" i="118"/>
  <c r="N51" i="118"/>
  <c r="S52" i="170"/>
  <c r="R52" i="166"/>
  <c r="J76" i="118"/>
  <c r="I47" i="118"/>
  <c r="W43" i="118"/>
  <c r="F50" i="118"/>
  <c r="K33" i="170"/>
  <c r="K26" i="170" s="1"/>
  <c r="H33" i="169"/>
  <c r="H26" i="169" s="1"/>
  <c r="M44" i="118"/>
  <c r="I36" i="118"/>
  <c r="Q37" i="118"/>
  <c r="E39" i="118"/>
  <c r="M40" i="118"/>
  <c r="U41" i="118"/>
  <c r="I43" i="118"/>
  <c r="Q44" i="118"/>
  <c r="E46" i="118"/>
  <c r="M47" i="118"/>
  <c r="U48" i="118"/>
  <c r="I50" i="118"/>
  <c r="Q51" i="118"/>
  <c r="R65" i="118"/>
  <c r="V69" i="118"/>
  <c r="J33" i="168"/>
  <c r="J26" i="168" s="1"/>
  <c r="T38" i="118"/>
  <c r="J47" i="118"/>
  <c r="S41" i="118"/>
  <c r="R37" i="118"/>
  <c r="F39" i="118"/>
  <c r="V41" i="118"/>
  <c r="J43" i="118"/>
  <c r="R44" i="118"/>
  <c r="F46" i="118"/>
  <c r="N47" i="118"/>
  <c r="V48" i="118"/>
  <c r="J50" i="118"/>
  <c r="R51" i="118"/>
  <c r="S65" i="118"/>
  <c r="G67" i="118"/>
  <c r="O68" i="118"/>
  <c r="W69" i="118"/>
  <c r="V52" i="168"/>
  <c r="J37" i="118"/>
  <c r="L37" i="118"/>
  <c r="E36" i="118"/>
  <c r="J40" i="118"/>
  <c r="G43" i="118"/>
  <c r="L40" i="118"/>
  <c r="S37" i="118"/>
  <c r="G39" i="118"/>
  <c r="O40" i="118"/>
  <c r="W41" i="118"/>
  <c r="K43" i="118"/>
  <c r="S44" i="118"/>
  <c r="G46" i="118"/>
  <c r="O47" i="118"/>
  <c r="W48" i="118"/>
  <c r="K50" i="118"/>
  <c r="S51" i="118"/>
  <c r="D63" i="118"/>
  <c r="L64" i="118"/>
  <c r="T65" i="118"/>
  <c r="H67" i="118"/>
  <c r="P68" i="118"/>
  <c r="D65" i="118"/>
  <c r="U33" i="167"/>
  <c r="U26" i="167" s="1"/>
  <c r="C65" i="118"/>
  <c r="U38" i="118"/>
  <c r="N37" i="118"/>
  <c r="G36" i="118"/>
  <c r="L36" i="118"/>
  <c r="T37" i="118"/>
  <c r="H39" i="118"/>
  <c r="P40" i="118"/>
  <c r="D42" i="118"/>
  <c r="L43" i="118"/>
  <c r="T44" i="118"/>
  <c r="H46" i="118"/>
  <c r="P47" i="118"/>
  <c r="D49" i="118"/>
  <c r="L50" i="118"/>
  <c r="T51" i="118"/>
  <c r="E63" i="118"/>
  <c r="M64" i="118"/>
  <c r="U65" i="118"/>
  <c r="E33" i="168"/>
  <c r="E26" i="168" s="1"/>
  <c r="L44" i="118"/>
  <c r="V45" i="118"/>
  <c r="W38" i="118"/>
  <c r="D39" i="118"/>
  <c r="M36" i="118"/>
  <c r="U37" i="118"/>
  <c r="I39" i="118"/>
  <c r="Q40" i="118"/>
  <c r="E42" i="118"/>
  <c r="M43" i="118"/>
  <c r="U44" i="118"/>
  <c r="I46" i="118"/>
  <c r="Q47" i="118"/>
  <c r="E49" i="118"/>
  <c r="M50" i="118"/>
  <c r="U51" i="118"/>
  <c r="F63" i="118"/>
  <c r="N64" i="118"/>
  <c r="F33" i="168"/>
  <c r="F26" i="168" s="1"/>
  <c r="T33" i="167"/>
  <c r="T26" i="167" s="1"/>
  <c r="L66" i="118"/>
  <c r="M37" i="118"/>
  <c r="R41" i="118"/>
  <c r="U69" i="118"/>
  <c r="V37" i="118"/>
  <c r="J39" i="118"/>
  <c r="R40" i="118"/>
  <c r="N43" i="118"/>
  <c r="V44" i="118"/>
  <c r="J46" i="118"/>
  <c r="R47" i="118"/>
  <c r="F49" i="118"/>
  <c r="N50" i="118"/>
  <c r="V51" i="118"/>
  <c r="G63" i="118"/>
  <c r="O64" i="118"/>
  <c r="G33" i="168"/>
  <c r="G26" i="168" s="1"/>
  <c r="V38" i="118"/>
  <c r="R76" i="118"/>
  <c r="Q41" i="118"/>
  <c r="O37" i="118"/>
  <c r="G42" i="118"/>
  <c r="O43" i="118"/>
  <c r="W44" i="118"/>
  <c r="K46" i="118"/>
  <c r="S47" i="118"/>
  <c r="G49" i="118"/>
  <c r="O50" i="118"/>
  <c r="W51" i="118"/>
  <c r="H52" i="167"/>
  <c r="S76" i="118"/>
  <c r="P41" i="118"/>
  <c r="F43" i="118"/>
  <c r="P37" i="118"/>
  <c r="L46" i="118"/>
  <c r="T47" i="118"/>
  <c r="H49" i="118"/>
  <c r="P50" i="118"/>
  <c r="E52" i="167"/>
  <c r="S33" i="170"/>
  <c r="S26" i="170" s="1"/>
  <c r="P33" i="169"/>
  <c r="P26" i="169" s="1"/>
  <c r="M33" i="167"/>
  <c r="M26" i="167" s="1"/>
  <c r="Q33" i="167"/>
  <c r="Q26" i="167" s="1"/>
  <c r="D43" i="118"/>
  <c r="N44" i="118"/>
  <c r="M46" i="118"/>
  <c r="U47" i="118"/>
  <c r="I49" i="118"/>
  <c r="Q50" i="118"/>
  <c r="U52" i="167"/>
  <c r="E52" i="169"/>
  <c r="R33" i="168"/>
  <c r="R26" i="168" s="1"/>
  <c r="I40" i="118"/>
  <c r="N46" i="118"/>
  <c r="V47" i="118"/>
  <c r="J49" i="118"/>
  <c r="R50" i="118"/>
  <c r="W52" i="167"/>
  <c r="J33" i="166"/>
  <c r="J26" i="166" s="1"/>
  <c r="N40" i="118"/>
  <c r="J45" i="118"/>
  <c r="P63" i="118"/>
  <c r="E43" i="118"/>
  <c r="F36" i="118"/>
  <c r="K40" i="118"/>
  <c r="O46" i="118"/>
  <c r="W47" i="118"/>
  <c r="K49" i="118"/>
  <c r="S50" i="118"/>
  <c r="L63" i="118"/>
  <c r="H66" i="118"/>
  <c r="P67" i="118"/>
  <c r="D69" i="118"/>
  <c r="C39" i="118"/>
  <c r="C47" i="118"/>
  <c r="C40" i="118"/>
  <c r="C48" i="118"/>
  <c r="C66" i="118"/>
  <c r="E33" i="167"/>
  <c r="E26" i="167" s="1"/>
  <c r="N33" i="167"/>
  <c r="N26" i="167" s="1"/>
  <c r="N52" i="167"/>
  <c r="D33" i="169"/>
  <c r="D26" i="169" s="1"/>
  <c r="L33" i="169"/>
  <c r="L26" i="169" s="1"/>
  <c r="T33" i="169"/>
  <c r="T26" i="169" s="1"/>
  <c r="C41" i="118"/>
  <c r="C49" i="118"/>
  <c r="C67" i="118"/>
  <c r="P52" i="167"/>
  <c r="C42" i="118"/>
  <c r="C50" i="118"/>
  <c r="C68" i="118"/>
  <c r="H63" i="118"/>
  <c r="C69" i="118"/>
  <c r="C37" i="118"/>
  <c r="C45" i="118"/>
  <c r="C63" i="118"/>
  <c r="V33" i="167"/>
  <c r="V26" i="167" s="1"/>
  <c r="R61" i="118"/>
  <c r="C38" i="118"/>
  <c r="C46" i="118"/>
  <c r="C64" i="118"/>
  <c r="P76" i="118"/>
  <c r="H76" i="118"/>
  <c r="G76" i="118"/>
  <c r="O76" i="118"/>
  <c r="W76" i="118"/>
  <c r="I76" i="118"/>
  <c r="Q76" i="118"/>
  <c r="D76" i="118"/>
  <c r="L33" i="167"/>
  <c r="L26" i="167" s="1"/>
  <c r="W33" i="167"/>
  <c r="W26" i="167" s="1"/>
  <c r="K33" i="167"/>
  <c r="K26" i="167" s="1"/>
  <c r="K36" i="118"/>
  <c r="S33" i="167"/>
  <c r="S26" i="167" s="1"/>
  <c r="S36" i="118"/>
  <c r="M52" i="167"/>
  <c r="V52" i="167"/>
  <c r="N36" i="118"/>
  <c r="T36" i="118"/>
  <c r="F52" i="167"/>
  <c r="O52" i="167"/>
  <c r="D52" i="167"/>
  <c r="D61" i="118"/>
  <c r="L52" i="167"/>
  <c r="L61" i="118"/>
  <c r="T52" i="167"/>
  <c r="T61" i="118"/>
  <c r="J61" i="118"/>
  <c r="J3" i="167"/>
  <c r="R3" i="167"/>
  <c r="D33" i="167"/>
  <c r="D26" i="167" s="1"/>
  <c r="O33" i="167"/>
  <c r="O26" i="167" s="1"/>
  <c r="G52" i="167"/>
  <c r="Q52" i="167"/>
  <c r="F33" i="167"/>
  <c r="F26" i="167" s="1"/>
  <c r="H33" i="167"/>
  <c r="H26" i="167" s="1"/>
  <c r="H36" i="118"/>
  <c r="P33" i="167"/>
  <c r="P26" i="167" s="1"/>
  <c r="P36" i="118"/>
  <c r="I52" i="167"/>
  <c r="J33" i="167"/>
  <c r="J26" i="167" s="1"/>
  <c r="J36" i="118"/>
  <c r="R33" i="167"/>
  <c r="R26" i="167" s="1"/>
  <c r="R36" i="118"/>
  <c r="G33" i="167"/>
  <c r="G26" i="167" s="1"/>
  <c r="S52" i="167"/>
  <c r="K52" i="167"/>
  <c r="E4" i="118"/>
  <c r="M4" i="118"/>
  <c r="U4" i="118"/>
  <c r="L11" i="118"/>
  <c r="D17" i="118"/>
  <c r="L17" i="118"/>
  <c r="T17" i="118"/>
  <c r="K4" i="118"/>
  <c r="S4" i="118"/>
  <c r="S3" i="118" s="1"/>
  <c r="D8" i="118"/>
  <c r="L8" i="118"/>
  <c r="T8" i="118"/>
  <c r="P8" i="118"/>
  <c r="E17" i="118"/>
  <c r="M17" i="118"/>
  <c r="U17" i="118"/>
  <c r="I17" i="118"/>
  <c r="Q17" i="118"/>
  <c r="M8" i="118"/>
  <c r="U8" i="118"/>
  <c r="D4" i="118"/>
  <c r="L4" i="118"/>
  <c r="T4" i="118"/>
  <c r="E11" i="118"/>
  <c r="M11" i="118"/>
  <c r="U11" i="118"/>
  <c r="H17" i="118"/>
  <c r="P17" i="118"/>
  <c r="I8" i="118"/>
  <c r="I3" i="118" s="1"/>
  <c r="Q8" i="118"/>
  <c r="Q3" i="118" s="1"/>
  <c r="E8" i="118"/>
  <c r="G4" i="118"/>
  <c r="G3" i="118" s="1"/>
  <c r="O4" i="118"/>
  <c r="W4" i="118"/>
  <c r="W3" i="118" s="1"/>
  <c r="H11" i="118"/>
  <c r="H3" i="118" s="1"/>
  <c r="P11" i="118"/>
  <c r="K17" i="118"/>
  <c r="S17" i="118"/>
  <c r="K3" i="118"/>
  <c r="F3" i="118"/>
  <c r="N3" i="118"/>
  <c r="V3" i="118"/>
  <c r="N177" i="149" l="1"/>
  <c r="K177" i="149"/>
  <c r="L2" i="166"/>
  <c r="H177" i="149"/>
  <c r="P2" i="169"/>
  <c r="M3" i="118"/>
  <c r="U3" i="118"/>
  <c r="O3" i="118"/>
  <c r="P3" i="118"/>
  <c r="F177" i="149"/>
  <c r="I2" i="168"/>
  <c r="R2" i="170"/>
  <c r="O2" i="170"/>
  <c r="M177" i="149"/>
  <c r="E177" i="149"/>
  <c r="W177" i="149"/>
  <c r="I177" i="149"/>
  <c r="S177" i="149"/>
  <c r="R177" i="149"/>
  <c r="K2" i="169"/>
  <c r="D2" i="170"/>
  <c r="R2" i="168"/>
  <c r="J2" i="166"/>
  <c r="O2" i="167"/>
  <c r="D177" i="149"/>
  <c r="N2" i="166"/>
  <c r="U2" i="168"/>
  <c r="O2" i="166"/>
  <c r="T177" i="149"/>
  <c r="L3" i="118"/>
  <c r="E3" i="118"/>
  <c r="D3" i="118"/>
  <c r="T3" i="118"/>
  <c r="R2" i="167"/>
  <c r="N2" i="169"/>
  <c r="V2" i="170"/>
  <c r="S2" i="168"/>
  <c r="I2" i="170"/>
  <c r="T2" i="170"/>
  <c r="V2" i="169"/>
  <c r="H2" i="166"/>
  <c r="N2" i="170"/>
  <c r="D2" i="166"/>
  <c r="G2" i="169"/>
  <c r="M2" i="166"/>
  <c r="S2" i="169"/>
  <c r="H2" i="167"/>
  <c r="I2" i="166"/>
  <c r="W2" i="167"/>
  <c r="S2" i="170"/>
  <c r="H2" i="168"/>
  <c r="O52" i="118"/>
  <c r="S52" i="118"/>
  <c r="F2" i="169"/>
  <c r="W2" i="169"/>
  <c r="P2" i="167"/>
  <c r="Q2" i="168"/>
  <c r="P2" i="168"/>
  <c r="M52" i="118"/>
  <c r="P2" i="170"/>
  <c r="O2" i="169"/>
  <c r="J2" i="169"/>
  <c r="L2" i="168"/>
  <c r="W2" i="168"/>
  <c r="U177" i="149"/>
  <c r="U33" i="118"/>
  <c r="U26" i="118" s="1"/>
  <c r="Q33" i="118"/>
  <c r="Q26" i="118" s="1"/>
  <c r="G2" i="168"/>
  <c r="F2" i="166"/>
  <c r="L33" i="118"/>
  <c r="L26" i="118" s="1"/>
  <c r="J2" i="167"/>
  <c r="G52" i="118"/>
  <c r="H33" i="118"/>
  <c r="H26" i="118" s="1"/>
  <c r="Q2" i="169"/>
  <c r="G2" i="166"/>
  <c r="Q52" i="118"/>
  <c r="J2" i="170"/>
  <c r="K2" i="168"/>
  <c r="W52" i="118"/>
  <c r="F2" i="167"/>
  <c r="W2" i="170"/>
  <c r="E2" i="170"/>
  <c r="I2" i="169"/>
  <c r="M2" i="170"/>
  <c r="E2" i="166"/>
  <c r="R2" i="166"/>
  <c r="S2" i="166"/>
  <c r="K52" i="118"/>
  <c r="Q2" i="166"/>
  <c r="N52" i="118"/>
  <c r="H2" i="169"/>
  <c r="T2" i="168"/>
  <c r="F2" i="168"/>
  <c r="U2" i="170"/>
  <c r="F52" i="118"/>
  <c r="K2" i="170"/>
  <c r="E2" i="168"/>
  <c r="L2" i="169"/>
  <c r="M2" i="169"/>
  <c r="V2" i="168"/>
  <c r="P2" i="166"/>
  <c r="D2" i="168"/>
  <c r="D2" i="169"/>
  <c r="Q144" i="149"/>
  <c r="K2" i="166"/>
  <c r="N2" i="168"/>
  <c r="G2" i="170"/>
  <c r="J52" i="118"/>
  <c r="I33" i="118"/>
  <c r="I26" i="118" s="1"/>
  <c r="F33" i="118"/>
  <c r="F26" i="118" s="1"/>
  <c r="V2" i="166"/>
  <c r="R33" i="118"/>
  <c r="R26" i="118" s="1"/>
  <c r="Q177" i="149"/>
  <c r="R2" i="169"/>
  <c r="T52" i="118"/>
  <c r="M2" i="168"/>
  <c r="Q2" i="167"/>
  <c r="P52" i="118"/>
  <c r="V33" i="118"/>
  <c r="V26" i="118" s="1"/>
  <c r="N33" i="118"/>
  <c r="N26" i="118" s="1"/>
  <c r="O33" i="118"/>
  <c r="O26" i="118" s="1"/>
  <c r="E52" i="118"/>
  <c r="H2" i="170"/>
  <c r="L2" i="170"/>
  <c r="R52" i="118"/>
  <c r="T2" i="166"/>
  <c r="O2" i="168"/>
  <c r="F2" i="170"/>
  <c r="W2" i="166"/>
  <c r="D52" i="118"/>
  <c r="M33" i="118"/>
  <c r="M26" i="118" s="1"/>
  <c r="T2" i="169"/>
  <c r="I52" i="118"/>
  <c r="D33" i="118"/>
  <c r="D26" i="118" s="1"/>
  <c r="U52" i="118"/>
  <c r="U2" i="169"/>
  <c r="J2" i="168"/>
  <c r="G2" i="167"/>
  <c r="E2" i="169"/>
  <c r="L140" i="149"/>
  <c r="M2" i="167"/>
  <c r="N2" i="167"/>
  <c r="E33" i="118"/>
  <c r="E26" i="118" s="1"/>
  <c r="H52" i="118"/>
  <c r="U2" i="166"/>
  <c r="W33" i="118"/>
  <c r="W26" i="118" s="1"/>
  <c r="V52" i="118"/>
  <c r="P143" i="149"/>
  <c r="S33" i="118"/>
  <c r="S26" i="118" s="1"/>
  <c r="I2" i="167"/>
  <c r="T2" i="167"/>
  <c r="E2" i="167"/>
  <c r="G33" i="118"/>
  <c r="G26" i="118" s="1"/>
  <c r="K33" i="118"/>
  <c r="K26" i="118" s="1"/>
  <c r="L52" i="118"/>
  <c r="J33" i="118"/>
  <c r="J26" i="118" s="1"/>
  <c r="T33" i="118"/>
  <c r="T26" i="118" s="1"/>
  <c r="P33" i="118"/>
  <c r="P26" i="118" s="1"/>
  <c r="U2" i="167"/>
  <c r="S2" i="167"/>
  <c r="V2" i="167"/>
  <c r="H140" i="149"/>
  <c r="K2" i="167"/>
  <c r="D2" i="167"/>
  <c r="L2" i="167"/>
  <c r="I142" i="149" l="1"/>
  <c r="R144" i="149"/>
  <c r="J140" i="149"/>
  <c r="O144" i="149"/>
  <c r="P141" i="149"/>
  <c r="F142" i="149"/>
  <c r="H142" i="149"/>
  <c r="K143" i="149"/>
  <c r="R141" i="149"/>
  <c r="D144" i="149"/>
  <c r="R142" i="149"/>
  <c r="I141" i="149"/>
  <c r="E144" i="149"/>
  <c r="P142" i="149"/>
  <c r="S144" i="149"/>
  <c r="Q142" i="149"/>
  <c r="W141" i="149"/>
  <c r="U142" i="149"/>
  <c r="E142" i="149"/>
  <c r="Q141" i="149"/>
  <c r="F141" i="149"/>
  <c r="W142" i="149"/>
  <c r="I140" i="149"/>
  <c r="V141" i="149"/>
  <c r="D143" i="149"/>
  <c r="J141" i="149"/>
  <c r="H141" i="149"/>
  <c r="T144" i="149"/>
  <c r="M144" i="149"/>
  <c r="U143" i="149"/>
  <c r="D142" i="149"/>
  <c r="U144" i="149"/>
  <c r="R140" i="149"/>
  <c r="K142" i="149"/>
  <c r="I144" i="149"/>
  <c r="G141" i="149"/>
  <c r="R143" i="149"/>
  <c r="V144" i="149"/>
  <c r="J144" i="149"/>
  <c r="O143" i="149"/>
  <c r="S142" i="149"/>
  <c r="O140" i="149"/>
  <c r="O141" i="149"/>
  <c r="N140" i="149"/>
  <c r="M140" i="149"/>
  <c r="V143" i="149"/>
  <c r="S143" i="149"/>
  <c r="G143" i="149"/>
  <c r="P144" i="149"/>
  <c r="G142" i="149"/>
  <c r="D140" i="149"/>
  <c r="Q140" i="149"/>
  <c r="N143" i="149"/>
  <c r="T143" i="149"/>
  <c r="N144" i="149"/>
  <c r="W143" i="149"/>
  <c r="S140" i="149"/>
  <c r="L142" i="149"/>
  <c r="F143" i="149"/>
  <c r="H143" i="149"/>
  <c r="T142" i="149"/>
  <c r="J143" i="149"/>
  <c r="W144" i="149"/>
  <c r="G140" i="149"/>
  <c r="P140" i="149"/>
  <c r="I143" i="149"/>
  <c r="F140" i="149"/>
  <c r="T141" i="149"/>
  <c r="M141" i="149"/>
  <c r="V142" i="149"/>
  <c r="M143" i="149"/>
  <c r="K144" i="149"/>
  <c r="L143" i="149"/>
  <c r="Q143" i="149"/>
  <c r="N142" i="149"/>
  <c r="E140" i="149"/>
  <c r="U140" i="149"/>
  <c r="H144" i="149"/>
  <c r="E143" i="149"/>
  <c r="N141" i="149"/>
  <c r="M142" i="149"/>
  <c r="L144" i="149"/>
  <c r="J142" i="149"/>
  <c r="W140" i="149"/>
  <c r="T140" i="149"/>
  <c r="F144" i="149"/>
  <c r="G144" i="149"/>
  <c r="O142" i="149"/>
  <c r="K140" i="149"/>
  <c r="V140" i="149"/>
  <c r="S141" i="149"/>
  <c r="E141" i="149"/>
  <c r="U141" i="149"/>
  <c r="L141" i="149"/>
  <c r="D141" i="149"/>
  <c r="K141" i="149"/>
  <c r="C71" i="170" l="1"/>
  <c r="C27" i="170"/>
  <c r="C22" i="170"/>
  <c r="C17" i="170"/>
  <c r="C8" i="170"/>
  <c r="C4" i="170"/>
  <c r="C71" i="169"/>
  <c r="C27" i="169"/>
  <c r="C22" i="169"/>
  <c r="C17" i="169"/>
  <c r="C11" i="169"/>
  <c r="C8" i="169"/>
  <c r="C4" i="169"/>
  <c r="C71" i="168"/>
  <c r="C27" i="168"/>
  <c r="C22" i="168"/>
  <c r="C11" i="168"/>
  <c r="C8" i="168"/>
  <c r="C4" i="168"/>
  <c r="C76" i="118"/>
  <c r="C71" i="167"/>
  <c r="C17" i="167"/>
  <c r="C8" i="167"/>
  <c r="C4" i="167"/>
  <c r="C71" i="166"/>
  <c r="C52" i="166"/>
  <c r="C27" i="166"/>
  <c r="C22" i="166"/>
  <c r="C17" i="166"/>
  <c r="C11" i="166"/>
  <c r="C8" i="166"/>
  <c r="C4" i="166"/>
  <c r="C3" i="169" l="1"/>
  <c r="C3" i="166"/>
  <c r="C11" i="170"/>
  <c r="C3" i="170" s="1"/>
  <c r="C52" i="170"/>
  <c r="C11" i="167"/>
  <c r="C3" i="167" s="1"/>
  <c r="C27" i="167"/>
  <c r="C3" i="168"/>
  <c r="C17" i="168"/>
  <c r="C22" i="167"/>
  <c r="C52" i="169" l="1"/>
  <c r="C36" i="118" l="1"/>
  <c r="C52" i="167" l="1"/>
  <c r="C52" i="168" l="1"/>
  <c r="C33" i="166" l="1"/>
  <c r="C26" i="166" s="1"/>
  <c r="C2" i="166" s="1"/>
  <c r="C140" i="149" l="1"/>
  <c r="C33" i="168" l="1"/>
  <c r="C26" i="168" s="1"/>
  <c r="C2" i="168" s="1"/>
  <c r="C33" i="170"/>
  <c r="C26" i="170" s="1"/>
  <c r="C2" i="170" s="1"/>
  <c r="C33" i="169"/>
  <c r="C26" i="169" s="1"/>
  <c r="C2" i="169" s="1"/>
  <c r="C33" i="167"/>
  <c r="C26" i="167" s="1"/>
  <c r="C2" i="167" s="1"/>
  <c r="C144" i="149" l="1"/>
  <c r="C143" i="149"/>
  <c r="C142" i="149"/>
  <c r="C141" i="149"/>
  <c r="K75" i="117" l="1"/>
  <c r="J75" i="117"/>
  <c r="I75" i="117"/>
  <c r="H75" i="117"/>
  <c r="W74" i="117"/>
  <c r="G74" i="117"/>
  <c r="F74" i="117"/>
  <c r="E74" i="117"/>
  <c r="D74" i="117"/>
  <c r="S73" i="117"/>
  <c r="Q73" i="117"/>
  <c r="P73" i="117"/>
  <c r="L72" i="117"/>
  <c r="G72" i="117"/>
  <c r="J70" i="117"/>
  <c r="I70" i="117"/>
  <c r="H70" i="117"/>
  <c r="V69" i="117"/>
  <c r="U69" i="117"/>
  <c r="T69" i="117"/>
  <c r="R68" i="117"/>
  <c r="Q68" i="117"/>
  <c r="P68" i="117"/>
  <c r="N67" i="117"/>
  <c r="M67" i="117"/>
  <c r="L67" i="117"/>
  <c r="F67" i="117"/>
  <c r="E67" i="117"/>
  <c r="D67" i="117"/>
  <c r="V65" i="117"/>
  <c r="U65" i="117"/>
  <c r="T65" i="117"/>
  <c r="R64" i="117"/>
  <c r="Q64" i="117"/>
  <c r="P64" i="117"/>
  <c r="J64" i="117"/>
  <c r="I64" i="117"/>
  <c r="H64" i="117"/>
  <c r="F63" i="117"/>
  <c r="E63" i="117"/>
  <c r="D63" i="117"/>
  <c r="V61" i="117"/>
  <c r="U61" i="117"/>
  <c r="T61" i="117"/>
  <c r="N61" i="117"/>
  <c r="M61" i="117"/>
  <c r="L61" i="117"/>
  <c r="J60" i="117"/>
  <c r="I60" i="117"/>
  <c r="H60" i="117"/>
  <c r="F59" i="117"/>
  <c r="E59" i="117"/>
  <c r="D59" i="117"/>
  <c r="R58" i="117"/>
  <c r="Q58" i="117"/>
  <c r="P58" i="117"/>
  <c r="N57" i="117"/>
  <c r="M57" i="117"/>
  <c r="L57" i="117"/>
  <c r="J56" i="117"/>
  <c r="I56" i="117"/>
  <c r="H56" i="117"/>
  <c r="V55" i="117"/>
  <c r="U55" i="117"/>
  <c r="T55" i="117"/>
  <c r="P54" i="117"/>
  <c r="N53" i="117"/>
  <c r="F53" i="117"/>
  <c r="D53" i="117"/>
  <c r="F51" i="117"/>
  <c r="W50" i="117"/>
  <c r="V50" i="117"/>
  <c r="U50" i="117"/>
  <c r="T50" i="117"/>
  <c r="S49" i="117"/>
  <c r="R49" i="117"/>
  <c r="Q49" i="117"/>
  <c r="P49" i="117"/>
  <c r="N49" i="117"/>
  <c r="K49" i="117"/>
  <c r="J48" i="117"/>
  <c r="G48" i="117"/>
  <c r="F48" i="117"/>
  <c r="E48" i="117"/>
  <c r="D48" i="117"/>
  <c r="W46" i="117"/>
  <c r="V46" i="117"/>
  <c r="U46" i="117"/>
  <c r="T46" i="117"/>
  <c r="R46" i="117"/>
  <c r="O46" i="117"/>
  <c r="N45" i="117"/>
  <c r="K45" i="117"/>
  <c r="J45" i="117"/>
  <c r="I45" i="117"/>
  <c r="H45" i="117"/>
  <c r="G44" i="117"/>
  <c r="F44" i="117"/>
  <c r="E44" i="117"/>
  <c r="D44" i="117"/>
  <c r="V43" i="117"/>
  <c r="S43" i="117"/>
  <c r="R42" i="117"/>
  <c r="O42" i="117"/>
  <c r="N42" i="117"/>
  <c r="M42" i="117"/>
  <c r="L42" i="117"/>
  <c r="K41" i="117"/>
  <c r="J41" i="117"/>
  <c r="I41" i="117"/>
  <c r="H41" i="117"/>
  <c r="F41" i="117"/>
  <c r="W40" i="117"/>
  <c r="M40" i="117"/>
  <c r="V39" i="117"/>
  <c r="S39" i="117"/>
  <c r="R39" i="117"/>
  <c r="Q39" i="117"/>
  <c r="P39" i="117"/>
  <c r="O38" i="117"/>
  <c r="N38" i="117"/>
  <c r="M38" i="117"/>
  <c r="L38" i="117"/>
  <c r="J38" i="117"/>
  <c r="G38" i="117"/>
  <c r="Q37" i="117"/>
  <c r="F37" i="117"/>
  <c r="W36" i="117"/>
  <c r="V36" i="117"/>
  <c r="U36" i="117"/>
  <c r="T36" i="117"/>
  <c r="S35" i="117"/>
  <c r="R35" i="117"/>
  <c r="Q35" i="117"/>
  <c r="P35" i="117"/>
  <c r="N35" i="117"/>
  <c r="K35" i="117"/>
  <c r="J34" i="117"/>
  <c r="G34" i="117"/>
  <c r="F34" i="117"/>
  <c r="W31" i="117"/>
  <c r="V31" i="117"/>
  <c r="T31" i="117"/>
  <c r="R31" i="117"/>
  <c r="O31" i="117"/>
  <c r="N30" i="117"/>
  <c r="K30" i="117"/>
  <c r="J30" i="117"/>
  <c r="H30" i="117"/>
  <c r="G29" i="117"/>
  <c r="F29" i="117"/>
  <c r="D29" i="117"/>
  <c r="V28" i="117"/>
  <c r="R25" i="117"/>
  <c r="N25" i="117"/>
  <c r="M25" i="117"/>
  <c r="J25" i="117"/>
  <c r="K24" i="117"/>
  <c r="J24" i="117"/>
  <c r="F24" i="117"/>
  <c r="V23" i="117"/>
  <c r="V21" i="117"/>
  <c r="S21" i="117"/>
  <c r="R21" i="117"/>
  <c r="Q21" i="117"/>
  <c r="P21" i="117"/>
  <c r="N21" i="117"/>
  <c r="O20" i="117"/>
  <c r="N20" i="117"/>
  <c r="M20" i="117"/>
  <c r="J20" i="117"/>
  <c r="G20" i="117"/>
  <c r="F20" i="117"/>
  <c r="E20" i="117"/>
  <c r="F19" i="117"/>
  <c r="T18" i="117"/>
  <c r="R18" i="117"/>
  <c r="T16" i="117"/>
  <c r="S16" i="117"/>
  <c r="R16" i="117"/>
  <c r="Q16" i="117"/>
  <c r="P16" i="117"/>
  <c r="O16" i="117"/>
  <c r="L16" i="117"/>
  <c r="J16" i="117"/>
  <c r="I16" i="117"/>
  <c r="L15" i="117"/>
  <c r="K15" i="117"/>
  <c r="H15" i="117"/>
  <c r="G15" i="117"/>
  <c r="F15" i="117"/>
  <c r="E15" i="117"/>
  <c r="D15" i="117"/>
  <c r="D14" i="117"/>
  <c r="W13" i="117"/>
  <c r="V13" i="117"/>
  <c r="U13" i="117"/>
  <c r="T13" i="117"/>
  <c r="S13" i="117"/>
  <c r="P13" i="117"/>
  <c r="N13" i="117"/>
  <c r="P12" i="117"/>
  <c r="O12" i="117"/>
  <c r="L12" i="117"/>
  <c r="K12" i="117"/>
  <c r="H12" i="117"/>
  <c r="H10" i="117"/>
  <c r="E10" i="117"/>
  <c r="D10" i="117"/>
  <c r="T7" i="117"/>
  <c r="S7" i="117"/>
  <c r="O7" i="117"/>
  <c r="M7" i="117"/>
  <c r="L7" i="117"/>
  <c r="J6" i="117"/>
  <c r="I6" i="117"/>
  <c r="H6" i="117"/>
  <c r="G6" i="117"/>
  <c r="D5" i="117"/>
  <c r="C73" i="117"/>
  <c r="C70" i="117"/>
  <c r="C68" i="117"/>
  <c r="C47" i="117"/>
  <c r="C46" i="117"/>
  <c r="C45" i="117"/>
  <c r="C43" i="117"/>
  <c r="C39" i="117"/>
  <c r="C14" i="117"/>
  <c r="C7" i="117"/>
  <c r="C6" i="117"/>
  <c r="W71" i="164"/>
  <c r="V71" i="164"/>
  <c r="U71" i="164"/>
  <c r="T71" i="164"/>
  <c r="S71" i="164"/>
  <c r="R71" i="164"/>
  <c r="Q71" i="164"/>
  <c r="P71" i="164"/>
  <c r="O71" i="164"/>
  <c r="N71" i="164"/>
  <c r="M71" i="164"/>
  <c r="L71" i="164"/>
  <c r="K71" i="164"/>
  <c r="J71" i="164"/>
  <c r="I71" i="164"/>
  <c r="H71" i="164"/>
  <c r="G71" i="164"/>
  <c r="F71" i="164"/>
  <c r="E71" i="164"/>
  <c r="D71" i="164"/>
  <c r="C71" i="164"/>
  <c r="W52" i="164"/>
  <c r="V52" i="164"/>
  <c r="U52" i="164"/>
  <c r="T52" i="164"/>
  <c r="S52" i="164"/>
  <c r="R52" i="164"/>
  <c r="Q52" i="164"/>
  <c r="P52" i="164"/>
  <c r="O52" i="164"/>
  <c r="N52" i="164"/>
  <c r="M52" i="164"/>
  <c r="L52" i="164"/>
  <c r="K52" i="164"/>
  <c r="J52" i="164"/>
  <c r="I52" i="164"/>
  <c r="H52" i="164"/>
  <c r="G52" i="164"/>
  <c r="F52" i="164"/>
  <c r="E52" i="164"/>
  <c r="D52" i="164"/>
  <c r="C52" i="164"/>
  <c r="W33" i="164"/>
  <c r="V33" i="164"/>
  <c r="U33" i="164"/>
  <c r="T33" i="164"/>
  <c r="S33" i="164"/>
  <c r="R33" i="164"/>
  <c r="Q33" i="164"/>
  <c r="Q26" i="164" s="1"/>
  <c r="P33" i="164"/>
  <c r="P26" i="164" s="1"/>
  <c r="O33" i="164"/>
  <c r="N33" i="164"/>
  <c r="M33" i="164"/>
  <c r="L33" i="164"/>
  <c r="K33" i="164"/>
  <c r="J33" i="164"/>
  <c r="J26" i="164" s="1"/>
  <c r="I33" i="164"/>
  <c r="I26" i="164" s="1"/>
  <c r="H33" i="164"/>
  <c r="H26" i="164" s="1"/>
  <c r="G33" i="164"/>
  <c r="F33" i="164"/>
  <c r="E33" i="164"/>
  <c r="D33" i="164"/>
  <c r="C33" i="164"/>
  <c r="W27" i="164"/>
  <c r="W26" i="164" s="1"/>
  <c r="V27" i="164"/>
  <c r="V26" i="164" s="1"/>
  <c r="U27" i="164"/>
  <c r="U26" i="164" s="1"/>
  <c r="T27" i="164"/>
  <c r="S27" i="164"/>
  <c r="R27" i="164"/>
  <c r="Q27" i="164"/>
  <c r="P27" i="164"/>
  <c r="O27" i="164"/>
  <c r="N27" i="164"/>
  <c r="N26" i="164" s="1"/>
  <c r="M27" i="164"/>
  <c r="M26" i="164" s="1"/>
  <c r="L27" i="164"/>
  <c r="K27" i="164"/>
  <c r="J27" i="164"/>
  <c r="I27" i="164"/>
  <c r="H27" i="164"/>
  <c r="G27" i="164"/>
  <c r="G26" i="164" s="1"/>
  <c r="F27" i="164"/>
  <c r="F26" i="164" s="1"/>
  <c r="E27" i="164"/>
  <c r="E26" i="164" s="1"/>
  <c r="D27" i="164"/>
  <c r="C27" i="164"/>
  <c r="T26" i="164"/>
  <c r="S26" i="164"/>
  <c r="R26" i="164"/>
  <c r="O26" i="164"/>
  <c r="L26" i="164"/>
  <c r="K26" i="164"/>
  <c r="D26" i="164"/>
  <c r="C26" i="164"/>
  <c r="W22" i="164"/>
  <c r="V22" i="164"/>
  <c r="U22" i="164"/>
  <c r="T22" i="164"/>
  <c r="S22" i="164"/>
  <c r="R22" i="164"/>
  <c r="Q22" i="164"/>
  <c r="P22" i="164"/>
  <c r="O22" i="164"/>
  <c r="N22" i="164"/>
  <c r="M22" i="164"/>
  <c r="L22" i="164"/>
  <c r="K22" i="164"/>
  <c r="J22" i="164"/>
  <c r="I22" i="164"/>
  <c r="H22" i="164"/>
  <c r="G22" i="164"/>
  <c r="F22" i="164"/>
  <c r="E22" i="164"/>
  <c r="D22" i="164"/>
  <c r="C22" i="164"/>
  <c r="W17" i="164"/>
  <c r="V17" i="164"/>
  <c r="U17" i="164"/>
  <c r="T17" i="164"/>
  <c r="S17" i="164"/>
  <c r="R17" i="164"/>
  <c r="Q17" i="164"/>
  <c r="P17" i="164"/>
  <c r="O17" i="164"/>
  <c r="N17" i="164"/>
  <c r="M17" i="164"/>
  <c r="L17" i="164"/>
  <c r="K17" i="164"/>
  <c r="J17" i="164"/>
  <c r="I17" i="164"/>
  <c r="H17" i="164"/>
  <c r="G17" i="164"/>
  <c r="F17" i="164"/>
  <c r="E17" i="164"/>
  <c r="D17" i="164"/>
  <c r="C17" i="164"/>
  <c r="W11" i="164"/>
  <c r="V11" i="164"/>
  <c r="U11" i="164"/>
  <c r="T11" i="164"/>
  <c r="S11" i="164"/>
  <c r="R11" i="164"/>
  <c r="Q11" i="164"/>
  <c r="P11" i="164"/>
  <c r="O11" i="164"/>
  <c r="N11" i="164"/>
  <c r="M11" i="164"/>
  <c r="L11" i="164"/>
  <c r="K11" i="164"/>
  <c r="J11" i="164"/>
  <c r="I11" i="164"/>
  <c r="H11" i="164"/>
  <c r="H3" i="164" s="1"/>
  <c r="G11" i="164"/>
  <c r="F11" i="164"/>
  <c r="E11" i="164"/>
  <c r="D11" i="164"/>
  <c r="C11" i="164"/>
  <c r="W8" i="164"/>
  <c r="V8" i="164"/>
  <c r="V3" i="164" s="1"/>
  <c r="U8" i="164"/>
  <c r="T8" i="164"/>
  <c r="S8" i="164"/>
  <c r="R8" i="164"/>
  <c r="Q8" i="164"/>
  <c r="P8" i="164"/>
  <c r="O8" i="164"/>
  <c r="N8" i="164"/>
  <c r="N3" i="164" s="1"/>
  <c r="M8" i="164"/>
  <c r="M3" i="164" s="1"/>
  <c r="L8" i="164"/>
  <c r="K8" i="164"/>
  <c r="J8" i="164"/>
  <c r="I8" i="164"/>
  <c r="H8" i="164"/>
  <c r="G8" i="164"/>
  <c r="F8" i="164"/>
  <c r="F3" i="164" s="1"/>
  <c r="E8" i="164"/>
  <c r="E3" i="164" s="1"/>
  <c r="D8" i="164"/>
  <c r="C8" i="164"/>
  <c r="W4" i="164"/>
  <c r="V4" i="164"/>
  <c r="U4" i="164"/>
  <c r="T4" i="164"/>
  <c r="S4" i="164"/>
  <c r="S3" i="164" s="1"/>
  <c r="R4" i="164"/>
  <c r="Q4" i="164"/>
  <c r="P4" i="164"/>
  <c r="O4" i="164"/>
  <c r="N4" i="164"/>
  <c r="M4" i="164"/>
  <c r="L4" i="164"/>
  <c r="K4" i="164"/>
  <c r="K3" i="164" s="1"/>
  <c r="J4" i="164"/>
  <c r="I4" i="164"/>
  <c r="H4" i="164"/>
  <c r="G4" i="164"/>
  <c r="F4" i="164"/>
  <c r="E4" i="164"/>
  <c r="D4" i="164"/>
  <c r="C4" i="164"/>
  <c r="C3" i="164" s="1"/>
  <c r="U3" i="164"/>
  <c r="P3" i="164"/>
  <c r="W71" i="162"/>
  <c r="V71" i="162"/>
  <c r="U71" i="162"/>
  <c r="T71" i="162"/>
  <c r="S71" i="162"/>
  <c r="R71" i="162"/>
  <c r="Q71" i="162"/>
  <c r="P71" i="162"/>
  <c r="O71" i="162"/>
  <c r="N71" i="162"/>
  <c r="M71" i="162"/>
  <c r="L71" i="162"/>
  <c r="K71" i="162"/>
  <c r="J71" i="162"/>
  <c r="I71" i="162"/>
  <c r="H71" i="162"/>
  <c r="G71" i="162"/>
  <c r="F71" i="162"/>
  <c r="E71" i="162"/>
  <c r="D71" i="162"/>
  <c r="W52" i="162"/>
  <c r="V52" i="162"/>
  <c r="U52" i="162"/>
  <c r="T52" i="162"/>
  <c r="S52" i="162"/>
  <c r="R52" i="162"/>
  <c r="Q52" i="162"/>
  <c r="P52" i="162"/>
  <c r="O52" i="162"/>
  <c r="N52" i="162"/>
  <c r="M52" i="162"/>
  <c r="L52" i="162"/>
  <c r="K52" i="162"/>
  <c r="J52" i="162"/>
  <c r="I52" i="162"/>
  <c r="H52" i="162"/>
  <c r="G52" i="162"/>
  <c r="F52" i="162"/>
  <c r="E52" i="162"/>
  <c r="D52" i="162"/>
  <c r="W33" i="162"/>
  <c r="V33" i="162"/>
  <c r="U33" i="162"/>
  <c r="T33" i="162"/>
  <c r="S33" i="162"/>
  <c r="R33" i="162"/>
  <c r="Q33" i="162"/>
  <c r="P33" i="162"/>
  <c r="P26" i="162" s="1"/>
  <c r="O33" i="162"/>
  <c r="N33" i="162"/>
  <c r="M33" i="162"/>
  <c r="L33" i="162"/>
  <c r="K33" i="162"/>
  <c r="J33" i="162"/>
  <c r="I33" i="162"/>
  <c r="H33" i="162"/>
  <c r="G33" i="162"/>
  <c r="F33" i="162"/>
  <c r="E33" i="162"/>
  <c r="D33" i="162"/>
  <c r="W27" i="162"/>
  <c r="V27" i="162"/>
  <c r="U27" i="162"/>
  <c r="U26" i="162" s="1"/>
  <c r="T27" i="162"/>
  <c r="S27" i="162"/>
  <c r="R27" i="162"/>
  <c r="R26" i="162" s="1"/>
  <c r="Q27" i="162"/>
  <c r="P27" i="162"/>
  <c r="O27" i="162"/>
  <c r="N27" i="162"/>
  <c r="M27" i="162"/>
  <c r="M26" i="162" s="1"/>
  <c r="L27" i="162"/>
  <c r="L26" i="162" s="1"/>
  <c r="K27" i="162"/>
  <c r="K26" i="162" s="1"/>
  <c r="J27" i="162"/>
  <c r="J26" i="162" s="1"/>
  <c r="I27" i="162"/>
  <c r="H27" i="162"/>
  <c r="G27" i="162"/>
  <c r="F27" i="162"/>
  <c r="E27" i="162"/>
  <c r="E26" i="162" s="1"/>
  <c r="D27" i="162"/>
  <c r="D26" i="162" s="1"/>
  <c r="T26" i="162"/>
  <c r="S26" i="162"/>
  <c r="Q26" i="162"/>
  <c r="I26" i="162"/>
  <c r="H26" i="162"/>
  <c r="W22" i="162"/>
  <c r="V22" i="162"/>
  <c r="U22" i="162"/>
  <c r="T22" i="162"/>
  <c r="S22" i="162"/>
  <c r="R22" i="162"/>
  <c r="Q22" i="162"/>
  <c r="P22" i="162"/>
  <c r="O22" i="162"/>
  <c r="N22" i="162"/>
  <c r="M22" i="162"/>
  <c r="L22" i="162"/>
  <c r="K22" i="162"/>
  <c r="J22" i="162"/>
  <c r="I22" i="162"/>
  <c r="H22" i="162"/>
  <c r="G22" i="162"/>
  <c r="F22" i="162"/>
  <c r="E22" i="162"/>
  <c r="D22" i="162"/>
  <c r="W17" i="162"/>
  <c r="V17" i="162"/>
  <c r="U17" i="162"/>
  <c r="T17" i="162"/>
  <c r="S17" i="162"/>
  <c r="R17" i="162"/>
  <c r="Q17" i="162"/>
  <c r="P17" i="162"/>
  <c r="O17" i="162"/>
  <c r="N17" i="162"/>
  <c r="M17" i="162"/>
  <c r="L17" i="162"/>
  <c r="K17" i="162"/>
  <c r="J17" i="162"/>
  <c r="I17" i="162"/>
  <c r="H17" i="162"/>
  <c r="G17" i="162"/>
  <c r="F17" i="162"/>
  <c r="E17" i="162"/>
  <c r="D17" i="162"/>
  <c r="W11" i="162"/>
  <c r="V11" i="162"/>
  <c r="U11" i="162"/>
  <c r="T11" i="162"/>
  <c r="S11" i="162"/>
  <c r="R11" i="162"/>
  <c r="Q11" i="162"/>
  <c r="P11" i="162"/>
  <c r="O11" i="162"/>
  <c r="N11" i="162"/>
  <c r="M11" i="162"/>
  <c r="L11" i="162"/>
  <c r="K11" i="162"/>
  <c r="J11" i="162"/>
  <c r="I11" i="162"/>
  <c r="H11" i="162"/>
  <c r="G11" i="162"/>
  <c r="F11" i="162"/>
  <c r="E11" i="162"/>
  <c r="D11" i="162"/>
  <c r="W8" i="162"/>
  <c r="V8" i="162"/>
  <c r="U8" i="162"/>
  <c r="T8" i="162"/>
  <c r="S8" i="162"/>
  <c r="R8" i="162"/>
  <c r="Q8" i="162"/>
  <c r="P8" i="162"/>
  <c r="O8" i="162"/>
  <c r="N8" i="162"/>
  <c r="M8" i="162"/>
  <c r="L8" i="162"/>
  <c r="K8" i="162"/>
  <c r="J8" i="162"/>
  <c r="I8" i="162"/>
  <c r="H8" i="162"/>
  <c r="G8" i="162"/>
  <c r="F8" i="162"/>
  <c r="E8" i="162"/>
  <c r="D8" i="162"/>
  <c r="W4" i="162"/>
  <c r="V4" i="162"/>
  <c r="U4" i="162"/>
  <c r="T4" i="162"/>
  <c r="S4" i="162"/>
  <c r="R4" i="162"/>
  <c r="Q4" i="162"/>
  <c r="Q3" i="162" s="1"/>
  <c r="P4" i="162"/>
  <c r="O4" i="162"/>
  <c r="N4" i="162"/>
  <c r="M4" i="162"/>
  <c r="L4" i="162"/>
  <c r="K4" i="162"/>
  <c r="K3" i="162" s="1"/>
  <c r="J4" i="162"/>
  <c r="J3" i="162" s="1"/>
  <c r="I4" i="162"/>
  <c r="I3" i="162" s="1"/>
  <c r="H4" i="162"/>
  <c r="G4" i="162"/>
  <c r="F4" i="162"/>
  <c r="E4" i="162"/>
  <c r="D4" i="162"/>
  <c r="T3" i="162"/>
  <c r="T2" i="162" s="1"/>
  <c r="S3" i="162"/>
  <c r="R3" i="162"/>
  <c r="P3" i="162"/>
  <c r="L3" i="162"/>
  <c r="H3" i="162"/>
  <c r="H2" i="162" s="1"/>
  <c r="D3" i="162"/>
  <c r="D2" i="162" s="1"/>
  <c r="C71" i="162"/>
  <c r="C52" i="162"/>
  <c r="C33" i="162"/>
  <c r="C27" i="162"/>
  <c r="C22" i="162"/>
  <c r="C17" i="162"/>
  <c r="C11" i="162"/>
  <c r="C8" i="162"/>
  <c r="C4" i="162"/>
  <c r="D3" i="164" l="1"/>
  <c r="D2" i="164" s="1"/>
  <c r="L3" i="164"/>
  <c r="T3" i="164"/>
  <c r="T2" i="164" s="1"/>
  <c r="G3" i="164"/>
  <c r="O3" i="164"/>
  <c r="W3" i="164"/>
  <c r="W2" i="164" s="1"/>
  <c r="J3" i="164"/>
  <c r="J2" i="164" s="1"/>
  <c r="R3" i="164"/>
  <c r="R2" i="164" s="1"/>
  <c r="C2" i="164"/>
  <c r="I3" i="164"/>
  <c r="E3" i="162"/>
  <c r="M3" i="162"/>
  <c r="U3" i="162"/>
  <c r="F26" i="162"/>
  <c r="F2" i="162" s="1"/>
  <c r="N26" i="162"/>
  <c r="N2" i="162" s="1"/>
  <c r="V26" i="162"/>
  <c r="V2" i="162" s="1"/>
  <c r="F3" i="162"/>
  <c r="N3" i="162"/>
  <c r="V3" i="162"/>
  <c r="G26" i="162"/>
  <c r="O26" i="162"/>
  <c r="W26" i="162"/>
  <c r="W2" i="162" s="1"/>
  <c r="S2" i="164"/>
  <c r="Q3" i="164"/>
  <c r="Q2" i="164" s="1"/>
  <c r="O3" i="162"/>
  <c r="W3" i="162"/>
  <c r="G3" i="162"/>
  <c r="D137" i="149"/>
  <c r="E24" i="117"/>
  <c r="I25" i="117"/>
  <c r="Q25" i="117"/>
  <c r="U28" i="117"/>
  <c r="M30" i="117"/>
  <c r="Q31" i="117"/>
  <c r="M35" i="117"/>
  <c r="I36" i="117"/>
  <c r="E37" i="117"/>
  <c r="I38" i="117"/>
  <c r="E39" i="117"/>
  <c r="U39" i="117"/>
  <c r="E41" i="117"/>
  <c r="Q42" i="117"/>
  <c r="U43" i="117"/>
  <c r="M45" i="117"/>
  <c r="Q46" i="117"/>
  <c r="I48" i="117"/>
  <c r="M49" i="117"/>
  <c r="E51" i="117"/>
  <c r="I53" i="117"/>
  <c r="M54" i="117"/>
  <c r="U54" i="117"/>
  <c r="E56" i="117"/>
  <c r="I57" i="117"/>
  <c r="Q57" i="117"/>
  <c r="U58" i="117"/>
  <c r="E60" i="117"/>
  <c r="M60" i="117"/>
  <c r="Q61" i="117"/>
  <c r="U62" i="117"/>
  <c r="I63" i="117"/>
  <c r="M64" i="117"/>
  <c r="Q65" i="117"/>
  <c r="E66" i="117"/>
  <c r="I67" i="117"/>
  <c r="M68" i="117"/>
  <c r="U68" i="117"/>
  <c r="E70" i="117"/>
  <c r="I72" i="117"/>
  <c r="Q72" i="117"/>
  <c r="U73" i="117"/>
  <c r="E75" i="117"/>
  <c r="M75" i="117"/>
  <c r="C41" i="117"/>
  <c r="C75" i="117"/>
  <c r="V9" i="117"/>
  <c r="N12" i="117"/>
  <c r="S18" i="117"/>
  <c r="G19" i="117"/>
  <c r="K20" i="117"/>
  <c r="O21" i="117"/>
  <c r="W21" i="117"/>
  <c r="K25" i="117"/>
  <c r="S25" i="117"/>
  <c r="W28" i="117"/>
  <c r="G30" i="117"/>
  <c r="O30" i="117"/>
  <c r="S31" i="117"/>
  <c r="W32" i="117"/>
  <c r="K34" i="117"/>
  <c r="O35" i="117"/>
  <c r="S36" i="117"/>
  <c r="G37" i="117"/>
  <c r="K38" i="117"/>
  <c r="O39" i="117"/>
  <c r="W39" i="117"/>
  <c r="G41" i="117"/>
  <c r="K42" i="117"/>
  <c r="S42" i="117"/>
  <c r="W43" i="117"/>
  <c r="G45" i="117"/>
  <c r="O45" i="117"/>
  <c r="S46" i="117"/>
  <c r="W47" i="117"/>
  <c r="K48" i="117"/>
  <c r="O49" i="117"/>
  <c r="S50" i="117"/>
  <c r="G51" i="117"/>
  <c r="K53" i="117"/>
  <c r="O54" i="117"/>
  <c r="W54" i="117"/>
  <c r="S55" i="117"/>
  <c r="G56" i="117"/>
  <c r="K57" i="117"/>
  <c r="S57" i="117"/>
  <c r="O58" i="117"/>
  <c r="W58" i="117"/>
  <c r="G60" i="117"/>
  <c r="O60" i="117"/>
  <c r="K61" i="117"/>
  <c r="S61" i="117"/>
  <c r="W62" i="117"/>
  <c r="K63" i="117"/>
  <c r="G64" i="117"/>
  <c r="O64" i="117"/>
  <c r="S65" i="117"/>
  <c r="G66" i="117"/>
  <c r="W66" i="117"/>
  <c r="K67" i="117"/>
  <c r="O68" i="117"/>
  <c r="W68" i="117"/>
  <c r="S69" i="117"/>
  <c r="G70" i="117"/>
  <c r="H20" i="117"/>
  <c r="D24" i="117"/>
  <c r="P25" i="117"/>
  <c r="L30" i="117"/>
  <c r="P31" i="117"/>
  <c r="H34" i="117"/>
  <c r="L35" i="117"/>
  <c r="D37" i="117"/>
  <c r="H38" i="117"/>
  <c r="T39" i="117"/>
  <c r="D41" i="117"/>
  <c r="P42" i="117"/>
  <c r="T43" i="117"/>
  <c r="L45" i="117"/>
  <c r="P46" i="117"/>
  <c r="H48" i="117"/>
  <c r="L49" i="117"/>
  <c r="D51" i="117"/>
  <c r="H53" i="117"/>
  <c r="L54" i="117"/>
  <c r="T54" i="117"/>
  <c r="D56" i="117"/>
  <c r="H57" i="117"/>
  <c r="P57" i="117"/>
  <c r="T58" i="117"/>
  <c r="D60" i="117"/>
  <c r="L60" i="117"/>
  <c r="P61" i="117"/>
  <c r="T62" i="117"/>
  <c r="H63" i="117"/>
  <c r="L64" i="117"/>
  <c r="P65" i="117"/>
  <c r="D66" i="117"/>
  <c r="H67" i="117"/>
  <c r="L68" i="117"/>
  <c r="T68" i="117"/>
  <c r="D70" i="117"/>
  <c r="H72" i="117"/>
  <c r="P72" i="117"/>
  <c r="P71" i="117" s="1"/>
  <c r="T73" i="117"/>
  <c r="D75" i="117"/>
  <c r="L75" i="117"/>
  <c r="E12" i="117"/>
  <c r="M12" i="117"/>
  <c r="Q13" i="117"/>
  <c r="U14" i="117"/>
  <c r="I15" i="117"/>
  <c r="M16" i="117"/>
  <c r="C76" i="117"/>
  <c r="P20" i="117"/>
  <c r="T35" i="117"/>
  <c r="H37" i="117"/>
  <c r="P38" i="117"/>
  <c r="D40" i="117"/>
  <c r="L41" i="117"/>
  <c r="T42" i="117"/>
  <c r="H44" i="117"/>
  <c r="P45" i="117"/>
  <c r="D47" i="117"/>
  <c r="L48" i="117"/>
  <c r="T49" i="117"/>
  <c r="H51" i="117"/>
  <c r="P53" i="117"/>
  <c r="D55" i="117"/>
  <c r="L56" i="117"/>
  <c r="T57" i="117"/>
  <c r="H59" i="117"/>
  <c r="P60" i="117"/>
  <c r="D62" i="117"/>
  <c r="L63" i="117"/>
  <c r="T64" i="117"/>
  <c r="H66" i="117"/>
  <c r="P67" i="117"/>
  <c r="D69" i="117"/>
  <c r="L70" i="117"/>
  <c r="H19" i="117"/>
  <c r="I10" i="117"/>
  <c r="M24" i="117"/>
  <c r="U35" i="117"/>
  <c r="U42" i="117"/>
  <c r="I44" i="117"/>
  <c r="Q45" i="117"/>
  <c r="E47" i="117"/>
  <c r="M48" i="117"/>
  <c r="U49" i="117"/>
  <c r="I51" i="117"/>
  <c r="Q53" i="117"/>
  <c r="E55" i="117"/>
  <c r="M56" i="117"/>
  <c r="U57" i="117"/>
  <c r="I59" i="117"/>
  <c r="Q60" i="117"/>
  <c r="E62" i="117"/>
  <c r="M63" i="117"/>
  <c r="U64" i="117"/>
  <c r="I66" i="117"/>
  <c r="Q67" i="117"/>
  <c r="E69" i="117"/>
  <c r="M70" i="117"/>
  <c r="U16" i="117"/>
  <c r="C16" i="117"/>
  <c r="J19" i="117"/>
  <c r="J29" i="117"/>
  <c r="R30" i="117"/>
  <c r="F32" i="117"/>
  <c r="V35" i="117"/>
  <c r="J37" i="117"/>
  <c r="R38" i="117"/>
  <c r="F40" i="117"/>
  <c r="N41" i="117"/>
  <c r="V42" i="117"/>
  <c r="J44" i="117"/>
  <c r="R45" i="117"/>
  <c r="F47" i="117"/>
  <c r="N48" i="117"/>
  <c r="V49" i="117"/>
  <c r="J51" i="117"/>
  <c r="P30" i="117"/>
  <c r="I19" i="117"/>
  <c r="I37" i="117"/>
  <c r="C18" i="117"/>
  <c r="O6" i="117"/>
  <c r="W7" i="117"/>
  <c r="G14" i="117"/>
  <c r="O15" i="117"/>
  <c r="W16" i="117"/>
  <c r="E5" i="117"/>
  <c r="E32" i="117"/>
  <c r="C49" i="117"/>
  <c r="R20" i="117"/>
  <c r="U7" i="117"/>
  <c r="M15" i="117"/>
  <c r="Q38" i="117"/>
  <c r="V25" i="117"/>
  <c r="C51" i="117"/>
  <c r="L10" i="117"/>
  <c r="L2" i="164"/>
  <c r="Q6" i="117"/>
  <c r="U12" i="117"/>
  <c r="I14" i="117"/>
  <c r="Q15" i="117"/>
  <c r="D32" i="117"/>
  <c r="U25" i="117"/>
  <c r="E40" i="117"/>
  <c r="N15" i="117"/>
  <c r="F23" i="117"/>
  <c r="F22" i="117" s="1"/>
  <c r="I76" i="117"/>
  <c r="D9" i="117"/>
  <c r="D8" i="117" s="1"/>
  <c r="C21" i="117"/>
  <c r="C54" i="117"/>
  <c r="R6" i="117"/>
  <c r="J14" i="117"/>
  <c r="E14" i="117"/>
  <c r="I29" i="117"/>
  <c r="M41" i="117"/>
  <c r="V7" i="117"/>
  <c r="N24" i="117"/>
  <c r="K2" i="164"/>
  <c r="P6" i="117"/>
  <c r="W12" i="117"/>
  <c r="K14" i="117"/>
  <c r="S15" i="117"/>
  <c r="T72" i="117"/>
  <c r="H74" i="117"/>
  <c r="P75" i="117"/>
  <c r="G32" i="117"/>
  <c r="S45" i="117"/>
  <c r="O48" i="117"/>
  <c r="W49" i="117"/>
  <c r="K51" i="117"/>
  <c r="I74" i="117"/>
  <c r="Q75" i="117"/>
  <c r="K29" i="117"/>
  <c r="D43" i="117"/>
  <c r="N63" i="117"/>
  <c r="J66" i="117"/>
  <c r="F69" i="117"/>
  <c r="R75" i="117"/>
  <c r="K44" i="117"/>
  <c r="D36" i="117"/>
  <c r="L44" i="117"/>
  <c r="Q24" i="117"/>
  <c r="U38" i="117"/>
  <c r="I40" i="117"/>
  <c r="Q41" i="117"/>
  <c r="E43" i="117"/>
  <c r="M44" i="117"/>
  <c r="U45" i="117"/>
  <c r="I47" i="117"/>
  <c r="Q48" i="117"/>
  <c r="E50" i="117"/>
  <c r="M51" i="117"/>
  <c r="S53" i="117"/>
  <c r="O56" i="117"/>
  <c r="K59" i="117"/>
  <c r="G62" i="117"/>
  <c r="W64" i="117"/>
  <c r="S67" i="117"/>
  <c r="O70" i="117"/>
  <c r="S75" i="117"/>
  <c r="W42" i="117"/>
  <c r="L19" i="117"/>
  <c r="T38" i="117"/>
  <c r="L51" i="117"/>
  <c r="N19" i="117"/>
  <c r="V20" i="117"/>
  <c r="R24" i="117"/>
  <c r="N29" i="117"/>
  <c r="V30" i="117"/>
  <c r="J32" i="117"/>
  <c r="R34" i="117"/>
  <c r="F36" i="117"/>
  <c r="N37" i="117"/>
  <c r="V38" i="117"/>
  <c r="J40" i="117"/>
  <c r="R41" i="117"/>
  <c r="F43" i="117"/>
  <c r="N44" i="117"/>
  <c r="V45" i="117"/>
  <c r="J47" i="117"/>
  <c r="R48" i="117"/>
  <c r="F50" i="117"/>
  <c r="N51" i="117"/>
  <c r="H55" i="117"/>
  <c r="P56" i="117"/>
  <c r="D58" i="117"/>
  <c r="L59" i="117"/>
  <c r="T60" i="117"/>
  <c r="H62" i="117"/>
  <c r="P63" i="117"/>
  <c r="D65" i="117"/>
  <c r="L66" i="117"/>
  <c r="T67" i="117"/>
  <c r="H69" i="117"/>
  <c r="P70" i="117"/>
  <c r="D73" i="117"/>
  <c r="L74" i="117"/>
  <c r="T75" i="117"/>
  <c r="K76" i="117"/>
  <c r="S38" i="117"/>
  <c r="L76" i="117"/>
  <c r="T20" i="117"/>
  <c r="P41" i="117"/>
  <c r="H47" i="117"/>
  <c r="C24" i="117"/>
  <c r="E28" i="117"/>
  <c r="C58" i="117"/>
  <c r="O19" i="117"/>
  <c r="W20" i="117"/>
  <c r="K23" i="117"/>
  <c r="K22" i="117" s="1"/>
  <c r="S24" i="117"/>
  <c r="G28" i="117"/>
  <c r="O29" i="117"/>
  <c r="W30" i="117"/>
  <c r="K32" i="117"/>
  <c r="S34" i="117"/>
  <c r="G36" i="117"/>
  <c r="O37" i="117"/>
  <c r="W38" i="117"/>
  <c r="K40" i="117"/>
  <c r="S41" i="117"/>
  <c r="G43" i="117"/>
  <c r="O44" i="117"/>
  <c r="W45" i="117"/>
  <c r="K47" i="117"/>
  <c r="S48" i="117"/>
  <c r="G50" i="117"/>
  <c r="O51" i="117"/>
  <c r="I55" i="117"/>
  <c r="Q56" i="117"/>
  <c r="E58" i="117"/>
  <c r="M59" i="117"/>
  <c r="U60" i="117"/>
  <c r="I62" i="117"/>
  <c r="Q63" i="117"/>
  <c r="E65" i="117"/>
  <c r="M66" i="117"/>
  <c r="U67" i="117"/>
  <c r="I69" i="117"/>
  <c r="Q70" i="117"/>
  <c r="E73" i="117"/>
  <c r="M74" i="117"/>
  <c r="U75" i="117"/>
  <c r="W35" i="117"/>
  <c r="H32" i="117"/>
  <c r="L5" i="117"/>
  <c r="U20" i="117"/>
  <c r="N76" i="117"/>
  <c r="C29" i="117"/>
  <c r="W6" i="117"/>
  <c r="H9" i="117"/>
  <c r="H8" i="117" s="1"/>
  <c r="P10" i="117"/>
  <c r="D13" i="117"/>
  <c r="L14" i="117"/>
  <c r="T15" i="117"/>
  <c r="H18" i="117"/>
  <c r="P19" i="117"/>
  <c r="D21" i="117"/>
  <c r="T24" i="117"/>
  <c r="H28" i="117"/>
  <c r="D31" i="117"/>
  <c r="L32" i="117"/>
  <c r="H36" i="117"/>
  <c r="P37" i="117"/>
  <c r="D39" i="117"/>
  <c r="L40" i="117"/>
  <c r="T41" i="117"/>
  <c r="H43" i="117"/>
  <c r="P44" i="117"/>
  <c r="D46" i="117"/>
  <c r="L47" i="117"/>
  <c r="T48" i="117"/>
  <c r="H50" i="117"/>
  <c r="P51" i="117"/>
  <c r="R56" i="117"/>
  <c r="N59" i="117"/>
  <c r="J62" i="117"/>
  <c r="F65" i="117"/>
  <c r="V67" i="117"/>
  <c r="R70" i="117"/>
  <c r="N74" i="117"/>
  <c r="G47" i="117"/>
  <c r="L37" i="117"/>
  <c r="D50" i="117"/>
  <c r="M37" i="117"/>
  <c r="U24" i="117"/>
  <c r="M32" i="117"/>
  <c r="U41" i="117"/>
  <c r="I43" i="117"/>
  <c r="Q44" i="117"/>
  <c r="E46" i="117"/>
  <c r="M47" i="117"/>
  <c r="U48" i="117"/>
  <c r="I50" i="117"/>
  <c r="Q51" i="117"/>
  <c r="K55" i="117"/>
  <c r="G58" i="117"/>
  <c r="W60" i="117"/>
  <c r="S63" i="117"/>
  <c r="O66" i="117"/>
  <c r="K69" i="117"/>
  <c r="O74" i="117"/>
  <c r="G40" i="117"/>
  <c r="H23" i="117"/>
  <c r="H40" i="117"/>
  <c r="P48" i="117"/>
  <c r="M76" i="117"/>
  <c r="C28" i="117"/>
  <c r="M14" i="117"/>
  <c r="Q29" i="117"/>
  <c r="V15" i="117"/>
  <c r="V24" i="117"/>
  <c r="V22" i="117" s="1"/>
  <c r="F31" i="117"/>
  <c r="F39" i="117"/>
  <c r="N40" i="117"/>
  <c r="V41" i="117"/>
  <c r="J43" i="117"/>
  <c r="R44" i="117"/>
  <c r="F46" i="117"/>
  <c r="N47" i="117"/>
  <c r="V48" i="117"/>
  <c r="J50" i="117"/>
  <c r="R51" i="117"/>
  <c r="D54" i="117"/>
  <c r="L55" i="117"/>
  <c r="T56" i="117"/>
  <c r="H58" i="117"/>
  <c r="P59" i="117"/>
  <c r="D61" i="117"/>
  <c r="L62" i="117"/>
  <c r="T63" i="117"/>
  <c r="H65" i="117"/>
  <c r="P66" i="117"/>
  <c r="D68" i="117"/>
  <c r="L69" i="117"/>
  <c r="T70" i="117"/>
  <c r="S20" i="117"/>
  <c r="K37" i="117"/>
  <c r="T30" i="117"/>
  <c r="F55" i="117"/>
  <c r="E36" i="117"/>
  <c r="R29" i="117"/>
  <c r="C62" i="117"/>
  <c r="K18" i="117"/>
  <c r="G21" i="117"/>
  <c r="O32" i="117"/>
  <c r="W34" i="117"/>
  <c r="K36" i="117"/>
  <c r="S37" i="117"/>
  <c r="G39" i="117"/>
  <c r="O40" i="117"/>
  <c r="W41" i="117"/>
  <c r="K43" i="117"/>
  <c r="S44" i="117"/>
  <c r="G46" i="117"/>
  <c r="O47" i="117"/>
  <c r="W48" i="117"/>
  <c r="K50" i="117"/>
  <c r="S51" i="117"/>
  <c r="E54" i="117"/>
  <c r="M55" i="117"/>
  <c r="U56" i="117"/>
  <c r="I58" i="117"/>
  <c r="Q59" i="117"/>
  <c r="E61" i="117"/>
  <c r="M62" i="117"/>
  <c r="U63" i="117"/>
  <c r="I65" i="117"/>
  <c r="Q66" i="117"/>
  <c r="E68" i="117"/>
  <c r="M69" i="117"/>
  <c r="U70" i="117"/>
  <c r="G23" i="117"/>
  <c r="O41" i="117"/>
  <c r="P34" i="117"/>
  <c r="T45" i="117"/>
  <c r="C56" i="117"/>
  <c r="D7" i="117"/>
  <c r="C32" i="117"/>
  <c r="T19" i="117"/>
  <c r="T29" i="117"/>
  <c r="H31" i="117"/>
  <c r="P32" i="117"/>
  <c r="D35" i="117"/>
  <c r="L36" i="117"/>
  <c r="T37" i="117"/>
  <c r="H39" i="117"/>
  <c r="P40" i="117"/>
  <c r="D42" i="117"/>
  <c r="L43" i="117"/>
  <c r="T44" i="117"/>
  <c r="H46" i="117"/>
  <c r="P47" i="117"/>
  <c r="D49" i="117"/>
  <c r="L50" i="117"/>
  <c r="T51" i="117"/>
  <c r="O34" i="117"/>
  <c r="I23" i="117"/>
  <c r="P76" i="117"/>
  <c r="Q19" i="117"/>
  <c r="R19" i="117"/>
  <c r="N32" i="117"/>
  <c r="K9" i="117"/>
  <c r="S19" i="117"/>
  <c r="G31" i="117"/>
  <c r="L9" i="117"/>
  <c r="D16" i="117"/>
  <c r="U76" i="117"/>
  <c r="C35" i="117"/>
  <c r="C64" i="117"/>
  <c r="T5" i="117"/>
  <c r="U10" i="117"/>
  <c r="I13" i="117"/>
  <c r="Q14" i="117"/>
  <c r="E16" i="117"/>
  <c r="I21" i="117"/>
  <c r="Q23" i="117"/>
  <c r="E25" i="117"/>
  <c r="M28" i="117"/>
  <c r="I31" i="117"/>
  <c r="S30" i="117"/>
  <c r="V57" i="117"/>
  <c r="O76" i="117"/>
  <c r="C60" i="117"/>
  <c r="E7" i="117"/>
  <c r="J18" i="117"/>
  <c r="R37" i="117"/>
  <c r="O14" i="117"/>
  <c r="W24" i="117"/>
  <c r="C63" i="117"/>
  <c r="T10" i="117"/>
  <c r="L28" i="117"/>
  <c r="V76" i="117"/>
  <c r="R14" i="117"/>
  <c r="V19" i="117"/>
  <c r="J21" i="117"/>
  <c r="F25" i="117"/>
  <c r="V29" i="117"/>
  <c r="J31" i="117"/>
  <c r="R32" i="117"/>
  <c r="W25" i="117"/>
  <c r="L29" i="117"/>
  <c r="U15" i="117"/>
  <c r="N23" i="117"/>
  <c r="J36" i="117"/>
  <c r="W15" i="117"/>
  <c r="S5" i="117"/>
  <c r="H13" i="117"/>
  <c r="H21" i="117"/>
  <c r="W76" i="117"/>
  <c r="C37" i="117"/>
  <c r="C66" i="117"/>
  <c r="W10" i="117"/>
  <c r="K13" i="117"/>
  <c r="S14" i="117"/>
  <c r="G16" i="117"/>
  <c r="W19" i="117"/>
  <c r="K21" i="117"/>
  <c r="S23" i="117"/>
  <c r="G25" i="117"/>
  <c r="O28" i="117"/>
  <c r="W29" i="117"/>
  <c r="K31" i="117"/>
  <c r="S32" i="117"/>
  <c r="O24" i="117"/>
  <c r="R60" i="117"/>
  <c r="U30" i="117"/>
  <c r="Q76" i="117"/>
  <c r="Q10" i="117"/>
  <c r="R76" i="117"/>
  <c r="F21" i="117"/>
  <c r="S76" i="117"/>
  <c r="F7" i="117"/>
  <c r="S29" i="117"/>
  <c r="G7" i="117"/>
  <c r="P14" i="117"/>
  <c r="L18" i="117"/>
  <c r="C38" i="117"/>
  <c r="K7" i="117"/>
  <c r="P9" i="117"/>
  <c r="D12" i="117"/>
  <c r="L13" i="117"/>
  <c r="T14" i="117"/>
  <c r="H16" i="117"/>
  <c r="P18" i="117"/>
  <c r="D20" i="117"/>
  <c r="L21" i="117"/>
  <c r="H25" i="117"/>
  <c r="F57" i="117"/>
  <c r="V59" i="117"/>
  <c r="R62" i="117"/>
  <c r="N65" i="117"/>
  <c r="J68" i="117"/>
  <c r="V74" i="117"/>
  <c r="D19" i="117"/>
  <c r="L20" i="117"/>
  <c r="T21" i="117"/>
  <c r="G24" i="117"/>
  <c r="O25" i="117"/>
  <c r="C55" i="117"/>
  <c r="J76" i="117"/>
  <c r="S6" i="117"/>
  <c r="M10" i="117"/>
  <c r="T12" i="117"/>
  <c r="H14" i="117"/>
  <c r="P15" i="117"/>
  <c r="K5" i="117"/>
  <c r="L2" i="162"/>
  <c r="N7" i="117"/>
  <c r="I2" i="162"/>
  <c r="P2" i="162"/>
  <c r="T9" i="117"/>
  <c r="E35" i="117"/>
  <c r="M36" i="117"/>
  <c r="U37" i="117"/>
  <c r="I39" i="117"/>
  <c r="Q40" i="117"/>
  <c r="E42" i="117"/>
  <c r="M43" i="117"/>
  <c r="U44" i="117"/>
  <c r="I46" i="117"/>
  <c r="Q47" i="117"/>
  <c r="E49" i="117"/>
  <c r="M50" i="117"/>
  <c r="U51" i="117"/>
  <c r="H73" i="117"/>
  <c r="P74" i="117"/>
  <c r="W14" i="117"/>
  <c r="K16" i="117"/>
  <c r="F35" i="117"/>
  <c r="N36" i="117"/>
  <c r="V37" i="117"/>
  <c r="J39" i="117"/>
  <c r="R40" i="117"/>
  <c r="F42" i="117"/>
  <c r="N43" i="117"/>
  <c r="V44" i="117"/>
  <c r="J46" i="117"/>
  <c r="R47" i="117"/>
  <c r="F49" i="117"/>
  <c r="N50" i="117"/>
  <c r="V51" i="117"/>
  <c r="I73" i="117"/>
  <c r="Q74" i="117"/>
  <c r="D76" i="117"/>
  <c r="G35" i="117"/>
  <c r="O36" i="117"/>
  <c r="W37" i="117"/>
  <c r="K39" i="117"/>
  <c r="S40" i="117"/>
  <c r="G42" i="117"/>
  <c r="O43" i="117"/>
  <c r="W44" i="117"/>
  <c r="K46" i="117"/>
  <c r="S47" i="117"/>
  <c r="G49" i="117"/>
  <c r="O50" i="117"/>
  <c r="W51" i="117"/>
  <c r="N55" i="117"/>
  <c r="J58" i="117"/>
  <c r="F61" i="117"/>
  <c r="V63" i="117"/>
  <c r="R66" i="117"/>
  <c r="N69" i="117"/>
  <c r="J73" i="117"/>
  <c r="E76" i="117"/>
  <c r="P28" i="117"/>
  <c r="D30" i="117"/>
  <c r="L31" i="117"/>
  <c r="T32" i="117"/>
  <c r="H35" i="117"/>
  <c r="P36" i="117"/>
  <c r="D38" i="117"/>
  <c r="L39" i="117"/>
  <c r="T40" i="117"/>
  <c r="H42" i="117"/>
  <c r="P43" i="117"/>
  <c r="D45" i="117"/>
  <c r="L46" i="117"/>
  <c r="T47" i="117"/>
  <c r="H49" i="117"/>
  <c r="P50" i="117"/>
  <c r="G54" i="117"/>
  <c r="W56" i="117"/>
  <c r="S59" i="117"/>
  <c r="O62" i="117"/>
  <c r="K65" i="117"/>
  <c r="G68" i="117"/>
  <c r="W70" i="117"/>
  <c r="T76" i="117"/>
  <c r="P2" i="164"/>
  <c r="G12" i="117"/>
  <c r="F76" i="117"/>
  <c r="E30" i="117"/>
  <c r="U32" i="117"/>
  <c r="I35" i="117"/>
  <c r="Q36" i="117"/>
  <c r="E38" i="117"/>
  <c r="M39" i="117"/>
  <c r="U40" i="117"/>
  <c r="I42" i="117"/>
  <c r="Q43" i="117"/>
  <c r="E45" i="117"/>
  <c r="M46" i="117"/>
  <c r="U47" i="117"/>
  <c r="I49" i="117"/>
  <c r="Q50" i="117"/>
  <c r="H54" i="117"/>
  <c r="P55" i="117"/>
  <c r="D57" i="117"/>
  <c r="L58" i="117"/>
  <c r="T59" i="117"/>
  <c r="H61" i="117"/>
  <c r="P62" i="117"/>
  <c r="D64" i="117"/>
  <c r="L65" i="117"/>
  <c r="T66" i="117"/>
  <c r="H68" i="117"/>
  <c r="P69" i="117"/>
  <c r="D72" i="117"/>
  <c r="L73" i="117"/>
  <c r="L71" i="117" s="1"/>
  <c r="T74" i="117"/>
  <c r="H135" i="149"/>
  <c r="G76" i="117"/>
  <c r="F30" i="117"/>
  <c r="N31" i="117"/>
  <c r="V32" i="117"/>
  <c r="R36" i="117"/>
  <c r="F38" i="117"/>
  <c r="N39" i="117"/>
  <c r="V40" i="117"/>
  <c r="J42" i="117"/>
  <c r="R43" i="117"/>
  <c r="F45" i="117"/>
  <c r="N46" i="117"/>
  <c r="V47" i="117"/>
  <c r="J49" i="117"/>
  <c r="R50" i="117"/>
  <c r="I54" i="117"/>
  <c r="Q55" i="117"/>
  <c r="E57" i="117"/>
  <c r="M58" i="117"/>
  <c r="U59" i="117"/>
  <c r="I61" i="117"/>
  <c r="Q62" i="117"/>
  <c r="E64" i="117"/>
  <c r="M65" i="117"/>
  <c r="U66" i="117"/>
  <c r="I68" i="117"/>
  <c r="Q69" i="117"/>
  <c r="M73" i="117"/>
  <c r="U74" i="117"/>
  <c r="T135" i="149"/>
  <c r="D135" i="149"/>
  <c r="K2" i="162"/>
  <c r="N10" i="117"/>
  <c r="V10" i="117"/>
  <c r="G53" i="117"/>
  <c r="O53" i="117"/>
  <c r="W53" i="117"/>
  <c r="K54" i="117"/>
  <c r="S54" i="117"/>
  <c r="G55" i="117"/>
  <c r="O55" i="117"/>
  <c r="W55" i="117"/>
  <c r="K56" i="117"/>
  <c r="S56" i="117"/>
  <c r="G57" i="117"/>
  <c r="O57" i="117"/>
  <c r="W57" i="117"/>
  <c r="K58" i="117"/>
  <c r="S58" i="117"/>
  <c r="G59" i="117"/>
  <c r="O59" i="117"/>
  <c r="W59" i="117"/>
  <c r="K60" i="117"/>
  <c r="S60" i="117"/>
  <c r="G61" i="117"/>
  <c r="O61" i="117"/>
  <c r="W61" i="117"/>
  <c r="K62" i="117"/>
  <c r="S62" i="117"/>
  <c r="G63" i="117"/>
  <c r="O63" i="117"/>
  <c r="W63" i="117"/>
  <c r="K64" i="117"/>
  <c r="S64" i="117"/>
  <c r="G65" i="117"/>
  <c r="O65" i="117"/>
  <c r="W65" i="117"/>
  <c r="K66" i="117"/>
  <c r="S66" i="117"/>
  <c r="G67" i="117"/>
  <c r="O67" i="117"/>
  <c r="W67" i="117"/>
  <c r="K68" i="117"/>
  <c r="S68" i="117"/>
  <c r="G69" i="117"/>
  <c r="O69" i="117"/>
  <c r="W69" i="117"/>
  <c r="K70" i="117"/>
  <c r="S70" i="117"/>
  <c r="J13" i="117"/>
  <c r="J15" i="117"/>
  <c r="R15" i="117"/>
  <c r="V12" i="117"/>
  <c r="F14" i="117"/>
  <c r="F16" i="117"/>
  <c r="H76" i="117"/>
  <c r="R13" i="117"/>
  <c r="V16" i="117"/>
  <c r="F12" i="117"/>
  <c r="N14" i="117"/>
  <c r="N16" i="117"/>
  <c r="S2" i="162"/>
  <c r="H2" i="164"/>
  <c r="T23" i="117"/>
  <c r="V14" i="117"/>
  <c r="C5" i="117"/>
  <c r="C15" i="117"/>
  <c r="C25" i="117"/>
  <c r="C44" i="117"/>
  <c r="C61" i="117"/>
  <c r="C69" i="117"/>
  <c r="J5" i="117"/>
  <c r="R5" i="117"/>
  <c r="F6" i="117"/>
  <c r="N6" i="117"/>
  <c r="V6" i="117"/>
  <c r="J7" i="117"/>
  <c r="R7" i="117"/>
  <c r="E19" i="117"/>
  <c r="M19" i="117"/>
  <c r="U19" i="117"/>
  <c r="I20" i="117"/>
  <c r="Q20" i="117"/>
  <c r="E21" i="117"/>
  <c r="M21" i="117"/>
  <c r="U21" i="117"/>
  <c r="N5" i="117"/>
  <c r="J9" i="117"/>
  <c r="J12" i="117"/>
  <c r="G10" i="117"/>
  <c r="S12" i="117"/>
  <c r="K19" i="117"/>
  <c r="C19" i="117"/>
  <c r="J28" i="117"/>
  <c r="R28" i="117"/>
  <c r="N34" i="117"/>
  <c r="V34" i="117"/>
  <c r="J35" i="117"/>
  <c r="C10" i="117"/>
  <c r="C20" i="117"/>
  <c r="C31" i="117"/>
  <c r="C40" i="117"/>
  <c r="C48" i="117"/>
  <c r="C57" i="117"/>
  <c r="C65" i="117"/>
  <c r="C74" i="117"/>
  <c r="K28" i="117"/>
  <c r="S28" i="117"/>
  <c r="C9" i="117"/>
  <c r="E18" i="117"/>
  <c r="R9" i="117"/>
  <c r="R12" i="117"/>
  <c r="O5" i="117"/>
  <c r="C12" i="117"/>
  <c r="D28" i="117"/>
  <c r="T28" i="117"/>
  <c r="P29" i="117"/>
  <c r="G18" i="117"/>
  <c r="I9" i="117"/>
  <c r="Q9" i="117"/>
  <c r="I12" i="117"/>
  <c r="Q12" i="117"/>
  <c r="E13" i="117"/>
  <c r="M13" i="117"/>
  <c r="M18" i="117"/>
  <c r="U18" i="117"/>
  <c r="E72" i="117"/>
  <c r="M72" i="117"/>
  <c r="U72" i="117"/>
  <c r="F10" i="117"/>
  <c r="F13" i="117"/>
  <c r="F18" i="117"/>
  <c r="N18" i="117"/>
  <c r="V18" i="117"/>
  <c r="L53" i="117"/>
  <c r="T53" i="117"/>
  <c r="F72" i="117"/>
  <c r="N72" i="117"/>
  <c r="V72" i="117"/>
  <c r="R73" i="117"/>
  <c r="V5" i="117"/>
  <c r="K6" i="117"/>
  <c r="S9" i="117"/>
  <c r="O10" i="117"/>
  <c r="G13" i="117"/>
  <c r="O18" i="117"/>
  <c r="O23" i="117"/>
  <c r="D34" i="117"/>
  <c r="T34" i="117"/>
  <c r="E53" i="117"/>
  <c r="M53" i="117"/>
  <c r="U53" i="117"/>
  <c r="Q54" i="117"/>
  <c r="H29" i="117"/>
  <c r="H5" i="117"/>
  <c r="P5" i="117"/>
  <c r="D6" i="117"/>
  <c r="L6" i="117"/>
  <c r="T6" i="117"/>
  <c r="H7" i="117"/>
  <c r="P7" i="117"/>
  <c r="P23" i="117"/>
  <c r="L24" i="117"/>
  <c r="E34" i="117"/>
  <c r="M34" i="117"/>
  <c r="U34" i="117"/>
  <c r="V53" i="117"/>
  <c r="J54" i="117"/>
  <c r="R54" i="117"/>
  <c r="F5" i="117"/>
  <c r="G5" i="117"/>
  <c r="W5" i="117"/>
  <c r="O13" i="117"/>
  <c r="W18" i="117"/>
  <c r="W23" i="117"/>
  <c r="L34" i="117"/>
  <c r="C30" i="117"/>
  <c r="C23" i="117"/>
  <c r="C59" i="117"/>
  <c r="Q5" i="117"/>
  <c r="U6" i="117"/>
  <c r="I7" i="117"/>
  <c r="Q7" i="117"/>
  <c r="J23" i="117"/>
  <c r="J22" i="117" s="1"/>
  <c r="R23" i="117"/>
  <c r="O72" i="117"/>
  <c r="W72" i="117"/>
  <c r="K73" i="117"/>
  <c r="C42" i="117"/>
  <c r="I5" i="117"/>
  <c r="I18" i="117"/>
  <c r="Q18" i="117"/>
  <c r="F28" i="117"/>
  <c r="N28" i="117"/>
  <c r="Q71" i="117"/>
  <c r="C34" i="117"/>
  <c r="C67" i="117"/>
  <c r="M6" i="117"/>
  <c r="E9" i="117"/>
  <c r="E8" i="117" s="1"/>
  <c r="C36" i="117"/>
  <c r="C53" i="117"/>
  <c r="F9" i="117"/>
  <c r="R10" i="117"/>
  <c r="L23" i="117"/>
  <c r="P24" i="117"/>
  <c r="L25" i="117"/>
  <c r="I34" i="117"/>
  <c r="G9" i="117"/>
  <c r="O9" i="117"/>
  <c r="W9" i="117"/>
  <c r="K10" i="117"/>
  <c r="S10" i="117"/>
  <c r="E23" i="117"/>
  <c r="E22" i="117" s="1"/>
  <c r="M23" i="117"/>
  <c r="U23" i="117"/>
  <c r="I24" i="117"/>
  <c r="J53" i="117"/>
  <c r="R53" i="117"/>
  <c r="F54" i="117"/>
  <c r="N54" i="117"/>
  <c r="V54" i="117"/>
  <c r="J55" i="117"/>
  <c r="R55" i="117"/>
  <c r="F56" i="117"/>
  <c r="N56" i="117"/>
  <c r="C13" i="117"/>
  <c r="C50" i="117"/>
  <c r="E6" i="117"/>
  <c r="M9" i="117"/>
  <c r="U9" i="117"/>
  <c r="N9" i="117"/>
  <c r="J10" i="117"/>
  <c r="D23" i="117"/>
  <c r="H24" i="117"/>
  <c r="D25" i="117"/>
  <c r="T25" i="117"/>
  <c r="Q34" i="117"/>
  <c r="C72" i="117"/>
  <c r="M5" i="117"/>
  <c r="U5" i="117"/>
  <c r="I28" i="117"/>
  <c r="Q28" i="117"/>
  <c r="E29" i="117"/>
  <c r="M29" i="117"/>
  <c r="U29" i="117"/>
  <c r="I30" i="117"/>
  <c r="Q30" i="117"/>
  <c r="E31" i="117"/>
  <c r="M31" i="117"/>
  <c r="U31" i="117"/>
  <c r="I32" i="117"/>
  <c r="Q32" i="117"/>
  <c r="D18" i="117"/>
  <c r="V56" i="117"/>
  <c r="J57" i="117"/>
  <c r="R57" i="117"/>
  <c r="F58" i="117"/>
  <c r="N58" i="117"/>
  <c r="V58" i="117"/>
  <c r="J59" i="117"/>
  <c r="R59" i="117"/>
  <c r="F60" i="117"/>
  <c r="N60" i="117"/>
  <c r="V60" i="117"/>
  <c r="J61" i="117"/>
  <c r="R61" i="117"/>
  <c r="F62" i="117"/>
  <c r="N62" i="117"/>
  <c r="V62" i="117"/>
  <c r="J63" i="117"/>
  <c r="R63" i="117"/>
  <c r="F64" i="117"/>
  <c r="N64" i="117"/>
  <c r="V64" i="117"/>
  <c r="J65" i="117"/>
  <c r="R65" i="117"/>
  <c r="F66" i="117"/>
  <c r="N66" i="117"/>
  <c r="V66" i="117"/>
  <c r="J67" i="117"/>
  <c r="R67" i="117"/>
  <c r="F68" i="117"/>
  <c r="N68" i="117"/>
  <c r="V68" i="117"/>
  <c r="J69" i="117"/>
  <c r="R69" i="117"/>
  <c r="F70" i="117"/>
  <c r="N70" i="117"/>
  <c r="V70" i="117"/>
  <c r="J72" i="117"/>
  <c r="R72" i="117"/>
  <c r="F73" i="117"/>
  <c r="N73" i="117"/>
  <c r="V73" i="117"/>
  <c r="J74" i="117"/>
  <c r="R74" i="117"/>
  <c r="F75" i="117"/>
  <c r="N75" i="117"/>
  <c r="V75" i="117"/>
  <c r="K72" i="117"/>
  <c r="S72" i="117"/>
  <c r="S71" i="117" s="1"/>
  <c r="G73" i="117"/>
  <c r="G71" i="117" s="1"/>
  <c r="O73" i="117"/>
  <c r="W73" i="117"/>
  <c r="K74" i="117"/>
  <c r="S74" i="117"/>
  <c r="G75" i="117"/>
  <c r="O75" i="117"/>
  <c r="W75" i="117"/>
  <c r="F2" i="164"/>
  <c r="N2" i="164"/>
  <c r="V2" i="164"/>
  <c r="I2" i="164"/>
  <c r="E2" i="164"/>
  <c r="M2" i="164"/>
  <c r="U2" i="164"/>
  <c r="G2" i="164"/>
  <c r="O2" i="164"/>
  <c r="Q2" i="162"/>
  <c r="R2" i="162"/>
  <c r="J2" i="162"/>
  <c r="G2" i="162"/>
  <c r="O2" i="162"/>
  <c r="E2" i="162"/>
  <c r="M2" i="162"/>
  <c r="U2" i="162"/>
  <c r="C26" i="162"/>
  <c r="C3" i="162"/>
  <c r="C2" i="162" s="1"/>
  <c r="O22" i="117" l="1"/>
  <c r="S137" i="149"/>
  <c r="C137" i="149"/>
  <c r="T137" i="149"/>
  <c r="D22" i="117"/>
  <c r="U71" i="117"/>
  <c r="P8" i="117"/>
  <c r="W22" i="117"/>
  <c r="R17" i="117"/>
  <c r="L11" i="117"/>
  <c r="Q22" i="117"/>
  <c r="K137" i="149"/>
  <c r="L137" i="149"/>
  <c r="F17" i="117"/>
  <c r="T71" i="117"/>
  <c r="D11" i="117"/>
  <c r="L8" i="117"/>
  <c r="W4" i="117"/>
  <c r="M22" i="117"/>
  <c r="V8" i="117"/>
  <c r="K17" i="117"/>
  <c r="I8" i="117"/>
  <c r="N17" i="117"/>
  <c r="O27" i="117"/>
  <c r="N11" i="117"/>
  <c r="O17" i="117"/>
  <c r="I71" i="117"/>
  <c r="K11" i="117"/>
  <c r="W27" i="117"/>
  <c r="G22" i="117"/>
  <c r="U4" i="117"/>
  <c r="W17" i="117"/>
  <c r="E71" i="117"/>
  <c r="Q8" i="117"/>
  <c r="R71" i="117"/>
  <c r="O11" i="117"/>
  <c r="S11" i="117"/>
  <c r="G17" i="117"/>
  <c r="T8" i="117"/>
  <c r="I22" i="117"/>
  <c r="K27" i="117"/>
  <c r="H71" i="117"/>
  <c r="R22" i="117"/>
  <c r="T4" i="117"/>
  <c r="H52" i="117"/>
  <c r="V11" i="117"/>
  <c r="R138" i="149"/>
  <c r="M27" i="117"/>
  <c r="J4" i="117"/>
  <c r="F11" i="117"/>
  <c r="P52" i="117"/>
  <c r="P17" i="117"/>
  <c r="L27" i="117"/>
  <c r="S17" i="117"/>
  <c r="T17" i="117"/>
  <c r="U22" i="117"/>
  <c r="J17" i="117"/>
  <c r="L17" i="117"/>
  <c r="H22" i="117"/>
  <c r="O4" i="117"/>
  <c r="P11" i="117"/>
  <c r="D71" i="117"/>
  <c r="H17" i="117"/>
  <c r="S33" i="117"/>
  <c r="U8" i="117"/>
  <c r="R27" i="117"/>
  <c r="T22" i="117"/>
  <c r="L135" i="149"/>
  <c r="I52" i="117"/>
  <c r="S4" i="117"/>
  <c r="K33" i="117"/>
  <c r="P27" i="117"/>
  <c r="W11" i="117"/>
  <c r="E17" i="117"/>
  <c r="J27" i="117"/>
  <c r="O33" i="117"/>
  <c r="G27" i="117"/>
  <c r="T33" i="117"/>
  <c r="Q11" i="117"/>
  <c r="N22" i="117"/>
  <c r="S22" i="117"/>
  <c r="U11" i="117"/>
  <c r="L33" i="117"/>
  <c r="D33" i="117"/>
  <c r="V17" i="117"/>
  <c r="I11" i="117"/>
  <c r="S27" i="117"/>
  <c r="W33" i="117"/>
  <c r="G33" i="117"/>
  <c r="D52" i="117"/>
  <c r="D4" i="117"/>
  <c r="G11" i="117"/>
  <c r="P22" i="117"/>
  <c r="F4" i="117"/>
  <c r="M8" i="117"/>
  <c r="F33" i="117"/>
  <c r="R33" i="117"/>
  <c r="E4" i="117"/>
  <c r="V27" i="117"/>
  <c r="K8" i="117"/>
  <c r="J33" i="117"/>
  <c r="L52" i="117"/>
  <c r="H27" i="117"/>
  <c r="S52" i="117"/>
  <c r="N8" i="117"/>
  <c r="D17" i="117"/>
  <c r="K52" i="117"/>
  <c r="M71" i="117"/>
  <c r="L4" i="117"/>
  <c r="G4" i="117"/>
  <c r="W8" i="117"/>
  <c r="P137" i="149"/>
  <c r="H11" i="117"/>
  <c r="M11" i="117"/>
  <c r="T11" i="117"/>
  <c r="Q52" i="117"/>
  <c r="G8" i="117"/>
  <c r="P33" i="117"/>
  <c r="J71" i="117"/>
  <c r="E11" i="117"/>
  <c r="H33" i="117"/>
  <c r="P135" i="149"/>
  <c r="I135" i="149"/>
  <c r="E27" i="117"/>
  <c r="M4" i="117"/>
  <c r="O8" i="117"/>
  <c r="D27" i="117"/>
  <c r="K4" i="117"/>
  <c r="R4" i="117"/>
  <c r="V4" i="117"/>
  <c r="M52" i="117"/>
  <c r="N4" i="117"/>
  <c r="Q17" i="117"/>
  <c r="U33" i="117"/>
  <c r="U17" i="117"/>
  <c r="I33" i="117"/>
  <c r="E52" i="117"/>
  <c r="Q33" i="117"/>
  <c r="I27" i="117"/>
  <c r="I17" i="117"/>
  <c r="M33" i="117"/>
  <c r="V33" i="117"/>
  <c r="F27" i="117"/>
  <c r="U27" i="117"/>
  <c r="F8" i="117"/>
  <c r="T27" i="117"/>
  <c r="N27" i="117"/>
  <c r="U52" i="117"/>
  <c r="E33" i="117"/>
  <c r="T52" i="117"/>
  <c r="R11" i="117"/>
  <c r="N33" i="117"/>
  <c r="F52" i="117"/>
  <c r="W135" i="149"/>
  <c r="V135" i="149"/>
  <c r="N135" i="149"/>
  <c r="O135" i="149"/>
  <c r="G137" i="149"/>
  <c r="J135" i="149"/>
  <c r="W52" i="117"/>
  <c r="F135" i="149"/>
  <c r="N137" i="149"/>
  <c r="G135" i="149"/>
  <c r="U137" i="149"/>
  <c r="R135" i="149"/>
  <c r="M137" i="149"/>
  <c r="N52" i="117"/>
  <c r="H137" i="149"/>
  <c r="O52" i="117"/>
  <c r="V137" i="149"/>
  <c r="Q135" i="149"/>
  <c r="S135" i="149"/>
  <c r="G52" i="117"/>
  <c r="O137" i="149"/>
  <c r="E137" i="149"/>
  <c r="M135" i="149"/>
  <c r="R137" i="149"/>
  <c r="Q137" i="149"/>
  <c r="M17" i="117"/>
  <c r="J11" i="117"/>
  <c r="W137" i="149"/>
  <c r="F137" i="149"/>
  <c r="C135" i="149"/>
  <c r="U135" i="149"/>
  <c r="E135" i="149"/>
  <c r="J137" i="149"/>
  <c r="I137" i="149"/>
  <c r="H4" i="117"/>
  <c r="K135" i="149"/>
  <c r="L22" i="117"/>
  <c r="I4" i="117"/>
  <c r="W71" i="117"/>
  <c r="V71" i="117"/>
  <c r="J8" i="117"/>
  <c r="O71" i="117"/>
  <c r="N71" i="117"/>
  <c r="Q4" i="117"/>
  <c r="Q27" i="117"/>
  <c r="R52" i="117"/>
  <c r="V52" i="117"/>
  <c r="S8" i="117"/>
  <c r="F71" i="117"/>
  <c r="R8" i="117"/>
  <c r="K71" i="117"/>
  <c r="J52" i="117"/>
  <c r="P4" i="117"/>
  <c r="L3" i="117" l="1"/>
  <c r="D3" i="117"/>
  <c r="J26" i="117"/>
  <c r="H3" i="117"/>
  <c r="W26" i="117"/>
  <c r="G138" i="149"/>
  <c r="T3" i="117"/>
  <c r="O26" i="117"/>
  <c r="D26" i="117"/>
  <c r="V138" i="149"/>
  <c r="I3" i="117"/>
  <c r="M26" i="117"/>
  <c r="N138" i="149"/>
  <c r="L136" i="149"/>
  <c r="W3" i="117"/>
  <c r="G26" i="117"/>
  <c r="K26" i="117"/>
  <c r="V3" i="117"/>
  <c r="S26" i="117"/>
  <c r="D136" i="149"/>
  <c r="T26" i="117"/>
  <c r="O3" i="117"/>
  <c r="P26" i="117"/>
  <c r="Q3" i="117"/>
  <c r="F3" i="117"/>
  <c r="I138" i="149"/>
  <c r="M136" i="149"/>
  <c r="L26" i="117"/>
  <c r="L2" i="117" s="1"/>
  <c r="U3" i="117"/>
  <c r="J3" i="117"/>
  <c r="I26" i="117"/>
  <c r="F26" i="117"/>
  <c r="N26" i="117"/>
  <c r="Q26" i="117"/>
  <c r="S3" i="117"/>
  <c r="D138" i="149"/>
  <c r="G3" i="117"/>
  <c r="W136" i="149"/>
  <c r="U26" i="117"/>
  <c r="U136" i="149"/>
  <c r="J138" i="149"/>
  <c r="T138" i="149"/>
  <c r="R26" i="117"/>
  <c r="M3" i="117"/>
  <c r="E3" i="117"/>
  <c r="P3" i="117"/>
  <c r="H26" i="117"/>
  <c r="H2" i="117" s="1"/>
  <c r="R3" i="117"/>
  <c r="C138" i="149"/>
  <c r="N3" i="117"/>
  <c r="K3" i="117"/>
  <c r="V26" i="117"/>
  <c r="E26" i="117"/>
  <c r="I136" i="149"/>
  <c r="S138" i="149"/>
  <c r="U138" i="149"/>
  <c r="P138" i="149"/>
  <c r="Q136" i="149"/>
  <c r="M138" i="149"/>
  <c r="O138" i="149"/>
  <c r="G136" i="149"/>
  <c r="C136" i="149"/>
  <c r="W71" i="49"/>
  <c r="V71" i="49"/>
  <c r="U71" i="49"/>
  <c r="T71" i="49"/>
  <c r="S71" i="49"/>
  <c r="R71" i="49"/>
  <c r="Q71" i="49"/>
  <c r="P71" i="49"/>
  <c r="O71" i="49"/>
  <c r="N71" i="49"/>
  <c r="M71" i="49"/>
  <c r="L71" i="49"/>
  <c r="K71" i="49"/>
  <c r="J71" i="49"/>
  <c r="I71" i="49"/>
  <c r="H71" i="49"/>
  <c r="G71" i="49"/>
  <c r="F71" i="49"/>
  <c r="E71" i="49"/>
  <c r="D71" i="49"/>
  <c r="C71" i="49"/>
  <c r="W52" i="49"/>
  <c r="V52" i="49"/>
  <c r="U52" i="49"/>
  <c r="T52" i="49"/>
  <c r="S52" i="49"/>
  <c r="R52" i="49"/>
  <c r="Q52" i="49"/>
  <c r="P52" i="49"/>
  <c r="O52" i="49"/>
  <c r="N52" i="49"/>
  <c r="M52" i="49"/>
  <c r="L52" i="49"/>
  <c r="K52" i="49"/>
  <c r="J52" i="49"/>
  <c r="I52" i="49"/>
  <c r="H52" i="49"/>
  <c r="G52" i="49"/>
  <c r="F52" i="49"/>
  <c r="E52" i="49"/>
  <c r="D52" i="49"/>
  <c r="C52" i="49"/>
  <c r="W33" i="49"/>
  <c r="V33" i="49"/>
  <c r="U33" i="49"/>
  <c r="T33" i="49"/>
  <c r="S33" i="49"/>
  <c r="R33" i="49"/>
  <c r="Q33" i="49"/>
  <c r="P33" i="49"/>
  <c r="P26" i="49" s="1"/>
  <c r="O33" i="49"/>
  <c r="N33" i="49"/>
  <c r="M33" i="49"/>
  <c r="L33" i="49"/>
  <c r="K33" i="49"/>
  <c r="J33" i="49"/>
  <c r="I33" i="49"/>
  <c r="H33" i="49"/>
  <c r="G33" i="49"/>
  <c r="F33" i="49"/>
  <c r="E33" i="49"/>
  <c r="D33" i="49"/>
  <c r="C33" i="49"/>
  <c r="W27" i="49"/>
  <c r="W26" i="49" s="1"/>
  <c r="V27" i="49"/>
  <c r="V26" i="49" s="1"/>
  <c r="U27" i="49"/>
  <c r="U26" i="49" s="1"/>
  <c r="T27" i="49"/>
  <c r="S27" i="49"/>
  <c r="S26" i="49" s="1"/>
  <c r="R27" i="49"/>
  <c r="Q27" i="49"/>
  <c r="P27" i="49"/>
  <c r="O27" i="49"/>
  <c r="O26" i="49" s="1"/>
  <c r="N27" i="49"/>
  <c r="N26" i="49" s="1"/>
  <c r="M27" i="49"/>
  <c r="M26" i="49" s="1"/>
  <c r="L27" i="49"/>
  <c r="K27" i="49"/>
  <c r="J27" i="49"/>
  <c r="J26" i="49" s="1"/>
  <c r="I27" i="49"/>
  <c r="H27" i="49"/>
  <c r="G27" i="49"/>
  <c r="G26" i="49" s="1"/>
  <c r="F27" i="49"/>
  <c r="F26" i="49" s="1"/>
  <c r="E27" i="49"/>
  <c r="E26" i="49" s="1"/>
  <c r="D27" i="49"/>
  <c r="C27" i="49"/>
  <c r="C26" i="49" s="1"/>
  <c r="L26" i="49"/>
  <c r="K26" i="49"/>
  <c r="W22" i="49"/>
  <c r="V22" i="49"/>
  <c r="U22" i="49"/>
  <c r="T22" i="49"/>
  <c r="S22" i="49"/>
  <c r="R22" i="49"/>
  <c r="Q22" i="49"/>
  <c r="P22" i="49"/>
  <c r="O22" i="49"/>
  <c r="N22" i="49"/>
  <c r="M22" i="49"/>
  <c r="L22" i="49"/>
  <c r="K22" i="49"/>
  <c r="J22" i="49"/>
  <c r="I22" i="49"/>
  <c r="H22" i="49"/>
  <c r="G22" i="49"/>
  <c r="F22" i="49"/>
  <c r="E22" i="49"/>
  <c r="D22" i="49"/>
  <c r="C22" i="49"/>
  <c r="W17" i="49"/>
  <c r="V17" i="49"/>
  <c r="U17" i="49"/>
  <c r="T17" i="49"/>
  <c r="S17" i="49"/>
  <c r="R17" i="49"/>
  <c r="Q17" i="49"/>
  <c r="P17" i="49"/>
  <c r="O17" i="49"/>
  <c r="N17" i="49"/>
  <c r="M17" i="49"/>
  <c r="L17" i="49"/>
  <c r="K17" i="49"/>
  <c r="J17" i="49"/>
  <c r="I17" i="49"/>
  <c r="H17" i="49"/>
  <c r="G17" i="49"/>
  <c r="F17" i="49"/>
  <c r="E17" i="49"/>
  <c r="D17" i="49"/>
  <c r="C17" i="49"/>
  <c r="W11" i="49"/>
  <c r="V11" i="49"/>
  <c r="U11" i="49"/>
  <c r="T11" i="49"/>
  <c r="S11" i="49"/>
  <c r="R11" i="49"/>
  <c r="Q11" i="49"/>
  <c r="P11" i="49"/>
  <c r="O11" i="49"/>
  <c r="N11" i="49"/>
  <c r="M11" i="49"/>
  <c r="L11" i="49"/>
  <c r="K11" i="49"/>
  <c r="J11" i="49"/>
  <c r="I11" i="49"/>
  <c r="H11" i="49"/>
  <c r="G11" i="49"/>
  <c r="F11" i="49"/>
  <c r="E11" i="49"/>
  <c r="D11" i="49"/>
  <c r="C11" i="49"/>
  <c r="W8" i="49"/>
  <c r="V8" i="49"/>
  <c r="U8" i="49"/>
  <c r="T8" i="49"/>
  <c r="S8" i="49"/>
  <c r="R8" i="49"/>
  <c r="Q8" i="49"/>
  <c r="P8" i="49"/>
  <c r="O8" i="49"/>
  <c r="N8" i="49"/>
  <c r="M8" i="49"/>
  <c r="L8" i="49"/>
  <c r="K8" i="49"/>
  <c r="J8" i="49"/>
  <c r="I8" i="49"/>
  <c r="H8" i="49"/>
  <c r="G8" i="49"/>
  <c r="F8" i="49"/>
  <c r="E8" i="49"/>
  <c r="D8" i="49"/>
  <c r="C8" i="49"/>
  <c r="W4" i="49"/>
  <c r="W3" i="49" s="1"/>
  <c r="V4" i="49"/>
  <c r="V3" i="49" s="1"/>
  <c r="U4" i="49"/>
  <c r="U3" i="49" s="1"/>
  <c r="T4" i="49"/>
  <c r="S4" i="49"/>
  <c r="R4" i="49"/>
  <c r="Q4" i="49"/>
  <c r="P4" i="49"/>
  <c r="O4" i="49"/>
  <c r="O3" i="49" s="1"/>
  <c r="N4" i="49"/>
  <c r="N3" i="49" s="1"/>
  <c r="M4" i="49"/>
  <c r="M3" i="49" s="1"/>
  <c r="L4" i="49"/>
  <c r="K4" i="49"/>
  <c r="J4" i="49"/>
  <c r="I4" i="49"/>
  <c r="H4" i="49"/>
  <c r="G4" i="49"/>
  <c r="G3" i="49" s="1"/>
  <c r="F4" i="49"/>
  <c r="F3" i="49" s="1"/>
  <c r="E4" i="49"/>
  <c r="E3" i="49" s="1"/>
  <c r="D4" i="49"/>
  <c r="C4" i="49"/>
  <c r="W71" i="48"/>
  <c r="V71" i="48"/>
  <c r="U71" i="48"/>
  <c r="T71" i="48"/>
  <c r="S71" i="48"/>
  <c r="R71" i="48"/>
  <c r="Q71" i="48"/>
  <c r="P71" i="48"/>
  <c r="O71" i="48"/>
  <c r="N71" i="48"/>
  <c r="M71" i="48"/>
  <c r="L71" i="48"/>
  <c r="K71" i="48"/>
  <c r="J71" i="48"/>
  <c r="I71" i="48"/>
  <c r="H71" i="48"/>
  <c r="G71" i="48"/>
  <c r="F71" i="48"/>
  <c r="E71" i="48"/>
  <c r="D71" i="48"/>
  <c r="W52" i="48"/>
  <c r="V52" i="48"/>
  <c r="U52" i="48"/>
  <c r="T52" i="48"/>
  <c r="S52" i="48"/>
  <c r="R52" i="48"/>
  <c r="Q52" i="48"/>
  <c r="P52" i="48"/>
  <c r="O52" i="48"/>
  <c r="N52" i="48"/>
  <c r="M52" i="48"/>
  <c r="L52" i="48"/>
  <c r="K52" i="48"/>
  <c r="J52" i="48"/>
  <c r="I52" i="48"/>
  <c r="H52" i="48"/>
  <c r="G52" i="48"/>
  <c r="F52" i="48"/>
  <c r="E52" i="48"/>
  <c r="D52" i="48"/>
  <c r="W33" i="48"/>
  <c r="V33" i="48"/>
  <c r="U33" i="48"/>
  <c r="T33" i="48"/>
  <c r="S33" i="48"/>
  <c r="R33" i="48"/>
  <c r="Q33" i="48"/>
  <c r="P33" i="48"/>
  <c r="O33" i="48"/>
  <c r="N33" i="48"/>
  <c r="M33" i="48"/>
  <c r="L33" i="48"/>
  <c r="K33" i="48"/>
  <c r="K26" i="48" s="1"/>
  <c r="J33" i="48"/>
  <c r="J26" i="48" s="1"/>
  <c r="I33" i="48"/>
  <c r="H33" i="48"/>
  <c r="G33" i="48"/>
  <c r="F33" i="48"/>
  <c r="E33" i="48"/>
  <c r="D33" i="48"/>
  <c r="D26" i="48" s="1"/>
  <c r="W27" i="48"/>
  <c r="W26" i="48" s="1"/>
  <c r="V27" i="48"/>
  <c r="V26" i="48" s="1"/>
  <c r="U27" i="48"/>
  <c r="U26" i="48" s="1"/>
  <c r="T27" i="48"/>
  <c r="S27" i="48"/>
  <c r="R27" i="48"/>
  <c r="Q27" i="48"/>
  <c r="Q26" i="48" s="1"/>
  <c r="P27" i="48"/>
  <c r="P26" i="48" s="1"/>
  <c r="O27" i="48"/>
  <c r="O26" i="48" s="1"/>
  <c r="N27" i="48"/>
  <c r="N26" i="48" s="1"/>
  <c r="M27" i="48"/>
  <c r="M26" i="48" s="1"/>
  <c r="L27" i="48"/>
  <c r="K27" i="48"/>
  <c r="J27" i="48"/>
  <c r="I27" i="48"/>
  <c r="H27" i="48"/>
  <c r="G27" i="48"/>
  <c r="F27" i="48"/>
  <c r="F26" i="48" s="1"/>
  <c r="E27" i="48"/>
  <c r="D27" i="48"/>
  <c r="I26" i="48"/>
  <c r="H26" i="48"/>
  <c r="G26" i="48"/>
  <c r="E26" i="48"/>
  <c r="W22" i="48"/>
  <c r="V22" i="48"/>
  <c r="U22" i="48"/>
  <c r="T22" i="48"/>
  <c r="S22" i="48"/>
  <c r="R22" i="48"/>
  <c r="Q22" i="48"/>
  <c r="P22" i="48"/>
  <c r="O22" i="48"/>
  <c r="N22" i="48"/>
  <c r="M22" i="48"/>
  <c r="L22" i="48"/>
  <c r="K22" i="48"/>
  <c r="J22" i="48"/>
  <c r="I22" i="48"/>
  <c r="H22" i="48"/>
  <c r="G22" i="48"/>
  <c r="F22" i="48"/>
  <c r="E22" i="48"/>
  <c r="D22" i="48"/>
  <c r="W17" i="48"/>
  <c r="V17" i="48"/>
  <c r="U17" i="48"/>
  <c r="T17" i="48"/>
  <c r="S17" i="48"/>
  <c r="R17" i="48"/>
  <c r="Q17" i="48"/>
  <c r="P17" i="48"/>
  <c r="O17" i="48"/>
  <c r="N17" i="48"/>
  <c r="M17" i="48"/>
  <c r="L17" i="48"/>
  <c r="K17" i="48"/>
  <c r="J17" i="48"/>
  <c r="I17" i="48"/>
  <c r="H17" i="48"/>
  <c r="G17" i="48"/>
  <c r="F17" i="48"/>
  <c r="E17" i="48"/>
  <c r="D17" i="48"/>
  <c r="W11" i="48"/>
  <c r="V11" i="48"/>
  <c r="U11" i="48"/>
  <c r="T11" i="48"/>
  <c r="S11" i="48"/>
  <c r="R11" i="48"/>
  <c r="Q11" i="48"/>
  <c r="P11" i="48"/>
  <c r="O11" i="48"/>
  <c r="N11" i="48"/>
  <c r="M11" i="48"/>
  <c r="L11" i="48"/>
  <c r="K11" i="48"/>
  <c r="J11" i="48"/>
  <c r="I11" i="48"/>
  <c r="H11" i="48"/>
  <c r="G11" i="48"/>
  <c r="F11" i="48"/>
  <c r="E11" i="48"/>
  <c r="D11" i="48"/>
  <c r="W8" i="48"/>
  <c r="V8" i="48"/>
  <c r="U8" i="48"/>
  <c r="T8" i="48"/>
  <c r="S8" i="48"/>
  <c r="R8" i="48"/>
  <c r="Q8" i="48"/>
  <c r="P8" i="48"/>
  <c r="P3" i="48" s="1"/>
  <c r="O8" i="48"/>
  <c r="O3" i="48" s="1"/>
  <c r="N8" i="48"/>
  <c r="N3" i="48" s="1"/>
  <c r="M8" i="48"/>
  <c r="L8" i="48"/>
  <c r="K8" i="48"/>
  <c r="J8" i="48"/>
  <c r="I8" i="48"/>
  <c r="H8" i="48"/>
  <c r="G8" i="48"/>
  <c r="F8" i="48"/>
  <c r="E8" i="48"/>
  <c r="D8" i="48"/>
  <c r="W4" i="48"/>
  <c r="V4" i="48"/>
  <c r="U4" i="48"/>
  <c r="U3" i="48" s="1"/>
  <c r="T4" i="48"/>
  <c r="T3" i="48" s="1"/>
  <c r="S4" i="48"/>
  <c r="R4" i="48"/>
  <c r="Q4" i="48"/>
  <c r="P4" i="48"/>
  <c r="O4" i="48"/>
  <c r="N4" i="48"/>
  <c r="M4" i="48"/>
  <c r="L4" i="48"/>
  <c r="K4" i="48"/>
  <c r="K3" i="48" s="1"/>
  <c r="J4" i="48"/>
  <c r="J3" i="48" s="1"/>
  <c r="I4" i="48"/>
  <c r="I3" i="48" s="1"/>
  <c r="H4" i="48"/>
  <c r="G4" i="48"/>
  <c r="F4" i="48"/>
  <c r="E4" i="48"/>
  <c r="E3" i="48" s="1"/>
  <c r="D4" i="48"/>
  <c r="D3" i="48" s="1"/>
  <c r="S3" i="48"/>
  <c r="R3" i="48"/>
  <c r="Q3" i="48"/>
  <c r="M3" i="48"/>
  <c r="L3" i="48"/>
  <c r="C71" i="48"/>
  <c r="C52" i="48"/>
  <c r="C33" i="48"/>
  <c r="C27" i="48"/>
  <c r="C26" i="48"/>
  <c r="C22" i="48"/>
  <c r="C17" i="48"/>
  <c r="C11" i="48"/>
  <c r="C8" i="48"/>
  <c r="C4" i="48"/>
  <c r="C3" i="48" s="1"/>
  <c r="W71" i="47"/>
  <c r="V71" i="47"/>
  <c r="U71" i="47"/>
  <c r="T71" i="47"/>
  <c r="S71" i="47"/>
  <c r="R71" i="47"/>
  <c r="Q71" i="47"/>
  <c r="P71" i="47"/>
  <c r="O71" i="47"/>
  <c r="N71" i="47"/>
  <c r="M71" i="47"/>
  <c r="L71" i="47"/>
  <c r="K71" i="47"/>
  <c r="J71" i="47"/>
  <c r="I71" i="47"/>
  <c r="H71" i="47"/>
  <c r="G71" i="47"/>
  <c r="F71" i="47"/>
  <c r="E71" i="47"/>
  <c r="D71" i="47"/>
  <c r="W52" i="47"/>
  <c r="V52" i="47"/>
  <c r="U52" i="47"/>
  <c r="T52" i="47"/>
  <c r="S52" i="47"/>
  <c r="R52" i="47"/>
  <c r="Q52" i="47"/>
  <c r="P52" i="47"/>
  <c r="O52" i="47"/>
  <c r="N52" i="47"/>
  <c r="M52" i="47"/>
  <c r="L52" i="47"/>
  <c r="K52" i="47"/>
  <c r="J52" i="47"/>
  <c r="I52" i="47"/>
  <c r="H52" i="47"/>
  <c r="G52" i="47"/>
  <c r="F52" i="47"/>
  <c r="E52" i="47"/>
  <c r="D52" i="47"/>
  <c r="W33" i="47"/>
  <c r="V33" i="47"/>
  <c r="U33" i="47"/>
  <c r="T33" i="47"/>
  <c r="S33" i="47"/>
  <c r="R33" i="47"/>
  <c r="R26" i="47" s="1"/>
  <c r="Q33" i="47"/>
  <c r="Q26" i="47" s="1"/>
  <c r="P33" i="47"/>
  <c r="P26" i="47" s="1"/>
  <c r="O33" i="47"/>
  <c r="N33" i="47"/>
  <c r="M33" i="47"/>
  <c r="L33" i="47"/>
  <c r="K33" i="47"/>
  <c r="J33" i="47"/>
  <c r="I33" i="47"/>
  <c r="H33" i="47"/>
  <c r="G33" i="47"/>
  <c r="F33" i="47"/>
  <c r="E33" i="47"/>
  <c r="D33" i="47"/>
  <c r="W27" i="47"/>
  <c r="W26" i="47" s="1"/>
  <c r="V27" i="47"/>
  <c r="V26" i="47" s="1"/>
  <c r="U27" i="47"/>
  <c r="U26" i="47" s="1"/>
  <c r="T27" i="47"/>
  <c r="T26" i="47" s="1"/>
  <c r="S27" i="47"/>
  <c r="R27" i="47"/>
  <c r="Q27" i="47"/>
  <c r="P27" i="47"/>
  <c r="O27" i="47"/>
  <c r="N27" i="47"/>
  <c r="N26" i="47" s="1"/>
  <c r="M27" i="47"/>
  <c r="M26" i="47" s="1"/>
  <c r="L27" i="47"/>
  <c r="K27" i="47"/>
  <c r="K26" i="47" s="1"/>
  <c r="J27" i="47"/>
  <c r="I27" i="47"/>
  <c r="H27" i="47"/>
  <c r="G27" i="47"/>
  <c r="G26" i="47" s="1"/>
  <c r="F27" i="47"/>
  <c r="F26" i="47" s="1"/>
  <c r="E27" i="47"/>
  <c r="E26" i="47" s="1"/>
  <c r="D27" i="47"/>
  <c r="D26" i="47" s="1"/>
  <c r="S26" i="47"/>
  <c r="O26" i="47"/>
  <c r="L26" i="47"/>
  <c r="W22" i="47"/>
  <c r="V22" i="47"/>
  <c r="U22" i="47"/>
  <c r="T22" i="47"/>
  <c r="S22" i="47"/>
  <c r="R22" i="47"/>
  <c r="Q22" i="47"/>
  <c r="P22" i="47"/>
  <c r="O22" i="47"/>
  <c r="N22" i="47"/>
  <c r="M22" i="47"/>
  <c r="L22" i="47"/>
  <c r="K22" i="47"/>
  <c r="J22" i="47"/>
  <c r="I22" i="47"/>
  <c r="H22" i="47"/>
  <c r="G22" i="47"/>
  <c r="F22" i="47"/>
  <c r="E22" i="47"/>
  <c r="D22" i="47"/>
  <c r="W17" i="47"/>
  <c r="V17" i="47"/>
  <c r="U17" i="47"/>
  <c r="T17" i="47"/>
  <c r="S17" i="47"/>
  <c r="R17" i="47"/>
  <c r="Q17" i="47"/>
  <c r="P17" i="47"/>
  <c r="O17" i="47"/>
  <c r="N17" i="47"/>
  <c r="M17" i="47"/>
  <c r="L17" i="47"/>
  <c r="K17" i="47"/>
  <c r="J17" i="47"/>
  <c r="I17" i="47"/>
  <c r="H17" i="47"/>
  <c r="G17" i="47"/>
  <c r="F17" i="47"/>
  <c r="E17" i="47"/>
  <c r="D17" i="47"/>
  <c r="W11" i="47"/>
  <c r="V11" i="47"/>
  <c r="U11" i="47"/>
  <c r="T11" i="47"/>
  <c r="S11" i="47"/>
  <c r="R11" i="47"/>
  <c r="Q11" i="47"/>
  <c r="P11" i="47"/>
  <c r="O11" i="47"/>
  <c r="N11" i="47"/>
  <c r="M11" i="47"/>
  <c r="L11" i="47"/>
  <c r="K11" i="47"/>
  <c r="J11" i="47"/>
  <c r="I11" i="47"/>
  <c r="H11" i="47"/>
  <c r="G11" i="47"/>
  <c r="F11" i="47"/>
  <c r="E11" i="47"/>
  <c r="D11" i="47"/>
  <c r="W8" i="47"/>
  <c r="V8" i="47"/>
  <c r="U8" i="47"/>
  <c r="T8" i="47"/>
  <c r="S8" i="47"/>
  <c r="R8" i="47"/>
  <c r="Q8" i="47"/>
  <c r="P8" i="47"/>
  <c r="O8" i="47"/>
  <c r="N8" i="47"/>
  <c r="M8" i="47"/>
  <c r="L8" i="47"/>
  <c r="K8" i="47"/>
  <c r="J8" i="47"/>
  <c r="I8" i="47"/>
  <c r="H8" i="47"/>
  <c r="G8" i="47"/>
  <c r="F8" i="47"/>
  <c r="E8" i="47"/>
  <c r="D8" i="47"/>
  <c r="W4" i="47"/>
  <c r="V4" i="47"/>
  <c r="U4" i="47"/>
  <c r="T4" i="47"/>
  <c r="S4" i="47"/>
  <c r="S3" i="47" s="1"/>
  <c r="R4" i="47"/>
  <c r="R3" i="47" s="1"/>
  <c r="Q4" i="47"/>
  <c r="Q3" i="47" s="1"/>
  <c r="P4" i="47"/>
  <c r="P3" i="47" s="1"/>
  <c r="O4" i="47"/>
  <c r="O3" i="47" s="1"/>
  <c r="N4" i="47"/>
  <c r="M4" i="47"/>
  <c r="L4" i="47"/>
  <c r="K4" i="47"/>
  <c r="K3" i="47" s="1"/>
  <c r="J4" i="47"/>
  <c r="J3" i="47" s="1"/>
  <c r="I4" i="47"/>
  <c r="I3" i="47" s="1"/>
  <c r="H4" i="47"/>
  <c r="H3" i="47" s="1"/>
  <c r="G4" i="47"/>
  <c r="G3" i="47" s="1"/>
  <c r="F4" i="47"/>
  <c r="E4" i="47"/>
  <c r="D4" i="47"/>
  <c r="W3" i="47"/>
  <c r="V3" i="47"/>
  <c r="U3" i="47"/>
  <c r="T3" i="47"/>
  <c r="J2" i="117" l="1"/>
  <c r="W2" i="49"/>
  <c r="H3" i="49"/>
  <c r="P3" i="49"/>
  <c r="P2" i="49" s="1"/>
  <c r="H26" i="49"/>
  <c r="O2" i="49"/>
  <c r="D3" i="47"/>
  <c r="L3" i="47"/>
  <c r="L2" i="47" s="1"/>
  <c r="H26" i="47"/>
  <c r="H2" i="47" s="1"/>
  <c r="F3" i="48"/>
  <c r="V3" i="48"/>
  <c r="R26" i="48"/>
  <c r="I3" i="49"/>
  <c r="Q3" i="49"/>
  <c r="I26" i="49"/>
  <c r="I2" i="49" s="1"/>
  <c r="Q26" i="49"/>
  <c r="Q2" i="49" s="1"/>
  <c r="G2" i="49"/>
  <c r="E3" i="47"/>
  <c r="M3" i="47"/>
  <c r="I26" i="47"/>
  <c r="G3" i="48"/>
  <c r="W3" i="48"/>
  <c r="S26" i="48"/>
  <c r="S2" i="48" s="1"/>
  <c r="J3" i="49"/>
  <c r="J2" i="49" s="1"/>
  <c r="R3" i="49"/>
  <c r="R2" i="49" s="1"/>
  <c r="R26" i="49"/>
  <c r="F3" i="47"/>
  <c r="N3" i="47"/>
  <c r="J26" i="47"/>
  <c r="H3" i="48"/>
  <c r="L26" i="48"/>
  <c r="L2" i="48" s="1"/>
  <c r="T26" i="48"/>
  <c r="C3" i="49"/>
  <c r="C2" i="49" s="1"/>
  <c r="K3" i="49"/>
  <c r="S3" i="49"/>
  <c r="D3" i="49"/>
  <c r="L3" i="49"/>
  <c r="L2" i="49" s="1"/>
  <c r="T3" i="49"/>
  <c r="D26" i="49"/>
  <c r="T26" i="49"/>
  <c r="R2" i="117"/>
  <c r="W2" i="117"/>
  <c r="D2" i="117"/>
  <c r="E138" i="149"/>
  <c r="F138" i="149"/>
  <c r="T2" i="117"/>
  <c r="I2" i="117"/>
  <c r="M2" i="117"/>
  <c r="F2" i="49"/>
  <c r="V2" i="49"/>
  <c r="W138" i="149"/>
  <c r="L138" i="149"/>
  <c r="K2" i="117"/>
  <c r="K138" i="149"/>
  <c r="J136" i="149"/>
  <c r="V2" i="117"/>
  <c r="H138" i="149"/>
  <c r="O2" i="117"/>
  <c r="G2" i="117"/>
  <c r="P136" i="149"/>
  <c r="F2" i="117"/>
  <c r="F136" i="149"/>
  <c r="S2" i="117"/>
  <c r="Q2" i="117"/>
  <c r="P2" i="117"/>
  <c r="U2" i="117"/>
  <c r="N2" i="117"/>
  <c r="Q138" i="149"/>
  <c r="H136" i="149"/>
  <c r="S136" i="149"/>
  <c r="O136" i="149"/>
  <c r="E2" i="117"/>
  <c r="N2" i="49"/>
  <c r="K136" i="149"/>
  <c r="D2" i="48"/>
  <c r="E2" i="48"/>
  <c r="E8" i="19"/>
  <c r="E136" i="149"/>
  <c r="F2" i="48"/>
  <c r="M2" i="47"/>
  <c r="I2" i="48"/>
  <c r="O2" i="47"/>
  <c r="K2" i="48"/>
  <c r="P2" i="47"/>
  <c r="Q2" i="47"/>
  <c r="R2" i="47"/>
  <c r="V136" i="149"/>
  <c r="U8" i="19"/>
  <c r="N22" i="19"/>
  <c r="U71" i="19"/>
  <c r="M8" i="19"/>
  <c r="M71" i="19"/>
  <c r="F22" i="19"/>
  <c r="T136" i="149"/>
  <c r="N136" i="149"/>
  <c r="I71" i="19"/>
  <c r="Q71" i="19"/>
  <c r="R136" i="149"/>
  <c r="H22" i="19"/>
  <c r="O71" i="19"/>
  <c r="W71" i="19"/>
  <c r="J8" i="19"/>
  <c r="J71" i="19"/>
  <c r="R71" i="19"/>
  <c r="H17" i="19"/>
  <c r="I8" i="19"/>
  <c r="R8" i="19"/>
  <c r="K22" i="19"/>
  <c r="N2" i="47"/>
  <c r="J2" i="48"/>
  <c r="E2" i="49"/>
  <c r="M2" i="49"/>
  <c r="U2" i="49"/>
  <c r="G8" i="19"/>
  <c r="I22" i="19"/>
  <c r="H71" i="19"/>
  <c r="F8" i="19"/>
  <c r="N8" i="19"/>
  <c r="V8" i="19"/>
  <c r="G22" i="19"/>
  <c r="O22" i="19"/>
  <c r="N71" i="19"/>
  <c r="V71" i="19"/>
  <c r="W4" i="19"/>
  <c r="H8" i="19"/>
  <c r="P8" i="19"/>
  <c r="K8" i="19"/>
  <c r="P17" i="19"/>
  <c r="D22" i="19"/>
  <c r="U27" i="19"/>
  <c r="P71" i="19"/>
  <c r="K71" i="19"/>
  <c r="S71" i="19"/>
  <c r="O8" i="19"/>
  <c r="O17" i="19"/>
  <c r="G27" i="19"/>
  <c r="R27" i="19"/>
  <c r="D11" i="19"/>
  <c r="K17" i="19"/>
  <c r="S17" i="19"/>
  <c r="H27" i="19"/>
  <c r="P27" i="19"/>
  <c r="M17" i="19"/>
  <c r="H2" i="48"/>
  <c r="K2" i="49"/>
  <c r="S2" i="49"/>
  <c r="U17" i="19"/>
  <c r="I11" i="19"/>
  <c r="L22" i="19"/>
  <c r="E27" i="19"/>
  <c r="M27" i="19"/>
  <c r="J17" i="19"/>
  <c r="R17" i="19"/>
  <c r="H4" i="19"/>
  <c r="P4" i="19"/>
  <c r="O11" i="19"/>
  <c r="W11" i="19"/>
  <c r="R22" i="19"/>
  <c r="K27" i="19"/>
  <c r="S27" i="19"/>
  <c r="O33" i="19"/>
  <c r="W33" i="19"/>
  <c r="R33" i="19"/>
  <c r="H33" i="19"/>
  <c r="W8" i="19"/>
  <c r="P22" i="19"/>
  <c r="F11" i="19"/>
  <c r="S2" i="47"/>
  <c r="G2" i="48"/>
  <c r="V52" i="19"/>
  <c r="L8" i="19"/>
  <c r="I17" i="19"/>
  <c r="L17" i="19"/>
  <c r="E22" i="19"/>
  <c r="U22" i="19"/>
  <c r="V27" i="19"/>
  <c r="I27" i="19"/>
  <c r="Q27" i="19"/>
  <c r="T27" i="19"/>
  <c r="W27" i="19"/>
  <c r="D71" i="19"/>
  <c r="L71" i="19"/>
  <c r="T71" i="19"/>
  <c r="C2" i="48"/>
  <c r="S8" i="19"/>
  <c r="W52" i="19"/>
  <c r="I4" i="19"/>
  <c r="Q4" i="19"/>
  <c r="E11" i="19"/>
  <c r="P11" i="19"/>
  <c r="T17" i="19"/>
  <c r="S22" i="19"/>
  <c r="L27" i="19"/>
  <c r="P33" i="19"/>
  <c r="S33" i="19"/>
  <c r="I33" i="19"/>
  <c r="J4" i="19"/>
  <c r="R4" i="19"/>
  <c r="Q11" i="19"/>
  <c r="T22" i="19"/>
  <c r="Q33" i="19"/>
  <c r="T33" i="19"/>
  <c r="R11" i="19"/>
  <c r="J33" i="19"/>
  <c r="D4" i="19"/>
  <c r="L4" i="19"/>
  <c r="T4" i="19"/>
  <c r="H11" i="19"/>
  <c r="K11" i="19"/>
  <c r="S11" i="19"/>
  <c r="W17" i="19"/>
  <c r="V22" i="19"/>
  <c r="D27" i="19"/>
  <c r="K33" i="19"/>
  <c r="V33" i="19"/>
  <c r="D33" i="19"/>
  <c r="E71" i="19"/>
  <c r="S4" i="19"/>
  <c r="J11" i="19"/>
  <c r="N17" i="19"/>
  <c r="E4" i="19"/>
  <c r="M4" i="19"/>
  <c r="U4" i="19"/>
  <c r="L11" i="19"/>
  <c r="T11" i="19"/>
  <c r="F17" i="19"/>
  <c r="W22" i="19"/>
  <c r="L33" i="19"/>
  <c r="E33" i="19"/>
  <c r="F71" i="19"/>
  <c r="Q52" i="19"/>
  <c r="Q8" i="19"/>
  <c r="G11" i="19"/>
  <c r="F4" i="19"/>
  <c r="N4" i="19"/>
  <c r="V4" i="19"/>
  <c r="D8" i="19"/>
  <c r="T8" i="19"/>
  <c r="M11" i="19"/>
  <c r="U11" i="19"/>
  <c r="Q17" i="19"/>
  <c r="D17" i="19"/>
  <c r="G17" i="19"/>
  <c r="M22" i="19"/>
  <c r="F27" i="19"/>
  <c r="N27" i="19"/>
  <c r="M33" i="19"/>
  <c r="F33" i="19"/>
  <c r="G71" i="19"/>
  <c r="K4" i="19"/>
  <c r="V17" i="19"/>
  <c r="J22" i="19"/>
  <c r="U33" i="19"/>
  <c r="U52" i="19"/>
  <c r="G4" i="19"/>
  <c r="O4" i="19"/>
  <c r="N11" i="19"/>
  <c r="V11" i="19"/>
  <c r="E17" i="19"/>
  <c r="Q22" i="19"/>
  <c r="O27" i="19"/>
  <c r="J27" i="19"/>
  <c r="N33" i="19"/>
  <c r="G33" i="19"/>
  <c r="G52" i="19"/>
  <c r="T2" i="48"/>
  <c r="U2" i="48"/>
  <c r="V2" i="48"/>
  <c r="W2" i="48"/>
  <c r="M2" i="48"/>
  <c r="N2" i="48"/>
  <c r="O2" i="48"/>
  <c r="P2" i="48"/>
  <c r="Q2" i="48"/>
  <c r="R2" i="48"/>
  <c r="T2" i="47"/>
  <c r="U2" i="47"/>
  <c r="V2" i="47"/>
  <c r="W2" i="47"/>
  <c r="D2" i="47"/>
  <c r="E2" i="47"/>
  <c r="F2" i="47"/>
  <c r="G2" i="47"/>
  <c r="I2" i="47"/>
  <c r="J2" i="47"/>
  <c r="K2" i="47"/>
  <c r="R52" i="19"/>
  <c r="S52" i="19"/>
  <c r="T52" i="19"/>
  <c r="J52" i="19"/>
  <c r="D52" i="19"/>
  <c r="K52" i="19"/>
  <c r="E52" i="19"/>
  <c r="L52" i="19"/>
  <c r="F52" i="19"/>
  <c r="M52" i="19"/>
  <c r="N52" i="19"/>
  <c r="H52" i="19"/>
  <c r="O52" i="19"/>
  <c r="I52" i="19"/>
  <c r="P52" i="19"/>
  <c r="T2" i="49" l="1"/>
  <c r="D2" i="49"/>
  <c r="H2" i="49"/>
  <c r="Q26" i="19"/>
  <c r="H26" i="19"/>
  <c r="E3" i="19"/>
  <c r="P26" i="19"/>
  <c r="O3" i="19"/>
  <c r="L26" i="19"/>
  <c r="N3" i="19"/>
  <c r="K3" i="19"/>
  <c r="I26" i="19"/>
  <c r="W3" i="19"/>
  <c r="U3" i="19"/>
  <c r="V3" i="19"/>
  <c r="J3" i="19"/>
  <c r="T26" i="19"/>
  <c r="I3" i="19"/>
  <c r="U26" i="19"/>
  <c r="R26" i="19"/>
  <c r="G26" i="19"/>
  <c r="E26" i="19"/>
  <c r="F3" i="19"/>
  <c r="D3" i="19"/>
  <c r="S3" i="19"/>
  <c r="Q3" i="19"/>
  <c r="W26" i="19"/>
  <c r="G3" i="19"/>
  <c r="J26" i="19"/>
  <c r="K26" i="19"/>
  <c r="R3" i="19"/>
  <c r="P3" i="19"/>
  <c r="S26" i="19"/>
  <c r="V26" i="19"/>
  <c r="H3" i="19"/>
  <c r="D26" i="19"/>
  <c r="M26" i="19"/>
  <c r="O26" i="19"/>
  <c r="T3" i="19"/>
  <c r="M3" i="19"/>
  <c r="L3" i="19"/>
  <c r="L2" i="19" s="1"/>
  <c r="N26" i="19"/>
  <c r="N2" i="19" s="1"/>
  <c r="F26" i="19"/>
  <c r="E2" i="19" l="1"/>
  <c r="P2" i="19"/>
  <c r="Q2" i="19"/>
  <c r="H2" i="19"/>
  <c r="J2" i="19"/>
  <c r="V2" i="19"/>
  <c r="O2" i="19"/>
  <c r="K2" i="19"/>
  <c r="U2" i="19"/>
  <c r="I2" i="19"/>
  <c r="W2" i="19"/>
  <c r="R2" i="19"/>
  <c r="T2" i="19"/>
  <c r="F2" i="19"/>
  <c r="S2" i="19"/>
  <c r="D2" i="19"/>
  <c r="G2" i="19"/>
  <c r="M2" i="19"/>
  <c r="W71" i="18"/>
  <c r="V71" i="18"/>
  <c r="U71" i="18"/>
  <c r="T71" i="18"/>
  <c r="S71" i="18"/>
  <c r="R71" i="18"/>
  <c r="Q71" i="18"/>
  <c r="P71" i="18"/>
  <c r="G71" i="18"/>
  <c r="F71" i="18"/>
  <c r="E71" i="18"/>
  <c r="D71" i="18"/>
  <c r="O71" i="18"/>
  <c r="N71" i="18"/>
  <c r="M71" i="18"/>
  <c r="L71" i="18"/>
  <c r="K71" i="18"/>
  <c r="J71" i="18"/>
  <c r="I71" i="18"/>
  <c r="H71" i="18"/>
  <c r="Q52" i="18"/>
  <c r="P52" i="18"/>
  <c r="W52" i="18"/>
  <c r="V52" i="18"/>
  <c r="U52" i="18"/>
  <c r="T52" i="18"/>
  <c r="O52" i="18"/>
  <c r="N52" i="18"/>
  <c r="M52" i="18"/>
  <c r="L52" i="18"/>
  <c r="K52" i="18"/>
  <c r="J52" i="18"/>
  <c r="I52" i="18"/>
  <c r="H52" i="18"/>
  <c r="G52" i="18"/>
  <c r="F52" i="18"/>
  <c r="E52" i="18"/>
  <c r="D52" i="18"/>
  <c r="S52" i="18"/>
  <c r="R52" i="18"/>
  <c r="D33" i="18"/>
  <c r="K33" i="18"/>
  <c r="J33" i="18"/>
  <c r="I33" i="18"/>
  <c r="H33" i="18"/>
  <c r="W33" i="18"/>
  <c r="V33" i="18"/>
  <c r="U33" i="18"/>
  <c r="T33" i="18"/>
  <c r="S33" i="18"/>
  <c r="R33" i="18"/>
  <c r="Q33" i="18"/>
  <c r="P33" i="18"/>
  <c r="O33" i="18"/>
  <c r="N33" i="18"/>
  <c r="M33" i="18"/>
  <c r="L33" i="18"/>
  <c r="G33" i="18"/>
  <c r="F33" i="18"/>
  <c r="E33" i="18"/>
  <c r="S27" i="18"/>
  <c r="R27" i="18"/>
  <c r="Q27" i="18"/>
  <c r="P27" i="18"/>
  <c r="W27" i="18"/>
  <c r="V27" i="18"/>
  <c r="U27" i="18"/>
  <c r="T27" i="18"/>
  <c r="K27" i="18"/>
  <c r="J27" i="18"/>
  <c r="I27" i="18"/>
  <c r="H27" i="18"/>
  <c r="G27" i="18"/>
  <c r="F27" i="18"/>
  <c r="E27" i="18"/>
  <c r="D27" i="18"/>
  <c r="O27" i="18"/>
  <c r="N27" i="18"/>
  <c r="M27" i="18"/>
  <c r="L27" i="18"/>
  <c r="W22" i="18"/>
  <c r="V22" i="18"/>
  <c r="U22" i="18"/>
  <c r="T22" i="18"/>
  <c r="S22" i="18"/>
  <c r="R22" i="18"/>
  <c r="Q22" i="18"/>
  <c r="P22" i="18"/>
  <c r="O22" i="18"/>
  <c r="N22" i="18"/>
  <c r="M22" i="18"/>
  <c r="L22" i="18"/>
  <c r="K22" i="18"/>
  <c r="J22" i="18"/>
  <c r="I22" i="18"/>
  <c r="H22" i="18"/>
  <c r="G22" i="18"/>
  <c r="F22" i="18"/>
  <c r="E22" i="18"/>
  <c r="D22" i="18"/>
  <c r="W17" i="18"/>
  <c r="V17" i="18"/>
  <c r="U17" i="18"/>
  <c r="T17" i="18"/>
  <c r="O17" i="18"/>
  <c r="N17" i="18"/>
  <c r="M17" i="18"/>
  <c r="L17" i="18"/>
  <c r="K17" i="18"/>
  <c r="J17" i="18"/>
  <c r="I17" i="18"/>
  <c r="H17" i="18"/>
  <c r="G17" i="18"/>
  <c r="F17" i="18"/>
  <c r="E17" i="18"/>
  <c r="D17" i="18"/>
  <c r="S17" i="18"/>
  <c r="R17" i="18"/>
  <c r="Q17" i="18"/>
  <c r="P17" i="18"/>
  <c r="W11" i="18"/>
  <c r="V11" i="18"/>
  <c r="U11" i="18"/>
  <c r="T11" i="18"/>
  <c r="S11" i="18"/>
  <c r="R11" i="18"/>
  <c r="Q11" i="18"/>
  <c r="P11" i="18"/>
  <c r="O11" i="18"/>
  <c r="N11" i="18"/>
  <c r="M11" i="18"/>
  <c r="L11" i="18"/>
  <c r="K11" i="18"/>
  <c r="J11" i="18"/>
  <c r="I11" i="18"/>
  <c r="H11" i="18"/>
  <c r="G11" i="18"/>
  <c r="F11" i="18"/>
  <c r="E11" i="18"/>
  <c r="D11" i="18"/>
  <c r="W8" i="18"/>
  <c r="V8" i="18"/>
  <c r="U8" i="18"/>
  <c r="T8" i="18"/>
  <c r="S8" i="18"/>
  <c r="R8" i="18"/>
  <c r="Q8" i="18"/>
  <c r="P8" i="18"/>
  <c r="O8" i="18"/>
  <c r="N8" i="18"/>
  <c r="M8" i="18"/>
  <c r="L8" i="18"/>
  <c r="K8" i="18"/>
  <c r="J8" i="18"/>
  <c r="I8" i="18"/>
  <c r="H8" i="18"/>
  <c r="G8" i="18"/>
  <c r="F8" i="18"/>
  <c r="E8" i="18"/>
  <c r="D8" i="18"/>
  <c r="W4" i="18"/>
  <c r="V4" i="18"/>
  <c r="U4" i="18"/>
  <c r="T4" i="18"/>
  <c r="S4" i="18"/>
  <c r="R4" i="18"/>
  <c r="Q4" i="18"/>
  <c r="P4" i="18"/>
  <c r="O4" i="18"/>
  <c r="N4" i="18"/>
  <c r="M4" i="18"/>
  <c r="L4" i="18"/>
  <c r="K4" i="18"/>
  <c r="J4" i="18"/>
  <c r="I4" i="18"/>
  <c r="H4" i="18"/>
  <c r="G4" i="18"/>
  <c r="F4" i="18"/>
  <c r="E4" i="18"/>
  <c r="D4" i="18"/>
  <c r="C27" i="18"/>
  <c r="C17" i="18"/>
  <c r="S17" i="17"/>
  <c r="R17" i="17"/>
  <c r="Q17" i="17"/>
  <c r="P17" i="17"/>
  <c r="M17" i="17"/>
  <c r="L17" i="17"/>
  <c r="K17" i="17"/>
  <c r="J17" i="17"/>
  <c r="I17" i="17"/>
  <c r="H17" i="17"/>
  <c r="G17" i="17"/>
  <c r="F17" i="17"/>
  <c r="E17" i="17"/>
  <c r="D17" i="17"/>
  <c r="C71" i="18"/>
  <c r="C22" i="18"/>
  <c r="C11" i="18"/>
  <c r="C8" i="18"/>
  <c r="C4" i="18"/>
  <c r="W71" i="17"/>
  <c r="V71" i="17"/>
  <c r="U71" i="17"/>
  <c r="T71" i="17"/>
  <c r="S71" i="17"/>
  <c r="R71" i="17"/>
  <c r="Q71" i="17"/>
  <c r="P71" i="17"/>
  <c r="O71" i="17"/>
  <c r="N71" i="17"/>
  <c r="M71" i="17"/>
  <c r="L71" i="17"/>
  <c r="K71" i="17"/>
  <c r="J71" i="17"/>
  <c r="I71" i="17"/>
  <c r="H71" i="17"/>
  <c r="G71" i="17"/>
  <c r="F71" i="17"/>
  <c r="E71" i="17"/>
  <c r="D71" i="17"/>
  <c r="W52" i="17"/>
  <c r="V52" i="17"/>
  <c r="U52" i="17"/>
  <c r="T52" i="17"/>
  <c r="O52" i="17"/>
  <c r="N52" i="17"/>
  <c r="M52" i="17"/>
  <c r="L52" i="17"/>
  <c r="K52" i="17"/>
  <c r="J52" i="17"/>
  <c r="I52" i="17"/>
  <c r="H52" i="17"/>
  <c r="G52" i="17"/>
  <c r="F52" i="17"/>
  <c r="E52" i="17"/>
  <c r="D52" i="17"/>
  <c r="S52" i="17"/>
  <c r="R52" i="17"/>
  <c r="Q52" i="17"/>
  <c r="P52" i="17"/>
  <c r="D33" i="17"/>
  <c r="K33" i="17"/>
  <c r="J33" i="17"/>
  <c r="I33" i="17"/>
  <c r="H33" i="17"/>
  <c r="W33" i="17"/>
  <c r="V33" i="17"/>
  <c r="U33" i="17"/>
  <c r="T33" i="17"/>
  <c r="S33" i="17"/>
  <c r="R33" i="17"/>
  <c r="Q33" i="17"/>
  <c r="P33" i="17"/>
  <c r="O33" i="17"/>
  <c r="N33" i="17"/>
  <c r="M33" i="17"/>
  <c r="L33" i="17"/>
  <c r="G33" i="17"/>
  <c r="F33" i="17"/>
  <c r="E33" i="17"/>
  <c r="S27" i="17"/>
  <c r="R27" i="17"/>
  <c r="Q27" i="17"/>
  <c r="P27" i="17"/>
  <c r="W27" i="17"/>
  <c r="V27" i="17"/>
  <c r="U27" i="17"/>
  <c r="T27" i="17"/>
  <c r="K27" i="17"/>
  <c r="J27" i="17"/>
  <c r="I27" i="17"/>
  <c r="H27" i="17"/>
  <c r="G27" i="17"/>
  <c r="F27" i="17"/>
  <c r="E27" i="17"/>
  <c r="D27" i="17"/>
  <c r="O27" i="17"/>
  <c r="N27" i="17"/>
  <c r="M27" i="17"/>
  <c r="L27" i="17"/>
  <c r="W22" i="17"/>
  <c r="V22" i="17"/>
  <c r="U22" i="17"/>
  <c r="T22" i="17"/>
  <c r="S22" i="17"/>
  <c r="R22" i="17"/>
  <c r="Q22" i="17"/>
  <c r="P22" i="17"/>
  <c r="O22" i="17"/>
  <c r="N22" i="17"/>
  <c r="M22" i="17"/>
  <c r="L22" i="17"/>
  <c r="K22" i="17"/>
  <c r="J22" i="17"/>
  <c r="I22" i="17"/>
  <c r="H22" i="17"/>
  <c r="G22" i="17"/>
  <c r="F22" i="17"/>
  <c r="E22" i="17"/>
  <c r="D22" i="17"/>
  <c r="W17" i="17"/>
  <c r="V17" i="17"/>
  <c r="U17" i="17"/>
  <c r="T17" i="17"/>
  <c r="O17" i="17"/>
  <c r="N17" i="17"/>
  <c r="W11" i="17"/>
  <c r="V11" i="17"/>
  <c r="U11" i="17"/>
  <c r="T11" i="17"/>
  <c r="S11" i="17"/>
  <c r="R11" i="17"/>
  <c r="Q11" i="17"/>
  <c r="P11" i="17"/>
  <c r="O11" i="17"/>
  <c r="N11" i="17"/>
  <c r="M11" i="17"/>
  <c r="L11" i="17"/>
  <c r="K11" i="17"/>
  <c r="J11" i="17"/>
  <c r="I11" i="17"/>
  <c r="H11" i="17"/>
  <c r="G11" i="17"/>
  <c r="F11" i="17"/>
  <c r="E11" i="17"/>
  <c r="D11" i="17"/>
  <c r="W8" i="17"/>
  <c r="V8" i="17"/>
  <c r="U8" i="17"/>
  <c r="T8" i="17"/>
  <c r="S8" i="17"/>
  <c r="R8" i="17"/>
  <c r="Q8" i="17"/>
  <c r="P8" i="17"/>
  <c r="O8" i="17"/>
  <c r="N8" i="17"/>
  <c r="M8" i="17"/>
  <c r="L8" i="17"/>
  <c r="K8" i="17"/>
  <c r="J8" i="17"/>
  <c r="I8" i="17"/>
  <c r="H8" i="17"/>
  <c r="G8" i="17"/>
  <c r="F8" i="17"/>
  <c r="E8" i="17"/>
  <c r="D8" i="17"/>
  <c r="W4" i="17"/>
  <c r="V4" i="17"/>
  <c r="U4" i="17"/>
  <c r="T4" i="17"/>
  <c r="S4" i="17"/>
  <c r="R4" i="17"/>
  <c r="Q4" i="17"/>
  <c r="P4" i="17"/>
  <c r="O4" i="17"/>
  <c r="N4" i="17"/>
  <c r="M4" i="17"/>
  <c r="L4" i="17"/>
  <c r="K4" i="17"/>
  <c r="J4" i="17"/>
  <c r="I4" i="17"/>
  <c r="H4" i="17"/>
  <c r="G4" i="17"/>
  <c r="F4" i="17"/>
  <c r="E4" i="17"/>
  <c r="D4" i="17"/>
  <c r="D26" i="18" l="1"/>
  <c r="C3" i="18"/>
  <c r="G26" i="17"/>
  <c r="E26" i="18"/>
  <c r="F26" i="17"/>
  <c r="F26" i="18"/>
  <c r="G26" i="18"/>
  <c r="S3" i="17"/>
  <c r="H26" i="18"/>
  <c r="U3" i="17"/>
  <c r="V3" i="17"/>
  <c r="T3" i="17"/>
  <c r="W3" i="17"/>
  <c r="M26" i="17"/>
  <c r="L26" i="17"/>
  <c r="N26" i="17"/>
  <c r="O26" i="17"/>
  <c r="E26" i="17"/>
  <c r="U3" i="18"/>
  <c r="M26" i="18"/>
  <c r="V3" i="18"/>
  <c r="N26" i="18"/>
  <c r="W3" i="18"/>
  <c r="O26" i="18"/>
  <c r="F3" i="18"/>
  <c r="D3" i="18"/>
  <c r="D2" i="18" s="1"/>
  <c r="I3" i="18"/>
  <c r="K3" i="18"/>
  <c r="K26" i="18"/>
  <c r="E3" i="18"/>
  <c r="L3" i="18"/>
  <c r="T26" i="18"/>
  <c r="P26" i="18"/>
  <c r="M3" i="18"/>
  <c r="U26" i="18"/>
  <c r="Q26" i="18"/>
  <c r="N3" i="18"/>
  <c r="V26" i="18"/>
  <c r="R26" i="18"/>
  <c r="S26" i="18"/>
  <c r="I26" i="18"/>
  <c r="W26" i="18"/>
  <c r="P3" i="18"/>
  <c r="J3" i="18"/>
  <c r="J26" i="18"/>
  <c r="G3" i="18"/>
  <c r="O3" i="18"/>
  <c r="R3" i="18"/>
  <c r="H3" i="18"/>
  <c r="H2" i="18" s="1"/>
  <c r="Q3" i="18"/>
  <c r="S3" i="18"/>
  <c r="T3" i="18"/>
  <c r="L26" i="18"/>
  <c r="C52" i="18"/>
  <c r="C33" i="18"/>
  <c r="C26" i="18" s="1"/>
  <c r="D26" i="17"/>
  <c r="F3" i="17"/>
  <c r="I3" i="17"/>
  <c r="K26" i="17"/>
  <c r="E3" i="17"/>
  <c r="P26" i="17"/>
  <c r="Q26" i="17"/>
  <c r="R26" i="17"/>
  <c r="D3" i="17"/>
  <c r="G3" i="17"/>
  <c r="J3" i="17"/>
  <c r="V26" i="17"/>
  <c r="S26" i="17"/>
  <c r="H26" i="17"/>
  <c r="J26" i="17"/>
  <c r="H3" i="17"/>
  <c r="H2" i="17" s="1"/>
  <c r="K3" i="17"/>
  <c r="L3" i="17"/>
  <c r="M3" i="17"/>
  <c r="U26" i="17"/>
  <c r="W26" i="17"/>
  <c r="P3" i="17"/>
  <c r="I26" i="17"/>
  <c r="T26" i="17"/>
  <c r="T2" i="17" s="1"/>
  <c r="N3" i="17"/>
  <c r="O3" i="17"/>
  <c r="Q3" i="17"/>
  <c r="R3" i="17"/>
  <c r="C2" i="18" l="1"/>
  <c r="V2" i="17"/>
  <c r="E2" i="17"/>
  <c r="L2" i="18"/>
  <c r="E2" i="18"/>
  <c r="G2" i="17"/>
  <c r="F2" i="18"/>
  <c r="W2" i="17"/>
  <c r="M2" i="18"/>
  <c r="S2" i="17"/>
  <c r="G2" i="18"/>
  <c r="U2" i="17"/>
  <c r="M2" i="17"/>
  <c r="L2" i="17"/>
  <c r="F2" i="17"/>
  <c r="O2" i="17"/>
  <c r="N2" i="17"/>
  <c r="N2" i="18"/>
  <c r="P2" i="18"/>
  <c r="P2" i="17"/>
  <c r="K2" i="17"/>
  <c r="D2" i="17"/>
  <c r="J2" i="18"/>
  <c r="K2" i="18"/>
  <c r="I2" i="18"/>
  <c r="T2" i="18"/>
  <c r="S2" i="18"/>
  <c r="W2" i="18"/>
  <c r="Q2" i="18"/>
  <c r="V2" i="18"/>
  <c r="R2" i="18"/>
  <c r="O2" i="18"/>
  <c r="U2" i="18"/>
  <c r="J2" i="17"/>
  <c r="I2" i="17"/>
  <c r="R2" i="17"/>
  <c r="Q2" i="17"/>
  <c r="V76" i="8" l="1"/>
  <c r="U76" i="8"/>
  <c r="T76" i="8"/>
  <c r="S76" i="8"/>
  <c r="R76" i="8"/>
  <c r="Q76" i="8"/>
  <c r="P76" i="8"/>
  <c r="O76" i="8"/>
  <c r="N76" i="8"/>
  <c r="M76" i="8"/>
  <c r="L76" i="8"/>
  <c r="K76" i="8"/>
  <c r="J76" i="8"/>
  <c r="I76" i="8"/>
  <c r="H76" i="8"/>
  <c r="G76" i="8"/>
  <c r="F76" i="8"/>
  <c r="E76" i="8"/>
  <c r="D76" i="8"/>
  <c r="C76" i="8"/>
  <c r="V75" i="8"/>
  <c r="U75" i="8"/>
  <c r="T75" i="8"/>
  <c r="S75" i="8"/>
  <c r="R75" i="8"/>
  <c r="Q75" i="8"/>
  <c r="P75" i="8"/>
  <c r="O75" i="8"/>
  <c r="N75" i="8"/>
  <c r="M75" i="8"/>
  <c r="L75" i="8"/>
  <c r="K75" i="8"/>
  <c r="J75" i="8"/>
  <c r="I75" i="8"/>
  <c r="H75" i="8"/>
  <c r="G75" i="8"/>
  <c r="F75" i="8"/>
  <c r="E75" i="8"/>
  <c r="D75" i="8"/>
  <c r="C75" i="8"/>
  <c r="V74" i="8"/>
  <c r="U74" i="8"/>
  <c r="T74" i="8"/>
  <c r="S74" i="8"/>
  <c r="R74" i="8"/>
  <c r="Q74" i="8"/>
  <c r="P74" i="8"/>
  <c r="O74" i="8"/>
  <c r="N74" i="8"/>
  <c r="M74" i="8"/>
  <c r="L74" i="8"/>
  <c r="K74" i="8"/>
  <c r="J74" i="8"/>
  <c r="I74" i="8"/>
  <c r="H74" i="8"/>
  <c r="G74" i="8"/>
  <c r="F74" i="8"/>
  <c r="E74" i="8"/>
  <c r="D74" i="8"/>
  <c r="C74" i="8"/>
  <c r="V73" i="8"/>
  <c r="U73" i="8"/>
  <c r="T73" i="8"/>
  <c r="S73" i="8"/>
  <c r="R73" i="8"/>
  <c r="Q73" i="8"/>
  <c r="P73" i="8"/>
  <c r="O73" i="8"/>
  <c r="N73" i="8"/>
  <c r="N71" i="8" s="1"/>
  <c r="M73" i="8"/>
  <c r="M71" i="8" s="1"/>
  <c r="L73" i="8"/>
  <c r="L71" i="8" s="1"/>
  <c r="K73" i="8"/>
  <c r="K71" i="8" s="1"/>
  <c r="J73" i="8"/>
  <c r="I73" i="8"/>
  <c r="H73" i="8"/>
  <c r="G73" i="8"/>
  <c r="F73" i="8"/>
  <c r="F71" i="8" s="1"/>
  <c r="E73" i="8"/>
  <c r="D73" i="8"/>
  <c r="C73" i="8"/>
  <c r="V72" i="8"/>
  <c r="U72" i="8"/>
  <c r="T72" i="8"/>
  <c r="S72" i="8"/>
  <c r="R72" i="8"/>
  <c r="R71" i="8" s="1"/>
  <c r="Q72" i="8"/>
  <c r="Q71" i="8" s="1"/>
  <c r="P72" i="8"/>
  <c r="P71" i="8" s="1"/>
  <c r="O72" i="8"/>
  <c r="O71" i="8" s="1"/>
  <c r="N72" i="8"/>
  <c r="M72" i="8"/>
  <c r="L72" i="8"/>
  <c r="K72" i="8"/>
  <c r="J72" i="8"/>
  <c r="J71" i="8" s="1"/>
  <c r="I72" i="8"/>
  <c r="I71" i="8" s="1"/>
  <c r="H72" i="8"/>
  <c r="H71" i="8" s="1"/>
  <c r="G72" i="8"/>
  <c r="G71" i="8" s="1"/>
  <c r="F72" i="8"/>
  <c r="E72" i="8"/>
  <c r="D72" i="8"/>
  <c r="C72" i="8"/>
  <c r="C71" i="8" s="1"/>
  <c r="V71" i="8"/>
  <c r="U71" i="8"/>
  <c r="T71" i="8"/>
  <c r="S71" i="8"/>
  <c r="E71" i="8"/>
  <c r="D71" i="8"/>
  <c r="V70" i="8"/>
  <c r="U70" i="8"/>
  <c r="T70" i="8"/>
  <c r="S70" i="8"/>
  <c r="R70" i="8"/>
  <c r="Q70" i="8"/>
  <c r="P70" i="8"/>
  <c r="O70" i="8"/>
  <c r="N70" i="8"/>
  <c r="M70" i="8"/>
  <c r="L70" i="8"/>
  <c r="K70" i="8"/>
  <c r="J70" i="8"/>
  <c r="I70" i="8"/>
  <c r="H70" i="8"/>
  <c r="G70" i="8"/>
  <c r="F70" i="8"/>
  <c r="E70" i="8"/>
  <c r="D70" i="8"/>
  <c r="C70" i="8"/>
  <c r="V32" i="8"/>
  <c r="U32" i="8"/>
  <c r="T32" i="8"/>
  <c r="S32" i="8"/>
  <c r="R32" i="8"/>
  <c r="Q32" i="8"/>
  <c r="P32" i="8"/>
  <c r="O32" i="8"/>
  <c r="N32" i="8"/>
  <c r="M32" i="8"/>
  <c r="L32" i="8"/>
  <c r="K32" i="8"/>
  <c r="J32" i="8"/>
  <c r="I32" i="8"/>
  <c r="H32" i="8"/>
  <c r="G32" i="8"/>
  <c r="F32" i="8"/>
  <c r="E32" i="8"/>
  <c r="D32" i="8"/>
  <c r="C32" i="8"/>
  <c r="V31" i="8"/>
  <c r="U31" i="8"/>
  <c r="T31" i="8"/>
  <c r="S31" i="8"/>
  <c r="R31" i="8"/>
  <c r="Q31" i="8"/>
  <c r="P31" i="8"/>
  <c r="O31" i="8"/>
  <c r="N31" i="8"/>
  <c r="M31" i="8"/>
  <c r="L31" i="8"/>
  <c r="K31" i="8"/>
  <c r="J31" i="8"/>
  <c r="I31" i="8"/>
  <c r="H31" i="8"/>
  <c r="G31" i="8"/>
  <c r="F31" i="8"/>
  <c r="E31" i="8"/>
  <c r="D31" i="8"/>
  <c r="C31" i="8"/>
  <c r="V30" i="8"/>
  <c r="U30" i="8"/>
  <c r="T30" i="8"/>
  <c r="S30" i="8"/>
  <c r="R30" i="8"/>
  <c r="Q30" i="8"/>
  <c r="P30" i="8"/>
  <c r="O30" i="8"/>
  <c r="N30" i="8"/>
  <c r="M30" i="8"/>
  <c r="L30" i="8"/>
  <c r="K30" i="8"/>
  <c r="J30" i="8"/>
  <c r="I30" i="8"/>
  <c r="H30" i="8"/>
  <c r="G30" i="8"/>
  <c r="F30" i="8"/>
  <c r="E30" i="8"/>
  <c r="D30" i="8"/>
  <c r="C30" i="8"/>
  <c r="V29" i="8"/>
  <c r="U29" i="8"/>
  <c r="T29" i="8"/>
  <c r="S29" i="8"/>
  <c r="R29" i="8"/>
  <c r="Q29" i="8"/>
  <c r="P29" i="8"/>
  <c r="O29" i="8"/>
  <c r="N29" i="8"/>
  <c r="M29" i="8"/>
  <c r="L29" i="8"/>
  <c r="K29" i="8"/>
  <c r="K27" i="8" s="1"/>
  <c r="J29" i="8"/>
  <c r="I29" i="8"/>
  <c r="H29" i="8"/>
  <c r="G29" i="8"/>
  <c r="F29" i="8"/>
  <c r="E29" i="8"/>
  <c r="D29" i="8"/>
  <c r="C29" i="8"/>
  <c r="C27" i="8" s="1"/>
  <c r="V28" i="8"/>
  <c r="U28" i="8"/>
  <c r="U27" i="8" s="1"/>
  <c r="T28" i="8"/>
  <c r="T27" i="8" s="1"/>
  <c r="S28" i="8"/>
  <c r="R28" i="8"/>
  <c r="Q28" i="8"/>
  <c r="P28" i="8"/>
  <c r="O28" i="8"/>
  <c r="N28" i="8"/>
  <c r="M28" i="8"/>
  <c r="M27" i="8" s="1"/>
  <c r="L28" i="8"/>
  <c r="L27" i="8" s="1"/>
  <c r="K28" i="8"/>
  <c r="J28" i="8"/>
  <c r="I28" i="8"/>
  <c r="H28" i="8"/>
  <c r="G28" i="8"/>
  <c r="F28" i="8"/>
  <c r="E28" i="8"/>
  <c r="D28" i="8"/>
  <c r="C28" i="8"/>
  <c r="V27" i="8"/>
  <c r="S27" i="8"/>
  <c r="R27" i="8"/>
  <c r="O27" i="8"/>
  <c r="N27" i="8"/>
  <c r="J27" i="8"/>
  <c r="G27" i="8"/>
  <c r="F27" i="8"/>
  <c r="E27" i="8"/>
  <c r="D27" i="8"/>
  <c r="V25" i="8"/>
  <c r="U25" i="8"/>
  <c r="T25" i="8"/>
  <c r="S25" i="8"/>
  <c r="R25" i="8"/>
  <c r="Q25" i="8"/>
  <c r="P25" i="8"/>
  <c r="O25" i="8"/>
  <c r="N25" i="8"/>
  <c r="M25" i="8"/>
  <c r="L25" i="8"/>
  <c r="K25" i="8"/>
  <c r="J25" i="8"/>
  <c r="I25" i="8"/>
  <c r="H25" i="8"/>
  <c r="G25" i="8"/>
  <c r="F25" i="8"/>
  <c r="E25" i="8"/>
  <c r="D25" i="8"/>
  <c r="C25" i="8"/>
  <c r="V24" i="8"/>
  <c r="U24" i="8"/>
  <c r="T24" i="8"/>
  <c r="S24" i="8"/>
  <c r="R24" i="8"/>
  <c r="Q24" i="8"/>
  <c r="P24" i="8"/>
  <c r="O24" i="8"/>
  <c r="O22" i="8" s="1"/>
  <c r="N24" i="8"/>
  <c r="M24" i="8"/>
  <c r="L24" i="8"/>
  <c r="K24" i="8"/>
  <c r="J24" i="8"/>
  <c r="I24" i="8"/>
  <c r="H24" i="8"/>
  <c r="G24" i="8"/>
  <c r="G22" i="8" s="1"/>
  <c r="F24" i="8"/>
  <c r="E24" i="8"/>
  <c r="D24" i="8"/>
  <c r="C24" i="8"/>
  <c r="V23" i="8"/>
  <c r="U23" i="8"/>
  <c r="T23" i="8"/>
  <c r="S23" i="8"/>
  <c r="R23" i="8"/>
  <c r="Q23" i="8"/>
  <c r="Q22" i="8" s="1"/>
  <c r="P23" i="8"/>
  <c r="P22" i="8" s="1"/>
  <c r="O23" i="8"/>
  <c r="N23" i="8"/>
  <c r="M23" i="8"/>
  <c r="L23" i="8"/>
  <c r="K23" i="8"/>
  <c r="K22" i="8" s="1"/>
  <c r="J23" i="8"/>
  <c r="I23" i="8"/>
  <c r="H23" i="8"/>
  <c r="H22" i="8" s="1"/>
  <c r="G23" i="8"/>
  <c r="F23" i="8"/>
  <c r="E23" i="8"/>
  <c r="D23" i="8"/>
  <c r="C23" i="8"/>
  <c r="C22" i="8" s="1"/>
  <c r="V22" i="8"/>
  <c r="S22" i="8"/>
  <c r="R22" i="8"/>
  <c r="N22" i="8"/>
  <c r="J22" i="8"/>
  <c r="I22" i="8"/>
  <c r="F22" i="8"/>
  <c r="V21" i="8"/>
  <c r="U21" i="8"/>
  <c r="T21" i="8"/>
  <c r="S21" i="8"/>
  <c r="R21" i="8"/>
  <c r="Q21" i="8"/>
  <c r="P21" i="8"/>
  <c r="O21" i="8"/>
  <c r="N21" i="8"/>
  <c r="M21" i="8"/>
  <c r="L21" i="8"/>
  <c r="K21" i="8"/>
  <c r="J21" i="8"/>
  <c r="I21" i="8"/>
  <c r="H21" i="8"/>
  <c r="G21" i="8"/>
  <c r="F21" i="8"/>
  <c r="E21" i="8"/>
  <c r="D21" i="8"/>
  <c r="C21" i="8"/>
  <c r="V20" i="8"/>
  <c r="U20" i="8"/>
  <c r="T20" i="8"/>
  <c r="S20" i="8"/>
  <c r="R20" i="8"/>
  <c r="Q20" i="8"/>
  <c r="P20" i="8"/>
  <c r="O20" i="8"/>
  <c r="N20" i="8"/>
  <c r="M20" i="8"/>
  <c r="L20" i="8"/>
  <c r="K20" i="8"/>
  <c r="J20" i="8"/>
  <c r="I20" i="8"/>
  <c r="H20" i="8"/>
  <c r="G20" i="8"/>
  <c r="F20" i="8"/>
  <c r="E20" i="8"/>
  <c r="D20" i="8"/>
  <c r="C20" i="8"/>
  <c r="V19" i="8"/>
  <c r="U19" i="8"/>
  <c r="T19" i="8"/>
  <c r="S19" i="8"/>
  <c r="R19" i="8"/>
  <c r="R17" i="8" s="1"/>
  <c r="Q19" i="8"/>
  <c r="P19" i="8"/>
  <c r="O19" i="8"/>
  <c r="N19" i="8"/>
  <c r="M19" i="8"/>
  <c r="M17" i="8" s="1"/>
  <c r="L19" i="8"/>
  <c r="K19" i="8"/>
  <c r="J19" i="8"/>
  <c r="J17" i="8" s="1"/>
  <c r="I19" i="8"/>
  <c r="H19" i="8"/>
  <c r="G19" i="8"/>
  <c r="F19" i="8"/>
  <c r="E19" i="8"/>
  <c r="D19" i="8"/>
  <c r="C19" i="8"/>
  <c r="V18" i="8"/>
  <c r="V17" i="8" s="1"/>
  <c r="U18" i="8"/>
  <c r="T18" i="8"/>
  <c r="S18" i="8"/>
  <c r="R18" i="8"/>
  <c r="Q18" i="8"/>
  <c r="Q17" i="8" s="1"/>
  <c r="P18" i="8"/>
  <c r="P17" i="8" s="1"/>
  <c r="O18" i="8"/>
  <c r="N18" i="8"/>
  <c r="N17" i="8" s="1"/>
  <c r="M18" i="8"/>
  <c r="L18" i="8"/>
  <c r="K18" i="8"/>
  <c r="J18" i="8"/>
  <c r="I18" i="8"/>
  <c r="I17" i="8" s="1"/>
  <c r="H18" i="8"/>
  <c r="H17" i="8" s="1"/>
  <c r="G18" i="8"/>
  <c r="G17" i="8" s="1"/>
  <c r="F18" i="8"/>
  <c r="F17" i="8" s="1"/>
  <c r="E18" i="8"/>
  <c r="D18" i="8"/>
  <c r="C18" i="8"/>
  <c r="U17" i="8"/>
  <c r="T17" i="8"/>
  <c r="O17" i="8"/>
  <c r="L17" i="8"/>
  <c r="E17" i="8"/>
  <c r="D17" i="8"/>
  <c r="V16" i="8"/>
  <c r="U16" i="8"/>
  <c r="T16" i="8"/>
  <c r="S16" i="8"/>
  <c r="R16" i="8"/>
  <c r="Q16" i="8"/>
  <c r="P16" i="8"/>
  <c r="O16" i="8"/>
  <c r="N16" i="8"/>
  <c r="M16" i="8"/>
  <c r="L16" i="8"/>
  <c r="K16" i="8"/>
  <c r="J16" i="8"/>
  <c r="I16" i="8"/>
  <c r="H16" i="8"/>
  <c r="G16" i="8"/>
  <c r="F16" i="8"/>
  <c r="E16" i="8"/>
  <c r="D16" i="8"/>
  <c r="C16" i="8"/>
  <c r="V15" i="8"/>
  <c r="U15" i="8"/>
  <c r="T15" i="8"/>
  <c r="S15" i="8"/>
  <c r="R15" i="8"/>
  <c r="Q15" i="8"/>
  <c r="P15" i="8"/>
  <c r="O15" i="8"/>
  <c r="N15" i="8"/>
  <c r="M15" i="8"/>
  <c r="L15" i="8"/>
  <c r="K15" i="8"/>
  <c r="J15" i="8"/>
  <c r="I15" i="8"/>
  <c r="H15" i="8"/>
  <c r="G15" i="8"/>
  <c r="F15" i="8"/>
  <c r="E15" i="8"/>
  <c r="D15" i="8"/>
  <c r="C15" i="8"/>
  <c r="V14" i="8"/>
  <c r="U14" i="8"/>
  <c r="T14" i="8"/>
  <c r="S14" i="8"/>
  <c r="R14" i="8"/>
  <c r="Q14" i="8"/>
  <c r="P14" i="8"/>
  <c r="O14" i="8"/>
  <c r="N14" i="8"/>
  <c r="M14" i="8"/>
  <c r="L14" i="8"/>
  <c r="K14" i="8"/>
  <c r="J14" i="8"/>
  <c r="I14" i="8"/>
  <c r="H14" i="8"/>
  <c r="G14" i="8"/>
  <c r="F14" i="8"/>
  <c r="E14" i="8"/>
  <c r="D14" i="8"/>
  <c r="C14" i="8"/>
  <c r="V13" i="8"/>
  <c r="U13" i="8"/>
  <c r="T13" i="8"/>
  <c r="S13" i="8"/>
  <c r="R13" i="8"/>
  <c r="Q13" i="8"/>
  <c r="P13" i="8"/>
  <c r="O13" i="8"/>
  <c r="N13" i="8"/>
  <c r="N11" i="8" s="1"/>
  <c r="N3" i="8" s="1"/>
  <c r="M13" i="8"/>
  <c r="L13" i="8"/>
  <c r="L11" i="8" s="1"/>
  <c r="K13" i="8"/>
  <c r="J13" i="8"/>
  <c r="I13" i="8"/>
  <c r="H13" i="8"/>
  <c r="G13" i="8"/>
  <c r="F13" i="8"/>
  <c r="E13" i="8"/>
  <c r="D13" i="8"/>
  <c r="D11" i="8" s="1"/>
  <c r="C13" i="8"/>
  <c r="V12" i="8"/>
  <c r="U12" i="8"/>
  <c r="T12" i="8"/>
  <c r="S12" i="8"/>
  <c r="R12" i="8"/>
  <c r="Q12" i="8"/>
  <c r="Q11" i="8" s="1"/>
  <c r="P12" i="8"/>
  <c r="P11" i="8" s="1"/>
  <c r="O12" i="8"/>
  <c r="O11" i="8" s="1"/>
  <c r="N12" i="8"/>
  <c r="M12" i="8"/>
  <c r="L12" i="8"/>
  <c r="K12" i="8"/>
  <c r="J12" i="8"/>
  <c r="I12" i="8"/>
  <c r="I11" i="8" s="1"/>
  <c r="H12" i="8"/>
  <c r="H11" i="8" s="1"/>
  <c r="G12" i="8"/>
  <c r="G11" i="8" s="1"/>
  <c r="F12" i="8"/>
  <c r="E12" i="8"/>
  <c r="D12" i="8"/>
  <c r="C12" i="8"/>
  <c r="V11" i="8"/>
  <c r="V3" i="8" s="1"/>
  <c r="U11" i="8"/>
  <c r="T11" i="8"/>
  <c r="R11" i="8"/>
  <c r="R3" i="8" s="1"/>
  <c r="M11" i="8"/>
  <c r="J11" i="8"/>
  <c r="J3" i="8" s="1"/>
  <c r="F11" i="8"/>
  <c r="F3" i="8" s="1"/>
  <c r="E11" i="8"/>
  <c r="V10" i="8"/>
  <c r="U10" i="8"/>
  <c r="T10" i="8"/>
  <c r="S10" i="8"/>
  <c r="S8" i="8" s="1"/>
  <c r="R10" i="8"/>
  <c r="Q10" i="8"/>
  <c r="Q8" i="8" s="1"/>
  <c r="P10" i="8"/>
  <c r="P8" i="8" s="1"/>
  <c r="O10" i="8"/>
  <c r="N10" i="8"/>
  <c r="M10" i="8"/>
  <c r="L10" i="8"/>
  <c r="K10" i="8"/>
  <c r="J10" i="8"/>
  <c r="I10" i="8"/>
  <c r="I8" i="8" s="1"/>
  <c r="H10" i="8"/>
  <c r="H8" i="8" s="1"/>
  <c r="G10" i="8"/>
  <c r="F10" i="8"/>
  <c r="E10" i="8"/>
  <c r="D10" i="8"/>
  <c r="C10" i="8"/>
  <c r="V9" i="8"/>
  <c r="U9" i="8"/>
  <c r="U8" i="8" s="1"/>
  <c r="T9" i="8"/>
  <c r="T8" i="8" s="1"/>
  <c r="S9" i="8"/>
  <c r="R9" i="8"/>
  <c r="Q9" i="8"/>
  <c r="P9" i="8"/>
  <c r="O9" i="8"/>
  <c r="O8" i="8" s="1"/>
  <c r="N9" i="8"/>
  <c r="M9" i="8"/>
  <c r="M8" i="8" s="1"/>
  <c r="L9" i="8"/>
  <c r="L8" i="8" s="1"/>
  <c r="K9" i="8"/>
  <c r="J9" i="8"/>
  <c r="I9" i="8"/>
  <c r="H9" i="8"/>
  <c r="G9" i="8"/>
  <c r="G8" i="8" s="1"/>
  <c r="F9" i="8"/>
  <c r="E9" i="8"/>
  <c r="E8" i="8" s="1"/>
  <c r="D9" i="8"/>
  <c r="D8" i="8" s="1"/>
  <c r="C9" i="8"/>
  <c r="V8" i="8"/>
  <c r="R8" i="8"/>
  <c r="N8" i="8"/>
  <c r="K8" i="8"/>
  <c r="J8" i="8"/>
  <c r="F8" i="8"/>
  <c r="C8" i="8"/>
  <c r="V7" i="8"/>
  <c r="U7" i="8"/>
  <c r="T7" i="8"/>
  <c r="S7" i="8"/>
  <c r="R7" i="8"/>
  <c r="Q7" i="8"/>
  <c r="P7" i="8"/>
  <c r="O7" i="8"/>
  <c r="N7" i="8"/>
  <c r="M7" i="8"/>
  <c r="L7" i="8"/>
  <c r="K7" i="8"/>
  <c r="J7" i="8"/>
  <c r="I7" i="8"/>
  <c r="H7" i="8"/>
  <c r="G7" i="8"/>
  <c r="F7" i="8"/>
  <c r="E7" i="8"/>
  <c r="D7" i="8"/>
  <c r="C7" i="8"/>
  <c r="V6" i="8"/>
  <c r="U6" i="8"/>
  <c r="T6" i="8"/>
  <c r="S6" i="8"/>
  <c r="S4" i="8" s="1"/>
  <c r="R6" i="8"/>
  <c r="Q6" i="8"/>
  <c r="Q4" i="8" s="1"/>
  <c r="P6" i="8"/>
  <c r="P4" i="8" s="1"/>
  <c r="O6" i="8"/>
  <c r="N6" i="8"/>
  <c r="M6" i="8"/>
  <c r="L6" i="8"/>
  <c r="K6" i="8"/>
  <c r="J6" i="8"/>
  <c r="I6" i="8"/>
  <c r="I4" i="8" s="1"/>
  <c r="H6" i="8"/>
  <c r="H4" i="8" s="1"/>
  <c r="G6" i="8"/>
  <c r="F6" i="8"/>
  <c r="E6" i="8"/>
  <c r="D6" i="8"/>
  <c r="C6" i="8"/>
  <c r="V5" i="8"/>
  <c r="U5" i="8"/>
  <c r="U4" i="8" s="1"/>
  <c r="U3" i="8" s="1"/>
  <c r="T5" i="8"/>
  <c r="T4" i="8" s="1"/>
  <c r="T3" i="8" s="1"/>
  <c r="S5" i="8"/>
  <c r="R5" i="8"/>
  <c r="Q5" i="8"/>
  <c r="P5" i="8"/>
  <c r="O5" i="8"/>
  <c r="O4" i="8" s="1"/>
  <c r="N5" i="8"/>
  <c r="M5" i="8"/>
  <c r="M4" i="8" s="1"/>
  <c r="L5" i="8"/>
  <c r="L4" i="8" s="1"/>
  <c r="K5" i="8"/>
  <c r="J5" i="8"/>
  <c r="I5" i="8"/>
  <c r="H5" i="8"/>
  <c r="G5" i="8"/>
  <c r="G4" i="8" s="1"/>
  <c r="F5" i="8"/>
  <c r="E5" i="8"/>
  <c r="E4" i="8" s="1"/>
  <c r="D5" i="8"/>
  <c r="D4" i="8" s="1"/>
  <c r="C5" i="8"/>
  <c r="V4" i="8"/>
  <c r="R4" i="8"/>
  <c r="N4" i="8"/>
  <c r="K4" i="8"/>
  <c r="J4" i="8"/>
  <c r="F4" i="8"/>
  <c r="C4" i="8"/>
  <c r="W76" i="8"/>
  <c r="W75" i="8"/>
  <c r="W74" i="8"/>
  <c r="W73" i="8"/>
  <c r="W72" i="8"/>
  <c r="W70" i="8"/>
  <c r="W62" i="8"/>
  <c r="W60" i="8"/>
  <c r="W59" i="8"/>
  <c r="W58" i="8"/>
  <c r="W57" i="8"/>
  <c r="W56" i="8"/>
  <c r="W55" i="8"/>
  <c r="W54" i="8"/>
  <c r="W53" i="8"/>
  <c r="W32" i="8"/>
  <c r="W31" i="8"/>
  <c r="W30" i="8"/>
  <c r="W29" i="8"/>
  <c r="W28" i="8"/>
  <c r="W25" i="8"/>
  <c r="W24" i="8"/>
  <c r="W23" i="8"/>
  <c r="W21" i="8"/>
  <c r="W20" i="8"/>
  <c r="W19" i="8"/>
  <c r="W18" i="8"/>
  <c r="W16" i="8"/>
  <c r="W15" i="8"/>
  <c r="W14" i="8"/>
  <c r="W13" i="8"/>
  <c r="W12" i="8"/>
  <c r="W10" i="8"/>
  <c r="W9" i="8"/>
  <c r="W7" i="8"/>
  <c r="W6" i="8"/>
  <c r="W5" i="8"/>
  <c r="Q3" i="8" l="1"/>
  <c r="H3" i="8"/>
  <c r="I3" i="8"/>
  <c r="L3" i="8"/>
  <c r="C11" i="8"/>
  <c r="K11" i="8"/>
  <c r="S11" i="8"/>
  <c r="D22" i="8"/>
  <c r="L22" i="8"/>
  <c r="T22" i="8"/>
  <c r="H27" i="8"/>
  <c r="P27" i="8"/>
  <c r="O3" i="8"/>
  <c r="C17" i="8"/>
  <c r="K17" i="8"/>
  <c r="S17" i="8"/>
  <c r="E22" i="8"/>
  <c r="M22" i="8"/>
  <c r="U22" i="8"/>
  <c r="I27" i="8"/>
  <c r="Q27" i="8"/>
  <c r="D3" i="8"/>
  <c r="G3" i="8"/>
  <c r="E3" i="8"/>
  <c r="L42" i="8"/>
  <c r="T36" i="8"/>
  <c r="I48" i="8"/>
  <c r="P39" i="8"/>
  <c r="N35" i="8"/>
  <c r="H48" i="8"/>
  <c r="W49" i="8"/>
  <c r="D34" i="8"/>
  <c r="T49" i="8"/>
  <c r="Q48" i="8"/>
  <c r="V35" i="8"/>
  <c r="L38" i="8"/>
  <c r="D47" i="8"/>
  <c r="E47" i="8"/>
  <c r="M47" i="8"/>
  <c r="D40" i="8"/>
  <c r="D49" i="8"/>
  <c r="T42" i="8"/>
  <c r="T38" i="8"/>
  <c r="L40" i="8"/>
  <c r="U49" i="8"/>
  <c r="H37" i="8"/>
  <c r="L47" i="8"/>
  <c r="P37" i="8"/>
  <c r="E49" i="8"/>
  <c r="J36" i="8"/>
  <c r="D36" i="8"/>
  <c r="T47" i="8"/>
  <c r="J34" i="8"/>
  <c r="L36" i="8"/>
  <c r="W41" i="8"/>
  <c r="U47" i="8"/>
  <c r="L34" i="8"/>
  <c r="F35" i="8"/>
  <c r="P35" i="8"/>
  <c r="W40" i="8"/>
  <c r="P41" i="8"/>
  <c r="H45" i="8"/>
  <c r="H35" i="8"/>
  <c r="D38" i="8"/>
  <c r="T40" i="8"/>
  <c r="P45" i="8"/>
  <c r="L49" i="8"/>
  <c r="H41" i="8"/>
  <c r="P48" i="8"/>
  <c r="T34" i="8"/>
  <c r="W38" i="8"/>
  <c r="H39" i="8"/>
  <c r="M49" i="8"/>
  <c r="D42" i="8"/>
  <c r="R36" i="8"/>
  <c r="F37" i="8"/>
  <c r="N37" i="8"/>
  <c r="J38" i="8"/>
  <c r="R38" i="8"/>
  <c r="F39" i="8"/>
  <c r="N39" i="8"/>
  <c r="V39" i="8"/>
  <c r="J40" i="8"/>
  <c r="R40" i="8"/>
  <c r="N41" i="8"/>
  <c r="V41" i="8"/>
  <c r="J42" i="8"/>
  <c r="R42" i="8"/>
  <c r="F45" i="8"/>
  <c r="N45" i="8"/>
  <c r="V45" i="8"/>
  <c r="J47" i="8"/>
  <c r="R47" i="8"/>
  <c r="F48" i="8"/>
  <c r="N48" i="8"/>
  <c r="V48" i="8"/>
  <c r="J49" i="8"/>
  <c r="R49" i="8"/>
  <c r="W47" i="8"/>
  <c r="P34" i="8"/>
  <c r="L35" i="8"/>
  <c r="H36" i="8"/>
  <c r="P36" i="8"/>
  <c r="L37" i="8"/>
  <c r="H38" i="8"/>
  <c r="D39" i="8"/>
  <c r="T39" i="8"/>
  <c r="P40" i="8"/>
  <c r="D41" i="8"/>
  <c r="T41" i="8"/>
  <c r="H42" i="8"/>
  <c r="P42" i="8"/>
  <c r="D45" i="8"/>
  <c r="L45" i="8"/>
  <c r="T45" i="8"/>
  <c r="H47" i="8"/>
  <c r="P47" i="8"/>
  <c r="D48" i="8"/>
  <c r="L48" i="8"/>
  <c r="T48" i="8"/>
  <c r="H49" i="8"/>
  <c r="P49" i="8"/>
  <c r="S50" i="8"/>
  <c r="H34" i="8"/>
  <c r="D35" i="8"/>
  <c r="T35" i="8"/>
  <c r="D37" i="8"/>
  <c r="T37" i="8"/>
  <c r="P38" i="8"/>
  <c r="L39" i="8"/>
  <c r="H40" i="8"/>
  <c r="L41" i="8"/>
  <c r="W37" i="8"/>
  <c r="Q34" i="8"/>
  <c r="U35" i="8"/>
  <c r="I36" i="8"/>
  <c r="Q36" i="8"/>
  <c r="E37" i="8"/>
  <c r="M37" i="8"/>
  <c r="U37" i="8"/>
  <c r="I38" i="8"/>
  <c r="Q38" i="8"/>
  <c r="E39" i="8"/>
  <c r="M39" i="8"/>
  <c r="U39" i="8"/>
  <c r="I40" i="8"/>
  <c r="Q40" i="8"/>
  <c r="E41" i="8"/>
  <c r="M41" i="8"/>
  <c r="U41" i="8"/>
  <c r="I42" i="8"/>
  <c r="Q42" i="8"/>
  <c r="E45" i="8"/>
  <c r="M45" i="8"/>
  <c r="U45" i="8"/>
  <c r="P68" i="8"/>
  <c r="W48" i="8"/>
  <c r="E35" i="8"/>
  <c r="I34" i="8"/>
  <c r="M35" i="8"/>
  <c r="W42" i="8"/>
  <c r="V34" i="8"/>
  <c r="R35" i="8"/>
  <c r="N36" i="8"/>
  <c r="J37" i="8"/>
  <c r="F38" i="8"/>
  <c r="V38" i="8"/>
  <c r="R39" i="8"/>
  <c r="N40" i="8"/>
  <c r="J41" i="8"/>
  <c r="F42" i="8"/>
  <c r="V42" i="8"/>
  <c r="R45" i="8"/>
  <c r="V47" i="8"/>
  <c r="R48" i="8"/>
  <c r="N49" i="8"/>
  <c r="W35" i="8"/>
  <c r="W45" i="8"/>
  <c r="G34" i="8"/>
  <c r="O34" i="8"/>
  <c r="C35" i="8"/>
  <c r="K35" i="8"/>
  <c r="S35" i="8"/>
  <c r="G36" i="8"/>
  <c r="O36" i="8"/>
  <c r="C37" i="8"/>
  <c r="K37" i="8"/>
  <c r="S37" i="8"/>
  <c r="G38" i="8"/>
  <c r="O38" i="8"/>
  <c r="C39" i="8"/>
  <c r="K39" i="8"/>
  <c r="S39" i="8"/>
  <c r="G40" i="8"/>
  <c r="O40" i="8"/>
  <c r="C41" i="8"/>
  <c r="K41" i="8"/>
  <c r="S41" i="8"/>
  <c r="G42" i="8"/>
  <c r="O42" i="8"/>
  <c r="C45" i="8"/>
  <c r="K45" i="8"/>
  <c r="S45" i="8"/>
  <c r="G47" i="8"/>
  <c r="O47" i="8"/>
  <c r="C48" i="8"/>
  <c r="K48" i="8"/>
  <c r="S48" i="8"/>
  <c r="G49" i="8"/>
  <c r="O49" i="8"/>
  <c r="W34" i="8"/>
  <c r="F34" i="8"/>
  <c r="N34" i="8"/>
  <c r="J35" i="8"/>
  <c r="F36" i="8"/>
  <c r="V36" i="8"/>
  <c r="R37" i="8"/>
  <c r="N38" i="8"/>
  <c r="J39" i="8"/>
  <c r="F40" i="8"/>
  <c r="V40" i="8"/>
  <c r="R41" i="8"/>
  <c r="N42" i="8"/>
  <c r="J45" i="8"/>
  <c r="F47" i="8"/>
  <c r="J48" i="8"/>
  <c r="F49" i="8"/>
  <c r="V49" i="8"/>
  <c r="M67" i="8"/>
  <c r="K34" i="8"/>
  <c r="O35" i="8"/>
  <c r="C36" i="8"/>
  <c r="K36" i="8"/>
  <c r="S36" i="8"/>
  <c r="G37" i="8"/>
  <c r="O37" i="8"/>
  <c r="C38" i="8"/>
  <c r="K38" i="8"/>
  <c r="S38" i="8"/>
  <c r="G39" i="8"/>
  <c r="O39" i="8"/>
  <c r="C40" i="8"/>
  <c r="K40" i="8"/>
  <c r="S40" i="8"/>
  <c r="G41" i="8"/>
  <c r="O41" i="8"/>
  <c r="C42" i="8"/>
  <c r="K42" i="8"/>
  <c r="S42" i="8"/>
  <c r="G45" i="8"/>
  <c r="O45" i="8"/>
  <c r="C47" i="8"/>
  <c r="K47" i="8"/>
  <c r="S47" i="8"/>
  <c r="G48" i="8"/>
  <c r="O48" i="8"/>
  <c r="C49" i="8"/>
  <c r="K49" i="8"/>
  <c r="S49" i="8"/>
  <c r="L65" i="8"/>
  <c r="N69" i="8"/>
  <c r="W39" i="8"/>
  <c r="S34" i="8"/>
  <c r="I64" i="8"/>
  <c r="C34" i="8"/>
  <c r="G35" i="8"/>
  <c r="F63" i="8"/>
  <c r="J66" i="8"/>
  <c r="W69" i="8"/>
  <c r="W63" i="8"/>
  <c r="D63" i="8"/>
  <c r="L63" i="8"/>
  <c r="T63" i="8"/>
  <c r="H64" i="8"/>
  <c r="P64" i="8"/>
  <c r="D65" i="8"/>
  <c r="T65" i="8"/>
  <c r="H66" i="8"/>
  <c r="P66" i="8"/>
  <c r="D67" i="8"/>
  <c r="L67" i="8"/>
  <c r="T67" i="8"/>
  <c r="H68" i="8"/>
  <c r="D69" i="8"/>
  <c r="L69" i="8"/>
  <c r="T69" i="8"/>
  <c r="W64" i="8"/>
  <c r="E63" i="8"/>
  <c r="M63" i="8"/>
  <c r="U63" i="8"/>
  <c r="Q64" i="8"/>
  <c r="E65" i="8"/>
  <c r="M65" i="8"/>
  <c r="U65" i="8"/>
  <c r="I66" i="8"/>
  <c r="Q66" i="8"/>
  <c r="E67" i="8"/>
  <c r="U67" i="8"/>
  <c r="I68" i="8"/>
  <c r="Q68" i="8"/>
  <c r="E69" i="8"/>
  <c r="M69" i="8"/>
  <c r="U69" i="8"/>
  <c r="W65" i="8"/>
  <c r="N63" i="8"/>
  <c r="V63" i="8"/>
  <c r="J64" i="8"/>
  <c r="R64" i="8"/>
  <c r="F65" i="8"/>
  <c r="N65" i="8"/>
  <c r="V65" i="8"/>
  <c r="R66" i="8"/>
  <c r="F67" i="8"/>
  <c r="N67" i="8"/>
  <c r="V67" i="8"/>
  <c r="J68" i="8"/>
  <c r="R68" i="8"/>
  <c r="F69" i="8"/>
  <c r="V69" i="8"/>
  <c r="W36" i="8"/>
  <c r="E34" i="8"/>
  <c r="M34" i="8"/>
  <c r="U34" i="8"/>
  <c r="I35" i="8"/>
  <c r="Q35" i="8"/>
  <c r="E36" i="8"/>
  <c r="M36" i="8"/>
  <c r="U36" i="8"/>
  <c r="I37" i="8"/>
  <c r="Q37" i="8"/>
  <c r="E38" i="8"/>
  <c r="M38" i="8"/>
  <c r="U38" i="8"/>
  <c r="I39" i="8"/>
  <c r="Q39" i="8"/>
  <c r="E40" i="8"/>
  <c r="M40" i="8"/>
  <c r="U40" i="8"/>
  <c r="I41" i="8"/>
  <c r="Q41" i="8"/>
  <c r="E42" i="8"/>
  <c r="M42" i="8"/>
  <c r="U42" i="8"/>
  <c r="I45" i="8"/>
  <c r="Q45" i="8"/>
  <c r="I47" i="8"/>
  <c r="Q47" i="8"/>
  <c r="E48" i="8"/>
  <c r="M48" i="8"/>
  <c r="U48" i="8"/>
  <c r="I49" i="8"/>
  <c r="Q49" i="8"/>
  <c r="R34" i="8"/>
  <c r="V37" i="8"/>
  <c r="F41" i="8"/>
  <c r="N47" i="8"/>
  <c r="R50" i="8"/>
  <c r="W67" i="8"/>
  <c r="H63" i="8"/>
  <c r="P63" i="8"/>
  <c r="D64" i="8"/>
  <c r="L64" i="8"/>
  <c r="T64" i="8"/>
  <c r="H65" i="8"/>
  <c r="P65" i="8"/>
  <c r="D66" i="8"/>
  <c r="L66" i="8"/>
  <c r="T66" i="8"/>
  <c r="H67" i="8"/>
  <c r="P67" i="8"/>
  <c r="D68" i="8"/>
  <c r="L68" i="8"/>
  <c r="T68" i="8"/>
  <c r="H69" i="8"/>
  <c r="P69" i="8"/>
  <c r="W68" i="8"/>
  <c r="I63" i="8"/>
  <c r="Q63" i="8"/>
  <c r="E64" i="8"/>
  <c r="M64" i="8"/>
  <c r="U64" i="8"/>
  <c r="I65" i="8"/>
  <c r="Q65" i="8"/>
  <c r="E66" i="8"/>
  <c r="M66" i="8"/>
  <c r="I67" i="8"/>
  <c r="Q67" i="8"/>
  <c r="E68" i="8"/>
  <c r="M68" i="8"/>
  <c r="U68" i="8"/>
  <c r="I69" i="8"/>
  <c r="Q69" i="8"/>
  <c r="J63" i="8"/>
  <c r="R63" i="8"/>
  <c r="F64" i="8"/>
  <c r="N64" i="8"/>
  <c r="V64" i="8"/>
  <c r="J65" i="8"/>
  <c r="R65" i="8"/>
  <c r="F66" i="8"/>
  <c r="N66" i="8"/>
  <c r="J67" i="8"/>
  <c r="R67" i="8"/>
  <c r="F68" i="8"/>
  <c r="N68" i="8"/>
  <c r="V68" i="8"/>
  <c r="J69" i="8"/>
  <c r="R69" i="8"/>
  <c r="C63" i="8"/>
  <c r="K63" i="8"/>
  <c r="S63" i="8"/>
  <c r="G64" i="8"/>
  <c r="O64" i="8"/>
  <c r="C65" i="8"/>
  <c r="K65" i="8"/>
  <c r="S65" i="8"/>
  <c r="G66" i="8"/>
  <c r="O66" i="8"/>
  <c r="C67" i="8"/>
  <c r="K67" i="8"/>
  <c r="S67" i="8"/>
  <c r="G68" i="8"/>
  <c r="O68" i="8"/>
  <c r="C69" i="8"/>
  <c r="K69" i="8"/>
  <c r="S69" i="8"/>
  <c r="G63" i="8"/>
  <c r="O63" i="8"/>
  <c r="C64" i="8"/>
  <c r="K64" i="8"/>
  <c r="S64" i="8"/>
  <c r="G65" i="8"/>
  <c r="O65" i="8"/>
  <c r="C66" i="8"/>
  <c r="K66" i="8"/>
  <c r="S66" i="8"/>
  <c r="G67" i="8"/>
  <c r="O67" i="8"/>
  <c r="C68" i="8"/>
  <c r="K68" i="8"/>
  <c r="S68" i="8"/>
  <c r="G69" i="8"/>
  <c r="O69" i="8"/>
  <c r="S3" i="8"/>
  <c r="K3" i="8"/>
  <c r="M3" i="8"/>
  <c r="P3" i="8"/>
  <c r="C3" i="8"/>
  <c r="V71" i="160"/>
  <c r="U71" i="160"/>
  <c r="T71" i="160"/>
  <c r="S71" i="160"/>
  <c r="R71" i="160"/>
  <c r="Q71" i="160"/>
  <c r="P71" i="160"/>
  <c r="O71" i="160"/>
  <c r="N71" i="160"/>
  <c r="M71" i="160"/>
  <c r="L71" i="160"/>
  <c r="K71" i="160"/>
  <c r="J71" i="160"/>
  <c r="I71" i="160"/>
  <c r="H71" i="160"/>
  <c r="G71" i="160"/>
  <c r="F71" i="160"/>
  <c r="E71" i="160"/>
  <c r="D71" i="160"/>
  <c r="C71" i="160"/>
  <c r="V71" i="161"/>
  <c r="U71" i="161"/>
  <c r="T71" i="161"/>
  <c r="S71" i="161"/>
  <c r="R71" i="161"/>
  <c r="Q71" i="161"/>
  <c r="P71" i="161"/>
  <c r="O71" i="161"/>
  <c r="N71" i="161"/>
  <c r="M71" i="161"/>
  <c r="L71" i="161"/>
  <c r="K71" i="161"/>
  <c r="J71" i="161"/>
  <c r="I71" i="161"/>
  <c r="H71" i="161"/>
  <c r="G71" i="161"/>
  <c r="F71" i="161"/>
  <c r="E71" i="161"/>
  <c r="D71" i="161"/>
  <c r="C71" i="161"/>
  <c r="V22" i="160"/>
  <c r="U22" i="160"/>
  <c r="T22" i="160"/>
  <c r="S22" i="160"/>
  <c r="R22" i="160"/>
  <c r="Q22" i="160"/>
  <c r="P22" i="160"/>
  <c r="O22" i="160"/>
  <c r="N22" i="160"/>
  <c r="M22" i="160"/>
  <c r="L22" i="160"/>
  <c r="K22" i="160"/>
  <c r="J22" i="160"/>
  <c r="I22" i="160"/>
  <c r="H22" i="160"/>
  <c r="G22" i="160"/>
  <c r="F22" i="160"/>
  <c r="E22" i="160"/>
  <c r="D22" i="160"/>
  <c r="C22" i="160"/>
  <c r="V17" i="160"/>
  <c r="U17" i="160"/>
  <c r="T17" i="160"/>
  <c r="S17" i="160"/>
  <c r="R17" i="160"/>
  <c r="Q17" i="160"/>
  <c r="P17" i="160"/>
  <c r="O17" i="160"/>
  <c r="N17" i="160"/>
  <c r="M17" i="160"/>
  <c r="L17" i="160"/>
  <c r="K17" i="160"/>
  <c r="J17" i="160"/>
  <c r="I17" i="160"/>
  <c r="H17" i="160"/>
  <c r="G17" i="160"/>
  <c r="F17" i="160"/>
  <c r="E17" i="160"/>
  <c r="D17" i="160"/>
  <c r="C17" i="160"/>
  <c r="V11" i="160"/>
  <c r="U11" i="160"/>
  <c r="T11" i="160"/>
  <c r="S11" i="160"/>
  <c r="R11" i="160"/>
  <c r="Q11" i="160"/>
  <c r="P11" i="160"/>
  <c r="O11" i="160"/>
  <c r="N11" i="160"/>
  <c r="M11" i="160"/>
  <c r="L11" i="160"/>
  <c r="K11" i="160"/>
  <c r="J11" i="160"/>
  <c r="I11" i="160"/>
  <c r="H11" i="160"/>
  <c r="G11" i="160"/>
  <c r="F11" i="160"/>
  <c r="E11" i="160"/>
  <c r="D11" i="160"/>
  <c r="C11" i="160"/>
  <c r="V8" i="160"/>
  <c r="U8" i="160"/>
  <c r="T8" i="160"/>
  <c r="S8" i="160"/>
  <c r="R8" i="160"/>
  <c r="Q8" i="160"/>
  <c r="P8" i="160"/>
  <c r="O8" i="160"/>
  <c r="N8" i="160"/>
  <c r="N3" i="160" s="1"/>
  <c r="M8" i="160"/>
  <c r="M3" i="160" s="1"/>
  <c r="L8" i="160"/>
  <c r="K8" i="160"/>
  <c r="J8" i="160"/>
  <c r="I8" i="160"/>
  <c r="H8" i="160"/>
  <c r="G8" i="160"/>
  <c r="F8" i="160"/>
  <c r="E8" i="160"/>
  <c r="D8" i="160"/>
  <c r="C8" i="160"/>
  <c r="V4" i="160"/>
  <c r="U4" i="160"/>
  <c r="T4" i="160"/>
  <c r="S4" i="160"/>
  <c r="R4" i="160"/>
  <c r="R3" i="160" s="1"/>
  <c r="Q4" i="160"/>
  <c r="Q3" i="160" s="1"/>
  <c r="P4" i="160"/>
  <c r="P3" i="160" s="1"/>
  <c r="O4" i="160"/>
  <c r="N4" i="160"/>
  <c r="M4" i="160"/>
  <c r="L4" i="160"/>
  <c r="K4" i="160"/>
  <c r="J4" i="160"/>
  <c r="J3" i="160" s="1"/>
  <c r="I4" i="160"/>
  <c r="I3" i="160" s="1"/>
  <c r="H4" i="160"/>
  <c r="H3" i="160" s="1"/>
  <c r="G4" i="160"/>
  <c r="G3" i="160" s="1"/>
  <c r="F4" i="160"/>
  <c r="E4" i="160"/>
  <c r="D4" i="160"/>
  <c r="C4" i="160"/>
  <c r="V3" i="160"/>
  <c r="U3" i="160"/>
  <c r="T3" i="160"/>
  <c r="O3" i="160"/>
  <c r="L3" i="160"/>
  <c r="F3" i="160"/>
  <c r="E3" i="160"/>
  <c r="D3" i="160"/>
  <c r="V22" i="161"/>
  <c r="U22" i="161"/>
  <c r="T22" i="161"/>
  <c r="S22" i="161"/>
  <c r="R22" i="161"/>
  <c r="Q22" i="161"/>
  <c r="P22" i="161"/>
  <c r="O22" i="161"/>
  <c r="N22" i="161"/>
  <c r="M22" i="161"/>
  <c r="L22" i="161"/>
  <c r="K22" i="161"/>
  <c r="J22" i="161"/>
  <c r="I22" i="161"/>
  <c r="H22" i="161"/>
  <c r="G22" i="161"/>
  <c r="F22" i="161"/>
  <c r="E22" i="161"/>
  <c r="D22" i="161"/>
  <c r="C22" i="161"/>
  <c r="V17" i="161"/>
  <c r="U17" i="161"/>
  <c r="T17" i="161"/>
  <c r="S17" i="161"/>
  <c r="R17" i="161"/>
  <c r="Q17" i="161"/>
  <c r="P17" i="161"/>
  <c r="O17" i="161"/>
  <c r="N17" i="161"/>
  <c r="M17" i="161"/>
  <c r="L17" i="161"/>
  <c r="K17" i="161"/>
  <c r="J17" i="161"/>
  <c r="I17" i="161"/>
  <c r="H17" i="161"/>
  <c r="G17" i="161"/>
  <c r="F17" i="161"/>
  <c r="E17" i="161"/>
  <c r="D17" i="161"/>
  <c r="C17" i="161"/>
  <c r="V11" i="161"/>
  <c r="U11" i="161"/>
  <c r="T11" i="161"/>
  <c r="S11" i="161"/>
  <c r="R11" i="161"/>
  <c r="Q11" i="161"/>
  <c r="P11" i="161"/>
  <c r="O11" i="161"/>
  <c r="N11" i="161"/>
  <c r="M11" i="161"/>
  <c r="L11" i="161"/>
  <c r="K11" i="161"/>
  <c r="J11" i="161"/>
  <c r="I11" i="161"/>
  <c r="H11" i="161"/>
  <c r="G11" i="161"/>
  <c r="F11" i="161"/>
  <c r="E11" i="161"/>
  <c r="D11" i="161"/>
  <c r="C11" i="161"/>
  <c r="V8" i="161"/>
  <c r="U8" i="161"/>
  <c r="T8" i="161"/>
  <c r="S8" i="161"/>
  <c r="R8" i="161"/>
  <c r="Q8" i="161"/>
  <c r="P8" i="161"/>
  <c r="O8" i="161"/>
  <c r="N8" i="161"/>
  <c r="M8" i="161"/>
  <c r="M3" i="161" s="1"/>
  <c r="L8" i="161"/>
  <c r="L3" i="161" s="1"/>
  <c r="K8" i="161"/>
  <c r="J8" i="161"/>
  <c r="I8" i="161"/>
  <c r="H8" i="161"/>
  <c r="G8" i="161"/>
  <c r="F8" i="161"/>
  <c r="E8" i="161"/>
  <c r="D8" i="161"/>
  <c r="C8" i="161"/>
  <c r="V4" i="161"/>
  <c r="V3" i="161" s="1"/>
  <c r="U4" i="161"/>
  <c r="T4" i="161"/>
  <c r="S4" i="161"/>
  <c r="S3" i="161" s="1"/>
  <c r="R4" i="161"/>
  <c r="Q4" i="161"/>
  <c r="Q3" i="161" s="1"/>
  <c r="P4" i="161"/>
  <c r="P3" i="161" s="1"/>
  <c r="O4" i="161"/>
  <c r="N4" i="161"/>
  <c r="M4" i="161"/>
  <c r="L4" i="161"/>
  <c r="K4" i="161"/>
  <c r="K3" i="161" s="1"/>
  <c r="J4" i="161"/>
  <c r="I4" i="161"/>
  <c r="I3" i="161" s="1"/>
  <c r="H4" i="161"/>
  <c r="H3" i="161" s="1"/>
  <c r="G4" i="161"/>
  <c r="F4" i="161"/>
  <c r="F3" i="161" s="1"/>
  <c r="E4" i="161"/>
  <c r="D4" i="161"/>
  <c r="C4" i="161"/>
  <c r="C3" i="161" s="1"/>
  <c r="U3" i="161"/>
  <c r="T3" i="161"/>
  <c r="O3" i="161"/>
  <c r="N3" i="161"/>
  <c r="G3" i="161"/>
  <c r="E3" i="161"/>
  <c r="D3" i="161"/>
  <c r="W71" i="161"/>
  <c r="R27" i="161"/>
  <c r="J27" i="161"/>
  <c r="W27" i="161"/>
  <c r="V27" i="161"/>
  <c r="O27" i="161"/>
  <c r="N27" i="161"/>
  <c r="G27" i="161"/>
  <c r="F27" i="161"/>
  <c r="T27" i="161"/>
  <c r="L27" i="161"/>
  <c r="D27" i="161"/>
  <c r="S27" i="161"/>
  <c r="Q27" i="161"/>
  <c r="P27" i="161"/>
  <c r="K27" i="161"/>
  <c r="I27" i="161"/>
  <c r="H27" i="161"/>
  <c r="C27" i="161"/>
  <c r="U27" i="161"/>
  <c r="M27" i="161"/>
  <c r="E27" i="161"/>
  <c r="W22" i="161"/>
  <c r="W17" i="161"/>
  <c r="W11" i="161"/>
  <c r="W8" i="161"/>
  <c r="W4" i="161"/>
  <c r="W71" i="160"/>
  <c r="Q60" i="8"/>
  <c r="M59" i="8"/>
  <c r="E59" i="8"/>
  <c r="U57" i="8"/>
  <c r="Q56" i="8"/>
  <c r="I56" i="8"/>
  <c r="E55" i="8"/>
  <c r="U53" i="8"/>
  <c r="M53" i="8"/>
  <c r="U27" i="160"/>
  <c r="M27" i="160"/>
  <c r="E27" i="160"/>
  <c r="W27" i="160"/>
  <c r="O27" i="160"/>
  <c r="G27" i="160"/>
  <c r="T27" i="160"/>
  <c r="S27" i="160"/>
  <c r="R27" i="160"/>
  <c r="Q27" i="160"/>
  <c r="P27" i="160"/>
  <c r="L27" i="160"/>
  <c r="K27" i="160"/>
  <c r="J27" i="160"/>
  <c r="I27" i="160"/>
  <c r="H27" i="160"/>
  <c r="D27" i="160"/>
  <c r="C27" i="160"/>
  <c r="V27" i="160"/>
  <c r="N27" i="160"/>
  <c r="F27" i="160"/>
  <c r="W22" i="160"/>
  <c r="W17" i="160"/>
  <c r="W11" i="160"/>
  <c r="W8" i="160"/>
  <c r="W4" i="160"/>
  <c r="J3" i="161" l="1"/>
  <c r="R3" i="161"/>
  <c r="C3" i="160"/>
  <c r="K3" i="160"/>
  <c r="S3" i="160"/>
  <c r="W3" i="161"/>
  <c r="T53" i="8"/>
  <c r="D55" i="8"/>
  <c r="P56" i="8"/>
  <c r="T57" i="8"/>
  <c r="L59" i="8"/>
  <c r="P60" i="8"/>
  <c r="G55" i="8"/>
  <c r="K56" i="8"/>
  <c r="C58" i="8"/>
  <c r="O53" i="8"/>
  <c r="G59" i="8"/>
  <c r="S60" i="8"/>
  <c r="C55" i="8"/>
  <c r="O56" i="8"/>
  <c r="S57" i="8"/>
  <c r="K59" i="8"/>
  <c r="O60" i="8"/>
  <c r="S53" i="8"/>
  <c r="H55" i="8"/>
  <c r="L56" i="8"/>
  <c r="D58" i="8"/>
  <c r="H59" i="8"/>
  <c r="T60" i="8"/>
  <c r="P53" i="8"/>
  <c r="N53" i="8"/>
  <c r="F55" i="8"/>
  <c r="J56" i="8"/>
  <c r="V57" i="8"/>
  <c r="F59" i="8"/>
  <c r="R60" i="8"/>
  <c r="I55" i="8"/>
  <c r="E58" i="8"/>
  <c r="M60" i="8"/>
  <c r="U54" i="8"/>
  <c r="I59" i="8"/>
  <c r="U60" i="8"/>
  <c r="R53" i="8"/>
  <c r="V54" i="8"/>
  <c r="N56" i="8"/>
  <c r="R57" i="8"/>
  <c r="J59" i="8"/>
  <c r="N60" i="8"/>
  <c r="Q53" i="8"/>
  <c r="M56" i="8"/>
  <c r="Q57" i="8"/>
  <c r="U55" i="8"/>
  <c r="R58" i="8"/>
  <c r="Q58" i="8"/>
  <c r="C56" i="8"/>
  <c r="J57" i="8"/>
  <c r="G53" i="8"/>
  <c r="H60" i="8"/>
  <c r="E60" i="8"/>
  <c r="F60" i="8"/>
  <c r="G60" i="8"/>
  <c r="P54" i="8"/>
  <c r="T58" i="8"/>
  <c r="M57" i="8"/>
  <c r="U58" i="8"/>
  <c r="I60" i="8"/>
  <c r="M54" i="8"/>
  <c r="N54" i="8"/>
  <c r="K57" i="8"/>
  <c r="L57" i="8"/>
  <c r="E56" i="8"/>
  <c r="J53" i="8"/>
  <c r="R54" i="8"/>
  <c r="F56" i="8"/>
  <c r="N57" i="8"/>
  <c r="V58" i="8"/>
  <c r="J60" i="8"/>
  <c r="I57" i="8"/>
  <c r="F53" i="8"/>
  <c r="S58" i="8"/>
  <c r="D56" i="8"/>
  <c r="Q54" i="8"/>
  <c r="K53" i="8"/>
  <c r="S54" i="8"/>
  <c r="G56" i="8"/>
  <c r="O57" i="8"/>
  <c r="C59" i="8"/>
  <c r="K60" i="8"/>
  <c r="E53" i="8"/>
  <c r="V55" i="8"/>
  <c r="O54" i="8"/>
  <c r="H53" i="8"/>
  <c r="I53" i="8"/>
  <c r="L53" i="8"/>
  <c r="T54" i="8"/>
  <c r="H56" i="8"/>
  <c r="P57" i="8"/>
  <c r="D59" i="8"/>
  <c r="L60" i="8"/>
  <c r="J55" i="8"/>
  <c r="C54" i="8"/>
  <c r="V53" i="8"/>
  <c r="K55" i="8"/>
  <c r="H58" i="8"/>
  <c r="F58" i="8"/>
  <c r="T56" i="8"/>
  <c r="E54" i="8"/>
  <c r="M55" i="8"/>
  <c r="V56" i="8"/>
  <c r="R56" i="8"/>
  <c r="O59" i="8"/>
  <c r="C57" i="8"/>
  <c r="S56" i="8"/>
  <c r="L55" i="8"/>
  <c r="R59" i="8"/>
  <c r="O55" i="8"/>
  <c r="T59" i="8"/>
  <c r="I58" i="8"/>
  <c r="N55" i="8"/>
  <c r="K58" i="8"/>
  <c r="D57" i="8"/>
  <c r="U59" i="8"/>
  <c r="G58" i="8"/>
  <c r="P59" i="8"/>
  <c r="Q59" i="8"/>
  <c r="J58" i="8"/>
  <c r="S59" i="8"/>
  <c r="L58" i="8"/>
  <c r="Q55" i="8"/>
  <c r="R55" i="8"/>
  <c r="V59" i="8"/>
  <c r="V60" i="8"/>
  <c r="D54" i="8"/>
  <c r="F54" i="8"/>
  <c r="P55" i="8"/>
  <c r="I54" i="8"/>
  <c r="M58" i="8"/>
  <c r="J54" i="8"/>
  <c r="F57" i="8"/>
  <c r="K54" i="8"/>
  <c r="S55" i="8"/>
  <c r="G57" i="8"/>
  <c r="O58" i="8"/>
  <c r="C60" i="8"/>
  <c r="N59" i="8"/>
  <c r="U56" i="8"/>
  <c r="G54" i="8"/>
  <c r="H54" i="8"/>
  <c r="E57" i="8"/>
  <c r="N58" i="8"/>
  <c r="C53" i="8"/>
  <c r="D53" i="8"/>
  <c r="L54" i="8"/>
  <c r="T55" i="8"/>
  <c r="H57" i="8"/>
  <c r="P58" i="8"/>
  <c r="D60" i="8"/>
  <c r="E62" i="8"/>
  <c r="M62" i="8"/>
  <c r="U62" i="8"/>
  <c r="G62" i="8"/>
  <c r="O62" i="8"/>
  <c r="F62" i="8"/>
  <c r="N62" i="8"/>
  <c r="V62" i="8"/>
  <c r="Q62" i="8"/>
  <c r="J62" i="8"/>
  <c r="R62" i="8"/>
  <c r="I62" i="8"/>
  <c r="H62" i="8"/>
  <c r="P62" i="8"/>
  <c r="C62" i="8"/>
  <c r="K62" i="8"/>
  <c r="S62" i="8"/>
  <c r="D62" i="8"/>
  <c r="L62" i="8"/>
  <c r="T62" i="8"/>
  <c r="W3" i="160"/>
  <c r="V76" i="120" l="1"/>
  <c r="U76" i="120"/>
  <c r="T76" i="120"/>
  <c r="S76" i="120"/>
  <c r="R76" i="120"/>
  <c r="Q76" i="120"/>
  <c r="P76" i="120"/>
  <c r="O76" i="120"/>
  <c r="N76" i="120"/>
  <c r="M76" i="120"/>
  <c r="L76" i="120"/>
  <c r="K76" i="120"/>
  <c r="J76" i="120"/>
  <c r="I76" i="120"/>
  <c r="H76" i="120"/>
  <c r="G76" i="120"/>
  <c r="F76" i="120"/>
  <c r="E76" i="120"/>
  <c r="D76" i="120"/>
  <c r="C76" i="120"/>
  <c r="V75" i="120"/>
  <c r="U75" i="120"/>
  <c r="T75" i="120"/>
  <c r="S75" i="120"/>
  <c r="R75" i="120"/>
  <c r="Q75" i="120"/>
  <c r="P75" i="120"/>
  <c r="O75" i="120"/>
  <c r="N75" i="120"/>
  <c r="M75" i="120"/>
  <c r="L75" i="120"/>
  <c r="K75" i="120"/>
  <c r="J75" i="120"/>
  <c r="I75" i="120"/>
  <c r="H75" i="120"/>
  <c r="G75" i="120"/>
  <c r="F75" i="120"/>
  <c r="E75" i="120"/>
  <c r="D75" i="120"/>
  <c r="C75" i="120"/>
  <c r="V74" i="120"/>
  <c r="U74" i="120"/>
  <c r="T74" i="120"/>
  <c r="S74" i="120"/>
  <c r="R74" i="120"/>
  <c r="Q74" i="120"/>
  <c r="P74" i="120"/>
  <c r="O74" i="120"/>
  <c r="N74" i="120"/>
  <c r="M74" i="120"/>
  <c r="L74" i="120"/>
  <c r="K74" i="120"/>
  <c r="J74" i="120"/>
  <c r="I74" i="120"/>
  <c r="H74" i="120"/>
  <c r="G74" i="120"/>
  <c r="F74" i="120"/>
  <c r="E74" i="120"/>
  <c r="D74" i="120"/>
  <c r="C74" i="120"/>
  <c r="V73" i="120"/>
  <c r="U73" i="120"/>
  <c r="T73" i="120"/>
  <c r="S73" i="120"/>
  <c r="R73" i="120"/>
  <c r="Q73" i="120"/>
  <c r="P73" i="120"/>
  <c r="O73" i="120"/>
  <c r="N73" i="120"/>
  <c r="N71" i="120" s="1"/>
  <c r="M73" i="120"/>
  <c r="M71" i="120" s="1"/>
  <c r="L73" i="120"/>
  <c r="L71" i="120" s="1"/>
  <c r="K73" i="120"/>
  <c r="K71" i="120" s="1"/>
  <c r="J73" i="120"/>
  <c r="I73" i="120"/>
  <c r="H73" i="120"/>
  <c r="G73" i="120"/>
  <c r="F73" i="120"/>
  <c r="E73" i="120"/>
  <c r="D73" i="120"/>
  <c r="C73" i="120"/>
  <c r="V72" i="120"/>
  <c r="U72" i="120"/>
  <c r="T72" i="120"/>
  <c r="S72" i="120"/>
  <c r="R72" i="120"/>
  <c r="R71" i="120" s="1"/>
  <c r="Q72" i="120"/>
  <c r="Q71" i="120" s="1"/>
  <c r="P72" i="120"/>
  <c r="P71" i="120" s="1"/>
  <c r="O72" i="120"/>
  <c r="O71" i="120" s="1"/>
  <c r="N72" i="120"/>
  <c r="M72" i="120"/>
  <c r="L72" i="120"/>
  <c r="K72" i="120"/>
  <c r="J72" i="120"/>
  <c r="J71" i="120" s="1"/>
  <c r="I72" i="120"/>
  <c r="I71" i="120" s="1"/>
  <c r="H72" i="120"/>
  <c r="H71" i="120" s="1"/>
  <c r="G72" i="120"/>
  <c r="G71" i="120" s="1"/>
  <c r="F72" i="120"/>
  <c r="E72" i="120"/>
  <c r="D72" i="120"/>
  <c r="C72" i="120"/>
  <c r="V71" i="120"/>
  <c r="U71" i="120"/>
  <c r="T71" i="120"/>
  <c r="S71" i="120"/>
  <c r="F71" i="120"/>
  <c r="E71" i="120"/>
  <c r="D71" i="120"/>
  <c r="C71" i="120"/>
  <c r="V70" i="120"/>
  <c r="U70" i="120"/>
  <c r="T70" i="120"/>
  <c r="S70" i="120"/>
  <c r="R70" i="120"/>
  <c r="Q70" i="120"/>
  <c r="P70" i="120"/>
  <c r="O70" i="120"/>
  <c r="N70" i="120"/>
  <c r="M70" i="120"/>
  <c r="L70" i="120"/>
  <c r="K70" i="120"/>
  <c r="J70" i="120"/>
  <c r="I70" i="120"/>
  <c r="H70" i="120"/>
  <c r="G70" i="120"/>
  <c r="F70" i="120"/>
  <c r="E70" i="120"/>
  <c r="D70" i="120"/>
  <c r="C70" i="120"/>
  <c r="V58" i="120"/>
  <c r="U58" i="120"/>
  <c r="T58" i="120"/>
  <c r="S58" i="120"/>
  <c r="R58" i="120"/>
  <c r="Q58" i="120"/>
  <c r="P58" i="120"/>
  <c r="O58" i="120"/>
  <c r="N58" i="120"/>
  <c r="M58" i="120"/>
  <c r="L58" i="120"/>
  <c r="K58" i="120"/>
  <c r="J58" i="120"/>
  <c r="I58" i="120"/>
  <c r="H58" i="120"/>
  <c r="G58" i="120"/>
  <c r="F58" i="120"/>
  <c r="E58" i="120"/>
  <c r="D58" i="120"/>
  <c r="C58" i="120"/>
  <c r="V57" i="120"/>
  <c r="U57" i="120"/>
  <c r="T57" i="120"/>
  <c r="S57" i="120"/>
  <c r="R57" i="120"/>
  <c r="Q57" i="120"/>
  <c r="P57" i="120"/>
  <c r="O57" i="120"/>
  <c r="N57" i="120"/>
  <c r="M57" i="120"/>
  <c r="L57" i="120"/>
  <c r="K57" i="120"/>
  <c r="J57" i="120"/>
  <c r="I57" i="120"/>
  <c r="H57" i="120"/>
  <c r="G57" i="120"/>
  <c r="F57" i="120"/>
  <c r="E57" i="120"/>
  <c r="D57" i="120"/>
  <c r="C57" i="120"/>
  <c r="V56" i="120"/>
  <c r="U56" i="120"/>
  <c r="T56" i="120"/>
  <c r="S56" i="120"/>
  <c r="R56" i="120"/>
  <c r="Q56" i="120"/>
  <c r="P56" i="120"/>
  <c r="O56" i="120"/>
  <c r="N56" i="120"/>
  <c r="M56" i="120"/>
  <c r="L56" i="120"/>
  <c r="K56" i="120"/>
  <c r="J56" i="120"/>
  <c r="I56" i="120"/>
  <c r="H56" i="120"/>
  <c r="G56" i="120"/>
  <c r="F56" i="120"/>
  <c r="E56" i="120"/>
  <c r="D56" i="120"/>
  <c r="C56" i="120"/>
  <c r="V55" i="120"/>
  <c r="U55" i="120"/>
  <c r="T55" i="120"/>
  <c r="S55" i="120"/>
  <c r="R55" i="120"/>
  <c r="Q55" i="120"/>
  <c r="P55" i="120"/>
  <c r="O55" i="120"/>
  <c r="N55" i="120"/>
  <c r="M55" i="120"/>
  <c r="L55" i="120"/>
  <c r="K55" i="120"/>
  <c r="J55" i="120"/>
  <c r="I55" i="120"/>
  <c r="H55" i="120"/>
  <c r="G55" i="120"/>
  <c r="F55" i="120"/>
  <c r="E55" i="120"/>
  <c r="D55" i="120"/>
  <c r="C55" i="120"/>
  <c r="V54" i="120"/>
  <c r="U54" i="120"/>
  <c r="T54" i="120"/>
  <c r="S54" i="120"/>
  <c r="R54" i="120"/>
  <c r="Q54" i="120"/>
  <c r="P54" i="120"/>
  <c r="O54" i="120"/>
  <c r="N54" i="120"/>
  <c r="M54" i="120"/>
  <c r="L54" i="120"/>
  <c r="K54" i="120"/>
  <c r="J54" i="120"/>
  <c r="I54" i="120"/>
  <c r="H54" i="120"/>
  <c r="G54" i="120"/>
  <c r="F54" i="120"/>
  <c r="E54" i="120"/>
  <c r="D54" i="120"/>
  <c r="C54" i="120"/>
  <c r="V53" i="120"/>
  <c r="U53" i="120"/>
  <c r="T53" i="120"/>
  <c r="S53" i="120"/>
  <c r="R53" i="120"/>
  <c r="Q53" i="120"/>
  <c r="P53" i="120"/>
  <c r="O53" i="120"/>
  <c r="N53" i="120"/>
  <c r="M53" i="120"/>
  <c r="L53" i="120"/>
  <c r="K53" i="120"/>
  <c r="J53" i="120"/>
  <c r="I53" i="120"/>
  <c r="H53" i="120"/>
  <c r="G53" i="120"/>
  <c r="F53" i="120"/>
  <c r="E53" i="120"/>
  <c r="D53" i="120"/>
  <c r="C53" i="120"/>
  <c r="V32" i="120"/>
  <c r="U32" i="120"/>
  <c r="T32" i="120"/>
  <c r="S32" i="120"/>
  <c r="R32" i="120"/>
  <c r="Q32" i="120"/>
  <c r="P32" i="120"/>
  <c r="O32" i="120"/>
  <c r="N32" i="120"/>
  <c r="M32" i="120"/>
  <c r="L32" i="120"/>
  <c r="K32" i="120"/>
  <c r="J32" i="120"/>
  <c r="I32" i="120"/>
  <c r="H32" i="120"/>
  <c r="G32" i="120"/>
  <c r="F32" i="120"/>
  <c r="E32" i="120"/>
  <c r="D32" i="120"/>
  <c r="C32" i="120"/>
  <c r="V31" i="120"/>
  <c r="U31" i="120"/>
  <c r="T31" i="120"/>
  <c r="S31" i="120"/>
  <c r="R31" i="120"/>
  <c r="Q31" i="120"/>
  <c r="P31" i="120"/>
  <c r="O31" i="120"/>
  <c r="N31" i="120"/>
  <c r="M31" i="120"/>
  <c r="L31" i="120"/>
  <c r="K31" i="120"/>
  <c r="J31" i="120"/>
  <c r="I31" i="120"/>
  <c r="H31" i="120"/>
  <c r="G31" i="120"/>
  <c r="F31" i="120"/>
  <c r="E31" i="120"/>
  <c r="D31" i="120"/>
  <c r="C31" i="120"/>
  <c r="V30" i="120"/>
  <c r="U30" i="120"/>
  <c r="T30" i="120"/>
  <c r="S30" i="120"/>
  <c r="R30" i="120"/>
  <c r="Q30" i="120"/>
  <c r="P30" i="120"/>
  <c r="O30" i="120"/>
  <c r="N30" i="120"/>
  <c r="M30" i="120"/>
  <c r="L30" i="120"/>
  <c r="K30" i="120"/>
  <c r="J30" i="120"/>
  <c r="I30" i="120"/>
  <c r="H30" i="120"/>
  <c r="G30" i="120"/>
  <c r="F30" i="120"/>
  <c r="E30" i="120"/>
  <c r="D30" i="120"/>
  <c r="C30" i="120"/>
  <c r="V29" i="120"/>
  <c r="U29" i="120"/>
  <c r="T29" i="120"/>
  <c r="S29" i="120"/>
  <c r="R29" i="120"/>
  <c r="Q29" i="120"/>
  <c r="P29" i="120"/>
  <c r="O29" i="120"/>
  <c r="N29" i="120"/>
  <c r="M29" i="120"/>
  <c r="L29" i="120"/>
  <c r="K29" i="120"/>
  <c r="J29" i="120"/>
  <c r="I29" i="120"/>
  <c r="H29" i="120"/>
  <c r="G29" i="120"/>
  <c r="F29" i="120"/>
  <c r="E29" i="120"/>
  <c r="D29" i="120"/>
  <c r="C29" i="120"/>
  <c r="V28" i="120"/>
  <c r="U28" i="120"/>
  <c r="T28" i="120"/>
  <c r="S28" i="120"/>
  <c r="S27" i="120" s="1"/>
  <c r="R28" i="120"/>
  <c r="Q28" i="120"/>
  <c r="P28" i="120"/>
  <c r="P27" i="120" s="1"/>
  <c r="O28" i="120"/>
  <c r="N28" i="120"/>
  <c r="M28" i="120"/>
  <c r="L28" i="120"/>
  <c r="K28" i="120"/>
  <c r="K27" i="120" s="1"/>
  <c r="J28" i="120"/>
  <c r="I28" i="120"/>
  <c r="H28" i="120"/>
  <c r="H27" i="120" s="1"/>
  <c r="G28" i="120"/>
  <c r="F28" i="120"/>
  <c r="E28" i="120"/>
  <c r="D28" i="120"/>
  <c r="C28" i="120"/>
  <c r="V27" i="120"/>
  <c r="U27" i="120"/>
  <c r="T27" i="120"/>
  <c r="R27" i="120"/>
  <c r="Q27" i="120"/>
  <c r="N27" i="120"/>
  <c r="M27" i="120"/>
  <c r="L27" i="120"/>
  <c r="J27" i="120"/>
  <c r="I27" i="120"/>
  <c r="F27" i="120"/>
  <c r="E27" i="120"/>
  <c r="D27" i="120"/>
  <c r="C27" i="120"/>
  <c r="V25" i="120"/>
  <c r="U25" i="120"/>
  <c r="T25" i="120"/>
  <c r="S25" i="120"/>
  <c r="R25" i="120"/>
  <c r="Q25" i="120"/>
  <c r="P25" i="120"/>
  <c r="O25" i="120"/>
  <c r="N25" i="120"/>
  <c r="M25" i="120"/>
  <c r="L25" i="120"/>
  <c r="K25" i="120"/>
  <c r="J25" i="120"/>
  <c r="I25" i="120"/>
  <c r="H25" i="120"/>
  <c r="G25" i="120"/>
  <c r="F25" i="120"/>
  <c r="E25" i="120"/>
  <c r="D25" i="120"/>
  <c r="C25" i="120"/>
  <c r="V24" i="120"/>
  <c r="U24" i="120"/>
  <c r="T24" i="120"/>
  <c r="S24" i="120"/>
  <c r="R24" i="120"/>
  <c r="Q24" i="120"/>
  <c r="P24" i="120"/>
  <c r="O24" i="120"/>
  <c r="N24" i="120"/>
  <c r="M24" i="120"/>
  <c r="L24" i="120"/>
  <c r="K24" i="120"/>
  <c r="J24" i="120"/>
  <c r="I24" i="120"/>
  <c r="H24" i="120"/>
  <c r="G24" i="120"/>
  <c r="F24" i="120"/>
  <c r="E24" i="120"/>
  <c r="D24" i="120"/>
  <c r="C24" i="120"/>
  <c r="V23" i="120"/>
  <c r="U23" i="120"/>
  <c r="T23" i="120"/>
  <c r="T22" i="120" s="1"/>
  <c r="S23" i="120"/>
  <c r="R23" i="120"/>
  <c r="Q23" i="120"/>
  <c r="P23" i="120"/>
  <c r="O23" i="120"/>
  <c r="O22" i="120" s="1"/>
  <c r="N23" i="120"/>
  <c r="M23" i="120"/>
  <c r="L23" i="120"/>
  <c r="L22" i="120" s="1"/>
  <c r="K23" i="120"/>
  <c r="J23" i="120"/>
  <c r="I23" i="120"/>
  <c r="H23" i="120"/>
  <c r="G23" i="120"/>
  <c r="G22" i="120" s="1"/>
  <c r="F23" i="120"/>
  <c r="E23" i="120"/>
  <c r="D23" i="120"/>
  <c r="D22" i="120" s="1"/>
  <c r="C23" i="120"/>
  <c r="V22" i="120"/>
  <c r="U22" i="120"/>
  <c r="R22" i="120"/>
  <c r="Q22" i="120"/>
  <c r="P22" i="120"/>
  <c r="N22" i="120"/>
  <c r="M22" i="120"/>
  <c r="J22" i="120"/>
  <c r="I22" i="120"/>
  <c r="H22" i="120"/>
  <c r="F22" i="120"/>
  <c r="E22" i="120"/>
  <c r="V21" i="120"/>
  <c r="U21" i="120"/>
  <c r="T21" i="120"/>
  <c r="S21" i="120"/>
  <c r="R21" i="120"/>
  <c r="Q21" i="120"/>
  <c r="P21" i="120"/>
  <c r="O21" i="120"/>
  <c r="N21" i="120"/>
  <c r="M21" i="120"/>
  <c r="L21" i="120"/>
  <c r="K21" i="120"/>
  <c r="J21" i="120"/>
  <c r="I21" i="120"/>
  <c r="H21" i="120"/>
  <c r="G21" i="120"/>
  <c r="F21" i="120"/>
  <c r="E21" i="120"/>
  <c r="D21" i="120"/>
  <c r="C21" i="120"/>
  <c r="V20" i="120"/>
  <c r="U20" i="120"/>
  <c r="T20" i="120"/>
  <c r="S20" i="120"/>
  <c r="R20" i="120"/>
  <c r="Q20" i="120"/>
  <c r="P20" i="120"/>
  <c r="O20" i="120"/>
  <c r="N20" i="120"/>
  <c r="M20" i="120"/>
  <c r="L20" i="120"/>
  <c r="K20" i="120"/>
  <c r="J20" i="120"/>
  <c r="I20" i="120"/>
  <c r="H20" i="120"/>
  <c r="G20" i="120"/>
  <c r="F20" i="120"/>
  <c r="E20" i="120"/>
  <c r="D20" i="120"/>
  <c r="C20" i="120"/>
  <c r="V19" i="120"/>
  <c r="U19" i="120"/>
  <c r="T19" i="120"/>
  <c r="S19" i="120"/>
  <c r="R19" i="120"/>
  <c r="Q19" i="120"/>
  <c r="Q17" i="120" s="1"/>
  <c r="P19" i="120"/>
  <c r="O19" i="120"/>
  <c r="N19" i="120"/>
  <c r="M19" i="120"/>
  <c r="L19" i="120"/>
  <c r="K19" i="120"/>
  <c r="J19" i="120"/>
  <c r="I19" i="120"/>
  <c r="I17" i="120" s="1"/>
  <c r="H19" i="120"/>
  <c r="G19" i="120"/>
  <c r="F19" i="120"/>
  <c r="E19" i="120"/>
  <c r="D19" i="120"/>
  <c r="C19" i="120"/>
  <c r="V18" i="120"/>
  <c r="U18" i="120"/>
  <c r="U17" i="120" s="1"/>
  <c r="T18" i="120"/>
  <c r="S18" i="120"/>
  <c r="R18" i="120"/>
  <c r="R17" i="120" s="1"/>
  <c r="Q18" i="120"/>
  <c r="P18" i="120"/>
  <c r="P17" i="120" s="1"/>
  <c r="O18" i="120"/>
  <c r="O17" i="120" s="1"/>
  <c r="N18" i="120"/>
  <c r="M18" i="120"/>
  <c r="M17" i="120" s="1"/>
  <c r="L18" i="120"/>
  <c r="K18" i="120"/>
  <c r="J18" i="120"/>
  <c r="J17" i="120" s="1"/>
  <c r="I18" i="120"/>
  <c r="H18" i="120"/>
  <c r="H17" i="120" s="1"/>
  <c r="G18" i="120"/>
  <c r="G17" i="120" s="1"/>
  <c r="F18" i="120"/>
  <c r="E18" i="120"/>
  <c r="E17" i="120" s="1"/>
  <c r="D18" i="120"/>
  <c r="C18" i="120"/>
  <c r="V17" i="120"/>
  <c r="T17" i="120"/>
  <c r="S17" i="120"/>
  <c r="N17" i="120"/>
  <c r="L17" i="120"/>
  <c r="K17" i="120"/>
  <c r="F17" i="120"/>
  <c r="D17" i="120"/>
  <c r="C17" i="120"/>
  <c r="V16" i="120"/>
  <c r="U16" i="120"/>
  <c r="T16" i="120"/>
  <c r="S16" i="120"/>
  <c r="R16" i="120"/>
  <c r="Q16" i="120"/>
  <c r="P16" i="120"/>
  <c r="O16" i="120"/>
  <c r="N16" i="120"/>
  <c r="M16" i="120"/>
  <c r="L16" i="120"/>
  <c r="K16" i="120"/>
  <c r="J16" i="120"/>
  <c r="I16" i="120"/>
  <c r="H16" i="120"/>
  <c r="G16" i="120"/>
  <c r="F16" i="120"/>
  <c r="E16" i="120"/>
  <c r="D16" i="120"/>
  <c r="C16" i="120"/>
  <c r="V15" i="120"/>
  <c r="U15" i="120"/>
  <c r="T15" i="120"/>
  <c r="S15" i="120"/>
  <c r="R15" i="120"/>
  <c r="Q15" i="120"/>
  <c r="P15" i="120"/>
  <c r="O15" i="120"/>
  <c r="N15" i="120"/>
  <c r="M15" i="120"/>
  <c r="L15" i="120"/>
  <c r="K15" i="120"/>
  <c r="J15" i="120"/>
  <c r="I15" i="120"/>
  <c r="H15" i="120"/>
  <c r="G15" i="120"/>
  <c r="F15" i="120"/>
  <c r="E15" i="120"/>
  <c r="D15" i="120"/>
  <c r="C15" i="120"/>
  <c r="V14" i="120"/>
  <c r="U14" i="120"/>
  <c r="T14" i="120"/>
  <c r="S14" i="120"/>
  <c r="R14" i="120"/>
  <c r="Q14" i="120"/>
  <c r="P14" i="120"/>
  <c r="O14" i="120"/>
  <c r="N14" i="120"/>
  <c r="M14" i="120"/>
  <c r="L14" i="120"/>
  <c r="K14" i="120"/>
  <c r="J14" i="120"/>
  <c r="I14" i="120"/>
  <c r="H14" i="120"/>
  <c r="G14" i="120"/>
  <c r="F14" i="120"/>
  <c r="E14" i="120"/>
  <c r="D14" i="120"/>
  <c r="C14" i="120"/>
  <c r="V13" i="120"/>
  <c r="U13" i="120"/>
  <c r="T13" i="120"/>
  <c r="S13" i="120"/>
  <c r="R13" i="120"/>
  <c r="Q13" i="120"/>
  <c r="P13" i="120"/>
  <c r="O13" i="120"/>
  <c r="N13" i="120"/>
  <c r="M13" i="120"/>
  <c r="L13" i="120"/>
  <c r="K13" i="120"/>
  <c r="K11" i="120" s="1"/>
  <c r="J13" i="120"/>
  <c r="I13" i="120"/>
  <c r="H13" i="120"/>
  <c r="G13" i="120"/>
  <c r="F13" i="120"/>
  <c r="E13" i="120"/>
  <c r="D13" i="120"/>
  <c r="C13" i="120"/>
  <c r="V12" i="120"/>
  <c r="U12" i="120"/>
  <c r="T12" i="120"/>
  <c r="S12" i="120"/>
  <c r="R12" i="120"/>
  <c r="R11" i="120" s="1"/>
  <c r="Q12" i="120"/>
  <c r="P12" i="120"/>
  <c r="P11" i="120" s="1"/>
  <c r="O12" i="120"/>
  <c r="O11" i="120" s="1"/>
  <c r="N12" i="120"/>
  <c r="M12" i="120"/>
  <c r="L12" i="120"/>
  <c r="K12" i="120"/>
  <c r="J12" i="120"/>
  <c r="J11" i="120" s="1"/>
  <c r="I12" i="120"/>
  <c r="H12" i="120"/>
  <c r="H11" i="120" s="1"/>
  <c r="G12" i="120"/>
  <c r="G11" i="120" s="1"/>
  <c r="F12" i="120"/>
  <c r="E12" i="120"/>
  <c r="D12" i="120"/>
  <c r="C12" i="120"/>
  <c r="C11" i="120" s="1"/>
  <c r="V11" i="120"/>
  <c r="U11" i="120"/>
  <c r="T11" i="120"/>
  <c r="S11" i="120"/>
  <c r="Q11" i="120"/>
  <c r="N11" i="120"/>
  <c r="M11" i="120"/>
  <c r="L11" i="120"/>
  <c r="I11" i="120"/>
  <c r="F11" i="120"/>
  <c r="E11" i="120"/>
  <c r="D11" i="120"/>
  <c r="V10" i="120"/>
  <c r="U10" i="120"/>
  <c r="T10" i="120"/>
  <c r="S10" i="120"/>
  <c r="R10" i="120"/>
  <c r="Q10" i="120"/>
  <c r="Q8" i="120" s="1"/>
  <c r="Q3" i="120" s="1"/>
  <c r="P10" i="120"/>
  <c r="O10" i="120"/>
  <c r="N10" i="120"/>
  <c r="M10" i="120"/>
  <c r="L10" i="120"/>
  <c r="K10" i="120"/>
  <c r="J10" i="120"/>
  <c r="I10" i="120"/>
  <c r="I8" i="120" s="1"/>
  <c r="I3" i="120" s="1"/>
  <c r="H10" i="120"/>
  <c r="G10" i="120"/>
  <c r="F10" i="120"/>
  <c r="E10" i="120"/>
  <c r="D10" i="120"/>
  <c r="C10" i="120"/>
  <c r="V9" i="120"/>
  <c r="V8" i="120" s="1"/>
  <c r="U9" i="120"/>
  <c r="U8" i="120" s="1"/>
  <c r="T9" i="120"/>
  <c r="S9" i="120"/>
  <c r="S8" i="120" s="1"/>
  <c r="R9" i="120"/>
  <c r="Q9" i="120"/>
  <c r="P9" i="120"/>
  <c r="P8" i="120" s="1"/>
  <c r="O9" i="120"/>
  <c r="N9" i="120"/>
  <c r="N8" i="120" s="1"/>
  <c r="M9" i="120"/>
  <c r="L9" i="120"/>
  <c r="K9" i="120"/>
  <c r="K8" i="120" s="1"/>
  <c r="J9" i="120"/>
  <c r="I9" i="120"/>
  <c r="H9" i="120"/>
  <c r="H8" i="120" s="1"/>
  <c r="G9" i="120"/>
  <c r="F9" i="120"/>
  <c r="F8" i="120" s="1"/>
  <c r="E9" i="120"/>
  <c r="E8" i="120" s="1"/>
  <c r="E3" i="120" s="1"/>
  <c r="D9" i="120"/>
  <c r="C9" i="120"/>
  <c r="C8" i="120" s="1"/>
  <c r="R8" i="120"/>
  <c r="O8" i="120"/>
  <c r="M8" i="120"/>
  <c r="J8" i="120"/>
  <c r="G8" i="120"/>
  <c r="V7" i="120"/>
  <c r="U7" i="120"/>
  <c r="T7" i="120"/>
  <c r="S7" i="120"/>
  <c r="R7" i="120"/>
  <c r="Q7" i="120"/>
  <c r="P7" i="120"/>
  <c r="O7" i="120"/>
  <c r="N7" i="120"/>
  <c r="M7" i="120"/>
  <c r="L7" i="120"/>
  <c r="K7" i="120"/>
  <c r="J7" i="120"/>
  <c r="I7" i="120"/>
  <c r="H7" i="120"/>
  <c r="G7" i="120"/>
  <c r="F7" i="120"/>
  <c r="E7" i="120"/>
  <c r="D7" i="120"/>
  <c r="C7" i="120"/>
  <c r="V6" i="120"/>
  <c r="U6" i="120"/>
  <c r="T6" i="120"/>
  <c r="S6" i="120"/>
  <c r="R6" i="120"/>
  <c r="Q6" i="120"/>
  <c r="P6" i="120"/>
  <c r="P4" i="120" s="1"/>
  <c r="O6" i="120"/>
  <c r="N6" i="120"/>
  <c r="M6" i="120"/>
  <c r="L6" i="120"/>
  <c r="K6" i="120"/>
  <c r="J6" i="120"/>
  <c r="I6" i="120"/>
  <c r="H6" i="120"/>
  <c r="H4" i="120" s="1"/>
  <c r="G6" i="120"/>
  <c r="F6" i="120"/>
  <c r="E6" i="120"/>
  <c r="D6" i="120"/>
  <c r="C6" i="120"/>
  <c r="V5" i="120"/>
  <c r="U5" i="120"/>
  <c r="U4" i="120" s="1"/>
  <c r="U3" i="120" s="1"/>
  <c r="T5" i="120"/>
  <c r="T4" i="120" s="1"/>
  <c r="S5" i="120"/>
  <c r="S4" i="120" s="1"/>
  <c r="R5" i="120"/>
  <c r="Q5" i="120"/>
  <c r="P5" i="120"/>
  <c r="O5" i="120"/>
  <c r="O4" i="120" s="1"/>
  <c r="O3" i="120" s="1"/>
  <c r="N5" i="120"/>
  <c r="M5" i="120"/>
  <c r="L5" i="120"/>
  <c r="L4" i="120" s="1"/>
  <c r="K5" i="120"/>
  <c r="J5" i="120"/>
  <c r="I5" i="120"/>
  <c r="H5" i="120"/>
  <c r="G5" i="120"/>
  <c r="F5" i="120"/>
  <c r="E5" i="120"/>
  <c r="D5" i="120"/>
  <c r="D4" i="120" s="1"/>
  <c r="C5" i="120"/>
  <c r="C4" i="120" s="1"/>
  <c r="V4" i="120"/>
  <c r="R4" i="120"/>
  <c r="Q4" i="120"/>
  <c r="N4" i="120"/>
  <c r="M4" i="120"/>
  <c r="M3" i="120" s="1"/>
  <c r="J4" i="120"/>
  <c r="I4" i="120"/>
  <c r="G4" i="120"/>
  <c r="F4" i="120"/>
  <c r="E4" i="120"/>
  <c r="W76" i="120"/>
  <c r="W75" i="120"/>
  <c r="W74" i="120"/>
  <c r="W73" i="120"/>
  <c r="W72" i="120"/>
  <c r="W70" i="120"/>
  <c r="W58" i="120"/>
  <c r="W57" i="120"/>
  <c r="W56" i="120"/>
  <c r="W55" i="120"/>
  <c r="W54" i="120"/>
  <c r="W53" i="120"/>
  <c r="W32" i="120"/>
  <c r="W31" i="120"/>
  <c r="W30" i="120"/>
  <c r="W29" i="120"/>
  <c r="W28" i="120"/>
  <c r="W25" i="120"/>
  <c r="W24" i="120"/>
  <c r="W23" i="120"/>
  <c r="W21" i="120"/>
  <c r="W20" i="120"/>
  <c r="W19" i="120"/>
  <c r="W18" i="120"/>
  <c r="W16" i="120"/>
  <c r="W15" i="120"/>
  <c r="W14" i="120"/>
  <c r="W13" i="120"/>
  <c r="W12" i="120"/>
  <c r="W10" i="120"/>
  <c r="W9" i="120"/>
  <c r="W7" i="120"/>
  <c r="W6" i="120"/>
  <c r="W5" i="120"/>
  <c r="V71" i="159"/>
  <c r="U71" i="159"/>
  <c r="T71" i="159"/>
  <c r="S71" i="159"/>
  <c r="R71" i="159"/>
  <c r="Q71" i="159"/>
  <c r="P71" i="159"/>
  <c r="O71" i="159"/>
  <c r="N71" i="159"/>
  <c r="M71" i="159"/>
  <c r="L71" i="159"/>
  <c r="K71" i="159"/>
  <c r="J71" i="159"/>
  <c r="I71" i="159"/>
  <c r="H71" i="159"/>
  <c r="G71" i="159"/>
  <c r="F71" i="159"/>
  <c r="E71" i="159"/>
  <c r="D71" i="159"/>
  <c r="C71" i="159"/>
  <c r="V27" i="159"/>
  <c r="U27" i="159"/>
  <c r="T27" i="159"/>
  <c r="S27" i="159"/>
  <c r="R27" i="159"/>
  <c r="Q27" i="159"/>
  <c r="P27" i="159"/>
  <c r="O27" i="159"/>
  <c r="N27" i="159"/>
  <c r="M27" i="159"/>
  <c r="L27" i="159"/>
  <c r="K27" i="159"/>
  <c r="J27" i="159"/>
  <c r="I27" i="159"/>
  <c r="H27" i="159"/>
  <c r="G27" i="159"/>
  <c r="F27" i="159"/>
  <c r="E27" i="159"/>
  <c r="D27" i="159"/>
  <c r="C27" i="159"/>
  <c r="V71" i="158"/>
  <c r="U71" i="158"/>
  <c r="T71" i="158"/>
  <c r="S71" i="158"/>
  <c r="R71" i="158"/>
  <c r="Q71" i="158"/>
  <c r="P71" i="158"/>
  <c r="O71" i="158"/>
  <c r="N71" i="158"/>
  <c r="M71" i="158"/>
  <c r="L71" i="158"/>
  <c r="K71" i="158"/>
  <c r="J71" i="158"/>
  <c r="I71" i="158"/>
  <c r="H71" i="158"/>
  <c r="G71" i="158"/>
  <c r="F71" i="158"/>
  <c r="E71" i="158"/>
  <c r="D71" i="158"/>
  <c r="C71" i="158"/>
  <c r="P69" i="120"/>
  <c r="H69" i="120"/>
  <c r="T68" i="120"/>
  <c r="L68" i="120"/>
  <c r="D68" i="120"/>
  <c r="P67" i="120"/>
  <c r="H67" i="120"/>
  <c r="J66" i="120"/>
  <c r="H65" i="120"/>
  <c r="T60" i="120"/>
  <c r="L60" i="120"/>
  <c r="D60" i="120"/>
  <c r="P59" i="120"/>
  <c r="H59" i="120"/>
  <c r="Q50" i="120"/>
  <c r="I50" i="120"/>
  <c r="U49" i="120"/>
  <c r="M49" i="120"/>
  <c r="E49" i="120"/>
  <c r="Q48" i="120"/>
  <c r="I48" i="120"/>
  <c r="U47" i="120"/>
  <c r="M47" i="120"/>
  <c r="E47" i="120"/>
  <c r="Q46" i="120"/>
  <c r="I46" i="120"/>
  <c r="U45" i="120"/>
  <c r="M45" i="120"/>
  <c r="E45" i="120"/>
  <c r="Q42" i="120"/>
  <c r="I42" i="120"/>
  <c r="Q40" i="120"/>
  <c r="I40" i="120"/>
  <c r="U39" i="120"/>
  <c r="M39" i="120"/>
  <c r="E39" i="120"/>
  <c r="Q38" i="120"/>
  <c r="I38" i="120"/>
  <c r="U36" i="120"/>
  <c r="M36" i="120"/>
  <c r="L36" i="120"/>
  <c r="V35" i="120"/>
  <c r="U35" i="120"/>
  <c r="N35" i="120"/>
  <c r="M35" i="120"/>
  <c r="F35" i="120"/>
  <c r="E35" i="120"/>
  <c r="R34" i="120"/>
  <c r="Q34" i="120"/>
  <c r="J34" i="120"/>
  <c r="V27" i="158"/>
  <c r="U27" i="158"/>
  <c r="T27" i="158"/>
  <c r="S27" i="158"/>
  <c r="R27" i="158"/>
  <c r="Q27" i="158"/>
  <c r="P27" i="158"/>
  <c r="O27" i="158"/>
  <c r="N27" i="158"/>
  <c r="M27" i="158"/>
  <c r="L27" i="158"/>
  <c r="K27" i="158"/>
  <c r="J27" i="158"/>
  <c r="I27" i="158"/>
  <c r="H27" i="158"/>
  <c r="G27" i="158"/>
  <c r="F27" i="158"/>
  <c r="E27" i="158"/>
  <c r="D27" i="158"/>
  <c r="C27" i="158"/>
  <c r="W62" i="120"/>
  <c r="W60" i="120"/>
  <c r="W48" i="120"/>
  <c r="W36" i="120"/>
  <c r="P3" i="120" l="1"/>
  <c r="H3" i="120"/>
  <c r="F3" i="120"/>
  <c r="N3" i="120"/>
  <c r="V3" i="120"/>
  <c r="G3" i="120"/>
  <c r="J3" i="120"/>
  <c r="R3" i="120"/>
  <c r="C22" i="120"/>
  <c r="K22" i="120"/>
  <c r="S22" i="120"/>
  <c r="G27" i="120"/>
  <c r="O27" i="120"/>
  <c r="K4" i="120"/>
  <c r="D8" i="120"/>
  <c r="D3" i="120" s="1"/>
  <c r="L8" i="120"/>
  <c r="T8" i="120"/>
  <c r="U34" i="120"/>
  <c r="F36" i="120"/>
  <c r="L38" i="120"/>
  <c r="P39" i="120"/>
  <c r="T40" i="120"/>
  <c r="T42" i="120"/>
  <c r="D46" i="120"/>
  <c r="T46" i="120"/>
  <c r="P47" i="120"/>
  <c r="D48" i="120"/>
  <c r="L48" i="120"/>
  <c r="T48" i="120"/>
  <c r="H49" i="120"/>
  <c r="P49" i="120"/>
  <c r="D50" i="120"/>
  <c r="L50" i="120"/>
  <c r="T50" i="120"/>
  <c r="E34" i="120"/>
  <c r="I35" i="120"/>
  <c r="P36" i="120"/>
  <c r="T38" i="120"/>
  <c r="D40" i="120"/>
  <c r="D42" i="120"/>
  <c r="H45" i="120"/>
  <c r="L46" i="120"/>
  <c r="W68" i="120"/>
  <c r="Q35" i="120"/>
  <c r="D38" i="120"/>
  <c r="H39" i="120"/>
  <c r="L40" i="120"/>
  <c r="L42" i="120"/>
  <c r="P45" i="120"/>
  <c r="H47" i="120"/>
  <c r="I34" i="120"/>
  <c r="D34" i="120"/>
  <c r="L34" i="120"/>
  <c r="T34" i="120"/>
  <c r="H35" i="120"/>
  <c r="P35" i="120"/>
  <c r="D36" i="120"/>
  <c r="F60" i="120"/>
  <c r="N60" i="120"/>
  <c r="V60" i="120"/>
  <c r="J62" i="120"/>
  <c r="R62" i="120"/>
  <c r="F63" i="120"/>
  <c r="N63" i="120"/>
  <c r="V63" i="120"/>
  <c r="J64" i="120"/>
  <c r="J65" i="120"/>
  <c r="D66" i="120"/>
  <c r="J67" i="120"/>
  <c r="R67" i="120"/>
  <c r="F68" i="120"/>
  <c r="N68" i="120"/>
  <c r="V68" i="120"/>
  <c r="J69" i="120"/>
  <c r="R69" i="120"/>
  <c r="T36" i="120"/>
  <c r="H38" i="120"/>
  <c r="P38" i="120"/>
  <c r="D39" i="120"/>
  <c r="L39" i="120"/>
  <c r="T39" i="120"/>
  <c r="H40" i="120"/>
  <c r="P40" i="120"/>
  <c r="F41" i="120"/>
  <c r="H42" i="120"/>
  <c r="P42" i="120"/>
  <c r="D45" i="120"/>
  <c r="L45" i="120"/>
  <c r="T45" i="120"/>
  <c r="H46" i="120"/>
  <c r="P46" i="120"/>
  <c r="D47" i="120"/>
  <c r="L47" i="120"/>
  <c r="T47" i="120"/>
  <c r="H48" i="120"/>
  <c r="P48" i="120"/>
  <c r="D49" i="120"/>
  <c r="L49" i="120"/>
  <c r="T49" i="120"/>
  <c r="H50" i="120"/>
  <c r="P50" i="120"/>
  <c r="G59" i="120"/>
  <c r="O59" i="120"/>
  <c r="C60" i="120"/>
  <c r="K60" i="120"/>
  <c r="S60" i="120"/>
  <c r="G62" i="120"/>
  <c r="O62" i="120"/>
  <c r="C63" i="120"/>
  <c r="W38" i="120"/>
  <c r="W49" i="120"/>
  <c r="G60" i="120"/>
  <c r="O60" i="120"/>
  <c r="C62" i="120"/>
  <c r="K62" i="120"/>
  <c r="S62" i="120"/>
  <c r="G63" i="120"/>
  <c r="O63" i="120"/>
  <c r="W69" i="120"/>
  <c r="J35" i="120"/>
  <c r="Q36" i="120"/>
  <c r="E38" i="120"/>
  <c r="M38" i="120"/>
  <c r="U38" i="120"/>
  <c r="I39" i="120"/>
  <c r="Q39" i="120"/>
  <c r="E40" i="120"/>
  <c r="M40" i="120"/>
  <c r="U40" i="120"/>
  <c r="E42" i="120"/>
  <c r="M42" i="120"/>
  <c r="U42" i="120"/>
  <c r="I45" i="120"/>
  <c r="Q45" i="120"/>
  <c r="E46" i="120"/>
  <c r="M46" i="120"/>
  <c r="U46" i="120"/>
  <c r="I47" i="120"/>
  <c r="Q47" i="120"/>
  <c r="E48" i="120"/>
  <c r="M48" i="120"/>
  <c r="U48" i="120"/>
  <c r="I49" i="120"/>
  <c r="Q49" i="120"/>
  <c r="E50" i="120"/>
  <c r="M50" i="120"/>
  <c r="D62" i="120"/>
  <c r="L62" i="120"/>
  <c r="T62" i="120"/>
  <c r="H63" i="120"/>
  <c r="P63" i="120"/>
  <c r="D64" i="120"/>
  <c r="F66" i="120"/>
  <c r="W63" i="120"/>
  <c r="V36" i="120"/>
  <c r="J38" i="120"/>
  <c r="R38" i="120"/>
  <c r="F39" i="120"/>
  <c r="N39" i="120"/>
  <c r="V39" i="120"/>
  <c r="J40" i="120"/>
  <c r="R40" i="120"/>
  <c r="H41" i="120"/>
  <c r="J42" i="120"/>
  <c r="R42" i="120"/>
  <c r="F45" i="120"/>
  <c r="N45" i="120"/>
  <c r="V45" i="120"/>
  <c r="J46" i="120"/>
  <c r="R46" i="120"/>
  <c r="F47" i="120"/>
  <c r="N47" i="120"/>
  <c r="V47" i="120"/>
  <c r="J48" i="120"/>
  <c r="R48" i="120"/>
  <c r="F49" i="120"/>
  <c r="N49" i="120"/>
  <c r="V49" i="120"/>
  <c r="J50" i="120"/>
  <c r="R50" i="120"/>
  <c r="I59" i="120"/>
  <c r="Q59" i="120"/>
  <c r="E60" i="120"/>
  <c r="M60" i="120"/>
  <c r="U60" i="120"/>
  <c r="I65" i="120"/>
  <c r="M68" i="120"/>
  <c r="N36" i="120"/>
  <c r="W39" i="120"/>
  <c r="W40" i="120"/>
  <c r="H36" i="120"/>
  <c r="R36" i="120"/>
  <c r="F38" i="120"/>
  <c r="N38" i="120"/>
  <c r="V38" i="120"/>
  <c r="J39" i="120"/>
  <c r="R39" i="120"/>
  <c r="F40" i="120"/>
  <c r="N40" i="120"/>
  <c r="V40" i="120"/>
  <c r="F42" i="120"/>
  <c r="N42" i="120"/>
  <c r="V42" i="120"/>
  <c r="J45" i="120"/>
  <c r="R45" i="120"/>
  <c r="F46" i="120"/>
  <c r="N46" i="120"/>
  <c r="V46" i="120"/>
  <c r="J47" i="120"/>
  <c r="R47" i="120"/>
  <c r="F48" i="120"/>
  <c r="N48" i="120"/>
  <c r="V48" i="120"/>
  <c r="J49" i="120"/>
  <c r="R49" i="120"/>
  <c r="F50" i="120"/>
  <c r="N50" i="120"/>
  <c r="E62" i="120"/>
  <c r="M62" i="120"/>
  <c r="U62" i="120"/>
  <c r="I63" i="120"/>
  <c r="Q63" i="120"/>
  <c r="E64" i="120"/>
  <c r="W45" i="120"/>
  <c r="W34" i="120"/>
  <c r="W46" i="120"/>
  <c r="W59" i="120"/>
  <c r="H34" i="120"/>
  <c r="P34" i="120"/>
  <c r="D35" i="120"/>
  <c r="L35" i="120"/>
  <c r="T35" i="120"/>
  <c r="I36" i="120"/>
  <c r="E41" i="120"/>
  <c r="F59" i="120"/>
  <c r="N59" i="120"/>
  <c r="V59" i="120"/>
  <c r="J60" i="120"/>
  <c r="R60" i="120"/>
  <c r="F62" i="120"/>
  <c r="N62" i="120"/>
  <c r="V62" i="120"/>
  <c r="J63" i="120"/>
  <c r="R63" i="120"/>
  <c r="F64" i="120"/>
  <c r="F65" i="120"/>
  <c r="F67" i="120"/>
  <c r="N67" i="120"/>
  <c r="V67" i="120"/>
  <c r="J68" i="120"/>
  <c r="R68" i="120"/>
  <c r="F69" i="120"/>
  <c r="N69" i="120"/>
  <c r="V69" i="120"/>
  <c r="W47" i="120"/>
  <c r="W42" i="120"/>
  <c r="W35" i="120"/>
  <c r="C35" i="120"/>
  <c r="G36" i="120"/>
  <c r="O36" i="120"/>
  <c r="G38" i="120"/>
  <c r="O38" i="120"/>
  <c r="C39" i="120"/>
  <c r="K39" i="120"/>
  <c r="S39" i="120"/>
  <c r="G40" i="120"/>
  <c r="O40" i="120"/>
  <c r="G42" i="120"/>
  <c r="O42" i="120"/>
  <c r="C45" i="120"/>
  <c r="K45" i="120"/>
  <c r="S45" i="120"/>
  <c r="G46" i="120"/>
  <c r="O46" i="120"/>
  <c r="C47" i="120"/>
  <c r="K47" i="120"/>
  <c r="S47" i="120"/>
  <c r="G48" i="120"/>
  <c r="O48" i="120"/>
  <c r="C49" i="120"/>
  <c r="K49" i="120"/>
  <c r="S49" i="120"/>
  <c r="G50" i="120"/>
  <c r="O50" i="120"/>
  <c r="W67" i="120"/>
  <c r="M59" i="120"/>
  <c r="U59" i="120"/>
  <c r="I60" i="120"/>
  <c r="Q60" i="120"/>
  <c r="I62" i="120"/>
  <c r="Q62" i="120"/>
  <c r="E63" i="120"/>
  <c r="M63" i="120"/>
  <c r="U63" i="120"/>
  <c r="I64" i="120"/>
  <c r="E65" i="120"/>
  <c r="M65" i="120"/>
  <c r="U65" i="120"/>
  <c r="I66" i="120"/>
  <c r="E67" i="120"/>
  <c r="M67" i="120"/>
  <c r="U67" i="120"/>
  <c r="I68" i="120"/>
  <c r="Q68" i="120"/>
  <c r="E69" i="120"/>
  <c r="M69" i="120"/>
  <c r="U69" i="120"/>
  <c r="C34" i="120"/>
  <c r="K34" i="120"/>
  <c r="S34" i="120"/>
  <c r="G35" i="120"/>
  <c r="O35" i="120"/>
  <c r="C36" i="120"/>
  <c r="S36" i="120"/>
  <c r="C38" i="120"/>
  <c r="K38" i="120"/>
  <c r="S38" i="120"/>
  <c r="G39" i="120"/>
  <c r="O39" i="120"/>
  <c r="C40" i="120"/>
  <c r="K40" i="120"/>
  <c r="S40" i="120"/>
  <c r="G41" i="120"/>
  <c r="C42" i="120"/>
  <c r="K42" i="120"/>
  <c r="S42" i="120"/>
  <c r="M34" i="120"/>
  <c r="R35" i="120"/>
  <c r="E66" i="120"/>
  <c r="M66" i="120"/>
  <c r="I67" i="120"/>
  <c r="Q67" i="120"/>
  <c r="E68" i="120"/>
  <c r="U68" i="120"/>
  <c r="I69" i="120"/>
  <c r="Q69" i="120"/>
  <c r="K63" i="120"/>
  <c r="S63" i="120"/>
  <c r="G64" i="120"/>
  <c r="C65" i="120"/>
  <c r="K65" i="120"/>
  <c r="S65" i="120"/>
  <c r="G66" i="120"/>
  <c r="C67" i="120"/>
  <c r="K67" i="120"/>
  <c r="S67" i="120"/>
  <c r="G68" i="120"/>
  <c r="O68" i="120"/>
  <c r="C69" i="120"/>
  <c r="K69" i="120"/>
  <c r="S69" i="120"/>
  <c r="C64" i="120"/>
  <c r="G65" i="120"/>
  <c r="C66" i="120"/>
  <c r="K66" i="120"/>
  <c r="G67" i="120"/>
  <c r="O67" i="120"/>
  <c r="C68" i="120"/>
  <c r="K68" i="120"/>
  <c r="S68" i="120"/>
  <c r="G69" i="120"/>
  <c r="O69" i="120"/>
  <c r="G34" i="120"/>
  <c r="O34" i="120"/>
  <c r="K35" i="120"/>
  <c r="S35" i="120"/>
  <c r="J59" i="120"/>
  <c r="R59" i="120"/>
  <c r="C59" i="120"/>
  <c r="K59" i="120"/>
  <c r="S59" i="120"/>
  <c r="G45" i="120"/>
  <c r="O45" i="120"/>
  <c r="C46" i="120"/>
  <c r="K46" i="120"/>
  <c r="S46" i="120"/>
  <c r="G47" i="120"/>
  <c r="O47" i="120"/>
  <c r="C48" i="120"/>
  <c r="K48" i="120"/>
  <c r="S48" i="120"/>
  <c r="G49" i="120"/>
  <c r="O49" i="120"/>
  <c r="C50" i="120"/>
  <c r="K50" i="120"/>
  <c r="S50" i="120"/>
  <c r="D59" i="120"/>
  <c r="L59" i="120"/>
  <c r="T59" i="120"/>
  <c r="H60" i="120"/>
  <c r="P60" i="120"/>
  <c r="H62" i="120"/>
  <c r="P62" i="120"/>
  <c r="D63" i="120"/>
  <c r="L63" i="120"/>
  <c r="T63" i="120"/>
  <c r="H64" i="120"/>
  <c r="D65" i="120"/>
  <c r="L65" i="120"/>
  <c r="T65" i="120"/>
  <c r="H66" i="120"/>
  <c r="D67" i="120"/>
  <c r="L67" i="120"/>
  <c r="T67" i="120"/>
  <c r="H68" i="120"/>
  <c r="P68" i="120"/>
  <c r="D69" i="120"/>
  <c r="L69" i="120"/>
  <c r="T69" i="120"/>
  <c r="F34" i="120"/>
  <c r="N34" i="120"/>
  <c r="V34" i="120"/>
  <c r="K3" i="120"/>
  <c r="S3" i="120"/>
  <c r="C3" i="120"/>
  <c r="L3" i="120"/>
  <c r="T3" i="120"/>
  <c r="V22" i="159" l="1"/>
  <c r="U22" i="159"/>
  <c r="T22" i="159"/>
  <c r="S22" i="159"/>
  <c r="R22" i="159"/>
  <c r="Q22" i="159"/>
  <c r="P22" i="159"/>
  <c r="O22" i="159"/>
  <c r="N22" i="159"/>
  <c r="M22" i="159"/>
  <c r="L22" i="159"/>
  <c r="K22" i="159"/>
  <c r="J22" i="159"/>
  <c r="I22" i="159"/>
  <c r="H22" i="159"/>
  <c r="G22" i="159"/>
  <c r="F22" i="159"/>
  <c r="E22" i="159"/>
  <c r="D22" i="159"/>
  <c r="C22" i="159"/>
  <c r="V17" i="159"/>
  <c r="U17" i="159"/>
  <c r="T17" i="159"/>
  <c r="S17" i="159"/>
  <c r="R17" i="159"/>
  <c r="Q17" i="159"/>
  <c r="P17" i="159"/>
  <c r="O17" i="159"/>
  <c r="N17" i="159"/>
  <c r="M17" i="159"/>
  <c r="L17" i="159"/>
  <c r="K17" i="159"/>
  <c r="J17" i="159"/>
  <c r="I17" i="159"/>
  <c r="H17" i="159"/>
  <c r="G17" i="159"/>
  <c r="F17" i="159"/>
  <c r="E17" i="159"/>
  <c r="D17" i="159"/>
  <c r="C17" i="159"/>
  <c r="V11" i="159"/>
  <c r="U11" i="159"/>
  <c r="T11" i="159"/>
  <c r="S11" i="159"/>
  <c r="R11" i="159"/>
  <c r="Q11" i="159"/>
  <c r="P11" i="159"/>
  <c r="O11" i="159"/>
  <c r="N11" i="159"/>
  <c r="M11" i="159"/>
  <c r="L11" i="159"/>
  <c r="K11" i="159"/>
  <c r="J11" i="159"/>
  <c r="I11" i="159"/>
  <c r="H11" i="159"/>
  <c r="G11" i="159"/>
  <c r="F11" i="159"/>
  <c r="E11" i="159"/>
  <c r="D11" i="159"/>
  <c r="C11" i="159"/>
  <c r="V8" i="159"/>
  <c r="U8" i="159"/>
  <c r="T8" i="159"/>
  <c r="T3" i="159" s="1"/>
  <c r="S8" i="159"/>
  <c r="S3" i="159" s="1"/>
  <c r="R8" i="159"/>
  <c r="Q8" i="159"/>
  <c r="P8" i="159"/>
  <c r="O8" i="159"/>
  <c r="N8" i="159"/>
  <c r="M8" i="159"/>
  <c r="L8" i="159"/>
  <c r="K8" i="159"/>
  <c r="J8" i="159"/>
  <c r="I8" i="159"/>
  <c r="H8" i="159"/>
  <c r="G8" i="159"/>
  <c r="F8" i="159"/>
  <c r="E8" i="159"/>
  <c r="D8" i="159"/>
  <c r="C8" i="159"/>
  <c r="C3" i="159" s="1"/>
  <c r="V4" i="159"/>
  <c r="U4" i="159"/>
  <c r="T4" i="159"/>
  <c r="S4" i="159"/>
  <c r="R4" i="159"/>
  <c r="Q4" i="159"/>
  <c r="P4" i="159"/>
  <c r="P3" i="159" s="1"/>
  <c r="O4" i="159"/>
  <c r="O3" i="159" s="1"/>
  <c r="N4" i="159"/>
  <c r="M4" i="159"/>
  <c r="L4" i="159"/>
  <c r="L3" i="159" s="1"/>
  <c r="K4" i="159"/>
  <c r="K3" i="159" s="1"/>
  <c r="J4" i="159"/>
  <c r="J3" i="159" s="1"/>
  <c r="I4" i="159"/>
  <c r="I3" i="159" s="1"/>
  <c r="H4" i="159"/>
  <c r="H3" i="159" s="1"/>
  <c r="G4" i="159"/>
  <c r="G3" i="159" s="1"/>
  <c r="F4" i="159"/>
  <c r="E4" i="159"/>
  <c r="D4" i="159"/>
  <c r="C4" i="159"/>
  <c r="R3" i="159"/>
  <c r="Q3" i="159"/>
  <c r="D3" i="159"/>
  <c r="V22" i="158"/>
  <c r="U22" i="158"/>
  <c r="T22" i="158"/>
  <c r="S22" i="158"/>
  <c r="R22" i="158"/>
  <c r="Q22" i="158"/>
  <c r="P22" i="158"/>
  <c r="O22" i="158"/>
  <c r="N22" i="158"/>
  <c r="M22" i="158"/>
  <c r="L22" i="158"/>
  <c r="K22" i="158"/>
  <c r="J22" i="158"/>
  <c r="I22" i="158"/>
  <c r="H22" i="158"/>
  <c r="G22" i="158"/>
  <c r="F22" i="158"/>
  <c r="E22" i="158"/>
  <c r="D22" i="158"/>
  <c r="C22" i="158"/>
  <c r="V17" i="158"/>
  <c r="U17" i="158"/>
  <c r="T17" i="158"/>
  <c r="S17" i="158"/>
  <c r="R17" i="158"/>
  <c r="Q17" i="158"/>
  <c r="P17" i="158"/>
  <c r="O17" i="158"/>
  <c r="N17" i="158"/>
  <c r="M17" i="158"/>
  <c r="L17" i="158"/>
  <c r="K17" i="158"/>
  <c r="J17" i="158"/>
  <c r="I17" i="158"/>
  <c r="H17" i="158"/>
  <c r="G17" i="158"/>
  <c r="F17" i="158"/>
  <c r="E17" i="158"/>
  <c r="D17" i="158"/>
  <c r="C17" i="158"/>
  <c r="V11" i="158"/>
  <c r="U11" i="158"/>
  <c r="T11" i="158"/>
  <c r="S11" i="158"/>
  <c r="R11" i="158"/>
  <c r="Q11" i="158"/>
  <c r="P11" i="158"/>
  <c r="O11" i="158"/>
  <c r="N11" i="158"/>
  <c r="M11" i="158"/>
  <c r="L11" i="158"/>
  <c r="K11" i="158"/>
  <c r="J11" i="158"/>
  <c r="I11" i="158"/>
  <c r="H11" i="158"/>
  <c r="G11" i="158"/>
  <c r="F11" i="158"/>
  <c r="E11" i="158"/>
  <c r="D11" i="158"/>
  <c r="C11" i="158"/>
  <c r="V8" i="158"/>
  <c r="U8" i="158"/>
  <c r="T8" i="158"/>
  <c r="S8" i="158"/>
  <c r="R8" i="158"/>
  <c r="Q8" i="158"/>
  <c r="P8" i="158"/>
  <c r="O8" i="158"/>
  <c r="N8" i="158"/>
  <c r="M8" i="158"/>
  <c r="L8" i="158"/>
  <c r="K8" i="158"/>
  <c r="J8" i="158"/>
  <c r="I8" i="158"/>
  <c r="H8" i="158"/>
  <c r="G8" i="158"/>
  <c r="F8" i="158"/>
  <c r="E8" i="158"/>
  <c r="D8" i="158"/>
  <c r="C8" i="158"/>
  <c r="V4" i="158"/>
  <c r="V3" i="158" s="1"/>
  <c r="U4" i="158"/>
  <c r="U3" i="158" s="1"/>
  <c r="T4" i="158"/>
  <c r="S4" i="158"/>
  <c r="R4" i="158"/>
  <c r="Q4" i="158"/>
  <c r="P4" i="158"/>
  <c r="O4" i="158"/>
  <c r="N4" i="158"/>
  <c r="M4" i="158"/>
  <c r="L4" i="158"/>
  <c r="K4" i="158"/>
  <c r="J4" i="158"/>
  <c r="I4" i="158"/>
  <c r="H4" i="158"/>
  <c r="H3" i="158" s="1"/>
  <c r="G4" i="158"/>
  <c r="G3" i="158" s="1"/>
  <c r="F4" i="158"/>
  <c r="F3" i="158" s="1"/>
  <c r="E4" i="158"/>
  <c r="E3" i="158" s="1"/>
  <c r="D4" i="158"/>
  <c r="C4" i="158"/>
  <c r="P3" i="158"/>
  <c r="O3" i="158"/>
  <c r="N3" i="158"/>
  <c r="M3" i="158"/>
  <c r="W22" i="159"/>
  <c r="W22" i="158"/>
  <c r="W17" i="159"/>
  <c r="W17" i="158"/>
  <c r="W11" i="159"/>
  <c r="W11" i="158"/>
  <c r="W8" i="159"/>
  <c r="W8" i="158"/>
  <c r="Q3" i="158" l="1"/>
  <c r="J3" i="158"/>
  <c r="R3" i="158"/>
  <c r="I3" i="158"/>
  <c r="C3" i="158"/>
  <c r="S3" i="158"/>
  <c r="E3" i="159"/>
  <c r="M3" i="159"/>
  <c r="U3" i="159"/>
  <c r="K3" i="158"/>
  <c r="D3" i="158"/>
  <c r="L3" i="158"/>
  <c r="T3" i="158"/>
  <c r="F3" i="159"/>
  <c r="N3" i="159"/>
  <c r="V3" i="159"/>
  <c r="W71" i="159"/>
  <c r="W27" i="159"/>
  <c r="W4" i="159"/>
  <c r="W3" i="159" s="1"/>
  <c r="W4" i="158"/>
  <c r="W27" i="158" l="1"/>
  <c r="W71" i="158"/>
  <c r="W3" i="158"/>
  <c r="W76" i="119" l="1"/>
  <c r="V76" i="119"/>
  <c r="U76" i="119"/>
  <c r="T76" i="119"/>
  <c r="S76" i="119"/>
  <c r="R76" i="119"/>
  <c r="Q76" i="119"/>
  <c r="P76" i="119"/>
  <c r="O76" i="119"/>
  <c r="N76" i="119"/>
  <c r="M76" i="119"/>
  <c r="L76" i="119"/>
  <c r="K76" i="119"/>
  <c r="J76" i="119"/>
  <c r="I76" i="119"/>
  <c r="H76" i="119"/>
  <c r="G76" i="119"/>
  <c r="F76" i="119"/>
  <c r="E76" i="119"/>
  <c r="D76" i="119"/>
  <c r="C76" i="119"/>
  <c r="W75" i="119"/>
  <c r="V75" i="119"/>
  <c r="U75" i="119"/>
  <c r="T75" i="119"/>
  <c r="S75" i="119"/>
  <c r="R75" i="119"/>
  <c r="Q75" i="119"/>
  <c r="P75" i="119"/>
  <c r="O75" i="119"/>
  <c r="N75" i="119"/>
  <c r="M75" i="119"/>
  <c r="L75" i="119"/>
  <c r="K75" i="119"/>
  <c r="J75" i="119"/>
  <c r="I75" i="119"/>
  <c r="H75" i="119"/>
  <c r="G75" i="119"/>
  <c r="F75" i="119"/>
  <c r="E75" i="119"/>
  <c r="D75" i="119"/>
  <c r="C75" i="119"/>
  <c r="W74" i="119"/>
  <c r="V74" i="119"/>
  <c r="U74" i="119"/>
  <c r="T74" i="119"/>
  <c r="S74" i="119"/>
  <c r="R74" i="119"/>
  <c r="Q74" i="119"/>
  <c r="P74" i="119"/>
  <c r="O74" i="119"/>
  <c r="N74" i="119"/>
  <c r="M74" i="119"/>
  <c r="L74" i="119"/>
  <c r="K74" i="119"/>
  <c r="J74" i="119"/>
  <c r="I74" i="119"/>
  <c r="H74" i="119"/>
  <c r="G74" i="119"/>
  <c r="F74" i="119"/>
  <c r="E74" i="119"/>
  <c r="D74" i="119"/>
  <c r="C74" i="119"/>
  <c r="W73" i="119"/>
  <c r="V73" i="119"/>
  <c r="U73" i="119"/>
  <c r="T73" i="119"/>
  <c r="S73" i="119"/>
  <c r="R73" i="119"/>
  <c r="Q73" i="119"/>
  <c r="P73" i="119"/>
  <c r="O73" i="119"/>
  <c r="N73" i="119"/>
  <c r="M73" i="119"/>
  <c r="L73" i="119"/>
  <c r="K73" i="119"/>
  <c r="J73" i="119"/>
  <c r="I73" i="119"/>
  <c r="H73" i="119"/>
  <c r="G73" i="119"/>
  <c r="F73" i="119"/>
  <c r="E73" i="119"/>
  <c r="D73" i="119"/>
  <c r="C73" i="119"/>
  <c r="W72" i="119"/>
  <c r="V72" i="119"/>
  <c r="U72" i="119"/>
  <c r="T72" i="119"/>
  <c r="S72" i="119"/>
  <c r="R72" i="119"/>
  <c r="Q72" i="119"/>
  <c r="P72" i="119"/>
  <c r="O72" i="119"/>
  <c r="N72" i="119"/>
  <c r="M72" i="119"/>
  <c r="L72" i="119"/>
  <c r="K72" i="119"/>
  <c r="J72" i="119"/>
  <c r="I72" i="119"/>
  <c r="H72" i="119"/>
  <c r="G72" i="119"/>
  <c r="F72" i="119"/>
  <c r="E72" i="119"/>
  <c r="D72" i="119"/>
  <c r="C72" i="119"/>
  <c r="W70" i="119"/>
  <c r="V70" i="119"/>
  <c r="U70" i="119"/>
  <c r="T70" i="119"/>
  <c r="S70" i="119"/>
  <c r="R70" i="119"/>
  <c r="Q70" i="119"/>
  <c r="P70" i="119"/>
  <c r="O70" i="119"/>
  <c r="N70" i="119"/>
  <c r="M70" i="119"/>
  <c r="L70" i="119"/>
  <c r="K70" i="119"/>
  <c r="J70" i="119"/>
  <c r="I70" i="119"/>
  <c r="H70" i="119"/>
  <c r="G70" i="119"/>
  <c r="F70" i="119"/>
  <c r="E70" i="119"/>
  <c r="D70" i="119"/>
  <c r="C70" i="119"/>
  <c r="W62" i="119"/>
  <c r="V62" i="119"/>
  <c r="U62" i="119"/>
  <c r="T62" i="119"/>
  <c r="S62" i="119"/>
  <c r="R62" i="119"/>
  <c r="Q62" i="119"/>
  <c r="P62" i="119"/>
  <c r="O62" i="119"/>
  <c r="N62" i="119"/>
  <c r="M62" i="119"/>
  <c r="L62" i="119"/>
  <c r="K62" i="119"/>
  <c r="J62" i="119"/>
  <c r="I62" i="119"/>
  <c r="H62" i="119"/>
  <c r="G62" i="119"/>
  <c r="F62" i="119"/>
  <c r="E62" i="119"/>
  <c r="D62" i="119"/>
  <c r="C62" i="119"/>
  <c r="W61" i="119"/>
  <c r="V61" i="119"/>
  <c r="U61" i="119"/>
  <c r="T61" i="119"/>
  <c r="S61" i="119"/>
  <c r="R61" i="119"/>
  <c r="Q61" i="119"/>
  <c r="P61" i="119"/>
  <c r="O61" i="119"/>
  <c r="N61" i="119"/>
  <c r="M61" i="119"/>
  <c r="L61" i="119"/>
  <c r="K61" i="119"/>
  <c r="J61" i="119"/>
  <c r="I61" i="119"/>
  <c r="H61" i="119"/>
  <c r="G61" i="119"/>
  <c r="F61" i="119"/>
  <c r="E61" i="119"/>
  <c r="D61" i="119"/>
  <c r="C61" i="119"/>
  <c r="W60" i="119"/>
  <c r="V60" i="119"/>
  <c r="U60" i="119"/>
  <c r="T60" i="119"/>
  <c r="S60" i="119"/>
  <c r="R60" i="119"/>
  <c r="Q60" i="119"/>
  <c r="P60" i="119"/>
  <c r="O60" i="119"/>
  <c r="N60" i="119"/>
  <c r="M60" i="119"/>
  <c r="L60" i="119"/>
  <c r="K60" i="119"/>
  <c r="J60" i="119"/>
  <c r="I60" i="119"/>
  <c r="H60" i="119"/>
  <c r="G60" i="119"/>
  <c r="F60" i="119"/>
  <c r="E60" i="119"/>
  <c r="D60" i="119"/>
  <c r="C60" i="119"/>
  <c r="W59" i="119"/>
  <c r="V59" i="119"/>
  <c r="U59" i="119"/>
  <c r="T59" i="119"/>
  <c r="S59" i="119"/>
  <c r="R59" i="119"/>
  <c r="Q59" i="119"/>
  <c r="P59" i="119"/>
  <c r="O59" i="119"/>
  <c r="N59" i="119"/>
  <c r="M59" i="119"/>
  <c r="L59" i="119"/>
  <c r="K59" i="119"/>
  <c r="J59" i="119"/>
  <c r="I59" i="119"/>
  <c r="H59" i="119"/>
  <c r="G59" i="119"/>
  <c r="F59" i="119"/>
  <c r="E59" i="119"/>
  <c r="D59" i="119"/>
  <c r="C59" i="119"/>
  <c r="W58" i="119"/>
  <c r="V58" i="119"/>
  <c r="U58" i="119"/>
  <c r="T58" i="119"/>
  <c r="S58" i="119"/>
  <c r="R58" i="119"/>
  <c r="Q58" i="119"/>
  <c r="P58" i="119"/>
  <c r="O58" i="119"/>
  <c r="N58" i="119"/>
  <c r="M58" i="119"/>
  <c r="L58" i="119"/>
  <c r="K58" i="119"/>
  <c r="J58" i="119"/>
  <c r="I58" i="119"/>
  <c r="H58" i="119"/>
  <c r="G58" i="119"/>
  <c r="F58" i="119"/>
  <c r="E58" i="119"/>
  <c r="D58" i="119"/>
  <c r="C58" i="119"/>
  <c r="W57" i="119"/>
  <c r="V57" i="119"/>
  <c r="U57" i="119"/>
  <c r="T57" i="119"/>
  <c r="S57" i="119"/>
  <c r="R57" i="119"/>
  <c r="Q57" i="119"/>
  <c r="P57" i="119"/>
  <c r="O57" i="119"/>
  <c r="N57" i="119"/>
  <c r="M57" i="119"/>
  <c r="L57" i="119"/>
  <c r="K57" i="119"/>
  <c r="J57" i="119"/>
  <c r="I57" i="119"/>
  <c r="H57" i="119"/>
  <c r="G57" i="119"/>
  <c r="F57" i="119"/>
  <c r="E57" i="119"/>
  <c r="D57" i="119"/>
  <c r="C57" i="119"/>
  <c r="W56" i="119"/>
  <c r="V56" i="119"/>
  <c r="U56" i="119"/>
  <c r="T56" i="119"/>
  <c r="S56" i="119"/>
  <c r="R56" i="119"/>
  <c r="Q56" i="119"/>
  <c r="P56" i="119"/>
  <c r="O56" i="119"/>
  <c r="N56" i="119"/>
  <c r="M56" i="119"/>
  <c r="L56" i="119"/>
  <c r="K56" i="119"/>
  <c r="J56" i="119"/>
  <c r="I56" i="119"/>
  <c r="H56" i="119"/>
  <c r="G56" i="119"/>
  <c r="F56" i="119"/>
  <c r="E56" i="119"/>
  <c r="D56" i="119"/>
  <c r="C56" i="119"/>
  <c r="W55" i="119"/>
  <c r="V55" i="119"/>
  <c r="U55" i="119"/>
  <c r="T55" i="119"/>
  <c r="S55" i="119"/>
  <c r="R55" i="119"/>
  <c r="Q55" i="119"/>
  <c r="P55" i="119"/>
  <c r="O55" i="119"/>
  <c r="N55" i="119"/>
  <c r="M55" i="119"/>
  <c r="L55" i="119"/>
  <c r="K55" i="119"/>
  <c r="J55" i="119"/>
  <c r="I55" i="119"/>
  <c r="H55" i="119"/>
  <c r="G55" i="119"/>
  <c r="F55" i="119"/>
  <c r="E55" i="119"/>
  <c r="D55" i="119"/>
  <c r="C55" i="119"/>
  <c r="W54" i="119"/>
  <c r="V54" i="119"/>
  <c r="U54" i="119"/>
  <c r="T54" i="119"/>
  <c r="S54" i="119"/>
  <c r="R54" i="119"/>
  <c r="Q54" i="119"/>
  <c r="P54" i="119"/>
  <c r="O54" i="119"/>
  <c r="N54" i="119"/>
  <c r="M54" i="119"/>
  <c r="L54" i="119"/>
  <c r="K54" i="119"/>
  <c r="J54" i="119"/>
  <c r="I54" i="119"/>
  <c r="H54" i="119"/>
  <c r="G54" i="119"/>
  <c r="F54" i="119"/>
  <c r="E54" i="119"/>
  <c r="D54" i="119"/>
  <c r="C54" i="119"/>
  <c r="W53" i="119"/>
  <c r="V53" i="119"/>
  <c r="U53" i="119"/>
  <c r="T53" i="119"/>
  <c r="S53" i="119"/>
  <c r="R53" i="119"/>
  <c r="Q53" i="119"/>
  <c r="P53" i="119"/>
  <c r="O53" i="119"/>
  <c r="N53" i="119"/>
  <c r="M53" i="119"/>
  <c r="L53" i="119"/>
  <c r="K53" i="119"/>
  <c r="J53" i="119"/>
  <c r="I53" i="119"/>
  <c r="H53" i="119"/>
  <c r="G53" i="119"/>
  <c r="F53" i="119"/>
  <c r="E53" i="119"/>
  <c r="D53" i="119"/>
  <c r="C53" i="119"/>
  <c r="W32" i="119"/>
  <c r="V32" i="119"/>
  <c r="U32" i="119"/>
  <c r="T32" i="119"/>
  <c r="S32" i="119"/>
  <c r="R32" i="119"/>
  <c r="Q32" i="119"/>
  <c r="P32" i="119"/>
  <c r="O32" i="119"/>
  <c r="N32" i="119"/>
  <c r="M32" i="119"/>
  <c r="L32" i="119"/>
  <c r="K32" i="119"/>
  <c r="J32" i="119"/>
  <c r="I32" i="119"/>
  <c r="H32" i="119"/>
  <c r="G32" i="119"/>
  <c r="F32" i="119"/>
  <c r="E32" i="119"/>
  <c r="D32" i="119"/>
  <c r="C32" i="119"/>
  <c r="W31" i="119"/>
  <c r="V31" i="119"/>
  <c r="U31" i="119"/>
  <c r="T31" i="119"/>
  <c r="S31" i="119"/>
  <c r="R31" i="119"/>
  <c r="Q31" i="119"/>
  <c r="P31" i="119"/>
  <c r="O31" i="119"/>
  <c r="N31" i="119"/>
  <c r="M31" i="119"/>
  <c r="L31" i="119"/>
  <c r="K31" i="119"/>
  <c r="J31" i="119"/>
  <c r="I31" i="119"/>
  <c r="H31" i="119"/>
  <c r="G31" i="119"/>
  <c r="F31" i="119"/>
  <c r="E31" i="119"/>
  <c r="D31" i="119"/>
  <c r="C31" i="119"/>
  <c r="W30" i="119"/>
  <c r="V30" i="119"/>
  <c r="U30" i="119"/>
  <c r="T30" i="119"/>
  <c r="S30" i="119"/>
  <c r="R30" i="119"/>
  <c r="Q30" i="119"/>
  <c r="P30" i="119"/>
  <c r="O30" i="119"/>
  <c r="N30" i="119"/>
  <c r="M30" i="119"/>
  <c r="L30" i="119"/>
  <c r="K30" i="119"/>
  <c r="J30" i="119"/>
  <c r="I30" i="119"/>
  <c r="H30" i="119"/>
  <c r="G30" i="119"/>
  <c r="F30" i="119"/>
  <c r="E30" i="119"/>
  <c r="D30" i="119"/>
  <c r="C30" i="119"/>
  <c r="W29" i="119"/>
  <c r="V29" i="119"/>
  <c r="U29" i="119"/>
  <c r="T29" i="119"/>
  <c r="S29" i="119"/>
  <c r="R29" i="119"/>
  <c r="Q29" i="119"/>
  <c r="P29" i="119"/>
  <c r="O29" i="119"/>
  <c r="N29" i="119"/>
  <c r="M29" i="119"/>
  <c r="L29" i="119"/>
  <c r="K29" i="119"/>
  <c r="J29" i="119"/>
  <c r="I29" i="119"/>
  <c r="H29" i="119"/>
  <c r="G29" i="119"/>
  <c r="F29" i="119"/>
  <c r="E29" i="119"/>
  <c r="D29" i="119"/>
  <c r="C29" i="119"/>
  <c r="W28" i="119"/>
  <c r="V28" i="119"/>
  <c r="U28" i="119"/>
  <c r="T28" i="119"/>
  <c r="S28" i="119"/>
  <c r="R28" i="119"/>
  <c r="Q28" i="119"/>
  <c r="P28" i="119"/>
  <c r="O28" i="119"/>
  <c r="N28" i="119"/>
  <c r="M28" i="119"/>
  <c r="L28" i="119"/>
  <c r="K28" i="119"/>
  <c r="J28" i="119"/>
  <c r="I28" i="119"/>
  <c r="H28" i="119"/>
  <c r="G28" i="119"/>
  <c r="F28" i="119"/>
  <c r="E28" i="119"/>
  <c r="D28" i="119"/>
  <c r="C28" i="119"/>
  <c r="W25" i="119"/>
  <c r="V25" i="119"/>
  <c r="U25" i="119"/>
  <c r="T25" i="119"/>
  <c r="S25" i="119"/>
  <c r="R25" i="119"/>
  <c r="Q25" i="119"/>
  <c r="P25" i="119"/>
  <c r="O25" i="119"/>
  <c r="N25" i="119"/>
  <c r="M25" i="119"/>
  <c r="L25" i="119"/>
  <c r="K25" i="119"/>
  <c r="J25" i="119"/>
  <c r="I25" i="119"/>
  <c r="H25" i="119"/>
  <c r="G25" i="119"/>
  <c r="F25" i="119"/>
  <c r="E25" i="119"/>
  <c r="D25" i="119"/>
  <c r="C25" i="119"/>
  <c r="W24" i="119"/>
  <c r="V24" i="119"/>
  <c r="U24" i="119"/>
  <c r="T24" i="119"/>
  <c r="S24" i="119"/>
  <c r="R24" i="119"/>
  <c r="Q24" i="119"/>
  <c r="P24" i="119"/>
  <c r="O24" i="119"/>
  <c r="N24" i="119"/>
  <c r="M24" i="119"/>
  <c r="L24" i="119"/>
  <c r="K24" i="119"/>
  <c r="J24" i="119"/>
  <c r="I24" i="119"/>
  <c r="H24" i="119"/>
  <c r="G24" i="119"/>
  <c r="F24" i="119"/>
  <c r="E24" i="119"/>
  <c r="D24" i="119"/>
  <c r="C24" i="119"/>
  <c r="W23" i="119"/>
  <c r="V23" i="119"/>
  <c r="U23" i="119"/>
  <c r="T23" i="119"/>
  <c r="S23" i="119"/>
  <c r="R23" i="119"/>
  <c r="Q23" i="119"/>
  <c r="P23" i="119"/>
  <c r="O23" i="119"/>
  <c r="N23" i="119"/>
  <c r="M23" i="119"/>
  <c r="L23" i="119"/>
  <c r="K23" i="119"/>
  <c r="J23" i="119"/>
  <c r="I23" i="119"/>
  <c r="H23" i="119"/>
  <c r="G23" i="119"/>
  <c r="F23" i="119"/>
  <c r="E23" i="119"/>
  <c r="D23" i="119"/>
  <c r="C23" i="119"/>
  <c r="W21" i="119"/>
  <c r="V21" i="119"/>
  <c r="U21" i="119"/>
  <c r="T21" i="119"/>
  <c r="S21" i="119"/>
  <c r="R21" i="119"/>
  <c r="Q21" i="119"/>
  <c r="P21" i="119"/>
  <c r="O21" i="119"/>
  <c r="N21" i="119"/>
  <c r="M21" i="119"/>
  <c r="L21" i="119"/>
  <c r="K21" i="119"/>
  <c r="J21" i="119"/>
  <c r="I21" i="119"/>
  <c r="H21" i="119"/>
  <c r="G21" i="119"/>
  <c r="F21" i="119"/>
  <c r="E21" i="119"/>
  <c r="D21" i="119"/>
  <c r="C21" i="119"/>
  <c r="W20" i="119"/>
  <c r="V20" i="119"/>
  <c r="U20" i="119"/>
  <c r="T20" i="119"/>
  <c r="S20" i="119"/>
  <c r="R20" i="119"/>
  <c r="Q20" i="119"/>
  <c r="P20" i="119"/>
  <c r="O20" i="119"/>
  <c r="N20" i="119"/>
  <c r="M20" i="119"/>
  <c r="L20" i="119"/>
  <c r="K20" i="119"/>
  <c r="J20" i="119"/>
  <c r="I20" i="119"/>
  <c r="H20" i="119"/>
  <c r="G20" i="119"/>
  <c r="F20" i="119"/>
  <c r="E20" i="119"/>
  <c r="D20" i="119"/>
  <c r="C20" i="119"/>
  <c r="W19" i="119"/>
  <c r="V19" i="119"/>
  <c r="U19" i="119"/>
  <c r="T19" i="119"/>
  <c r="S19" i="119"/>
  <c r="R19" i="119"/>
  <c r="Q19" i="119"/>
  <c r="P19" i="119"/>
  <c r="O19" i="119"/>
  <c r="N19" i="119"/>
  <c r="M19" i="119"/>
  <c r="L19" i="119"/>
  <c r="K19" i="119"/>
  <c r="J19" i="119"/>
  <c r="I19" i="119"/>
  <c r="H19" i="119"/>
  <c r="G19" i="119"/>
  <c r="F19" i="119"/>
  <c r="E19" i="119"/>
  <c r="D19" i="119"/>
  <c r="C19" i="119"/>
  <c r="W18" i="119"/>
  <c r="V18" i="119"/>
  <c r="U18" i="119"/>
  <c r="T18" i="119"/>
  <c r="S18" i="119"/>
  <c r="R18" i="119"/>
  <c r="Q18" i="119"/>
  <c r="P18" i="119"/>
  <c r="O18" i="119"/>
  <c r="N18" i="119"/>
  <c r="M18" i="119"/>
  <c r="L18" i="119"/>
  <c r="K18" i="119"/>
  <c r="J18" i="119"/>
  <c r="I18" i="119"/>
  <c r="H18" i="119"/>
  <c r="G18" i="119"/>
  <c r="F18" i="119"/>
  <c r="E18" i="119"/>
  <c r="D18" i="119"/>
  <c r="C18" i="119"/>
  <c r="W16" i="119"/>
  <c r="V16" i="119"/>
  <c r="U16" i="119"/>
  <c r="T16" i="119"/>
  <c r="S16" i="119"/>
  <c r="R16" i="119"/>
  <c r="Q16" i="119"/>
  <c r="P16" i="119"/>
  <c r="O16" i="119"/>
  <c r="N16" i="119"/>
  <c r="M16" i="119"/>
  <c r="L16" i="119"/>
  <c r="K16" i="119"/>
  <c r="J16" i="119"/>
  <c r="I16" i="119"/>
  <c r="H16" i="119"/>
  <c r="G16" i="119"/>
  <c r="F16" i="119"/>
  <c r="E16" i="119"/>
  <c r="D16" i="119"/>
  <c r="C16" i="119"/>
  <c r="W15" i="119"/>
  <c r="V15" i="119"/>
  <c r="U15" i="119"/>
  <c r="T15" i="119"/>
  <c r="S15" i="119"/>
  <c r="R15" i="119"/>
  <c r="Q15" i="119"/>
  <c r="P15" i="119"/>
  <c r="O15" i="119"/>
  <c r="N15" i="119"/>
  <c r="M15" i="119"/>
  <c r="L15" i="119"/>
  <c r="K15" i="119"/>
  <c r="J15" i="119"/>
  <c r="I15" i="119"/>
  <c r="H15" i="119"/>
  <c r="G15" i="119"/>
  <c r="F15" i="119"/>
  <c r="E15" i="119"/>
  <c r="D15" i="119"/>
  <c r="C15" i="119"/>
  <c r="W14" i="119"/>
  <c r="V14" i="119"/>
  <c r="U14" i="119"/>
  <c r="T14" i="119"/>
  <c r="S14" i="119"/>
  <c r="R14" i="119"/>
  <c r="Q14" i="119"/>
  <c r="P14" i="119"/>
  <c r="O14" i="119"/>
  <c r="N14" i="119"/>
  <c r="M14" i="119"/>
  <c r="L14" i="119"/>
  <c r="K14" i="119"/>
  <c r="J14" i="119"/>
  <c r="I14" i="119"/>
  <c r="H14" i="119"/>
  <c r="G14" i="119"/>
  <c r="F14" i="119"/>
  <c r="E14" i="119"/>
  <c r="D14" i="119"/>
  <c r="C14" i="119"/>
  <c r="W13" i="119"/>
  <c r="V13" i="119"/>
  <c r="U13" i="119"/>
  <c r="T13" i="119"/>
  <c r="S13" i="119"/>
  <c r="R13" i="119"/>
  <c r="Q13" i="119"/>
  <c r="P13" i="119"/>
  <c r="O13" i="119"/>
  <c r="N13" i="119"/>
  <c r="M13" i="119"/>
  <c r="L13" i="119"/>
  <c r="K13" i="119"/>
  <c r="J13" i="119"/>
  <c r="I13" i="119"/>
  <c r="H13" i="119"/>
  <c r="G13" i="119"/>
  <c r="F13" i="119"/>
  <c r="E13" i="119"/>
  <c r="D13" i="119"/>
  <c r="C13" i="119"/>
  <c r="W12" i="119"/>
  <c r="V12" i="119"/>
  <c r="U12" i="119"/>
  <c r="T12" i="119"/>
  <c r="S12" i="119"/>
  <c r="R12" i="119"/>
  <c r="Q12" i="119"/>
  <c r="P12" i="119"/>
  <c r="O12" i="119"/>
  <c r="N12" i="119"/>
  <c r="M12" i="119"/>
  <c r="L12" i="119"/>
  <c r="K12" i="119"/>
  <c r="J12" i="119"/>
  <c r="I12" i="119"/>
  <c r="H12" i="119"/>
  <c r="G12" i="119"/>
  <c r="F12" i="119"/>
  <c r="E12" i="119"/>
  <c r="D12" i="119"/>
  <c r="C12" i="119"/>
  <c r="W10" i="119"/>
  <c r="V10" i="119"/>
  <c r="U10" i="119"/>
  <c r="T10" i="119"/>
  <c r="S10" i="119"/>
  <c r="R10" i="119"/>
  <c r="Q10" i="119"/>
  <c r="P10" i="119"/>
  <c r="O10" i="119"/>
  <c r="N10" i="119"/>
  <c r="M10" i="119"/>
  <c r="L10" i="119"/>
  <c r="K10" i="119"/>
  <c r="J10" i="119"/>
  <c r="I10" i="119"/>
  <c r="H10" i="119"/>
  <c r="G10" i="119"/>
  <c r="F10" i="119"/>
  <c r="E10" i="119"/>
  <c r="D10" i="119"/>
  <c r="C10" i="119"/>
  <c r="W9" i="119"/>
  <c r="V9" i="119"/>
  <c r="U9" i="119"/>
  <c r="T9" i="119"/>
  <c r="S9" i="119"/>
  <c r="R9" i="119"/>
  <c r="Q9" i="119"/>
  <c r="P9" i="119"/>
  <c r="O9" i="119"/>
  <c r="N9" i="119"/>
  <c r="M9" i="119"/>
  <c r="L9" i="119"/>
  <c r="K9" i="119"/>
  <c r="J9" i="119"/>
  <c r="I9" i="119"/>
  <c r="H9" i="119"/>
  <c r="G9" i="119"/>
  <c r="F9" i="119"/>
  <c r="E9" i="119"/>
  <c r="D9" i="119"/>
  <c r="C9" i="119"/>
  <c r="W7" i="119"/>
  <c r="V7" i="119"/>
  <c r="U7" i="119"/>
  <c r="T7" i="119"/>
  <c r="S7" i="119"/>
  <c r="R7" i="119"/>
  <c r="Q7" i="119"/>
  <c r="P7" i="119"/>
  <c r="O7" i="119"/>
  <c r="N7" i="119"/>
  <c r="M7" i="119"/>
  <c r="L7" i="119"/>
  <c r="K7" i="119"/>
  <c r="J7" i="119"/>
  <c r="I7" i="119"/>
  <c r="H7" i="119"/>
  <c r="G7" i="119"/>
  <c r="F7" i="119"/>
  <c r="E7" i="119"/>
  <c r="D7" i="119"/>
  <c r="C7" i="119"/>
  <c r="W6" i="119"/>
  <c r="V6" i="119"/>
  <c r="U6" i="119"/>
  <c r="T6" i="119"/>
  <c r="S6" i="119"/>
  <c r="R6" i="119"/>
  <c r="Q6" i="119"/>
  <c r="P6" i="119"/>
  <c r="O6" i="119"/>
  <c r="N6" i="119"/>
  <c r="M6" i="119"/>
  <c r="L6" i="119"/>
  <c r="K6" i="119"/>
  <c r="J6" i="119"/>
  <c r="I6" i="119"/>
  <c r="H6" i="119"/>
  <c r="G6" i="119"/>
  <c r="F6" i="119"/>
  <c r="E6" i="119"/>
  <c r="D6" i="119"/>
  <c r="C6" i="119"/>
  <c r="V5" i="119"/>
  <c r="U5" i="119"/>
  <c r="T5" i="119"/>
  <c r="S5" i="119"/>
  <c r="R5" i="119"/>
  <c r="Q5" i="119"/>
  <c r="P5" i="119"/>
  <c r="O5" i="119"/>
  <c r="N5" i="119"/>
  <c r="M5" i="119"/>
  <c r="L5" i="119"/>
  <c r="K5" i="119"/>
  <c r="J5" i="119"/>
  <c r="I5" i="119"/>
  <c r="H5" i="119"/>
  <c r="G5" i="119"/>
  <c r="F5" i="119"/>
  <c r="E5" i="119"/>
  <c r="D5" i="119"/>
  <c r="C5" i="119"/>
  <c r="W5" i="119"/>
  <c r="W71" i="156" l="1"/>
  <c r="V71" i="156"/>
  <c r="U71" i="156"/>
  <c r="T71" i="156"/>
  <c r="S71" i="156"/>
  <c r="R71" i="156"/>
  <c r="Q71" i="156"/>
  <c r="P71" i="156"/>
  <c r="O71" i="156"/>
  <c r="N71" i="156"/>
  <c r="M71" i="156"/>
  <c r="L71" i="156"/>
  <c r="K71" i="156"/>
  <c r="J71" i="156"/>
  <c r="I71" i="156"/>
  <c r="H71" i="156"/>
  <c r="G71" i="156"/>
  <c r="F71" i="156"/>
  <c r="E71" i="156"/>
  <c r="D71" i="156"/>
  <c r="C71" i="156"/>
  <c r="W27" i="156"/>
  <c r="V27" i="156"/>
  <c r="U27" i="156"/>
  <c r="T27" i="156"/>
  <c r="S27" i="156"/>
  <c r="R27" i="156"/>
  <c r="Q27" i="156"/>
  <c r="P27" i="156"/>
  <c r="O27" i="156"/>
  <c r="N27" i="156"/>
  <c r="M27" i="156"/>
  <c r="L27" i="156"/>
  <c r="K27" i="156"/>
  <c r="J27" i="156"/>
  <c r="I27" i="156"/>
  <c r="H27" i="156"/>
  <c r="G27" i="156"/>
  <c r="F27" i="156"/>
  <c r="E27" i="156"/>
  <c r="D27" i="156"/>
  <c r="C27" i="156"/>
  <c r="W22" i="156"/>
  <c r="V22" i="156"/>
  <c r="U22" i="156"/>
  <c r="T22" i="156"/>
  <c r="S22" i="156"/>
  <c r="R22" i="156"/>
  <c r="Q22" i="156"/>
  <c r="P22" i="156"/>
  <c r="O22" i="156"/>
  <c r="N22" i="156"/>
  <c r="M22" i="156"/>
  <c r="L22" i="156"/>
  <c r="K22" i="156"/>
  <c r="J22" i="156"/>
  <c r="I22" i="156"/>
  <c r="H22" i="156"/>
  <c r="G22" i="156"/>
  <c r="F22" i="156"/>
  <c r="E22" i="156"/>
  <c r="D22" i="156"/>
  <c r="C22" i="156"/>
  <c r="W17" i="156"/>
  <c r="V17" i="156"/>
  <c r="U17" i="156"/>
  <c r="T17" i="156"/>
  <c r="S17" i="156"/>
  <c r="R17" i="156"/>
  <c r="Q17" i="156"/>
  <c r="P17" i="156"/>
  <c r="O17" i="156"/>
  <c r="N17" i="156"/>
  <c r="M17" i="156"/>
  <c r="L17" i="156"/>
  <c r="K17" i="156"/>
  <c r="J17" i="156"/>
  <c r="I17" i="156"/>
  <c r="H17" i="156"/>
  <c r="G17" i="156"/>
  <c r="F17" i="156"/>
  <c r="E17" i="156"/>
  <c r="D17" i="156"/>
  <c r="C17" i="156"/>
  <c r="W11" i="156"/>
  <c r="V11" i="156"/>
  <c r="U11" i="156"/>
  <c r="T11" i="156"/>
  <c r="S11" i="156"/>
  <c r="R11" i="156"/>
  <c r="Q11" i="156"/>
  <c r="P11" i="156"/>
  <c r="O11" i="156"/>
  <c r="N11" i="156"/>
  <c r="M11" i="156"/>
  <c r="L11" i="156"/>
  <c r="K11" i="156"/>
  <c r="J11" i="156"/>
  <c r="I11" i="156"/>
  <c r="H11" i="156"/>
  <c r="G11" i="156"/>
  <c r="F11" i="156"/>
  <c r="E11" i="156"/>
  <c r="D11" i="156"/>
  <c r="C11" i="156"/>
  <c r="W8" i="156"/>
  <c r="V8" i="156"/>
  <c r="U8" i="156"/>
  <c r="T8" i="156"/>
  <c r="S8" i="156"/>
  <c r="R8" i="156"/>
  <c r="Q8" i="156"/>
  <c r="P8" i="156"/>
  <c r="O8" i="156"/>
  <c r="N8" i="156"/>
  <c r="M8" i="156"/>
  <c r="L8" i="156"/>
  <c r="K8" i="156"/>
  <c r="J8" i="156"/>
  <c r="I8" i="156"/>
  <c r="H8" i="156"/>
  <c r="G8" i="156"/>
  <c r="F8" i="156"/>
  <c r="E8" i="156"/>
  <c r="D8" i="156"/>
  <c r="C8" i="156"/>
  <c r="W4" i="156"/>
  <c r="W3" i="156" s="1"/>
  <c r="V4" i="156"/>
  <c r="V3" i="156" s="1"/>
  <c r="U4" i="156"/>
  <c r="T4" i="156"/>
  <c r="S4" i="156"/>
  <c r="R4" i="156"/>
  <c r="Q4" i="156"/>
  <c r="P4" i="156"/>
  <c r="O4" i="156"/>
  <c r="O3" i="156" s="1"/>
  <c r="N4" i="156"/>
  <c r="N3" i="156" s="1"/>
  <c r="M4" i="156"/>
  <c r="L4" i="156"/>
  <c r="K4" i="156"/>
  <c r="J4" i="156"/>
  <c r="I4" i="156"/>
  <c r="H4" i="156"/>
  <c r="G4" i="156"/>
  <c r="G3" i="156" s="1"/>
  <c r="F4" i="156"/>
  <c r="F3" i="156" s="1"/>
  <c r="E4" i="156"/>
  <c r="D4" i="156"/>
  <c r="C4" i="156"/>
  <c r="T49" i="119"/>
  <c r="L49" i="119"/>
  <c r="I48" i="119"/>
  <c r="V47" i="119"/>
  <c r="F47" i="119"/>
  <c r="S46" i="119"/>
  <c r="P45" i="119"/>
  <c r="H45" i="119"/>
  <c r="M44" i="119"/>
  <c r="E44" i="119"/>
  <c r="U42" i="119"/>
  <c r="M42" i="119"/>
  <c r="R41" i="119"/>
  <c r="J41" i="119"/>
  <c r="S36" i="119"/>
  <c r="K36" i="119"/>
  <c r="P35" i="119"/>
  <c r="H35" i="119"/>
  <c r="E34" i="119"/>
  <c r="U51" i="119"/>
  <c r="W71" i="155"/>
  <c r="V71" i="155"/>
  <c r="U71" i="155"/>
  <c r="T71" i="155"/>
  <c r="S71" i="155"/>
  <c r="R71" i="155"/>
  <c r="Q71" i="155"/>
  <c r="P71" i="155"/>
  <c r="O71" i="155"/>
  <c r="N71" i="155"/>
  <c r="M71" i="155"/>
  <c r="L71" i="155"/>
  <c r="K71" i="155"/>
  <c r="J71" i="155"/>
  <c r="I71" i="155"/>
  <c r="H71" i="155"/>
  <c r="G71" i="155"/>
  <c r="F71" i="155"/>
  <c r="E71" i="155"/>
  <c r="D71" i="155"/>
  <c r="C71" i="155"/>
  <c r="W27" i="155"/>
  <c r="V27" i="155"/>
  <c r="U27" i="155"/>
  <c r="T27" i="155"/>
  <c r="S27" i="155"/>
  <c r="R27" i="155"/>
  <c r="Q27" i="155"/>
  <c r="P27" i="155"/>
  <c r="O27" i="155"/>
  <c r="N27" i="155"/>
  <c r="M27" i="155"/>
  <c r="L27" i="155"/>
  <c r="K27" i="155"/>
  <c r="J27" i="155"/>
  <c r="I27" i="155"/>
  <c r="H27" i="155"/>
  <c r="G27" i="155"/>
  <c r="F27" i="155"/>
  <c r="E27" i="155"/>
  <c r="D27" i="155"/>
  <c r="C27" i="155"/>
  <c r="W22" i="155"/>
  <c r="V22" i="155"/>
  <c r="U22" i="155"/>
  <c r="T22" i="155"/>
  <c r="S22" i="155"/>
  <c r="R22" i="155"/>
  <c r="Q22" i="155"/>
  <c r="P22" i="155"/>
  <c r="O22" i="155"/>
  <c r="N22" i="155"/>
  <c r="M22" i="155"/>
  <c r="L22" i="155"/>
  <c r="K22" i="155"/>
  <c r="J22" i="155"/>
  <c r="I22" i="155"/>
  <c r="H22" i="155"/>
  <c r="G22" i="155"/>
  <c r="F22" i="155"/>
  <c r="E22" i="155"/>
  <c r="D22" i="155"/>
  <c r="C22" i="155"/>
  <c r="W17" i="155"/>
  <c r="V17" i="155"/>
  <c r="U17" i="155"/>
  <c r="T17" i="155"/>
  <c r="S17" i="155"/>
  <c r="R17" i="155"/>
  <c r="Q17" i="155"/>
  <c r="P17" i="155"/>
  <c r="O17" i="155"/>
  <c r="N17" i="155"/>
  <c r="M17" i="155"/>
  <c r="L17" i="155"/>
  <c r="K17" i="155"/>
  <c r="J17" i="155"/>
  <c r="I17" i="155"/>
  <c r="H17" i="155"/>
  <c r="G17" i="155"/>
  <c r="F17" i="155"/>
  <c r="E17" i="155"/>
  <c r="D17" i="155"/>
  <c r="C17" i="155"/>
  <c r="W11" i="155"/>
  <c r="W3" i="155" s="1"/>
  <c r="V11" i="155"/>
  <c r="U11" i="155"/>
  <c r="T11" i="155"/>
  <c r="S11" i="155"/>
  <c r="R11" i="155"/>
  <c r="Q11" i="155"/>
  <c r="P11" i="155"/>
  <c r="O11" i="155"/>
  <c r="N11" i="155"/>
  <c r="M11" i="155"/>
  <c r="L11" i="155"/>
  <c r="K11" i="155"/>
  <c r="J11" i="155"/>
  <c r="I11" i="155"/>
  <c r="H11" i="155"/>
  <c r="G11" i="155"/>
  <c r="G3" i="155" s="1"/>
  <c r="F11" i="155"/>
  <c r="E11" i="155"/>
  <c r="D11" i="155"/>
  <c r="C11" i="155"/>
  <c r="W8" i="155"/>
  <c r="V8" i="155"/>
  <c r="U8" i="155"/>
  <c r="U3" i="155" s="1"/>
  <c r="T8" i="155"/>
  <c r="S8" i="155"/>
  <c r="S3" i="155" s="1"/>
  <c r="R8" i="155"/>
  <c r="Q8" i="155"/>
  <c r="P8" i="155"/>
  <c r="O8" i="155"/>
  <c r="O3" i="155" s="1"/>
  <c r="N8" i="155"/>
  <c r="N3" i="155" s="1"/>
  <c r="M8" i="155"/>
  <c r="M3" i="155" s="1"/>
  <c r="L8" i="155"/>
  <c r="K8" i="155"/>
  <c r="J8" i="155"/>
  <c r="I8" i="155"/>
  <c r="H8" i="155"/>
  <c r="G8" i="155"/>
  <c r="F8" i="155"/>
  <c r="F3" i="155" s="1"/>
  <c r="E8" i="155"/>
  <c r="E3" i="155" s="1"/>
  <c r="D8" i="155"/>
  <c r="C8" i="155"/>
  <c r="C3" i="155" s="1"/>
  <c r="W4" i="155"/>
  <c r="V4" i="155"/>
  <c r="U4" i="155"/>
  <c r="T4" i="155"/>
  <c r="S4" i="155"/>
  <c r="R4" i="155"/>
  <c r="R3" i="155" s="1"/>
  <c r="Q4" i="155"/>
  <c r="P4" i="155"/>
  <c r="P3" i="155" s="1"/>
  <c r="O4" i="155"/>
  <c r="N4" i="155"/>
  <c r="M4" i="155"/>
  <c r="L4" i="155"/>
  <c r="K4" i="155"/>
  <c r="K3" i="155" s="1"/>
  <c r="J4" i="155"/>
  <c r="J3" i="155" s="1"/>
  <c r="I4" i="155"/>
  <c r="I3" i="155" s="1"/>
  <c r="H4" i="155"/>
  <c r="H3" i="155" s="1"/>
  <c r="G4" i="155"/>
  <c r="F4" i="155"/>
  <c r="E4" i="155"/>
  <c r="D4" i="155"/>
  <c r="C4" i="155"/>
  <c r="Q3" i="155"/>
  <c r="W76" i="10"/>
  <c r="V76" i="10"/>
  <c r="U76" i="10"/>
  <c r="T76" i="10"/>
  <c r="S76" i="10"/>
  <c r="R76" i="10"/>
  <c r="Q76" i="10"/>
  <c r="P76" i="10"/>
  <c r="O76" i="10"/>
  <c r="N76" i="10"/>
  <c r="M76" i="10"/>
  <c r="L76" i="10"/>
  <c r="K76" i="10"/>
  <c r="J76" i="10"/>
  <c r="I76" i="10"/>
  <c r="H76" i="10"/>
  <c r="G76" i="10"/>
  <c r="F76" i="10"/>
  <c r="E76" i="10"/>
  <c r="D76" i="10"/>
  <c r="C76" i="10"/>
  <c r="W75" i="10"/>
  <c r="V75" i="10"/>
  <c r="U75" i="10"/>
  <c r="T75" i="10"/>
  <c r="S75" i="10"/>
  <c r="R75" i="10"/>
  <c r="Q75" i="10"/>
  <c r="P75" i="10"/>
  <c r="O75" i="10"/>
  <c r="N75" i="10"/>
  <c r="M75" i="10"/>
  <c r="L75" i="10"/>
  <c r="K75" i="10"/>
  <c r="J75" i="10"/>
  <c r="I75" i="10"/>
  <c r="H75" i="10"/>
  <c r="G75" i="10"/>
  <c r="F75" i="10"/>
  <c r="E75" i="10"/>
  <c r="D75" i="10"/>
  <c r="C75" i="10"/>
  <c r="W74" i="10"/>
  <c r="V74" i="10"/>
  <c r="U74" i="10"/>
  <c r="T74" i="10"/>
  <c r="S74" i="10"/>
  <c r="R74" i="10"/>
  <c r="Q74" i="10"/>
  <c r="P74" i="10"/>
  <c r="O74" i="10"/>
  <c r="N74" i="10"/>
  <c r="M74" i="10"/>
  <c r="L74" i="10"/>
  <c r="K74" i="10"/>
  <c r="J74" i="10"/>
  <c r="I74" i="10"/>
  <c r="H74" i="10"/>
  <c r="G74" i="10"/>
  <c r="F74" i="10"/>
  <c r="E74" i="10"/>
  <c r="D74" i="10"/>
  <c r="C74" i="10"/>
  <c r="W73" i="10"/>
  <c r="V73" i="10"/>
  <c r="U73" i="10"/>
  <c r="T73" i="10"/>
  <c r="S73" i="10"/>
  <c r="R73" i="10"/>
  <c r="Q73" i="10"/>
  <c r="P73" i="10"/>
  <c r="O73" i="10"/>
  <c r="N73" i="10"/>
  <c r="M73" i="10"/>
  <c r="L73" i="10"/>
  <c r="K73" i="10"/>
  <c r="J73" i="10"/>
  <c r="I73" i="10"/>
  <c r="H73" i="10"/>
  <c r="G73" i="10"/>
  <c r="F73" i="10"/>
  <c r="E73" i="10"/>
  <c r="D73" i="10"/>
  <c r="C73" i="10"/>
  <c r="W72" i="10"/>
  <c r="V72" i="10"/>
  <c r="U72" i="10"/>
  <c r="T72" i="10"/>
  <c r="S72" i="10"/>
  <c r="R72" i="10"/>
  <c r="Q72" i="10"/>
  <c r="P72" i="10"/>
  <c r="O72" i="10"/>
  <c r="N72" i="10"/>
  <c r="M72" i="10"/>
  <c r="L72" i="10"/>
  <c r="K72" i="10"/>
  <c r="J72" i="10"/>
  <c r="I72" i="10"/>
  <c r="H72" i="10"/>
  <c r="G72" i="10"/>
  <c r="F72" i="10"/>
  <c r="E72" i="10"/>
  <c r="D72" i="10"/>
  <c r="C72" i="10"/>
  <c r="W70" i="10"/>
  <c r="V70" i="10"/>
  <c r="U70" i="10"/>
  <c r="T70" i="10"/>
  <c r="S70" i="10"/>
  <c r="R70" i="10"/>
  <c r="Q70" i="10"/>
  <c r="P70" i="10"/>
  <c r="O70" i="10"/>
  <c r="N70" i="10"/>
  <c r="M70" i="10"/>
  <c r="L70" i="10"/>
  <c r="K70" i="10"/>
  <c r="J70" i="10"/>
  <c r="I70" i="10"/>
  <c r="H70" i="10"/>
  <c r="G70" i="10"/>
  <c r="F70" i="10"/>
  <c r="E70" i="10"/>
  <c r="D70" i="10"/>
  <c r="C70" i="10"/>
  <c r="W62" i="10"/>
  <c r="V62" i="10"/>
  <c r="U62" i="10"/>
  <c r="T62" i="10"/>
  <c r="S62" i="10"/>
  <c r="R62" i="10"/>
  <c r="Q62" i="10"/>
  <c r="P62" i="10"/>
  <c r="O62" i="10"/>
  <c r="N62" i="10"/>
  <c r="M62" i="10"/>
  <c r="L62" i="10"/>
  <c r="K62" i="10"/>
  <c r="J62" i="10"/>
  <c r="I62" i="10"/>
  <c r="H62" i="10"/>
  <c r="G62" i="10"/>
  <c r="F62" i="10"/>
  <c r="E62" i="10"/>
  <c r="D62" i="10"/>
  <c r="C62" i="10"/>
  <c r="W61" i="10"/>
  <c r="V61" i="10"/>
  <c r="U61" i="10"/>
  <c r="T61" i="10"/>
  <c r="S61" i="10"/>
  <c r="R61" i="10"/>
  <c r="Q61" i="10"/>
  <c r="P61" i="10"/>
  <c r="O61" i="10"/>
  <c r="N61" i="10"/>
  <c r="M61" i="10"/>
  <c r="L61" i="10"/>
  <c r="K61" i="10"/>
  <c r="J61" i="10"/>
  <c r="I61" i="10"/>
  <c r="H61" i="10"/>
  <c r="G61" i="10"/>
  <c r="F61" i="10"/>
  <c r="E61" i="10"/>
  <c r="D61" i="10"/>
  <c r="C61" i="10"/>
  <c r="W60" i="10"/>
  <c r="V60" i="10"/>
  <c r="U60" i="10"/>
  <c r="T60" i="10"/>
  <c r="S60" i="10"/>
  <c r="R60" i="10"/>
  <c r="Q60" i="10"/>
  <c r="P60" i="10"/>
  <c r="O60" i="10"/>
  <c r="N60" i="10"/>
  <c r="M60" i="10"/>
  <c r="L60" i="10"/>
  <c r="K60" i="10"/>
  <c r="J60" i="10"/>
  <c r="I60" i="10"/>
  <c r="H60" i="10"/>
  <c r="G60" i="10"/>
  <c r="F60" i="10"/>
  <c r="E60" i="10"/>
  <c r="D60" i="10"/>
  <c r="C60" i="10"/>
  <c r="W59" i="10"/>
  <c r="V59" i="10"/>
  <c r="U59" i="10"/>
  <c r="T59" i="10"/>
  <c r="S59" i="10"/>
  <c r="R59" i="10"/>
  <c r="Q59" i="10"/>
  <c r="P59" i="10"/>
  <c r="O59" i="10"/>
  <c r="N59" i="10"/>
  <c r="M59" i="10"/>
  <c r="L59" i="10"/>
  <c r="K59" i="10"/>
  <c r="J59" i="10"/>
  <c r="I59" i="10"/>
  <c r="H59" i="10"/>
  <c r="G59" i="10"/>
  <c r="F59" i="10"/>
  <c r="E59" i="10"/>
  <c r="D59" i="10"/>
  <c r="C59" i="10"/>
  <c r="W58" i="10"/>
  <c r="V58" i="10"/>
  <c r="U58" i="10"/>
  <c r="T58" i="10"/>
  <c r="S58" i="10"/>
  <c r="R58" i="10"/>
  <c r="Q58" i="10"/>
  <c r="P58" i="10"/>
  <c r="O58" i="10"/>
  <c r="N58" i="10"/>
  <c r="M58" i="10"/>
  <c r="L58" i="10"/>
  <c r="K58" i="10"/>
  <c r="J58" i="10"/>
  <c r="I58" i="10"/>
  <c r="H58" i="10"/>
  <c r="G58" i="10"/>
  <c r="F58" i="10"/>
  <c r="E58" i="10"/>
  <c r="D58" i="10"/>
  <c r="C58" i="10"/>
  <c r="W57" i="10"/>
  <c r="V57" i="10"/>
  <c r="U57" i="10"/>
  <c r="T57" i="10"/>
  <c r="S57" i="10"/>
  <c r="R57" i="10"/>
  <c r="Q57" i="10"/>
  <c r="P57" i="10"/>
  <c r="O57" i="10"/>
  <c r="N57" i="10"/>
  <c r="M57" i="10"/>
  <c r="L57" i="10"/>
  <c r="K57" i="10"/>
  <c r="J57" i="10"/>
  <c r="I57" i="10"/>
  <c r="H57" i="10"/>
  <c r="G57" i="10"/>
  <c r="F57" i="10"/>
  <c r="E57" i="10"/>
  <c r="D57" i="10"/>
  <c r="C57" i="10"/>
  <c r="W56" i="10"/>
  <c r="V56" i="10"/>
  <c r="U56" i="10"/>
  <c r="T56" i="10"/>
  <c r="S56" i="10"/>
  <c r="R56" i="10"/>
  <c r="Q56" i="10"/>
  <c r="P56" i="10"/>
  <c r="O56" i="10"/>
  <c r="N56" i="10"/>
  <c r="M56" i="10"/>
  <c r="L56" i="10"/>
  <c r="K56" i="10"/>
  <c r="J56" i="10"/>
  <c r="I56" i="10"/>
  <c r="H56" i="10"/>
  <c r="G56" i="10"/>
  <c r="F56" i="10"/>
  <c r="E56" i="10"/>
  <c r="D56" i="10"/>
  <c r="C56" i="10"/>
  <c r="W55" i="10"/>
  <c r="V55" i="10"/>
  <c r="U55" i="10"/>
  <c r="T55" i="10"/>
  <c r="S55" i="10"/>
  <c r="R55" i="10"/>
  <c r="Q55" i="10"/>
  <c r="P55" i="10"/>
  <c r="O55" i="10"/>
  <c r="N55" i="10"/>
  <c r="M55" i="10"/>
  <c r="L55" i="10"/>
  <c r="K55" i="10"/>
  <c r="J55" i="10"/>
  <c r="I55" i="10"/>
  <c r="H55" i="10"/>
  <c r="G55" i="10"/>
  <c r="F55" i="10"/>
  <c r="E55" i="10"/>
  <c r="D55" i="10"/>
  <c r="C55" i="10"/>
  <c r="W54" i="10"/>
  <c r="V54" i="10"/>
  <c r="U54" i="10"/>
  <c r="T54" i="10"/>
  <c r="S54" i="10"/>
  <c r="R54" i="10"/>
  <c r="Q54" i="10"/>
  <c r="P54" i="10"/>
  <c r="O54" i="10"/>
  <c r="N54" i="10"/>
  <c r="M54" i="10"/>
  <c r="L54" i="10"/>
  <c r="K54" i="10"/>
  <c r="J54" i="10"/>
  <c r="I54" i="10"/>
  <c r="H54" i="10"/>
  <c r="G54" i="10"/>
  <c r="F54" i="10"/>
  <c r="E54" i="10"/>
  <c r="D54" i="10"/>
  <c r="C54" i="10"/>
  <c r="W53" i="10"/>
  <c r="V53" i="10"/>
  <c r="U53" i="10"/>
  <c r="T53" i="10"/>
  <c r="S53" i="10"/>
  <c r="R53" i="10"/>
  <c r="Q53" i="10"/>
  <c r="P53" i="10"/>
  <c r="O53" i="10"/>
  <c r="N53" i="10"/>
  <c r="M53" i="10"/>
  <c r="L53" i="10"/>
  <c r="K53" i="10"/>
  <c r="J53" i="10"/>
  <c r="I53" i="10"/>
  <c r="H53" i="10"/>
  <c r="G53" i="10"/>
  <c r="F53" i="10"/>
  <c r="E53" i="10"/>
  <c r="D53" i="10"/>
  <c r="C53" i="10"/>
  <c r="W32" i="10"/>
  <c r="V32" i="10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G32" i="10"/>
  <c r="F32" i="10"/>
  <c r="E32" i="10"/>
  <c r="D32" i="10"/>
  <c r="C32" i="10"/>
  <c r="W31" i="10"/>
  <c r="V31" i="10"/>
  <c r="U31" i="10"/>
  <c r="T31" i="10"/>
  <c r="S31" i="10"/>
  <c r="R31" i="10"/>
  <c r="Q31" i="10"/>
  <c r="P31" i="10"/>
  <c r="O31" i="10"/>
  <c r="N31" i="10"/>
  <c r="M31" i="10"/>
  <c r="L31" i="10"/>
  <c r="K31" i="10"/>
  <c r="J31" i="10"/>
  <c r="I31" i="10"/>
  <c r="H31" i="10"/>
  <c r="G31" i="10"/>
  <c r="F31" i="10"/>
  <c r="E31" i="10"/>
  <c r="D31" i="10"/>
  <c r="C31" i="10"/>
  <c r="W30" i="10"/>
  <c r="V30" i="10"/>
  <c r="U30" i="10"/>
  <c r="T30" i="10"/>
  <c r="S30" i="10"/>
  <c r="R30" i="10"/>
  <c r="Q30" i="10"/>
  <c r="P30" i="10"/>
  <c r="O30" i="10"/>
  <c r="N30" i="10"/>
  <c r="M30" i="10"/>
  <c r="L30" i="10"/>
  <c r="K30" i="10"/>
  <c r="J30" i="10"/>
  <c r="I30" i="10"/>
  <c r="H30" i="10"/>
  <c r="G30" i="10"/>
  <c r="F30" i="10"/>
  <c r="E30" i="10"/>
  <c r="D30" i="10"/>
  <c r="C30" i="10"/>
  <c r="W29" i="10"/>
  <c r="V29" i="10"/>
  <c r="U29" i="10"/>
  <c r="T29" i="10"/>
  <c r="S29" i="10"/>
  <c r="R29" i="10"/>
  <c r="Q29" i="10"/>
  <c r="P29" i="10"/>
  <c r="O29" i="10"/>
  <c r="N29" i="10"/>
  <c r="M29" i="10"/>
  <c r="L29" i="10"/>
  <c r="K29" i="10"/>
  <c r="J29" i="10"/>
  <c r="I29" i="10"/>
  <c r="H29" i="10"/>
  <c r="G29" i="10"/>
  <c r="F29" i="10"/>
  <c r="E29" i="10"/>
  <c r="D29" i="10"/>
  <c r="C29" i="10"/>
  <c r="W28" i="10"/>
  <c r="V28" i="10"/>
  <c r="U28" i="10"/>
  <c r="T28" i="10"/>
  <c r="S28" i="10"/>
  <c r="R28" i="10"/>
  <c r="Q28" i="10"/>
  <c r="P28" i="10"/>
  <c r="O28" i="10"/>
  <c r="N28" i="10"/>
  <c r="M28" i="10"/>
  <c r="L28" i="10"/>
  <c r="K28" i="10"/>
  <c r="J28" i="10"/>
  <c r="I28" i="10"/>
  <c r="H28" i="10"/>
  <c r="G28" i="10"/>
  <c r="F28" i="10"/>
  <c r="E28" i="10"/>
  <c r="D28" i="10"/>
  <c r="C28" i="10"/>
  <c r="W25" i="10"/>
  <c r="V25" i="10"/>
  <c r="U25" i="10"/>
  <c r="T25" i="10"/>
  <c r="S25" i="10"/>
  <c r="R25" i="10"/>
  <c r="Q25" i="10"/>
  <c r="P25" i="10"/>
  <c r="O25" i="10"/>
  <c r="N25" i="10"/>
  <c r="M25" i="10"/>
  <c r="L25" i="10"/>
  <c r="K25" i="10"/>
  <c r="J25" i="10"/>
  <c r="I25" i="10"/>
  <c r="H25" i="10"/>
  <c r="G25" i="10"/>
  <c r="F25" i="10"/>
  <c r="E25" i="10"/>
  <c r="D25" i="10"/>
  <c r="C25" i="10"/>
  <c r="W24" i="10"/>
  <c r="V24" i="10"/>
  <c r="U24" i="10"/>
  <c r="T24" i="10"/>
  <c r="S24" i="10"/>
  <c r="R24" i="10"/>
  <c r="Q24" i="10"/>
  <c r="P24" i="10"/>
  <c r="O24" i="10"/>
  <c r="N24" i="10"/>
  <c r="M24" i="10"/>
  <c r="L24" i="10"/>
  <c r="K24" i="10"/>
  <c r="J24" i="10"/>
  <c r="I24" i="10"/>
  <c r="H24" i="10"/>
  <c r="G24" i="10"/>
  <c r="F24" i="10"/>
  <c r="E24" i="10"/>
  <c r="D24" i="10"/>
  <c r="C24" i="10"/>
  <c r="W23" i="10"/>
  <c r="V23" i="10"/>
  <c r="U23" i="10"/>
  <c r="T23" i="10"/>
  <c r="S23" i="10"/>
  <c r="R23" i="10"/>
  <c r="Q23" i="10"/>
  <c r="P23" i="10"/>
  <c r="O23" i="10"/>
  <c r="N23" i="10"/>
  <c r="M23" i="10"/>
  <c r="L23" i="10"/>
  <c r="K23" i="10"/>
  <c r="J23" i="10"/>
  <c r="I23" i="10"/>
  <c r="H23" i="10"/>
  <c r="G23" i="10"/>
  <c r="F23" i="10"/>
  <c r="E23" i="10"/>
  <c r="D23" i="10"/>
  <c r="C23" i="10"/>
  <c r="W21" i="10"/>
  <c r="V21" i="10"/>
  <c r="U21" i="10"/>
  <c r="T21" i="10"/>
  <c r="S21" i="10"/>
  <c r="R21" i="10"/>
  <c r="Q21" i="10"/>
  <c r="P21" i="10"/>
  <c r="O21" i="10"/>
  <c r="N21" i="10"/>
  <c r="M21" i="10"/>
  <c r="L21" i="10"/>
  <c r="K21" i="10"/>
  <c r="J21" i="10"/>
  <c r="I21" i="10"/>
  <c r="H21" i="10"/>
  <c r="G21" i="10"/>
  <c r="F21" i="10"/>
  <c r="E21" i="10"/>
  <c r="D21" i="10"/>
  <c r="C21" i="10"/>
  <c r="W20" i="10"/>
  <c r="V20" i="10"/>
  <c r="U20" i="10"/>
  <c r="T20" i="10"/>
  <c r="S20" i="10"/>
  <c r="R20" i="10"/>
  <c r="Q20" i="10"/>
  <c r="P20" i="10"/>
  <c r="O20" i="10"/>
  <c r="N20" i="10"/>
  <c r="M20" i="10"/>
  <c r="L20" i="10"/>
  <c r="K20" i="10"/>
  <c r="J20" i="10"/>
  <c r="I20" i="10"/>
  <c r="H20" i="10"/>
  <c r="G20" i="10"/>
  <c r="F20" i="10"/>
  <c r="E20" i="10"/>
  <c r="D20" i="10"/>
  <c r="C20" i="10"/>
  <c r="W19" i="10"/>
  <c r="V19" i="10"/>
  <c r="U19" i="10"/>
  <c r="T19" i="10"/>
  <c r="S19" i="10"/>
  <c r="R19" i="10"/>
  <c r="Q19" i="10"/>
  <c r="P19" i="10"/>
  <c r="O19" i="10"/>
  <c r="N19" i="10"/>
  <c r="M19" i="10"/>
  <c r="L19" i="10"/>
  <c r="K19" i="10"/>
  <c r="J19" i="10"/>
  <c r="I19" i="10"/>
  <c r="H19" i="10"/>
  <c r="G19" i="10"/>
  <c r="F19" i="10"/>
  <c r="E19" i="10"/>
  <c r="D19" i="10"/>
  <c r="C19" i="10"/>
  <c r="W18" i="10"/>
  <c r="V18" i="10"/>
  <c r="U18" i="10"/>
  <c r="T18" i="10"/>
  <c r="S18" i="10"/>
  <c r="R18" i="10"/>
  <c r="Q18" i="10"/>
  <c r="P18" i="10"/>
  <c r="O18" i="10"/>
  <c r="N18" i="10"/>
  <c r="M18" i="10"/>
  <c r="L18" i="10"/>
  <c r="K18" i="10"/>
  <c r="J18" i="10"/>
  <c r="I18" i="10"/>
  <c r="H18" i="10"/>
  <c r="G18" i="10"/>
  <c r="F18" i="10"/>
  <c r="E18" i="10"/>
  <c r="D18" i="10"/>
  <c r="C18" i="10"/>
  <c r="W16" i="10"/>
  <c r="V16" i="10"/>
  <c r="U16" i="10"/>
  <c r="T16" i="10"/>
  <c r="S16" i="10"/>
  <c r="R16" i="10"/>
  <c r="Q16" i="10"/>
  <c r="P16" i="10"/>
  <c r="O16" i="10"/>
  <c r="N16" i="10"/>
  <c r="M16" i="10"/>
  <c r="L16" i="10"/>
  <c r="K16" i="10"/>
  <c r="J16" i="10"/>
  <c r="I16" i="10"/>
  <c r="H16" i="10"/>
  <c r="G16" i="10"/>
  <c r="F16" i="10"/>
  <c r="E16" i="10"/>
  <c r="D16" i="10"/>
  <c r="C16" i="10"/>
  <c r="W15" i="10"/>
  <c r="V15" i="10"/>
  <c r="U15" i="10"/>
  <c r="T15" i="10"/>
  <c r="S15" i="10"/>
  <c r="R15" i="10"/>
  <c r="Q15" i="10"/>
  <c r="P15" i="10"/>
  <c r="O15" i="10"/>
  <c r="N15" i="10"/>
  <c r="M15" i="10"/>
  <c r="L15" i="10"/>
  <c r="K15" i="10"/>
  <c r="J15" i="10"/>
  <c r="I15" i="10"/>
  <c r="H15" i="10"/>
  <c r="G15" i="10"/>
  <c r="F15" i="10"/>
  <c r="E15" i="10"/>
  <c r="D15" i="10"/>
  <c r="C15" i="10"/>
  <c r="W14" i="10"/>
  <c r="V14" i="10"/>
  <c r="U14" i="10"/>
  <c r="T14" i="10"/>
  <c r="S14" i="10"/>
  <c r="R14" i="10"/>
  <c r="Q14" i="10"/>
  <c r="P14" i="10"/>
  <c r="O14" i="10"/>
  <c r="N14" i="10"/>
  <c r="M14" i="10"/>
  <c r="L14" i="10"/>
  <c r="K14" i="10"/>
  <c r="J14" i="10"/>
  <c r="I14" i="10"/>
  <c r="H14" i="10"/>
  <c r="G14" i="10"/>
  <c r="F14" i="10"/>
  <c r="E14" i="10"/>
  <c r="D14" i="10"/>
  <c r="C14" i="10"/>
  <c r="W13" i="10"/>
  <c r="V13" i="10"/>
  <c r="U13" i="10"/>
  <c r="T13" i="10"/>
  <c r="S13" i="10"/>
  <c r="R13" i="10"/>
  <c r="Q13" i="10"/>
  <c r="P13" i="10"/>
  <c r="O13" i="10"/>
  <c r="N13" i="10"/>
  <c r="M13" i="10"/>
  <c r="L13" i="10"/>
  <c r="K13" i="10"/>
  <c r="J13" i="10"/>
  <c r="I13" i="10"/>
  <c r="H13" i="10"/>
  <c r="G13" i="10"/>
  <c r="F13" i="10"/>
  <c r="E13" i="10"/>
  <c r="D13" i="10"/>
  <c r="C13" i="10"/>
  <c r="W12" i="10"/>
  <c r="V12" i="10"/>
  <c r="U12" i="10"/>
  <c r="T12" i="10"/>
  <c r="S12" i="10"/>
  <c r="R12" i="10"/>
  <c r="Q12" i="10"/>
  <c r="P12" i="10"/>
  <c r="O12" i="10"/>
  <c r="N12" i="10"/>
  <c r="M12" i="10"/>
  <c r="L12" i="10"/>
  <c r="K12" i="10"/>
  <c r="J12" i="10"/>
  <c r="I12" i="10"/>
  <c r="H12" i="10"/>
  <c r="G12" i="10"/>
  <c r="F12" i="10"/>
  <c r="E12" i="10"/>
  <c r="D12" i="10"/>
  <c r="C12" i="10"/>
  <c r="W10" i="10"/>
  <c r="V10" i="10"/>
  <c r="U10" i="10"/>
  <c r="T10" i="10"/>
  <c r="S10" i="10"/>
  <c r="R10" i="10"/>
  <c r="Q10" i="10"/>
  <c r="P10" i="10"/>
  <c r="O10" i="10"/>
  <c r="N10" i="10"/>
  <c r="M10" i="10"/>
  <c r="L10" i="10"/>
  <c r="K10" i="10"/>
  <c r="J10" i="10"/>
  <c r="I10" i="10"/>
  <c r="H10" i="10"/>
  <c r="G10" i="10"/>
  <c r="F10" i="10"/>
  <c r="E10" i="10"/>
  <c r="D10" i="10"/>
  <c r="C10" i="10"/>
  <c r="W9" i="10"/>
  <c r="V9" i="10"/>
  <c r="U9" i="10"/>
  <c r="T9" i="10"/>
  <c r="S9" i="10"/>
  <c r="R9" i="10"/>
  <c r="Q9" i="10"/>
  <c r="P9" i="10"/>
  <c r="O9" i="10"/>
  <c r="N9" i="10"/>
  <c r="M9" i="10"/>
  <c r="L9" i="10"/>
  <c r="K9" i="10"/>
  <c r="J9" i="10"/>
  <c r="I9" i="10"/>
  <c r="H9" i="10"/>
  <c r="G9" i="10"/>
  <c r="F9" i="10"/>
  <c r="E9" i="10"/>
  <c r="D9" i="10"/>
  <c r="C9" i="10"/>
  <c r="W7" i="10"/>
  <c r="V7" i="10"/>
  <c r="U7" i="10"/>
  <c r="T7" i="10"/>
  <c r="S7" i="10"/>
  <c r="R7" i="10"/>
  <c r="Q7" i="10"/>
  <c r="P7" i="10"/>
  <c r="O7" i="10"/>
  <c r="N7" i="10"/>
  <c r="M7" i="10"/>
  <c r="L7" i="10"/>
  <c r="K7" i="10"/>
  <c r="J7" i="10"/>
  <c r="I7" i="10"/>
  <c r="H7" i="10"/>
  <c r="G7" i="10"/>
  <c r="F7" i="10"/>
  <c r="E7" i="10"/>
  <c r="D7" i="10"/>
  <c r="C7" i="10"/>
  <c r="W6" i="10"/>
  <c r="V6" i="10"/>
  <c r="U6" i="10"/>
  <c r="T6" i="10"/>
  <c r="S6" i="10"/>
  <c r="R6" i="10"/>
  <c r="Q6" i="10"/>
  <c r="P6" i="10"/>
  <c r="O6" i="10"/>
  <c r="N6" i="10"/>
  <c r="M6" i="10"/>
  <c r="L6" i="10"/>
  <c r="K6" i="10"/>
  <c r="J6" i="10"/>
  <c r="I6" i="10"/>
  <c r="H6" i="10"/>
  <c r="G6" i="10"/>
  <c r="F6" i="10"/>
  <c r="E6" i="10"/>
  <c r="D6" i="10"/>
  <c r="C6" i="10"/>
  <c r="W5" i="10"/>
  <c r="V5" i="10"/>
  <c r="U5" i="10"/>
  <c r="T5" i="10"/>
  <c r="S5" i="10"/>
  <c r="R5" i="10"/>
  <c r="Q5" i="10"/>
  <c r="P5" i="10"/>
  <c r="O5" i="10"/>
  <c r="N5" i="10"/>
  <c r="M5" i="10"/>
  <c r="L5" i="10"/>
  <c r="K5" i="10"/>
  <c r="J5" i="10"/>
  <c r="I5" i="10"/>
  <c r="H5" i="10"/>
  <c r="G5" i="10"/>
  <c r="F5" i="10"/>
  <c r="E5" i="10"/>
  <c r="D5" i="10"/>
  <c r="C5" i="10"/>
  <c r="V71" i="154"/>
  <c r="U71" i="154"/>
  <c r="T71" i="154"/>
  <c r="S71" i="154"/>
  <c r="R71" i="154"/>
  <c r="Q71" i="154"/>
  <c r="P71" i="154"/>
  <c r="O71" i="154"/>
  <c r="N71" i="154"/>
  <c r="M71" i="154"/>
  <c r="L71" i="154"/>
  <c r="K71" i="154"/>
  <c r="J71" i="154"/>
  <c r="I71" i="154"/>
  <c r="H71" i="154"/>
  <c r="G71" i="154"/>
  <c r="F71" i="154"/>
  <c r="E71" i="154"/>
  <c r="D71" i="154"/>
  <c r="C71" i="154"/>
  <c r="V27" i="154"/>
  <c r="U27" i="154"/>
  <c r="T27" i="154"/>
  <c r="S27" i="154"/>
  <c r="R27" i="154"/>
  <c r="Q27" i="154"/>
  <c r="P27" i="154"/>
  <c r="O27" i="154"/>
  <c r="N27" i="154"/>
  <c r="M27" i="154"/>
  <c r="L27" i="154"/>
  <c r="K27" i="154"/>
  <c r="J27" i="154"/>
  <c r="I27" i="154"/>
  <c r="H27" i="154"/>
  <c r="G27" i="154"/>
  <c r="F27" i="154"/>
  <c r="E27" i="154"/>
  <c r="D27" i="154"/>
  <c r="C27" i="154"/>
  <c r="V22" i="154"/>
  <c r="U22" i="154"/>
  <c r="T22" i="154"/>
  <c r="S22" i="154"/>
  <c r="R22" i="154"/>
  <c r="Q22" i="154"/>
  <c r="P22" i="154"/>
  <c r="O22" i="154"/>
  <c r="N22" i="154"/>
  <c r="M22" i="154"/>
  <c r="L22" i="154"/>
  <c r="K22" i="154"/>
  <c r="J22" i="154"/>
  <c r="I22" i="154"/>
  <c r="H22" i="154"/>
  <c r="G22" i="154"/>
  <c r="F22" i="154"/>
  <c r="E22" i="154"/>
  <c r="D22" i="154"/>
  <c r="C22" i="154"/>
  <c r="V17" i="154"/>
  <c r="U17" i="154"/>
  <c r="T17" i="154"/>
  <c r="S17" i="154"/>
  <c r="R17" i="154"/>
  <c r="Q17" i="154"/>
  <c r="P17" i="154"/>
  <c r="O17" i="154"/>
  <c r="N17" i="154"/>
  <c r="M17" i="154"/>
  <c r="L17" i="154"/>
  <c r="K17" i="154"/>
  <c r="J17" i="154"/>
  <c r="I17" i="154"/>
  <c r="H17" i="154"/>
  <c r="G17" i="154"/>
  <c r="F17" i="154"/>
  <c r="E17" i="154"/>
  <c r="D17" i="154"/>
  <c r="C17" i="154"/>
  <c r="V11" i="154"/>
  <c r="U11" i="154"/>
  <c r="T11" i="154"/>
  <c r="S11" i="154"/>
  <c r="R11" i="154"/>
  <c r="Q11" i="154"/>
  <c r="P11" i="154"/>
  <c r="O11" i="154"/>
  <c r="N11" i="154"/>
  <c r="M11" i="154"/>
  <c r="L11" i="154"/>
  <c r="K11" i="154"/>
  <c r="J11" i="154"/>
  <c r="I11" i="154"/>
  <c r="H11" i="154"/>
  <c r="G11" i="154"/>
  <c r="F11" i="154"/>
  <c r="E11" i="154"/>
  <c r="D11" i="154"/>
  <c r="C11" i="154"/>
  <c r="V8" i="154"/>
  <c r="U8" i="154"/>
  <c r="T8" i="154"/>
  <c r="S8" i="154"/>
  <c r="R8" i="154"/>
  <c r="Q8" i="154"/>
  <c r="Q3" i="154" s="1"/>
  <c r="P8" i="154"/>
  <c r="P3" i="154" s="1"/>
  <c r="O8" i="154"/>
  <c r="N8" i="154"/>
  <c r="M8" i="154"/>
  <c r="L8" i="154"/>
  <c r="K8" i="154"/>
  <c r="J8" i="154"/>
  <c r="I8" i="154"/>
  <c r="I3" i="154" s="1"/>
  <c r="H8" i="154"/>
  <c r="G8" i="154"/>
  <c r="F8" i="154"/>
  <c r="E8" i="154"/>
  <c r="D8" i="154"/>
  <c r="C8" i="154"/>
  <c r="V4" i="154"/>
  <c r="U4" i="154"/>
  <c r="U3" i="154" s="1"/>
  <c r="T4" i="154"/>
  <c r="T3" i="154" s="1"/>
  <c r="S4" i="154"/>
  <c r="R4" i="154"/>
  <c r="Q4" i="154"/>
  <c r="P4" i="154"/>
  <c r="O4" i="154"/>
  <c r="O3" i="154" s="1"/>
  <c r="N4" i="154"/>
  <c r="M4" i="154"/>
  <c r="M3" i="154" s="1"/>
  <c r="L4" i="154"/>
  <c r="L3" i="154" s="1"/>
  <c r="K4" i="154"/>
  <c r="J4" i="154"/>
  <c r="I4" i="154"/>
  <c r="H4" i="154"/>
  <c r="H3" i="154" s="1"/>
  <c r="G4" i="154"/>
  <c r="G3" i="154" s="1"/>
  <c r="F4" i="154"/>
  <c r="E4" i="154"/>
  <c r="E3" i="154" s="1"/>
  <c r="D4" i="154"/>
  <c r="D3" i="154" s="1"/>
  <c r="C4" i="154"/>
  <c r="V3" i="154"/>
  <c r="S3" i="154"/>
  <c r="R3" i="154"/>
  <c r="N3" i="154"/>
  <c r="K3" i="154"/>
  <c r="J3" i="154"/>
  <c r="F3" i="154"/>
  <c r="C3" i="154"/>
  <c r="V71" i="153"/>
  <c r="U71" i="153"/>
  <c r="T71" i="153"/>
  <c r="S71" i="153"/>
  <c r="R71" i="153"/>
  <c r="Q71" i="153"/>
  <c r="P71" i="153"/>
  <c r="O71" i="153"/>
  <c r="N71" i="153"/>
  <c r="M71" i="153"/>
  <c r="L71" i="153"/>
  <c r="K71" i="153"/>
  <c r="J71" i="153"/>
  <c r="I71" i="153"/>
  <c r="H71" i="153"/>
  <c r="G71" i="153"/>
  <c r="F71" i="153"/>
  <c r="E71" i="153"/>
  <c r="D71" i="153"/>
  <c r="C71" i="153"/>
  <c r="V27" i="153"/>
  <c r="U27" i="153"/>
  <c r="T27" i="153"/>
  <c r="S27" i="153"/>
  <c r="R27" i="153"/>
  <c r="Q27" i="153"/>
  <c r="P27" i="153"/>
  <c r="O27" i="153"/>
  <c r="N27" i="153"/>
  <c r="M27" i="153"/>
  <c r="L27" i="153"/>
  <c r="K27" i="153"/>
  <c r="J27" i="153"/>
  <c r="I27" i="153"/>
  <c r="H27" i="153"/>
  <c r="G27" i="153"/>
  <c r="F27" i="153"/>
  <c r="E27" i="153"/>
  <c r="D27" i="153"/>
  <c r="C27" i="153"/>
  <c r="V22" i="153"/>
  <c r="U22" i="153"/>
  <c r="T22" i="153"/>
  <c r="S22" i="153"/>
  <c r="R22" i="153"/>
  <c r="Q22" i="153"/>
  <c r="P22" i="153"/>
  <c r="O22" i="153"/>
  <c r="N22" i="153"/>
  <c r="M22" i="153"/>
  <c r="L22" i="153"/>
  <c r="K22" i="153"/>
  <c r="J22" i="153"/>
  <c r="I22" i="153"/>
  <c r="H22" i="153"/>
  <c r="G22" i="153"/>
  <c r="F22" i="153"/>
  <c r="E22" i="153"/>
  <c r="D22" i="153"/>
  <c r="C22" i="153"/>
  <c r="V17" i="153"/>
  <c r="U17" i="153"/>
  <c r="T17" i="153"/>
  <c r="S17" i="153"/>
  <c r="R17" i="153"/>
  <c r="Q17" i="153"/>
  <c r="P17" i="153"/>
  <c r="O17" i="153"/>
  <c r="N17" i="153"/>
  <c r="M17" i="153"/>
  <c r="L17" i="153"/>
  <c r="K17" i="153"/>
  <c r="J17" i="153"/>
  <c r="I17" i="153"/>
  <c r="H17" i="153"/>
  <c r="G17" i="153"/>
  <c r="F17" i="153"/>
  <c r="E17" i="153"/>
  <c r="D17" i="153"/>
  <c r="C17" i="153"/>
  <c r="V11" i="153"/>
  <c r="U11" i="153"/>
  <c r="T11" i="153"/>
  <c r="S11" i="153"/>
  <c r="R11" i="153"/>
  <c r="Q11" i="153"/>
  <c r="P11" i="153"/>
  <c r="O11" i="153"/>
  <c r="N11" i="153"/>
  <c r="M11" i="153"/>
  <c r="L11" i="153"/>
  <c r="K11" i="153"/>
  <c r="J11" i="153"/>
  <c r="I11" i="153"/>
  <c r="H11" i="153"/>
  <c r="G11" i="153"/>
  <c r="F11" i="153"/>
  <c r="E11" i="153"/>
  <c r="D11" i="153"/>
  <c r="C11" i="153"/>
  <c r="V8" i="153"/>
  <c r="U8" i="153"/>
  <c r="T8" i="153"/>
  <c r="S8" i="153"/>
  <c r="R8" i="153"/>
  <c r="Q8" i="153"/>
  <c r="P8" i="153"/>
  <c r="O8" i="153"/>
  <c r="N8" i="153"/>
  <c r="M8" i="153"/>
  <c r="L8" i="153"/>
  <c r="L3" i="153" s="1"/>
  <c r="K8" i="153"/>
  <c r="J8" i="153"/>
  <c r="I8" i="153"/>
  <c r="H8" i="153"/>
  <c r="G8" i="153"/>
  <c r="F8" i="153"/>
  <c r="E8" i="153"/>
  <c r="D8" i="153"/>
  <c r="D3" i="153" s="1"/>
  <c r="C8" i="153"/>
  <c r="V4" i="153"/>
  <c r="U4" i="153"/>
  <c r="T4" i="153"/>
  <c r="S4" i="153"/>
  <c r="R4" i="153"/>
  <c r="Q4" i="153"/>
  <c r="Q3" i="153" s="1"/>
  <c r="P4" i="153"/>
  <c r="P3" i="153" s="1"/>
  <c r="O4" i="153"/>
  <c r="O3" i="153" s="1"/>
  <c r="N4" i="153"/>
  <c r="M4" i="153"/>
  <c r="L4" i="153"/>
  <c r="K4" i="153"/>
  <c r="J4" i="153"/>
  <c r="I4" i="153"/>
  <c r="I3" i="153" s="1"/>
  <c r="H4" i="153"/>
  <c r="G4" i="153"/>
  <c r="F4" i="153"/>
  <c r="E4" i="153"/>
  <c r="D4" i="153"/>
  <c r="C4" i="153"/>
  <c r="V3" i="153"/>
  <c r="U3" i="153"/>
  <c r="T3" i="153"/>
  <c r="R3" i="153"/>
  <c r="N3" i="153"/>
  <c r="M3" i="153"/>
  <c r="J3" i="153"/>
  <c r="H3" i="153"/>
  <c r="G3" i="153"/>
  <c r="F3" i="153"/>
  <c r="E3" i="153"/>
  <c r="V71" i="152"/>
  <c r="U71" i="152"/>
  <c r="T71" i="152"/>
  <c r="S71" i="152"/>
  <c r="R71" i="152"/>
  <c r="Q71" i="152"/>
  <c r="P71" i="152"/>
  <c r="O71" i="152"/>
  <c r="N71" i="152"/>
  <c r="M71" i="152"/>
  <c r="L71" i="152"/>
  <c r="K71" i="152"/>
  <c r="J71" i="152"/>
  <c r="I71" i="152"/>
  <c r="H71" i="152"/>
  <c r="G71" i="152"/>
  <c r="F71" i="152"/>
  <c r="E71" i="152"/>
  <c r="D71" i="152"/>
  <c r="C71" i="152"/>
  <c r="V27" i="152"/>
  <c r="U27" i="152"/>
  <c r="T27" i="152"/>
  <c r="S27" i="152"/>
  <c r="R27" i="152"/>
  <c r="Q27" i="152"/>
  <c r="P27" i="152"/>
  <c r="O27" i="152"/>
  <c r="N27" i="152"/>
  <c r="M27" i="152"/>
  <c r="L27" i="152"/>
  <c r="K27" i="152"/>
  <c r="J27" i="152"/>
  <c r="I27" i="152"/>
  <c r="H27" i="152"/>
  <c r="G27" i="152"/>
  <c r="F27" i="152"/>
  <c r="E27" i="152"/>
  <c r="D27" i="152"/>
  <c r="C27" i="152"/>
  <c r="V22" i="152"/>
  <c r="U22" i="152"/>
  <c r="T22" i="152"/>
  <c r="S22" i="152"/>
  <c r="R22" i="152"/>
  <c r="Q22" i="152"/>
  <c r="P22" i="152"/>
  <c r="O22" i="152"/>
  <c r="N22" i="152"/>
  <c r="M22" i="152"/>
  <c r="L22" i="152"/>
  <c r="K22" i="152"/>
  <c r="J22" i="152"/>
  <c r="I22" i="152"/>
  <c r="H22" i="152"/>
  <c r="G22" i="152"/>
  <c r="F22" i="152"/>
  <c r="E22" i="152"/>
  <c r="D22" i="152"/>
  <c r="C22" i="152"/>
  <c r="V17" i="152"/>
  <c r="U17" i="152"/>
  <c r="T17" i="152"/>
  <c r="S17" i="152"/>
  <c r="R17" i="152"/>
  <c r="Q17" i="152"/>
  <c r="P17" i="152"/>
  <c r="O17" i="152"/>
  <c r="N17" i="152"/>
  <c r="M17" i="152"/>
  <c r="L17" i="152"/>
  <c r="K17" i="152"/>
  <c r="J17" i="152"/>
  <c r="I17" i="152"/>
  <c r="H17" i="152"/>
  <c r="G17" i="152"/>
  <c r="F17" i="152"/>
  <c r="E17" i="152"/>
  <c r="D17" i="152"/>
  <c r="C17" i="152"/>
  <c r="V11" i="152"/>
  <c r="U11" i="152"/>
  <c r="T11" i="152"/>
  <c r="S11" i="152"/>
  <c r="R11" i="152"/>
  <c r="Q11" i="152"/>
  <c r="P11" i="152"/>
  <c r="O11" i="152"/>
  <c r="N11" i="152"/>
  <c r="M11" i="152"/>
  <c r="L11" i="152"/>
  <c r="K11" i="152"/>
  <c r="J11" i="152"/>
  <c r="I11" i="152"/>
  <c r="H11" i="152"/>
  <c r="G11" i="152"/>
  <c r="F11" i="152"/>
  <c r="E11" i="152"/>
  <c r="D11" i="152"/>
  <c r="C11" i="152"/>
  <c r="V8" i="152"/>
  <c r="U8" i="152"/>
  <c r="T8" i="152"/>
  <c r="S8" i="152"/>
  <c r="R8" i="152"/>
  <c r="Q8" i="152"/>
  <c r="P8" i="152"/>
  <c r="O8" i="152"/>
  <c r="N8" i="152"/>
  <c r="N3" i="152" s="1"/>
  <c r="M8" i="152"/>
  <c r="L8" i="152"/>
  <c r="K8" i="152"/>
  <c r="J8" i="152"/>
  <c r="I8" i="152"/>
  <c r="H8" i="152"/>
  <c r="G8" i="152"/>
  <c r="F8" i="152"/>
  <c r="E8" i="152"/>
  <c r="D8" i="152"/>
  <c r="C8" i="152"/>
  <c r="V4" i="152"/>
  <c r="U4" i="152"/>
  <c r="U3" i="152" s="1"/>
  <c r="T4" i="152"/>
  <c r="S4" i="152"/>
  <c r="S3" i="152" s="1"/>
  <c r="R4" i="152"/>
  <c r="R3" i="152" s="1"/>
  <c r="Q4" i="152"/>
  <c r="P4" i="152"/>
  <c r="O4" i="152"/>
  <c r="N4" i="152"/>
  <c r="M4" i="152"/>
  <c r="L4" i="152"/>
  <c r="K4" i="152"/>
  <c r="K3" i="152" s="1"/>
  <c r="J4" i="152"/>
  <c r="J3" i="152" s="1"/>
  <c r="I4" i="152"/>
  <c r="H4" i="152"/>
  <c r="G4" i="152"/>
  <c r="F4" i="152"/>
  <c r="F3" i="152" s="1"/>
  <c r="E4" i="152"/>
  <c r="D4" i="152"/>
  <c r="C4" i="152"/>
  <c r="C3" i="152" s="1"/>
  <c r="V3" i="152"/>
  <c r="T3" i="152"/>
  <c r="Q3" i="152"/>
  <c r="P3" i="152"/>
  <c r="M3" i="152"/>
  <c r="L3" i="152"/>
  <c r="I3" i="152"/>
  <c r="H3" i="152"/>
  <c r="E3" i="152"/>
  <c r="D3" i="152"/>
  <c r="W71" i="154"/>
  <c r="W27" i="154"/>
  <c r="W22" i="154"/>
  <c r="W17" i="154"/>
  <c r="W11" i="154"/>
  <c r="W8" i="154"/>
  <c r="W4" i="154"/>
  <c r="W71" i="153"/>
  <c r="W27" i="153"/>
  <c r="W22" i="153"/>
  <c r="W17" i="153"/>
  <c r="W11" i="153"/>
  <c r="W8" i="153"/>
  <c r="W4" i="153"/>
  <c r="W71" i="152"/>
  <c r="W27" i="152"/>
  <c r="W22" i="152"/>
  <c r="W17" i="152"/>
  <c r="W11" i="152"/>
  <c r="W8" i="152"/>
  <c r="W4" i="152"/>
  <c r="V71" i="151"/>
  <c r="U71" i="151"/>
  <c r="T71" i="151"/>
  <c r="S71" i="151"/>
  <c r="R71" i="151"/>
  <c r="Q71" i="151"/>
  <c r="P71" i="151"/>
  <c r="O71" i="151"/>
  <c r="N71" i="151"/>
  <c r="M71" i="151"/>
  <c r="L71" i="151"/>
  <c r="K71" i="151"/>
  <c r="J71" i="151"/>
  <c r="I71" i="151"/>
  <c r="H71" i="151"/>
  <c r="G71" i="151"/>
  <c r="F71" i="151"/>
  <c r="E71" i="151"/>
  <c r="D71" i="151"/>
  <c r="C71" i="151"/>
  <c r="V27" i="151"/>
  <c r="U27" i="151"/>
  <c r="T27" i="151"/>
  <c r="S27" i="151"/>
  <c r="R27" i="151"/>
  <c r="Q27" i="151"/>
  <c r="P27" i="151"/>
  <c r="O27" i="151"/>
  <c r="N27" i="151"/>
  <c r="M27" i="151"/>
  <c r="L27" i="151"/>
  <c r="K27" i="151"/>
  <c r="J27" i="151"/>
  <c r="I27" i="151"/>
  <c r="H27" i="151"/>
  <c r="G27" i="151"/>
  <c r="F27" i="151"/>
  <c r="E27" i="151"/>
  <c r="D27" i="151"/>
  <c r="C27" i="151"/>
  <c r="V22" i="151"/>
  <c r="U22" i="151"/>
  <c r="T22" i="151"/>
  <c r="S22" i="151"/>
  <c r="R22" i="151"/>
  <c r="Q22" i="151"/>
  <c r="P22" i="151"/>
  <c r="O22" i="151"/>
  <c r="N22" i="151"/>
  <c r="M22" i="151"/>
  <c r="L22" i="151"/>
  <c r="K22" i="151"/>
  <c r="J22" i="151"/>
  <c r="I22" i="151"/>
  <c r="H22" i="151"/>
  <c r="G22" i="151"/>
  <c r="F22" i="151"/>
  <c r="E22" i="151"/>
  <c r="D22" i="151"/>
  <c r="C22" i="151"/>
  <c r="V17" i="151"/>
  <c r="U17" i="151"/>
  <c r="T17" i="151"/>
  <c r="S17" i="151"/>
  <c r="R17" i="151"/>
  <c r="Q17" i="151"/>
  <c r="P17" i="151"/>
  <c r="O17" i="151"/>
  <c r="N17" i="151"/>
  <c r="M17" i="151"/>
  <c r="L17" i="151"/>
  <c r="K17" i="151"/>
  <c r="J17" i="151"/>
  <c r="I17" i="151"/>
  <c r="H17" i="151"/>
  <c r="G17" i="151"/>
  <c r="F17" i="151"/>
  <c r="E17" i="151"/>
  <c r="D17" i="151"/>
  <c r="C17" i="151"/>
  <c r="V11" i="151"/>
  <c r="U11" i="151"/>
  <c r="T11" i="151"/>
  <c r="S11" i="151"/>
  <c r="R11" i="151"/>
  <c r="Q11" i="151"/>
  <c r="P11" i="151"/>
  <c r="O11" i="151"/>
  <c r="N11" i="151"/>
  <c r="M11" i="151"/>
  <c r="L11" i="151"/>
  <c r="K11" i="151"/>
  <c r="J11" i="151"/>
  <c r="I11" i="151"/>
  <c r="H11" i="151"/>
  <c r="G11" i="151"/>
  <c r="F11" i="151"/>
  <c r="E11" i="151"/>
  <c r="D11" i="151"/>
  <c r="C11" i="151"/>
  <c r="V8" i="151"/>
  <c r="U8" i="151"/>
  <c r="T8" i="151"/>
  <c r="S8" i="151"/>
  <c r="R8" i="151"/>
  <c r="Q8" i="151"/>
  <c r="P8" i="151"/>
  <c r="O8" i="151"/>
  <c r="N8" i="151"/>
  <c r="M8" i="151"/>
  <c r="L8" i="151"/>
  <c r="L3" i="151" s="1"/>
  <c r="K8" i="151"/>
  <c r="J8" i="151"/>
  <c r="J3" i="151" s="1"/>
  <c r="I8" i="151"/>
  <c r="H8" i="151"/>
  <c r="G8" i="151"/>
  <c r="F8" i="151"/>
  <c r="E8" i="151"/>
  <c r="D8" i="151"/>
  <c r="D3" i="151" s="1"/>
  <c r="C8" i="151"/>
  <c r="V4" i="151"/>
  <c r="V3" i="151" s="1"/>
  <c r="U4" i="151"/>
  <c r="U3" i="151" s="1"/>
  <c r="T4" i="151"/>
  <c r="S4" i="151"/>
  <c r="S3" i="151" s="1"/>
  <c r="R4" i="151"/>
  <c r="Q4" i="151"/>
  <c r="P4" i="151"/>
  <c r="P3" i="151" s="1"/>
  <c r="O4" i="151"/>
  <c r="N4" i="151"/>
  <c r="N3" i="151" s="1"/>
  <c r="M4" i="151"/>
  <c r="M3" i="151" s="1"/>
  <c r="L4" i="151"/>
  <c r="K4" i="151"/>
  <c r="J4" i="151"/>
  <c r="I4" i="151"/>
  <c r="H4" i="151"/>
  <c r="H3" i="151" s="1"/>
  <c r="G4" i="151"/>
  <c r="F4" i="151"/>
  <c r="E4" i="151"/>
  <c r="D4" i="151"/>
  <c r="C4" i="151"/>
  <c r="T3" i="151"/>
  <c r="R3" i="151"/>
  <c r="O3" i="151"/>
  <c r="K3" i="151"/>
  <c r="G3" i="151"/>
  <c r="F3" i="151"/>
  <c r="E3" i="151"/>
  <c r="C3" i="151"/>
  <c r="W71" i="151"/>
  <c r="W27" i="151"/>
  <c r="W22" i="151"/>
  <c r="W17" i="151"/>
  <c r="W11" i="151"/>
  <c r="W8" i="151"/>
  <c r="W4" i="151"/>
  <c r="W3" i="152" l="1"/>
  <c r="I3" i="156"/>
  <c r="Q3" i="156"/>
  <c r="D3" i="156"/>
  <c r="L3" i="156"/>
  <c r="T3" i="156"/>
  <c r="C3" i="153"/>
  <c r="K3" i="153"/>
  <c r="S3" i="153"/>
  <c r="D3" i="155"/>
  <c r="L3" i="155"/>
  <c r="T3" i="155"/>
  <c r="J3" i="156"/>
  <c r="R3" i="156"/>
  <c r="E3" i="156"/>
  <c r="M3" i="156"/>
  <c r="U3" i="156"/>
  <c r="H3" i="156"/>
  <c r="P3" i="156"/>
  <c r="Q3" i="151"/>
  <c r="G3" i="152"/>
  <c r="O3" i="152"/>
  <c r="C3" i="156"/>
  <c r="K3" i="156"/>
  <c r="S3" i="156"/>
  <c r="V3" i="155"/>
  <c r="I3" i="151"/>
  <c r="U36" i="119"/>
  <c r="V39" i="119"/>
  <c r="C44" i="119"/>
  <c r="K44" i="119"/>
  <c r="N45" i="119"/>
  <c r="V45" i="119"/>
  <c r="Q46" i="119"/>
  <c r="D47" i="119"/>
  <c r="G48" i="119"/>
  <c r="O48" i="119"/>
  <c r="J49" i="119"/>
  <c r="R49" i="119"/>
  <c r="U50" i="119"/>
  <c r="H63" i="119"/>
  <c r="C64" i="119"/>
  <c r="K64" i="119"/>
  <c r="N65" i="119"/>
  <c r="V65" i="119"/>
  <c r="Q66" i="119"/>
  <c r="D67" i="119"/>
  <c r="G68" i="119"/>
  <c r="O68" i="119"/>
  <c r="J69" i="119"/>
  <c r="R69" i="119"/>
  <c r="W34" i="119"/>
  <c r="L41" i="119"/>
  <c r="O42" i="119"/>
  <c r="W42" i="119"/>
  <c r="J35" i="119"/>
  <c r="T51" i="10"/>
  <c r="M36" i="119"/>
  <c r="G34" i="119"/>
  <c r="Q51" i="119"/>
  <c r="T39" i="119"/>
  <c r="W51" i="10"/>
  <c r="V52" i="154"/>
  <c r="R35" i="119"/>
  <c r="C46" i="119"/>
  <c r="Q48" i="119"/>
  <c r="E51" i="119"/>
  <c r="T41" i="119"/>
  <c r="M34" i="119"/>
  <c r="F37" i="119"/>
  <c r="S44" i="119"/>
  <c r="L47" i="119"/>
  <c r="E50" i="119"/>
  <c r="S64" i="119"/>
  <c r="L67" i="119"/>
  <c r="O34" i="119"/>
  <c r="L39" i="119"/>
  <c r="U44" i="119"/>
  <c r="N47" i="119"/>
  <c r="I51" i="119"/>
  <c r="L51" i="10"/>
  <c r="C36" i="119"/>
  <c r="N39" i="119"/>
  <c r="P43" i="119"/>
  <c r="I46" i="119"/>
  <c r="W48" i="119"/>
  <c r="P63" i="119"/>
  <c r="I66" i="119"/>
  <c r="W68" i="119"/>
  <c r="D51" i="10"/>
  <c r="E42" i="119"/>
  <c r="E36" i="119"/>
  <c r="R43" i="119"/>
  <c r="K46" i="119"/>
  <c r="D49" i="119"/>
  <c r="M51" i="119"/>
  <c r="G42" i="119"/>
  <c r="U34" i="119"/>
  <c r="F45" i="119"/>
  <c r="T47" i="119"/>
  <c r="M50" i="119"/>
  <c r="F65" i="119"/>
  <c r="T67" i="119"/>
  <c r="C51" i="10"/>
  <c r="K51" i="10"/>
  <c r="S51" i="10"/>
  <c r="D51" i="119"/>
  <c r="L51" i="119"/>
  <c r="T51" i="119"/>
  <c r="H52" i="153"/>
  <c r="T52" i="153"/>
  <c r="G51" i="119"/>
  <c r="O51" i="119"/>
  <c r="W51" i="119"/>
  <c r="G51" i="10"/>
  <c r="O51" i="10"/>
  <c r="H51" i="119"/>
  <c r="P51" i="119"/>
  <c r="J51" i="10"/>
  <c r="R51" i="10"/>
  <c r="H52" i="154"/>
  <c r="P52" i="154"/>
  <c r="D52" i="154"/>
  <c r="H34" i="119"/>
  <c r="P34" i="119"/>
  <c r="C35" i="119"/>
  <c r="K35" i="119"/>
  <c r="S35" i="119"/>
  <c r="F36" i="119"/>
  <c r="N36" i="119"/>
  <c r="V36" i="119"/>
  <c r="O39" i="119"/>
  <c r="W39" i="119"/>
  <c r="M41" i="119"/>
  <c r="U41" i="119"/>
  <c r="H42" i="119"/>
  <c r="P42" i="119"/>
  <c r="C43" i="119"/>
  <c r="S43" i="119"/>
  <c r="F44" i="119"/>
  <c r="N44" i="119"/>
  <c r="V44" i="119"/>
  <c r="I45" i="119"/>
  <c r="Q45" i="119"/>
  <c r="D46" i="119"/>
  <c r="L46" i="119"/>
  <c r="T46" i="119"/>
  <c r="G47" i="119"/>
  <c r="O47" i="119"/>
  <c r="W47" i="119"/>
  <c r="J48" i="119"/>
  <c r="R48" i="119"/>
  <c r="E49" i="119"/>
  <c r="M49" i="119"/>
  <c r="U49" i="119"/>
  <c r="H50" i="119"/>
  <c r="P50" i="119"/>
  <c r="C63" i="119"/>
  <c r="K63" i="119"/>
  <c r="S63" i="119"/>
  <c r="F64" i="119"/>
  <c r="N64" i="119"/>
  <c r="V64" i="119"/>
  <c r="I65" i="119"/>
  <c r="Q65" i="119"/>
  <c r="D66" i="119"/>
  <c r="L66" i="119"/>
  <c r="T66" i="119"/>
  <c r="G67" i="119"/>
  <c r="O67" i="119"/>
  <c r="W67" i="119"/>
  <c r="J68" i="119"/>
  <c r="R68" i="119"/>
  <c r="E69" i="119"/>
  <c r="M69" i="119"/>
  <c r="U69" i="119"/>
  <c r="E51" i="10"/>
  <c r="U51" i="10"/>
  <c r="E64" i="10"/>
  <c r="U64" i="10"/>
  <c r="I65" i="10"/>
  <c r="E66" i="10"/>
  <c r="M66" i="10"/>
  <c r="Q67" i="10"/>
  <c r="E68" i="10"/>
  <c r="M68" i="10"/>
  <c r="U68" i="10"/>
  <c r="I69" i="10"/>
  <c r="Q69" i="10"/>
  <c r="F51" i="119"/>
  <c r="N51" i="119"/>
  <c r="V51" i="119"/>
  <c r="I34" i="119"/>
  <c r="Q34" i="119"/>
  <c r="D35" i="119"/>
  <c r="L35" i="119"/>
  <c r="T35" i="119"/>
  <c r="G36" i="119"/>
  <c r="O36" i="119"/>
  <c r="W36" i="119"/>
  <c r="P39" i="119"/>
  <c r="N41" i="119"/>
  <c r="V41" i="119"/>
  <c r="I42" i="119"/>
  <c r="Q42" i="119"/>
  <c r="D43" i="119"/>
  <c r="T43" i="119"/>
  <c r="G44" i="119"/>
  <c r="O44" i="119"/>
  <c r="W44" i="119"/>
  <c r="J45" i="119"/>
  <c r="R45" i="119"/>
  <c r="E46" i="119"/>
  <c r="M46" i="119"/>
  <c r="U46" i="119"/>
  <c r="H47" i="119"/>
  <c r="P47" i="119"/>
  <c r="C48" i="119"/>
  <c r="K48" i="119"/>
  <c r="S48" i="119"/>
  <c r="F49" i="119"/>
  <c r="N49" i="119"/>
  <c r="V49" i="119"/>
  <c r="I50" i="119"/>
  <c r="Q50" i="119"/>
  <c r="D63" i="119"/>
  <c r="L63" i="119"/>
  <c r="T63" i="119"/>
  <c r="G64" i="119"/>
  <c r="O64" i="119"/>
  <c r="W64" i="119"/>
  <c r="J65" i="119"/>
  <c r="R65" i="119"/>
  <c r="E66" i="119"/>
  <c r="M66" i="119"/>
  <c r="U66" i="119"/>
  <c r="H67" i="119"/>
  <c r="P67" i="119"/>
  <c r="C68" i="119"/>
  <c r="K68" i="119"/>
  <c r="S68" i="119"/>
  <c r="F69" i="119"/>
  <c r="N69" i="119"/>
  <c r="V69" i="119"/>
  <c r="M51" i="10"/>
  <c r="I63" i="10"/>
  <c r="Q63" i="10"/>
  <c r="M64" i="10"/>
  <c r="Q65" i="10"/>
  <c r="I67" i="10"/>
  <c r="F51" i="10"/>
  <c r="N51" i="10"/>
  <c r="V51" i="10"/>
  <c r="I51" i="10"/>
  <c r="Q51" i="10"/>
  <c r="J51" i="119"/>
  <c r="R51" i="119"/>
  <c r="R52" i="152"/>
  <c r="P52" i="153"/>
  <c r="D52" i="153"/>
  <c r="L52" i="153"/>
  <c r="P52" i="152"/>
  <c r="H52" i="152"/>
  <c r="M34" i="10"/>
  <c r="C34" i="119"/>
  <c r="K34" i="119"/>
  <c r="S34" i="119"/>
  <c r="F35" i="119"/>
  <c r="N35" i="119"/>
  <c r="V35" i="119"/>
  <c r="I36" i="119"/>
  <c r="Q36" i="119"/>
  <c r="D37" i="119"/>
  <c r="R39" i="119"/>
  <c r="H41" i="119"/>
  <c r="P41" i="119"/>
  <c r="C42" i="119"/>
  <c r="K42" i="119"/>
  <c r="S42" i="119"/>
  <c r="F43" i="119"/>
  <c r="N43" i="119"/>
  <c r="V43" i="119"/>
  <c r="I44" i="119"/>
  <c r="Q44" i="119"/>
  <c r="D45" i="119"/>
  <c r="L45" i="119"/>
  <c r="T45" i="119"/>
  <c r="G46" i="119"/>
  <c r="O46" i="119"/>
  <c r="W46" i="119"/>
  <c r="J47" i="119"/>
  <c r="R47" i="119"/>
  <c r="E48" i="119"/>
  <c r="M48" i="119"/>
  <c r="U48" i="119"/>
  <c r="H49" i="119"/>
  <c r="P49" i="119"/>
  <c r="C50" i="119"/>
  <c r="K50" i="119"/>
  <c r="S50" i="119"/>
  <c r="F63" i="119"/>
  <c r="N63" i="119"/>
  <c r="V63" i="119"/>
  <c r="I64" i="119"/>
  <c r="Q64" i="119"/>
  <c r="D65" i="119"/>
  <c r="L65" i="119"/>
  <c r="T65" i="119"/>
  <c r="G66" i="119"/>
  <c r="O66" i="119"/>
  <c r="W66" i="119"/>
  <c r="J67" i="119"/>
  <c r="R67" i="119"/>
  <c r="E68" i="119"/>
  <c r="M68" i="119"/>
  <c r="U68" i="119"/>
  <c r="H69" i="119"/>
  <c r="P69" i="119"/>
  <c r="W43" i="10"/>
  <c r="N34" i="10"/>
  <c r="J35" i="10"/>
  <c r="F36" i="10"/>
  <c r="N38" i="10"/>
  <c r="J39" i="10"/>
  <c r="J41" i="10"/>
  <c r="F42" i="10"/>
  <c r="V42" i="10"/>
  <c r="R43" i="10"/>
  <c r="N44" i="10"/>
  <c r="J45" i="10"/>
  <c r="F48" i="10"/>
  <c r="N50" i="10"/>
  <c r="V50" i="10"/>
  <c r="C52" i="153"/>
  <c r="K52" i="153"/>
  <c r="S52" i="153"/>
  <c r="H64" i="10"/>
  <c r="F34" i="10"/>
  <c r="V34" i="10"/>
  <c r="R35" i="10"/>
  <c r="N36" i="10"/>
  <c r="J37" i="10"/>
  <c r="R39" i="10"/>
  <c r="R41" i="10"/>
  <c r="N42" i="10"/>
  <c r="J43" i="10"/>
  <c r="F44" i="10"/>
  <c r="V44" i="10"/>
  <c r="R45" i="10"/>
  <c r="N48" i="10"/>
  <c r="V48" i="10"/>
  <c r="F50" i="10"/>
  <c r="I52" i="153"/>
  <c r="C51" i="119"/>
  <c r="K51" i="119"/>
  <c r="S51" i="119"/>
  <c r="J52" i="152"/>
  <c r="J52" i="154"/>
  <c r="R52" i="154"/>
  <c r="F52" i="154"/>
  <c r="G50" i="119"/>
  <c r="O50" i="119"/>
  <c r="W50" i="119"/>
  <c r="J63" i="119"/>
  <c r="R63" i="119"/>
  <c r="E64" i="119"/>
  <c r="M64" i="119"/>
  <c r="U64" i="119"/>
  <c r="H65" i="119"/>
  <c r="P65" i="119"/>
  <c r="C66" i="119"/>
  <c r="K66" i="119"/>
  <c r="S66" i="119"/>
  <c r="F67" i="119"/>
  <c r="N67" i="119"/>
  <c r="V67" i="119"/>
  <c r="I68" i="119"/>
  <c r="Q68" i="119"/>
  <c r="D69" i="119"/>
  <c r="L69" i="119"/>
  <c r="T69" i="119"/>
  <c r="G68" i="10"/>
  <c r="O68" i="10"/>
  <c r="K69" i="10"/>
  <c r="S69" i="10"/>
  <c r="T50" i="10"/>
  <c r="H51" i="10"/>
  <c r="P51" i="10"/>
  <c r="G52" i="152"/>
  <c r="L52" i="154"/>
  <c r="T52" i="154"/>
  <c r="W41" i="10"/>
  <c r="W49" i="10"/>
  <c r="F35" i="10"/>
  <c r="V35" i="10"/>
  <c r="F37" i="10"/>
  <c r="V37" i="10"/>
  <c r="N39" i="10"/>
  <c r="F41" i="10"/>
  <c r="V41" i="10"/>
  <c r="R42" i="10"/>
  <c r="F43" i="10"/>
  <c r="N43" i="10"/>
  <c r="V43" i="10"/>
  <c r="J44" i="10"/>
  <c r="R44" i="10"/>
  <c r="F45" i="10"/>
  <c r="N45" i="10"/>
  <c r="V45" i="10"/>
  <c r="J46" i="10"/>
  <c r="R46" i="10"/>
  <c r="F47" i="10"/>
  <c r="N47" i="10"/>
  <c r="V47" i="10"/>
  <c r="J48" i="10"/>
  <c r="R48" i="10"/>
  <c r="F49" i="10"/>
  <c r="N49" i="10"/>
  <c r="V49" i="10"/>
  <c r="J50" i="10"/>
  <c r="R50" i="10"/>
  <c r="J63" i="10"/>
  <c r="V64" i="10"/>
  <c r="J65" i="10"/>
  <c r="R65" i="10"/>
  <c r="F66" i="10"/>
  <c r="N66" i="10"/>
  <c r="V66" i="10"/>
  <c r="J67" i="10"/>
  <c r="R67" i="10"/>
  <c r="F68" i="10"/>
  <c r="N68" i="10"/>
  <c r="V68" i="10"/>
  <c r="J69" i="10"/>
  <c r="C42" i="10"/>
  <c r="W69" i="10"/>
  <c r="R34" i="10"/>
  <c r="N35" i="10"/>
  <c r="J36" i="10"/>
  <c r="R36" i="10"/>
  <c r="N37" i="10"/>
  <c r="V39" i="10"/>
  <c r="J42" i="10"/>
  <c r="C34" i="10"/>
  <c r="K34" i="10"/>
  <c r="S34" i="10"/>
  <c r="G35" i="10"/>
  <c r="O35" i="10"/>
  <c r="C36" i="10"/>
  <c r="K36" i="10"/>
  <c r="S36" i="10"/>
  <c r="G37" i="10"/>
  <c r="O37" i="10"/>
  <c r="O39" i="10"/>
  <c r="G41" i="10"/>
  <c r="O41" i="10"/>
  <c r="F34" i="119"/>
  <c r="N34" i="119"/>
  <c r="V34" i="119"/>
  <c r="I35" i="119"/>
  <c r="Q35" i="119"/>
  <c r="D36" i="119"/>
  <c r="L36" i="119"/>
  <c r="T36" i="119"/>
  <c r="G37" i="119"/>
  <c r="M39" i="119"/>
  <c r="U39" i="119"/>
  <c r="K41" i="119"/>
  <c r="S41" i="119"/>
  <c r="F42" i="119"/>
  <c r="N42" i="119"/>
  <c r="V42" i="119"/>
  <c r="I43" i="119"/>
  <c r="Q43" i="119"/>
  <c r="D44" i="119"/>
  <c r="L44" i="119"/>
  <c r="T44" i="119"/>
  <c r="G45" i="119"/>
  <c r="O45" i="119"/>
  <c r="W45" i="119"/>
  <c r="J46" i="119"/>
  <c r="R46" i="119"/>
  <c r="E47" i="119"/>
  <c r="M47" i="119"/>
  <c r="U47" i="119"/>
  <c r="H48" i="119"/>
  <c r="P48" i="119"/>
  <c r="C49" i="119"/>
  <c r="K49" i="119"/>
  <c r="S49" i="119"/>
  <c r="F50" i="119"/>
  <c r="N50" i="119"/>
  <c r="V50" i="119"/>
  <c r="I63" i="119"/>
  <c r="Q63" i="119"/>
  <c r="D64" i="119"/>
  <c r="L64" i="119"/>
  <c r="T64" i="119"/>
  <c r="G65" i="119"/>
  <c r="O65" i="119"/>
  <c r="W65" i="119"/>
  <c r="J66" i="119"/>
  <c r="R66" i="119"/>
  <c r="E67" i="119"/>
  <c r="M67" i="119"/>
  <c r="U67" i="119"/>
  <c r="H68" i="119"/>
  <c r="P68" i="119"/>
  <c r="C69" i="119"/>
  <c r="K69" i="119"/>
  <c r="S69" i="119"/>
  <c r="R69" i="10"/>
  <c r="K42" i="10"/>
  <c r="S42" i="10"/>
  <c r="G43" i="10"/>
  <c r="O43" i="10"/>
  <c r="C44" i="10"/>
  <c r="K44" i="10"/>
  <c r="S44" i="10"/>
  <c r="G45" i="10"/>
  <c r="O45" i="10"/>
  <c r="C46" i="10"/>
  <c r="K46" i="10"/>
  <c r="S46" i="10"/>
  <c r="G47" i="10"/>
  <c r="O47" i="10"/>
  <c r="C48" i="10"/>
  <c r="K48" i="10"/>
  <c r="S48" i="10"/>
  <c r="G49" i="10"/>
  <c r="O49" i="10"/>
  <c r="C50" i="10"/>
  <c r="K50" i="10"/>
  <c r="S50" i="10"/>
  <c r="J34" i="119"/>
  <c r="R34" i="119"/>
  <c r="E35" i="119"/>
  <c r="M35" i="119"/>
  <c r="U35" i="119"/>
  <c r="H36" i="119"/>
  <c r="P36" i="119"/>
  <c r="C37" i="119"/>
  <c r="Q39" i="119"/>
  <c r="G41" i="119"/>
  <c r="O41" i="119"/>
  <c r="W41" i="119"/>
  <c r="J42" i="119"/>
  <c r="R42" i="119"/>
  <c r="E43" i="119"/>
  <c r="M43" i="119"/>
  <c r="U43" i="119"/>
  <c r="H44" i="119"/>
  <c r="P44" i="119"/>
  <c r="C45" i="119"/>
  <c r="K45" i="119"/>
  <c r="S45" i="119"/>
  <c r="F46" i="119"/>
  <c r="N46" i="119"/>
  <c r="V46" i="119"/>
  <c r="I47" i="119"/>
  <c r="Q47" i="119"/>
  <c r="D48" i="119"/>
  <c r="L48" i="119"/>
  <c r="T48" i="119"/>
  <c r="G49" i="119"/>
  <c r="O49" i="119"/>
  <c r="W49" i="119"/>
  <c r="J50" i="119"/>
  <c r="R50" i="119"/>
  <c r="E63" i="119"/>
  <c r="M63" i="119"/>
  <c r="U63" i="119"/>
  <c r="H64" i="119"/>
  <c r="P64" i="119"/>
  <c r="C65" i="119"/>
  <c r="K65" i="119"/>
  <c r="S65" i="119"/>
  <c r="F66" i="119"/>
  <c r="N66" i="119"/>
  <c r="V66" i="119"/>
  <c r="I67" i="119"/>
  <c r="Q67" i="119"/>
  <c r="D68" i="119"/>
  <c r="L68" i="119"/>
  <c r="T68" i="119"/>
  <c r="G69" i="119"/>
  <c r="O69" i="119"/>
  <c r="W69" i="119"/>
  <c r="P64" i="10"/>
  <c r="D65" i="10"/>
  <c r="L65" i="10"/>
  <c r="T65" i="10"/>
  <c r="H66" i="10"/>
  <c r="P66" i="10"/>
  <c r="D67" i="10"/>
  <c r="L67" i="10"/>
  <c r="T67" i="10"/>
  <c r="H68" i="10"/>
  <c r="P68" i="10"/>
  <c r="D69" i="10"/>
  <c r="L69" i="10"/>
  <c r="T69" i="10"/>
  <c r="F52" i="153"/>
  <c r="N52" i="153"/>
  <c r="V52" i="153"/>
  <c r="J52" i="153"/>
  <c r="R52" i="153"/>
  <c r="D34" i="119"/>
  <c r="L34" i="119"/>
  <c r="T34" i="119"/>
  <c r="G35" i="119"/>
  <c r="O35" i="119"/>
  <c r="W35" i="119"/>
  <c r="J36" i="119"/>
  <c r="R36" i="119"/>
  <c r="E37" i="119"/>
  <c r="S39" i="119"/>
  <c r="I41" i="119"/>
  <c r="Q41" i="119"/>
  <c r="D42" i="119"/>
  <c r="L42" i="119"/>
  <c r="T42" i="119"/>
  <c r="O43" i="119"/>
  <c r="W43" i="119"/>
  <c r="J44" i="119"/>
  <c r="R44" i="119"/>
  <c r="E45" i="119"/>
  <c r="M45" i="119"/>
  <c r="U45" i="119"/>
  <c r="H46" i="119"/>
  <c r="P46" i="119"/>
  <c r="C47" i="119"/>
  <c r="K47" i="119"/>
  <c r="S47" i="119"/>
  <c r="F48" i="119"/>
  <c r="N48" i="119"/>
  <c r="V48" i="119"/>
  <c r="I49" i="119"/>
  <c r="Q49" i="119"/>
  <c r="D50" i="119"/>
  <c r="L50" i="119"/>
  <c r="T50" i="119"/>
  <c r="G63" i="119"/>
  <c r="O63" i="119"/>
  <c r="W63" i="119"/>
  <c r="J64" i="119"/>
  <c r="R64" i="119"/>
  <c r="E65" i="119"/>
  <c r="M65" i="119"/>
  <c r="U65" i="119"/>
  <c r="H66" i="119"/>
  <c r="P66" i="119"/>
  <c r="C67" i="119"/>
  <c r="K67" i="119"/>
  <c r="S67" i="119"/>
  <c r="F68" i="119"/>
  <c r="N68" i="119"/>
  <c r="V68" i="119"/>
  <c r="I69" i="119"/>
  <c r="Q69" i="119"/>
  <c r="K37" i="10"/>
  <c r="S37" i="10"/>
  <c r="K47" i="10"/>
  <c r="S47" i="10"/>
  <c r="V52" i="151"/>
  <c r="J52" i="151"/>
  <c r="V67" i="10"/>
  <c r="N52" i="155"/>
  <c r="W48" i="10"/>
  <c r="W68" i="10"/>
  <c r="E52" i="152"/>
  <c r="M52" i="152"/>
  <c r="I52" i="152"/>
  <c r="Q52" i="152"/>
  <c r="C52" i="154"/>
  <c r="K52" i="154"/>
  <c r="G52" i="154"/>
  <c r="E52" i="153"/>
  <c r="M52" i="153"/>
  <c r="Q52" i="151"/>
  <c r="I46" i="10"/>
  <c r="V52" i="156"/>
  <c r="G63" i="10"/>
  <c r="S64" i="10"/>
  <c r="G65" i="10"/>
  <c r="O65" i="10"/>
  <c r="C66" i="10"/>
  <c r="K66" i="10"/>
  <c r="S66" i="10"/>
  <c r="G67" i="10"/>
  <c r="O67" i="10"/>
  <c r="C68" i="10"/>
  <c r="K68" i="10"/>
  <c r="S68" i="10"/>
  <c r="G69" i="10"/>
  <c r="O69" i="10"/>
  <c r="W65" i="10"/>
  <c r="W46" i="10"/>
  <c r="W66" i="10"/>
  <c r="P52" i="151"/>
  <c r="H52" i="151"/>
  <c r="P63" i="10"/>
  <c r="L50" i="10"/>
  <c r="C52" i="152"/>
  <c r="K52" i="152"/>
  <c r="S52" i="152"/>
  <c r="I52" i="154"/>
  <c r="Q52" i="154"/>
  <c r="E52" i="154"/>
  <c r="M52" i="154"/>
  <c r="W37" i="10"/>
  <c r="G52" i="151"/>
  <c r="Q52" i="153"/>
  <c r="W45" i="10"/>
  <c r="Q66" i="10"/>
  <c r="N67" i="10"/>
  <c r="W39" i="10"/>
  <c r="W67" i="10"/>
  <c r="D35" i="10"/>
  <c r="L35" i="10"/>
  <c r="T35" i="10"/>
  <c r="H36" i="10"/>
  <c r="P36" i="10"/>
  <c r="D37" i="10"/>
  <c r="L37" i="10"/>
  <c r="T37" i="10"/>
  <c r="P38" i="10"/>
  <c r="L39" i="10"/>
  <c r="T39" i="10"/>
  <c r="D41" i="10"/>
  <c r="L41" i="10"/>
  <c r="T41" i="10"/>
  <c r="H42" i="10"/>
  <c r="P42" i="10"/>
  <c r="D43" i="10"/>
  <c r="L43" i="10"/>
  <c r="T43" i="10"/>
  <c r="H44" i="10"/>
  <c r="P44" i="10"/>
  <c r="D45" i="10"/>
  <c r="L45" i="10"/>
  <c r="T45" i="10"/>
  <c r="H46" i="10"/>
  <c r="P46" i="10"/>
  <c r="D47" i="10"/>
  <c r="L47" i="10"/>
  <c r="T47" i="10"/>
  <c r="H48" i="10"/>
  <c r="P48" i="10"/>
  <c r="D49" i="10"/>
  <c r="L49" i="10"/>
  <c r="T49" i="10"/>
  <c r="H50" i="10"/>
  <c r="P50" i="10"/>
  <c r="W47" i="10"/>
  <c r="E35" i="10"/>
  <c r="U35" i="10"/>
  <c r="Q38" i="10"/>
  <c r="C37" i="10"/>
  <c r="J49" i="10"/>
  <c r="R49" i="10"/>
  <c r="N52" i="154"/>
  <c r="C52" i="156"/>
  <c r="K52" i="156"/>
  <c r="S52" i="156"/>
  <c r="W42" i="10"/>
  <c r="G52" i="153"/>
  <c r="O52" i="153"/>
  <c r="W34" i="10"/>
  <c r="W50" i="10"/>
  <c r="P35" i="10"/>
  <c r="H43" i="10"/>
  <c r="P43" i="10"/>
  <c r="I66" i="10"/>
  <c r="E67" i="10"/>
  <c r="M67" i="10"/>
  <c r="U67" i="10"/>
  <c r="I68" i="10"/>
  <c r="Q68" i="10"/>
  <c r="W52" i="152"/>
  <c r="M35" i="10"/>
  <c r="Q46" i="10"/>
  <c r="W44" i="10"/>
  <c r="W64" i="10"/>
  <c r="E34" i="10"/>
  <c r="I35" i="10"/>
  <c r="Q35" i="10"/>
  <c r="E36" i="10"/>
  <c r="M36" i="10"/>
  <c r="I37" i="10"/>
  <c r="Q37" i="10"/>
  <c r="M38" i="10"/>
  <c r="I39" i="10"/>
  <c r="Q39" i="10"/>
  <c r="I41" i="10"/>
  <c r="Q41" i="10"/>
  <c r="E42" i="10"/>
  <c r="M42" i="10"/>
  <c r="U42" i="10"/>
  <c r="I43" i="10"/>
  <c r="Q43" i="10"/>
  <c r="E44" i="10"/>
  <c r="M44" i="10"/>
  <c r="U44" i="10"/>
  <c r="I45" i="10"/>
  <c r="Q45" i="10"/>
  <c r="E46" i="10"/>
  <c r="M46" i="10"/>
  <c r="U46" i="10"/>
  <c r="I47" i="10"/>
  <c r="Q47" i="10"/>
  <c r="E48" i="10"/>
  <c r="M48" i="10"/>
  <c r="U48" i="10"/>
  <c r="I49" i="10"/>
  <c r="Q49" i="10"/>
  <c r="E50" i="10"/>
  <c r="M50" i="10"/>
  <c r="U50" i="10"/>
  <c r="I52" i="151"/>
  <c r="F63" i="10"/>
  <c r="N63" i="10"/>
  <c r="V63" i="10"/>
  <c r="J64" i="10"/>
  <c r="R64" i="10"/>
  <c r="F65" i="10"/>
  <c r="N65" i="10"/>
  <c r="V65" i="10"/>
  <c r="J66" i="10"/>
  <c r="R66" i="10"/>
  <c r="F67" i="10"/>
  <c r="J68" i="10"/>
  <c r="R68" i="10"/>
  <c r="F69" i="10"/>
  <c r="N69" i="10"/>
  <c r="V69" i="10"/>
  <c r="C69" i="10"/>
  <c r="C52" i="151"/>
  <c r="D52" i="152"/>
  <c r="L52" i="152"/>
  <c r="T52" i="152"/>
  <c r="D34" i="10"/>
  <c r="L34" i="10"/>
  <c r="T34" i="10"/>
  <c r="D36" i="10"/>
  <c r="L36" i="10"/>
  <c r="H37" i="10"/>
  <c r="P37" i="10"/>
  <c r="L38" i="10"/>
  <c r="H39" i="10"/>
  <c r="P39" i="10"/>
  <c r="H41" i="10"/>
  <c r="P41" i="10"/>
  <c r="D42" i="10"/>
  <c r="L42" i="10"/>
  <c r="T42" i="10"/>
  <c r="D44" i="10"/>
  <c r="L44" i="10"/>
  <c r="T44" i="10"/>
  <c r="H45" i="10"/>
  <c r="P45" i="10"/>
  <c r="D46" i="10"/>
  <c r="D50" i="10"/>
  <c r="W52" i="153"/>
  <c r="J34" i="10"/>
  <c r="O52" i="154"/>
  <c r="G34" i="10"/>
  <c r="O34" i="10"/>
  <c r="C35" i="10"/>
  <c r="K35" i="10"/>
  <c r="S35" i="10"/>
  <c r="G36" i="10"/>
  <c r="O36" i="10"/>
  <c r="O38" i="10"/>
  <c r="C39" i="10"/>
  <c r="K39" i="10"/>
  <c r="S39" i="10"/>
  <c r="C41" i="10"/>
  <c r="K41" i="10"/>
  <c r="S41" i="10"/>
  <c r="G42" i="10"/>
  <c r="O42" i="10"/>
  <c r="C43" i="10"/>
  <c r="K43" i="10"/>
  <c r="S43" i="10"/>
  <c r="G44" i="10"/>
  <c r="O44" i="10"/>
  <c r="C45" i="10"/>
  <c r="K45" i="10"/>
  <c r="S45" i="10"/>
  <c r="G46" i="10"/>
  <c r="O46" i="10"/>
  <c r="C47" i="10"/>
  <c r="G48" i="10"/>
  <c r="O48" i="10"/>
  <c r="C49" i="10"/>
  <c r="K49" i="10"/>
  <c r="S49" i="10"/>
  <c r="G50" i="10"/>
  <c r="O50" i="10"/>
  <c r="O63" i="10"/>
  <c r="O52" i="151"/>
  <c r="K64" i="10"/>
  <c r="K52" i="151"/>
  <c r="C64" i="10"/>
  <c r="H34" i="10"/>
  <c r="P34" i="10"/>
  <c r="D64" i="10"/>
  <c r="L64" i="10"/>
  <c r="H65" i="10"/>
  <c r="U34" i="10"/>
  <c r="S52" i="154"/>
  <c r="H63" i="10"/>
  <c r="T64" i="10"/>
  <c r="P65" i="10"/>
  <c r="I34" i="10"/>
  <c r="Q34" i="10"/>
  <c r="I36" i="10"/>
  <c r="Q36" i="10"/>
  <c r="E37" i="10"/>
  <c r="M37" i="10"/>
  <c r="U37" i="10"/>
  <c r="M39" i="10"/>
  <c r="U39" i="10"/>
  <c r="E41" i="10"/>
  <c r="M41" i="10"/>
  <c r="U41" i="10"/>
  <c r="I42" i="10"/>
  <c r="Q42" i="10"/>
  <c r="E43" i="10"/>
  <c r="M43" i="10"/>
  <c r="I44" i="10"/>
  <c r="E45" i="10"/>
  <c r="M45" i="10"/>
  <c r="U45" i="10"/>
  <c r="E47" i="10"/>
  <c r="M47" i="10"/>
  <c r="U47" i="10"/>
  <c r="S52" i="151"/>
  <c r="W35" i="10"/>
  <c r="W52" i="151"/>
  <c r="W63" i="10"/>
  <c r="R63" i="10"/>
  <c r="R52" i="151"/>
  <c r="F64" i="10"/>
  <c r="F52" i="151"/>
  <c r="N64" i="10"/>
  <c r="N52" i="151"/>
  <c r="H35" i="10"/>
  <c r="F46" i="10"/>
  <c r="N46" i="10"/>
  <c r="V46" i="10"/>
  <c r="J47" i="10"/>
  <c r="R47" i="10"/>
  <c r="D66" i="10"/>
  <c r="L66" i="10"/>
  <c r="T66" i="10"/>
  <c r="H67" i="10"/>
  <c r="P67" i="10"/>
  <c r="D68" i="10"/>
  <c r="L68" i="10"/>
  <c r="T68" i="10"/>
  <c r="H69" i="10"/>
  <c r="P69" i="10"/>
  <c r="O52" i="152"/>
  <c r="W52" i="154"/>
  <c r="C52" i="155"/>
  <c r="K52" i="155"/>
  <c r="S52" i="155"/>
  <c r="Q44" i="10"/>
  <c r="I48" i="10"/>
  <c r="Q48" i="10"/>
  <c r="E49" i="10"/>
  <c r="M49" i="10"/>
  <c r="U49" i="10"/>
  <c r="I50" i="10"/>
  <c r="Q50" i="10"/>
  <c r="C63" i="10"/>
  <c r="K63" i="10"/>
  <c r="S63" i="10"/>
  <c r="G64" i="10"/>
  <c r="O64" i="10"/>
  <c r="C65" i="10"/>
  <c r="K65" i="10"/>
  <c r="S65" i="10"/>
  <c r="G66" i="10"/>
  <c r="O66" i="10"/>
  <c r="C67" i="10"/>
  <c r="K67" i="10"/>
  <c r="S67" i="10"/>
  <c r="F52" i="152"/>
  <c r="N52" i="152"/>
  <c r="V52" i="152"/>
  <c r="D52" i="151"/>
  <c r="D63" i="10"/>
  <c r="L52" i="151"/>
  <c r="L63" i="10"/>
  <c r="T52" i="151"/>
  <c r="T63" i="10"/>
  <c r="E52" i="151"/>
  <c r="E63" i="10"/>
  <c r="M52" i="151"/>
  <c r="M63" i="10"/>
  <c r="U63" i="10"/>
  <c r="I64" i="10"/>
  <c r="Q64" i="10"/>
  <c r="E65" i="10"/>
  <c r="M65" i="10"/>
  <c r="U65" i="10"/>
  <c r="E69" i="10"/>
  <c r="M69" i="10"/>
  <c r="U69" i="10"/>
  <c r="L46" i="10"/>
  <c r="T46" i="10"/>
  <c r="H47" i="10"/>
  <c r="P47" i="10"/>
  <c r="D48" i="10"/>
  <c r="L48" i="10"/>
  <c r="T48" i="10"/>
  <c r="H49" i="10"/>
  <c r="P49" i="10"/>
  <c r="F52" i="155"/>
  <c r="V52" i="155"/>
  <c r="I52" i="155"/>
  <c r="Q52" i="155"/>
  <c r="D52" i="155"/>
  <c r="L52" i="155"/>
  <c r="T52" i="155"/>
  <c r="G52" i="155"/>
  <c r="O52" i="155"/>
  <c r="W52" i="155"/>
  <c r="J52" i="155"/>
  <c r="R52" i="155"/>
  <c r="E52" i="155"/>
  <c r="M52" i="155"/>
  <c r="U52" i="155"/>
  <c r="H52" i="155"/>
  <c r="P52" i="155"/>
  <c r="F52" i="156"/>
  <c r="N52" i="156"/>
  <c r="I52" i="156"/>
  <c r="Q52" i="156"/>
  <c r="D52" i="156"/>
  <c r="L52" i="156"/>
  <c r="T52" i="156"/>
  <c r="G52" i="156"/>
  <c r="O52" i="156"/>
  <c r="W52" i="156"/>
  <c r="J52" i="156"/>
  <c r="R52" i="156"/>
  <c r="E52" i="156"/>
  <c r="M52" i="156"/>
  <c r="U52" i="156"/>
  <c r="H52" i="156"/>
  <c r="P52" i="156"/>
  <c r="W3" i="153"/>
  <c r="W3" i="154"/>
  <c r="W3" i="151"/>
  <c r="W74" i="123" l="1"/>
  <c r="V74" i="123"/>
  <c r="U74" i="123"/>
  <c r="T74" i="123"/>
  <c r="S74" i="123"/>
  <c r="R74" i="123"/>
  <c r="Q74" i="123"/>
  <c r="P74" i="123"/>
  <c r="O74" i="123"/>
  <c r="N74" i="123"/>
  <c r="M74" i="123"/>
  <c r="L74" i="123"/>
  <c r="K74" i="123"/>
  <c r="J74" i="123"/>
  <c r="I74" i="123"/>
  <c r="H74" i="123"/>
  <c r="G74" i="123"/>
  <c r="F74" i="123"/>
  <c r="E74" i="123"/>
  <c r="D74" i="123"/>
  <c r="C74" i="123"/>
  <c r="W70" i="123"/>
  <c r="V70" i="123"/>
  <c r="U70" i="123"/>
  <c r="T70" i="123"/>
  <c r="S70" i="123"/>
  <c r="R70" i="123"/>
  <c r="Q70" i="123"/>
  <c r="P70" i="123"/>
  <c r="O70" i="123"/>
  <c r="N70" i="123"/>
  <c r="M70" i="123"/>
  <c r="L70" i="123"/>
  <c r="K70" i="123"/>
  <c r="J70" i="123"/>
  <c r="I70" i="123"/>
  <c r="H70" i="123"/>
  <c r="G70" i="123"/>
  <c r="F70" i="123"/>
  <c r="E70" i="123"/>
  <c r="D70" i="123"/>
  <c r="C70" i="123"/>
  <c r="W58" i="123"/>
  <c r="V58" i="123"/>
  <c r="U58" i="123"/>
  <c r="T58" i="123"/>
  <c r="S58" i="123"/>
  <c r="R58" i="123"/>
  <c r="Q58" i="123"/>
  <c r="P58" i="123"/>
  <c r="O58" i="123"/>
  <c r="N58" i="123"/>
  <c r="M58" i="123"/>
  <c r="L58" i="123"/>
  <c r="K58" i="123"/>
  <c r="J58" i="123"/>
  <c r="I58" i="123"/>
  <c r="H58" i="123"/>
  <c r="G58" i="123"/>
  <c r="F58" i="123"/>
  <c r="E58" i="123"/>
  <c r="D58" i="123"/>
  <c r="C58" i="123"/>
  <c r="W57" i="123"/>
  <c r="V57" i="123"/>
  <c r="U57" i="123"/>
  <c r="T57" i="123"/>
  <c r="S57" i="123"/>
  <c r="R57" i="123"/>
  <c r="Q57" i="123"/>
  <c r="P57" i="123"/>
  <c r="O57" i="123"/>
  <c r="N57" i="123"/>
  <c r="M57" i="123"/>
  <c r="L57" i="123"/>
  <c r="K57" i="123"/>
  <c r="J57" i="123"/>
  <c r="I57" i="123"/>
  <c r="H57" i="123"/>
  <c r="G57" i="123"/>
  <c r="F57" i="123"/>
  <c r="E57" i="123"/>
  <c r="D57" i="123"/>
  <c r="C57" i="123"/>
  <c r="W56" i="123"/>
  <c r="V56" i="123"/>
  <c r="U56" i="123"/>
  <c r="T56" i="123"/>
  <c r="S56" i="123"/>
  <c r="R56" i="123"/>
  <c r="Q56" i="123"/>
  <c r="P56" i="123"/>
  <c r="O56" i="123"/>
  <c r="N56" i="123"/>
  <c r="M56" i="123"/>
  <c r="L56" i="123"/>
  <c r="K56" i="123"/>
  <c r="J56" i="123"/>
  <c r="I56" i="123"/>
  <c r="H56" i="123"/>
  <c r="G56" i="123"/>
  <c r="F56" i="123"/>
  <c r="E56" i="123"/>
  <c r="D56" i="123"/>
  <c r="C56" i="123"/>
  <c r="W55" i="123"/>
  <c r="V55" i="123"/>
  <c r="U55" i="123"/>
  <c r="T55" i="123"/>
  <c r="S55" i="123"/>
  <c r="R55" i="123"/>
  <c r="Q55" i="123"/>
  <c r="P55" i="123"/>
  <c r="O55" i="123"/>
  <c r="N55" i="123"/>
  <c r="M55" i="123"/>
  <c r="L55" i="123"/>
  <c r="K55" i="123"/>
  <c r="J55" i="123"/>
  <c r="I55" i="123"/>
  <c r="H55" i="123"/>
  <c r="G55" i="123"/>
  <c r="F55" i="123"/>
  <c r="E55" i="123"/>
  <c r="D55" i="123"/>
  <c r="C55" i="123"/>
  <c r="W54" i="123"/>
  <c r="V54" i="123"/>
  <c r="U54" i="123"/>
  <c r="T54" i="123"/>
  <c r="S54" i="123"/>
  <c r="R54" i="123"/>
  <c r="Q54" i="123"/>
  <c r="P54" i="123"/>
  <c r="O54" i="123"/>
  <c r="N54" i="123"/>
  <c r="M54" i="123"/>
  <c r="L54" i="123"/>
  <c r="K54" i="123"/>
  <c r="J54" i="123"/>
  <c r="I54" i="123"/>
  <c r="H54" i="123"/>
  <c r="G54" i="123"/>
  <c r="F54" i="123"/>
  <c r="E54" i="123"/>
  <c r="D54" i="123"/>
  <c r="C54" i="123"/>
  <c r="W53" i="123"/>
  <c r="V53" i="123"/>
  <c r="U53" i="123"/>
  <c r="T53" i="123"/>
  <c r="S53" i="123"/>
  <c r="R53" i="123"/>
  <c r="Q53" i="123"/>
  <c r="P53" i="123"/>
  <c r="O53" i="123"/>
  <c r="N53" i="123"/>
  <c r="M53" i="123"/>
  <c r="L53" i="123"/>
  <c r="K53" i="123"/>
  <c r="J53" i="123"/>
  <c r="I53" i="123"/>
  <c r="H53" i="123"/>
  <c r="G53" i="123"/>
  <c r="F53" i="123"/>
  <c r="E53" i="123"/>
  <c r="D53" i="123"/>
  <c r="C53" i="123"/>
  <c r="U76" i="116"/>
  <c r="T76" i="116"/>
  <c r="Q76" i="116"/>
  <c r="V75" i="116"/>
  <c r="R75" i="116"/>
  <c r="Q75" i="116"/>
  <c r="N75" i="116"/>
  <c r="J75" i="116"/>
  <c r="O74" i="116"/>
  <c r="N74" i="116"/>
  <c r="K74" i="116"/>
  <c r="G74" i="116"/>
  <c r="F74" i="116"/>
  <c r="C74" i="116"/>
  <c r="C73" i="116"/>
  <c r="Q72" i="116"/>
  <c r="J70" i="116"/>
  <c r="I68" i="116"/>
  <c r="H68" i="116"/>
  <c r="G68" i="116"/>
  <c r="D68" i="116"/>
  <c r="V67" i="116"/>
  <c r="U67" i="116"/>
  <c r="T67" i="116"/>
  <c r="Q67" i="116"/>
  <c r="K66" i="116"/>
  <c r="J66" i="116"/>
  <c r="K65" i="116"/>
  <c r="H65" i="116"/>
  <c r="G65" i="116"/>
  <c r="F65" i="116"/>
  <c r="C65" i="116"/>
  <c r="C64" i="116"/>
  <c r="R63" i="116"/>
  <c r="Q63" i="116"/>
  <c r="W62" i="116"/>
  <c r="O62" i="116"/>
  <c r="J62" i="116"/>
  <c r="I60" i="116"/>
  <c r="D60" i="116"/>
  <c r="V59" i="116"/>
  <c r="U59" i="116"/>
  <c r="T59" i="116"/>
  <c r="Q59" i="116"/>
  <c r="V58" i="116"/>
  <c r="S58" i="116"/>
  <c r="R58" i="116"/>
  <c r="Q58" i="116"/>
  <c r="N58" i="116"/>
  <c r="K58" i="116"/>
  <c r="J58" i="116"/>
  <c r="P57" i="116"/>
  <c r="O57" i="116"/>
  <c r="N57" i="116"/>
  <c r="H57" i="116"/>
  <c r="C57" i="116"/>
  <c r="E56" i="116"/>
  <c r="C56" i="116"/>
  <c r="R55" i="116"/>
  <c r="Q55" i="116"/>
  <c r="W54" i="116"/>
  <c r="O54" i="116"/>
  <c r="M54" i="116"/>
  <c r="J54" i="116"/>
  <c r="O53" i="116"/>
  <c r="L53" i="116"/>
  <c r="K53" i="116"/>
  <c r="J53" i="116"/>
  <c r="G53" i="116"/>
  <c r="D53" i="116"/>
  <c r="C53" i="116"/>
  <c r="T50" i="116"/>
  <c r="Q50" i="116"/>
  <c r="V49" i="116"/>
  <c r="S49" i="116"/>
  <c r="R49" i="116"/>
  <c r="Q49" i="116"/>
  <c r="N49" i="116"/>
  <c r="K49" i="116"/>
  <c r="J49" i="116"/>
  <c r="P48" i="116"/>
  <c r="K48" i="116"/>
  <c r="H48" i="116"/>
  <c r="C48" i="116"/>
  <c r="E47" i="116"/>
  <c r="R46" i="116"/>
  <c r="Q46" i="116"/>
  <c r="W45" i="116"/>
  <c r="R45" i="116"/>
  <c r="O45" i="116"/>
  <c r="N45" i="116"/>
  <c r="M45" i="116"/>
  <c r="J45" i="116"/>
  <c r="V42" i="116"/>
  <c r="U42" i="116"/>
  <c r="T42" i="116"/>
  <c r="Q42" i="116"/>
  <c r="O36" i="116"/>
  <c r="L36" i="116"/>
  <c r="G36" i="116"/>
  <c r="D36" i="116"/>
  <c r="C36" i="116"/>
  <c r="W35" i="116"/>
  <c r="I35" i="116"/>
  <c r="H35" i="116"/>
  <c r="G35" i="116"/>
  <c r="D35" i="116"/>
  <c r="V34" i="116"/>
  <c r="U34" i="116"/>
  <c r="T34" i="116"/>
  <c r="Q34" i="116"/>
  <c r="V32" i="116"/>
  <c r="S32" i="116"/>
  <c r="R32" i="116"/>
  <c r="Q32" i="116"/>
  <c r="N32" i="116"/>
  <c r="K32" i="116"/>
  <c r="J32" i="116"/>
  <c r="I32" i="116"/>
  <c r="P31" i="116"/>
  <c r="O31" i="116"/>
  <c r="N31" i="116"/>
  <c r="K31" i="116"/>
  <c r="H31" i="116"/>
  <c r="G31" i="116"/>
  <c r="F31" i="116"/>
  <c r="C31" i="116"/>
  <c r="H30" i="116"/>
  <c r="E30" i="116"/>
  <c r="D30" i="116"/>
  <c r="C30" i="116"/>
  <c r="U29" i="116"/>
  <c r="R29" i="116"/>
  <c r="Q29" i="116"/>
  <c r="P29" i="116"/>
  <c r="W28" i="116"/>
  <c r="V28" i="116"/>
  <c r="U28" i="116"/>
  <c r="R28" i="116"/>
  <c r="O28" i="116"/>
  <c r="N28" i="116"/>
  <c r="M28" i="116"/>
  <c r="J28" i="116"/>
  <c r="O25" i="116"/>
  <c r="L25" i="116"/>
  <c r="K25" i="116"/>
  <c r="J25" i="116"/>
  <c r="G25" i="116"/>
  <c r="D25" i="116"/>
  <c r="C25" i="116"/>
  <c r="W24" i="116"/>
  <c r="I24" i="116"/>
  <c r="H24" i="116"/>
  <c r="G24" i="116"/>
  <c r="D24" i="116"/>
  <c r="V23" i="116"/>
  <c r="U23" i="116"/>
  <c r="T23" i="116"/>
  <c r="Q23" i="116"/>
  <c r="V21" i="116"/>
  <c r="S21" i="116"/>
  <c r="R21" i="116"/>
  <c r="Q21" i="116"/>
  <c r="N21" i="116"/>
  <c r="K21" i="116"/>
  <c r="J21" i="116"/>
  <c r="I21" i="116"/>
  <c r="P20" i="116"/>
  <c r="O20" i="116"/>
  <c r="N20" i="116"/>
  <c r="K20" i="116"/>
  <c r="H20" i="116"/>
  <c r="G20" i="116"/>
  <c r="F20" i="116"/>
  <c r="C20" i="116"/>
  <c r="H19" i="116"/>
  <c r="E19" i="116"/>
  <c r="D19" i="116"/>
  <c r="C19" i="116"/>
  <c r="U18" i="116"/>
  <c r="R18" i="116"/>
  <c r="Q18" i="116"/>
  <c r="P18" i="116"/>
  <c r="W16" i="116"/>
  <c r="V16" i="116"/>
  <c r="U16" i="116"/>
  <c r="R16" i="116"/>
  <c r="O16" i="116"/>
  <c r="N16" i="116"/>
  <c r="M16" i="116"/>
  <c r="J16" i="116"/>
  <c r="O15" i="116"/>
  <c r="L15" i="116"/>
  <c r="K15" i="116"/>
  <c r="J15" i="116"/>
  <c r="G15" i="116"/>
  <c r="D15" i="116"/>
  <c r="C15" i="116"/>
  <c r="W14" i="116"/>
  <c r="I14" i="116"/>
  <c r="H14" i="116"/>
  <c r="G14" i="116"/>
  <c r="D14" i="116"/>
  <c r="V13" i="116"/>
  <c r="U13" i="116"/>
  <c r="T13" i="116"/>
  <c r="Q13" i="116"/>
  <c r="V12" i="116"/>
  <c r="S12" i="116"/>
  <c r="R12" i="116"/>
  <c r="Q12" i="116"/>
  <c r="N12" i="116"/>
  <c r="K12" i="116"/>
  <c r="J12" i="116"/>
  <c r="I12" i="116"/>
  <c r="P10" i="116"/>
  <c r="O10" i="116"/>
  <c r="N10" i="116"/>
  <c r="K10" i="116"/>
  <c r="H10" i="116"/>
  <c r="G10" i="116"/>
  <c r="F10" i="116"/>
  <c r="C10" i="116"/>
  <c r="H9" i="116"/>
  <c r="E9" i="116"/>
  <c r="D9" i="116"/>
  <c r="C9" i="116"/>
  <c r="U7" i="116"/>
  <c r="R7" i="116"/>
  <c r="Q7" i="116"/>
  <c r="P7" i="116"/>
  <c r="W6" i="116"/>
  <c r="V6" i="116"/>
  <c r="U6" i="116"/>
  <c r="R6" i="116"/>
  <c r="O6" i="116"/>
  <c r="N6" i="116"/>
  <c r="M6" i="116"/>
  <c r="J6" i="116"/>
  <c r="O5" i="116"/>
  <c r="L5" i="116"/>
  <c r="K5" i="116"/>
  <c r="J5" i="116"/>
  <c r="G5" i="116"/>
  <c r="D5" i="116"/>
  <c r="C5" i="116"/>
  <c r="H73" i="116"/>
  <c r="D73" i="116"/>
  <c r="U72" i="116"/>
  <c r="V70" i="116"/>
  <c r="U70" i="116"/>
  <c r="R70" i="116"/>
  <c r="N70" i="116"/>
  <c r="M70" i="116"/>
  <c r="O69" i="116"/>
  <c r="K69" i="116"/>
  <c r="J69" i="116"/>
  <c r="G69" i="116"/>
  <c r="C69" i="116"/>
  <c r="H64" i="116"/>
  <c r="E64" i="116"/>
  <c r="D64" i="116"/>
  <c r="U63" i="116"/>
  <c r="V62" i="116"/>
  <c r="U62" i="116"/>
  <c r="R62" i="116"/>
  <c r="N62" i="116"/>
  <c r="M62" i="116"/>
  <c r="H60" i="116"/>
  <c r="G60" i="116"/>
  <c r="K57" i="116"/>
  <c r="G57" i="116"/>
  <c r="F57" i="116"/>
  <c r="H56" i="116"/>
  <c r="D56" i="116"/>
  <c r="U55" i="116"/>
  <c r="V54" i="116"/>
  <c r="U54" i="116"/>
  <c r="R54" i="116"/>
  <c r="N54" i="116"/>
  <c r="O48" i="116"/>
  <c r="N48" i="116"/>
  <c r="G48" i="116"/>
  <c r="F48" i="116"/>
  <c r="H47" i="116"/>
  <c r="D47" i="116"/>
  <c r="C47" i="116"/>
  <c r="U46" i="116"/>
  <c r="V45" i="116"/>
  <c r="U45" i="116"/>
  <c r="S24" i="102"/>
  <c r="N5" i="102"/>
  <c r="O64" i="102"/>
  <c r="G64" i="102"/>
  <c r="L55" i="102"/>
  <c r="D55" i="102"/>
  <c r="V36" i="102"/>
  <c r="F36" i="102"/>
  <c r="C24" i="102"/>
  <c r="P23" i="102"/>
  <c r="H23" i="102"/>
  <c r="U12" i="102"/>
  <c r="M12" i="102"/>
  <c r="E12" i="102"/>
  <c r="I45" i="102"/>
  <c r="W75" i="46"/>
  <c r="V75" i="46"/>
  <c r="U75" i="46"/>
  <c r="T75" i="46"/>
  <c r="S75" i="46"/>
  <c r="R75" i="46"/>
  <c r="Q75" i="46"/>
  <c r="P75" i="46"/>
  <c r="O75" i="46"/>
  <c r="N75" i="46"/>
  <c r="M75" i="46"/>
  <c r="L75" i="46"/>
  <c r="K75" i="46"/>
  <c r="J75" i="46"/>
  <c r="I75" i="46"/>
  <c r="H75" i="46"/>
  <c r="G75" i="46"/>
  <c r="F75" i="46"/>
  <c r="E75" i="46"/>
  <c r="D75" i="46"/>
  <c r="C75" i="46"/>
  <c r="C14" i="102" l="1"/>
  <c r="C35" i="102"/>
  <c r="C43" i="102"/>
  <c r="C51" i="102"/>
  <c r="C60" i="102"/>
  <c r="I62" i="102"/>
  <c r="I70" i="102"/>
  <c r="Q70" i="102"/>
  <c r="P13" i="102"/>
  <c r="K14" i="102"/>
  <c r="S14" i="102"/>
  <c r="F25" i="102"/>
  <c r="N25" i="102"/>
  <c r="V25" i="102"/>
  <c r="I37" i="102"/>
  <c r="Q37" i="102"/>
  <c r="D46" i="102"/>
  <c r="L46" i="102"/>
  <c r="T46" i="102"/>
  <c r="G56" i="102"/>
  <c r="O56" i="102"/>
  <c r="W56" i="102"/>
  <c r="J65" i="102"/>
  <c r="R65" i="102"/>
  <c r="L72" i="102"/>
  <c r="T72" i="102"/>
  <c r="J10" i="102"/>
  <c r="R10" i="102"/>
  <c r="E21" i="102"/>
  <c r="M21" i="102"/>
  <c r="U21" i="102"/>
  <c r="H34" i="102"/>
  <c r="P34" i="102"/>
  <c r="K35" i="102"/>
  <c r="S35" i="102"/>
  <c r="F44" i="102"/>
  <c r="N44" i="102"/>
  <c r="V44" i="102"/>
  <c r="I54" i="102"/>
  <c r="Q54" i="102"/>
  <c r="D63" i="102"/>
  <c r="L63" i="102"/>
  <c r="T63" i="102"/>
  <c r="O9" i="102"/>
  <c r="W9" i="102"/>
  <c r="R20" i="102"/>
  <c r="E32" i="102"/>
  <c r="U32" i="102"/>
  <c r="H42" i="102"/>
  <c r="K43" i="102"/>
  <c r="S43" i="102"/>
  <c r="F53" i="102"/>
  <c r="N53" i="102"/>
  <c r="V53" i="102"/>
  <c r="Q62" i="102"/>
  <c r="D7" i="102"/>
  <c r="L7" i="102"/>
  <c r="T7" i="102"/>
  <c r="G19" i="102"/>
  <c r="O19" i="102"/>
  <c r="W19" i="102"/>
  <c r="J31" i="102"/>
  <c r="R31" i="102"/>
  <c r="E41" i="102"/>
  <c r="M41" i="102"/>
  <c r="U41" i="102"/>
  <c r="H50" i="102"/>
  <c r="P50" i="102"/>
  <c r="K51" i="102"/>
  <c r="F61" i="102"/>
  <c r="N61" i="102"/>
  <c r="F69" i="102"/>
  <c r="N69" i="102"/>
  <c r="V69" i="102"/>
  <c r="H76" i="102"/>
  <c r="P76" i="102"/>
  <c r="I6" i="102"/>
  <c r="Q6" i="102"/>
  <c r="D18" i="102"/>
  <c r="L18" i="102"/>
  <c r="T18" i="102"/>
  <c r="G30" i="102"/>
  <c r="O30" i="102"/>
  <c r="W30" i="102"/>
  <c r="J40" i="102"/>
  <c r="R40" i="102"/>
  <c r="E49" i="102"/>
  <c r="M49" i="102"/>
  <c r="U49" i="102"/>
  <c r="H59" i="102"/>
  <c r="P59" i="102"/>
  <c r="K60" i="102"/>
  <c r="S60" i="102"/>
  <c r="K68" i="102"/>
  <c r="S68" i="102"/>
  <c r="M75" i="102"/>
  <c r="U75" i="102"/>
  <c r="V5" i="102"/>
  <c r="Q16" i="102"/>
  <c r="D29" i="102"/>
  <c r="T29" i="102"/>
  <c r="G39" i="102"/>
  <c r="W39" i="102"/>
  <c r="J48" i="102"/>
  <c r="E58" i="102"/>
  <c r="M58" i="102"/>
  <c r="H67" i="102"/>
  <c r="P67" i="102"/>
  <c r="J74" i="102"/>
  <c r="R74" i="102"/>
  <c r="F15" i="102"/>
  <c r="N15" i="102"/>
  <c r="V15" i="102"/>
  <c r="I28" i="102"/>
  <c r="Q28" i="102"/>
  <c r="D38" i="102"/>
  <c r="L38" i="102"/>
  <c r="T38" i="102"/>
  <c r="G47" i="102"/>
  <c r="O47" i="102"/>
  <c r="W47" i="102"/>
  <c r="J57" i="102"/>
  <c r="R57" i="102"/>
  <c r="E66" i="102"/>
  <c r="M66" i="102"/>
  <c r="U66" i="102"/>
  <c r="G73" i="102"/>
  <c r="O73" i="102"/>
  <c r="W73" i="102"/>
  <c r="F5" i="102"/>
  <c r="G9" i="102"/>
  <c r="H13" i="102"/>
  <c r="I16" i="102"/>
  <c r="J20" i="102"/>
  <c r="K24" i="102"/>
  <c r="L29" i="102"/>
  <c r="M32" i="102"/>
  <c r="N36" i="102"/>
  <c r="O39" i="102"/>
  <c r="P42" i="102"/>
  <c r="Q45" i="102"/>
  <c r="R48" i="102"/>
  <c r="S51" i="102"/>
  <c r="T55" i="102"/>
  <c r="U58" i="102"/>
  <c r="V61" i="102"/>
  <c r="W64" i="102"/>
  <c r="C68" i="102"/>
  <c r="D72" i="102"/>
  <c r="E75" i="102"/>
  <c r="E5" i="102"/>
  <c r="M5" i="102"/>
  <c r="U5" i="102"/>
  <c r="H6" i="102"/>
  <c r="P6" i="102"/>
  <c r="C7" i="102"/>
  <c r="K7" i="102"/>
  <c r="S7" i="102"/>
  <c r="F9" i="102"/>
  <c r="N9" i="102"/>
  <c r="V9" i="102"/>
  <c r="I10" i="102"/>
  <c r="Q10" i="102"/>
  <c r="D12" i="102"/>
  <c r="L12" i="102"/>
  <c r="T12" i="102"/>
  <c r="G13" i="102"/>
  <c r="O13" i="102"/>
  <c r="W13" i="102"/>
  <c r="J14" i="102"/>
  <c r="R14" i="102"/>
  <c r="E15" i="102"/>
  <c r="M15" i="102"/>
  <c r="U15" i="102"/>
  <c r="H16" i="102"/>
  <c r="P16" i="102"/>
  <c r="C18" i="102"/>
  <c r="K18" i="102"/>
  <c r="S18" i="102"/>
  <c r="F19" i="102"/>
  <c r="N19" i="102"/>
  <c r="V19" i="102"/>
  <c r="I20" i="102"/>
  <c r="Q20" i="102"/>
  <c r="D21" i="102"/>
  <c r="L21" i="102"/>
  <c r="T21" i="102"/>
  <c r="G23" i="102"/>
  <c r="O23" i="102"/>
  <c r="W23" i="102"/>
  <c r="J24" i="102"/>
  <c r="R24" i="102"/>
  <c r="E25" i="102"/>
  <c r="M25" i="102"/>
  <c r="U25" i="102"/>
  <c r="H28" i="102"/>
  <c r="P28" i="102"/>
  <c r="C29" i="102"/>
  <c r="K29" i="102"/>
  <c r="S29" i="102"/>
  <c r="F30" i="102"/>
  <c r="N30" i="102"/>
  <c r="V30" i="102"/>
  <c r="I31" i="102"/>
  <c r="Q31" i="102"/>
  <c r="D32" i="102"/>
  <c r="L32" i="102"/>
  <c r="T32" i="102"/>
  <c r="G34" i="102"/>
  <c r="O34" i="102"/>
  <c r="W34" i="102"/>
  <c r="J35" i="102"/>
  <c r="R35" i="102"/>
  <c r="E36" i="102"/>
  <c r="M36" i="102"/>
  <c r="U36" i="102"/>
  <c r="H37" i="102"/>
  <c r="P37" i="102"/>
  <c r="C38" i="102"/>
  <c r="K38" i="102"/>
  <c r="S38" i="102"/>
  <c r="F39" i="102"/>
  <c r="N39" i="102"/>
  <c r="V39" i="102"/>
  <c r="I40" i="102"/>
  <c r="Q40" i="102"/>
  <c r="D41" i="102"/>
  <c r="L41" i="102"/>
  <c r="T41" i="102"/>
  <c r="G42" i="102"/>
  <c r="O42" i="102"/>
  <c r="W42" i="102"/>
  <c r="J43" i="102"/>
  <c r="R43" i="102"/>
  <c r="E44" i="102"/>
  <c r="M44" i="102"/>
  <c r="U44" i="102"/>
  <c r="H45" i="102"/>
  <c r="P45" i="102"/>
  <c r="C46" i="102"/>
  <c r="K46" i="102"/>
  <c r="S46" i="102"/>
  <c r="F47" i="102"/>
  <c r="N47" i="102"/>
  <c r="V47" i="102"/>
  <c r="I48" i="102"/>
  <c r="Q48" i="102"/>
  <c r="D49" i="102"/>
  <c r="L49" i="102"/>
  <c r="T49" i="102"/>
  <c r="G50" i="102"/>
  <c r="O50" i="102"/>
  <c r="W50" i="102"/>
  <c r="J51" i="102"/>
  <c r="R51" i="102"/>
  <c r="E53" i="102"/>
  <c r="M53" i="102"/>
  <c r="U53" i="102"/>
  <c r="H54" i="102"/>
  <c r="P54" i="102"/>
  <c r="C55" i="102"/>
  <c r="K55" i="102"/>
  <c r="S55" i="102"/>
  <c r="F56" i="102"/>
  <c r="N56" i="102"/>
  <c r="V56" i="102"/>
  <c r="I57" i="102"/>
  <c r="Q57" i="102"/>
  <c r="D58" i="102"/>
  <c r="L58" i="102"/>
  <c r="T58" i="102"/>
  <c r="G59" i="102"/>
  <c r="O59" i="102"/>
  <c r="W59" i="102"/>
  <c r="J60" i="102"/>
  <c r="R60" i="102"/>
  <c r="E61" i="102"/>
  <c r="M61" i="102"/>
  <c r="U61" i="102"/>
  <c r="H62" i="102"/>
  <c r="P62" i="102"/>
  <c r="C63" i="102"/>
  <c r="K63" i="102"/>
  <c r="S63" i="102"/>
  <c r="F64" i="102"/>
  <c r="N64" i="102"/>
  <c r="V64" i="102"/>
  <c r="I65" i="102"/>
  <c r="Q65" i="102"/>
  <c r="D66" i="102"/>
  <c r="L66" i="102"/>
  <c r="T66" i="102"/>
  <c r="G67" i="102"/>
  <c r="O67" i="102"/>
  <c r="W67" i="102"/>
  <c r="J68" i="102"/>
  <c r="R68" i="102"/>
  <c r="E69" i="102"/>
  <c r="M69" i="102"/>
  <c r="U69" i="102"/>
  <c r="H70" i="102"/>
  <c r="P70" i="102"/>
  <c r="C72" i="102"/>
  <c r="K72" i="102"/>
  <c r="S72" i="102"/>
  <c r="F73" i="102"/>
  <c r="N73" i="102"/>
  <c r="V73" i="102"/>
  <c r="I74" i="102"/>
  <c r="Q74" i="102"/>
  <c r="D75" i="102"/>
  <c r="L75" i="102"/>
  <c r="T75" i="102"/>
  <c r="G76" i="102"/>
  <c r="O76" i="102"/>
  <c r="W76" i="102"/>
  <c r="G5" i="102"/>
  <c r="O5" i="102"/>
  <c r="W5" i="102"/>
  <c r="J6" i="102"/>
  <c r="R6" i="102"/>
  <c r="E7" i="102"/>
  <c r="M7" i="102"/>
  <c r="U7" i="102"/>
  <c r="H9" i="102"/>
  <c r="P9" i="102"/>
  <c r="C10" i="102"/>
  <c r="K10" i="102"/>
  <c r="S10" i="102"/>
  <c r="F12" i="102"/>
  <c r="N12" i="102"/>
  <c r="V12" i="102"/>
  <c r="I13" i="102"/>
  <c r="Q13" i="102"/>
  <c r="D14" i="102"/>
  <c r="L14" i="102"/>
  <c r="T14" i="102"/>
  <c r="G15" i="102"/>
  <c r="O15" i="102"/>
  <c r="W15" i="102"/>
  <c r="J16" i="102"/>
  <c r="R16" i="102"/>
  <c r="E18" i="102"/>
  <c r="M18" i="102"/>
  <c r="U18" i="102"/>
  <c r="H19" i="102"/>
  <c r="P19" i="102"/>
  <c r="C20" i="102"/>
  <c r="K20" i="102"/>
  <c r="S20" i="102"/>
  <c r="F21" i="102"/>
  <c r="N21" i="102"/>
  <c r="P5" i="46"/>
  <c r="I9" i="46"/>
  <c r="W12" i="46"/>
  <c r="P15" i="46"/>
  <c r="I19" i="46"/>
  <c r="W21" i="46"/>
  <c r="P25" i="46"/>
  <c r="I30" i="46"/>
  <c r="W32" i="46"/>
  <c r="P36" i="46"/>
  <c r="I39" i="46"/>
  <c r="W41" i="46"/>
  <c r="P44" i="46"/>
  <c r="I47" i="46"/>
  <c r="W49" i="46"/>
  <c r="P53" i="46"/>
  <c r="I56" i="46"/>
  <c r="W58" i="46"/>
  <c r="P61" i="46"/>
  <c r="I64" i="46"/>
  <c r="W66" i="46"/>
  <c r="P69" i="46"/>
  <c r="I73" i="46"/>
  <c r="V21" i="102"/>
  <c r="I23" i="102"/>
  <c r="Q23" i="102"/>
  <c r="D24" i="102"/>
  <c r="L24" i="102"/>
  <c r="T24" i="102"/>
  <c r="G25" i="102"/>
  <c r="O25" i="102"/>
  <c r="W25" i="102"/>
  <c r="J28" i="102"/>
  <c r="R28" i="102"/>
  <c r="E29" i="102"/>
  <c r="M29" i="102"/>
  <c r="U29" i="102"/>
  <c r="H30" i="102"/>
  <c r="P30" i="102"/>
  <c r="C31" i="102"/>
  <c r="K31" i="102"/>
  <c r="S31" i="102"/>
  <c r="F32" i="102"/>
  <c r="N32" i="102"/>
  <c r="V32" i="102"/>
  <c r="I34" i="102"/>
  <c r="Q34" i="102"/>
  <c r="D35" i="102"/>
  <c r="L35" i="102"/>
  <c r="T35" i="102"/>
  <c r="G36" i="102"/>
  <c r="O36" i="102"/>
  <c r="W36" i="102"/>
  <c r="J37" i="102"/>
  <c r="R37" i="102"/>
  <c r="E38" i="102"/>
  <c r="M38" i="102"/>
  <c r="U38" i="102"/>
  <c r="H39" i="102"/>
  <c r="P39" i="102"/>
  <c r="C40" i="102"/>
  <c r="K40" i="102"/>
  <c r="S40" i="102"/>
  <c r="F41" i="102"/>
  <c r="N41" i="102"/>
  <c r="V41" i="102"/>
  <c r="I42" i="102"/>
  <c r="Q42" i="102"/>
  <c r="D43" i="102"/>
  <c r="L43" i="102"/>
  <c r="T43" i="102"/>
  <c r="G44" i="102"/>
  <c r="O44" i="102"/>
  <c r="W44" i="102"/>
  <c r="J45" i="102"/>
  <c r="R45" i="102"/>
  <c r="E46" i="102"/>
  <c r="M46" i="102"/>
  <c r="U46" i="102"/>
  <c r="H47" i="102"/>
  <c r="P47" i="102"/>
  <c r="C48" i="102"/>
  <c r="K48" i="102"/>
  <c r="S48" i="102"/>
  <c r="F49" i="102"/>
  <c r="N49" i="102"/>
  <c r="V49" i="102"/>
  <c r="I50" i="102"/>
  <c r="Q50" i="102"/>
  <c r="D51" i="102"/>
  <c r="L51" i="102"/>
  <c r="T51" i="102"/>
  <c r="G53" i="102"/>
  <c r="O53" i="102"/>
  <c r="W53" i="102"/>
  <c r="J54" i="102"/>
  <c r="R54" i="102"/>
  <c r="E55" i="102"/>
  <c r="M55" i="102"/>
  <c r="U55" i="102"/>
  <c r="H56" i="102"/>
  <c r="P56" i="102"/>
  <c r="C57" i="102"/>
  <c r="K57" i="102"/>
  <c r="S57" i="102"/>
  <c r="F58" i="102"/>
  <c r="N58" i="102"/>
  <c r="V58" i="102"/>
  <c r="H5" i="102"/>
  <c r="P5" i="102"/>
  <c r="C6" i="102"/>
  <c r="K6" i="102"/>
  <c r="S6" i="102"/>
  <c r="F7" i="102"/>
  <c r="N7" i="102"/>
  <c r="V7" i="102"/>
  <c r="I9" i="102"/>
  <c r="Q9" i="102"/>
  <c r="D10" i="102"/>
  <c r="L10" i="102"/>
  <c r="T10" i="102"/>
  <c r="G12" i="102"/>
  <c r="O12" i="102"/>
  <c r="W12" i="102"/>
  <c r="J13" i="102"/>
  <c r="R13" i="102"/>
  <c r="E14" i="102"/>
  <c r="M14" i="102"/>
  <c r="U14" i="102"/>
  <c r="H15" i="102"/>
  <c r="P15" i="102"/>
  <c r="C16" i="102"/>
  <c r="K16" i="102"/>
  <c r="S16" i="102"/>
  <c r="F18" i="102"/>
  <c r="N18" i="102"/>
  <c r="V18" i="102"/>
  <c r="I19" i="102"/>
  <c r="Q19" i="102"/>
  <c r="D20" i="102"/>
  <c r="L20" i="102"/>
  <c r="T20" i="102"/>
  <c r="G21" i="102"/>
  <c r="O21" i="102"/>
  <c r="W21" i="102"/>
  <c r="J23" i="102"/>
  <c r="R23" i="102"/>
  <c r="E24" i="102"/>
  <c r="M24" i="102"/>
  <c r="U24" i="102"/>
  <c r="H25" i="102"/>
  <c r="P25" i="102"/>
  <c r="C28" i="102"/>
  <c r="K28" i="102"/>
  <c r="S28" i="102"/>
  <c r="F29" i="102"/>
  <c r="N29" i="102"/>
  <c r="V29" i="102"/>
  <c r="I30" i="102"/>
  <c r="Q30" i="102"/>
  <c r="D31" i="102"/>
  <c r="L31" i="102"/>
  <c r="T31" i="102"/>
  <c r="G32" i="102"/>
  <c r="I5" i="102"/>
  <c r="Q5" i="102"/>
  <c r="D6" i="102"/>
  <c r="L6" i="102"/>
  <c r="T6" i="102"/>
  <c r="G7" i="102"/>
  <c r="O7" i="102"/>
  <c r="W7" i="102"/>
  <c r="J9" i="102"/>
  <c r="R9" i="102"/>
  <c r="E10" i="102"/>
  <c r="M10" i="102"/>
  <c r="U10" i="102"/>
  <c r="H12" i="102"/>
  <c r="P12" i="102"/>
  <c r="C13" i="102"/>
  <c r="K13" i="102"/>
  <c r="S13" i="102"/>
  <c r="F14" i="102"/>
  <c r="N14" i="102"/>
  <c r="V14" i="102"/>
  <c r="I15" i="102"/>
  <c r="Q15" i="102"/>
  <c r="D16" i="102"/>
  <c r="L16" i="102"/>
  <c r="T16" i="102"/>
  <c r="G18" i="102"/>
  <c r="O18" i="102"/>
  <c r="W18" i="102"/>
  <c r="J19" i="102"/>
  <c r="R19" i="102"/>
  <c r="E20" i="102"/>
  <c r="M20" i="102"/>
  <c r="U20" i="102"/>
  <c r="H21" i="102"/>
  <c r="P21" i="102"/>
  <c r="C23" i="102"/>
  <c r="K23" i="102"/>
  <c r="S23" i="102"/>
  <c r="F24" i="102"/>
  <c r="N24" i="102"/>
  <c r="V24" i="102"/>
  <c r="I25" i="102"/>
  <c r="Q25" i="102"/>
  <c r="D28" i="102"/>
  <c r="L28" i="102"/>
  <c r="T28" i="102"/>
  <c r="G29" i="102"/>
  <c r="O29" i="102"/>
  <c r="W29" i="102"/>
  <c r="J30" i="102"/>
  <c r="R30" i="102"/>
  <c r="E31" i="102"/>
  <c r="M31" i="102"/>
  <c r="U31" i="102"/>
  <c r="H32" i="102"/>
  <c r="P32" i="102"/>
  <c r="C34" i="102"/>
  <c r="K34" i="102"/>
  <c r="S34" i="102"/>
  <c r="F35" i="102"/>
  <c r="N35" i="102"/>
  <c r="V35" i="102"/>
  <c r="I36" i="102"/>
  <c r="Q36" i="102"/>
  <c r="D37" i="102"/>
  <c r="L37" i="102"/>
  <c r="T37" i="102"/>
  <c r="G38" i="102"/>
  <c r="O38" i="102"/>
  <c r="W38" i="102"/>
  <c r="J39" i="102"/>
  <c r="R39" i="102"/>
  <c r="E40" i="102"/>
  <c r="M40" i="102"/>
  <c r="U40" i="102"/>
  <c r="H41" i="102"/>
  <c r="P41" i="102"/>
  <c r="C42" i="102"/>
  <c r="K42" i="102"/>
  <c r="S42" i="102"/>
  <c r="F43" i="102"/>
  <c r="N43" i="102"/>
  <c r="V43" i="102"/>
  <c r="I44" i="102"/>
  <c r="Q44" i="102"/>
  <c r="D45" i="102"/>
  <c r="L45" i="102"/>
  <c r="T45" i="102"/>
  <c r="G46" i="102"/>
  <c r="O46" i="102"/>
  <c r="W46" i="102"/>
  <c r="J47" i="102"/>
  <c r="R47" i="102"/>
  <c r="E48" i="102"/>
  <c r="M48" i="102"/>
  <c r="J5" i="102"/>
  <c r="R5" i="102"/>
  <c r="E6" i="102"/>
  <c r="M6" i="102"/>
  <c r="U6" i="102"/>
  <c r="H7" i="102"/>
  <c r="P7" i="102"/>
  <c r="C9" i="102"/>
  <c r="K9" i="102"/>
  <c r="S9" i="102"/>
  <c r="F10" i="102"/>
  <c r="N10" i="102"/>
  <c r="V10" i="102"/>
  <c r="I12" i="102"/>
  <c r="Q12" i="102"/>
  <c r="D13" i="102"/>
  <c r="L13" i="102"/>
  <c r="T13" i="102"/>
  <c r="G14" i="102"/>
  <c r="O14" i="102"/>
  <c r="W14" i="102"/>
  <c r="J15" i="102"/>
  <c r="R15" i="102"/>
  <c r="E16" i="102"/>
  <c r="M16" i="102"/>
  <c r="U16" i="102"/>
  <c r="H18" i="102"/>
  <c r="P18" i="102"/>
  <c r="C19" i="102"/>
  <c r="K19" i="102"/>
  <c r="S19" i="102"/>
  <c r="F20" i="102"/>
  <c r="N20" i="102"/>
  <c r="V20" i="102"/>
  <c r="I21" i="102"/>
  <c r="Q21" i="102"/>
  <c r="D23" i="102"/>
  <c r="L23" i="102"/>
  <c r="T23" i="102"/>
  <c r="G24" i="102"/>
  <c r="O24" i="102"/>
  <c r="W24" i="102"/>
  <c r="J25" i="102"/>
  <c r="R25" i="102"/>
  <c r="E28" i="102"/>
  <c r="M28" i="102"/>
  <c r="U28" i="102"/>
  <c r="H29" i="102"/>
  <c r="P29" i="102"/>
  <c r="C30" i="102"/>
  <c r="K30" i="102"/>
  <c r="S30" i="102"/>
  <c r="F31" i="102"/>
  <c r="N31" i="102"/>
  <c r="V31" i="102"/>
  <c r="I32" i="102"/>
  <c r="Q32" i="102"/>
  <c r="D34" i="102"/>
  <c r="L34" i="102"/>
  <c r="T34" i="102"/>
  <c r="G35" i="102"/>
  <c r="O35" i="102"/>
  <c r="W35" i="102"/>
  <c r="J36" i="102"/>
  <c r="R36" i="102"/>
  <c r="E37" i="102"/>
  <c r="M37" i="102"/>
  <c r="U37" i="102"/>
  <c r="H38" i="102"/>
  <c r="P38" i="102"/>
  <c r="C39" i="102"/>
  <c r="K39" i="102"/>
  <c r="S39" i="102"/>
  <c r="F40" i="102"/>
  <c r="N40" i="102"/>
  <c r="V40" i="102"/>
  <c r="I41" i="102"/>
  <c r="Q41" i="102"/>
  <c r="D42" i="102"/>
  <c r="L42" i="102"/>
  <c r="C5" i="102"/>
  <c r="K5" i="102"/>
  <c r="S5" i="102"/>
  <c r="F6" i="102"/>
  <c r="N6" i="102"/>
  <c r="V6" i="102"/>
  <c r="I7" i="102"/>
  <c r="Q7" i="102"/>
  <c r="D9" i="102"/>
  <c r="L9" i="102"/>
  <c r="T9" i="102"/>
  <c r="G10" i="102"/>
  <c r="O10" i="102"/>
  <c r="W10" i="102"/>
  <c r="J12" i="102"/>
  <c r="R12" i="102"/>
  <c r="E13" i="102"/>
  <c r="M13" i="102"/>
  <c r="U13" i="102"/>
  <c r="H14" i="102"/>
  <c r="P14" i="102"/>
  <c r="C15" i="102"/>
  <c r="K15" i="102"/>
  <c r="S15" i="102"/>
  <c r="F16" i="102"/>
  <c r="N16" i="102"/>
  <c r="V16" i="102"/>
  <c r="I18" i="102"/>
  <c r="Q18" i="102"/>
  <c r="D19" i="102"/>
  <c r="L19" i="102"/>
  <c r="T19" i="102"/>
  <c r="G20" i="102"/>
  <c r="O20" i="102"/>
  <c r="W20" i="102"/>
  <c r="J21" i="102"/>
  <c r="R21" i="102"/>
  <c r="E23" i="102"/>
  <c r="M23" i="102"/>
  <c r="U23" i="102"/>
  <c r="H24" i="102"/>
  <c r="P24" i="102"/>
  <c r="C25" i="102"/>
  <c r="K25" i="102"/>
  <c r="S25" i="102"/>
  <c r="F28" i="102"/>
  <c r="N28" i="102"/>
  <c r="V28" i="102"/>
  <c r="I29" i="102"/>
  <c r="Q29" i="102"/>
  <c r="D30" i="102"/>
  <c r="L30" i="102"/>
  <c r="T30" i="102"/>
  <c r="G31" i="102"/>
  <c r="O31" i="102"/>
  <c r="W31" i="102"/>
  <c r="J32" i="102"/>
  <c r="R32" i="102"/>
  <c r="E34" i="102"/>
  <c r="M34" i="102"/>
  <c r="U34" i="102"/>
  <c r="H35" i="102"/>
  <c r="P35" i="102"/>
  <c r="C36" i="102"/>
  <c r="K36" i="102"/>
  <c r="S36" i="102"/>
  <c r="F37" i="102"/>
  <c r="N37" i="102"/>
  <c r="V37" i="102"/>
  <c r="I38" i="102"/>
  <c r="Q38" i="102"/>
  <c r="D39" i="102"/>
  <c r="L39" i="102"/>
  <c r="T39" i="102"/>
  <c r="G40" i="102"/>
  <c r="O40" i="102"/>
  <c r="W40" i="102"/>
  <c r="J41" i="102"/>
  <c r="R41" i="102"/>
  <c r="E42" i="102"/>
  <c r="M42" i="102"/>
  <c r="D5" i="102"/>
  <c r="L5" i="102"/>
  <c r="T5" i="102"/>
  <c r="G6" i="102"/>
  <c r="O6" i="102"/>
  <c r="W6" i="102"/>
  <c r="J7" i="102"/>
  <c r="R7" i="102"/>
  <c r="E9" i="102"/>
  <c r="M9" i="102"/>
  <c r="U9" i="102"/>
  <c r="H10" i="102"/>
  <c r="P10" i="102"/>
  <c r="C12" i="102"/>
  <c r="K12" i="102"/>
  <c r="S12" i="102"/>
  <c r="F13" i="102"/>
  <c r="N13" i="102"/>
  <c r="V13" i="102"/>
  <c r="I14" i="102"/>
  <c r="Q14" i="102"/>
  <c r="D15" i="102"/>
  <c r="L15" i="102"/>
  <c r="T15" i="102"/>
  <c r="G16" i="102"/>
  <c r="O16" i="102"/>
  <c r="W16" i="102"/>
  <c r="J18" i="102"/>
  <c r="R18" i="102"/>
  <c r="E19" i="102"/>
  <c r="M19" i="102"/>
  <c r="U19" i="102"/>
  <c r="H20" i="102"/>
  <c r="P20" i="102"/>
  <c r="C21" i="102"/>
  <c r="K21" i="102"/>
  <c r="S21" i="102"/>
  <c r="F23" i="102"/>
  <c r="N23" i="102"/>
  <c r="V23" i="102"/>
  <c r="I24" i="102"/>
  <c r="Q24" i="102"/>
  <c r="D25" i="102"/>
  <c r="L25" i="102"/>
  <c r="T25" i="102"/>
  <c r="G28" i="102"/>
  <c r="O28" i="102"/>
  <c r="W28" i="102"/>
  <c r="J29" i="102"/>
  <c r="R29" i="102"/>
  <c r="E30" i="102"/>
  <c r="M30" i="102"/>
  <c r="U30" i="102"/>
  <c r="H31" i="102"/>
  <c r="P31" i="102"/>
  <c r="C32" i="102"/>
  <c r="K32" i="102"/>
  <c r="S32" i="102"/>
  <c r="F34" i="102"/>
  <c r="N34" i="102"/>
  <c r="V34" i="102"/>
  <c r="I35" i="102"/>
  <c r="Q35" i="102"/>
  <c r="D36" i="102"/>
  <c r="L36" i="102"/>
  <c r="T36" i="102"/>
  <c r="G37" i="102"/>
  <c r="O37" i="102"/>
  <c r="W37" i="102"/>
  <c r="J38" i="102"/>
  <c r="R38" i="102"/>
  <c r="E39" i="102"/>
  <c r="M39" i="102"/>
  <c r="U39" i="102"/>
  <c r="H40" i="102"/>
  <c r="P40" i="102"/>
  <c r="C41" i="102"/>
  <c r="K41" i="102"/>
  <c r="S41" i="102"/>
  <c r="F42" i="102"/>
  <c r="N42" i="102"/>
  <c r="V42" i="102"/>
  <c r="I43" i="102"/>
  <c r="I59" i="102"/>
  <c r="Q59" i="102"/>
  <c r="D60" i="102"/>
  <c r="L60" i="102"/>
  <c r="T60" i="102"/>
  <c r="G61" i="102"/>
  <c r="O61" i="102"/>
  <c r="W61" i="102"/>
  <c r="J62" i="102"/>
  <c r="R62" i="102"/>
  <c r="E63" i="102"/>
  <c r="M63" i="102"/>
  <c r="U63" i="102"/>
  <c r="H64" i="102"/>
  <c r="P64" i="102"/>
  <c r="C65" i="102"/>
  <c r="K65" i="102"/>
  <c r="S65" i="102"/>
  <c r="F66" i="102"/>
  <c r="N66" i="102"/>
  <c r="V66" i="102"/>
  <c r="I67" i="102"/>
  <c r="Q67" i="102"/>
  <c r="D68" i="102"/>
  <c r="L68" i="102"/>
  <c r="T68" i="102"/>
  <c r="G69" i="102"/>
  <c r="O69" i="102"/>
  <c r="W69" i="102"/>
  <c r="J70" i="102"/>
  <c r="R70" i="102"/>
  <c r="E72" i="102"/>
  <c r="M72" i="102"/>
  <c r="U72" i="102"/>
  <c r="H73" i="102"/>
  <c r="P73" i="102"/>
  <c r="C74" i="102"/>
  <c r="K74" i="102"/>
  <c r="S74" i="102"/>
  <c r="F75" i="102"/>
  <c r="N75" i="102"/>
  <c r="V75" i="102"/>
  <c r="I76" i="102"/>
  <c r="Q76" i="102"/>
  <c r="O32" i="102"/>
  <c r="W32" i="102"/>
  <c r="J34" i="102"/>
  <c r="R34" i="102"/>
  <c r="E35" i="102"/>
  <c r="M35" i="102"/>
  <c r="U35" i="102"/>
  <c r="H36" i="102"/>
  <c r="P36" i="102"/>
  <c r="C37" i="102"/>
  <c r="K37" i="102"/>
  <c r="S37" i="102"/>
  <c r="F38" i="102"/>
  <c r="N38" i="102"/>
  <c r="V38" i="102"/>
  <c r="I39" i="102"/>
  <c r="Q39" i="102"/>
  <c r="D40" i="102"/>
  <c r="L40" i="102"/>
  <c r="T40" i="102"/>
  <c r="G41" i="102"/>
  <c r="O41" i="102"/>
  <c r="W41" i="102"/>
  <c r="J42" i="102"/>
  <c r="R42" i="102"/>
  <c r="E43" i="102"/>
  <c r="M43" i="102"/>
  <c r="U43" i="102"/>
  <c r="H44" i="102"/>
  <c r="P44" i="102"/>
  <c r="C45" i="102"/>
  <c r="K45" i="102"/>
  <c r="S45" i="102"/>
  <c r="F46" i="102"/>
  <c r="N46" i="102"/>
  <c r="V46" i="102"/>
  <c r="I47" i="102"/>
  <c r="Q47" i="102"/>
  <c r="D48" i="102"/>
  <c r="L48" i="102"/>
  <c r="T48" i="102"/>
  <c r="G49" i="102"/>
  <c r="O49" i="102"/>
  <c r="W49" i="102"/>
  <c r="J50" i="102"/>
  <c r="R50" i="102"/>
  <c r="E51" i="102"/>
  <c r="M51" i="102"/>
  <c r="U51" i="102"/>
  <c r="H53" i="102"/>
  <c r="P53" i="102"/>
  <c r="C54" i="102"/>
  <c r="K54" i="102"/>
  <c r="S54" i="102"/>
  <c r="F55" i="102"/>
  <c r="N55" i="102"/>
  <c r="V55" i="102"/>
  <c r="I56" i="102"/>
  <c r="Q56" i="102"/>
  <c r="D57" i="102"/>
  <c r="L57" i="102"/>
  <c r="T57" i="102"/>
  <c r="G58" i="102"/>
  <c r="O58" i="102"/>
  <c r="W58" i="102"/>
  <c r="J59" i="102"/>
  <c r="R59" i="102"/>
  <c r="E60" i="102"/>
  <c r="M60" i="102"/>
  <c r="U60" i="102"/>
  <c r="H61" i="102"/>
  <c r="P61" i="102"/>
  <c r="C62" i="102"/>
  <c r="K62" i="102"/>
  <c r="S62" i="102"/>
  <c r="F63" i="102"/>
  <c r="N63" i="102"/>
  <c r="V63" i="102"/>
  <c r="I64" i="102"/>
  <c r="Q64" i="102"/>
  <c r="D65" i="102"/>
  <c r="L65" i="102"/>
  <c r="T65" i="102"/>
  <c r="G66" i="102"/>
  <c r="O66" i="102"/>
  <c r="U48" i="102"/>
  <c r="H49" i="102"/>
  <c r="P49" i="102"/>
  <c r="C50" i="102"/>
  <c r="K50" i="102"/>
  <c r="S50" i="102"/>
  <c r="F51" i="102"/>
  <c r="N51" i="102"/>
  <c r="V51" i="102"/>
  <c r="I53" i="102"/>
  <c r="Q53" i="102"/>
  <c r="D54" i="102"/>
  <c r="L54" i="102"/>
  <c r="T54" i="102"/>
  <c r="G55" i="102"/>
  <c r="O55" i="102"/>
  <c r="W55" i="102"/>
  <c r="J56" i="102"/>
  <c r="R56" i="102"/>
  <c r="E57" i="102"/>
  <c r="M57" i="102"/>
  <c r="U57" i="102"/>
  <c r="H58" i="102"/>
  <c r="P58" i="102"/>
  <c r="C59" i="102"/>
  <c r="K59" i="102"/>
  <c r="S59" i="102"/>
  <c r="F60" i="102"/>
  <c r="N60" i="102"/>
  <c r="V60" i="102"/>
  <c r="I61" i="102"/>
  <c r="Q61" i="102"/>
  <c r="D62" i="102"/>
  <c r="L62" i="102"/>
  <c r="T62" i="102"/>
  <c r="G63" i="102"/>
  <c r="O63" i="102"/>
  <c r="W63" i="102"/>
  <c r="J64" i="102"/>
  <c r="R64" i="102"/>
  <c r="E65" i="102"/>
  <c r="M65" i="102"/>
  <c r="U65" i="102"/>
  <c r="H66" i="102"/>
  <c r="P66" i="102"/>
  <c r="C67" i="102"/>
  <c r="K67" i="102"/>
  <c r="S67" i="102"/>
  <c r="F68" i="102"/>
  <c r="N68" i="102"/>
  <c r="V68" i="102"/>
  <c r="I69" i="102"/>
  <c r="Q69" i="102"/>
  <c r="D70" i="102"/>
  <c r="L70" i="102"/>
  <c r="T70" i="102"/>
  <c r="G72" i="102"/>
  <c r="O72" i="102"/>
  <c r="W72" i="102"/>
  <c r="J73" i="102"/>
  <c r="R73" i="102"/>
  <c r="E74" i="102"/>
  <c r="M74" i="102"/>
  <c r="U74" i="102"/>
  <c r="H75" i="102"/>
  <c r="P75" i="102"/>
  <c r="C76" i="102"/>
  <c r="K76" i="102"/>
  <c r="S76" i="102"/>
  <c r="T42" i="102"/>
  <c r="G43" i="102"/>
  <c r="O43" i="102"/>
  <c r="W43" i="102"/>
  <c r="J44" i="102"/>
  <c r="R44" i="102"/>
  <c r="E45" i="102"/>
  <c r="M45" i="102"/>
  <c r="U45" i="102"/>
  <c r="H46" i="102"/>
  <c r="P46" i="102"/>
  <c r="C47" i="102"/>
  <c r="K47" i="102"/>
  <c r="S47" i="102"/>
  <c r="F48" i="102"/>
  <c r="N48" i="102"/>
  <c r="V48" i="102"/>
  <c r="I49" i="102"/>
  <c r="Q49" i="102"/>
  <c r="D50" i="102"/>
  <c r="L50" i="102"/>
  <c r="T50" i="102"/>
  <c r="G51" i="102"/>
  <c r="O51" i="102"/>
  <c r="W51" i="102"/>
  <c r="J53" i="102"/>
  <c r="R53" i="102"/>
  <c r="E54" i="102"/>
  <c r="M54" i="102"/>
  <c r="U54" i="102"/>
  <c r="H55" i="102"/>
  <c r="P55" i="102"/>
  <c r="C56" i="102"/>
  <c r="K56" i="102"/>
  <c r="S56" i="102"/>
  <c r="F57" i="102"/>
  <c r="N57" i="102"/>
  <c r="V57" i="102"/>
  <c r="I58" i="102"/>
  <c r="Q58" i="102"/>
  <c r="D59" i="102"/>
  <c r="L59" i="102"/>
  <c r="T59" i="102"/>
  <c r="G60" i="102"/>
  <c r="O60" i="102"/>
  <c r="W60" i="102"/>
  <c r="J61" i="102"/>
  <c r="R61" i="102"/>
  <c r="E62" i="102"/>
  <c r="M62" i="102"/>
  <c r="U62" i="102"/>
  <c r="H63" i="102"/>
  <c r="P63" i="102"/>
  <c r="C64" i="102"/>
  <c r="K64" i="102"/>
  <c r="S64" i="102"/>
  <c r="F65" i="102"/>
  <c r="N65" i="102"/>
  <c r="V65" i="102"/>
  <c r="I66" i="102"/>
  <c r="Q66" i="102"/>
  <c r="D67" i="102"/>
  <c r="L67" i="102"/>
  <c r="T67" i="102"/>
  <c r="G68" i="102"/>
  <c r="O68" i="102"/>
  <c r="W68" i="102"/>
  <c r="J69" i="102"/>
  <c r="R69" i="102"/>
  <c r="E70" i="102"/>
  <c r="M70" i="102"/>
  <c r="U70" i="102"/>
  <c r="H72" i="102"/>
  <c r="P72" i="102"/>
  <c r="C73" i="102"/>
  <c r="K73" i="102"/>
  <c r="S73" i="102"/>
  <c r="F74" i="102"/>
  <c r="N74" i="102"/>
  <c r="V74" i="102"/>
  <c r="I75" i="102"/>
  <c r="Q75" i="102"/>
  <c r="D76" i="102"/>
  <c r="L76" i="102"/>
  <c r="T76" i="102"/>
  <c r="U42" i="102"/>
  <c r="H43" i="102"/>
  <c r="P43" i="102"/>
  <c r="C44" i="102"/>
  <c r="K44" i="102"/>
  <c r="S44" i="102"/>
  <c r="F45" i="102"/>
  <c r="N45" i="102"/>
  <c r="V45" i="102"/>
  <c r="I46" i="102"/>
  <c r="Q46" i="102"/>
  <c r="D47" i="102"/>
  <c r="L47" i="102"/>
  <c r="T47" i="102"/>
  <c r="G48" i="102"/>
  <c r="O48" i="102"/>
  <c r="W48" i="102"/>
  <c r="J49" i="102"/>
  <c r="R49" i="102"/>
  <c r="E50" i="102"/>
  <c r="M50" i="102"/>
  <c r="U50" i="102"/>
  <c r="H51" i="102"/>
  <c r="P51" i="102"/>
  <c r="C53" i="102"/>
  <c r="K53" i="102"/>
  <c r="S53" i="102"/>
  <c r="F54" i="102"/>
  <c r="N54" i="102"/>
  <c r="V54" i="102"/>
  <c r="I55" i="102"/>
  <c r="Q55" i="102"/>
  <c r="D56" i="102"/>
  <c r="L56" i="102"/>
  <c r="T56" i="102"/>
  <c r="G57" i="102"/>
  <c r="O57" i="102"/>
  <c r="W57" i="102"/>
  <c r="J58" i="102"/>
  <c r="R58" i="102"/>
  <c r="E59" i="102"/>
  <c r="M59" i="102"/>
  <c r="U59" i="102"/>
  <c r="H60" i="102"/>
  <c r="P60" i="102"/>
  <c r="C61" i="102"/>
  <c r="K61" i="102"/>
  <c r="S61" i="102"/>
  <c r="F62" i="102"/>
  <c r="N62" i="102"/>
  <c r="V62" i="102"/>
  <c r="I63" i="102"/>
  <c r="Q63" i="102"/>
  <c r="D64" i="102"/>
  <c r="L64" i="102"/>
  <c r="T64" i="102"/>
  <c r="G65" i="102"/>
  <c r="O65" i="102"/>
  <c r="W65" i="102"/>
  <c r="J66" i="102"/>
  <c r="R66" i="102"/>
  <c r="E67" i="102"/>
  <c r="M67" i="102"/>
  <c r="U67" i="102"/>
  <c r="H68" i="102"/>
  <c r="P68" i="102"/>
  <c r="C69" i="102"/>
  <c r="K69" i="102"/>
  <c r="S69" i="102"/>
  <c r="F70" i="102"/>
  <c r="N70" i="102"/>
  <c r="V70" i="102"/>
  <c r="I72" i="102"/>
  <c r="Q72" i="102"/>
  <c r="D73" i="102"/>
  <c r="L73" i="102"/>
  <c r="T73" i="102"/>
  <c r="G74" i="102"/>
  <c r="O74" i="102"/>
  <c r="W74" i="102"/>
  <c r="J75" i="102"/>
  <c r="R75" i="102"/>
  <c r="E76" i="102"/>
  <c r="M76" i="102"/>
  <c r="U76" i="102"/>
  <c r="Q43" i="102"/>
  <c r="D44" i="102"/>
  <c r="L44" i="102"/>
  <c r="T44" i="102"/>
  <c r="G45" i="102"/>
  <c r="O45" i="102"/>
  <c r="W45" i="102"/>
  <c r="J46" i="102"/>
  <c r="R46" i="102"/>
  <c r="E47" i="102"/>
  <c r="M47" i="102"/>
  <c r="U47" i="102"/>
  <c r="H48" i="102"/>
  <c r="P48" i="102"/>
  <c r="C49" i="102"/>
  <c r="K49" i="102"/>
  <c r="S49" i="102"/>
  <c r="F50" i="102"/>
  <c r="N50" i="102"/>
  <c r="V50" i="102"/>
  <c r="I51" i="102"/>
  <c r="Q51" i="102"/>
  <c r="D53" i="102"/>
  <c r="L53" i="102"/>
  <c r="T53" i="102"/>
  <c r="G54" i="102"/>
  <c r="O54" i="102"/>
  <c r="W54" i="102"/>
  <c r="J55" i="102"/>
  <c r="R55" i="102"/>
  <c r="E56" i="102"/>
  <c r="M56" i="102"/>
  <c r="U56" i="102"/>
  <c r="H57" i="102"/>
  <c r="P57" i="102"/>
  <c r="C58" i="102"/>
  <c r="K58" i="102"/>
  <c r="S58" i="102"/>
  <c r="F59" i="102"/>
  <c r="N59" i="102"/>
  <c r="V59" i="102"/>
  <c r="I60" i="102"/>
  <c r="Q60" i="102"/>
  <c r="D61" i="102"/>
  <c r="L61" i="102"/>
  <c r="T61" i="102"/>
  <c r="G62" i="102"/>
  <c r="O62" i="102"/>
  <c r="W62" i="102"/>
  <c r="J63" i="102"/>
  <c r="R63" i="102"/>
  <c r="E64" i="102"/>
  <c r="M64" i="102"/>
  <c r="U64" i="102"/>
  <c r="H65" i="102"/>
  <c r="P65" i="102"/>
  <c r="C66" i="102"/>
  <c r="K66" i="102"/>
  <c r="S66" i="102"/>
  <c r="F67" i="102"/>
  <c r="N67" i="102"/>
  <c r="V67" i="102"/>
  <c r="I68" i="102"/>
  <c r="Q68" i="102"/>
  <c r="D69" i="102"/>
  <c r="L69" i="102"/>
  <c r="T69" i="102"/>
  <c r="G70" i="102"/>
  <c r="O70" i="102"/>
  <c r="W70" i="102"/>
  <c r="J72" i="102"/>
  <c r="R72" i="102"/>
  <c r="E73" i="102"/>
  <c r="M73" i="102"/>
  <c r="U73" i="102"/>
  <c r="H74" i="102"/>
  <c r="P74" i="102"/>
  <c r="C75" i="102"/>
  <c r="K75" i="102"/>
  <c r="S75" i="102"/>
  <c r="F76" i="102"/>
  <c r="N76" i="102"/>
  <c r="V76" i="102"/>
  <c r="W66" i="102"/>
  <c r="J67" i="102"/>
  <c r="R67" i="102"/>
  <c r="E68" i="102"/>
  <c r="M68" i="102"/>
  <c r="U68" i="102"/>
  <c r="H69" i="102"/>
  <c r="P69" i="102"/>
  <c r="C70" i="102"/>
  <c r="K70" i="102"/>
  <c r="S70" i="102"/>
  <c r="F72" i="102"/>
  <c r="N72" i="102"/>
  <c r="V72" i="102"/>
  <c r="I73" i="102"/>
  <c r="Q73" i="102"/>
  <c r="D74" i="102"/>
  <c r="L74" i="102"/>
  <c r="T74" i="102"/>
  <c r="G75" i="102"/>
  <c r="O75" i="102"/>
  <c r="W75" i="102"/>
  <c r="J76" i="102"/>
  <c r="R76" i="102"/>
  <c r="G6" i="16"/>
  <c r="U9" i="16"/>
  <c r="D5" i="16"/>
  <c r="R7" i="16"/>
  <c r="R5" i="46"/>
  <c r="K9" i="46"/>
  <c r="D13" i="46"/>
  <c r="R15" i="46"/>
  <c r="K19" i="46"/>
  <c r="D23" i="46"/>
  <c r="R25" i="46"/>
  <c r="K30" i="46"/>
  <c r="D34" i="46"/>
  <c r="R36" i="46"/>
  <c r="K39" i="46"/>
  <c r="D42" i="46"/>
  <c r="R44" i="46"/>
  <c r="K47" i="46"/>
  <c r="D50" i="46"/>
  <c r="R53" i="46"/>
  <c r="K56" i="46"/>
  <c r="D59" i="46"/>
  <c r="R61" i="46"/>
  <c r="K64" i="46"/>
  <c r="D67" i="46"/>
  <c r="R69" i="46"/>
  <c r="K73" i="46"/>
  <c r="F7" i="46"/>
  <c r="T10" i="46"/>
  <c r="M14" i="46"/>
  <c r="F18" i="46"/>
  <c r="T20" i="46"/>
  <c r="M24" i="46"/>
  <c r="F29" i="46"/>
  <c r="T31" i="46"/>
  <c r="M35" i="46"/>
  <c r="F38" i="46"/>
  <c r="T40" i="46"/>
  <c r="M43" i="46"/>
  <c r="F46" i="46"/>
  <c r="T48" i="46"/>
  <c r="M51" i="46"/>
  <c r="F55" i="46"/>
  <c r="T57" i="46"/>
  <c r="M60" i="46"/>
  <c r="F63" i="46"/>
  <c r="T65" i="46"/>
  <c r="M68" i="46"/>
  <c r="F72" i="46"/>
  <c r="T74" i="46"/>
  <c r="O6" i="16"/>
  <c r="H7" i="46"/>
  <c r="V10" i="46"/>
  <c r="O14" i="46"/>
  <c r="H18" i="46"/>
  <c r="V20" i="46"/>
  <c r="O24" i="46"/>
  <c r="H29" i="46"/>
  <c r="V31" i="46"/>
  <c r="O35" i="46"/>
  <c r="H38" i="46"/>
  <c r="V40" i="46"/>
  <c r="O43" i="46"/>
  <c r="H46" i="46"/>
  <c r="V48" i="46"/>
  <c r="O51" i="46"/>
  <c r="H55" i="46"/>
  <c r="V57" i="46"/>
  <c r="O60" i="46"/>
  <c r="H63" i="46"/>
  <c r="V65" i="46"/>
  <c r="O68" i="46"/>
  <c r="H72" i="46"/>
  <c r="V74" i="46"/>
  <c r="H10" i="16"/>
  <c r="C6" i="46"/>
  <c r="Q9" i="46"/>
  <c r="J13" i="46"/>
  <c r="C16" i="46"/>
  <c r="Q19" i="46"/>
  <c r="J23" i="46"/>
  <c r="C28" i="46"/>
  <c r="Q30" i="46"/>
  <c r="J34" i="46"/>
  <c r="C37" i="46"/>
  <c r="Q39" i="46"/>
  <c r="J42" i="46"/>
  <c r="C45" i="46"/>
  <c r="Q47" i="46"/>
  <c r="J50" i="46"/>
  <c r="C54" i="46"/>
  <c r="Q56" i="46"/>
  <c r="J59" i="46"/>
  <c r="C62" i="46"/>
  <c r="Q64" i="46"/>
  <c r="J67" i="46"/>
  <c r="C70" i="46"/>
  <c r="Q73" i="46"/>
  <c r="D76" i="46"/>
  <c r="T76" i="46"/>
  <c r="F76" i="16"/>
  <c r="L5" i="16"/>
  <c r="E9" i="16"/>
  <c r="E6" i="46"/>
  <c r="S9" i="46"/>
  <c r="L13" i="46"/>
  <c r="E16" i="46"/>
  <c r="S19" i="46"/>
  <c r="L23" i="46"/>
  <c r="E28" i="46"/>
  <c r="S30" i="46"/>
  <c r="L34" i="46"/>
  <c r="E37" i="46"/>
  <c r="S39" i="46"/>
  <c r="L42" i="46"/>
  <c r="E45" i="46"/>
  <c r="S47" i="46"/>
  <c r="L50" i="46"/>
  <c r="E54" i="46"/>
  <c r="S56" i="46"/>
  <c r="L59" i="46"/>
  <c r="E62" i="46"/>
  <c r="S64" i="46"/>
  <c r="L67" i="46"/>
  <c r="E70" i="46"/>
  <c r="S73" i="46"/>
  <c r="E76" i="46"/>
  <c r="N76" i="16"/>
  <c r="N7" i="46"/>
  <c r="G12" i="46"/>
  <c r="U14" i="46"/>
  <c r="N18" i="46"/>
  <c r="G21" i="46"/>
  <c r="U24" i="46"/>
  <c r="N29" i="46"/>
  <c r="G32" i="46"/>
  <c r="U35" i="46"/>
  <c r="N38" i="46"/>
  <c r="G41" i="46"/>
  <c r="U43" i="46"/>
  <c r="N46" i="46"/>
  <c r="G49" i="46"/>
  <c r="U51" i="46"/>
  <c r="N55" i="46"/>
  <c r="G58" i="46"/>
  <c r="U60" i="46"/>
  <c r="N63" i="46"/>
  <c r="G66" i="46"/>
  <c r="U68" i="46"/>
  <c r="N72" i="46"/>
  <c r="U6" i="46"/>
  <c r="N10" i="46"/>
  <c r="G14" i="46"/>
  <c r="U16" i="46"/>
  <c r="N20" i="46"/>
  <c r="G24" i="46"/>
  <c r="U28" i="46"/>
  <c r="N31" i="46"/>
  <c r="G35" i="46"/>
  <c r="U37" i="46"/>
  <c r="N40" i="46"/>
  <c r="G43" i="46"/>
  <c r="U45" i="46"/>
  <c r="N48" i="46"/>
  <c r="G51" i="46"/>
  <c r="U54" i="46"/>
  <c r="N57" i="46"/>
  <c r="G60" i="46"/>
  <c r="U62" i="46"/>
  <c r="N65" i="46"/>
  <c r="G68" i="46"/>
  <c r="U70" i="46"/>
  <c r="N74" i="46"/>
  <c r="U76" i="46"/>
  <c r="G76" i="16"/>
  <c r="W6" i="16"/>
  <c r="P10" i="16"/>
  <c r="P7" i="46"/>
  <c r="I12" i="46"/>
  <c r="W14" i="46"/>
  <c r="P18" i="46"/>
  <c r="I21" i="46"/>
  <c r="W24" i="46"/>
  <c r="P29" i="46"/>
  <c r="I32" i="46"/>
  <c r="W35" i="46"/>
  <c r="P38" i="46"/>
  <c r="I41" i="46"/>
  <c r="W43" i="46"/>
  <c r="P46" i="46"/>
  <c r="I49" i="46"/>
  <c r="W51" i="46"/>
  <c r="P55" i="46"/>
  <c r="I58" i="46"/>
  <c r="W60" i="46"/>
  <c r="P63" i="46"/>
  <c r="I66" i="46"/>
  <c r="W68" i="46"/>
  <c r="P72" i="46"/>
  <c r="I76" i="46"/>
  <c r="K6" i="46"/>
  <c r="D10" i="46"/>
  <c r="R13" i="46"/>
  <c r="K16" i="46"/>
  <c r="D20" i="46"/>
  <c r="R23" i="46"/>
  <c r="K28" i="46"/>
  <c r="D31" i="46"/>
  <c r="R34" i="46"/>
  <c r="K37" i="46"/>
  <c r="D40" i="46"/>
  <c r="R42" i="46"/>
  <c r="K45" i="46"/>
  <c r="D48" i="46"/>
  <c r="R50" i="46"/>
  <c r="K54" i="46"/>
  <c r="D57" i="46"/>
  <c r="R59" i="46"/>
  <c r="K62" i="46"/>
  <c r="D65" i="46"/>
  <c r="R67" i="46"/>
  <c r="K70" i="46"/>
  <c r="D74" i="46"/>
  <c r="O76" i="16"/>
  <c r="L76" i="46"/>
  <c r="T5" i="16"/>
  <c r="M9" i="16"/>
  <c r="M6" i="46"/>
  <c r="F10" i="46"/>
  <c r="T13" i="46"/>
  <c r="M16" i="46"/>
  <c r="F20" i="46"/>
  <c r="T23" i="46"/>
  <c r="M28" i="46"/>
  <c r="F31" i="46"/>
  <c r="T34" i="46"/>
  <c r="M37" i="46"/>
  <c r="F40" i="46"/>
  <c r="T42" i="46"/>
  <c r="M45" i="46"/>
  <c r="F48" i="46"/>
  <c r="T50" i="46"/>
  <c r="M54" i="46"/>
  <c r="F57" i="46"/>
  <c r="T59" i="46"/>
  <c r="M62" i="46"/>
  <c r="F65" i="46"/>
  <c r="T67" i="46"/>
  <c r="M70" i="46"/>
  <c r="F74" i="46"/>
  <c r="M76" i="46"/>
  <c r="V76" i="16"/>
  <c r="H5" i="46"/>
  <c r="V7" i="46"/>
  <c r="O12" i="46"/>
  <c r="H15" i="46"/>
  <c r="V18" i="46"/>
  <c r="O21" i="46"/>
  <c r="H25" i="46"/>
  <c r="V29" i="46"/>
  <c r="O32" i="46"/>
  <c r="H36" i="46"/>
  <c r="V38" i="46"/>
  <c r="O41" i="46"/>
  <c r="H44" i="46"/>
  <c r="V46" i="46"/>
  <c r="O49" i="46"/>
  <c r="H53" i="46"/>
  <c r="V55" i="46"/>
  <c r="O58" i="46"/>
  <c r="H61" i="46"/>
  <c r="V63" i="46"/>
  <c r="O66" i="46"/>
  <c r="H69" i="46"/>
  <c r="V72" i="46"/>
  <c r="W76" i="16"/>
  <c r="J7" i="16"/>
  <c r="C12" i="16"/>
  <c r="J5" i="46"/>
  <c r="C9" i="46"/>
  <c r="Q12" i="46"/>
  <c r="J15" i="46"/>
  <c r="C19" i="46"/>
  <c r="Q21" i="46"/>
  <c r="J25" i="46"/>
  <c r="C30" i="46"/>
  <c r="Q32" i="46"/>
  <c r="J36" i="46"/>
  <c r="C39" i="46"/>
  <c r="Q41" i="46"/>
  <c r="J44" i="46"/>
  <c r="C47" i="46"/>
  <c r="Q49" i="46"/>
  <c r="J53" i="46"/>
  <c r="C56" i="46"/>
  <c r="Q58" i="46"/>
  <c r="J61" i="46"/>
  <c r="C64" i="46"/>
  <c r="Q66" i="46"/>
  <c r="J69" i="46"/>
  <c r="C73" i="46"/>
  <c r="Q76" i="46"/>
  <c r="S6" i="46"/>
  <c r="L10" i="46"/>
  <c r="E14" i="46"/>
  <c r="S16" i="46"/>
  <c r="L20" i="46"/>
  <c r="E24" i="46"/>
  <c r="S28" i="46"/>
  <c r="L31" i="46"/>
  <c r="E35" i="46"/>
  <c r="S37" i="46"/>
  <c r="L40" i="46"/>
  <c r="E43" i="46"/>
  <c r="S45" i="46"/>
  <c r="L48" i="46"/>
  <c r="E51" i="46"/>
  <c r="S54" i="46"/>
  <c r="L57" i="46"/>
  <c r="E60" i="46"/>
  <c r="S62" i="46"/>
  <c r="L65" i="46"/>
  <c r="E68" i="46"/>
  <c r="S70" i="46"/>
  <c r="L74" i="46"/>
  <c r="K12" i="16"/>
  <c r="S12" i="16"/>
  <c r="F13" i="16"/>
  <c r="N13" i="16"/>
  <c r="V13" i="16"/>
  <c r="I14" i="16"/>
  <c r="Q14" i="16"/>
  <c r="D15" i="16"/>
  <c r="L15" i="16"/>
  <c r="T15" i="16"/>
  <c r="G16" i="16"/>
  <c r="O16" i="16"/>
  <c r="W16" i="16"/>
  <c r="J18" i="16"/>
  <c r="R18" i="16"/>
  <c r="E19" i="16"/>
  <c r="M19" i="16"/>
  <c r="U19" i="16"/>
  <c r="H20" i="16"/>
  <c r="P20" i="16"/>
  <c r="C21" i="16"/>
  <c r="K21" i="16"/>
  <c r="S21" i="16"/>
  <c r="F23" i="16"/>
  <c r="N23" i="16"/>
  <c r="V23" i="16"/>
  <c r="I24" i="16"/>
  <c r="Q24" i="16"/>
  <c r="D25" i="16"/>
  <c r="L25" i="16"/>
  <c r="T25" i="16"/>
  <c r="G28" i="16"/>
  <c r="O28" i="16"/>
  <c r="W28" i="16"/>
  <c r="J29" i="16"/>
  <c r="R29" i="16"/>
  <c r="E30" i="16"/>
  <c r="M30" i="16"/>
  <c r="U30" i="16"/>
  <c r="H31" i="16"/>
  <c r="P31" i="16"/>
  <c r="C32" i="16"/>
  <c r="K32" i="16"/>
  <c r="S32" i="16"/>
  <c r="F34" i="16"/>
  <c r="N34" i="16"/>
  <c r="V34" i="16"/>
  <c r="I35" i="16"/>
  <c r="Q35" i="16"/>
  <c r="D36" i="16"/>
  <c r="L36" i="16"/>
  <c r="T36" i="16"/>
  <c r="G37" i="16"/>
  <c r="O37" i="16"/>
  <c r="W37" i="16"/>
  <c r="J38" i="16"/>
  <c r="R38" i="16"/>
  <c r="E39" i="16"/>
  <c r="M39" i="16"/>
  <c r="U39" i="16"/>
  <c r="H40" i="16"/>
  <c r="P40" i="16"/>
  <c r="C41" i="16"/>
  <c r="K41" i="16"/>
  <c r="C76" i="16"/>
  <c r="K76" i="16"/>
  <c r="S76" i="16"/>
  <c r="S41" i="16"/>
  <c r="F42" i="16"/>
  <c r="N42" i="16"/>
  <c r="V42" i="16"/>
  <c r="I43" i="16"/>
  <c r="Q43" i="16"/>
  <c r="D44" i="16"/>
  <c r="L44" i="16"/>
  <c r="T44" i="16"/>
  <c r="G45" i="16"/>
  <c r="O45" i="16"/>
  <c r="W45" i="16"/>
  <c r="J46" i="16"/>
  <c r="R46" i="16"/>
  <c r="E47" i="16"/>
  <c r="M47" i="16"/>
  <c r="U47" i="16"/>
  <c r="H48" i="16"/>
  <c r="P48" i="16"/>
  <c r="C49" i="16"/>
  <c r="K49" i="16"/>
  <c r="S49" i="16"/>
  <c r="F50" i="16"/>
  <c r="N50" i="16"/>
  <c r="V50" i="16"/>
  <c r="I51" i="16"/>
  <c r="Q51" i="16"/>
  <c r="D53" i="16"/>
  <c r="L53" i="16"/>
  <c r="T53" i="16"/>
  <c r="G54" i="16"/>
  <c r="O54" i="16"/>
  <c r="W54" i="16"/>
  <c r="J55" i="16"/>
  <c r="R55" i="16"/>
  <c r="E56" i="16"/>
  <c r="M56" i="16"/>
  <c r="U56" i="16"/>
  <c r="H57" i="16"/>
  <c r="P57" i="16"/>
  <c r="C58" i="16"/>
  <c r="K58" i="16"/>
  <c r="S58" i="16"/>
  <c r="F59" i="16"/>
  <c r="N59" i="16"/>
  <c r="V59" i="16"/>
  <c r="I60" i="16"/>
  <c r="Q60" i="16"/>
  <c r="D61" i="16"/>
  <c r="L61" i="16"/>
  <c r="T61" i="16"/>
  <c r="G62" i="16"/>
  <c r="O62" i="16"/>
  <c r="W62" i="16"/>
  <c r="J63" i="16"/>
  <c r="R63" i="16"/>
  <c r="E64" i="16"/>
  <c r="M64" i="16"/>
  <c r="U64" i="16"/>
  <c r="H65" i="16"/>
  <c r="P65" i="16"/>
  <c r="C66" i="16"/>
  <c r="K66" i="16"/>
  <c r="S66" i="16"/>
  <c r="F67" i="16"/>
  <c r="N67" i="16"/>
  <c r="V67" i="16"/>
  <c r="I68" i="16"/>
  <c r="Q68" i="16"/>
  <c r="D69" i="16"/>
  <c r="L69" i="16"/>
  <c r="T69" i="16"/>
  <c r="G70" i="16"/>
  <c r="O70" i="16"/>
  <c r="W70" i="16"/>
  <c r="J72" i="16"/>
  <c r="R72" i="16"/>
  <c r="E73" i="16"/>
  <c r="M73" i="16"/>
  <c r="U73" i="16"/>
  <c r="H74" i="16"/>
  <c r="P74" i="16"/>
  <c r="C75" i="16"/>
  <c r="K75" i="16"/>
  <c r="S75" i="16"/>
  <c r="J76" i="16"/>
  <c r="H5" i="16"/>
  <c r="C6" i="16"/>
  <c r="S6" i="16"/>
  <c r="N7" i="16"/>
  <c r="I9" i="16"/>
  <c r="D10" i="16"/>
  <c r="T10" i="16"/>
  <c r="O12" i="16"/>
  <c r="W12" i="16"/>
  <c r="J13" i="16"/>
  <c r="R13" i="16"/>
  <c r="E14" i="16"/>
  <c r="M14" i="16"/>
  <c r="U14" i="16"/>
  <c r="H15" i="16"/>
  <c r="P15" i="16"/>
  <c r="C16" i="16"/>
  <c r="K16" i="16"/>
  <c r="S16" i="16"/>
  <c r="N18" i="16"/>
  <c r="V18" i="16"/>
  <c r="I19" i="16"/>
  <c r="Q19" i="16"/>
  <c r="D20" i="16"/>
  <c r="L20" i="16"/>
  <c r="G21" i="16"/>
  <c r="O21" i="16"/>
  <c r="W21" i="16"/>
  <c r="J23" i="16"/>
  <c r="R23" i="16"/>
  <c r="E24" i="16"/>
  <c r="M24" i="16"/>
  <c r="U24" i="16"/>
  <c r="H25" i="16"/>
  <c r="P25" i="16"/>
  <c r="C28" i="16"/>
  <c r="K28" i="16"/>
  <c r="S28" i="16"/>
  <c r="F29" i="16"/>
  <c r="N29" i="16"/>
  <c r="V29" i="16"/>
  <c r="I30" i="16"/>
  <c r="Q30" i="16"/>
  <c r="D31" i="16"/>
  <c r="L31" i="16"/>
  <c r="T31" i="16"/>
  <c r="G32" i="16"/>
  <c r="O32" i="16"/>
  <c r="W32" i="16"/>
  <c r="J34" i="16"/>
  <c r="R34" i="16"/>
  <c r="E35" i="16"/>
  <c r="M35" i="16"/>
  <c r="U35" i="16"/>
  <c r="H36" i="16"/>
  <c r="P36" i="16"/>
  <c r="C37" i="16"/>
  <c r="K37" i="16"/>
  <c r="S37" i="16"/>
  <c r="F38" i="16"/>
  <c r="N38" i="16"/>
  <c r="V38" i="16"/>
  <c r="I39" i="16"/>
  <c r="Q39" i="16"/>
  <c r="D40" i="16"/>
  <c r="L40" i="16"/>
  <c r="T40" i="16"/>
  <c r="G41" i="16"/>
  <c r="O41" i="16"/>
  <c r="W41" i="16"/>
  <c r="J42" i="16"/>
  <c r="R42" i="16"/>
  <c r="E43" i="16"/>
  <c r="M43" i="16"/>
  <c r="U43" i="16"/>
  <c r="H44" i="16"/>
  <c r="P44" i="16"/>
  <c r="C45" i="16"/>
  <c r="K45" i="16"/>
  <c r="S45" i="16"/>
  <c r="F46" i="16"/>
  <c r="N46" i="16"/>
  <c r="V46" i="16"/>
  <c r="I47" i="16"/>
  <c r="Q47" i="16"/>
  <c r="D48" i="16"/>
  <c r="L48" i="16"/>
  <c r="T48" i="16"/>
  <c r="G49" i="16"/>
  <c r="O49" i="16"/>
  <c r="W49" i="16"/>
  <c r="J50" i="16"/>
  <c r="R50" i="16"/>
  <c r="E51" i="16"/>
  <c r="M51" i="16"/>
  <c r="U51" i="16"/>
  <c r="H53" i="16"/>
  <c r="P53" i="16"/>
  <c r="C54" i="16"/>
  <c r="K54" i="16"/>
  <c r="S54" i="16"/>
  <c r="F55" i="16"/>
  <c r="N55" i="16"/>
  <c r="V55" i="16"/>
  <c r="I56" i="16"/>
  <c r="Q56" i="16"/>
  <c r="D57" i="16"/>
  <c r="L57" i="16"/>
  <c r="T57" i="16"/>
  <c r="G58" i="16"/>
  <c r="O58" i="16"/>
  <c r="W58" i="16"/>
  <c r="J59" i="16"/>
  <c r="R59" i="16"/>
  <c r="E60" i="16"/>
  <c r="M60" i="16"/>
  <c r="U60" i="16"/>
  <c r="H61" i="16"/>
  <c r="P61" i="16"/>
  <c r="C62" i="16"/>
  <c r="K62" i="16"/>
  <c r="S62" i="16"/>
  <c r="F63" i="16"/>
  <c r="N63" i="16"/>
  <c r="V63" i="16"/>
  <c r="I64" i="16"/>
  <c r="Q64" i="16"/>
  <c r="D65" i="16"/>
  <c r="L65" i="16"/>
  <c r="T65" i="16"/>
  <c r="G66" i="16"/>
  <c r="O66" i="16"/>
  <c r="W66" i="16"/>
  <c r="J67" i="16"/>
  <c r="R67" i="16"/>
  <c r="E68" i="16"/>
  <c r="M68" i="16"/>
  <c r="U68" i="16"/>
  <c r="H69" i="16"/>
  <c r="P69" i="16"/>
  <c r="C70" i="16"/>
  <c r="K70" i="16"/>
  <c r="S70" i="16"/>
  <c r="F72" i="16"/>
  <c r="P5" i="16"/>
  <c r="K6" i="16"/>
  <c r="F7" i="16"/>
  <c r="V7" i="16"/>
  <c r="Q9" i="16"/>
  <c r="L10" i="16"/>
  <c r="G12" i="16"/>
  <c r="T20" i="16"/>
  <c r="R76" i="16"/>
  <c r="F18" i="16"/>
  <c r="D5" i="46"/>
  <c r="L5" i="46"/>
  <c r="T5" i="46"/>
  <c r="G6" i="46"/>
  <c r="O6" i="46"/>
  <c r="W6" i="46"/>
  <c r="J7" i="46"/>
  <c r="R7" i="46"/>
  <c r="E9" i="46"/>
  <c r="M9" i="46"/>
  <c r="U9" i="46"/>
  <c r="H10" i="46"/>
  <c r="P10" i="46"/>
  <c r="C12" i="46"/>
  <c r="K12" i="46"/>
  <c r="S12" i="46"/>
  <c r="F13" i="46"/>
  <c r="N13" i="46"/>
  <c r="V13" i="46"/>
  <c r="I14" i="46"/>
  <c r="Q14" i="46"/>
  <c r="D15" i="46"/>
  <c r="L15" i="46"/>
  <c r="T15" i="46"/>
  <c r="G16" i="46"/>
  <c r="O16" i="46"/>
  <c r="W16" i="46"/>
  <c r="J18" i="46"/>
  <c r="R18" i="46"/>
  <c r="E19" i="46"/>
  <c r="M19" i="46"/>
  <c r="U19" i="46"/>
  <c r="H20" i="46"/>
  <c r="P20" i="46"/>
  <c r="C21" i="46"/>
  <c r="K21" i="46"/>
  <c r="S21" i="46"/>
  <c r="F23" i="46"/>
  <c r="N23" i="46"/>
  <c r="V23" i="46"/>
  <c r="I24" i="46"/>
  <c r="Q24" i="46"/>
  <c r="D25" i="46"/>
  <c r="L25" i="46"/>
  <c r="T25" i="46"/>
  <c r="G28" i="46"/>
  <c r="O28" i="46"/>
  <c r="W28" i="46"/>
  <c r="J29" i="46"/>
  <c r="R29" i="46"/>
  <c r="E30" i="46"/>
  <c r="M30" i="46"/>
  <c r="U30" i="46"/>
  <c r="H31" i="46"/>
  <c r="P31" i="46"/>
  <c r="C32" i="46"/>
  <c r="K32" i="46"/>
  <c r="S32" i="46"/>
  <c r="F34" i="46"/>
  <c r="N34" i="46"/>
  <c r="V34" i="46"/>
  <c r="I35" i="46"/>
  <c r="Q35" i="46"/>
  <c r="D36" i="46"/>
  <c r="L36" i="46"/>
  <c r="T36" i="46"/>
  <c r="G37" i="46"/>
  <c r="O37" i="46"/>
  <c r="W37" i="46"/>
  <c r="J38" i="46"/>
  <c r="R38" i="46"/>
  <c r="E39" i="46"/>
  <c r="M39" i="46"/>
  <c r="U39" i="46"/>
  <c r="H40" i="46"/>
  <c r="N72" i="16"/>
  <c r="V72" i="16"/>
  <c r="I73" i="16"/>
  <c r="Q73" i="16"/>
  <c r="D74" i="16"/>
  <c r="L74" i="16"/>
  <c r="T74" i="16"/>
  <c r="G75" i="16"/>
  <c r="O75" i="16"/>
  <c r="W75" i="16"/>
  <c r="F5" i="46"/>
  <c r="N5" i="46"/>
  <c r="V5" i="46"/>
  <c r="I6" i="46"/>
  <c r="Q6" i="46"/>
  <c r="D7" i="46"/>
  <c r="L7" i="46"/>
  <c r="T7" i="46"/>
  <c r="G9" i="46"/>
  <c r="O9" i="46"/>
  <c r="W9" i="46"/>
  <c r="J10" i="46"/>
  <c r="R10" i="46"/>
  <c r="E12" i="46"/>
  <c r="M12" i="46"/>
  <c r="U12" i="46"/>
  <c r="H13" i="46"/>
  <c r="P13" i="46"/>
  <c r="C14" i="46"/>
  <c r="K14" i="46"/>
  <c r="S14" i="46"/>
  <c r="F15" i="46"/>
  <c r="N15" i="46"/>
  <c r="V15" i="46"/>
  <c r="I16" i="46"/>
  <c r="Q16" i="46"/>
  <c r="D18" i="46"/>
  <c r="L18" i="46"/>
  <c r="T18" i="46"/>
  <c r="G19" i="46"/>
  <c r="O19" i="46"/>
  <c r="W19" i="46"/>
  <c r="J20" i="46"/>
  <c r="R20" i="46"/>
  <c r="E21" i="46"/>
  <c r="M21" i="46"/>
  <c r="U21" i="46"/>
  <c r="H23" i="46"/>
  <c r="P23" i="46"/>
  <c r="C24" i="46"/>
  <c r="K24" i="46"/>
  <c r="S24" i="46"/>
  <c r="F25" i="46"/>
  <c r="N25" i="46"/>
  <c r="V25" i="46"/>
  <c r="I28" i="46"/>
  <c r="Q28" i="46"/>
  <c r="D29" i="46"/>
  <c r="L29" i="46"/>
  <c r="T29" i="46"/>
  <c r="G30" i="46"/>
  <c r="O30" i="46"/>
  <c r="W30" i="46"/>
  <c r="J31" i="46"/>
  <c r="R31" i="46"/>
  <c r="E32" i="46"/>
  <c r="M32" i="46"/>
  <c r="U32" i="46"/>
  <c r="H34" i="46"/>
  <c r="P34" i="46"/>
  <c r="C35" i="46"/>
  <c r="K35" i="46"/>
  <c r="S35" i="46"/>
  <c r="F36" i="46"/>
  <c r="N36" i="46"/>
  <c r="V36" i="46"/>
  <c r="I37" i="46"/>
  <c r="Q37" i="46"/>
  <c r="D38" i="46"/>
  <c r="L38" i="46"/>
  <c r="T38" i="46"/>
  <c r="G39" i="46"/>
  <c r="O39" i="46"/>
  <c r="W39" i="46"/>
  <c r="J40" i="46"/>
  <c r="H76" i="46"/>
  <c r="P76" i="46"/>
  <c r="P40" i="46"/>
  <c r="C41" i="46"/>
  <c r="K41" i="46"/>
  <c r="S41" i="46"/>
  <c r="F42" i="46"/>
  <c r="N42" i="46"/>
  <c r="V42" i="46"/>
  <c r="I43" i="46"/>
  <c r="Q43" i="46"/>
  <c r="D44" i="46"/>
  <c r="L44" i="46"/>
  <c r="T44" i="46"/>
  <c r="G45" i="46"/>
  <c r="O45" i="46"/>
  <c r="W45" i="46"/>
  <c r="J46" i="46"/>
  <c r="R46" i="46"/>
  <c r="E47" i="46"/>
  <c r="M47" i="46"/>
  <c r="U47" i="46"/>
  <c r="H48" i="46"/>
  <c r="P48" i="46"/>
  <c r="C49" i="46"/>
  <c r="K49" i="46"/>
  <c r="S49" i="46"/>
  <c r="F50" i="46"/>
  <c r="N50" i="46"/>
  <c r="V50" i="46"/>
  <c r="I51" i="46"/>
  <c r="Q51" i="46"/>
  <c r="D53" i="46"/>
  <c r="L53" i="46"/>
  <c r="T53" i="46"/>
  <c r="G54" i="46"/>
  <c r="O54" i="46"/>
  <c r="W54" i="46"/>
  <c r="J55" i="46"/>
  <c r="R55" i="46"/>
  <c r="E56" i="46"/>
  <c r="M56" i="46"/>
  <c r="U56" i="46"/>
  <c r="H57" i="46"/>
  <c r="P57" i="46"/>
  <c r="C58" i="46"/>
  <c r="K58" i="46"/>
  <c r="S58" i="46"/>
  <c r="F59" i="46"/>
  <c r="N59" i="46"/>
  <c r="V59" i="46"/>
  <c r="I60" i="46"/>
  <c r="Q60" i="46"/>
  <c r="D61" i="46"/>
  <c r="L61" i="46"/>
  <c r="T61" i="46"/>
  <c r="G62" i="46"/>
  <c r="O62" i="46"/>
  <c r="W62" i="46"/>
  <c r="J63" i="46"/>
  <c r="R63" i="46"/>
  <c r="E64" i="46"/>
  <c r="M64" i="46"/>
  <c r="U64" i="46"/>
  <c r="H65" i="46"/>
  <c r="P65" i="46"/>
  <c r="C66" i="46"/>
  <c r="K66" i="46"/>
  <c r="S66" i="46"/>
  <c r="F67" i="46"/>
  <c r="N67" i="46"/>
  <c r="V67" i="46"/>
  <c r="I68" i="46"/>
  <c r="Q68" i="46"/>
  <c r="D69" i="46"/>
  <c r="L69" i="46"/>
  <c r="T69" i="46"/>
  <c r="G70" i="46"/>
  <c r="O70" i="46"/>
  <c r="W70" i="46"/>
  <c r="J72" i="46"/>
  <c r="R72" i="46"/>
  <c r="E73" i="46"/>
  <c r="M73" i="46"/>
  <c r="U73" i="46"/>
  <c r="H74" i="46"/>
  <c r="P74" i="46"/>
  <c r="R40" i="46"/>
  <c r="E41" i="46"/>
  <c r="M41" i="46"/>
  <c r="U41" i="46"/>
  <c r="H42" i="46"/>
  <c r="P42" i="46"/>
  <c r="C43" i="46"/>
  <c r="K43" i="46"/>
  <c r="S43" i="46"/>
  <c r="F44" i="46"/>
  <c r="N44" i="46"/>
  <c r="V44" i="46"/>
  <c r="I45" i="46"/>
  <c r="Q45" i="46"/>
  <c r="D46" i="46"/>
  <c r="L46" i="46"/>
  <c r="T46" i="46"/>
  <c r="G47" i="46"/>
  <c r="O47" i="46"/>
  <c r="W47" i="46"/>
  <c r="J48" i="46"/>
  <c r="R48" i="46"/>
  <c r="E49" i="46"/>
  <c r="M49" i="46"/>
  <c r="U49" i="46"/>
  <c r="H50" i="46"/>
  <c r="P50" i="46"/>
  <c r="C51" i="46"/>
  <c r="K51" i="46"/>
  <c r="S51" i="46"/>
  <c r="F53" i="46"/>
  <c r="N53" i="46"/>
  <c r="V53" i="46"/>
  <c r="I54" i="46"/>
  <c r="Q54" i="46"/>
  <c r="D55" i="46"/>
  <c r="L55" i="46"/>
  <c r="T55" i="46"/>
  <c r="G56" i="46"/>
  <c r="O56" i="46"/>
  <c r="W56" i="46"/>
  <c r="J57" i="46"/>
  <c r="R57" i="46"/>
  <c r="E58" i="46"/>
  <c r="M58" i="46"/>
  <c r="U58" i="46"/>
  <c r="H59" i="46"/>
  <c r="P59" i="46"/>
  <c r="C60" i="46"/>
  <c r="K60" i="46"/>
  <c r="S60" i="46"/>
  <c r="F61" i="46"/>
  <c r="N61" i="46"/>
  <c r="V61" i="46"/>
  <c r="I62" i="46"/>
  <c r="Q62" i="46"/>
  <c r="D63" i="46"/>
  <c r="L63" i="46"/>
  <c r="T63" i="46"/>
  <c r="G64" i="46"/>
  <c r="O64" i="46"/>
  <c r="W64" i="46"/>
  <c r="J65" i="46"/>
  <c r="R65" i="46"/>
  <c r="E66" i="46"/>
  <c r="M66" i="46"/>
  <c r="U66" i="46"/>
  <c r="H67" i="46"/>
  <c r="P67" i="46"/>
  <c r="C68" i="46"/>
  <c r="K68" i="46"/>
  <c r="S68" i="46"/>
  <c r="F69" i="46"/>
  <c r="N69" i="46"/>
  <c r="V69" i="46"/>
  <c r="I70" i="46"/>
  <c r="Q70" i="46"/>
  <c r="D72" i="46"/>
  <c r="L72" i="46"/>
  <c r="T72" i="46"/>
  <c r="G73" i="46"/>
  <c r="O73" i="46"/>
  <c r="W73" i="46"/>
  <c r="J74" i="46"/>
  <c r="R74" i="46"/>
  <c r="C5" i="16"/>
  <c r="K5" i="16"/>
  <c r="S5" i="16"/>
  <c r="F6" i="16"/>
  <c r="N6" i="16"/>
  <c r="V6" i="16"/>
  <c r="I7" i="16"/>
  <c r="Q7" i="16"/>
  <c r="D9" i="16"/>
  <c r="L9" i="16"/>
  <c r="T9" i="16"/>
  <c r="G10" i="16"/>
  <c r="O10" i="16"/>
  <c r="W10" i="16"/>
  <c r="J12" i="16"/>
  <c r="R12" i="16"/>
  <c r="E13" i="16"/>
  <c r="M13" i="16"/>
  <c r="U13" i="16"/>
  <c r="H14" i="16"/>
  <c r="P14" i="16"/>
  <c r="C15" i="16"/>
  <c r="K15" i="16"/>
  <c r="S15" i="16"/>
  <c r="F16" i="16"/>
  <c r="N16" i="16"/>
  <c r="V16" i="16"/>
  <c r="I18" i="16"/>
  <c r="Q18" i="16"/>
  <c r="D19" i="16"/>
  <c r="L19" i="16"/>
  <c r="T19" i="16"/>
  <c r="G20" i="16"/>
  <c r="O20" i="16"/>
  <c r="W20" i="16"/>
  <c r="J21" i="16"/>
  <c r="R21" i="16"/>
  <c r="E23" i="16"/>
  <c r="M23" i="16"/>
  <c r="U23" i="16"/>
  <c r="H24" i="16"/>
  <c r="P24" i="16"/>
  <c r="C25" i="16"/>
  <c r="K25" i="16"/>
  <c r="S25" i="16"/>
  <c r="F28" i="16"/>
  <c r="N28" i="16"/>
  <c r="V28" i="16"/>
  <c r="I29" i="16"/>
  <c r="Q29" i="16"/>
  <c r="D30" i="16"/>
  <c r="L30" i="16"/>
  <c r="T30" i="16"/>
  <c r="G31" i="16"/>
  <c r="O31" i="16"/>
  <c r="W31" i="16"/>
  <c r="J32" i="16"/>
  <c r="R32" i="16"/>
  <c r="E34" i="16"/>
  <c r="M34" i="16"/>
  <c r="U34" i="16"/>
  <c r="H35" i="16"/>
  <c r="P35" i="16"/>
  <c r="C36" i="16"/>
  <c r="K36" i="16"/>
  <c r="S36" i="16"/>
  <c r="F37" i="16"/>
  <c r="N37" i="16"/>
  <c r="V37" i="16"/>
  <c r="I38" i="16"/>
  <c r="Q38" i="16"/>
  <c r="D39" i="16"/>
  <c r="L39" i="16"/>
  <c r="T39" i="16"/>
  <c r="G40" i="16"/>
  <c r="O40" i="16"/>
  <c r="W40" i="16"/>
  <c r="J41" i="16"/>
  <c r="R41" i="16"/>
  <c r="E42" i="16"/>
  <c r="M42" i="16"/>
  <c r="U42" i="16"/>
  <c r="H43" i="16"/>
  <c r="P43" i="16"/>
  <c r="C44" i="16"/>
  <c r="K44" i="16"/>
  <c r="S44" i="16"/>
  <c r="F45" i="16"/>
  <c r="N45" i="16"/>
  <c r="V45" i="16"/>
  <c r="I46" i="16"/>
  <c r="Q46" i="16"/>
  <c r="D47" i="16"/>
  <c r="L47" i="16"/>
  <c r="T47" i="16"/>
  <c r="G48" i="16"/>
  <c r="O48" i="16"/>
  <c r="W48" i="16"/>
  <c r="J49" i="16"/>
  <c r="R49" i="16"/>
  <c r="E50" i="16"/>
  <c r="M50" i="16"/>
  <c r="U50" i="16"/>
  <c r="H51" i="16"/>
  <c r="P51" i="16"/>
  <c r="C53" i="16"/>
  <c r="K53" i="16"/>
  <c r="S53" i="16"/>
  <c r="F54" i="16"/>
  <c r="N54" i="16"/>
  <c r="V54" i="16"/>
  <c r="I55" i="16"/>
  <c r="Q55" i="16"/>
  <c r="D56" i="16"/>
  <c r="L56" i="16"/>
  <c r="T56" i="16"/>
  <c r="G57" i="16"/>
  <c r="O57" i="16"/>
  <c r="W57" i="16"/>
  <c r="J58" i="16"/>
  <c r="R58" i="16"/>
  <c r="E59" i="16"/>
  <c r="M59" i="16"/>
  <c r="U59" i="16"/>
  <c r="H60" i="16"/>
  <c r="P60" i="16"/>
  <c r="C61" i="16"/>
  <c r="K61" i="16"/>
  <c r="S61" i="16"/>
  <c r="F62" i="16"/>
  <c r="N62" i="16"/>
  <c r="V62" i="16"/>
  <c r="I63" i="16"/>
  <c r="Q63" i="16"/>
  <c r="D64" i="16"/>
  <c r="L64" i="16"/>
  <c r="T64" i="16"/>
  <c r="G65" i="16"/>
  <c r="O65" i="16"/>
  <c r="W65" i="16"/>
  <c r="J66" i="16"/>
  <c r="R66" i="16"/>
  <c r="E67" i="16"/>
  <c r="M67" i="16"/>
  <c r="U67" i="16"/>
  <c r="H68" i="16"/>
  <c r="P68" i="16"/>
  <c r="C69" i="16"/>
  <c r="K69" i="16"/>
  <c r="S69" i="16"/>
  <c r="F70" i="16"/>
  <c r="N70" i="16"/>
  <c r="V70" i="16"/>
  <c r="I72" i="16"/>
  <c r="Q72" i="16"/>
  <c r="D73" i="16"/>
  <c r="L73" i="16"/>
  <c r="T73" i="16"/>
  <c r="G74" i="16"/>
  <c r="O74" i="16"/>
  <c r="W74" i="16"/>
  <c r="J75" i="16"/>
  <c r="R75" i="16"/>
  <c r="I5" i="46"/>
  <c r="Q5" i="46"/>
  <c r="D6" i="46"/>
  <c r="L6" i="46"/>
  <c r="T6" i="46"/>
  <c r="G7" i="46"/>
  <c r="O7" i="46"/>
  <c r="W7" i="46"/>
  <c r="J9" i="46"/>
  <c r="R9" i="46"/>
  <c r="E10" i="46"/>
  <c r="M10" i="46"/>
  <c r="U10" i="46"/>
  <c r="H12" i="46"/>
  <c r="P12" i="46"/>
  <c r="C13" i="46"/>
  <c r="K13" i="46"/>
  <c r="S13" i="46"/>
  <c r="F14" i="46"/>
  <c r="N14" i="46"/>
  <c r="V14" i="46"/>
  <c r="I15" i="46"/>
  <c r="Q15" i="46"/>
  <c r="D16" i="46"/>
  <c r="L16" i="46"/>
  <c r="T16" i="46"/>
  <c r="G18" i="46"/>
  <c r="O18" i="46"/>
  <c r="W18" i="46"/>
  <c r="J19" i="46"/>
  <c r="R19" i="46"/>
  <c r="E20" i="46"/>
  <c r="M20" i="46"/>
  <c r="U20" i="46"/>
  <c r="H21" i="46"/>
  <c r="P21" i="46"/>
  <c r="C23" i="46"/>
  <c r="K23" i="46"/>
  <c r="S23" i="46"/>
  <c r="F24" i="46"/>
  <c r="N24" i="46"/>
  <c r="V24" i="46"/>
  <c r="I25" i="46"/>
  <c r="Q25" i="46"/>
  <c r="D28" i="46"/>
  <c r="L28" i="46"/>
  <c r="T28" i="46"/>
  <c r="G29" i="46"/>
  <c r="O29" i="46"/>
  <c r="W29" i="46"/>
  <c r="J30" i="46"/>
  <c r="R30" i="46"/>
  <c r="E31" i="46"/>
  <c r="M31" i="46"/>
  <c r="U31" i="46"/>
  <c r="H32" i="46"/>
  <c r="P32" i="46"/>
  <c r="C34" i="46"/>
  <c r="K34" i="46"/>
  <c r="S34" i="46"/>
  <c r="F35" i="46"/>
  <c r="N35" i="46"/>
  <c r="V35" i="46"/>
  <c r="I36" i="46"/>
  <c r="Q36" i="46"/>
  <c r="D37" i="46"/>
  <c r="L37" i="46"/>
  <c r="T37" i="46"/>
  <c r="G38" i="46"/>
  <c r="O38" i="46"/>
  <c r="W38" i="46"/>
  <c r="J39" i="46"/>
  <c r="R39" i="46"/>
  <c r="E40" i="46"/>
  <c r="M40" i="46"/>
  <c r="U40" i="46"/>
  <c r="H41" i="46"/>
  <c r="P41" i="46"/>
  <c r="C42" i="46"/>
  <c r="K42" i="46"/>
  <c r="S42" i="46"/>
  <c r="F43" i="46"/>
  <c r="N43" i="46"/>
  <c r="V43" i="46"/>
  <c r="I44" i="46"/>
  <c r="Q44" i="46"/>
  <c r="D45" i="46"/>
  <c r="L45" i="46"/>
  <c r="T45" i="46"/>
  <c r="G46" i="46"/>
  <c r="O46" i="46"/>
  <c r="W46" i="46"/>
  <c r="J47" i="46"/>
  <c r="R47" i="46"/>
  <c r="E48" i="46"/>
  <c r="M48" i="46"/>
  <c r="U48" i="46"/>
  <c r="H49" i="46"/>
  <c r="P49" i="46"/>
  <c r="C50" i="46"/>
  <c r="K50" i="46"/>
  <c r="S50" i="46"/>
  <c r="F51" i="46"/>
  <c r="N51" i="46"/>
  <c r="V51" i="46"/>
  <c r="I53" i="46"/>
  <c r="Q53" i="46"/>
  <c r="D54" i="46"/>
  <c r="L54" i="46"/>
  <c r="T54" i="46"/>
  <c r="G55" i="46"/>
  <c r="O55" i="46"/>
  <c r="W55" i="46"/>
  <c r="J56" i="46"/>
  <c r="R56" i="46"/>
  <c r="E57" i="46"/>
  <c r="M57" i="46"/>
  <c r="U57" i="46"/>
  <c r="H58" i="46"/>
  <c r="P58" i="46"/>
  <c r="C59" i="46"/>
  <c r="K59" i="46"/>
  <c r="S59" i="46"/>
  <c r="F60" i="46"/>
  <c r="N60" i="46"/>
  <c r="V60" i="46"/>
  <c r="I61" i="46"/>
  <c r="Q61" i="46"/>
  <c r="D62" i="46"/>
  <c r="L62" i="46"/>
  <c r="T62" i="46"/>
  <c r="G63" i="46"/>
  <c r="O63" i="46"/>
  <c r="W63" i="46"/>
  <c r="J64" i="46"/>
  <c r="R64" i="46"/>
  <c r="E65" i="46"/>
  <c r="M65" i="46"/>
  <c r="U65" i="46"/>
  <c r="H66" i="46"/>
  <c r="P66" i="46"/>
  <c r="C67" i="46"/>
  <c r="K67" i="46"/>
  <c r="S67" i="46"/>
  <c r="F68" i="46"/>
  <c r="N68" i="46"/>
  <c r="V68" i="46"/>
  <c r="I69" i="46"/>
  <c r="Q69" i="46"/>
  <c r="D70" i="46"/>
  <c r="L70" i="46"/>
  <c r="T70" i="46"/>
  <c r="G72" i="46"/>
  <c r="O72" i="46"/>
  <c r="W72" i="46"/>
  <c r="J73" i="46"/>
  <c r="R73" i="46"/>
  <c r="E74" i="46"/>
  <c r="M74" i="46"/>
  <c r="U74" i="46"/>
  <c r="F5" i="16"/>
  <c r="N5" i="16"/>
  <c r="V5" i="16"/>
  <c r="I6" i="16"/>
  <c r="Q6" i="16"/>
  <c r="D7" i="16"/>
  <c r="L7" i="16"/>
  <c r="T7" i="16"/>
  <c r="G9" i="16"/>
  <c r="O9" i="16"/>
  <c r="W9" i="16"/>
  <c r="J10" i="16"/>
  <c r="R10" i="16"/>
  <c r="E12" i="16"/>
  <c r="M12" i="16"/>
  <c r="U12" i="16"/>
  <c r="H13" i="16"/>
  <c r="P13" i="16"/>
  <c r="C14" i="16"/>
  <c r="K14" i="16"/>
  <c r="S14" i="16"/>
  <c r="F15" i="16"/>
  <c r="N15" i="16"/>
  <c r="V15" i="16"/>
  <c r="I16" i="16"/>
  <c r="Q16" i="16"/>
  <c r="D18" i="16"/>
  <c r="L18" i="16"/>
  <c r="T18" i="16"/>
  <c r="G19" i="16"/>
  <c r="O19" i="16"/>
  <c r="W19" i="16"/>
  <c r="J20" i="16"/>
  <c r="R20" i="16"/>
  <c r="E21" i="16"/>
  <c r="M21" i="16"/>
  <c r="U21" i="16"/>
  <c r="H23" i="16"/>
  <c r="P23" i="16"/>
  <c r="C24" i="16"/>
  <c r="K24" i="16"/>
  <c r="S24" i="16"/>
  <c r="F25" i="16"/>
  <c r="N25" i="16"/>
  <c r="V25" i="16"/>
  <c r="I28" i="16"/>
  <c r="Q28" i="16"/>
  <c r="D29" i="16"/>
  <c r="L29" i="16"/>
  <c r="T29" i="16"/>
  <c r="G5" i="46"/>
  <c r="O5" i="46"/>
  <c r="W5" i="46"/>
  <c r="J6" i="46"/>
  <c r="R6" i="46"/>
  <c r="E7" i="46"/>
  <c r="M7" i="46"/>
  <c r="U7" i="46"/>
  <c r="H9" i="46"/>
  <c r="P9" i="46"/>
  <c r="C10" i="46"/>
  <c r="K10" i="46"/>
  <c r="S10" i="46"/>
  <c r="F12" i="46"/>
  <c r="N12" i="46"/>
  <c r="V12" i="46"/>
  <c r="I13" i="46"/>
  <c r="Q13" i="46"/>
  <c r="D14" i="46"/>
  <c r="L14" i="46"/>
  <c r="T14" i="46"/>
  <c r="G15" i="46"/>
  <c r="O15" i="46"/>
  <c r="W15" i="46"/>
  <c r="J16" i="46"/>
  <c r="R16" i="46"/>
  <c r="E18" i="46"/>
  <c r="M18" i="46"/>
  <c r="U18" i="46"/>
  <c r="H19" i="46"/>
  <c r="P19" i="46"/>
  <c r="C20" i="46"/>
  <c r="K20" i="46"/>
  <c r="S20" i="46"/>
  <c r="F21" i="46"/>
  <c r="N21" i="46"/>
  <c r="V21" i="46"/>
  <c r="I23" i="46"/>
  <c r="Q23" i="46"/>
  <c r="D24" i="46"/>
  <c r="L24" i="46"/>
  <c r="T24" i="46"/>
  <c r="G25" i="46"/>
  <c r="O25" i="46"/>
  <c r="W25" i="46"/>
  <c r="J28" i="46"/>
  <c r="R28" i="46"/>
  <c r="E29" i="46"/>
  <c r="M29" i="46"/>
  <c r="U29" i="46"/>
  <c r="H30" i="46"/>
  <c r="P30" i="46"/>
  <c r="C31" i="46"/>
  <c r="K31" i="46"/>
  <c r="S31" i="46"/>
  <c r="F32" i="46"/>
  <c r="N32" i="46"/>
  <c r="V32" i="46"/>
  <c r="I34" i="46"/>
  <c r="Q34" i="46"/>
  <c r="D35" i="46"/>
  <c r="L35" i="46"/>
  <c r="T35" i="46"/>
  <c r="G36" i="46"/>
  <c r="O36" i="46"/>
  <c r="W36" i="46"/>
  <c r="J37" i="46"/>
  <c r="R37" i="46"/>
  <c r="E38" i="46"/>
  <c r="M38" i="46"/>
  <c r="U38" i="46"/>
  <c r="H39" i="46"/>
  <c r="P39" i="46"/>
  <c r="C40" i="46"/>
  <c r="G5" i="16"/>
  <c r="O5" i="16"/>
  <c r="W5" i="16"/>
  <c r="J6" i="16"/>
  <c r="R6" i="16"/>
  <c r="E7" i="16"/>
  <c r="E5" i="16"/>
  <c r="M5" i="16"/>
  <c r="U5" i="16"/>
  <c r="H6" i="16"/>
  <c r="P6" i="16"/>
  <c r="C7" i="16"/>
  <c r="K7" i="16"/>
  <c r="S7" i="16"/>
  <c r="F9" i="16"/>
  <c r="N9" i="16"/>
  <c r="V9" i="16"/>
  <c r="I10" i="16"/>
  <c r="Q10" i="16"/>
  <c r="D12" i="16"/>
  <c r="L12" i="16"/>
  <c r="T12" i="16"/>
  <c r="G13" i="16"/>
  <c r="C5" i="46"/>
  <c r="K5" i="46"/>
  <c r="S5" i="46"/>
  <c r="F6" i="46"/>
  <c r="N6" i="46"/>
  <c r="V6" i="46"/>
  <c r="I7" i="46"/>
  <c r="Q7" i="46"/>
  <c r="D9" i="46"/>
  <c r="L9" i="46"/>
  <c r="T9" i="46"/>
  <c r="G10" i="46"/>
  <c r="O10" i="46"/>
  <c r="W10" i="46"/>
  <c r="J12" i="46"/>
  <c r="R12" i="46"/>
  <c r="E13" i="46"/>
  <c r="M13" i="46"/>
  <c r="U13" i="46"/>
  <c r="H14" i="46"/>
  <c r="P14" i="46"/>
  <c r="C15" i="46"/>
  <c r="K15" i="46"/>
  <c r="S15" i="46"/>
  <c r="F16" i="46"/>
  <c r="N16" i="46"/>
  <c r="V16" i="46"/>
  <c r="I18" i="46"/>
  <c r="Q18" i="46"/>
  <c r="D19" i="46"/>
  <c r="L19" i="46"/>
  <c r="T19" i="46"/>
  <c r="G20" i="46"/>
  <c r="O20" i="46"/>
  <c r="W20" i="46"/>
  <c r="J21" i="46"/>
  <c r="R21" i="46"/>
  <c r="E23" i="46"/>
  <c r="M23" i="46"/>
  <c r="U23" i="46"/>
  <c r="U22" i="46" s="1"/>
  <c r="H24" i="46"/>
  <c r="P24" i="46"/>
  <c r="C25" i="46"/>
  <c r="K25" i="46"/>
  <c r="S25" i="46"/>
  <c r="F28" i="46"/>
  <c r="N28" i="46"/>
  <c r="V28" i="46"/>
  <c r="I29" i="46"/>
  <c r="Q29" i="46"/>
  <c r="D30" i="46"/>
  <c r="L30" i="46"/>
  <c r="T30" i="46"/>
  <c r="M7" i="16"/>
  <c r="U7" i="16"/>
  <c r="H9" i="16"/>
  <c r="P9" i="16"/>
  <c r="C10" i="16"/>
  <c r="K10" i="16"/>
  <c r="S10" i="16"/>
  <c r="F12" i="16"/>
  <c r="N12" i="16"/>
  <c r="V12" i="16"/>
  <c r="I13" i="16"/>
  <c r="Q13" i="16"/>
  <c r="D14" i="16"/>
  <c r="L14" i="16"/>
  <c r="T14" i="16"/>
  <c r="G15" i="16"/>
  <c r="O15" i="16"/>
  <c r="W15" i="16"/>
  <c r="J16" i="16"/>
  <c r="R16" i="16"/>
  <c r="E18" i="16"/>
  <c r="M18" i="16"/>
  <c r="U18" i="16"/>
  <c r="H19" i="16"/>
  <c r="P19" i="16"/>
  <c r="C20" i="16"/>
  <c r="K20" i="16"/>
  <c r="S20" i="16"/>
  <c r="F21" i="16"/>
  <c r="N21" i="16"/>
  <c r="V21" i="16"/>
  <c r="I23" i="16"/>
  <c r="I22" i="16" s="1"/>
  <c r="Q23" i="16"/>
  <c r="Q22" i="16" s="1"/>
  <c r="D24" i="16"/>
  <c r="L24" i="16"/>
  <c r="T24" i="16"/>
  <c r="G25" i="16"/>
  <c r="O25" i="16"/>
  <c r="W25" i="16"/>
  <c r="J28" i="16"/>
  <c r="R28" i="16"/>
  <c r="E29" i="16"/>
  <c r="M29" i="16"/>
  <c r="U29" i="16"/>
  <c r="H30" i="16"/>
  <c r="P30" i="16"/>
  <c r="C31" i="16"/>
  <c r="K31" i="16"/>
  <c r="S31" i="16"/>
  <c r="F32" i="16"/>
  <c r="N32" i="16"/>
  <c r="V32" i="16"/>
  <c r="I34" i="16"/>
  <c r="Q34" i="16"/>
  <c r="D35" i="16"/>
  <c r="L35" i="16"/>
  <c r="T35" i="16"/>
  <c r="G36" i="16"/>
  <c r="O36" i="16"/>
  <c r="W36" i="16"/>
  <c r="J37" i="16"/>
  <c r="R37" i="16"/>
  <c r="E38" i="16"/>
  <c r="M38" i="16"/>
  <c r="U38" i="16"/>
  <c r="H39" i="16"/>
  <c r="P39" i="16"/>
  <c r="C40" i="16"/>
  <c r="K40" i="16"/>
  <c r="S40" i="16"/>
  <c r="F41" i="16"/>
  <c r="N41" i="16"/>
  <c r="V41" i="16"/>
  <c r="I42" i="16"/>
  <c r="Q42" i="16"/>
  <c r="D43" i="16"/>
  <c r="L43" i="16"/>
  <c r="T43" i="16"/>
  <c r="G44" i="16"/>
  <c r="O44" i="16"/>
  <c r="W44" i="16"/>
  <c r="J45" i="16"/>
  <c r="R45" i="16"/>
  <c r="E46" i="16"/>
  <c r="M46" i="16"/>
  <c r="U46" i="16"/>
  <c r="H47" i="16"/>
  <c r="P47" i="16"/>
  <c r="C48" i="16"/>
  <c r="K48" i="16"/>
  <c r="S48" i="16"/>
  <c r="F49" i="16"/>
  <c r="N49" i="16"/>
  <c r="V49" i="16"/>
  <c r="I50" i="16"/>
  <c r="Q50" i="16"/>
  <c r="D51" i="16"/>
  <c r="L51" i="16"/>
  <c r="T51" i="16"/>
  <c r="G53" i="16"/>
  <c r="O53" i="16"/>
  <c r="W53" i="16"/>
  <c r="J54" i="16"/>
  <c r="R54" i="16"/>
  <c r="E55" i="16"/>
  <c r="M55" i="16"/>
  <c r="U55" i="16"/>
  <c r="H56" i="16"/>
  <c r="P56" i="16"/>
  <c r="C57" i="16"/>
  <c r="K57" i="16"/>
  <c r="S57" i="16"/>
  <c r="F58" i="16"/>
  <c r="N58" i="16"/>
  <c r="V58" i="16"/>
  <c r="I59" i="16"/>
  <c r="Q59" i="16"/>
  <c r="D60" i="16"/>
  <c r="L60" i="16"/>
  <c r="T60" i="16"/>
  <c r="G61" i="16"/>
  <c r="O61" i="16"/>
  <c r="W61" i="16"/>
  <c r="J62" i="16"/>
  <c r="R62" i="16"/>
  <c r="E63" i="16"/>
  <c r="M63" i="16"/>
  <c r="U63" i="16"/>
  <c r="H64" i="16"/>
  <c r="P64" i="16"/>
  <c r="C65" i="16"/>
  <c r="K65" i="16"/>
  <c r="S65" i="16"/>
  <c r="F66" i="16"/>
  <c r="N66" i="16"/>
  <c r="V66" i="16"/>
  <c r="I67" i="16"/>
  <c r="Q67" i="16"/>
  <c r="D68" i="16"/>
  <c r="L68" i="16"/>
  <c r="T68" i="16"/>
  <c r="G69" i="16"/>
  <c r="O69" i="16"/>
  <c r="W69" i="16"/>
  <c r="J70" i="16"/>
  <c r="R70" i="16"/>
  <c r="E72" i="16"/>
  <c r="M72" i="16"/>
  <c r="U72" i="16"/>
  <c r="H73" i="16"/>
  <c r="P73" i="16"/>
  <c r="C74" i="16"/>
  <c r="K74" i="16"/>
  <c r="S74" i="16"/>
  <c r="F75" i="16"/>
  <c r="N75" i="16"/>
  <c r="V75" i="16"/>
  <c r="E5" i="46"/>
  <c r="M5" i="46"/>
  <c r="U5" i="46"/>
  <c r="H6" i="46"/>
  <c r="P6" i="46"/>
  <c r="C7" i="46"/>
  <c r="K7" i="46"/>
  <c r="S7" i="46"/>
  <c r="F9" i="46"/>
  <c r="F8" i="46" s="1"/>
  <c r="N9" i="46"/>
  <c r="V9" i="46"/>
  <c r="I10" i="46"/>
  <c r="I8" i="46" s="1"/>
  <c r="Q10" i="46"/>
  <c r="J5" i="16"/>
  <c r="R5" i="16"/>
  <c r="E6" i="16"/>
  <c r="M6" i="16"/>
  <c r="U6" i="16"/>
  <c r="H7" i="16"/>
  <c r="P7" i="16"/>
  <c r="C9" i="16"/>
  <c r="K9" i="16"/>
  <c r="S9" i="16"/>
  <c r="F10" i="16"/>
  <c r="N10" i="16"/>
  <c r="V10" i="16"/>
  <c r="I12" i="16"/>
  <c r="Q12" i="16"/>
  <c r="D13" i="16"/>
  <c r="L13" i="16"/>
  <c r="T13" i="16"/>
  <c r="G14" i="16"/>
  <c r="O14" i="16"/>
  <c r="W14" i="16"/>
  <c r="J15" i="16"/>
  <c r="R15" i="16"/>
  <c r="E16" i="16"/>
  <c r="M16" i="16"/>
  <c r="U16" i="16"/>
  <c r="H18" i="16"/>
  <c r="P18" i="16"/>
  <c r="C19" i="16"/>
  <c r="K19" i="16"/>
  <c r="S19" i="16"/>
  <c r="F20" i="16"/>
  <c r="N20" i="16"/>
  <c r="V20" i="16"/>
  <c r="I21" i="16"/>
  <c r="Q21" i="16"/>
  <c r="D23" i="16"/>
  <c r="L23" i="16"/>
  <c r="T23" i="16"/>
  <c r="G24" i="16"/>
  <c r="O24" i="16"/>
  <c r="W24" i="16"/>
  <c r="J25" i="16"/>
  <c r="R25" i="16"/>
  <c r="E28" i="16"/>
  <c r="M28" i="16"/>
  <c r="U28" i="16"/>
  <c r="H29" i="16"/>
  <c r="P29" i="16"/>
  <c r="C30" i="16"/>
  <c r="K30" i="16"/>
  <c r="S30" i="16"/>
  <c r="F31" i="16"/>
  <c r="N31" i="16"/>
  <c r="V31" i="16"/>
  <c r="I32" i="16"/>
  <c r="Q32" i="16"/>
  <c r="D34" i="16"/>
  <c r="L34" i="16"/>
  <c r="T34" i="16"/>
  <c r="G35" i="16"/>
  <c r="O35" i="16"/>
  <c r="W35" i="16"/>
  <c r="J36" i="16"/>
  <c r="R36" i="16"/>
  <c r="E37" i="16"/>
  <c r="M37" i="16"/>
  <c r="U37" i="16"/>
  <c r="G31" i="46"/>
  <c r="O31" i="46"/>
  <c r="W31" i="46"/>
  <c r="J32" i="46"/>
  <c r="R32" i="46"/>
  <c r="E34" i="46"/>
  <c r="M34" i="46"/>
  <c r="U34" i="46"/>
  <c r="H35" i="46"/>
  <c r="P35" i="46"/>
  <c r="C36" i="46"/>
  <c r="K36" i="46"/>
  <c r="S36" i="46"/>
  <c r="F37" i="46"/>
  <c r="N37" i="46"/>
  <c r="V37" i="46"/>
  <c r="I38" i="46"/>
  <c r="Q38" i="46"/>
  <c r="D39" i="46"/>
  <c r="L39" i="46"/>
  <c r="T39" i="46"/>
  <c r="G40" i="46"/>
  <c r="O40" i="46"/>
  <c r="W40" i="46"/>
  <c r="J41" i="46"/>
  <c r="R41" i="46"/>
  <c r="E42" i="46"/>
  <c r="M42" i="46"/>
  <c r="U42" i="46"/>
  <c r="H43" i="46"/>
  <c r="P43" i="46"/>
  <c r="C44" i="46"/>
  <c r="K44" i="46"/>
  <c r="S44" i="46"/>
  <c r="F45" i="46"/>
  <c r="N45" i="46"/>
  <c r="V45" i="46"/>
  <c r="I46" i="46"/>
  <c r="Q46" i="46"/>
  <c r="D47" i="46"/>
  <c r="L47" i="46"/>
  <c r="T47" i="46"/>
  <c r="G48" i="46"/>
  <c r="O48" i="46"/>
  <c r="W48" i="46"/>
  <c r="J49" i="46"/>
  <c r="R49" i="46"/>
  <c r="E50" i="46"/>
  <c r="M50" i="46"/>
  <c r="U50" i="46"/>
  <c r="H51" i="46"/>
  <c r="P51" i="46"/>
  <c r="C53" i="46"/>
  <c r="K53" i="46"/>
  <c r="S53" i="46"/>
  <c r="F54" i="46"/>
  <c r="N54" i="46"/>
  <c r="V54" i="46"/>
  <c r="I55" i="46"/>
  <c r="Q55" i="46"/>
  <c r="D56" i="46"/>
  <c r="L56" i="46"/>
  <c r="T56" i="46"/>
  <c r="G57" i="46"/>
  <c r="O57" i="46"/>
  <c r="W57" i="46"/>
  <c r="J58" i="46"/>
  <c r="R58" i="46"/>
  <c r="E59" i="46"/>
  <c r="M59" i="46"/>
  <c r="U59" i="46"/>
  <c r="H60" i="46"/>
  <c r="P60" i="46"/>
  <c r="C61" i="46"/>
  <c r="K61" i="46"/>
  <c r="S61" i="46"/>
  <c r="F62" i="46"/>
  <c r="N62" i="46"/>
  <c r="V62" i="46"/>
  <c r="I63" i="46"/>
  <c r="Q63" i="46"/>
  <c r="D64" i="46"/>
  <c r="L64" i="46"/>
  <c r="T64" i="46"/>
  <c r="G65" i="46"/>
  <c r="D12" i="46"/>
  <c r="L12" i="46"/>
  <c r="T12" i="46"/>
  <c r="G13" i="46"/>
  <c r="O13" i="46"/>
  <c r="W13" i="46"/>
  <c r="J14" i="46"/>
  <c r="R14" i="46"/>
  <c r="E15" i="46"/>
  <c r="M15" i="46"/>
  <c r="U15" i="46"/>
  <c r="H16" i="46"/>
  <c r="P16" i="46"/>
  <c r="C18" i="46"/>
  <c r="K18" i="46"/>
  <c r="S18" i="46"/>
  <c r="F19" i="46"/>
  <c r="N19" i="46"/>
  <c r="V19" i="46"/>
  <c r="I20" i="46"/>
  <c r="Q20" i="46"/>
  <c r="D21" i="46"/>
  <c r="L21" i="46"/>
  <c r="T21" i="46"/>
  <c r="G23" i="46"/>
  <c r="O23" i="46"/>
  <c r="W23" i="46"/>
  <c r="J24" i="46"/>
  <c r="R24" i="46"/>
  <c r="E25" i="46"/>
  <c r="M25" i="46"/>
  <c r="U25" i="46"/>
  <c r="H28" i="46"/>
  <c r="P28" i="46"/>
  <c r="C29" i="46"/>
  <c r="K29" i="46"/>
  <c r="S29" i="46"/>
  <c r="F30" i="46"/>
  <c r="N30" i="46"/>
  <c r="V30" i="46"/>
  <c r="I31" i="46"/>
  <c r="Q31" i="46"/>
  <c r="D32" i="46"/>
  <c r="L32" i="46"/>
  <c r="T32" i="46"/>
  <c r="G34" i="46"/>
  <c r="O34" i="46"/>
  <c r="W34" i="46"/>
  <c r="J35" i="46"/>
  <c r="R35" i="46"/>
  <c r="E36" i="46"/>
  <c r="M36" i="46"/>
  <c r="U36" i="46"/>
  <c r="H37" i="46"/>
  <c r="P37" i="46"/>
  <c r="C38" i="46"/>
  <c r="K38" i="46"/>
  <c r="S38" i="46"/>
  <c r="F39" i="46"/>
  <c r="N39" i="46"/>
  <c r="V39" i="46"/>
  <c r="I40" i="46"/>
  <c r="Q40" i="46"/>
  <c r="D41" i="46"/>
  <c r="L41" i="46"/>
  <c r="T41" i="46"/>
  <c r="G42" i="46"/>
  <c r="O42" i="46"/>
  <c r="W42" i="46"/>
  <c r="J43" i="46"/>
  <c r="R43" i="46"/>
  <c r="E44" i="46"/>
  <c r="M44" i="46"/>
  <c r="U44" i="46"/>
  <c r="H45" i="46"/>
  <c r="P45" i="46"/>
  <c r="C46" i="46"/>
  <c r="K46" i="46"/>
  <c r="S46" i="46"/>
  <c r="F47" i="46"/>
  <c r="N47" i="46"/>
  <c r="V47" i="46"/>
  <c r="I48" i="46"/>
  <c r="Q48" i="46"/>
  <c r="D49" i="46"/>
  <c r="L49" i="46"/>
  <c r="T49" i="46"/>
  <c r="G50" i="46"/>
  <c r="O50" i="46"/>
  <c r="W50" i="46"/>
  <c r="J51" i="46"/>
  <c r="R51" i="46"/>
  <c r="E53" i="46"/>
  <c r="M53" i="46"/>
  <c r="U53" i="46"/>
  <c r="H54" i="46"/>
  <c r="P54" i="46"/>
  <c r="C55" i="46"/>
  <c r="K55" i="46"/>
  <c r="S55" i="46"/>
  <c r="F56" i="46"/>
  <c r="N56" i="46"/>
  <c r="V56" i="46"/>
  <c r="I57" i="46"/>
  <c r="Q57" i="46"/>
  <c r="D58" i="46"/>
  <c r="L58" i="46"/>
  <c r="T58" i="46"/>
  <c r="G59" i="46"/>
  <c r="O59" i="46"/>
  <c r="W59" i="46"/>
  <c r="J60" i="46"/>
  <c r="R60" i="46"/>
  <c r="E61" i="46"/>
  <c r="M61" i="46"/>
  <c r="U61" i="46"/>
  <c r="H62" i="46"/>
  <c r="P62" i="46"/>
  <c r="C63" i="46"/>
  <c r="K63" i="46"/>
  <c r="S63" i="46"/>
  <c r="F64" i="46"/>
  <c r="N64" i="46"/>
  <c r="V64" i="46"/>
  <c r="I65" i="46"/>
  <c r="Q65" i="46"/>
  <c r="D66" i="46"/>
  <c r="L66" i="46"/>
  <c r="T66" i="46"/>
  <c r="G67" i="46"/>
  <c r="O67" i="46"/>
  <c r="W67" i="46"/>
  <c r="J68" i="46"/>
  <c r="R68" i="46"/>
  <c r="E69" i="46"/>
  <c r="M69" i="46"/>
  <c r="U69" i="46"/>
  <c r="H70" i="46"/>
  <c r="P70" i="46"/>
  <c r="C72" i="46"/>
  <c r="K72" i="46"/>
  <c r="S72" i="46"/>
  <c r="S71" i="46" s="1"/>
  <c r="F73" i="46"/>
  <c r="N73" i="46"/>
  <c r="V73" i="46"/>
  <c r="I74" i="46"/>
  <c r="Q74" i="46"/>
  <c r="K40" i="46"/>
  <c r="S40" i="46"/>
  <c r="F41" i="46"/>
  <c r="N41" i="46"/>
  <c r="V41" i="46"/>
  <c r="I42" i="46"/>
  <c r="Q42" i="46"/>
  <c r="D43" i="46"/>
  <c r="L43" i="46"/>
  <c r="T43" i="46"/>
  <c r="G44" i="46"/>
  <c r="O44" i="46"/>
  <c r="W44" i="46"/>
  <c r="J45" i="46"/>
  <c r="R45" i="46"/>
  <c r="E46" i="46"/>
  <c r="M46" i="46"/>
  <c r="U46" i="46"/>
  <c r="H47" i="46"/>
  <c r="P47" i="46"/>
  <c r="C48" i="46"/>
  <c r="K48" i="46"/>
  <c r="S48" i="46"/>
  <c r="F49" i="46"/>
  <c r="N49" i="46"/>
  <c r="V49" i="46"/>
  <c r="I50" i="46"/>
  <c r="Q50" i="46"/>
  <c r="D51" i="46"/>
  <c r="L51" i="46"/>
  <c r="T51" i="46"/>
  <c r="G53" i="46"/>
  <c r="O53" i="46"/>
  <c r="W53" i="46"/>
  <c r="J54" i="46"/>
  <c r="R54" i="46"/>
  <c r="E55" i="46"/>
  <c r="M55" i="46"/>
  <c r="U55" i="46"/>
  <c r="H56" i="46"/>
  <c r="P56" i="46"/>
  <c r="C57" i="46"/>
  <c r="K57" i="46"/>
  <c r="S57" i="46"/>
  <c r="F58" i="46"/>
  <c r="N58" i="46"/>
  <c r="V58" i="46"/>
  <c r="I59" i="46"/>
  <c r="Q59" i="46"/>
  <c r="D60" i="46"/>
  <c r="L60" i="46"/>
  <c r="T60" i="46"/>
  <c r="G61" i="46"/>
  <c r="O61" i="46"/>
  <c r="W61" i="46"/>
  <c r="J62" i="46"/>
  <c r="R62" i="46"/>
  <c r="E63" i="46"/>
  <c r="M63" i="46"/>
  <c r="U63" i="46"/>
  <c r="H64" i="46"/>
  <c r="P64" i="46"/>
  <c r="C65" i="46"/>
  <c r="K65" i="46"/>
  <c r="O65" i="46"/>
  <c r="W65" i="46"/>
  <c r="J66" i="46"/>
  <c r="R66" i="46"/>
  <c r="E67" i="46"/>
  <c r="M67" i="46"/>
  <c r="U67" i="46"/>
  <c r="H68" i="46"/>
  <c r="P68" i="46"/>
  <c r="C69" i="46"/>
  <c r="K69" i="46"/>
  <c r="S69" i="46"/>
  <c r="F70" i="46"/>
  <c r="N70" i="46"/>
  <c r="V70" i="46"/>
  <c r="I72" i="46"/>
  <c r="Q72" i="46"/>
  <c r="D73" i="46"/>
  <c r="L73" i="46"/>
  <c r="T73" i="46"/>
  <c r="G74" i="46"/>
  <c r="O74" i="46"/>
  <c r="W74" i="46"/>
  <c r="J76" i="46"/>
  <c r="R76" i="46"/>
  <c r="C76" i="46"/>
  <c r="K76" i="46"/>
  <c r="S76" i="46"/>
  <c r="F5" i="116"/>
  <c r="N5" i="116"/>
  <c r="I6" i="116"/>
  <c r="Q6" i="116"/>
  <c r="T7" i="116"/>
  <c r="G9" i="116"/>
  <c r="G8" i="116" s="1"/>
  <c r="W9" i="116"/>
  <c r="J10" i="116"/>
  <c r="M12" i="116"/>
  <c r="U12" i="116"/>
  <c r="P13" i="116"/>
  <c r="C14" i="116"/>
  <c r="F15" i="116"/>
  <c r="N15" i="116"/>
  <c r="I16" i="116"/>
  <c r="Q16" i="116"/>
  <c r="T18" i="116"/>
  <c r="G19" i="116"/>
  <c r="W19" i="116"/>
  <c r="J20" i="116"/>
  <c r="M21" i="116"/>
  <c r="U21" i="116"/>
  <c r="P23" i="116"/>
  <c r="C24" i="116"/>
  <c r="F25" i="116"/>
  <c r="N25" i="116"/>
  <c r="I28" i="116"/>
  <c r="Q28" i="116"/>
  <c r="T29" i="116"/>
  <c r="G30" i="116"/>
  <c r="W30" i="116"/>
  <c r="J31" i="116"/>
  <c r="M32" i="116"/>
  <c r="U32" i="116"/>
  <c r="P34" i="116"/>
  <c r="C35" i="116"/>
  <c r="F36" i="116"/>
  <c r="N36" i="116"/>
  <c r="Q45" i="116"/>
  <c r="T46" i="116"/>
  <c r="G47" i="116"/>
  <c r="J48" i="116"/>
  <c r="M49" i="116"/>
  <c r="U49" i="116"/>
  <c r="F53" i="116"/>
  <c r="N53" i="116"/>
  <c r="Q54" i="116"/>
  <c r="T55" i="116"/>
  <c r="G56" i="116"/>
  <c r="J57" i="116"/>
  <c r="M58" i="116"/>
  <c r="U58" i="116"/>
  <c r="C60" i="116"/>
  <c r="Q62" i="116"/>
  <c r="T63" i="116"/>
  <c r="G64" i="116"/>
  <c r="J65" i="116"/>
  <c r="M66" i="116"/>
  <c r="C68" i="116"/>
  <c r="F69" i="116"/>
  <c r="N69" i="116"/>
  <c r="Q70" i="116"/>
  <c r="T72" i="116"/>
  <c r="G73" i="116"/>
  <c r="J74" i="116"/>
  <c r="M75" i="116"/>
  <c r="U75" i="116"/>
  <c r="S65" i="46"/>
  <c r="F66" i="46"/>
  <c r="N66" i="46"/>
  <c r="V66" i="46"/>
  <c r="I67" i="46"/>
  <c r="Q67" i="46"/>
  <c r="D68" i="46"/>
  <c r="L68" i="46"/>
  <c r="T68" i="46"/>
  <c r="G69" i="46"/>
  <c r="O69" i="46"/>
  <c r="W69" i="46"/>
  <c r="J70" i="46"/>
  <c r="R70" i="46"/>
  <c r="E72" i="46"/>
  <c r="M72" i="46"/>
  <c r="U72" i="46"/>
  <c r="H73" i="46"/>
  <c r="P73" i="46"/>
  <c r="C74" i="46"/>
  <c r="K74" i="46"/>
  <c r="S74" i="46"/>
  <c r="F76" i="46"/>
  <c r="N76" i="46"/>
  <c r="V76" i="46"/>
  <c r="I5" i="116"/>
  <c r="L6" i="116"/>
  <c r="T6" i="116"/>
  <c r="W7" i="116"/>
  <c r="E10" i="116"/>
  <c r="E8" i="116" s="1"/>
  <c r="M10" i="116"/>
  <c r="P12" i="116"/>
  <c r="S13" i="116"/>
  <c r="F14" i="116"/>
  <c r="I15" i="116"/>
  <c r="L16" i="116"/>
  <c r="T16" i="116"/>
  <c r="W18" i="116"/>
  <c r="E20" i="116"/>
  <c r="M20" i="116"/>
  <c r="P21" i="116"/>
  <c r="S23" i="116"/>
  <c r="F24" i="116"/>
  <c r="I25" i="116"/>
  <c r="L28" i="116"/>
  <c r="T28" i="116"/>
  <c r="W29" i="116"/>
  <c r="E31" i="116"/>
  <c r="M31" i="116"/>
  <c r="P32" i="116"/>
  <c r="S34" i="116"/>
  <c r="F35" i="116"/>
  <c r="I36" i="116"/>
  <c r="S42" i="116"/>
  <c r="L45" i="116"/>
  <c r="T45" i="116"/>
  <c r="W46" i="116"/>
  <c r="E48" i="116"/>
  <c r="M48" i="116"/>
  <c r="P49" i="116"/>
  <c r="S50" i="116"/>
  <c r="I53" i="116"/>
  <c r="L54" i="116"/>
  <c r="T54" i="116"/>
  <c r="W55" i="116"/>
  <c r="E57" i="116"/>
  <c r="M57" i="116"/>
  <c r="P58" i="116"/>
  <c r="S59" i="116"/>
  <c r="F60" i="116"/>
  <c r="L62" i="116"/>
  <c r="T62" i="116"/>
  <c r="W63" i="116"/>
  <c r="E65" i="116"/>
  <c r="M65" i="116"/>
  <c r="S67" i="116"/>
  <c r="F68" i="116"/>
  <c r="I69" i="116"/>
  <c r="L70" i="116"/>
  <c r="T70" i="116"/>
  <c r="W72" i="116"/>
  <c r="E74" i="116"/>
  <c r="M74" i="116"/>
  <c r="P75" i="116"/>
  <c r="S76" i="116"/>
  <c r="G76" i="46"/>
  <c r="O76" i="46"/>
  <c r="W76" i="46"/>
  <c r="H76" i="16"/>
  <c r="P76" i="16"/>
  <c r="O13" i="16"/>
  <c r="W13" i="16"/>
  <c r="J14" i="16"/>
  <c r="R14" i="16"/>
  <c r="E15" i="16"/>
  <c r="M15" i="16"/>
  <c r="U15" i="16"/>
  <c r="H16" i="16"/>
  <c r="P16" i="16"/>
  <c r="C18" i="16"/>
  <c r="K18" i="16"/>
  <c r="S18" i="16"/>
  <c r="F19" i="16"/>
  <c r="N19" i="16"/>
  <c r="V19" i="16"/>
  <c r="I20" i="16"/>
  <c r="Q20" i="16"/>
  <c r="D21" i="16"/>
  <c r="L21" i="16"/>
  <c r="T21" i="16"/>
  <c r="G23" i="16"/>
  <c r="O23" i="16"/>
  <c r="W23" i="16"/>
  <c r="J24" i="16"/>
  <c r="R24" i="16"/>
  <c r="E25" i="16"/>
  <c r="M25" i="16"/>
  <c r="U25" i="16"/>
  <c r="H28" i="16"/>
  <c r="P28" i="16"/>
  <c r="C29" i="16"/>
  <c r="K29" i="16"/>
  <c r="S29" i="16"/>
  <c r="F30" i="16"/>
  <c r="N30" i="16"/>
  <c r="V30" i="16"/>
  <c r="I31" i="16"/>
  <c r="Q31" i="16"/>
  <c r="D32" i="16"/>
  <c r="L32" i="16"/>
  <c r="T32" i="16"/>
  <c r="G34" i="16"/>
  <c r="O34" i="16"/>
  <c r="W34" i="16"/>
  <c r="J35" i="16"/>
  <c r="R35" i="16"/>
  <c r="E36" i="16"/>
  <c r="M36" i="16"/>
  <c r="U36" i="16"/>
  <c r="H37" i="16"/>
  <c r="P37" i="16"/>
  <c r="C38" i="16"/>
  <c r="K38" i="16"/>
  <c r="S38" i="16"/>
  <c r="F39" i="16"/>
  <c r="N39" i="16"/>
  <c r="V39" i="16"/>
  <c r="I40" i="16"/>
  <c r="Q40" i="16"/>
  <c r="D41" i="16"/>
  <c r="L41" i="16"/>
  <c r="T41" i="16"/>
  <c r="G42" i="16"/>
  <c r="O42" i="16"/>
  <c r="W42" i="16"/>
  <c r="J43" i="16"/>
  <c r="R43" i="16"/>
  <c r="E44" i="16"/>
  <c r="M44" i="16"/>
  <c r="U44" i="16"/>
  <c r="H45" i="16"/>
  <c r="P45" i="16"/>
  <c r="C46" i="16"/>
  <c r="K46" i="16"/>
  <c r="S46" i="16"/>
  <c r="F47" i="16"/>
  <c r="N47" i="16"/>
  <c r="V47" i="16"/>
  <c r="I48" i="16"/>
  <c r="Q48" i="16"/>
  <c r="D49" i="16"/>
  <c r="L49" i="16"/>
  <c r="T49" i="16"/>
  <c r="G50" i="16"/>
  <c r="O50" i="16"/>
  <c r="W50" i="16"/>
  <c r="J51" i="16"/>
  <c r="R51" i="16"/>
  <c r="E53" i="16"/>
  <c r="M53" i="16"/>
  <c r="U53" i="16"/>
  <c r="H54" i="16"/>
  <c r="P54" i="16"/>
  <c r="C55" i="16"/>
  <c r="K55" i="16"/>
  <c r="S55" i="16"/>
  <c r="F56" i="16"/>
  <c r="N56" i="16"/>
  <c r="V56" i="16"/>
  <c r="I57" i="16"/>
  <c r="Q57" i="16"/>
  <c r="D58" i="16"/>
  <c r="L58" i="16"/>
  <c r="T58" i="16"/>
  <c r="G59" i="16"/>
  <c r="O59" i="16"/>
  <c r="W59" i="16"/>
  <c r="J60" i="16"/>
  <c r="R60" i="16"/>
  <c r="E61" i="16"/>
  <c r="M61" i="16"/>
  <c r="U61" i="16"/>
  <c r="H62" i="16"/>
  <c r="P62" i="16"/>
  <c r="C63" i="16"/>
  <c r="K63" i="16"/>
  <c r="S63" i="16"/>
  <c r="F64" i="16"/>
  <c r="N64" i="16"/>
  <c r="V64" i="16"/>
  <c r="I65" i="16"/>
  <c r="Q65" i="16"/>
  <c r="D66" i="16"/>
  <c r="L66" i="16"/>
  <c r="T66" i="16"/>
  <c r="G67" i="16"/>
  <c r="O67" i="16"/>
  <c r="W67" i="16"/>
  <c r="J68" i="16"/>
  <c r="R68" i="16"/>
  <c r="E69" i="16"/>
  <c r="M69" i="16"/>
  <c r="U69" i="16"/>
  <c r="H70" i="16"/>
  <c r="P70" i="16"/>
  <c r="C72" i="16"/>
  <c r="K72" i="16"/>
  <c r="S72" i="16"/>
  <c r="F73" i="16"/>
  <c r="N73" i="16"/>
  <c r="V73" i="16"/>
  <c r="I74" i="16"/>
  <c r="Q74" i="16"/>
  <c r="D75" i="16"/>
  <c r="L75" i="16"/>
  <c r="T75" i="16"/>
  <c r="I76" i="16"/>
  <c r="Q76" i="16"/>
  <c r="G30" i="16"/>
  <c r="O30" i="16"/>
  <c r="W30" i="16"/>
  <c r="J31" i="16"/>
  <c r="R31" i="16"/>
  <c r="E32" i="16"/>
  <c r="M32" i="16"/>
  <c r="U32" i="16"/>
  <c r="H34" i="16"/>
  <c r="P34" i="16"/>
  <c r="C35" i="16"/>
  <c r="K35" i="16"/>
  <c r="S35" i="16"/>
  <c r="F36" i="16"/>
  <c r="N36" i="16"/>
  <c r="V36" i="16"/>
  <c r="I37" i="16"/>
  <c r="Q37" i="16"/>
  <c r="D38" i="16"/>
  <c r="L38" i="16"/>
  <c r="T38" i="16"/>
  <c r="G39" i="16"/>
  <c r="O39" i="16"/>
  <c r="W39" i="16"/>
  <c r="J40" i="16"/>
  <c r="R40" i="16"/>
  <c r="E41" i="16"/>
  <c r="M41" i="16"/>
  <c r="U41" i="16"/>
  <c r="H42" i="16"/>
  <c r="P42" i="16"/>
  <c r="C43" i="16"/>
  <c r="K43" i="16"/>
  <c r="S43" i="16"/>
  <c r="F44" i="16"/>
  <c r="N44" i="16"/>
  <c r="V44" i="16"/>
  <c r="I45" i="16"/>
  <c r="Q45" i="16"/>
  <c r="D46" i="16"/>
  <c r="L46" i="16"/>
  <c r="T46" i="16"/>
  <c r="G47" i="16"/>
  <c r="O47" i="16"/>
  <c r="W47" i="16"/>
  <c r="J48" i="16"/>
  <c r="R48" i="16"/>
  <c r="E49" i="16"/>
  <c r="M49" i="16"/>
  <c r="U49" i="16"/>
  <c r="H50" i="16"/>
  <c r="P50" i="16"/>
  <c r="C51" i="16"/>
  <c r="K51" i="16"/>
  <c r="S51" i="16"/>
  <c r="F53" i="16"/>
  <c r="N53" i="16"/>
  <c r="V53" i="16"/>
  <c r="I54" i="16"/>
  <c r="Q54" i="16"/>
  <c r="D55" i="16"/>
  <c r="L55" i="16"/>
  <c r="T55" i="16"/>
  <c r="G56" i="16"/>
  <c r="O56" i="16"/>
  <c r="W56" i="16"/>
  <c r="J57" i="16"/>
  <c r="R57" i="16"/>
  <c r="E58" i="16"/>
  <c r="M58" i="16"/>
  <c r="U58" i="16"/>
  <c r="H59" i="16"/>
  <c r="P59" i="16"/>
  <c r="C60" i="16"/>
  <c r="K60" i="16"/>
  <c r="S60" i="16"/>
  <c r="F61" i="16"/>
  <c r="N61" i="16"/>
  <c r="V61" i="16"/>
  <c r="I62" i="16"/>
  <c r="Q62" i="16"/>
  <c r="D63" i="16"/>
  <c r="L63" i="16"/>
  <c r="T63" i="16"/>
  <c r="G64" i="16"/>
  <c r="O64" i="16"/>
  <c r="W64" i="16"/>
  <c r="J65" i="16"/>
  <c r="R65" i="16"/>
  <c r="E66" i="16"/>
  <c r="M66" i="16"/>
  <c r="U66" i="16"/>
  <c r="H67" i="16"/>
  <c r="P67" i="16"/>
  <c r="C68" i="16"/>
  <c r="K68" i="16"/>
  <c r="S68" i="16"/>
  <c r="F69" i="16"/>
  <c r="N69" i="16"/>
  <c r="V69" i="16"/>
  <c r="I70" i="16"/>
  <c r="Q70" i="16"/>
  <c r="D72" i="16"/>
  <c r="L72" i="16"/>
  <c r="T72" i="16"/>
  <c r="G73" i="16"/>
  <c r="O73" i="16"/>
  <c r="W73" i="16"/>
  <c r="J74" i="16"/>
  <c r="R74" i="16"/>
  <c r="E75" i="16"/>
  <c r="M75" i="16"/>
  <c r="U75" i="16"/>
  <c r="D76" i="16"/>
  <c r="L76" i="16"/>
  <c r="T76" i="16"/>
  <c r="I5" i="16"/>
  <c r="Q5" i="16"/>
  <c r="D6" i="16"/>
  <c r="L6" i="16"/>
  <c r="T6" i="16"/>
  <c r="G7" i="16"/>
  <c r="O7" i="16"/>
  <c r="W7" i="16"/>
  <c r="J9" i="16"/>
  <c r="R9" i="16"/>
  <c r="E10" i="16"/>
  <c r="M10" i="16"/>
  <c r="U10" i="16"/>
  <c r="U8" i="16" s="1"/>
  <c r="H12" i="16"/>
  <c r="P12" i="16"/>
  <c r="C13" i="16"/>
  <c r="K13" i="16"/>
  <c r="S13" i="16"/>
  <c r="F14" i="16"/>
  <c r="N14" i="16"/>
  <c r="V14" i="16"/>
  <c r="I15" i="16"/>
  <c r="Q15" i="16"/>
  <c r="D16" i="16"/>
  <c r="L16" i="16"/>
  <c r="T16" i="16"/>
  <c r="G18" i="16"/>
  <c r="O18" i="16"/>
  <c r="W18" i="16"/>
  <c r="J19" i="16"/>
  <c r="R19" i="16"/>
  <c r="E20" i="16"/>
  <c r="M20" i="16"/>
  <c r="U20" i="16"/>
  <c r="H21" i="16"/>
  <c r="P21" i="16"/>
  <c r="C23" i="16"/>
  <c r="K23" i="16"/>
  <c r="S23" i="16"/>
  <c r="F24" i="16"/>
  <c r="N24" i="16"/>
  <c r="V24" i="16"/>
  <c r="I25" i="16"/>
  <c r="Q25" i="16"/>
  <c r="D28" i="16"/>
  <c r="L28" i="16"/>
  <c r="T28" i="16"/>
  <c r="G29" i="16"/>
  <c r="O29" i="16"/>
  <c r="W29" i="16"/>
  <c r="J30" i="16"/>
  <c r="R30" i="16"/>
  <c r="E31" i="16"/>
  <c r="M31" i="16"/>
  <c r="U31" i="16"/>
  <c r="H32" i="16"/>
  <c r="P32" i="16"/>
  <c r="C34" i="16"/>
  <c r="K34" i="16"/>
  <c r="S34" i="16"/>
  <c r="F35" i="16"/>
  <c r="N35" i="16"/>
  <c r="V35" i="16"/>
  <c r="I36" i="16"/>
  <c r="Q36" i="16"/>
  <c r="D37" i="16"/>
  <c r="L37" i="16"/>
  <c r="T37" i="16"/>
  <c r="G38" i="16"/>
  <c r="O38" i="16"/>
  <c r="W38" i="16"/>
  <c r="J39" i="16"/>
  <c r="R39" i="16"/>
  <c r="E40" i="16"/>
  <c r="M40" i="16"/>
  <c r="U40" i="16"/>
  <c r="H41" i="16"/>
  <c r="P41" i="16"/>
  <c r="C42" i="16"/>
  <c r="K42" i="16"/>
  <c r="S42" i="16"/>
  <c r="F43" i="16"/>
  <c r="N43" i="16"/>
  <c r="V43" i="16"/>
  <c r="I44" i="16"/>
  <c r="Q44" i="16"/>
  <c r="D45" i="16"/>
  <c r="L45" i="16"/>
  <c r="T45" i="16"/>
  <c r="G46" i="16"/>
  <c r="O46" i="16"/>
  <c r="W46" i="16"/>
  <c r="J47" i="16"/>
  <c r="R47" i="16"/>
  <c r="E48" i="16"/>
  <c r="M48" i="16"/>
  <c r="U48" i="16"/>
  <c r="H49" i="16"/>
  <c r="P49" i="16"/>
  <c r="C50" i="16"/>
  <c r="K50" i="16"/>
  <c r="S50" i="16"/>
  <c r="F51" i="16"/>
  <c r="N51" i="16"/>
  <c r="V51" i="16"/>
  <c r="I53" i="16"/>
  <c r="Q53" i="16"/>
  <c r="D54" i="16"/>
  <c r="L54" i="16"/>
  <c r="T54" i="16"/>
  <c r="G55" i="16"/>
  <c r="O55" i="16"/>
  <c r="W55" i="16"/>
  <c r="J56" i="16"/>
  <c r="R56" i="16"/>
  <c r="E57" i="16"/>
  <c r="M57" i="16"/>
  <c r="U57" i="16"/>
  <c r="H58" i="16"/>
  <c r="P58" i="16"/>
  <c r="C59" i="16"/>
  <c r="K59" i="16"/>
  <c r="S59" i="16"/>
  <c r="F60" i="16"/>
  <c r="N60" i="16"/>
  <c r="V60" i="16"/>
  <c r="I61" i="16"/>
  <c r="Q61" i="16"/>
  <c r="D62" i="16"/>
  <c r="L62" i="16"/>
  <c r="T62" i="16"/>
  <c r="G63" i="16"/>
  <c r="O63" i="16"/>
  <c r="W63" i="16"/>
  <c r="J64" i="16"/>
  <c r="R64" i="16"/>
  <c r="E65" i="16"/>
  <c r="M65" i="16"/>
  <c r="U65" i="16"/>
  <c r="H66" i="16"/>
  <c r="P66" i="16"/>
  <c r="C67" i="16"/>
  <c r="K67" i="16"/>
  <c r="S67" i="16"/>
  <c r="F68" i="16"/>
  <c r="N68" i="16"/>
  <c r="V68" i="16"/>
  <c r="I69" i="16"/>
  <c r="Q69" i="16"/>
  <c r="D70" i="16"/>
  <c r="L70" i="16"/>
  <c r="T70" i="16"/>
  <c r="G72" i="16"/>
  <c r="O72" i="16"/>
  <c r="W72" i="16"/>
  <c r="J73" i="16"/>
  <c r="R73" i="16"/>
  <c r="E74" i="16"/>
  <c r="M74" i="16"/>
  <c r="U74" i="16"/>
  <c r="H75" i="16"/>
  <c r="P75" i="16"/>
  <c r="E76" i="16"/>
  <c r="M76" i="16"/>
  <c r="U76" i="16"/>
  <c r="H38" i="16"/>
  <c r="P38" i="16"/>
  <c r="C39" i="16"/>
  <c r="K39" i="16"/>
  <c r="S39" i="16"/>
  <c r="F40" i="16"/>
  <c r="N40" i="16"/>
  <c r="V40" i="16"/>
  <c r="I41" i="16"/>
  <c r="Q41" i="16"/>
  <c r="D42" i="16"/>
  <c r="L42" i="16"/>
  <c r="T42" i="16"/>
  <c r="G43" i="16"/>
  <c r="O43" i="16"/>
  <c r="W43" i="16"/>
  <c r="J44" i="16"/>
  <c r="R44" i="16"/>
  <c r="E45" i="16"/>
  <c r="M45" i="16"/>
  <c r="U45" i="16"/>
  <c r="H46" i="16"/>
  <c r="P46" i="16"/>
  <c r="C47" i="16"/>
  <c r="K47" i="16"/>
  <c r="S47" i="16"/>
  <c r="F48" i="16"/>
  <c r="N48" i="16"/>
  <c r="V48" i="16"/>
  <c r="I49" i="16"/>
  <c r="Q49" i="16"/>
  <c r="D50" i="16"/>
  <c r="L50" i="16"/>
  <c r="T50" i="16"/>
  <c r="G51" i="16"/>
  <c r="O51" i="16"/>
  <c r="W51" i="16"/>
  <c r="J53" i="16"/>
  <c r="R53" i="16"/>
  <c r="E54" i="16"/>
  <c r="M54" i="16"/>
  <c r="U54" i="16"/>
  <c r="H55" i="16"/>
  <c r="P55" i="16"/>
  <c r="C56" i="16"/>
  <c r="K56" i="16"/>
  <c r="S56" i="16"/>
  <c r="F57" i="16"/>
  <c r="N57" i="16"/>
  <c r="V57" i="16"/>
  <c r="I58" i="16"/>
  <c r="Q58" i="16"/>
  <c r="D59" i="16"/>
  <c r="L59" i="16"/>
  <c r="T59" i="16"/>
  <c r="G60" i="16"/>
  <c r="O60" i="16"/>
  <c r="W60" i="16"/>
  <c r="J61" i="16"/>
  <c r="R61" i="16"/>
  <c r="E62" i="16"/>
  <c r="M62" i="16"/>
  <c r="U62" i="16"/>
  <c r="H63" i="16"/>
  <c r="P63" i="16"/>
  <c r="C64" i="16"/>
  <c r="K64" i="16"/>
  <c r="S64" i="16"/>
  <c r="F65" i="16"/>
  <c r="N65" i="16"/>
  <c r="V65" i="16"/>
  <c r="I66" i="16"/>
  <c r="Q66" i="16"/>
  <c r="D67" i="16"/>
  <c r="L67" i="16"/>
  <c r="T67" i="16"/>
  <c r="G68" i="16"/>
  <c r="O68" i="16"/>
  <c r="W68" i="16"/>
  <c r="J69" i="16"/>
  <c r="R69" i="16"/>
  <c r="E70" i="16"/>
  <c r="M70" i="16"/>
  <c r="U70" i="16"/>
  <c r="H72" i="16"/>
  <c r="P72" i="16"/>
  <c r="C73" i="16"/>
  <c r="K73" i="16"/>
  <c r="S73" i="16"/>
  <c r="F74" i="16"/>
  <c r="N74" i="16"/>
  <c r="V74" i="16"/>
  <c r="I75" i="16"/>
  <c r="Q75" i="16"/>
  <c r="W39" i="116"/>
  <c r="P42" i="116"/>
  <c r="I45" i="116"/>
  <c r="P46" i="116"/>
  <c r="W47" i="116"/>
  <c r="I49" i="116"/>
  <c r="P50" i="116"/>
  <c r="I54" i="116"/>
  <c r="P55" i="116"/>
  <c r="W56" i="116"/>
  <c r="I58" i="116"/>
  <c r="P59" i="116"/>
  <c r="W60" i="116"/>
  <c r="I62" i="116"/>
  <c r="P63" i="116"/>
  <c r="I66" i="116"/>
  <c r="P67" i="116"/>
  <c r="W68" i="116"/>
  <c r="I70" i="116"/>
  <c r="P72" i="116"/>
  <c r="W73" i="116"/>
  <c r="I75" i="116"/>
  <c r="P76" i="116"/>
  <c r="C8" i="116"/>
  <c r="Q5" i="116"/>
  <c r="J9" i="116"/>
  <c r="C13" i="116"/>
  <c r="Q15" i="116"/>
  <c r="J19" i="116"/>
  <c r="C23" i="116"/>
  <c r="Q25" i="116"/>
  <c r="J30" i="116"/>
  <c r="C34" i="116"/>
  <c r="Q36" i="116"/>
  <c r="C42" i="116"/>
  <c r="J47" i="116"/>
  <c r="C50" i="116"/>
  <c r="Q53" i="116"/>
  <c r="J56" i="116"/>
  <c r="C59" i="116"/>
  <c r="J64" i="116"/>
  <c r="C67" i="116"/>
  <c r="Q69" i="116"/>
  <c r="J73" i="116"/>
  <c r="C76" i="116"/>
  <c r="R5" i="116"/>
  <c r="R4" i="116" s="1"/>
  <c r="D7" i="116"/>
  <c r="K9" i="116"/>
  <c r="K8" i="116" s="1"/>
  <c r="R10" i="116"/>
  <c r="D13" i="116"/>
  <c r="K14" i="116"/>
  <c r="R15" i="116"/>
  <c r="D18" i="116"/>
  <c r="K19" i="116"/>
  <c r="R20" i="116"/>
  <c r="D23" i="116"/>
  <c r="D22" i="116" s="1"/>
  <c r="K24" i="116"/>
  <c r="R25" i="116"/>
  <c r="D29" i="116"/>
  <c r="K30" i="116"/>
  <c r="R31" i="116"/>
  <c r="D34" i="116"/>
  <c r="K35" i="116"/>
  <c r="R36" i="116"/>
  <c r="D42" i="116"/>
  <c r="D46" i="116"/>
  <c r="K47" i="116"/>
  <c r="R48" i="116"/>
  <c r="D50" i="116"/>
  <c r="R53" i="116"/>
  <c r="D55" i="116"/>
  <c r="K56" i="116"/>
  <c r="R57" i="116"/>
  <c r="D59" i="116"/>
  <c r="K60" i="116"/>
  <c r="D63" i="116"/>
  <c r="D67" i="116"/>
  <c r="K68" i="116"/>
  <c r="R69" i="116"/>
  <c r="D72" i="116"/>
  <c r="D71" i="116" s="1"/>
  <c r="K73" i="116"/>
  <c r="R74" i="116"/>
  <c r="D76" i="116"/>
  <c r="S5" i="116"/>
  <c r="E7" i="116"/>
  <c r="L9" i="116"/>
  <c r="S10" i="116"/>
  <c r="E13" i="116"/>
  <c r="L14" i="116"/>
  <c r="S15" i="116"/>
  <c r="E18" i="116"/>
  <c r="L19" i="116"/>
  <c r="S20" i="116"/>
  <c r="E23" i="116"/>
  <c r="L24" i="116"/>
  <c r="S25" i="116"/>
  <c r="E29" i="116"/>
  <c r="L30" i="116"/>
  <c r="S31" i="116"/>
  <c r="E34" i="116"/>
  <c r="L35" i="116"/>
  <c r="S36" i="116"/>
  <c r="L39" i="116"/>
  <c r="E42" i="116"/>
  <c r="E46" i="116"/>
  <c r="L47" i="116"/>
  <c r="S48" i="116"/>
  <c r="E50" i="116"/>
  <c r="S53" i="116"/>
  <c r="E55" i="116"/>
  <c r="L56" i="116"/>
  <c r="S57" i="116"/>
  <c r="L60" i="116"/>
  <c r="E63" i="116"/>
  <c r="S65" i="116"/>
  <c r="E67" i="116"/>
  <c r="L68" i="116"/>
  <c r="S69" i="116"/>
  <c r="E72" i="116"/>
  <c r="L73" i="116"/>
  <c r="S74" i="116"/>
  <c r="E76" i="116"/>
  <c r="T5" i="116"/>
  <c r="M9" i="116"/>
  <c r="F13" i="116"/>
  <c r="T15" i="116"/>
  <c r="M19" i="116"/>
  <c r="F23" i="116"/>
  <c r="T25" i="116"/>
  <c r="M30" i="116"/>
  <c r="F34" i="116"/>
  <c r="T36" i="116"/>
  <c r="M39" i="116"/>
  <c r="F42" i="116"/>
  <c r="M47" i="116"/>
  <c r="F50" i="116"/>
  <c r="T53" i="116"/>
  <c r="M56" i="116"/>
  <c r="F59" i="116"/>
  <c r="F67" i="116"/>
  <c r="G7" i="116"/>
  <c r="U10" i="116"/>
  <c r="N14" i="116"/>
  <c r="G18" i="116"/>
  <c r="U20" i="116"/>
  <c r="N24" i="116"/>
  <c r="G29" i="116"/>
  <c r="U31" i="116"/>
  <c r="N35" i="116"/>
  <c r="G46" i="116"/>
  <c r="U48" i="116"/>
  <c r="G55" i="116"/>
  <c r="U57" i="116"/>
  <c r="N60" i="116"/>
  <c r="G63" i="116"/>
  <c r="U65" i="116"/>
  <c r="N68" i="116"/>
  <c r="G72" i="116"/>
  <c r="U74" i="116"/>
  <c r="V5" i="116"/>
  <c r="H7" i="116"/>
  <c r="O9" i="116"/>
  <c r="O8" i="116" s="1"/>
  <c r="V10" i="116"/>
  <c r="H13" i="116"/>
  <c r="O14" i="116"/>
  <c r="V15" i="116"/>
  <c r="H18" i="116"/>
  <c r="O19" i="116"/>
  <c r="V20" i="116"/>
  <c r="H23" i="116"/>
  <c r="H22" i="116" s="1"/>
  <c r="O24" i="116"/>
  <c r="V25" i="116"/>
  <c r="H29" i="116"/>
  <c r="O30" i="116"/>
  <c r="V31" i="116"/>
  <c r="H34" i="116"/>
  <c r="O35" i="116"/>
  <c r="V36" i="116"/>
  <c r="O39" i="116"/>
  <c r="H42" i="116"/>
  <c r="H46" i="116"/>
  <c r="O47" i="116"/>
  <c r="V48" i="116"/>
  <c r="H50" i="116"/>
  <c r="V53" i="116"/>
  <c r="H55" i="116"/>
  <c r="O56" i="116"/>
  <c r="V57" i="116"/>
  <c r="H59" i="116"/>
  <c r="O60" i="116"/>
  <c r="H63" i="116"/>
  <c r="H67" i="116"/>
  <c r="O68" i="116"/>
  <c r="V69" i="116"/>
  <c r="H72" i="116"/>
  <c r="H71" i="116" s="1"/>
  <c r="O73" i="116"/>
  <c r="V74" i="116"/>
  <c r="H76" i="116"/>
  <c r="W5" i="116"/>
  <c r="I7" i="116"/>
  <c r="P9" i="116"/>
  <c r="P8" i="116" s="1"/>
  <c r="W10" i="116"/>
  <c r="I13" i="116"/>
  <c r="P14" i="116"/>
  <c r="W15" i="116"/>
  <c r="I18" i="116"/>
  <c r="P19" i="116"/>
  <c r="W20" i="116"/>
  <c r="I23" i="116"/>
  <c r="I22" i="116" s="1"/>
  <c r="P24" i="116"/>
  <c r="W25" i="116"/>
  <c r="I29" i="116"/>
  <c r="P30" i="116"/>
  <c r="W31" i="116"/>
  <c r="I34" i="116"/>
  <c r="P35" i="116"/>
  <c r="W36" i="116"/>
  <c r="P39" i="116"/>
  <c r="I42" i="116"/>
  <c r="I46" i="116"/>
  <c r="P47" i="116"/>
  <c r="W48" i="116"/>
  <c r="I50" i="116"/>
  <c r="W53" i="116"/>
  <c r="I55" i="116"/>
  <c r="P56" i="116"/>
  <c r="W57" i="116"/>
  <c r="I59" i="116"/>
  <c r="P60" i="116"/>
  <c r="I63" i="116"/>
  <c r="I67" i="116"/>
  <c r="P68" i="116"/>
  <c r="W69" i="116"/>
  <c r="I72" i="116"/>
  <c r="P73" i="116"/>
  <c r="W74" i="116"/>
  <c r="I76" i="116"/>
  <c r="J7" i="116"/>
  <c r="J4" i="116" s="1"/>
  <c r="C12" i="116"/>
  <c r="Q14" i="116"/>
  <c r="J18" i="116"/>
  <c r="C21" i="116"/>
  <c r="Q24" i="116"/>
  <c r="Q22" i="116" s="1"/>
  <c r="J29" i="116"/>
  <c r="C32" i="116"/>
  <c r="Q35" i="116"/>
  <c r="J46" i="116"/>
  <c r="C49" i="116"/>
  <c r="J55" i="116"/>
  <c r="C58" i="116"/>
  <c r="Q60" i="116"/>
  <c r="J63" i="116"/>
  <c r="C66" i="116"/>
  <c r="D6" i="116"/>
  <c r="R9" i="116"/>
  <c r="K13" i="116"/>
  <c r="D16" i="116"/>
  <c r="R19" i="116"/>
  <c r="K23" i="116"/>
  <c r="D28" i="116"/>
  <c r="R30" i="116"/>
  <c r="R27" i="116" s="1"/>
  <c r="K34" i="116"/>
  <c r="R39" i="116"/>
  <c r="K42" i="116"/>
  <c r="D45" i="116"/>
  <c r="R47" i="116"/>
  <c r="K50" i="116"/>
  <c r="D54" i="116"/>
  <c r="R56" i="116"/>
  <c r="K59" i="116"/>
  <c r="D62" i="116"/>
  <c r="K67" i="116"/>
  <c r="D70" i="116"/>
  <c r="R73" i="116"/>
  <c r="K76" i="116"/>
  <c r="E6" i="116"/>
  <c r="L7" i="116"/>
  <c r="S9" i="116"/>
  <c r="E12" i="116"/>
  <c r="L13" i="116"/>
  <c r="S14" i="116"/>
  <c r="E16" i="116"/>
  <c r="L18" i="116"/>
  <c r="S19" i="116"/>
  <c r="E21" i="116"/>
  <c r="L23" i="116"/>
  <c r="S24" i="116"/>
  <c r="E28" i="116"/>
  <c r="L29" i="116"/>
  <c r="S30" i="116"/>
  <c r="E32" i="116"/>
  <c r="L34" i="116"/>
  <c r="S35" i="116"/>
  <c r="S39" i="116"/>
  <c r="L42" i="116"/>
  <c r="E45" i="116"/>
  <c r="L46" i="116"/>
  <c r="S47" i="116"/>
  <c r="E49" i="116"/>
  <c r="L50" i="116"/>
  <c r="E54" i="116"/>
  <c r="L55" i="116"/>
  <c r="S56" i="116"/>
  <c r="E58" i="116"/>
  <c r="L59" i="116"/>
  <c r="S60" i="116"/>
  <c r="E62" i="116"/>
  <c r="L63" i="116"/>
  <c r="E66" i="116"/>
  <c r="L67" i="116"/>
  <c r="S68" i="116"/>
  <c r="E70" i="116"/>
  <c r="L72" i="116"/>
  <c r="S73" i="116"/>
  <c r="E75" i="116"/>
  <c r="L76" i="116"/>
  <c r="F6" i="116"/>
  <c r="M7" i="116"/>
  <c r="T9" i="116"/>
  <c r="F12" i="116"/>
  <c r="M13" i="116"/>
  <c r="T14" i="116"/>
  <c r="F16" i="116"/>
  <c r="M18" i="116"/>
  <c r="T19" i="116"/>
  <c r="F21" i="116"/>
  <c r="M23" i="116"/>
  <c r="T24" i="116"/>
  <c r="T22" i="116" s="1"/>
  <c r="F28" i="116"/>
  <c r="M29" i="116"/>
  <c r="T30" i="116"/>
  <c r="F32" i="116"/>
  <c r="M34" i="116"/>
  <c r="T35" i="116"/>
  <c r="T39" i="116"/>
  <c r="M42" i="116"/>
  <c r="F45" i="116"/>
  <c r="M46" i="116"/>
  <c r="T47" i="116"/>
  <c r="F49" i="116"/>
  <c r="M50" i="116"/>
  <c r="F54" i="116"/>
  <c r="M55" i="116"/>
  <c r="T56" i="116"/>
  <c r="F58" i="116"/>
  <c r="M59" i="116"/>
  <c r="T60" i="116"/>
  <c r="F62" i="116"/>
  <c r="M63" i="116"/>
  <c r="F66" i="116"/>
  <c r="M67" i="116"/>
  <c r="T68" i="116"/>
  <c r="F70" i="116"/>
  <c r="M72" i="116"/>
  <c r="T73" i="116"/>
  <c r="F75" i="116"/>
  <c r="M76" i="116"/>
  <c r="G6" i="116"/>
  <c r="U9" i="116"/>
  <c r="N13" i="116"/>
  <c r="G16" i="116"/>
  <c r="U19" i="116"/>
  <c r="N23" i="116"/>
  <c r="G28" i="116"/>
  <c r="U30" i="116"/>
  <c r="N34" i="116"/>
  <c r="U39" i="116"/>
  <c r="N42" i="116"/>
  <c r="G45" i="116"/>
  <c r="U47" i="116"/>
  <c r="N50" i="116"/>
  <c r="G54" i="116"/>
  <c r="U56" i="116"/>
  <c r="N59" i="116"/>
  <c r="G62" i="116"/>
  <c r="N67" i="116"/>
  <c r="O7" i="116"/>
  <c r="O4" i="116" s="1"/>
  <c r="H12" i="116"/>
  <c r="V14" i="116"/>
  <c r="O18" i="116"/>
  <c r="H21" i="116"/>
  <c r="V24" i="116"/>
  <c r="V22" i="116" s="1"/>
  <c r="O29" i="116"/>
  <c r="H32" i="116"/>
  <c r="V35" i="116"/>
  <c r="H41" i="116"/>
  <c r="O46" i="116"/>
  <c r="H49" i="116"/>
  <c r="O55" i="116"/>
  <c r="H58" i="116"/>
  <c r="V60" i="116"/>
  <c r="O63" i="116"/>
  <c r="H66" i="116"/>
  <c r="V68" i="116"/>
  <c r="O72" i="116"/>
  <c r="H75" i="116"/>
  <c r="E5" i="116"/>
  <c r="M5" i="116"/>
  <c r="U5" i="116"/>
  <c r="U4" i="116" s="1"/>
  <c r="H6" i="116"/>
  <c r="P6" i="116"/>
  <c r="C7" i="116"/>
  <c r="K7" i="116"/>
  <c r="S7" i="116"/>
  <c r="F9" i="116"/>
  <c r="F8" i="116" s="1"/>
  <c r="N9" i="116"/>
  <c r="N8" i="116" s="1"/>
  <c r="V9" i="116"/>
  <c r="I10" i="116"/>
  <c r="Q10" i="116"/>
  <c r="D12" i="116"/>
  <c r="L12" i="116"/>
  <c r="T12" i="116"/>
  <c r="G13" i="116"/>
  <c r="O13" i="116"/>
  <c r="W13" i="116"/>
  <c r="J14" i="116"/>
  <c r="R14" i="116"/>
  <c r="E15" i="116"/>
  <c r="M15" i="116"/>
  <c r="U15" i="116"/>
  <c r="H16" i="116"/>
  <c r="P16" i="116"/>
  <c r="C18" i="116"/>
  <c r="K18" i="116"/>
  <c r="S18" i="116"/>
  <c r="F19" i="116"/>
  <c r="N19" i="116"/>
  <c r="V19" i="116"/>
  <c r="I20" i="116"/>
  <c r="Q20" i="116"/>
  <c r="D21" i="116"/>
  <c r="L21" i="116"/>
  <c r="T21" i="116"/>
  <c r="G23" i="116"/>
  <c r="G22" i="116" s="1"/>
  <c r="O23" i="116"/>
  <c r="W23" i="116"/>
  <c r="J24" i="116"/>
  <c r="R24" i="116"/>
  <c r="E25" i="116"/>
  <c r="M25" i="116"/>
  <c r="U25" i="116"/>
  <c r="H28" i="116"/>
  <c r="P28" i="116"/>
  <c r="C29" i="116"/>
  <c r="K29" i="116"/>
  <c r="S29" i="116"/>
  <c r="F30" i="116"/>
  <c r="N30" i="116"/>
  <c r="V30" i="116"/>
  <c r="I31" i="116"/>
  <c r="Q31" i="116"/>
  <c r="D32" i="116"/>
  <c r="L32" i="116"/>
  <c r="T32" i="116"/>
  <c r="G34" i="116"/>
  <c r="O34" i="116"/>
  <c r="W34" i="116"/>
  <c r="J35" i="116"/>
  <c r="R35" i="116"/>
  <c r="M36" i="116"/>
  <c r="U36" i="116"/>
  <c r="N39" i="116"/>
  <c r="V39" i="116"/>
  <c r="G42" i="116"/>
  <c r="O42" i="116"/>
  <c r="W42" i="116"/>
  <c r="H45" i="116"/>
  <c r="P45" i="116"/>
  <c r="C46" i="116"/>
  <c r="K46" i="116"/>
  <c r="S46" i="116"/>
  <c r="H8" i="116"/>
  <c r="H5" i="116"/>
  <c r="P5" i="116"/>
  <c r="C6" i="116"/>
  <c r="K6" i="116"/>
  <c r="S6" i="116"/>
  <c r="F7" i="116"/>
  <c r="N7" i="116"/>
  <c r="V7" i="116"/>
  <c r="I9" i="116"/>
  <c r="Q9" i="116"/>
  <c r="D10" i="116"/>
  <c r="D8" i="116" s="1"/>
  <c r="L10" i="116"/>
  <c r="T10" i="116"/>
  <c r="G12" i="116"/>
  <c r="O12" i="116"/>
  <c r="W12" i="116"/>
  <c r="J13" i="116"/>
  <c r="R13" i="116"/>
  <c r="E14" i="116"/>
  <c r="M14" i="116"/>
  <c r="U14" i="116"/>
  <c r="H15" i="116"/>
  <c r="P15" i="116"/>
  <c r="C16" i="116"/>
  <c r="K16" i="116"/>
  <c r="S16" i="116"/>
  <c r="F18" i="116"/>
  <c r="N18" i="116"/>
  <c r="V18" i="116"/>
  <c r="I19" i="116"/>
  <c r="Q19" i="116"/>
  <c r="D20" i="116"/>
  <c r="L20" i="116"/>
  <c r="T20" i="116"/>
  <c r="G21" i="116"/>
  <c r="O21" i="116"/>
  <c r="W21" i="116"/>
  <c r="J23" i="116"/>
  <c r="R23" i="116"/>
  <c r="E24" i="116"/>
  <c r="M24" i="116"/>
  <c r="U24" i="116"/>
  <c r="U22" i="116" s="1"/>
  <c r="H25" i="116"/>
  <c r="P25" i="116"/>
  <c r="C28" i="116"/>
  <c r="K28" i="116"/>
  <c r="S28" i="116"/>
  <c r="F29" i="116"/>
  <c r="N29" i="116"/>
  <c r="V29" i="116"/>
  <c r="I30" i="116"/>
  <c r="Q30" i="116"/>
  <c r="D31" i="116"/>
  <c r="L31" i="116"/>
  <c r="T31" i="116"/>
  <c r="G32" i="116"/>
  <c r="O32" i="116"/>
  <c r="W32" i="116"/>
  <c r="J34" i="116"/>
  <c r="R34" i="116"/>
  <c r="E35" i="116"/>
  <c r="M35" i="116"/>
  <c r="U35" i="116"/>
  <c r="H36" i="116"/>
  <c r="P36" i="116"/>
  <c r="Q39" i="116"/>
  <c r="G41" i="116"/>
  <c r="J42" i="116"/>
  <c r="Q68" i="116"/>
  <c r="D69" i="116"/>
  <c r="L69" i="116"/>
  <c r="T69" i="116"/>
  <c r="G70" i="116"/>
  <c r="O70" i="116"/>
  <c r="W70" i="116"/>
  <c r="J72" i="116"/>
  <c r="R72" i="116"/>
  <c r="E73" i="116"/>
  <c r="M73" i="116"/>
  <c r="U73" i="116"/>
  <c r="U71" i="116" s="1"/>
  <c r="H74" i="116"/>
  <c r="P74" i="116"/>
  <c r="C75" i="116"/>
  <c r="K75" i="116"/>
  <c r="S75" i="116"/>
  <c r="F76" i="116"/>
  <c r="N76" i="116"/>
  <c r="V76" i="116"/>
  <c r="F47" i="116"/>
  <c r="N47" i="116"/>
  <c r="V47" i="116"/>
  <c r="I48" i="116"/>
  <c r="Q48" i="116"/>
  <c r="D49" i="116"/>
  <c r="L49" i="116"/>
  <c r="T49" i="116"/>
  <c r="G50" i="116"/>
  <c r="O50" i="116"/>
  <c r="E53" i="116"/>
  <c r="M53" i="116"/>
  <c r="U53" i="116"/>
  <c r="H54" i="116"/>
  <c r="P54" i="116"/>
  <c r="C55" i="116"/>
  <c r="K55" i="116"/>
  <c r="S55" i="116"/>
  <c r="F56" i="116"/>
  <c r="N56" i="116"/>
  <c r="V56" i="116"/>
  <c r="I57" i="116"/>
  <c r="Q57" i="116"/>
  <c r="D58" i="116"/>
  <c r="L58" i="116"/>
  <c r="T58" i="116"/>
  <c r="G59" i="116"/>
  <c r="O59" i="116"/>
  <c r="W59" i="116"/>
  <c r="J60" i="116"/>
  <c r="R60" i="116"/>
  <c r="H62" i="116"/>
  <c r="P62" i="116"/>
  <c r="C63" i="116"/>
  <c r="K63" i="116"/>
  <c r="S63" i="116"/>
  <c r="F64" i="116"/>
  <c r="I65" i="116"/>
  <c r="D66" i="116"/>
  <c r="G67" i="116"/>
  <c r="O67" i="116"/>
  <c r="W67" i="116"/>
  <c r="J68" i="116"/>
  <c r="R68" i="116"/>
  <c r="E69" i="116"/>
  <c r="M69" i="116"/>
  <c r="U69" i="116"/>
  <c r="H70" i="116"/>
  <c r="P70" i="116"/>
  <c r="C72" i="116"/>
  <c r="C71" i="116" s="1"/>
  <c r="K72" i="116"/>
  <c r="S72" i="116"/>
  <c r="F73" i="116"/>
  <c r="N73" i="116"/>
  <c r="V73" i="116"/>
  <c r="I74" i="116"/>
  <c r="Q74" i="116"/>
  <c r="D75" i="116"/>
  <c r="L75" i="116"/>
  <c r="T75" i="116"/>
  <c r="G76" i="116"/>
  <c r="O76" i="116"/>
  <c r="W76" i="116"/>
  <c r="R42" i="116"/>
  <c r="C45" i="116"/>
  <c r="K45" i="116"/>
  <c r="S45" i="116"/>
  <c r="F46" i="116"/>
  <c r="N46" i="116"/>
  <c r="V46" i="116"/>
  <c r="I47" i="116"/>
  <c r="Q47" i="116"/>
  <c r="D48" i="116"/>
  <c r="L48" i="116"/>
  <c r="T48" i="116"/>
  <c r="G49" i="116"/>
  <c r="O49" i="116"/>
  <c r="W49" i="116"/>
  <c r="J50" i="116"/>
  <c r="R50" i="116"/>
  <c r="H53" i="116"/>
  <c r="P53" i="116"/>
  <c r="C54" i="116"/>
  <c r="K54" i="116"/>
  <c r="S54" i="116"/>
  <c r="F55" i="116"/>
  <c r="N55" i="116"/>
  <c r="V55" i="116"/>
  <c r="I56" i="116"/>
  <c r="Q56" i="116"/>
  <c r="D57" i="116"/>
  <c r="L57" i="116"/>
  <c r="T57" i="116"/>
  <c r="G58" i="116"/>
  <c r="O58" i="116"/>
  <c r="W58" i="116"/>
  <c r="J59" i="116"/>
  <c r="R59" i="116"/>
  <c r="E60" i="116"/>
  <c r="M60" i="116"/>
  <c r="U60" i="116"/>
  <c r="C62" i="116"/>
  <c r="K62" i="116"/>
  <c r="S62" i="116"/>
  <c r="F63" i="116"/>
  <c r="N63" i="116"/>
  <c r="V63" i="116"/>
  <c r="I64" i="116"/>
  <c r="D65" i="116"/>
  <c r="L65" i="116"/>
  <c r="T65" i="116"/>
  <c r="G66" i="116"/>
  <c r="J67" i="116"/>
  <c r="R67" i="116"/>
  <c r="E68" i="116"/>
  <c r="M68" i="116"/>
  <c r="U68" i="116"/>
  <c r="H69" i="116"/>
  <c r="P69" i="116"/>
  <c r="C70" i="116"/>
  <c r="K70" i="116"/>
  <c r="S70" i="116"/>
  <c r="F72" i="116"/>
  <c r="N72" i="116"/>
  <c r="V72" i="116"/>
  <c r="I73" i="116"/>
  <c r="Q73" i="116"/>
  <c r="Q71" i="116" s="1"/>
  <c r="D74" i="116"/>
  <c r="L74" i="116"/>
  <c r="T74" i="116"/>
  <c r="G75" i="116"/>
  <c r="O75" i="116"/>
  <c r="W75" i="116"/>
  <c r="J76" i="116"/>
  <c r="R76" i="116"/>
  <c r="W71" i="3"/>
  <c r="V71" i="3"/>
  <c r="U71" i="3"/>
  <c r="T71" i="3"/>
  <c r="S71" i="3"/>
  <c r="R71" i="3"/>
  <c r="P71" i="3"/>
  <c r="O71" i="3"/>
  <c r="N71" i="3"/>
  <c r="M71" i="3"/>
  <c r="L71" i="3"/>
  <c r="K71" i="3"/>
  <c r="J71" i="3"/>
  <c r="I71" i="3"/>
  <c r="H71" i="3"/>
  <c r="G71" i="3"/>
  <c r="F71" i="3"/>
  <c r="D71" i="3"/>
  <c r="C71" i="3"/>
  <c r="V52" i="3"/>
  <c r="U52" i="3"/>
  <c r="T52" i="3"/>
  <c r="R52" i="3"/>
  <c r="Q52" i="3"/>
  <c r="P52" i="3"/>
  <c r="N52" i="3"/>
  <c r="M52" i="3"/>
  <c r="L52" i="3"/>
  <c r="J52" i="3"/>
  <c r="I52" i="3"/>
  <c r="H52" i="3"/>
  <c r="F52" i="3"/>
  <c r="E52" i="3"/>
  <c r="D52" i="3"/>
  <c r="U33" i="3"/>
  <c r="T33" i="3"/>
  <c r="R33" i="3"/>
  <c r="Q33" i="3"/>
  <c r="P33" i="3"/>
  <c r="N33" i="3"/>
  <c r="M33" i="3"/>
  <c r="L33" i="3"/>
  <c r="J33" i="3"/>
  <c r="I33" i="3"/>
  <c r="H33" i="3"/>
  <c r="F33" i="3"/>
  <c r="E33" i="3"/>
  <c r="D33" i="3"/>
  <c r="W27" i="3"/>
  <c r="V27" i="3"/>
  <c r="T27" i="3"/>
  <c r="S27" i="3"/>
  <c r="R27" i="3"/>
  <c r="P27" i="3"/>
  <c r="O27" i="3"/>
  <c r="N27" i="3"/>
  <c r="L27" i="3"/>
  <c r="K27" i="3"/>
  <c r="J27" i="3"/>
  <c r="H27" i="3"/>
  <c r="G27" i="3"/>
  <c r="F27" i="3"/>
  <c r="D27" i="3"/>
  <c r="C27" i="3"/>
  <c r="U22" i="3"/>
  <c r="T22" i="3"/>
  <c r="Q22" i="3"/>
  <c r="P22" i="3"/>
  <c r="M22" i="3"/>
  <c r="L22" i="3"/>
  <c r="I22" i="3"/>
  <c r="H22" i="3"/>
  <c r="F22" i="3"/>
  <c r="E22" i="3"/>
  <c r="D22" i="3"/>
  <c r="V17" i="3"/>
  <c r="U17" i="3"/>
  <c r="R17" i="3"/>
  <c r="Q17" i="3"/>
  <c r="P17" i="3"/>
  <c r="N17" i="3"/>
  <c r="L17" i="3"/>
  <c r="J17" i="3"/>
  <c r="H17" i="3"/>
  <c r="D17" i="3"/>
  <c r="W11" i="3"/>
  <c r="V11" i="3"/>
  <c r="T11" i="3"/>
  <c r="S11" i="3"/>
  <c r="R11" i="3"/>
  <c r="P11" i="3"/>
  <c r="O11" i="3"/>
  <c r="N11" i="3"/>
  <c r="L11" i="3"/>
  <c r="K11" i="3"/>
  <c r="J11" i="3"/>
  <c r="H11" i="3"/>
  <c r="G11" i="3"/>
  <c r="F11" i="3"/>
  <c r="D11" i="3"/>
  <c r="C11" i="3"/>
  <c r="W8" i="3"/>
  <c r="V8" i="3"/>
  <c r="T8" i="3"/>
  <c r="S8" i="3"/>
  <c r="R8" i="3"/>
  <c r="P8" i="3"/>
  <c r="O8" i="3"/>
  <c r="N8" i="3"/>
  <c r="L8" i="3"/>
  <c r="K8" i="3"/>
  <c r="J8" i="3"/>
  <c r="H8" i="3"/>
  <c r="G8" i="3"/>
  <c r="F8" i="3"/>
  <c r="D8" i="3"/>
  <c r="C8" i="3"/>
  <c r="V4" i="3"/>
  <c r="U4" i="3"/>
  <c r="T4" i="3"/>
  <c r="R4" i="3"/>
  <c r="Q4" i="3"/>
  <c r="P4" i="3"/>
  <c r="N4" i="3"/>
  <c r="M4" i="3"/>
  <c r="L4" i="3"/>
  <c r="J4" i="3"/>
  <c r="I4" i="3"/>
  <c r="H4" i="3"/>
  <c r="F4" i="3"/>
  <c r="E4" i="3"/>
  <c r="D4" i="3"/>
  <c r="W71" i="4"/>
  <c r="T71" i="4"/>
  <c r="S71" i="4"/>
  <c r="P71" i="4"/>
  <c r="O71" i="4"/>
  <c r="N71" i="4"/>
  <c r="L71" i="4"/>
  <c r="K71" i="4"/>
  <c r="J71" i="4"/>
  <c r="H71" i="4"/>
  <c r="G71" i="4"/>
  <c r="F71" i="4"/>
  <c r="D71" i="4"/>
  <c r="C71" i="4"/>
  <c r="W52" i="4"/>
  <c r="V52" i="4"/>
  <c r="T52" i="4"/>
  <c r="S52" i="4"/>
  <c r="R52" i="4"/>
  <c r="P52" i="4"/>
  <c r="O52" i="4"/>
  <c r="N52" i="4"/>
  <c r="K52" i="4"/>
  <c r="J52" i="4"/>
  <c r="H52" i="4"/>
  <c r="G52" i="4"/>
  <c r="F52" i="4"/>
  <c r="D52" i="4"/>
  <c r="C52" i="4"/>
  <c r="V33" i="4"/>
  <c r="S33" i="4"/>
  <c r="R33" i="4"/>
  <c r="O33" i="4"/>
  <c r="N33" i="4"/>
  <c r="K33" i="4"/>
  <c r="J33" i="4"/>
  <c r="G33" i="4"/>
  <c r="F33" i="4"/>
  <c r="C33" i="4"/>
  <c r="U27" i="4"/>
  <c r="T27" i="4"/>
  <c r="Q27" i="4"/>
  <c r="P27" i="4"/>
  <c r="M27" i="4"/>
  <c r="L27" i="4"/>
  <c r="I27" i="4"/>
  <c r="H27" i="4"/>
  <c r="E27" i="4"/>
  <c r="D27" i="4"/>
  <c r="V22" i="4"/>
  <c r="S22" i="4"/>
  <c r="R22" i="4"/>
  <c r="O22" i="4"/>
  <c r="N22" i="4"/>
  <c r="K22" i="4"/>
  <c r="J22" i="4"/>
  <c r="G22" i="4"/>
  <c r="F22" i="4"/>
  <c r="C22" i="4"/>
  <c r="W17" i="4"/>
  <c r="V17" i="4"/>
  <c r="S17" i="4"/>
  <c r="R17" i="4"/>
  <c r="O17" i="4"/>
  <c r="N17" i="4"/>
  <c r="J17" i="4"/>
  <c r="F17" i="4"/>
  <c r="C17" i="4"/>
  <c r="U11" i="4"/>
  <c r="T11" i="4"/>
  <c r="Q11" i="4"/>
  <c r="P11" i="4"/>
  <c r="M11" i="4"/>
  <c r="L11" i="4"/>
  <c r="I11" i="4"/>
  <c r="H11" i="4"/>
  <c r="E11" i="4"/>
  <c r="D11" i="4"/>
  <c r="U8" i="4"/>
  <c r="T8" i="4"/>
  <c r="Q8" i="4"/>
  <c r="P8" i="4"/>
  <c r="M8" i="4"/>
  <c r="L8" i="4"/>
  <c r="I8" i="4"/>
  <c r="H8" i="4"/>
  <c r="E8" i="4"/>
  <c r="D8" i="4"/>
  <c r="W4" i="4"/>
  <c r="V4" i="4"/>
  <c r="S4" i="4"/>
  <c r="R4" i="4"/>
  <c r="O4" i="4"/>
  <c r="N4" i="4"/>
  <c r="K4" i="4"/>
  <c r="J4" i="4"/>
  <c r="G4" i="4"/>
  <c r="F4" i="4"/>
  <c r="C4" i="4"/>
  <c r="U71" i="5"/>
  <c r="T71" i="5"/>
  <c r="Q71" i="5"/>
  <c r="P71" i="5"/>
  <c r="M71" i="5"/>
  <c r="L71" i="5"/>
  <c r="I71" i="5"/>
  <c r="H71" i="5"/>
  <c r="E71" i="5"/>
  <c r="D71" i="5"/>
  <c r="T52" i="5"/>
  <c r="Q52" i="5"/>
  <c r="P52" i="5"/>
  <c r="M52" i="5"/>
  <c r="L52" i="5"/>
  <c r="I52" i="5"/>
  <c r="H52" i="5"/>
  <c r="E52" i="5"/>
  <c r="D52" i="5"/>
  <c r="U33" i="5"/>
  <c r="T33" i="5"/>
  <c r="Q33" i="5"/>
  <c r="P33" i="5"/>
  <c r="M33" i="5"/>
  <c r="L33" i="5"/>
  <c r="I33" i="5"/>
  <c r="H33" i="5"/>
  <c r="E33" i="5"/>
  <c r="D33" i="5"/>
  <c r="W27" i="5"/>
  <c r="V27" i="5"/>
  <c r="S27" i="5"/>
  <c r="R27" i="5"/>
  <c r="O27" i="5"/>
  <c r="N27" i="5"/>
  <c r="K27" i="5"/>
  <c r="J27" i="5"/>
  <c r="G27" i="5"/>
  <c r="F27" i="5"/>
  <c r="C27" i="5"/>
  <c r="U22" i="5"/>
  <c r="T22" i="5"/>
  <c r="Q22" i="5"/>
  <c r="P22" i="5"/>
  <c r="M22" i="5"/>
  <c r="L22" i="5"/>
  <c r="I22" i="5"/>
  <c r="H22" i="5"/>
  <c r="E22" i="5"/>
  <c r="D22" i="5"/>
  <c r="U17" i="5"/>
  <c r="T17" i="5"/>
  <c r="Q17" i="5"/>
  <c r="P17" i="5"/>
  <c r="M17" i="5"/>
  <c r="L17" i="5"/>
  <c r="I17" i="5"/>
  <c r="H17" i="5"/>
  <c r="E17" i="5"/>
  <c r="D17" i="5"/>
  <c r="W11" i="5"/>
  <c r="V11" i="5"/>
  <c r="S11" i="5"/>
  <c r="R11" i="5"/>
  <c r="O11" i="5"/>
  <c r="N11" i="5"/>
  <c r="K11" i="5"/>
  <c r="J11" i="5"/>
  <c r="G11" i="5"/>
  <c r="F11" i="5"/>
  <c r="C11" i="5"/>
  <c r="W8" i="5"/>
  <c r="V8" i="5"/>
  <c r="S8" i="5"/>
  <c r="R8" i="5"/>
  <c r="O8" i="5"/>
  <c r="N8" i="5"/>
  <c r="K8" i="5"/>
  <c r="J8" i="5"/>
  <c r="G8" i="5"/>
  <c r="F8" i="5"/>
  <c r="C8" i="5"/>
  <c r="U4" i="5"/>
  <c r="T4" i="5"/>
  <c r="Q4" i="5"/>
  <c r="P4" i="5"/>
  <c r="M4" i="5"/>
  <c r="L4" i="5"/>
  <c r="I4" i="5"/>
  <c r="H4" i="5"/>
  <c r="E4" i="5"/>
  <c r="D4" i="5"/>
  <c r="W71" i="6"/>
  <c r="V71" i="6"/>
  <c r="S71" i="6"/>
  <c r="R71" i="6"/>
  <c r="O71" i="6"/>
  <c r="N71" i="6"/>
  <c r="K71" i="6"/>
  <c r="J71" i="6"/>
  <c r="G71" i="6"/>
  <c r="F71" i="6"/>
  <c r="C71" i="6"/>
  <c r="W52" i="6"/>
  <c r="V52" i="6"/>
  <c r="S52" i="6"/>
  <c r="R52" i="6"/>
  <c r="O52" i="6"/>
  <c r="N52" i="6"/>
  <c r="K52" i="6"/>
  <c r="J52" i="6"/>
  <c r="G52" i="6"/>
  <c r="F52" i="6"/>
  <c r="C52" i="6"/>
  <c r="W33" i="6"/>
  <c r="V33" i="6"/>
  <c r="S33" i="6"/>
  <c r="R33" i="6"/>
  <c r="O33" i="6"/>
  <c r="N33" i="6"/>
  <c r="K33" i="6"/>
  <c r="J33" i="6"/>
  <c r="G33" i="6"/>
  <c r="F33" i="6"/>
  <c r="C33" i="6"/>
  <c r="V22" i="6"/>
  <c r="R22" i="6"/>
  <c r="W17" i="6"/>
  <c r="V17" i="6"/>
  <c r="S17" i="6"/>
  <c r="R17" i="6"/>
  <c r="N17" i="6"/>
  <c r="J17" i="6"/>
  <c r="F17" i="6"/>
  <c r="H11" i="6"/>
  <c r="E11" i="6"/>
  <c r="D11" i="6"/>
  <c r="U8" i="6"/>
  <c r="T8" i="6"/>
  <c r="Q8" i="6"/>
  <c r="P8" i="6"/>
  <c r="M8" i="6"/>
  <c r="L8" i="6"/>
  <c r="I8" i="6"/>
  <c r="H8" i="6"/>
  <c r="E8" i="6"/>
  <c r="D8" i="6"/>
  <c r="W4" i="6"/>
  <c r="V4" i="6"/>
  <c r="S4" i="6"/>
  <c r="R4" i="6"/>
  <c r="O4" i="6"/>
  <c r="N4" i="6"/>
  <c r="K4" i="6"/>
  <c r="J4" i="6"/>
  <c r="G4" i="6"/>
  <c r="F4" i="6"/>
  <c r="C4" i="6"/>
  <c r="W71" i="8"/>
  <c r="W22" i="8"/>
  <c r="W17" i="8"/>
  <c r="W4" i="8"/>
  <c r="V71" i="10"/>
  <c r="R71" i="10"/>
  <c r="T27" i="10"/>
  <c r="P27" i="10"/>
  <c r="L27" i="10"/>
  <c r="H27" i="10"/>
  <c r="D27" i="10"/>
  <c r="V22" i="10"/>
  <c r="R22" i="10"/>
  <c r="N22" i="10"/>
  <c r="J22" i="10"/>
  <c r="F22" i="10"/>
  <c r="V17" i="10"/>
  <c r="R17" i="10"/>
  <c r="N17" i="10"/>
  <c r="J17" i="10"/>
  <c r="F17" i="10"/>
  <c r="T11" i="10"/>
  <c r="P11" i="10"/>
  <c r="L11" i="10"/>
  <c r="H11" i="10"/>
  <c r="D11" i="10"/>
  <c r="T8" i="10"/>
  <c r="P8" i="10"/>
  <c r="L8" i="10"/>
  <c r="H8" i="10"/>
  <c r="D8" i="10"/>
  <c r="V4" i="10"/>
  <c r="R4" i="10"/>
  <c r="N4" i="10"/>
  <c r="J4" i="10"/>
  <c r="F4" i="10"/>
  <c r="C27" i="19"/>
  <c r="C11" i="19"/>
  <c r="C8" i="19"/>
  <c r="T71" i="23"/>
  <c r="S71" i="23"/>
  <c r="Q71" i="23"/>
  <c r="P71" i="23"/>
  <c r="O71" i="23"/>
  <c r="M71" i="23"/>
  <c r="L71" i="23"/>
  <c r="K71" i="23"/>
  <c r="I71" i="23"/>
  <c r="H71" i="23"/>
  <c r="G71" i="23"/>
  <c r="E71" i="23"/>
  <c r="D71" i="23"/>
  <c r="C71" i="23"/>
  <c r="W52" i="23"/>
  <c r="V52" i="23"/>
  <c r="S52" i="23"/>
  <c r="P52" i="23"/>
  <c r="M52" i="23"/>
  <c r="L52" i="23"/>
  <c r="J52" i="23"/>
  <c r="I52" i="23"/>
  <c r="H52" i="23"/>
  <c r="D52" i="23"/>
  <c r="S33" i="23"/>
  <c r="Q33" i="23"/>
  <c r="O33" i="23"/>
  <c r="M33" i="23"/>
  <c r="K33" i="23"/>
  <c r="I33" i="23"/>
  <c r="G33" i="23"/>
  <c r="E33" i="23"/>
  <c r="D33" i="23"/>
  <c r="C33" i="23"/>
  <c r="V27" i="23"/>
  <c r="U27" i="23"/>
  <c r="S27" i="23"/>
  <c r="R27" i="23"/>
  <c r="Q27" i="23"/>
  <c r="O27" i="23"/>
  <c r="N27" i="23"/>
  <c r="M27" i="23"/>
  <c r="L27" i="23"/>
  <c r="K27" i="23"/>
  <c r="J27" i="23"/>
  <c r="I27" i="23"/>
  <c r="H27" i="23"/>
  <c r="G27" i="23"/>
  <c r="F27" i="23"/>
  <c r="E27" i="23"/>
  <c r="D27" i="23"/>
  <c r="C27" i="23"/>
  <c r="W22" i="23"/>
  <c r="T22" i="23"/>
  <c r="S22" i="23"/>
  <c r="P22" i="23"/>
  <c r="O22" i="23"/>
  <c r="L22" i="23"/>
  <c r="K22" i="23"/>
  <c r="H22" i="23"/>
  <c r="G22" i="23"/>
  <c r="D22" i="23"/>
  <c r="C22" i="23"/>
  <c r="S17" i="23"/>
  <c r="O17" i="23"/>
  <c r="M17" i="23"/>
  <c r="K17" i="23"/>
  <c r="J17" i="23"/>
  <c r="I17" i="23"/>
  <c r="G17" i="23"/>
  <c r="F17" i="23"/>
  <c r="E17" i="23"/>
  <c r="D17" i="23"/>
  <c r="C17" i="23"/>
  <c r="V11" i="23"/>
  <c r="U11" i="23"/>
  <c r="R11" i="23"/>
  <c r="Q11" i="23"/>
  <c r="N11" i="23"/>
  <c r="M11" i="23"/>
  <c r="J11" i="23"/>
  <c r="I11" i="23"/>
  <c r="F11" i="23"/>
  <c r="E11" i="23"/>
  <c r="V8" i="23"/>
  <c r="U8" i="23"/>
  <c r="R8" i="23"/>
  <c r="Q8" i="23"/>
  <c r="N8" i="23"/>
  <c r="M8" i="23"/>
  <c r="J8" i="23"/>
  <c r="I8" i="23"/>
  <c r="F8" i="23"/>
  <c r="E8" i="23"/>
  <c r="W4" i="23"/>
  <c r="T4" i="23"/>
  <c r="S4" i="23"/>
  <c r="P4" i="23"/>
  <c r="O4" i="23"/>
  <c r="L4" i="23"/>
  <c r="K4" i="23"/>
  <c r="H4" i="23"/>
  <c r="G4" i="23"/>
  <c r="D4" i="23"/>
  <c r="C4" i="23"/>
  <c r="V71" i="24"/>
  <c r="U71" i="24"/>
  <c r="R71" i="24"/>
  <c r="Q71" i="24"/>
  <c r="N71" i="24"/>
  <c r="M71" i="24"/>
  <c r="J71" i="24"/>
  <c r="I71" i="24"/>
  <c r="F71" i="24"/>
  <c r="E71" i="24"/>
  <c r="V52" i="24"/>
  <c r="U52" i="24"/>
  <c r="R52" i="24"/>
  <c r="Q52" i="24"/>
  <c r="N52" i="24"/>
  <c r="M52" i="24"/>
  <c r="J52" i="24"/>
  <c r="I52" i="24"/>
  <c r="F52" i="24"/>
  <c r="E52" i="24"/>
  <c r="V33" i="24"/>
  <c r="U33" i="24"/>
  <c r="R33" i="24"/>
  <c r="M33" i="24"/>
  <c r="I33" i="24"/>
  <c r="E33" i="24"/>
  <c r="V27" i="24"/>
  <c r="R27" i="24"/>
  <c r="M27" i="24"/>
  <c r="L27" i="24"/>
  <c r="H27" i="24"/>
  <c r="D27" i="24"/>
  <c r="W22" i="24"/>
  <c r="T22" i="24"/>
  <c r="S22" i="24"/>
  <c r="P22" i="24"/>
  <c r="O22" i="24"/>
  <c r="L22" i="24"/>
  <c r="K22" i="24"/>
  <c r="H22" i="24"/>
  <c r="G22" i="24"/>
  <c r="D22" i="24"/>
  <c r="C22" i="24"/>
  <c r="W17" i="24"/>
  <c r="S17" i="24"/>
  <c r="Q17" i="24"/>
  <c r="O17" i="24"/>
  <c r="M17" i="24"/>
  <c r="K17" i="24"/>
  <c r="I17" i="24"/>
  <c r="G17" i="24"/>
  <c r="E17" i="24"/>
  <c r="C17" i="24"/>
  <c r="U11" i="24"/>
  <c r="T11" i="24"/>
  <c r="Q11" i="24"/>
  <c r="P11" i="24"/>
  <c r="L11" i="24"/>
  <c r="J11" i="24"/>
  <c r="H11" i="24"/>
  <c r="F11" i="24"/>
  <c r="D11" i="24"/>
  <c r="U8" i="24"/>
  <c r="S8" i="24"/>
  <c r="Q8" i="24"/>
  <c r="P8" i="24"/>
  <c r="O8" i="24"/>
  <c r="M8" i="24"/>
  <c r="L8" i="24"/>
  <c r="K8" i="24"/>
  <c r="J8" i="24"/>
  <c r="I8" i="24"/>
  <c r="H8" i="24"/>
  <c r="G8" i="24"/>
  <c r="F8" i="24"/>
  <c r="E8" i="24"/>
  <c r="D8" i="24"/>
  <c r="C8" i="24"/>
  <c r="W4" i="24"/>
  <c r="V4" i="24"/>
  <c r="S4" i="24"/>
  <c r="R4" i="24"/>
  <c r="O4" i="24"/>
  <c r="N4" i="24"/>
  <c r="K4" i="24"/>
  <c r="J4" i="24"/>
  <c r="G4" i="24"/>
  <c r="F4" i="24"/>
  <c r="C4" i="24"/>
  <c r="U71" i="25"/>
  <c r="T71" i="25"/>
  <c r="Q71" i="25"/>
  <c r="P71" i="25"/>
  <c r="M71" i="25"/>
  <c r="L71" i="25"/>
  <c r="J71" i="25"/>
  <c r="I71" i="25"/>
  <c r="H71" i="25"/>
  <c r="G71" i="25"/>
  <c r="F71" i="25"/>
  <c r="E71" i="25"/>
  <c r="D71" i="25"/>
  <c r="C71" i="25"/>
  <c r="V52" i="25"/>
  <c r="T52" i="25"/>
  <c r="R52" i="25"/>
  <c r="P52" i="25"/>
  <c r="N52" i="25"/>
  <c r="L52" i="25"/>
  <c r="J52" i="25"/>
  <c r="I52" i="25"/>
  <c r="H52" i="25"/>
  <c r="G52" i="25"/>
  <c r="F52" i="25"/>
  <c r="E52" i="25"/>
  <c r="D52" i="25"/>
  <c r="C52" i="25"/>
  <c r="W33" i="25"/>
  <c r="T33" i="25"/>
  <c r="S33" i="25"/>
  <c r="P33" i="25"/>
  <c r="O33" i="25"/>
  <c r="K33" i="25"/>
  <c r="J33" i="25"/>
  <c r="G33" i="25"/>
  <c r="F33" i="25"/>
  <c r="C33" i="25"/>
  <c r="W27" i="25"/>
  <c r="T27" i="25"/>
  <c r="S27" i="25"/>
  <c r="P27" i="25"/>
  <c r="O27" i="25"/>
  <c r="L27" i="25"/>
  <c r="K27" i="25"/>
  <c r="G27" i="25"/>
  <c r="F27" i="25"/>
  <c r="C27" i="25"/>
  <c r="U22" i="25"/>
  <c r="T22" i="25"/>
  <c r="R22" i="25"/>
  <c r="Q22" i="25"/>
  <c r="P22" i="25"/>
  <c r="N22" i="25"/>
  <c r="M22" i="25"/>
  <c r="L22" i="25"/>
  <c r="J22" i="25"/>
  <c r="I22" i="25"/>
  <c r="H22" i="25"/>
  <c r="G22" i="25"/>
  <c r="F22" i="25"/>
  <c r="E22" i="25"/>
  <c r="D22" i="25"/>
  <c r="C22" i="25"/>
  <c r="V17" i="25"/>
  <c r="U17" i="25"/>
  <c r="T17" i="25"/>
  <c r="S17" i="25"/>
  <c r="R17" i="25"/>
  <c r="Q17" i="25"/>
  <c r="P17" i="25"/>
  <c r="O17" i="25"/>
  <c r="N17" i="25"/>
  <c r="M17" i="25"/>
  <c r="L17" i="25"/>
  <c r="K17" i="25"/>
  <c r="J17" i="25"/>
  <c r="I17" i="25"/>
  <c r="H17" i="25"/>
  <c r="G17" i="25"/>
  <c r="F17" i="25"/>
  <c r="E17" i="25"/>
  <c r="D17" i="25"/>
  <c r="C17" i="25"/>
  <c r="V11" i="25"/>
  <c r="U11" i="25"/>
  <c r="R11" i="25"/>
  <c r="Q11" i="25"/>
  <c r="N11" i="25"/>
  <c r="M11" i="25"/>
  <c r="J11" i="25"/>
  <c r="I11" i="25"/>
  <c r="H11" i="25"/>
  <c r="F11" i="25"/>
  <c r="E11" i="25"/>
  <c r="D11" i="25"/>
  <c r="C11" i="25"/>
  <c r="V8" i="25"/>
  <c r="U8" i="25"/>
  <c r="R8" i="25"/>
  <c r="Q8" i="25"/>
  <c r="N8" i="25"/>
  <c r="M8" i="25"/>
  <c r="J8" i="25"/>
  <c r="I8" i="25"/>
  <c r="G8" i="25"/>
  <c r="F8" i="25"/>
  <c r="E8" i="25"/>
  <c r="C8" i="25"/>
  <c r="W4" i="25"/>
  <c r="V4" i="25"/>
  <c r="S4" i="25"/>
  <c r="R4" i="25"/>
  <c r="O4" i="25"/>
  <c r="N4" i="25"/>
  <c r="L4" i="25"/>
  <c r="K4" i="25"/>
  <c r="J4" i="25"/>
  <c r="H4" i="25"/>
  <c r="G4" i="25"/>
  <c r="F4" i="25"/>
  <c r="D4" i="25"/>
  <c r="C4" i="25"/>
  <c r="U71" i="26"/>
  <c r="T71" i="26"/>
  <c r="Q71" i="26"/>
  <c r="P71" i="26"/>
  <c r="M71" i="26"/>
  <c r="L71" i="26"/>
  <c r="J71" i="26"/>
  <c r="I71" i="26"/>
  <c r="H71" i="26"/>
  <c r="F71" i="26"/>
  <c r="E71" i="26"/>
  <c r="D71" i="26"/>
  <c r="U52" i="26"/>
  <c r="T52" i="26"/>
  <c r="S52" i="26"/>
  <c r="R52" i="26"/>
  <c r="Q52" i="26"/>
  <c r="P52" i="26"/>
  <c r="O52" i="26"/>
  <c r="N52" i="26"/>
  <c r="M52" i="26"/>
  <c r="L52" i="26"/>
  <c r="K52" i="26"/>
  <c r="I52" i="26"/>
  <c r="H52" i="26"/>
  <c r="G52" i="26"/>
  <c r="F52" i="26"/>
  <c r="E52" i="26"/>
  <c r="D52" i="26"/>
  <c r="C52" i="26"/>
  <c r="W33" i="26"/>
  <c r="U33" i="26"/>
  <c r="T33" i="26"/>
  <c r="S33" i="26"/>
  <c r="R33" i="26"/>
  <c r="Q33" i="26"/>
  <c r="P33" i="26"/>
  <c r="O33" i="26"/>
  <c r="N33" i="26"/>
  <c r="M33" i="26"/>
  <c r="L33" i="26"/>
  <c r="K33" i="26"/>
  <c r="I33" i="26"/>
  <c r="H33" i="26"/>
  <c r="G33" i="26"/>
  <c r="F33" i="26"/>
  <c r="E33" i="26"/>
  <c r="D33" i="26"/>
  <c r="C33" i="26"/>
  <c r="W27" i="26"/>
  <c r="V27" i="26"/>
  <c r="U27" i="26"/>
  <c r="T27" i="26"/>
  <c r="S27" i="26"/>
  <c r="R27" i="26"/>
  <c r="Q27" i="26"/>
  <c r="P27" i="26"/>
  <c r="O27" i="26"/>
  <c r="N27" i="26"/>
  <c r="M27" i="26"/>
  <c r="L27" i="26"/>
  <c r="K27" i="26"/>
  <c r="J27" i="26"/>
  <c r="I27" i="26"/>
  <c r="H27" i="26"/>
  <c r="G27" i="26"/>
  <c r="F27" i="26"/>
  <c r="E27" i="26"/>
  <c r="D27" i="26"/>
  <c r="C27" i="26"/>
  <c r="W22" i="26"/>
  <c r="V22" i="26"/>
  <c r="S22" i="26"/>
  <c r="R22" i="26"/>
  <c r="O22" i="26"/>
  <c r="N22" i="26"/>
  <c r="K22" i="26"/>
  <c r="J22" i="26"/>
  <c r="G22" i="26"/>
  <c r="F22" i="26"/>
  <c r="C22" i="26"/>
  <c r="W17" i="26"/>
  <c r="V17" i="26"/>
  <c r="S17" i="26"/>
  <c r="R17" i="26"/>
  <c r="O17" i="26"/>
  <c r="N17" i="26"/>
  <c r="K17" i="26"/>
  <c r="J17" i="26"/>
  <c r="G17" i="26"/>
  <c r="F17" i="26"/>
  <c r="C17" i="26"/>
  <c r="V11" i="26"/>
  <c r="U11" i="26"/>
  <c r="T11" i="26"/>
  <c r="R11" i="26"/>
  <c r="Q11" i="26"/>
  <c r="P11" i="26"/>
  <c r="N11" i="26"/>
  <c r="M11" i="26"/>
  <c r="L11" i="26"/>
  <c r="J11" i="26"/>
  <c r="I11" i="26"/>
  <c r="H11" i="26"/>
  <c r="F11" i="26"/>
  <c r="E11" i="26"/>
  <c r="D11" i="26"/>
  <c r="V8" i="26"/>
  <c r="U8" i="26"/>
  <c r="T8" i="26"/>
  <c r="R8" i="26"/>
  <c r="Q8" i="26"/>
  <c r="P8" i="26"/>
  <c r="O8" i="26"/>
  <c r="N8" i="26"/>
  <c r="M8" i="26"/>
  <c r="L8" i="26"/>
  <c r="K8" i="26"/>
  <c r="J8" i="26"/>
  <c r="I8" i="26"/>
  <c r="H8" i="26"/>
  <c r="G8" i="26"/>
  <c r="F8" i="26"/>
  <c r="E8" i="26"/>
  <c r="D8" i="26"/>
  <c r="C8" i="26"/>
  <c r="W4" i="26"/>
  <c r="V4" i="26"/>
  <c r="U4" i="26"/>
  <c r="T4" i="26"/>
  <c r="S4" i="26"/>
  <c r="R4" i="26"/>
  <c r="Q4" i="26"/>
  <c r="P4" i="26"/>
  <c r="O4" i="26"/>
  <c r="N4" i="26"/>
  <c r="M4" i="26"/>
  <c r="L4" i="26"/>
  <c r="K4" i="26"/>
  <c r="J4" i="26"/>
  <c r="I4" i="26"/>
  <c r="H4" i="26"/>
  <c r="G4" i="26"/>
  <c r="F4" i="26"/>
  <c r="E4" i="26"/>
  <c r="D4" i="26"/>
  <c r="C4" i="26"/>
  <c r="V71" i="27"/>
  <c r="U71" i="27"/>
  <c r="T71" i="27"/>
  <c r="R71" i="27"/>
  <c r="Q71" i="27"/>
  <c r="O71" i="27"/>
  <c r="M71" i="27"/>
  <c r="L71" i="27"/>
  <c r="K71" i="27"/>
  <c r="I71" i="27"/>
  <c r="H71" i="27"/>
  <c r="G71" i="27"/>
  <c r="E71" i="27"/>
  <c r="C71" i="27"/>
  <c r="W52" i="27"/>
  <c r="T52" i="27"/>
  <c r="S52" i="27"/>
  <c r="Q52" i="27"/>
  <c r="P52" i="27"/>
  <c r="O52" i="27"/>
  <c r="M52" i="27"/>
  <c r="L52" i="27"/>
  <c r="K52" i="27"/>
  <c r="I52" i="27"/>
  <c r="H52" i="27"/>
  <c r="G52" i="27"/>
  <c r="E52" i="27"/>
  <c r="D52" i="27"/>
  <c r="C52" i="27"/>
  <c r="W33" i="27"/>
  <c r="U33" i="27"/>
  <c r="T33" i="27"/>
  <c r="S33" i="27"/>
  <c r="Q33" i="27"/>
  <c r="P33" i="27"/>
  <c r="O33" i="27"/>
  <c r="M33" i="27"/>
  <c r="L33" i="27"/>
  <c r="K33" i="27"/>
  <c r="I33" i="27"/>
  <c r="H33" i="27"/>
  <c r="G33" i="27"/>
  <c r="E33" i="27"/>
  <c r="D33" i="27"/>
  <c r="C33" i="27"/>
  <c r="W27" i="27"/>
  <c r="V27" i="27"/>
  <c r="U27" i="27"/>
  <c r="S27" i="27"/>
  <c r="R27" i="27"/>
  <c r="Q27" i="27"/>
  <c r="O27" i="27"/>
  <c r="N27" i="27"/>
  <c r="M27" i="27"/>
  <c r="K27" i="27"/>
  <c r="J27" i="27"/>
  <c r="I27" i="27"/>
  <c r="G27" i="27"/>
  <c r="F27" i="27"/>
  <c r="E27" i="27"/>
  <c r="C27" i="27"/>
  <c r="W22" i="27"/>
  <c r="U22" i="27"/>
  <c r="T22" i="27"/>
  <c r="S22" i="27"/>
  <c r="Q22" i="27"/>
  <c r="P22" i="27"/>
  <c r="O22" i="27"/>
  <c r="M22" i="27"/>
  <c r="L22" i="27"/>
  <c r="K22" i="27"/>
  <c r="I22" i="27"/>
  <c r="H22" i="27"/>
  <c r="G22" i="27"/>
  <c r="E22" i="27"/>
  <c r="D22" i="27"/>
  <c r="C22" i="27"/>
  <c r="W17" i="27"/>
  <c r="U17" i="27"/>
  <c r="T17" i="27"/>
  <c r="S17" i="27"/>
  <c r="Q17" i="27"/>
  <c r="O17" i="27"/>
  <c r="M17" i="27"/>
  <c r="K17" i="27"/>
  <c r="I17" i="27"/>
  <c r="G17" i="27"/>
  <c r="E17" i="27"/>
  <c r="C17" i="27"/>
  <c r="V11" i="27"/>
  <c r="U11" i="27"/>
  <c r="T11" i="27"/>
  <c r="R11" i="27"/>
  <c r="Q11" i="27"/>
  <c r="P11" i="27"/>
  <c r="N11" i="27"/>
  <c r="M11" i="27"/>
  <c r="L11" i="27"/>
  <c r="J11" i="27"/>
  <c r="I11" i="27"/>
  <c r="H11" i="27"/>
  <c r="F11" i="27"/>
  <c r="E11" i="27"/>
  <c r="D11" i="27"/>
  <c r="V8" i="27"/>
  <c r="U8" i="27"/>
  <c r="T8" i="27"/>
  <c r="R8" i="27"/>
  <c r="Q8" i="27"/>
  <c r="P8" i="27"/>
  <c r="N8" i="27"/>
  <c r="M8" i="27"/>
  <c r="L8" i="27"/>
  <c r="J8" i="27"/>
  <c r="I8" i="27"/>
  <c r="H8" i="27"/>
  <c r="F8" i="27"/>
  <c r="E8" i="27"/>
  <c r="D8" i="27"/>
  <c r="W4" i="27"/>
  <c r="V4" i="27"/>
  <c r="T4" i="27"/>
  <c r="S4" i="27"/>
  <c r="R4" i="27"/>
  <c r="N4" i="27"/>
  <c r="L4" i="27"/>
  <c r="J4" i="27"/>
  <c r="H4" i="27"/>
  <c r="F4" i="27"/>
  <c r="W71" i="28"/>
  <c r="T71" i="28"/>
  <c r="R71" i="28"/>
  <c r="P71" i="28"/>
  <c r="N71" i="28"/>
  <c r="L71" i="28"/>
  <c r="K71" i="28"/>
  <c r="I71" i="28"/>
  <c r="H71" i="28"/>
  <c r="G71" i="28"/>
  <c r="F71" i="28"/>
  <c r="E71" i="28"/>
  <c r="D71" i="28"/>
  <c r="C71" i="28"/>
  <c r="W52" i="28"/>
  <c r="U52" i="28"/>
  <c r="S52" i="28"/>
  <c r="Q52" i="28"/>
  <c r="O52" i="28"/>
  <c r="M52" i="28"/>
  <c r="K52" i="28"/>
  <c r="I52" i="28"/>
  <c r="G52" i="28"/>
  <c r="F52" i="28"/>
  <c r="E52" i="28"/>
  <c r="C52" i="28"/>
  <c r="U33" i="28"/>
  <c r="T33" i="28"/>
  <c r="Q33" i="28"/>
  <c r="P33" i="28"/>
  <c r="M33" i="28"/>
  <c r="L33" i="28"/>
  <c r="I33" i="28"/>
  <c r="H33" i="28"/>
  <c r="E33" i="28"/>
  <c r="D33" i="28"/>
  <c r="W27" i="28"/>
  <c r="V27" i="28"/>
  <c r="S27" i="28"/>
  <c r="R27" i="28"/>
  <c r="O27" i="28"/>
  <c r="N27" i="28"/>
  <c r="K27" i="28"/>
  <c r="J27" i="28"/>
  <c r="G27" i="28"/>
  <c r="F27" i="28"/>
  <c r="C27" i="28"/>
  <c r="T22" i="28"/>
  <c r="P22" i="28"/>
  <c r="L22" i="28"/>
  <c r="I22" i="28"/>
  <c r="H22" i="28"/>
  <c r="G22" i="28"/>
  <c r="F22" i="28"/>
  <c r="E22" i="28"/>
  <c r="D22" i="28"/>
  <c r="C22" i="28"/>
  <c r="V17" i="28"/>
  <c r="U17" i="28"/>
  <c r="R17" i="28"/>
  <c r="Q17" i="28"/>
  <c r="N17" i="28"/>
  <c r="M17" i="28"/>
  <c r="J17" i="28"/>
  <c r="I17" i="28"/>
  <c r="F17" i="28"/>
  <c r="E17" i="28"/>
  <c r="W11" i="28"/>
  <c r="T11" i="28"/>
  <c r="S11" i="28"/>
  <c r="P11" i="28"/>
  <c r="O11" i="28"/>
  <c r="L11" i="28"/>
  <c r="K11" i="28"/>
  <c r="H11" i="28"/>
  <c r="G11" i="28"/>
  <c r="D11" i="28"/>
  <c r="C11" i="28"/>
  <c r="W8" i="28"/>
  <c r="T8" i="28"/>
  <c r="S8" i="28"/>
  <c r="P8" i="28"/>
  <c r="O8" i="28"/>
  <c r="L8" i="28"/>
  <c r="K8" i="28"/>
  <c r="H8" i="28"/>
  <c r="G8" i="28"/>
  <c r="D8" i="28"/>
  <c r="C8" i="28"/>
  <c r="V4" i="28"/>
  <c r="U4" i="28"/>
  <c r="R4" i="28"/>
  <c r="Q4" i="28"/>
  <c r="N4" i="28"/>
  <c r="M4" i="28"/>
  <c r="J4" i="28"/>
  <c r="I4" i="28"/>
  <c r="F4" i="28"/>
  <c r="E4" i="28"/>
  <c r="W71" i="29"/>
  <c r="T71" i="29"/>
  <c r="S71" i="29"/>
  <c r="P71" i="29"/>
  <c r="O71" i="29"/>
  <c r="L71" i="29"/>
  <c r="K71" i="29"/>
  <c r="H71" i="29"/>
  <c r="G71" i="29"/>
  <c r="D71" i="29"/>
  <c r="C71" i="29"/>
  <c r="W52" i="29"/>
  <c r="S52" i="29"/>
  <c r="P52" i="29"/>
  <c r="O52" i="29"/>
  <c r="L52" i="29"/>
  <c r="K52" i="29"/>
  <c r="H52" i="29"/>
  <c r="G52" i="29"/>
  <c r="D52" i="29"/>
  <c r="C52" i="29"/>
  <c r="W33" i="29"/>
  <c r="S33" i="29"/>
  <c r="O33" i="29"/>
  <c r="K33" i="29"/>
  <c r="G33" i="29"/>
  <c r="D33" i="29"/>
  <c r="C33" i="29"/>
  <c r="U27" i="29"/>
  <c r="Q27" i="29"/>
  <c r="M27" i="29"/>
  <c r="H27" i="29"/>
  <c r="G27" i="29"/>
  <c r="D27" i="29"/>
  <c r="C27" i="29"/>
  <c r="U22" i="29"/>
  <c r="Q22" i="29"/>
  <c r="M22" i="29"/>
  <c r="I22" i="29"/>
  <c r="E22" i="29"/>
  <c r="U17" i="29"/>
  <c r="T17" i="29"/>
  <c r="Q17" i="29"/>
  <c r="P17" i="29"/>
  <c r="M17" i="29"/>
  <c r="L17" i="29"/>
  <c r="I17" i="29"/>
  <c r="H17" i="29"/>
  <c r="E17" i="29"/>
  <c r="D17" i="29"/>
  <c r="W11" i="29"/>
  <c r="V11" i="29"/>
  <c r="S11" i="29"/>
  <c r="R11" i="29"/>
  <c r="O11" i="29"/>
  <c r="N11" i="29"/>
  <c r="K11" i="29"/>
  <c r="J11" i="29"/>
  <c r="G11" i="29"/>
  <c r="F11" i="29"/>
  <c r="C11" i="29"/>
  <c r="W8" i="29"/>
  <c r="V8" i="29"/>
  <c r="S8" i="29"/>
  <c r="R8" i="29"/>
  <c r="O8" i="29"/>
  <c r="N8" i="29"/>
  <c r="K8" i="29"/>
  <c r="J8" i="29"/>
  <c r="G8" i="29"/>
  <c r="F8" i="29"/>
  <c r="C8" i="29"/>
  <c r="U4" i="29"/>
  <c r="T4" i="29"/>
  <c r="Q4" i="29"/>
  <c r="P4" i="29"/>
  <c r="M4" i="29"/>
  <c r="L4" i="29"/>
  <c r="I4" i="29"/>
  <c r="H4" i="29"/>
  <c r="E4" i="29"/>
  <c r="D4" i="29"/>
  <c r="V71" i="32"/>
  <c r="U71" i="32"/>
  <c r="Q71" i="32"/>
  <c r="O71" i="32"/>
  <c r="M71" i="32"/>
  <c r="K71" i="32"/>
  <c r="I71" i="32"/>
  <c r="F71" i="32"/>
  <c r="E71" i="32"/>
  <c r="D71" i="32"/>
  <c r="C71" i="32"/>
  <c r="V52" i="32"/>
  <c r="T52" i="32"/>
  <c r="R52" i="32"/>
  <c r="P52" i="32"/>
  <c r="N52" i="32"/>
  <c r="L52" i="32"/>
  <c r="J52" i="32"/>
  <c r="H52" i="32"/>
  <c r="F52" i="32"/>
  <c r="D52" i="32"/>
  <c r="V33" i="32"/>
  <c r="U33" i="32"/>
  <c r="R33" i="32"/>
  <c r="Q33" i="32"/>
  <c r="N33" i="32"/>
  <c r="M33" i="32"/>
  <c r="J33" i="32"/>
  <c r="I33" i="32"/>
  <c r="F33" i="32"/>
  <c r="E33" i="32"/>
  <c r="W27" i="32"/>
  <c r="T27" i="32"/>
  <c r="S27" i="32"/>
  <c r="P27" i="32"/>
  <c r="O27" i="32"/>
  <c r="L27" i="32"/>
  <c r="K27" i="32"/>
  <c r="H27" i="32"/>
  <c r="G27" i="32"/>
  <c r="D27" i="32"/>
  <c r="C27" i="32"/>
  <c r="V22" i="32"/>
  <c r="U22" i="32"/>
  <c r="R22" i="32"/>
  <c r="Q22" i="32"/>
  <c r="N22" i="32"/>
  <c r="M22" i="32"/>
  <c r="J22" i="32"/>
  <c r="I22" i="32"/>
  <c r="F22" i="32"/>
  <c r="E22" i="32"/>
  <c r="V17" i="32"/>
  <c r="U17" i="32"/>
  <c r="R17" i="32"/>
  <c r="Q17" i="32"/>
  <c r="N17" i="32"/>
  <c r="M17" i="32"/>
  <c r="J17" i="32"/>
  <c r="I17" i="32"/>
  <c r="F17" i="32"/>
  <c r="E17" i="32"/>
  <c r="W11" i="32"/>
  <c r="T11" i="32"/>
  <c r="S11" i="32"/>
  <c r="O11" i="32"/>
  <c r="K11" i="32"/>
  <c r="G11" i="32"/>
  <c r="V8" i="32"/>
  <c r="U8" i="32"/>
  <c r="R8" i="32"/>
  <c r="Q8" i="32"/>
  <c r="N8" i="32"/>
  <c r="M8" i="32"/>
  <c r="J8" i="32"/>
  <c r="I8" i="32"/>
  <c r="F8" i="32"/>
  <c r="E8" i="32"/>
  <c r="W4" i="32"/>
  <c r="T4" i="32"/>
  <c r="S4" i="32"/>
  <c r="P4" i="32"/>
  <c r="O4" i="32"/>
  <c r="L4" i="32"/>
  <c r="K4" i="32"/>
  <c r="H4" i="32"/>
  <c r="G4" i="32"/>
  <c r="D4" i="32"/>
  <c r="C4" i="32"/>
  <c r="V71" i="33"/>
  <c r="U71" i="33"/>
  <c r="R71" i="33"/>
  <c r="Q71" i="33"/>
  <c r="N71" i="33"/>
  <c r="M71" i="33"/>
  <c r="J71" i="33"/>
  <c r="I71" i="33"/>
  <c r="F71" i="33"/>
  <c r="E71" i="33"/>
  <c r="V52" i="33"/>
  <c r="U52" i="33"/>
  <c r="R52" i="33"/>
  <c r="Q52" i="33"/>
  <c r="N52" i="33"/>
  <c r="M52" i="33"/>
  <c r="J52" i="33"/>
  <c r="I52" i="33"/>
  <c r="F52" i="33"/>
  <c r="E52" i="33"/>
  <c r="V33" i="33"/>
  <c r="U33" i="33"/>
  <c r="R33" i="33"/>
  <c r="Q33" i="33"/>
  <c r="N33" i="33"/>
  <c r="M33" i="33"/>
  <c r="J33" i="33"/>
  <c r="I33" i="33"/>
  <c r="F33" i="33"/>
  <c r="E33" i="33"/>
  <c r="W27" i="33"/>
  <c r="T27" i="33"/>
  <c r="S27" i="33"/>
  <c r="P27" i="33"/>
  <c r="O27" i="33"/>
  <c r="L27" i="33"/>
  <c r="K27" i="33"/>
  <c r="H27" i="33"/>
  <c r="G27" i="33"/>
  <c r="D27" i="33"/>
  <c r="C27" i="33"/>
  <c r="V22" i="33"/>
  <c r="U22" i="33"/>
  <c r="R22" i="33"/>
  <c r="Q22" i="33"/>
  <c r="N22" i="33"/>
  <c r="M22" i="33"/>
  <c r="J22" i="33"/>
  <c r="I22" i="33"/>
  <c r="F22" i="33"/>
  <c r="E22" i="33"/>
  <c r="V17" i="33"/>
  <c r="U17" i="33"/>
  <c r="R17" i="33"/>
  <c r="Q17" i="33"/>
  <c r="N17" i="33"/>
  <c r="M17" i="33"/>
  <c r="J17" i="33"/>
  <c r="I17" i="33"/>
  <c r="F17" i="33"/>
  <c r="E17" i="33"/>
  <c r="W11" i="33"/>
  <c r="T11" i="33"/>
  <c r="S11" i="33"/>
  <c r="P11" i="33"/>
  <c r="O11" i="33"/>
  <c r="K11" i="33"/>
  <c r="G11" i="33"/>
  <c r="C11" i="33"/>
  <c r="V8" i="33"/>
  <c r="U8" i="33"/>
  <c r="R8" i="33"/>
  <c r="Q8" i="33"/>
  <c r="N8" i="33"/>
  <c r="M8" i="33"/>
  <c r="J8" i="33"/>
  <c r="I8" i="33"/>
  <c r="F8" i="33"/>
  <c r="E8" i="33"/>
  <c r="W4" i="33"/>
  <c r="T4" i="33"/>
  <c r="S4" i="33"/>
  <c r="P4" i="33"/>
  <c r="O4" i="33"/>
  <c r="L4" i="33"/>
  <c r="K4" i="33"/>
  <c r="H4" i="33"/>
  <c r="G4" i="33"/>
  <c r="D4" i="33"/>
  <c r="C4" i="33"/>
  <c r="V71" i="34"/>
  <c r="U71" i="34"/>
  <c r="R71" i="34"/>
  <c r="Q71" i="34"/>
  <c r="N71" i="34"/>
  <c r="M71" i="34"/>
  <c r="I71" i="34"/>
  <c r="E71" i="34"/>
  <c r="W52" i="34"/>
  <c r="T52" i="34"/>
  <c r="S52" i="34"/>
  <c r="P52" i="34"/>
  <c r="O52" i="34"/>
  <c r="L52" i="34"/>
  <c r="K52" i="34"/>
  <c r="H52" i="34"/>
  <c r="G52" i="34"/>
  <c r="D52" i="34"/>
  <c r="C52" i="34"/>
  <c r="T33" i="34"/>
  <c r="P33" i="34"/>
  <c r="L33" i="34"/>
  <c r="H33" i="34"/>
  <c r="D33" i="34"/>
  <c r="C33" i="34"/>
  <c r="V27" i="34"/>
  <c r="R27" i="34"/>
  <c r="N27" i="34"/>
  <c r="J27" i="34"/>
  <c r="F27" i="34"/>
  <c r="W52" i="35"/>
  <c r="T52" i="35"/>
  <c r="Q52" i="35"/>
  <c r="O52" i="35"/>
  <c r="M52" i="35"/>
  <c r="K52" i="35"/>
  <c r="I52" i="35"/>
  <c r="F52" i="35"/>
  <c r="E52" i="35"/>
  <c r="U33" i="35"/>
  <c r="T33" i="35"/>
  <c r="Q33" i="35"/>
  <c r="P33" i="35"/>
  <c r="M33" i="35"/>
  <c r="L33" i="35"/>
  <c r="I33" i="35"/>
  <c r="H33" i="35"/>
  <c r="E33" i="35"/>
  <c r="D33" i="35"/>
  <c r="W27" i="35"/>
  <c r="V27" i="35"/>
  <c r="S27" i="35"/>
  <c r="R27" i="35"/>
  <c r="O27" i="35"/>
  <c r="N27" i="35"/>
  <c r="J27" i="35"/>
  <c r="F27" i="35"/>
  <c r="W22" i="35"/>
  <c r="S22" i="35"/>
  <c r="O22" i="35"/>
  <c r="K22" i="35"/>
  <c r="G22" i="35"/>
  <c r="C22" i="35"/>
  <c r="W17" i="35"/>
  <c r="S17" i="35"/>
  <c r="O17" i="35"/>
  <c r="K17" i="35"/>
  <c r="W11" i="35"/>
  <c r="V11" i="35"/>
  <c r="S11" i="35"/>
  <c r="R11" i="35"/>
  <c r="O11" i="35"/>
  <c r="N11" i="35"/>
  <c r="K11" i="35"/>
  <c r="J11" i="35"/>
  <c r="G11" i="35"/>
  <c r="F11" i="35"/>
  <c r="C11" i="35"/>
  <c r="V8" i="35"/>
  <c r="U8" i="35"/>
  <c r="R8" i="35"/>
  <c r="Q8" i="35"/>
  <c r="N8" i="35"/>
  <c r="M8" i="35"/>
  <c r="J8" i="35"/>
  <c r="I8" i="35"/>
  <c r="E8" i="35"/>
  <c r="W4" i="35"/>
  <c r="S4" i="35"/>
  <c r="O4" i="35"/>
  <c r="K4" i="35"/>
  <c r="W71" i="36"/>
  <c r="V71" i="36"/>
  <c r="S71" i="36"/>
  <c r="R71" i="36"/>
  <c r="O71" i="36"/>
  <c r="N71" i="36"/>
  <c r="K71" i="36"/>
  <c r="J71" i="36"/>
  <c r="G71" i="36"/>
  <c r="F71" i="36"/>
  <c r="C71" i="36"/>
  <c r="W52" i="36"/>
  <c r="V52" i="36"/>
  <c r="S52" i="36"/>
  <c r="R52" i="36"/>
  <c r="O52" i="36"/>
  <c r="J52" i="36"/>
  <c r="F52" i="36"/>
  <c r="U33" i="36"/>
  <c r="Q33" i="36"/>
  <c r="M33" i="36"/>
  <c r="I33" i="36"/>
  <c r="E33" i="36"/>
  <c r="W27" i="36"/>
  <c r="P27" i="36"/>
  <c r="L27" i="36"/>
  <c r="E27" i="36"/>
  <c r="D27" i="36"/>
  <c r="V22" i="36"/>
  <c r="U22" i="36"/>
  <c r="R22" i="36"/>
  <c r="Q22" i="36"/>
  <c r="N22" i="36"/>
  <c r="M22" i="36"/>
  <c r="J22" i="36"/>
  <c r="I22" i="36"/>
  <c r="F22" i="36"/>
  <c r="E22" i="36"/>
  <c r="V17" i="36"/>
  <c r="R17" i="36"/>
  <c r="N17" i="36"/>
  <c r="J17" i="36"/>
  <c r="I17" i="36"/>
  <c r="F17" i="36"/>
  <c r="E17" i="36"/>
  <c r="T11" i="36"/>
  <c r="S11" i="36"/>
  <c r="P11" i="36"/>
  <c r="O11" i="36"/>
  <c r="L11" i="36"/>
  <c r="K11" i="36"/>
  <c r="H11" i="36"/>
  <c r="G11" i="36"/>
  <c r="D11" i="36"/>
  <c r="C11" i="36"/>
  <c r="W8" i="36"/>
  <c r="T8" i="36"/>
  <c r="S8" i="36"/>
  <c r="P8" i="36"/>
  <c r="O8" i="36"/>
  <c r="L8" i="36"/>
  <c r="K8" i="36"/>
  <c r="H8" i="36"/>
  <c r="G8" i="36"/>
  <c r="D8" i="36"/>
  <c r="C8" i="36"/>
  <c r="V4" i="36"/>
  <c r="R4" i="36"/>
  <c r="Q4" i="36"/>
  <c r="N4" i="36"/>
  <c r="M4" i="36"/>
  <c r="J4" i="36"/>
  <c r="I4" i="36"/>
  <c r="F4" i="36"/>
  <c r="E4" i="36"/>
  <c r="T71" i="37"/>
  <c r="S71" i="37"/>
  <c r="P71" i="37"/>
  <c r="O71" i="37"/>
  <c r="L71" i="37"/>
  <c r="K71" i="37"/>
  <c r="H71" i="37"/>
  <c r="G71" i="37"/>
  <c r="D71" i="37"/>
  <c r="C71" i="37"/>
  <c r="W52" i="37"/>
  <c r="T52" i="37"/>
  <c r="S52" i="37"/>
  <c r="P52" i="37"/>
  <c r="O52" i="37"/>
  <c r="L52" i="37"/>
  <c r="K52" i="37"/>
  <c r="H52" i="37"/>
  <c r="G52" i="37"/>
  <c r="D52" i="37"/>
  <c r="C52" i="37"/>
  <c r="W33" i="37"/>
  <c r="T33" i="37"/>
  <c r="S33" i="37"/>
  <c r="P33" i="37"/>
  <c r="O33" i="37"/>
  <c r="L33" i="37"/>
  <c r="K33" i="37"/>
  <c r="H33" i="37"/>
  <c r="G33" i="37"/>
  <c r="D33" i="37"/>
  <c r="C33" i="37"/>
  <c r="V27" i="37"/>
  <c r="U27" i="37"/>
  <c r="R27" i="37"/>
  <c r="Q27" i="37"/>
  <c r="M27" i="37"/>
  <c r="I27" i="37"/>
  <c r="E27" i="37"/>
  <c r="U22" i="37"/>
  <c r="Q22" i="37"/>
  <c r="M22" i="37"/>
  <c r="I22" i="37"/>
  <c r="E22" i="37"/>
  <c r="U17" i="37"/>
  <c r="Q17" i="37"/>
  <c r="M17" i="37"/>
  <c r="I17" i="37"/>
  <c r="E17" i="37"/>
  <c r="W11" i="37"/>
  <c r="V11" i="37"/>
  <c r="S11" i="37"/>
  <c r="R11" i="37"/>
  <c r="O11" i="37"/>
  <c r="N11" i="37"/>
  <c r="K11" i="37"/>
  <c r="J11" i="37"/>
  <c r="G11" i="37"/>
  <c r="F11" i="37"/>
  <c r="C11" i="37"/>
  <c r="W8" i="37"/>
  <c r="V8" i="37"/>
  <c r="S8" i="37"/>
  <c r="R8" i="37"/>
  <c r="O8" i="37"/>
  <c r="N8" i="37"/>
  <c r="K8" i="37"/>
  <c r="J8" i="37"/>
  <c r="G8" i="37"/>
  <c r="F8" i="37"/>
  <c r="C8" i="37"/>
  <c r="U4" i="37"/>
  <c r="T4" i="37"/>
  <c r="Q4" i="37"/>
  <c r="P4" i="37"/>
  <c r="M4" i="37"/>
  <c r="L4" i="37"/>
  <c r="I4" i="37"/>
  <c r="D4" i="37"/>
  <c r="U71" i="38"/>
  <c r="Q71" i="38"/>
  <c r="M71" i="38"/>
  <c r="I71" i="38"/>
  <c r="E71" i="38"/>
  <c r="U52" i="38"/>
  <c r="T52" i="38"/>
  <c r="Q52" i="38"/>
  <c r="P52" i="38"/>
  <c r="M52" i="38"/>
  <c r="L52" i="38"/>
  <c r="I52" i="38"/>
  <c r="H52" i="38"/>
  <c r="E52" i="38"/>
  <c r="D52" i="38"/>
  <c r="U33" i="38"/>
  <c r="T33" i="38"/>
  <c r="Q33" i="38"/>
  <c r="P33" i="38"/>
  <c r="L33" i="38"/>
  <c r="H33" i="38"/>
  <c r="D33" i="38"/>
  <c r="V27" i="38"/>
  <c r="U27" i="38"/>
  <c r="R27" i="38"/>
  <c r="Q27" i="38"/>
  <c r="N27" i="38"/>
  <c r="M27" i="38"/>
  <c r="J27" i="38"/>
  <c r="I27" i="38"/>
  <c r="F27" i="38"/>
  <c r="E27" i="38"/>
  <c r="W22" i="38"/>
  <c r="T22" i="38"/>
  <c r="S22" i="38"/>
  <c r="P22" i="38"/>
  <c r="O22" i="38"/>
  <c r="L22" i="38"/>
  <c r="K22" i="38"/>
  <c r="H22" i="38"/>
  <c r="G22" i="38"/>
  <c r="D22" i="38"/>
  <c r="C22" i="38"/>
  <c r="S17" i="38"/>
  <c r="O17" i="38"/>
  <c r="K17" i="38"/>
  <c r="G17" i="38"/>
  <c r="C17" i="38"/>
  <c r="U11" i="38"/>
  <c r="T11" i="38"/>
  <c r="Q11" i="38"/>
  <c r="P11" i="38"/>
  <c r="M11" i="38"/>
  <c r="L11" i="38"/>
  <c r="I11" i="38"/>
  <c r="H11" i="38"/>
  <c r="E11" i="38"/>
  <c r="D11" i="38"/>
  <c r="U8" i="38"/>
  <c r="T8" i="38"/>
  <c r="Q8" i="38"/>
  <c r="P8" i="38"/>
  <c r="M8" i="38"/>
  <c r="L8" i="38"/>
  <c r="I8" i="38"/>
  <c r="H8" i="38"/>
  <c r="E8" i="38"/>
  <c r="D8" i="38"/>
  <c r="W4" i="38"/>
  <c r="V4" i="38"/>
  <c r="S4" i="38"/>
  <c r="R4" i="38"/>
  <c r="O4" i="38"/>
  <c r="N4" i="38"/>
  <c r="K4" i="38"/>
  <c r="J4" i="38"/>
  <c r="G4" i="38"/>
  <c r="F4" i="38"/>
  <c r="C4" i="38"/>
  <c r="U71" i="39"/>
  <c r="T71" i="39"/>
  <c r="Q71" i="39"/>
  <c r="P71" i="39"/>
  <c r="M71" i="39"/>
  <c r="L71" i="39"/>
  <c r="I71" i="39"/>
  <c r="H71" i="39"/>
  <c r="E71" i="39"/>
  <c r="D71" i="39"/>
  <c r="U52" i="39"/>
  <c r="T52" i="39"/>
  <c r="Q52" i="39"/>
  <c r="P52" i="39"/>
  <c r="M52" i="39"/>
  <c r="L52" i="39"/>
  <c r="I52" i="39"/>
  <c r="H52" i="39"/>
  <c r="E52" i="39"/>
  <c r="D52" i="39"/>
  <c r="U33" i="39"/>
  <c r="T33" i="39"/>
  <c r="Q33" i="39"/>
  <c r="P33" i="39"/>
  <c r="M33" i="39"/>
  <c r="L33" i="39"/>
  <c r="I33" i="39"/>
  <c r="H33" i="39"/>
  <c r="E33" i="39"/>
  <c r="D33" i="39"/>
  <c r="W27" i="39"/>
  <c r="V27" i="39"/>
  <c r="S27" i="39"/>
  <c r="R27" i="39"/>
  <c r="O27" i="39"/>
  <c r="N27" i="39"/>
  <c r="K27" i="39"/>
  <c r="J27" i="39"/>
  <c r="G27" i="39"/>
  <c r="F27" i="39"/>
  <c r="C27" i="39"/>
  <c r="U22" i="39"/>
  <c r="T22" i="39"/>
  <c r="Q22" i="39"/>
  <c r="P22" i="39"/>
  <c r="M22" i="39"/>
  <c r="L22" i="39"/>
  <c r="I22" i="39"/>
  <c r="H22" i="39"/>
  <c r="E22" i="39"/>
  <c r="D22" i="39"/>
  <c r="U17" i="39"/>
  <c r="T17" i="39"/>
  <c r="Q17" i="39"/>
  <c r="P17" i="39"/>
  <c r="M17" i="39"/>
  <c r="L17" i="39"/>
  <c r="I17" i="39"/>
  <c r="H17" i="39"/>
  <c r="E17" i="39"/>
  <c r="D17" i="39"/>
  <c r="V11" i="39"/>
  <c r="Q11" i="39"/>
  <c r="P11" i="39"/>
  <c r="M11" i="39"/>
  <c r="L11" i="39"/>
  <c r="I11" i="39"/>
  <c r="H11" i="39"/>
  <c r="D11" i="39"/>
  <c r="W8" i="39"/>
  <c r="V8" i="39"/>
  <c r="S8" i="39"/>
  <c r="R8" i="39"/>
  <c r="O8" i="39"/>
  <c r="N8" i="39"/>
  <c r="K8" i="39"/>
  <c r="J8" i="39"/>
  <c r="G8" i="39"/>
  <c r="F8" i="39"/>
  <c r="C8" i="39"/>
  <c r="U4" i="39"/>
  <c r="T4" i="39"/>
  <c r="Q4" i="39"/>
  <c r="P4" i="39"/>
  <c r="M4" i="39"/>
  <c r="L4" i="39"/>
  <c r="I4" i="39"/>
  <c r="H4" i="39"/>
  <c r="E4" i="39"/>
  <c r="D4" i="39"/>
  <c r="W71" i="40"/>
  <c r="V71" i="40"/>
  <c r="S71" i="40"/>
  <c r="R71" i="40"/>
  <c r="O71" i="40"/>
  <c r="N71" i="40"/>
  <c r="K71" i="40"/>
  <c r="J71" i="40"/>
  <c r="G71" i="40"/>
  <c r="F71" i="40"/>
  <c r="C71" i="40"/>
  <c r="W52" i="40"/>
  <c r="V52" i="40"/>
  <c r="R52" i="40"/>
  <c r="N52" i="40"/>
  <c r="J52" i="40"/>
  <c r="F52" i="40"/>
  <c r="V33" i="40"/>
  <c r="U33" i="40"/>
  <c r="R33" i="40"/>
  <c r="Q33" i="40"/>
  <c r="N33" i="40"/>
  <c r="I33" i="40"/>
  <c r="E33" i="40"/>
  <c r="V27" i="40"/>
  <c r="U27" i="40"/>
  <c r="R27" i="40"/>
  <c r="Q27" i="40"/>
  <c r="M27" i="40"/>
  <c r="I27" i="40"/>
  <c r="E27" i="40"/>
  <c r="W22" i="40"/>
  <c r="V22" i="40"/>
  <c r="R22" i="40"/>
  <c r="N22" i="40"/>
  <c r="J22" i="40"/>
  <c r="G22" i="40"/>
  <c r="F22" i="40"/>
  <c r="E22" i="40"/>
  <c r="D22" i="40"/>
  <c r="C22" i="40"/>
  <c r="W17" i="40"/>
  <c r="T17" i="40"/>
  <c r="S17" i="40"/>
  <c r="P17" i="40"/>
  <c r="O17" i="40"/>
  <c r="L17" i="40"/>
  <c r="K17" i="40"/>
  <c r="H17" i="40"/>
  <c r="G17" i="40"/>
  <c r="D17" i="40"/>
  <c r="C17" i="40"/>
  <c r="V11" i="40"/>
  <c r="U11" i="40"/>
  <c r="R11" i="40"/>
  <c r="Q11" i="40"/>
  <c r="N11" i="40"/>
  <c r="M11" i="40"/>
  <c r="J11" i="40"/>
  <c r="I11" i="40"/>
  <c r="F11" i="40"/>
  <c r="E11" i="40"/>
  <c r="V8" i="40"/>
  <c r="U8" i="40"/>
  <c r="R8" i="40"/>
  <c r="Q8" i="40"/>
  <c r="N8" i="40"/>
  <c r="M8" i="40"/>
  <c r="J8" i="40"/>
  <c r="I8" i="40"/>
  <c r="F8" i="40"/>
  <c r="E8" i="40"/>
  <c r="W4" i="40"/>
  <c r="T4" i="40"/>
  <c r="S4" i="40"/>
  <c r="P4" i="40"/>
  <c r="O4" i="40"/>
  <c r="K4" i="40"/>
  <c r="G4" i="40"/>
  <c r="C4" i="40"/>
  <c r="W71" i="41"/>
  <c r="T71" i="41"/>
  <c r="S71" i="41"/>
  <c r="P71" i="41"/>
  <c r="O71" i="41"/>
  <c r="L71" i="41"/>
  <c r="K71" i="41"/>
  <c r="H71" i="41"/>
  <c r="G71" i="41"/>
  <c r="D71" i="41"/>
  <c r="C71" i="41"/>
  <c r="W52" i="41"/>
  <c r="T52" i="41"/>
  <c r="S52" i="41"/>
  <c r="P52" i="41"/>
  <c r="O52" i="41"/>
  <c r="L52" i="41"/>
  <c r="K52" i="41"/>
  <c r="H52" i="41"/>
  <c r="G52" i="41"/>
  <c r="D52" i="41"/>
  <c r="C52" i="41"/>
  <c r="W33" i="41"/>
  <c r="T33" i="41"/>
  <c r="S33" i="41"/>
  <c r="P33" i="41"/>
  <c r="O33" i="41"/>
  <c r="L33" i="41"/>
  <c r="K33" i="41"/>
  <c r="H33" i="41"/>
  <c r="G33" i="41"/>
  <c r="D33" i="41"/>
  <c r="C33" i="41"/>
  <c r="V27" i="41"/>
  <c r="U27" i="41"/>
  <c r="R27" i="41"/>
  <c r="Q27" i="41"/>
  <c r="N27" i="41"/>
  <c r="M27" i="41"/>
  <c r="J27" i="41"/>
  <c r="I27" i="41"/>
  <c r="F27" i="41"/>
  <c r="E27" i="41"/>
  <c r="W22" i="41"/>
  <c r="V22" i="41"/>
  <c r="S22" i="41"/>
  <c r="R22" i="41"/>
  <c r="O22" i="41"/>
  <c r="N22" i="41"/>
  <c r="K22" i="41"/>
  <c r="J22" i="41"/>
  <c r="G22" i="41"/>
  <c r="F22" i="41"/>
  <c r="C22" i="41"/>
  <c r="W17" i="41"/>
  <c r="V17" i="41"/>
  <c r="S17" i="41"/>
  <c r="R17" i="41"/>
  <c r="O17" i="41"/>
  <c r="N17" i="41"/>
  <c r="K17" i="41"/>
  <c r="J17" i="41"/>
  <c r="G17" i="41"/>
  <c r="F17" i="41"/>
  <c r="C17" i="41"/>
  <c r="U11" i="41"/>
  <c r="T11" i="41"/>
  <c r="Q11" i="41"/>
  <c r="P11" i="41"/>
  <c r="L11" i="41"/>
  <c r="H11" i="41"/>
  <c r="D11" i="41"/>
  <c r="W8" i="41"/>
  <c r="V8" i="41"/>
  <c r="S8" i="41"/>
  <c r="R8" i="41"/>
  <c r="O8" i="41"/>
  <c r="N8" i="41"/>
  <c r="K8" i="41"/>
  <c r="J8" i="41"/>
  <c r="G8" i="41"/>
  <c r="F8" i="41"/>
  <c r="C8" i="41"/>
  <c r="U4" i="41"/>
  <c r="T4" i="41"/>
  <c r="Q4" i="41"/>
  <c r="P4" i="41"/>
  <c r="M4" i="41"/>
  <c r="L4" i="41"/>
  <c r="I4" i="41"/>
  <c r="H4" i="41"/>
  <c r="E4" i="41"/>
  <c r="D4" i="41"/>
  <c r="W71" i="42"/>
  <c r="V71" i="42"/>
  <c r="S71" i="42"/>
  <c r="R71" i="42"/>
  <c r="O71" i="42"/>
  <c r="N71" i="42"/>
  <c r="K71" i="42"/>
  <c r="J71" i="42"/>
  <c r="G71" i="42"/>
  <c r="F71" i="42"/>
  <c r="C71" i="42"/>
  <c r="W52" i="42"/>
  <c r="V52" i="42"/>
  <c r="S52" i="42"/>
  <c r="R52" i="42"/>
  <c r="O52" i="42"/>
  <c r="N52" i="42"/>
  <c r="K52" i="42"/>
  <c r="J52" i="42"/>
  <c r="G52" i="42"/>
  <c r="F52" i="42"/>
  <c r="C52" i="42"/>
  <c r="W33" i="42"/>
  <c r="V33" i="42"/>
  <c r="S33" i="42"/>
  <c r="R33" i="42"/>
  <c r="O33" i="42"/>
  <c r="N33" i="42"/>
  <c r="K33" i="42"/>
  <c r="J33" i="42"/>
  <c r="G33" i="42"/>
  <c r="F33" i="42"/>
  <c r="C33" i="42"/>
  <c r="U27" i="42"/>
  <c r="T27" i="42"/>
  <c r="Q27" i="42"/>
  <c r="P27" i="42"/>
  <c r="M27" i="42"/>
  <c r="L27" i="42"/>
  <c r="I27" i="42"/>
  <c r="H27" i="42"/>
  <c r="E27" i="42"/>
  <c r="D27" i="42"/>
  <c r="W22" i="42"/>
  <c r="S22" i="42"/>
  <c r="O22" i="42"/>
  <c r="K22" i="42"/>
  <c r="G22" i="42"/>
  <c r="C22" i="42"/>
  <c r="W17" i="42"/>
  <c r="S17" i="42"/>
  <c r="O17" i="42"/>
  <c r="K17" i="42"/>
  <c r="G17" i="42"/>
  <c r="C17" i="42"/>
  <c r="S52" i="43"/>
  <c r="R52" i="43"/>
  <c r="O52" i="43"/>
  <c r="N52" i="43"/>
  <c r="K52" i="43"/>
  <c r="J52" i="43"/>
  <c r="G52" i="43"/>
  <c r="F52" i="43"/>
  <c r="C52" i="43"/>
  <c r="W33" i="43"/>
  <c r="V33" i="43"/>
  <c r="S33" i="43"/>
  <c r="R33" i="43"/>
  <c r="O33" i="43"/>
  <c r="N33" i="43"/>
  <c r="K33" i="43"/>
  <c r="J33" i="43"/>
  <c r="G33" i="43"/>
  <c r="F33" i="43"/>
  <c r="C33" i="43"/>
  <c r="U27" i="43"/>
  <c r="T27" i="43"/>
  <c r="Q27" i="43"/>
  <c r="P27" i="43"/>
  <c r="M27" i="43"/>
  <c r="L27" i="43"/>
  <c r="I27" i="43"/>
  <c r="H27" i="43"/>
  <c r="E27" i="43"/>
  <c r="D27" i="43"/>
  <c r="V22" i="43"/>
  <c r="R22" i="43"/>
  <c r="N22" i="43"/>
  <c r="J22" i="43"/>
  <c r="F22" i="43"/>
  <c r="V17" i="43"/>
  <c r="R17" i="43"/>
  <c r="N17" i="43"/>
  <c r="J17" i="43"/>
  <c r="F17" i="43"/>
  <c r="T11" i="43"/>
  <c r="P11" i="43"/>
  <c r="L11" i="43"/>
  <c r="H11" i="43"/>
  <c r="D11" i="43"/>
  <c r="T8" i="43"/>
  <c r="D8" i="43"/>
  <c r="W4" i="43"/>
  <c r="T4" i="43"/>
  <c r="S4" i="43"/>
  <c r="P4" i="43"/>
  <c r="O4" i="43"/>
  <c r="L4" i="43"/>
  <c r="K4" i="43"/>
  <c r="H4" i="43"/>
  <c r="G4" i="43"/>
  <c r="D4" i="43"/>
  <c r="C4" i="43"/>
  <c r="V71" i="44"/>
  <c r="U71" i="44"/>
  <c r="R71" i="44"/>
  <c r="Q71" i="44"/>
  <c r="M71" i="44"/>
  <c r="I71" i="44"/>
  <c r="E71" i="44"/>
  <c r="M52" i="44"/>
  <c r="I52" i="44"/>
  <c r="J33" i="44"/>
  <c r="E33" i="44"/>
  <c r="W27" i="44"/>
  <c r="S27" i="44"/>
  <c r="O27" i="44"/>
  <c r="K27" i="44"/>
  <c r="G27" i="44"/>
  <c r="C27" i="44"/>
  <c r="U22" i="44"/>
  <c r="Q22" i="44"/>
  <c r="M22" i="44"/>
  <c r="I22" i="44"/>
  <c r="E22" i="44"/>
  <c r="U17" i="44"/>
  <c r="Q17" i="44"/>
  <c r="P11" i="44"/>
  <c r="L11" i="44"/>
  <c r="H11" i="44"/>
  <c r="G11" i="44"/>
  <c r="D11" i="44"/>
  <c r="C11" i="44"/>
  <c r="W8" i="44"/>
  <c r="S8" i="44"/>
  <c r="O8" i="44"/>
  <c r="K8" i="44"/>
  <c r="G8" i="44"/>
  <c r="C8" i="44"/>
  <c r="U4" i="44"/>
  <c r="Q4" i="44"/>
  <c r="W71" i="53"/>
  <c r="S71" i="53"/>
  <c r="O71" i="53"/>
  <c r="T52" i="53"/>
  <c r="P52" i="53"/>
  <c r="L52" i="53"/>
  <c r="H52" i="53"/>
  <c r="D52" i="53"/>
  <c r="T33" i="53"/>
  <c r="P33" i="53"/>
  <c r="L33" i="53"/>
  <c r="H33" i="53"/>
  <c r="D33" i="53"/>
  <c r="V27" i="53"/>
  <c r="R27" i="53"/>
  <c r="N27" i="53"/>
  <c r="J27" i="53"/>
  <c r="F27" i="53"/>
  <c r="T22" i="53"/>
  <c r="P22" i="53"/>
  <c r="L22" i="53"/>
  <c r="H22" i="53"/>
  <c r="D22" i="53"/>
  <c r="T17" i="53"/>
  <c r="P17" i="53"/>
  <c r="L17" i="53"/>
  <c r="H17" i="53"/>
  <c r="D17" i="53"/>
  <c r="V11" i="53"/>
  <c r="R11" i="53"/>
  <c r="N11" i="53"/>
  <c r="J11" i="53"/>
  <c r="F11" i="53"/>
  <c r="V8" i="53"/>
  <c r="R8" i="53"/>
  <c r="N8" i="53"/>
  <c r="J8" i="53"/>
  <c r="F8" i="53"/>
  <c r="T4" i="53"/>
  <c r="P4" i="53"/>
  <c r="L4" i="53"/>
  <c r="H4" i="53"/>
  <c r="D4" i="53"/>
  <c r="V71" i="54"/>
  <c r="R71" i="54"/>
  <c r="N71" i="54"/>
  <c r="J71" i="54"/>
  <c r="F71" i="54"/>
  <c r="V52" i="54"/>
  <c r="R52" i="54"/>
  <c r="N52" i="54"/>
  <c r="J52" i="54"/>
  <c r="F52" i="54"/>
  <c r="V33" i="54"/>
  <c r="R33" i="54"/>
  <c r="N33" i="54"/>
  <c r="J33" i="54"/>
  <c r="F33" i="54"/>
  <c r="T27" i="54"/>
  <c r="P27" i="54"/>
  <c r="K27" i="54"/>
  <c r="G27" i="54"/>
  <c r="C27" i="54"/>
  <c r="V22" i="54"/>
  <c r="U22" i="54"/>
  <c r="Q22" i="54"/>
  <c r="M22" i="54"/>
  <c r="I22" i="54"/>
  <c r="E22" i="54"/>
  <c r="U17" i="54"/>
  <c r="F17" i="54"/>
  <c r="W11" i="54"/>
  <c r="T11" i="54"/>
  <c r="S11" i="54"/>
  <c r="P11" i="54"/>
  <c r="O11" i="54"/>
  <c r="L11" i="54"/>
  <c r="K11" i="54"/>
  <c r="H11" i="54"/>
  <c r="G11" i="54"/>
  <c r="D11" i="54"/>
  <c r="C11" i="54"/>
  <c r="W8" i="54"/>
  <c r="S8" i="54"/>
  <c r="O8" i="54"/>
  <c r="K8" i="54"/>
  <c r="G8" i="54"/>
  <c r="C8" i="54"/>
  <c r="U4" i="54"/>
  <c r="Q4" i="54"/>
  <c r="M4" i="54"/>
  <c r="I4" i="54"/>
  <c r="E4" i="54"/>
  <c r="W71" i="55"/>
  <c r="S71" i="55"/>
  <c r="O71" i="55"/>
  <c r="K71" i="55"/>
  <c r="G71" i="55"/>
  <c r="C71" i="55"/>
  <c r="W52" i="55"/>
  <c r="S52" i="55"/>
  <c r="O52" i="55"/>
  <c r="K52" i="55"/>
  <c r="G52" i="55"/>
  <c r="C52" i="55"/>
  <c r="W33" i="55"/>
  <c r="S33" i="55"/>
  <c r="O33" i="55"/>
  <c r="K33" i="55"/>
  <c r="G33" i="55"/>
  <c r="C33" i="55"/>
  <c r="U27" i="55"/>
  <c r="Q27" i="55"/>
  <c r="M27" i="55"/>
  <c r="T22" i="55"/>
  <c r="P22" i="55"/>
  <c r="L22" i="55"/>
  <c r="H22" i="55"/>
  <c r="D22" i="55"/>
  <c r="T17" i="55"/>
  <c r="P17" i="55"/>
  <c r="L17" i="55"/>
  <c r="H17" i="55"/>
  <c r="D17" i="55"/>
  <c r="V11" i="55"/>
  <c r="R11" i="55"/>
  <c r="N11" i="55"/>
  <c r="J11" i="55"/>
  <c r="F11" i="55"/>
  <c r="V8" i="55"/>
  <c r="U8" i="55"/>
  <c r="R8" i="55"/>
  <c r="Q8" i="55"/>
  <c r="N8" i="55"/>
  <c r="M8" i="55"/>
  <c r="J8" i="55"/>
  <c r="I8" i="55"/>
  <c r="F8" i="55"/>
  <c r="E8" i="55"/>
  <c r="P4" i="55"/>
  <c r="L4" i="55"/>
  <c r="H4" i="55"/>
  <c r="D4" i="55"/>
  <c r="C4" i="55"/>
  <c r="W71" i="57"/>
  <c r="S71" i="57"/>
  <c r="O71" i="57"/>
  <c r="K71" i="57"/>
  <c r="G71" i="57"/>
  <c r="C71" i="57"/>
  <c r="W52" i="57"/>
  <c r="S52" i="57"/>
  <c r="O52" i="57"/>
  <c r="K52" i="57"/>
  <c r="G52" i="57"/>
  <c r="C52" i="57"/>
  <c r="W33" i="57"/>
  <c r="S33" i="57"/>
  <c r="O33" i="57"/>
  <c r="K33" i="57"/>
  <c r="G33" i="57"/>
  <c r="C33" i="57"/>
  <c r="U27" i="57"/>
  <c r="Q27" i="57"/>
  <c r="M27" i="57"/>
  <c r="I27" i="57"/>
  <c r="E27" i="57"/>
  <c r="W22" i="57"/>
  <c r="S22" i="57"/>
  <c r="O22" i="57"/>
  <c r="K22" i="57"/>
  <c r="G22" i="57"/>
  <c r="C22" i="57"/>
  <c r="W17" i="57"/>
  <c r="S17" i="57"/>
  <c r="O17" i="57"/>
  <c r="K17" i="57"/>
  <c r="G17" i="57"/>
  <c r="C17" i="57"/>
  <c r="U11" i="57"/>
  <c r="Q11" i="57"/>
  <c r="M11" i="57"/>
  <c r="I11" i="57"/>
  <c r="E11" i="57"/>
  <c r="U8" i="57"/>
  <c r="Q8" i="57"/>
  <c r="M8" i="57"/>
  <c r="I8" i="57"/>
  <c r="E8" i="57"/>
  <c r="W4" i="57"/>
  <c r="S4" i="57"/>
  <c r="O4" i="57"/>
  <c r="K4" i="57"/>
  <c r="G4" i="57"/>
  <c r="J71" i="58"/>
  <c r="F71" i="58"/>
  <c r="V52" i="58"/>
  <c r="R52" i="58"/>
  <c r="N52" i="58"/>
  <c r="J52" i="58"/>
  <c r="F52" i="58"/>
  <c r="V33" i="58"/>
  <c r="R33" i="58"/>
  <c r="N33" i="58"/>
  <c r="J33" i="58"/>
  <c r="F33" i="58"/>
  <c r="T27" i="58"/>
  <c r="R4" i="58"/>
  <c r="N4" i="58"/>
  <c r="J4" i="58"/>
  <c r="T71" i="59"/>
  <c r="P71" i="59"/>
  <c r="L71" i="59"/>
  <c r="H71" i="59"/>
  <c r="D71" i="59"/>
  <c r="T52" i="59"/>
  <c r="P52" i="59"/>
  <c r="L52" i="59"/>
  <c r="H52" i="59"/>
  <c r="D52" i="59"/>
  <c r="T33" i="59"/>
  <c r="P33" i="59"/>
  <c r="L33" i="59"/>
  <c r="H33" i="59"/>
  <c r="D33" i="59"/>
  <c r="V27" i="59"/>
  <c r="R27" i="59"/>
  <c r="N27" i="59"/>
  <c r="J27" i="59"/>
  <c r="F27" i="59"/>
  <c r="T22" i="59"/>
  <c r="P22" i="59"/>
  <c r="L22" i="59"/>
  <c r="H22" i="59"/>
  <c r="D22" i="59"/>
  <c r="T17" i="59"/>
  <c r="P17" i="59"/>
  <c r="L17" i="59"/>
  <c r="H17" i="59"/>
  <c r="D17" i="59"/>
  <c r="V11" i="59"/>
  <c r="R11" i="59"/>
  <c r="N11" i="59"/>
  <c r="J11" i="59"/>
  <c r="F11" i="59"/>
  <c r="V8" i="59"/>
  <c r="R8" i="59"/>
  <c r="N8" i="59"/>
  <c r="J8" i="59"/>
  <c r="F8" i="59"/>
  <c r="T4" i="59"/>
  <c r="P4" i="59"/>
  <c r="L4" i="59"/>
  <c r="H4" i="59"/>
  <c r="D4" i="59"/>
  <c r="P33" i="63"/>
  <c r="L33" i="63"/>
  <c r="H33" i="63"/>
  <c r="D33" i="63"/>
  <c r="V27" i="63"/>
  <c r="R27" i="63"/>
  <c r="N27" i="63"/>
  <c r="J27" i="63"/>
  <c r="F27" i="63"/>
  <c r="T22" i="63"/>
  <c r="P22" i="63"/>
  <c r="L22" i="63"/>
  <c r="H22" i="63"/>
  <c r="D22" i="63"/>
  <c r="T17" i="63"/>
  <c r="P17" i="63"/>
  <c r="L17" i="63"/>
  <c r="H17" i="63"/>
  <c r="D17" i="63"/>
  <c r="V11" i="63"/>
  <c r="R11" i="63"/>
  <c r="N11" i="63"/>
  <c r="J11" i="63"/>
  <c r="F11" i="63"/>
  <c r="V8" i="63"/>
  <c r="R8" i="63"/>
  <c r="N8" i="63"/>
  <c r="J8" i="63"/>
  <c r="F8" i="63"/>
  <c r="T4" i="63"/>
  <c r="P4" i="63"/>
  <c r="L4" i="63"/>
  <c r="H4" i="63"/>
  <c r="D4" i="63"/>
  <c r="V71" i="64"/>
  <c r="R71" i="64"/>
  <c r="N71" i="64"/>
  <c r="J71" i="64"/>
  <c r="F71" i="64"/>
  <c r="V52" i="64"/>
  <c r="R52" i="64"/>
  <c r="N52" i="64"/>
  <c r="J52" i="64"/>
  <c r="F52" i="64"/>
  <c r="V33" i="64"/>
  <c r="R33" i="64"/>
  <c r="N33" i="64"/>
  <c r="J33" i="64"/>
  <c r="F33" i="64"/>
  <c r="T27" i="64"/>
  <c r="P27" i="64"/>
  <c r="L27" i="64"/>
  <c r="H27" i="64"/>
  <c r="D27" i="64"/>
  <c r="V22" i="64"/>
  <c r="R22" i="64"/>
  <c r="N22" i="64"/>
  <c r="J22" i="64"/>
  <c r="F22" i="64"/>
  <c r="V17" i="64"/>
  <c r="R17" i="64"/>
  <c r="N17" i="64"/>
  <c r="J17" i="64"/>
  <c r="F17" i="64"/>
  <c r="T11" i="64"/>
  <c r="P11" i="64"/>
  <c r="L11" i="64"/>
  <c r="H11" i="64"/>
  <c r="D11" i="64"/>
  <c r="T8" i="64"/>
  <c r="P8" i="64"/>
  <c r="L8" i="64"/>
  <c r="H8" i="64"/>
  <c r="D8" i="64"/>
  <c r="V4" i="64"/>
  <c r="R4" i="64"/>
  <c r="N4" i="64"/>
  <c r="J4" i="64"/>
  <c r="F4" i="64"/>
  <c r="T71" i="65"/>
  <c r="P71" i="65"/>
  <c r="L71" i="65"/>
  <c r="H71" i="65"/>
  <c r="D71" i="65"/>
  <c r="T52" i="65"/>
  <c r="P52" i="65"/>
  <c r="L52" i="65"/>
  <c r="H52" i="65"/>
  <c r="D52" i="65"/>
  <c r="T33" i="65"/>
  <c r="P33" i="65"/>
  <c r="L33" i="65"/>
  <c r="H33" i="65"/>
  <c r="D33" i="65"/>
  <c r="V27" i="65"/>
  <c r="R27" i="65"/>
  <c r="N27" i="65"/>
  <c r="J27" i="65"/>
  <c r="F27" i="65"/>
  <c r="T22" i="65"/>
  <c r="P22" i="65"/>
  <c r="L22" i="65"/>
  <c r="H22" i="65"/>
  <c r="D22" i="65"/>
  <c r="T17" i="65"/>
  <c r="P17" i="65"/>
  <c r="L17" i="65"/>
  <c r="H17" i="65"/>
  <c r="D17" i="65"/>
  <c r="V11" i="65"/>
  <c r="R11" i="65"/>
  <c r="N11" i="65"/>
  <c r="J11" i="65"/>
  <c r="F11" i="65"/>
  <c r="V8" i="65"/>
  <c r="R8" i="65"/>
  <c r="N8" i="65"/>
  <c r="J8" i="65"/>
  <c r="F8" i="65"/>
  <c r="T4" i="65"/>
  <c r="P4" i="65"/>
  <c r="L4" i="65"/>
  <c r="H4" i="65"/>
  <c r="D4" i="65"/>
  <c r="V71" i="66"/>
  <c r="R71" i="66"/>
  <c r="N71" i="66"/>
  <c r="J71" i="66"/>
  <c r="F71" i="66"/>
  <c r="V52" i="66"/>
  <c r="R52" i="66"/>
  <c r="N52" i="66"/>
  <c r="J52" i="66"/>
  <c r="F52" i="66"/>
  <c r="V33" i="66"/>
  <c r="R33" i="66"/>
  <c r="N33" i="66"/>
  <c r="J33" i="66"/>
  <c r="F33" i="66"/>
  <c r="W27" i="66"/>
  <c r="T27" i="66"/>
  <c r="S27" i="66"/>
  <c r="P27" i="66"/>
  <c r="O27" i="66"/>
  <c r="L27" i="66"/>
  <c r="K27" i="66"/>
  <c r="H27" i="66"/>
  <c r="G27" i="66"/>
  <c r="D27" i="66"/>
  <c r="C27" i="66"/>
  <c r="V22" i="66"/>
  <c r="U22" i="66"/>
  <c r="R22" i="66"/>
  <c r="Q22" i="66"/>
  <c r="N22" i="66"/>
  <c r="M22" i="66"/>
  <c r="J22" i="66"/>
  <c r="I22" i="66"/>
  <c r="F22" i="66"/>
  <c r="E22" i="66"/>
  <c r="V17" i="66"/>
  <c r="U17" i="66"/>
  <c r="R17" i="66"/>
  <c r="Q17" i="66"/>
  <c r="N17" i="66"/>
  <c r="M17" i="66"/>
  <c r="J17" i="66"/>
  <c r="I17" i="66"/>
  <c r="F17" i="66"/>
  <c r="E17" i="66"/>
  <c r="W11" i="66"/>
  <c r="T11" i="66"/>
  <c r="S11" i="66"/>
  <c r="P11" i="66"/>
  <c r="O11" i="66"/>
  <c r="L11" i="66"/>
  <c r="K11" i="66"/>
  <c r="H11" i="66"/>
  <c r="G11" i="66"/>
  <c r="D11" i="66"/>
  <c r="C11" i="66"/>
  <c r="W8" i="66"/>
  <c r="T8" i="66"/>
  <c r="S8" i="66"/>
  <c r="P8" i="66"/>
  <c r="O8" i="66"/>
  <c r="L8" i="66"/>
  <c r="K8" i="66"/>
  <c r="H8" i="66"/>
  <c r="G8" i="66"/>
  <c r="D8" i="66"/>
  <c r="C8" i="66"/>
  <c r="V4" i="66"/>
  <c r="Q4" i="66"/>
  <c r="M4" i="66"/>
  <c r="E4" i="66"/>
  <c r="T71" i="67"/>
  <c r="P71" i="67"/>
  <c r="L71" i="67"/>
  <c r="H71" i="67"/>
  <c r="D71" i="67"/>
  <c r="T52" i="67"/>
  <c r="P52" i="67"/>
  <c r="L52" i="67"/>
  <c r="H52" i="67"/>
  <c r="D52" i="67"/>
  <c r="T33" i="67"/>
  <c r="P33" i="67"/>
  <c r="L33" i="67"/>
  <c r="H33" i="67"/>
  <c r="D33" i="67"/>
  <c r="V27" i="67"/>
  <c r="R27" i="67"/>
  <c r="N27" i="67"/>
  <c r="J27" i="67"/>
  <c r="F27" i="67"/>
  <c r="T22" i="67"/>
  <c r="P22" i="67"/>
  <c r="L22" i="67"/>
  <c r="H22" i="67"/>
  <c r="D22" i="67"/>
  <c r="T17" i="67"/>
  <c r="P17" i="67"/>
  <c r="L17" i="67"/>
  <c r="H17" i="67"/>
  <c r="D17" i="67"/>
  <c r="V11" i="67"/>
  <c r="U11" i="67"/>
  <c r="R11" i="67"/>
  <c r="Q11" i="67"/>
  <c r="N11" i="67"/>
  <c r="M11" i="67"/>
  <c r="J11" i="67"/>
  <c r="I11" i="67"/>
  <c r="F11" i="67"/>
  <c r="E11" i="67"/>
  <c r="V8" i="67"/>
  <c r="U8" i="67"/>
  <c r="R8" i="67"/>
  <c r="Q8" i="67"/>
  <c r="N8" i="67"/>
  <c r="M8" i="67"/>
  <c r="J8" i="67"/>
  <c r="I8" i="67"/>
  <c r="F8" i="67"/>
  <c r="E8" i="67"/>
  <c r="W4" i="67"/>
  <c r="T4" i="67"/>
  <c r="S4" i="67"/>
  <c r="P4" i="67"/>
  <c r="O4" i="67"/>
  <c r="L4" i="67"/>
  <c r="K4" i="67"/>
  <c r="H4" i="67"/>
  <c r="G4" i="67"/>
  <c r="D4" i="67"/>
  <c r="C4" i="67"/>
  <c r="V71" i="68"/>
  <c r="U71" i="68"/>
  <c r="R71" i="68"/>
  <c r="Q71" i="68"/>
  <c r="N71" i="68"/>
  <c r="M71" i="68"/>
  <c r="J71" i="68"/>
  <c r="I71" i="68"/>
  <c r="F71" i="68"/>
  <c r="E71" i="68"/>
  <c r="V52" i="68"/>
  <c r="U52" i="68"/>
  <c r="R52" i="68"/>
  <c r="Q52" i="68"/>
  <c r="N52" i="68"/>
  <c r="M52" i="68"/>
  <c r="J52" i="68"/>
  <c r="I52" i="68"/>
  <c r="F52" i="68"/>
  <c r="E52" i="68"/>
  <c r="V33" i="68"/>
  <c r="U33" i="68"/>
  <c r="R33" i="68"/>
  <c r="Q33" i="68"/>
  <c r="N33" i="68"/>
  <c r="M33" i="68"/>
  <c r="J33" i="68"/>
  <c r="E33" i="68"/>
  <c r="W27" i="68"/>
  <c r="S27" i="68"/>
  <c r="O27" i="68"/>
  <c r="K27" i="68"/>
  <c r="G27" i="68"/>
  <c r="C27" i="68"/>
  <c r="U22" i="68"/>
  <c r="Q22" i="68"/>
  <c r="M22" i="68"/>
  <c r="I22" i="68"/>
  <c r="E22" i="68"/>
  <c r="U17" i="68"/>
  <c r="Q17" i="68"/>
  <c r="M17" i="68"/>
  <c r="I17" i="68"/>
  <c r="E17" i="68"/>
  <c r="W11" i="68"/>
  <c r="S11" i="68"/>
  <c r="O11" i="68"/>
  <c r="K11" i="68"/>
  <c r="G11" i="68"/>
  <c r="C11" i="68"/>
  <c r="W8" i="68"/>
  <c r="S8" i="68"/>
  <c r="O8" i="68"/>
  <c r="K8" i="68"/>
  <c r="G8" i="68"/>
  <c r="C8" i="68"/>
  <c r="U4" i="68"/>
  <c r="Q4" i="68"/>
  <c r="M4" i="68"/>
  <c r="I4" i="68"/>
  <c r="E4" i="68"/>
  <c r="W71" i="69"/>
  <c r="S71" i="69"/>
  <c r="K71" i="69"/>
  <c r="G71" i="69"/>
  <c r="C71" i="69"/>
  <c r="L52" i="69"/>
  <c r="K52" i="69"/>
  <c r="H52" i="69"/>
  <c r="T33" i="69"/>
  <c r="P33" i="69"/>
  <c r="L33" i="69"/>
  <c r="H33" i="69"/>
  <c r="D33" i="69"/>
  <c r="V27" i="69"/>
  <c r="U27" i="69"/>
  <c r="R27" i="69"/>
  <c r="Q27" i="69"/>
  <c r="N27" i="69"/>
  <c r="M27" i="69"/>
  <c r="J27" i="69"/>
  <c r="I27" i="69"/>
  <c r="F27" i="69"/>
  <c r="E27" i="69"/>
  <c r="W22" i="69"/>
  <c r="T22" i="69"/>
  <c r="S22" i="69"/>
  <c r="P22" i="69"/>
  <c r="O22" i="69"/>
  <c r="L22" i="69"/>
  <c r="K22" i="69"/>
  <c r="H22" i="69"/>
  <c r="G22" i="69"/>
  <c r="D22" i="69"/>
  <c r="C22" i="69"/>
  <c r="W17" i="69"/>
  <c r="T17" i="69"/>
  <c r="S17" i="69"/>
  <c r="P17" i="69"/>
  <c r="O17" i="69"/>
  <c r="L17" i="69"/>
  <c r="K17" i="69"/>
  <c r="H17" i="69"/>
  <c r="G17" i="69"/>
  <c r="D17" i="69"/>
  <c r="C17" i="69"/>
  <c r="V11" i="69"/>
  <c r="Q11" i="69"/>
  <c r="U8" i="69"/>
  <c r="Q8" i="69"/>
  <c r="M8" i="69"/>
  <c r="I8" i="69"/>
  <c r="E8" i="69"/>
  <c r="W4" i="69"/>
  <c r="S4" i="69"/>
  <c r="O4" i="69"/>
  <c r="K4" i="69"/>
  <c r="G4" i="69"/>
  <c r="C4" i="69"/>
  <c r="U71" i="70"/>
  <c r="W71" i="71"/>
  <c r="T71" i="71"/>
  <c r="S71" i="71"/>
  <c r="P71" i="71"/>
  <c r="O71" i="71"/>
  <c r="L71" i="71"/>
  <c r="K71" i="71"/>
  <c r="H71" i="71"/>
  <c r="G71" i="71"/>
  <c r="D71" i="71"/>
  <c r="C71" i="71"/>
  <c r="W52" i="71"/>
  <c r="T52" i="71"/>
  <c r="S52" i="71"/>
  <c r="P52" i="71"/>
  <c r="O52" i="71"/>
  <c r="L52" i="71"/>
  <c r="K52" i="71"/>
  <c r="H52" i="71"/>
  <c r="G52" i="71"/>
  <c r="D52" i="71"/>
  <c r="C52" i="71"/>
  <c r="W33" i="71"/>
  <c r="T33" i="71"/>
  <c r="S33" i="71"/>
  <c r="P33" i="71"/>
  <c r="O33" i="71"/>
  <c r="L33" i="71"/>
  <c r="K33" i="71"/>
  <c r="H33" i="71"/>
  <c r="G33" i="71"/>
  <c r="D33" i="71"/>
  <c r="C33" i="71"/>
  <c r="V27" i="71"/>
  <c r="U27" i="71"/>
  <c r="R27" i="71"/>
  <c r="Q27" i="71"/>
  <c r="N27" i="71"/>
  <c r="M27" i="71"/>
  <c r="J27" i="71"/>
  <c r="I27" i="71"/>
  <c r="F27" i="71"/>
  <c r="W22" i="71"/>
  <c r="S22" i="71"/>
  <c r="O22" i="71"/>
  <c r="K22" i="71"/>
  <c r="G22" i="71"/>
  <c r="C22" i="71"/>
  <c r="W17" i="71"/>
  <c r="S17" i="71"/>
  <c r="O17" i="71"/>
  <c r="K17" i="71"/>
  <c r="G17" i="71"/>
  <c r="C17" i="71"/>
  <c r="U11" i="71"/>
  <c r="Q11" i="71"/>
  <c r="M11" i="71"/>
  <c r="I11" i="71"/>
  <c r="E11" i="71"/>
  <c r="U8" i="71"/>
  <c r="Q8" i="71"/>
  <c r="M8" i="71"/>
  <c r="I8" i="71"/>
  <c r="E8" i="71"/>
  <c r="W4" i="71"/>
  <c r="S4" i="71"/>
  <c r="O4" i="71"/>
  <c r="K4" i="71"/>
  <c r="G4" i="71"/>
  <c r="C4" i="71"/>
  <c r="U71" i="72"/>
  <c r="Q71" i="72"/>
  <c r="M71" i="72"/>
  <c r="I71" i="72"/>
  <c r="E71" i="72"/>
  <c r="U52" i="72"/>
  <c r="W33" i="72"/>
  <c r="V33" i="72"/>
  <c r="S33" i="72"/>
  <c r="R33" i="72"/>
  <c r="O33" i="72"/>
  <c r="N33" i="72"/>
  <c r="K33" i="72"/>
  <c r="J33" i="72"/>
  <c r="G33" i="72"/>
  <c r="F33" i="72"/>
  <c r="C33" i="72"/>
  <c r="U27" i="72"/>
  <c r="T27" i="72"/>
  <c r="Q27" i="72"/>
  <c r="P27" i="72"/>
  <c r="M27" i="72"/>
  <c r="L27" i="72"/>
  <c r="I27" i="72"/>
  <c r="H27" i="72"/>
  <c r="E27" i="72"/>
  <c r="D27" i="72"/>
  <c r="W22" i="72"/>
  <c r="V22" i="72"/>
  <c r="S22" i="72"/>
  <c r="O22" i="72"/>
  <c r="N22" i="72"/>
  <c r="K22" i="72"/>
  <c r="J22" i="72"/>
  <c r="G22" i="72"/>
  <c r="C22" i="72"/>
  <c r="W17" i="72"/>
  <c r="S17" i="72"/>
  <c r="O17" i="72"/>
  <c r="K17" i="72"/>
  <c r="G17" i="72"/>
  <c r="C17" i="72"/>
  <c r="U11" i="72"/>
  <c r="Q11" i="72"/>
  <c r="M11" i="72"/>
  <c r="I11" i="72"/>
  <c r="E11" i="72"/>
  <c r="U8" i="72"/>
  <c r="Q8" i="72"/>
  <c r="M8" i="72"/>
  <c r="I8" i="72"/>
  <c r="E8" i="72"/>
  <c r="W4" i="72"/>
  <c r="S4" i="72"/>
  <c r="O4" i="72"/>
  <c r="K4" i="72"/>
  <c r="G4" i="72"/>
  <c r="C4" i="72"/>
  <c r="U71" i="73"/>
  <c r="Q71" i="73"/>
  <c r="M71" i="73"/>
  <c r="I71" i="73"/>
  <c r="E71" i="73"/>
  <c r="U52" i="73"/>
  <c r="Q52" i="73"/>
  <c r="M52" i="73"/>
  <c r="I52" i="73"/>
  <c r="E52" i="73"/>
  <c r="U33" i="73"/>
  <c r="Q33" i="73"/>
  <c r="M33" i="73"/>
  <c r="I33" i="73"/>
  <c r="E33" i="73"/>
  <c r="W27" i="73"/>
  <c r="S27" i="73"/>
  <c r="O27" i="73"/>
  <c r="K27" i="73"/>
  <c r="G27" i="73"/>
  <c r="C27" i="73"/>
  <c r="U22" i="73"/>
  <c r="Q22" i="73"/>
  <c r="M22" i="73"/>
  <c r="I22" i="73"/>
  <c r="E22" i="73"/>
  <c r="U17" i="73"/>
  <c r="Q17" i="73"/>
  <c r="M17" i="73"/>
  <c r="I17" i="73"/>
  <c r="E17" i="73"/>
  <c r="W11" i="73"/>
  <c r="S11" i="73"/>
  <c r="O11" i="73"/>
  <c r="K11" i="73"/>
  <c r="G11" i="73"/>
  <c r="U4" i="73"/>
  <c r="Q4" i="73"/>
  <c r="M4" i="73"/>
  <c r="I4" i="73"/>
  <c r="E4" i="73"/>
  <c r="W71" i="74"/>
  <c r="S71" i="74"/>
  <c r="O71" i="74"/>
  <c r="K71" i="74"/>
  <c r="G71" i="74"/>
  <c r="C71" i="74"/>
  <c r="W52" i="74"/>
  <c r="S52" i="74"/>
  <c r="O52" i="74"/>
  <c r="K52" i="74"/>
  <c r="G52" i="74"/>
  <c r="C52" i="74"/>
  <c r="W33" i="74"/>
  <c r="S33" i="74"/>
  <c r="O33" i="74"/>
  <c r="K33" i="74"/>
  <c r="G33" i="74"/>
  <c r="C33" i="74"/>
  <c r="U27" i="74"/>
  <c r="Q27" i="74"/>
  <c r="M27" i="74"/>
  <c r="I27" i="74"/>
  <c r="E27" i="74"/>
  <c r="W22" i="74"/>
  <c r="S22" i="74"/>
  <c r="O22" i="74"/>
  <c r="K22" i="74"/>
  <c r="G22" i="74"/>
  <c r="C22" i="74"/>
  <c r="W17" i="74"/>
  <c r="S17" i="74"/>
  <c r="O17" i="74"/>
  <c r="K17" i="74"/>
  <c r="G17" i="74"/>
  <c r="C17" i="74"/>
  <c r="U11" i="74"/>
  <c r="Q11" i="74"/>
  <c r="M11" i="74"/>
  <c r="I11" i="74"/>
  <c r="E11" i="74"/>
  <c r="U8" i="74"/>
  <c r="Q8" i="74"/>
  <c r="M8" i="74"/>
  <c r="I8" i="74"/>
  <c r="E8" i="74"/>
  <c r="W4" i="74"/>
  <c r="S4" i="74"/>
  <c r="O4" i="74"/>
  <c r="K4" i="74"/>
  <c r="G4" i="74"/>
  <c r="C4" i="74"/>
  <c r="T71" i="77"/>
  <c r="P71" i="77"/>
  <c r="L71" i="77"/>
  <c r="H71" i="77"/>
  <c r="D71" i="77"/>
  <c r="T52" i="77"/>
  <c r="P52" i="77"/>
  <c r="L52" i="77"/>
  <c r="H52" i="77"/>
  <c r="D52" i="77"/>
  <c r="T33" i="77"/>
  <c r="P33" i="77"/>
  <c r="L33" i="77"/>
  <c r="H33" i="77"/>
  <c r="D33" i="77"/>
  <c r="V27" i="77"/>
  <c r="R27" i="77"/>
  <c r="N27" i="77"/>
  <c r="J27" i="77"/>
  <c r="F27" i="77"/>
  <c r="T22" i="77"/>
  <c r="P22" i="77"/>
  <c r="L22" i="77"/>
  <c r="H22" i="77"/>
  <c r="D22" i="77"/>
  <c r="T17" i="77"/>
  <c r="P17" i="77"/>
  <c r="L17" i="77"/>
  <c r="H17" i="77"/>
  <c r="D17" i="77"/>
  <c r="V11" i="77"/>
  <c r="R11" i="77"/>
  <c r="N11" i="77"/>
  <c r="J11" i="77"/>
  <c r="F11" i="77"/>
  <c r="V8" i="77"/>
  <c r="R8" i="77"/>
  <c r="N8" i="77"/>
  <c r="J8" i="77"/>
  <c r="F8" i="77"/>
  <c r="T4" i="77"/>
  <c r="P4" i="77"/>
  <c r="L4" i="77"/>
  <c r="H4" i="77"/>
  <c r="D4" i="77"/>
  <c r="V71" i="78"/>
  <c r="R71" i="78"/>
  <c r="N71" i="78"/>
  <c r="J71" i="78"/>
  <c r="F71" i="78"/>
  <c r="V52" i="78"/>
  <c r="R52" i="78"/>
  <c r="N52" i="78"/>
  <c r="J52" i="78"/>
  <c r="F52" i="78"/>
  <c r="V33" i="78"/>
  <c r="R33" i="78"/>
  <c r="N33" i="78"/>
  <c r="J33" i="78"/>
  <c r="F33" i="78"/>
  <c r="T27" i="78"/>
  <c r="P27" i="78"/>
  <c r="L27" i="78"/>
  <c r="H27" i="78"/>
  <c r="D27" i="78"/>
  <c r="V22" i="78"/>
  <c r="R22" i="78"/>
  <c r="N22" i="78"/>
  <c r="J22" i="78"/>
  <c r="F22" i="78"/>
  <c r="V17" i="78"/>
  <c r="R17" i="78"/>
  <c r="N17" i="78"/>
  <c r="J17" i="78"/>
  <c r="F17" i="78"/>
  <c r="T11" i="78"/>
  <c r="P11" i="78"/>
  <c r="L11" i="78"/>
  <c r="H11" i="78"/>
  <c r="D11" i="78"/>
  <c r="W4" i="78"/>
  <c r="V4" i="78"/>
  <c r="S4" i="78"/>
  <c r="R4" i="78"/>
  <c r="O4" i="78"/>
  <c r="N4" i="78"/>
  <c r="K4" i="78"/>
  <c r="J4" i="78"/>
  <c r="G4" i="78"/>
  <c r="F4" i="78"/>
  <c r="C4" i="78"/>
  <c r="U71" i="79"/>
  <c r="T71" i="79"/>
  <c r="Q71" i="79"/>
  <c r="P71" i="79"/>
  <c r="M71" i="79"/>
  <c r="L71" i="79"/>
  <c r="I71" i="79"/>
  <c r="H71" i="79"/>
  <c r="E71" i="79"/>
  <c r="D71" i="79"/>
  <c r="U33" i="79"/>
  <c r="Q33" i="79"/>
  <c r="M33" i="79"/>
  <c r="I33" i="79"/>
  <c r="E33" i="79"/>
  <c r="W27" i="79"/>
  <c r="S27" i="79"/>
  <c r="O27" i="79"/>
  <c r="K27" i="79"/>
  <c r="G27" i="79"/>
  <c r="C27" i="79"/>
  <c r="U22" i="79"/>
  <c r="Q22" i="79"/>
  <c r="M22" i="79"/>
  <c r="I22" i="79"/>
  <c r="E22" i="79"/>
  <c r="U17" i="79"/>
  <c r="Q17" i="79"/>
  <c r="M17" i="79"/>
  <c r="I17" i="79"/>
  <c r="E17" i="79"/>
  <c r="W11" i="79"/>
  <c r="S11" i="79"/>
  <c r="O11" i="79"/>
  <c r="K11" i="79"/>
  <c r="G11" i="79"/>
  <c r="C11" i="79"/>
  <c r="W8" i="79"/>
  <c r="S8" i="79"/>
  <c r="O8" i="79"/>
  <c r="K8" i="79"/>
  <c r="G8" i="79"/>
  <c r="C8" i="79"/>
  <c r="U4" i="79"/>
  <c r="Q4" i="79"/>
  <c r="M4" i="79"/>
  <c r="I4" i="79"/>
  <c r="E4" i="79"/>
  <c r="W71" i="80"/>
  <c r="S71" i="80"/>
  <c r="O71" i="80"/>
  <c r="K71" i="80"/>
  <c r="G71" i="80"/>
  <c r="C71" i="80"/>
  <c r="W52" i="80"/>
  <c r="S52" i="80"/>
  <c r="O52" i="80"/>
  <c r="K52" i="80"/>
  <c r="G52" i="80"/>
  <c r="C52" i="80"/>
  <c r="W33" i="80"/>
  <c r="S33" i="80"/>
  <c r="O33" i="80"/>
  <c r="K33" i="80"/>
  <c r="G33" i="80"/>
  <c r="C33" i="80"/>
  <c r="U27" i="80"/>
  <c r="Q27" i="80"/>
  <c r="M27" i="80"/>
  <c r="I27" i="80"/>
  <c r="E27" i="80"/>
  <c r="W22" i="80"/>
  <c r="S22" i="80"/>
  <c r="O22" i="80"/>
  <c r="K22" i="80"/>
  <c r="G22" i="80"/>
  <c r="C22" i="80"/>
  <c r="W17" i="80"/>
  <c r="S17" i="80"/>
  <c r="O17" i="80"/>
  <c r="K17" i="80"/>
  <c r="G17" i="80"/>
  <c r="C17" i="80"/>
  <c r="U11" i="80"/>
  <c r="Q11" i="80"/>
  <c r="M11" i="80"/>
  <c r="I11" i="80"/>
  <c r="E11" i="80"/>
  <c r="U8" i="80"/>
  <c r="Q8" i="80"/>
  <c r="M8" i="80"/>
  <c r="I8" i="80"/>
  <c r="E8" i="80"/>
  <c r="W4" i="80"/>
  <c r="S4" i="80"/>
  <c r="O4" i="80"/>
  <c r="K4" i="80"/>
  <c r="G4" i="80"/>
  <c r="C4" i="80"/>
  <c r="U71" i="81"/>
  <c r="Q71" i="81"/>
  <c r="M71" i="81"/>
  <c r="I71" i="81"/>
  <c r="E71" i="81"/>
  <c r="U52" i="81"/>
  <c r="Q52" i="81"/>
  <c r="M52" i="81"/>
  <c r="I52" i="81"/>
  <c r="E52" i="81"/>
  <c r="U33" i="81"/>
  <c r="Q33" i="81"/>
  <c r="M33" i="81"/>
  <c r="I33" i="81"/>
  <c r="E33" i="81"/>
  <c r="W27" i="81"/>
  <c r="S27" i="81"/>
  <c r="O27" i="81"/>
  <c r="K27" i="81"/>
  <c r="G27" i="81"/>
  <c r="C27" i="81"/>
  <c r="U22" i="81"/>
  <c r="T22" i="81"/>
  <c r="Q22" i="81"/>
  <c r="P22" i="81"/>
  <c r="M22" i="81"/>
  <c r="L22" i="81"/>
  <c r="I22" i="81"/>
  <c r="H22" i="81"/>
  <c r="E22" i="81"/>
  <c r="D22" i="81"/>
  <c r="U17" i="81"/>
  <c r="T17" i="81"/>
  <c r="Q17" i="81"/>
  <c r="P17" i="81"/>
  <c r="M17" i="81"/>
  <c r="L17" i="81"/>
  <c r="I17" i="81"/>
  <c r="H17" i="81"/>
  <c r="E17" i="81"/>
  <c r="D17" i="81"/>
  <c r="W11" i="81"/>
  <c r="V11" i="81"/>
  <c r="S11" i="81"/>
  <c r="R11" i="81"/>
  <c r="O11" i="81"/>
  <c r="N11" i="81"/>
  <c r="K11" i="81"/>
  <c r="J11" i="81"/>
  <c r="G11" i="81"/>
  <c r="F11" i="81"/>
  <c r="C11" i="81"/>
  <c r="W8" i="81"/>
  <c r="V8" i="81"/>
  <c r="S8" i="81"/>
  <c r="R8" i="81"/>
  <c r="O8" i="81"/>
  <c r="N8" i="81"/>
  <c r="K8" i="81"/>
  <c r="J8" i="81"/>
  <c r="G8" i="81"/>
  <c r="F8" i="81"/>
  <c r="C8" i="81"/>
  <c r="U4" i="81"/>
  <c r="T4" i="81"/>
  <c r="Q4" i="81"/>
  <c r="P4" i="81"/>
  <c r="M4" i="81"/>
  <c r="L4" i="81"/>
  <c r="I4" i="81"/>
  <c r="H4" i="81"/>
  <c r="E4" i="81"/>
  <c r="D4" i="81"/>
  <c r="V71" i="82"/>
  <c r="R71" i="82"/>
  <c r="N71" i="82"/>
  <c r="J71" i="82"/>
  <c r="F71" i="82"/>
  <c r="V52" i="82"/>
  <c r="R52" i="82"/>
  <c r="N52" i="82"/>
  <c r="J52" i="82"/>
  <c r="U11" i="82"/>
  <c r="Q11" i="82"/>
  <c r="M11" i="82"/>
  <c r="I11" i="82"/>
  <c r="E11" i="82"/>
  <c r="U8" i="82"/>
  <c r="Q8" i="82"/>
  <c r="M8" i="82"/>
  <c r="I8" i="82"/>
  <c r="E8" i="82"/>
  <c r="W4" i="82"/>
  <c r="S4" i="82"/>
  <c r="O4" i="82"/>
  <c r="K4" i="82"/>
  <c r="G4" i="82"/>
  <c r="C4" i="82"/>
  <c r="U71" i="83"/>
  <c r="Q71" i="83"/>
  <c r="M71" i="83"/>
  <c r="I71" i="83"/>
  <c r="E71" i="83"/>
  <c r="U52" i="83"/>
  <c r="T52" i="83"/>
  <c r="T33" i="83"/>
  <c r="P33" i="83"/>
  <c r="L33" i="83"/>
  <c r="H33" i="83"/>
  <c r="D33" i="83"/>
  <c r="W27" i="83"/>
  <c r="V27" i="83"/>
  <c r="S27" i="83"/>
  <c r="R27" i="83"/>
  <c r="O27" i="83"/>
  <c r="N27" i="83"/>
  <c r="K27" i="83"/>
  <c r="J27" i="83"/>
  <c r="G27" i="83"/>
  <c r="F27" i="83"/>
  <c r="C27" i="83"/>
  <c r="U22" i="83"/>
  <c r="T22" i="83"/>
  <c r="Q22" i="83"/>
  <c r="P22" i="83"/>
  <c r="M22" i="83"/>
  <c r="L22" i="83"/>
  <c r="I22" i="83"/>
  <c r="H22" i="83"/>
  <c r="E22" i="83"/>
  <c r="D22" i="83"/>
  <c r="V11" i="83"/>
  <c r="R11" i="83"/>
  <c r="N11" i="83"/>
  <c r="J11" i="83"/>
  <c r="F11" i="83"/>
  <c r="V8" i="83"/>
  <c r="R8" i="83"/>
  <c r="N8" i="83"/>
  <c r="J8" i="83"/>
  <c r="F8" i="83"/>
  <c r="T4" i="83"/>
  <c r="P4" i="83"/>
  <c r="L4" i="83"/>
  <c r="H4" i="83"/>
  <c r="D4" i="83"/>
  <c r="V71" i="84"/>
  <c r="R71" i="84"/>
  <c r="N71" i="84"/>
  <c r="J71" i="84"/>
  <c r="F71" i="84"/>
  <c r="S4" i="86"/>
  <c r="O4" i="86"/>
  <c r="K4" i="86"/>
  <c r="G4" i="86"/>
  <c r="C4" i="86"/>
  <c r="U71" i="87"/>
  <c r="P71" i="87"/>
  <c r="M71" i="87"/>
  <c r="L71" i="87"/>
  <c r="I71" i="87"/>
  <c r="H71" i="87"/>
  <c r="D71" i="87"/>
  <c r="N17" i="87"/>
  <c r="J17" i="87"/>
  <c r="E17" i="87"/>
  <c r="W11" i="87"/>
  <c r="S11" i="87"/>
  <c r="O11" i="87"/>
  <c r="K11" i="87"/>
  <c r="G11" i="87"/>
  <c r="C11" i="87"/>
  <c r="W8" i="87"/>
  <c r="S8" i="87"/>
  <c r="O8" i="87"/>
  <c r="K8" i="87"/>
  <c r="G8" i="87"/>
  <c r="C8" i="87"/>
  <c r="U4" i="87"/>
  <c r="Q4" i="87"/>
  <c r="M4" i="87"/>
  <c r="I4" i="87"/>
  <c r="E4" i="87"/>
  <c r="W71" i="88"/>
  <c r="S71" i="88"/>
  <c r="O71" i="88"/>
  <c r="K71" i="88"/>
  <c r="G71" i="88"/>
  <c r="C71" i="88"/>
  <c r="W52" i="88"/>
  <c r="S52" i="88"/>
  <c r="O52" i="88"/>
  <c r="K52" i="88"/>
  <c r="G52" i="88"/>
  <c r="C52" i="88"/>
  <c r="W33" i="88"/>
  <c r="S33" i="88"/>
  <c r="O33" i="88"/>
  <c r="K33" i="88"/>
  <c r="G33" i="88"/>
  <c r="C33" i="88"/>
  <c r="U27" i="88"/>
  <c r="Q27" i="88"/>
  <c r="M27" i="88"/>
  <c r="I27" i="88"/>
  <c r="E27" i="88"/>
  <c r="W22" i="88"/>
  <c r="S22" i="88"/>
  <c r="O22" i="88"/>
  <c r="K22" i="88"/>
  <c r="G22" i="88"/>
  <c r="D22" i="88"/>
  <c r="C22" i="88"/>
  <c r="T17" i="88"/>
  <c r="P17" i="88"/>
  <c r="L17" i="88"/>
  <c r="H17" i="88"/>
  <c r="D17" i="88"/>
  <c r="V11" i="88"/>
  <c r="R11" i="88"/>
  <c r="N11" i="88"/>
  <c r="J11" i="88"/>
  <c r="F11" i="88"/>
  <c r="V8" i="88"/>
  <c r="R8" i="88"/>
  <c r="N8" i="88"/>
  <c r="J8" i="88"/>
  <c r="F8" i="88"/>
  <c r="T4" i="88"/>
  <c r="P4" i="88"/>
  <c r="L4" i="88"/>
  <c r="H4" i="88"/>
  <c r="D4" i="88"/>
  <c r="V71" i="89"/>
  <c r="R71" i="89"/>
  <c r="N71" i="89"/>
  <c r="J71" i="89"/>
  <c r="F71" i="89"/>
  <c r="V33" i="89"/>
  <c r="R33" i="89"/>
  <c r="N33" i="89"/>
  <c r="J33" i="89"/>
  <c r="F33" i="89"/>
  <c r="T27" i="89"/>
  <c r="P27" i="89"/>
  <c r="L27" i="89"/>
  <c r="H27" i="89"/>
  <c r="D27" i="89"/>
  <c r="V22" i="89"/>
  <c r="R22" i="89"/>
  <c r="N22" i="89"/>
  <c r="J22" i="89"/>
  <c r="F22" i="89"/>
  <c r="V17" i="89"/>
  <c r="R17" i="89"/>
  <c r="N17" i="89"/>
  <c r="J17" i="89"/>
  <c r="F17" i="89"/>
  <c r="T11" i="89"/>
  <c r="P11" i="89"/>
  <c r="L11" i="89"/>
  <c r="H11" i="89"/>
  <c r="D11" i="89"/>
  <c r="T8" i="89"/>
  <c r="P8" i="89"/>
  <c r="L8" i="89"/>
  <c r="H8" i="89"/>
  <c r="D8" i="89"/>
  <c r="V4" i="89"/>
  <c r="R4" i="89"/>
  <c r="N4" i="89"/>
  <c r="J4" i="89"/>
  <c r="F4" i="89"/>
  <c r="T71" i="90"/>
  <c r="P71" i="90"/>
  <c r="L71" i="90"/>
  <c r="H71" i="90"/>
  <c r="D71" i="90"/>
  <c r="T52" i="90"/>
  <c r="P52" i="90"/>
  <c r="L52" i="90"/>
  <c r="H52" i="90"/>
  <c r="D52" i="90"/>
  <c r="T33" i="90"/>
  <c r="P33" i="90"/>
  <c r="L33" i="90"/>
  <c r="H33" i="90"/>
  <c r="D33" i="90"/>
  <c r="V27" i="90"/>
  <c r="R27" i="90"/>
  <c r="N27" i="90"/>
  <c r="J27" i="90"/>
  <c r="F27" i="90"/>
  <c r="T22" i="90"/>
  <c r="P22" i="90"/>
  <c r="L22" i="90"/>
  <c r="H22" i="90"/>
  <c r="D22" i="90"/>
  <c r="T17" i="90"/>
  <c r="P17" i="90"/>
  <c r="L17" i="90"/>
  <c r="H17" i="90"/>
  <c r="D17" i="90"/>
  <c r="V11" i="90"/>
  <c r="R11" i="90"/>
  <c r="N11" i="90"/>
  <c r="J11" i="90"/>
  <c r="F11" i="90"/>
  <c r="V8" i="90"/>
  <c r="R8" i="90"/>
  <c r="N8" i="90"/>
  <c r="J8" i="90"/>
  <c r="F8" i="90"/>
  <c r="T4" i="90"/>
  <c r="P4" i="90"/>
  <c r="L4" i="90"/>
  <c r="H4" i="90"/>
  <c r="D4" i="90"/>
  <c r="V71" i="91"/>
  <c r="R71" i="91"/>
  <c r="N71" i="91"/>
  <c r="J71" i="91"/>
  <c r="F71" i="91"/>
  <c r="T71" i="96"/>
  <c r="P71" i="96"/>
  <c r="L71" i="96"/>
  <c r="H71" i="96"/>
  <c r="D71" i="96"/>
  <c r="T52" i="96"/>
  <c r="P52" i="96"/>
  <c r="L52" i="96"/>
  <c r="H52" i="96"/>
  <c r="D52" i="96"/>
  <c r="T33" i="96"/>
  <c r="P33" i="96"/>
  <c r="L33" i="96"/>
  <c r="H33" i="96"/>
  <c r="D33" i="96"/>
  <c r="V27" i="96"/>
  <c r="R27" i="96"/>
  <c r="N27" i="96"/>
  <c r="J27" i="96"/>
  <c r="F27" i="96"/>
  <c r="T22" i="96"/>
  <c r="P22" i="96"/>
  <c r="L22" i="96"/>
  <c r="H22" i="96"/>
  <c r="D22" i="96"/>
  <c r="T17" i="96"/>
  <c r="P17" i="96"/>
  <c r="L17" i="96"/>
  <c r="H17" i="96"/>
  <c r="D17" i="96"/>
  <c r="V11" i="96"/>
  <c r="R11" i="96"/>
  <c r="N11" i="96"/>
  <c r="J11" i="96"/>
  <c r="F11" i="96"/>
  <c r="V8" i="96"/>
  <c r="R8" i="96"/>
  <c r="N8" i="96"/>
  <c r="J8" i="96"/>
  <c r="F8" i="96"/>
  <c r="T4" i="96"/>
  <c r="P4" i="96"/>
  <c r="L4" i="96"/>
  <c r="H4" i="96"/>
  <c r="D4" i="96"/>
  <c r="V71" i="97"/>
  <c r="R71" i="97"/>
  <c r="N71" i="97"/>
  <c r="J71" i="97"/>
  <c r="F71" i="97"/>
  <c r="V33" i="97"/>
  <c r="R33" i="97"/>
  <c r="N33" i="97"/>
  <c r="J33" i="97"/>
  <c r="F33" i="97"/>
  <c r="T27" i="97"/>
  <c r="P27" i="97"/>
  <c r="L27" i="97"/>
  <c r="H27" i="97"/>
  <c r="D27" i="97"/>
  <c r="V22" i="97"/>
  <c r="R22" i="97"/>
  <c r="N22" i="97"/>
  <c r="J22" i="97"/>
  <c r="F22" i="97"/>
  <c r="V17" i="97"/>
  <c r="R17" i="97"/>
  <c r="N17" i="97"/>
  <c r="J17" i="97"/>
  <c r="F17" i="97"/>
  <c r="T11" i="97"/>
  <c r="P11" i="97"/>
  <c r="L11" i="97"/>
  <c r="H11" i="97"/>
  <c r="D11" i="97"/>
  <c r="T8" i="97"/>
  <c r="P8" i="97"/>
  <c r="L8" i="97"/>
  <c r="H8" i="97"/>
  <c r="D8" i="97"/>
  <c r="V4" i="97"/>
  <c r="R4" i="97"/>
  <c r="N4" i="97"/>
  <c r="J4" i="97"/>
  <c r="F4" i="97"/>
  <c r="T71" i="98"/>
  <c r="P71" i="98"/>
  <c r="L71" i="98"/>
  <c r="H71" i="98"/>
  <c r="D71" i="98"/>
  <c r="T52" i="98"/>
  <c r="P52" i="98"/>
  <c r="L52" i="98"/>
  <c r="H52" i="98"/>
  <c r="D52" i="98"/>
  <c r="T33" i="98"/>
  <c r="P33" i="98"/>
  <c r="L33" i="98"/>
  <c r="H33" i="98"/>
  <c r="D33" i="98"/>
  <c r="V27" i="98"/>
  <c r="R27" i="98"/>
  <c r="N27" i="98"/>
  <c r="J27" i="98"/>
  <c r="F27" i="98"/>
  <c r="T22" i="98"/>
  <c r="P22" i="98"/>
  <c r="L22" i="98"/>
  <c r="H22" i="98"/>
  <c r="D22" i="98"/>
  <c r="T17" i="98"/>
  <c r="P17" i="98"/>
  <c r="L17" i="98"/>
  <c r="H17" i="98"/>
  <c r="D17" i="98"/>
  <c r="V71" i="107"/>
  <c r="R71" i="107"/>
  <c r="N71" i="107"/>
  <c r="J71" i="107"/>
  <c r="F71" i="107"/>
  <c r="D52" i="108"/>
  <c r="T33" i="108"/>
  <c r="P33" i="108"/>
  <c r="L33" i="108"/>
  <c r="H33" i="108"/>
  <c r="D33" i="108"/>
  <c r="V27" i="108"/>
  <c r="R27" i="108"/>
  <c r="N27" i="108"/>
  <c r="J27" i="108"/>
  <c r="F27" i="108"/>
  <c r="T22" i="108"/>
  <c r="P22" i="108"/>
  <c r="L22" i="108"/>
  <c r="H22" i="108"/>
  <c r="D22" i="108"/>
  <c r="T17" i="108"/>
  <c r="P17" i="108"/>
  <c r="L17" i="108"/>
  <c r="H17" i="108"/>
  <c r="D17" i="108"/>
  <c r="V11" i="108"/>
  <c r="R11" i="108"/>
  <c r="N11" i="108"/>
  <c r="J11" i="108"/>
  <c r="F11" i="108"/>
  <c r="V8" i="108"/>
  <c r="R8" i="108"/>
  <c r="N8" i="108"/>
  <c r="J8" i="108"/>
  <c r="F8" i="108"/>
  <c r="T4" i="108"/>
  <c r="P4" i="108"/>
  <c r="L4" i="108"/>
  <c r="H4" i="108"/>
  <c r="D4" i="108"/>
  <c r="V71" i="109"/>
  <c r="R71" i="109"/>
  <c r="N71" i="109"/>
  <c r="J71" i="109"/>
  <c r="F71" i="109"/>
  <c r="V52" i="109"/>
  <c r="R52" i="109"/>
  <c r="N52" i="109"/>
  <c r="J52" i="109"/>
  <c r="F52" i="109"/>
  <c r="V33" i="109"/>
  <c r="R33" i="109"/>
  <c r="N33" i="109"/>
  <c r="J33" i="109"/>
  <c r="F33" i="109"/>
  <c r="T27" i="109"/>
  <c r="P27" i="109"/>
  <c r="L27" i="109"/>
  <c r="H27" i="109"/>
  <c r="D27" i="109"/>
  <c r="V22" i="109"/>
  <c r="R22" i="109"/>
  <c r="N22" i="109"/>
  <c r="J22" i="109"/>
  <c r="F22" i="109"/>
  <c r="V17" i="109"/>
  <c r="R17" i="109"/>
  <c r="N17" i="109"/>
  <c r="J17" i="109"/>
  <c r="F17" i="109"/>
  <c r="T11" i="109"/>
  <c r="P11" i="109"/>
  <c r="L11" i="109"/>
  <c r="H11" i="109"/>
  <c r="D11" i="109"/>
  <c r="T8" i="109"/>
  <c r="P8" i="109"/>
  <c r="L8" i="109"/>
  <c r="H8" i="109"/>
  <c r="D8" i="109"/>
  <c r="T71" i="110"/>
  <c r="P71" i="110"/>
  <c r="L71" i="110"/>
  <c r="H71" i="110"/>
  <c r="D71" i="110"/>
  <c r="T52" i="110"/>
  <c r="P52" i="110"/>
  <c r="L52" i="110"/>
  <c r="H52" i="110"/>
  <c r="D52" i="110"/>
  <c r="T33" i="110"/>
  <c r="P33" i="110"/>
  <c r="L33" i="110"/>
  <c r="H33" i="110"/>
  <c r="D33" i="110"/>
  <c r="W27" i="110"/>
  <c r="S27" i="110"/>
  <c r="O27" i="110"/>
  <c r="K27" i="110"/>
  <c r="G27" i="110"/>
  <c r="C27" i="110"/>
  <c r="U22" i="110"/>
  <c r="Q22" i="110"/>
  <c r="M22" i="110"/>
  <c r="I22" i="110"/>
  <c r="E22" i="110"/>
  <c r="W11" i="110"/>
  <c r="S11" i="110"/>
  <c r="O11" i="110"/>
  <c r="K11" i="110"/>
  <c r="G11" i="110"/>
  <c r="C11" i="110"/>
  <c r="W8" i="110"/>
  <c r="S8" i="110"/>
  <c r="O8" i="110"/>
  <c r="K8" i="110"/>
  <c r="G8" i="110"/>
  <c r="C8" i="110"/>
  <c r="U4" i="110"/>
  <c r="Q4" i="110"/>
  <c r="M4" i="110"/>
  <c r="I4" i="110"/>
  <c r="E4" i="110"/>
  <c r="C71" i="111"/>
  <c r="C33" i="111"/>
  <c r="C22" i="111"/>
  <c r="C17" i="111"/>
  <c r="C4" i="111"/>
  <c r="Q11" i="112"/>
  <c r="M11" i="112"/>
  <c r="I11" i="112"/>
  <c r="E11" i="112"/>
  <c r="U8" i="112"/>
  <c r="Q8" i="112"/>
  <c r="M8" i="112"/>
  <c r="I8" i="112"/>
  <c r="E8" i="112"/>
  <c r="W4" i="112"/>
  <c r="S4" i="112"/>
  <c r="O4" i="112"/>
  <c r="K4" i="112"/>
  <c r="G4" i="112"/>
  <c r="C4" i="112"/>
  <c r="U71" i="113"/>
  <c r="M71" i="113"/>
  <c r="I71" i="113"/>
  <c r="W52" i="114"/>
  <c r="S52" i="114"/>
  <c r="U27" i="114"/>
  <c r="Q27" i="114"/>
  <c r="M27" i="114"/>
  <c r="I27" i="114"/>
  <c r="E27" i="114"/>
  <c r="W22" i="114"/>
  <c r="S22" i="114"/>
  <c r="K22" i="114"/>
  <c r="G22" i="114"/>
  <c r="S17" i="114"/>
  <c r="O17" i="114"/>
  <c r="K17" i="114"/>
  <c r="G17" i="114"/>
  <c r="C17" i="114"/>
  <c r="U71" i="115"/>
  <c r="Q71" i="115"/>
  <c r="M71" i="115"/>
  <c r="U52" i="115"/>
  <c r="Q52" i="115"/>
  <c r="M52" i="115"/>
  <c r="I52" i="115"/>
  <c r="E52" i="115"/>
  <c r="U33" i="115"/>
  <c r="Q33" i="115"/>
  <c r="M33" i="115"/>
  <c r="I33" i="115"/>
  <c r="E33" i="115"/>
  <c r="W27" i="115"/>
  <c r="S27" i="115"/>
  <c r="O27" i="115"/>
  <c r="K27" i="115"/>
  <c r="G27" i="115"/>
  <c r="C27" i="115"/>
  <c r="U22" i="115"/>
  <c r="Q22" i="115"/>
  <c r="M22" i="115"/>
  <c r="I22" i="115"/>
  <c r="E22" i="115"/>
  <c r="U17" i="115"/>
  <c r="Q17" i="115"/>
  <c r="M17" i="115"/>
  <c r="I17" i="115"/>
  <c r="E17" i="115"/>
  <c r="W11" i="115"/>
  <c r="S11" i="115"/>
  <c r="O11" i="115"/>
  <c r="K11" i="115"/>
  <c r="G11" i="115"/>
  <c r="C11" i="115"/>
  <c r="W8" i="115"/>
  <c r="S8" i="115"/>
  <c r="K8" i="115"/>
  <c r="G8" i="115"/>
  <c r="C8" i="115"/>
  <c r="C52" i="118"/>
  <c r="C33" i="118"/>
  <c r="W22" i="118"/>
  <c r="S22" i="118"/>
  <c r="E52" i="119"/>
  <c r="E4" i="119"/>
  <c r="W71" i="120"/>
  <c r="U4" i="121"/>
  <c r="Q4" i="121"/>
  <c r="M4" i="121"/>
  <c r="I4" i="121"/>
  <c r="E4" i="121"/>
  <c r="F22" i="46" l="1"/>
  <c r="L71" i="46"/>
  <c r="R71" i="16"/>
  <c r="F22" i="16"/>
  <c r="K71" i="46"/>
  <c r="G22" i="46"/>
  <c r="H8" i="46"/>
  <c r="K8" i="46"/>
  <c r="V71" i="46"/>
  <c r="J71" i="16"/>
  <c r="R8" i="16"/>
  <c r="M8" i="16"/>
  <c r="H8" i="16"/>
  <c r="W22" i="16"/>
  <c r="U8" i="46"/>
  <c r="M22" i="46"/>
  <c r="J8" i="16"/>
  <c r="V8" i="46"/>
  <c r="Q22" i="46"/>
  <c r="J22" i="16"/>
  <c r="J22" i="46"/>
  <c r="F71" i="46"/>
  <c r="I71" i="46"/>
  <c r="I8" i="16"/>
  <c r="W8" i="46"/>
  <c r="N22" i="16"/>
  <c r="H4" i="46"/>
  <c r="D22" i="46"/>
  <c r="N4" i="16"/>
  <c r="V22" i="46"/>
  <c r="S27" i="46"/>
  <c r="G22" i="16"/>
  <c r="N8" i="46"/>
  <c r="N71" i="46"/>
  <c r="D71" i="16"/>
  <c r="F71" i="16"/>
  <c r="O22" i="46"/>
  <c r="T8" i="46"/>
  <c r="J4" i="46"/>
  <c r="E8" i="16"/>
  <c r="T71" i="46"/>
  <c r="I22" i="46"/>
  <c r="F4" i="16"/>
  <c r="V17" i="46"/>
  <c r="H71" i="46"/>
  <c r="N22" i="46"/>
  <c r="T71" i="116"/>
  <c r="Q71" i="46"/>
  <c r="S71" i="116"/>
  <c r="L71" i="16"/>
  <c r="K27" i="46"/>
  <c r="S8" i="46"/>
  <c r="M11" i="46"/>
  <c r="P8" i="16"/>
  <c r="T22" i="46"/>
  <c r="O8" i="46"/>
  <c r="G8" i="46"/>
  <c r="L8" i="46"/>
  <c r="M8" i="116"/>
  <c r="P71" i="46"/>
  <c r="W26" i="27"/>
  <c r="U71" i="16"/>
  <c r="M71" i="16"/>
  <c r="T22" i="16"/>
  <c r="E71" i="16"/>
  <c r="N4" i="46"/>
  <c r="F4" i="46"/>
  <c r="P22" i="16"/>
  <c r="R22" i="46"/>
  <c r="K17" i="46"/>
  <c r="O8" i="16"/>
  <c r="G8" i="16"/>
  <c r="N71" i="16"/>
  <c r="Q8" i="46"/>
  <c r="L22" i="46"/>
  <c r="T71" i="16"/>
  <c r="V11" i="16"/>
  <c r="J4" i="16"/>
  <c r="R17" i="46"/>
  <c r="V4" i="16"/>
  <c r="J17" i="46"/>
  <c r="V22" i="16"/>
  <c r="N11" i="116"/>
  <c r="W4" i="16"/>
  <c r="W11" i="46"/>
  <c r="H27" i="46"/>
  <c r="O11" i="46"/>
  <c r="Q71" i="16"/>
  <c r="G11" i="46"/>
  <c r="R8" i="116"/>
  <c r="T4" i="16"/>
  <c r="S4" i="16"/>
  <c r="K26" i="27"/>
  <c r="L4" i="16"/>
  <c r="W27" i="46"/>
  <c r="U4" i="46"/>
  <c r="W4" i="46"/>
  <c r="D4" i="16"/>
  <c r="O27" i="46"/>
  <c r="M4" i="46"/>
  <c r="O4" i="46"/>
  <c r="G27" i="46"/>
  <c r="W17" i="16"/>
  <c r="W22" i="46"/>
  <c r="I71" i="116"/>
  <c r="O17" i="16"/>
  <c r="L22" i="16"/>
  <c r="P22" i="116"/>
  <c r="P4" i="46"/>
  <c r="I71" i="16"/>
  <c r="D11" i="46"/>
  <c r="K4" i="16"/>
  <c r="R71" i="46"/>
  <c r="U22" i="16"/>
  <c r="J71" i="46"/>
  <c r="M22" i="16"/>
  <c r="M22" i="116"/>
  <c r="V8" i="16"/>
  <c r="E4" i="46"/>
  <c r="W71" i="46"/>
  <c r="M17" i="46"/>
  <c r="O71" i="46"/>
  <c r="G71" i="46"/>
  <c r="F17" i="16"/>
  <c r="T17" i="46"/>
  <c r="M8" i="46"/>
  <c r="S17" i="16"/>
  <c r="L17" i="46"/>
  <c r="S22" i="46"/>
  <c r="E8" i="46"/>
  <c r="K22" i="46"/>
  <c r="Q27" i="16"/>
  <c r="E22" i="46"/>
  <c r="J8" i="46"/>
  <c r="H4" i="16"/>
  <c r="D8" i="46"/>
  <c r="Q4" i="46"/>
  <c r="W17" i="46"/>
  <c r="E27" i="46"/>
  <c r="F17" i="46"/>
  <c r="D71" i="46"/>
  <c r="U11" i="46"/>
  <c r="T4" i="46"/>
  <c r="U27" i="46"/>
  <c r="Q11" i="46"/>
  <c r="P8" i="46"/>
  <c r="F8" i="16"/>
  <c r="J11" i="46"/>
  <c r="M27" i="46"/>
  <c r="I11" i="46"/>
  <c r="G4" i="46"/>
  <c r="P33" i="46"/>
  <c r="V11" i="46"/>
  <c r="K52" i="46"/>
  <c r="K11" i="46"/>
  <c r="I4" i="46"/>
  <c r="D17" i="46"/>
  <c r="V4" i="46"/>
  <c r="U17" i="46"/>
  <c r="K4" i="46"/>
  <c r="D22" i="16"/>
  <c r="S22" i="116"/>
  <c r="D8" i="16"/>
  <c r="N11" i="16"/>
  <c r="V27" i="16"/>
  <c r="R11" i="16"/>
  <c r="U11" i="16"/>
  <c r="E27" i="16"/>
  <c r="W71" i="16"/>
  <c r="O71" i="116"/>
  <c r="O71" i="16"/>
  <c r="W27" i="16"/>
  <c r="U17" i="16"/>
  <c r="T11" i="16"/>
  <c r="S11" i="16"/>
  <c r="Q4" i="16"/>
  <c r="D17" i="16"/>
  <c r="U71" i="46"/>
  <c r="H52" i="46"/>
  <c r="U33" i="46"/>
  <c r="R27" i="46"/>
  <c r="P17" i="46"/>
  <c r="N11" i="46"/>
  <c r="L4" i="46"/>
  <c r="R22" i="16"/>
  <c r="M71" i="46"/>
  <c r="F52" i="46"/>
  <c r="H11" i="46"/>
  <c r="Q8" i="16"/>
  <c r="T52" i="46"/>
  <c r="S52" i="46"/>
  <c r="J27" i="46"/>
  <c r="H17" i="46"/>
  <c r="D4" i="46"/>
  <c r="E22" i="16"/>
  <c r="Q4" i="116"/>
  <c r="E17" i="16"/>
  <c r="K27" i="16"/>
  <c r="I17" i="16"/>
  <c r="E71" i="46"/>
  <c r="D27" i="46"/>
  <c r="T11" i="46"/>
  <c r="I52" i="46"/>
  <c r="R4" i="46"/>
  <c r="R8" i="46"/>
  <c r="D27" i="116"/>
  <c r="P71" i="16"/>
  <c r="S22" i="16"/>
  <c r="R17" i="16"/>
  <c r="Q11" i="16"/>
  <c r="P22" i="46"/>
  <c r="O17" i="46"/>
  <c r="N17" i="46"/>
  <c r="L11" i="46"/>
  <c r="H22" i="16"/>
  <c r="Q27" i="116"/>
  <c r="P17" i="116"/>
  <c r="O22" i="16"/>
  <c r="M11" i="16"/>
  <c r="L52" i="46"/>
  <c r="H22" i="46"/>
  <c r="G17" i="46"/>
  <c r="F11" i="46"/>
  <c r="E17" i="46"/>
  <c r="T8" i="16"/>
  <c r="G71" i="116"/>
  <c r="C22" i="116"/>
  <c r="V71" i="16"/>
  <c r="N52" i="46"/>
  <c r="S17" i="46"/>
  <c r="S11" i="46"/>
  <c r="L8" i="16"/>
  <c r="G71" i="16"/>
  <c r="G11" i="16"/>
  <c r="P17" i="16"/>
  <c r="N17" i="16"/>
  <c r="K8" i="16"/>
  <c r="R4" i="16"/>
  <c r="L17" i="16"/>
  <c r="T27" i="16"/>
  <c r="P11" i="16"/>
  <c r="V17" i="16"/>
  <c r="S8" i="16"/>
  <c r="F27" i="16"/>
  <c r="W11" i="16"/>
  <c r="R27" i="16"/>
  <c r="H17" i="16"/>
  <c r="P4" i="16"/>
  <c r="W8" i="16"/>
  <c r="M17" i="16"/>
  <c r="L11" i="16"/>
  <c r="D11" i="16"/>
  <c r="U4" i="16"/>
  <c r="I27" i="16"/>
  <c r="G17" i="16"/>
  <c r="H71" i="16"/>
  <c r="S27" i="16"/>
  <c r="Q17" i="16"/>
  <c r="O11" i="16"/>
  <c r="N8" i="16"/>
  <c r="M4" i="16"/>
  <c r="T17" i="16"/>
  <c r="K22" i="16"/>
  <c r="J17" i="16"/>
  <c r="J27" i="16"/>
  <c r="F11" i="16"/>
  <c r="E52" i="16"/>
  <c r="Q27" i="46"/>
  <c r="P27" i="46"/>
  <c r="L4" i="116"/>
  <c r="O27" i="16"/>
  <c r="K11" i="16"/>
  <c r="I4" i="16"/>
  <c r="S33" i="46"/>
  <c r="I27" i="46"/>
  <c r="E11" i="46"/>
  <c r="N27" i="116"/>
  <c r="I8" i="116"/>
  <c r="P52" i="16"/>
  <c r="L33" i="16"/>
  <c r="O52" i="16"/>
  <c r="G27" i="16"/>
  <c r="V33" i="46"/>
  <c r="K33" i="46"/>
  <c r="I11" i="116"/>
  <c r="W33" i="16"/>
  <c r="V33" i="16"/>
  <c r="U27" i="16"/>
  <c r="O4" i="16"/>
  <c r="E11" i="16"/>
  <c r="R52" i="46"/>
  <c r="F33" i="46"/>
  <c r="D33" i="46"/>
  <c r="J8" i="116"/>
  <c r="G4" i="16"/>
  <c r="J52" i="46"/>
  <c r="V52" i="46"/>
  <c r="R33" i="46"/>
  <c r="Q33" i="46"/>
  <c r="E4" i="16"/>
  <c r="K22" i="116"/>
  <c r="N27" i="16"/>
  <c r="D52" i="46"/>
  <c r="T33" i="46"/>
  <c r="N33" i="46"/>
  <c r="J33" i="46"/>
  <c r="I33" i="46"/>
  <c r="H33" i="46"/>
  <c r="M27" i="16"/>
  <c r="T27" i="46"/>
  <c r="P11" i="46"/>
  <c r="Q11" i="116"/>
  <c r="I4" i="116"/>
  <c r="F22" i="116"/>
  <c r="Q52" i="46"/>
  <c r="P52" i="46"/>
  <c r="O52" i="46"/>
  <c r="L33" i="46"/>
  <c r="L27" i="46"/>
  <c r="U17" i="116"/>
  <c r="J33" i="16"/>
  <c r="I33" i="16"/>
  <c r="W52" i="46"/>
  <c r="M11" i="116"/>
  <c r="G17" i="116"/>
  <c r="T52" i="16"/>
  <c r="I11" i="16"/>
  <c r="S52" i="16"/>
  <c r="N33" i="16"/>
  <c r="M33" i="16"/>
  <c r="G52" i="46"/>
  <c r="M52" i="46"/>
  <c r="V27" i="46"/>
  <c r="R11" i="46"/>
  <c r="P26" i="25"/>
  <c r="L52" i="16"/>
  <c r="F33" i="16"/>
  <c r="K52" i="16"/>
  <c r="E33" i="16"/>
  <c r="E52" i="46"/>
  <c r="M33" i="46"/>
  <c r="N27" i="46"/>
  <c r="S11" i="116"/>
  <c r="G4" i="116"/>
  <c r="H52" i="16"/>
  <c r="E33" i="46"/>
  <c r="F27" i="46"/>
  <c r="W33" i="46"/>
  <c r="Q17" i="46"/>
  <c r="F27" i="116"/>
  <c r="I52" i="16"/>
  <c r="D33" i="16"/>
  <c r="P33" i="16"/>
  <c r="O33" i="46"/>
  <c r="I17" i="46"/>
  <c r="U52" i="46"/>
  <c r="N4" i="116"/>
  <c r="T4" i="116"/>
  <c r="D52" i="16"/>
  <c r="W52" i="16"/>
  <c r="U33" i="16"/>
  <c r="R33" i="16"/>
  <c r="Q33" i="16"/>
  <c r="K17" i="16"/>
  <c r="J11" i="16"/>
  <c r="G33" i="46"/>
  <c r="S4" i="46"/>
  <c r="E22" i="116"/>
  <c r="V52" i="16"/>
  <c r="N52" i="16"/>
  <c r="H33" i="16"/>
  <c r="P27" i="16"/>
  <c r="K26" i="23"/>
  <c r="J22" i="116"/>
  <c r="F11" i="116"/>
  <c r="E17" i="116"/>
  <c r="G52" i="16"/>
  <c r="H27" i="16"/>
  <c r="U11" i="116"/>
  <c r="M71" i="116"/>
  <c r="L27" i="16"/>
  <c r="H11" i="16"/>
  <c r="L8" i="116"/>
  <c r="J17" i="116"/>
  <c r="R52" i="16"/>
  <c r="D27" i="16"/>
  <c r="U52" i="16"/>
  <c r="O33" i="16"/>
  <c r="J52" i="16"/>
  <c r="T33" i="16"/>
  <c r="S33" i="16"/>
  <c r="S71" i="16"/>
  <c r="M52" i="16"/>
  <c r="G33" i="16"/>
  <c r="H17" i="116"/>
  <c r="D4" i="116"/>
  <c r="Q52" i="16"/>
  <c r="K33" i="16"/>
  <c r="K71" i="16"/>
  <c r="F52" i="16"/>
  <c r="S27" i="116"/>
  <c r="K27" i="116"/>
  <c r="R11" i="116"/>
  <c r="C27" i="116"/>
  <c r="J11" i="116"/>
  <c r="O11" i="116"/>
  <c r="O3" i="116" s="1"/>
  <c r="G11" i="116"/>
  <c r="M27" i="116"/>
  <c r="R22" i="116"/>
  <c r="O17" i="116"/>
  <c r="K71" i="116"/>
  <c r="V11" i="116"/>
  <c r="C11" i="116"/>
  <c r="V4" i="116"/>
  <c r="H11" i="116"/>
  <c r="P71" i="116"/>
  <c r="R71" i="116"/>
  <c r="E27" i="116"/>
  <c r="E71" i="116"/>
  <c r="M4" i="116"/>
  <c r="R17" i="116"/>
  <c r="S17" i="116"/>
  <c r="E4" i="116"/>
  <c r="L71" i="116"/>
  <c r="L27" i="116"/>
  <c r="K17" i="116"/>
  <c r="J27" i="116"/>
  <c r="K11" i="116"/>
  <c r="P11" i="116"/>
  <c r="U27" i="116"/>
  <c r="V27" i="116"/>
  <c r="M17" i="116"/>
  <c r="V71" i="116"/>
  <c r="E26" i="36"/>
  <c r="C17" i="116"/>
  <c r="F71" i="116"/>
  <c r="I27" i="116"/>
  <c r="J71" i="116"/>
  <c r="L22" i="116"/>
  <c r="T8" i="116"/>
  <c r="E11" i="116"/>
  <c r="P27" i="116"/>
  <c r="H27" i="116"/>
  <c r="N22" i="116"/>
  <c r="T17" i="116"/>
  <c r="F4" i="116"/>
  <c r="S8" i="116"/>
  <c r="C26" i="23"/>
  <c r="L17" i="116"/>
  <c r="S4" i="116"/>
  <c r="T11" i="116"/>
  <c r="J26" i="3"/>
  <c r="D17" i="116"/>
  <c r="K4" i="116"/>
  <c r="L11" i="116"/>
  <c r="Q17" i="116"/>
  <c r="C4" i="116"/>
  <c r="D11" i="116"/>
  <c r="U8" i="116"/>
  <c r="L26" i="3"/>
  <c r="I17" i="116"/>
  <c r="P4" i="116"/>
  <c r="O27" i="116"/>
  <c r="V17" i="116"/>
  <c r="H4" i="116"/>
  <c r="G27" i="116"/>
  <c r="N17" i="116"/>
  <c r="O22" i="116"/>
  <c r="V8" i="116"/>
  <c r="G26" i="27"/>
  <c r="T27" i="116"/>
  <c r="Q8" i="116"/>
  <c r="S26" i="26"/>
  <c r="F26" i="25"/>
  <c r="W26" i="25"/>
  <c r="U26" i="27"/>
  <c r="G26" i="23"/>
  <c r="N71" i="116"/>
  <c r="F17" i="116"/>
  <c r="I26" i="27"/>
  <c r="C26" i="29"/>
  <c r="N3" i="26"/>
  <c r="C26" i="25"/>
  <c r="T26" i="25"/>
  <c r="E26" i="23"/>
  <c r="M26" i="26"/>
  <c r="U26" i="26"/>
  <c r="M26" i="27"/>
  <c r="D26" i="26"/>
  <c r="M26" i="23"/>
  <c r="J3" i="26"/>
  <c r="V3" i="25"/>
  <c r="N26" i="26"/>
  <c r="O26" i="23"/>
  <c r="W26" i="26"/>
  <c r="Q26" i="27"/>
  <c r="M3" i="26"/>
  <c r="G26" i="29"/>
  <c r="V3" i="26"/>
  <c r="Q26" i="26"/>
  <c r="R3" i="25"/>
  <c r="L26" i="26"/>
  <c r="T26" i="26"/>
  <c r="H3" i="26"/>
  <c r="P3" i="26"/>
  <c r="N3" i="27"/>
  <c r="E26" i="26"/>
  <c r="E3" i="26"/>
  <c r="E26" i="27"/>
  <c r="O26" i="27"/>
  <c r="I3" i="26"/>
  <c r="Q3" i="26"/>
  <c r="F26" i="26"/>
  <c r="I26" i="23"/>
  <c r="L3" i="26"/>
  <c r="P26" i="26"/>
  <c r="H26" i="3"/>
  <c r="F3" i="27"/>
  <c r="V3" i="27"/>
  <c r="U3" i="26"/>
  <c r="N3" i="25"/>
  <c r="F3" i="26"/>
  <c r="R26" i="26"/>
  <c r="D26" i="23"/>
  <c r="N26" i="3"/>
  <c r="P26" i="3"/>
  <c r="J3" i="27"/>
  <c r="R26" i="3"/>
  <c r="T26" i="3"/>
  <c r="R3" i="27"/>
  <c r="R3" i="26"/>
  <c r="Q26" i="23"/>
  <c r="F3" i="3"/>
  <c r="H3" i="3"/>
  <c r="T3" i="26"/>
  <c r="R26" i="24"/>
  <c r="S26" i="23"/>
  <c r="E26" i="40"/>
  <c r="V26" i="24"/>
  <c r="I26" i="40"/>
  <c r="L3" i="3"/>
  <c r="Q26" i="40"/>
  <c r="N3" i="3"/>
  <c r="R26" i="40"/>
  <c r="C3" i="25"/>
  <c r="J3" i="24"/>
  <c r="U26" i="40"/>
  <c r="F3" i="25"/>
  <c r="R3" i="3"/>
  <c r="D26" i="3"/>
  <c r="J3" i="25"/>
  <c r="F26" i="3"/>
  <c r="M4" i="119"/>
  <c r="Q4" i="119"/>
  <c r="E71" i="119"/>
  <c r="I71" i="119"/>
  <c r="M71" i="119"/>
  <c r="Q71" i="119"/>
  <c r="U71" i="119"/>
  <c r="C4" i="118"/>
  <c r="C17" i="118"/>
  <c r="S71" i="118"/>
  <c r="W71" i="118"/>
  <c r="C8" i="117"/>
  <c r="C11" i="117"/>
  <c r="C27" i="117"/>
  <c r="G4" i="114"/>
  <c r="K4" i="114"/>
  <c r="C33" i="114"/>
  <c r="G33" i="114"/>
  <c r="K33" i="114"/>
  <c r="O33" i="114"/>
  <c r="S33" i="114"/>
  <c r="G71" i="114"/>
  <c r="K71" i="114"/>
  <c r="U11" i="112"/>
  <c r="C17" i="112"/>
  <c r="G17" i="112"/>
  <c r="K17" i="112"/>
  <c r="O17" i="112"/>
  <c r="S17" i="112"/>
  <c r="W17" i="112"/>
  <c r="C52" i="111"/>
  <c r="E17" i="110"/>
  <c r="I17" i="110"/>
  <c r="M17" i="110"/>
  <c r="Q17" i="110"/>
  <c r="U17" i="110"/>
  <c r="H52" i="108"/>
  <c r="L52" i="108"/>
  <c r="P52" i="108"/>
  <c r="F4" i="95"/>
  <c r="F5" i="94"/>
  <c r="J4" i="95"/>
  <c r="J5" i="94"/>
  <c r="N4" i="95"/>
  <c r="N5" i="94"/>
  <c r="R4" i="95"/>
  <c r="R5" i="94"/>
  <c r="V4" i="95"/>
  <c r="V5" i="94"/>
  <c r="D6" i="94"/>
  <c r="H6" i="94"/>
  <c r="L6" i="94"/>
  <c r="P6" i="94"/>
  <c r="T6" i="94"/>
  <c r="F7" i="94"/>
  <c r="J7" i="94"/>
  <c r="N7" i="94"/>
  <c r="R7" i="94"/>
  <c r="V7" i="94"/>
  <c r="D8" i="95"/>
  <c r="D9" i="94"/>
  <c r="H8" i="95"/>
  <c r="H9" i="94"/>
  <c r="L8" i="95"/>
  <c r="L9" i="94"/>
  <c r="P8" i="95"/>
  <c r="P9" i="94"/>
  <c r="T8" i="95"/>
  <c r="T9" i="94"/>
  <c r="F10" i="94"/>
  <c r="J10" i="94"/>
  <c r="N10" i="94"/>
  <c r="R10" i="94"/>
  <c r="V10" i="94"/>
  <c r="D11" i="95"/>
  <c r="D12" i="94"/>
  <c r="H11" i="95"/>
  <c r="H12" i="94"/>
  <c r="L11" i="95"/>
  <c r="L12" i="94"/>
  <c r="P11" i="95"/>
  <c r="P12" i="94"/>
  <c r="T11" i="95"/>
  <c r="T12" i="94"/>
  <c r="F13" i="94"/>
  <c r="J13" i="94"/>
  <c r="N13" i="94"/>
  <c r="R13" i="94"/>
  <c r="V13" i="94"/>
  <c r="D14" i="94"/>
  <c r="H14" i="94"/>
  <c r="L14" i="94"/>
  <c r="P14" i="94"/>
  <c r="T14" i="94"/>
  <c r="F15" i="94"/>
  <c r="J15" i="94"/>
  <c r="N15" i="94"/>
  <c r="R15" i="94"/>
  <c r="V15" i="94"/>
  <c r="D16" i="94"/>
  <c r="H16" i="94"/>
  <c r="L16" i="94"/>
  <c r="P16" i="94"/>
  <c r="T16" i="94"/>
  <c r="F17" i="95"/>
  <c r="F18" i="94"/>
  <c r="J17" i="95"/>
  <c r="J18" i="94"/>
  <c r="N17" i="95"/>
  <c r="N18" i="94"/>
  <c r="R17" i="95"/>
  <c r="R18" i="94"/>
  <c r="V17" i="95"/>
  <c r="V18" i="94"/>
  <c r="D19" i="94"/>
  <c r="H19" i="94"/>
  <c r="L19" i="94"/>
  <c r="P19" i="94"/>
  <c r="T19" i="94"/>
  <c r="F20" i="94"/>
  <c r="J20" i="94"/>
  <c r="N20" i="94"/>
  <c r="R20" i="94"/>
  <c r="V20" i="94"/>
  <c r="D21" i="94"/>
  <c r="H21" i="94"/>
  <c r="L21" i="94"/>
  <c r="P21" i="94"/>
  <c r="T21" i="94"/>
  <c r="F22" i="95"/>
  <c r="F23" i="94"/>
  <c r="J22" i="95"/>
  <c r="J23" i="94"/>
  <c r="N22" i="95"/>
  <c r="N23" i="94"/>
  <c r="R22" i="95"/>
  <c r="R23" i="94"/>
  <c r="V22" i="95"/>
  <c r="V23" i="94"/>
  <c r="D24" i="94"/>
  <c r="H24" i="94"/>
  <c r="L24" i="94"/>
  <c r="P24" i="94"/>
  <c r="T24" i="94"/>
  <c r="F25" i="94"/>
  <c r="J25" i="94"/>
  <c r="N25" i="94"/>
  <c r="R25" i="94"/>
  <c r="V25" i="94"/>
  <c r="D27" i="95"/>
  <c r="D28" i="94"/>
  <c r="H27" i="95"/>
  <c r="H28" i="94"/>
  <c r="L27" i="95"/>
  <c r="L28" i="94"/>
  <c r="P27" i="95"/>
  <c r="P28" i="94"/>
  <c r="T27" i="95"/>
  <c r="T28" i="94"/>
  <c r="F29" i="94"/>
  <c r="J29" i="94"/>
  <c r="N29" i="94"/>
  <c r="R29" i="94"/>
  <c r="V29" i="94"/>
  <c r="D30" i="94"/>
  <c r="H30" i="94"/>
  <c r="L30" i="94"/>
  <c r="P30" i="94"/>
  <c r="T30" i="94"/>
  <c r="F31" i="94"/>
  <c r="J31" i="94"/>
  <c r="N31" i="94"/>
  <c r="R31" i="94"/>
  <c r="V31" i="94"/>
  <c r="D32" i="94"/>
  <c r="H32" i="94"/>
  <c r="L32" i="94"/>
  <c r="P32" i="94"/>
  <c r="T32" i="94"/>
  <c r="F33" i="95"/>
  <c r="F34" i="94"/>
  <c r="J33" i="95"/>
  <c r="J34" i="94"/>
  <c r="N33" i="95"/>
  <c r="N34" i="94"/>
  <c r="R33" i="95"/>
  <c r="R34" i="94"/>
  <c r="V33" i="95"/>
  <c r="V34" i="94"/>
  <c r="D35" i="94"/>
  <c r="H35" i="94"/>
  <c r="L35" i="94"/>
  <c r="P35" i="94"/>
  <c r="T35" i="94"/>
  <c r="F36" i="94"/>
  <c r="J36" i="94"/>
  <c r="N36" i="94"/>
  <c r="R36" i="94"/>
  <c r="V36" i="94"/>
  <c r="D37" i="94"/>
  <c r="H37" i="94"/>
  <c r="L37" i="94"/>
  <c r="P37" i="94"/>
  <c r="T37" i="94"/>
  <c r="F38" i="94"/>
  <c r="J38" i="94"/>
  <c r="N38" i="94"/>
  <c r="R38" i="94"/>
  <c r="V38" i="94"/>
  <c r="D39" i="94"/>
  <c r="H39" i="94"/>
  <c r="L39" i="94"/>
  <c r="P39" i="94"/>
  <c r="T39" i="94"/>
  <c r="F40" i="94"/>
  <c r="J40" i="94"/>
  <c r="N40" i="94"/>
  <c r="R40" i="94"/>
  <c r="V40" i="94"/>
  <c r="D41" i="94"/>
  <c r="H41" i="94"/>
  <c r="L41" i="94"/>
  <c r="P41" i="94"/>
  <c r="T41" i="94"/>
  <c r="F42" i="94"/>
  <c r="J42" i="94"/>
  <c r="N42" i="94"/>
  <c r="R42" i="94"/>
  <c r="V42" i="94"/>
  <c r="D43" i="94"/>
  <c r="H43" i="94"/>
  <c r="L43" i="94"/>
  <c r="P43" i="94"/>
  <c r="T43" i="94"/>
  <c r="F44" i="94"/>
  <c r="J44" i="94"/>
  <c r="N44" i="94"/>
  <c r="R44" i="94"/>
  <c r="V44" i="94"/>
  <c r="D45" i="94"/>
  <c r="H45" i="94"/>
  <c r="L45" i="94"/>
  <c r="P45" i="94"/>
  <c r="T45" i="94"/>
  <c r="F46" i="94"/>
  <c r="J46" i="94"/>
  <c r="N46" i="94"/>
  <c r="R46" i="94"/>
  <c r="V46" i="94"/>
  <c r="D47" i="94"/>
  <c r="H47" i="94"/>
  <c r="L47" i="94"/>
  <c r="P47" i="94"/>
  <c r="T47" i="94"/>
  <c r="F48" i="94"/>
  <c r="J48" i="94"/>
  <c r="N48" i="94"/>
  <c r="R48" i="94"/>
  <c r="V48" i="94"/>
  <c r="D49" i="94"/>
  <c r="H49" i="94"/>
  <c r="L49" i="94"/>
  <c r="P49" i="94"/>
  <c r="T49" i="94"/>
  <c r="F50" i="94"/>
  <c r="J50" i="94"/>
  <c r="N50" i="94"/>
  <c r="R50" i="94"/>
  <c r="V50" i="94"/>
  <c r="C8" i="121"/>
  <c r="G8" i="121"/>
  <c r="K8" i="121"/>
  <c r="O8" i="121"/>
  <c r="S8" i="121"/>
  <c r="M52" i="119"/>
  <c r="Q52" i="119"/>
  <c r="G71" i="118"/>
  <c r="K71" i="118"/>
  <c r="F52" i="97"/>
  <c r="J52" i="97"/>
  <c r="N52" i="97"/>
  <c r="R52" i="97"/>
  <c r="V52" i="97"/>
  <c r="C5" i="94"/>
  <c r="G5" i="94"/>
  <c r="K5" i="94"/>
  <c r="O5" i="94"/>
  <c r="S5" i="94"/>
  <c r="W5" i="94"/>
  <c r="E6" i="94"/>
  <c r="I6" i="94"/>
  <c r="M6" i="94"/>
  <c r="Q6" i="94"/>
  <c r="U6" i="94"/>
  <c r="C7" i="94"/>
  <c r="G7" i="94"/>
  <c r="K7" i="94"/>
  <c r="O7" i="94"/>
  <c r="S7" i="94"/>
  <c r="W7" i="94"/>
  <c r="E9" i="94"/>
  <c r="I9" i="94"/>
  <c r="M9" i="94"/>
  <c r="Q9" i="94"/>
  <c r="U9" i="94"/>
  <c r="C10" i="94"/>
  <c r="G10" i="94"/>
  <c r="K10" i="94"/>
  <c r="O10" i="94"/>
  <c r="S10" i="94"/>
  <c r="W10" i="94"/>
  <c r="E12" i="94"/>
  <c r="I12" i="94"/>
  <c r="M12" i="94"/>
  <c r="Q12" i="94"/>
  <c r="U12" i="94"/>
  <c r="C13" i="94"/>
  <c r="G13" i="94"/>
  <c r="K13" i="94"/>
  <c r="O13" i="94"/>
  <c r="S13" i="94"/>
  <c r="W13" i="94"/>
  <c r="E14" i="94"/>
  <c r="I14" i="94"/>
  <c r="M14" i="94"/>
  <c r="Q14" i="94"/>
  <c r="U14" i="94"/>
  <c r="C15" i="94"/>
  <c r="G15" i="94"/>
  <c r="K15" i="94"/>
  <c r="O15" i="94"/>
  <c r="S15" i="94"/>
  <c r="W15" i="94"/>
  <c r="E16" i="94"/>
  <c r="I16" i="94"/>
  <c r="M16" i="94"/>
  <c r="Q16" i="94"/>
  <c r="U16" i="94"/>
  <c r="C18" i="94"/>
  <c r="G18" i="94"/>
  <c r="K18" i="94"/>
  <c r="O18" i="94"/>
  <c r="S18" i="94"/>
  <c r="W18" i="94"/>
  <c r="E19" i="94"/>
  <c r="I19" i="94"/>
  <c r="M19" i="94"/>
  <c r="Q19" i="94"/>
  <c r="U19" i="94"/>
  <c r="C20" i="94"/>
  <c r="G20" i="94"/>
  <c r="K20" i="94"/>
  <c r="O20" i="94"/>
  <c r="S20" i="94"/>
  <c r="W20" i="94"/>
  <c r="E21" i="94"/>
  <c r="I21" i="94"/>
  <c r="M21" i="94"/>
  <c r="Q21" i="94"/>
  <c r="U21" i="94"/>
  <c r="C23" i="94"/>
  <c r="G23" i="94"/>
  <c r="K23" i="94"/>
  <c r="O23" i="94"/>
  <c r="S23" i="94"/>
  <c r="W23" i="94"/>
  <c r="E24" i="94"/>
  <c r="I24" i="94"/>
  <c r="M24" i="94"/>
  <c r="Q24" i="94"/>
  <c r="U24" i="94"/>
  <c r="C25" i="94"/>
  <c r="G25" i="94"/>
  <c r="K25" i="94"/>
  <c r="O25" i="94"/>
  <c r="S25" i="94"/>
  <c r="W25" i="94"/>
  <c r="E28" i="94"/>
  <c r="I28" i="94"/>
  <c r="M28" i="94"/>
  <c r="Q28" i="94"/>
  <c r="U28" i="94"/>
  <c r="C29" i="94"/>
  <c r="G29" i="94"/>
  <c r="K29" i="94"/>
  <c r="O29" i="94"/>
  <c r="S29" i="94"/>
  <c r="W29" i="94"/>
  <c r="E30" i="94"/>
  <c r="I30" i="94"/>
  <c r="M30" i="94"/>
  <c r="Q30" i="94"/>
  <c r="U30" i="94"/>
  <c r="C31" i="94"/>
  <c r="G31" i="94"/>
  <c r="K31" i="94"/>
  <c r="O31" i="94"/>
  <c r="S31" i="94"/>
  <c r="W31" i="94"/>
  <c r="E32" i="94"/>
  <c r="I32" i="94"/>
  <c r="M32" i="94"/>
  <c r="Q32" i="94"/>
  <c r="U32" i="94"/>
  <c r="C34" i="94"/>
  <c r="G34" i="94"/>
  <c r="K34" i="94"/>
  <c r="O34" i="94"/>
  <c r="S34" i="94"/>
  <c r="W34" i="94"/>
  <c r="E35" i="94"/>
  <c r="I35" i="94"/>
  <c r="M35" i="94"/>
  <c r="Q35" i="94"/>
  <c r="U35" i="94"/>
  <c r="C36" i="94"/>
  <c r="G36" i="94"/>
  <c r="K36" i="94"/>
  <c r="O36" i="94"/>
  <c r="S36" i="94"/>
  <c r="W36" i="94"/>
  <c r="E37" i="94"/>
  <c r="I37" i="94"/>
  <c r="M37" i="94"/>
  <c r="Q37" i="94"/>
  <c r="U37" i="94"/>
  <c r="C38" i="94"/>
  <c r="G38" i="94"/>
  <c r="K38" i="94"/>
  <c r="O38" i="94"/>
  <c r="S38" i="94"/>
  <c r="W38" i="94"/>
  <c r="E39" i="94"/>
  <c r="I39" i="94"/>
  <c r="M39" i="94"/>
  <c r="Q39" i="94"/>
  <c r="U39" i="94"/>
  <c r="C40" i="94"/>
  <c r="G40" i="94"/>
  <c r="K40" i="94"/>
  <c r="O40" i="94"/>
  <c r="S40" i="94"/>
  <c r="W40" i="94"/>
  <c r="E41" i="94"/>
  <c r="I41" i="94"/>
  <c r="M41" i="94"/>
  <c r="Q41" i="94"/>
  <c r="U41" i="94"/>
  <c r="C42" i="94"/>
  <c r="G42" i="94"/>
  <c r="K42" i="94"/>
  <c r="O42" i="94"/>
  <c r="S42" i="94"/>
  <c r="W42" i="94"/>
  <c r="E43" i="94"/>
  <c r="I43" i="94"/>
  <c r="M43" i="94"/>
  <c r="Q43" i="94"/>
  <c r="U43" i="94"/>
  <c r="C44" i="94"/>
  <c r="G44" i="94"/>
  <c r="K44" i="94"/>
  <c r="O44" i="94"/>
  <c r="S44" i="94"/>
  <c r="W44" i="94"/>
  <c r="E45" i="94"/>
  <c r="I45" i="94"/>
  <c r="E71" i="115"/>
  <c r="G52" i="114"/>
  <c r="K52" i="114"/>
  <c r="S27" i="113"/>
  <c r="W27" i="113"/>
  <c r="E33" i="113"/>
  <c r="I33" i="113"/>
  <c r="M33" i="113"/>
  <c r="Q33" i="113"/>
  <c r="U33" i="113"/>
  <c r="E52" i="113"/>
  <c r="I52" i="113"/>
  <c r="M52" i="113"/>
  <c r="Q52" i="113"/>
  <c r="U52" i="113"/>
  <c r="N4" i="109"/>
  <c r="R4" i="109"/>
  <c r="V4" i="109"/>
  <c r="V52" i="107"/>
  <c r="G8" i="102"/>
  <c r="W22" i="102"/>
  <c r="E22" i="102"/>
  <c r="D4" i="100"/>
  <c r="H4" i="100"/>
  <c r="L4" i="100"/>
  <c r="P4" i="100"/>
  <c r="T4" i="100"/>
  <c r="F8" i="100"/>
  <c r="J8" i="100"/>
  <c r="N8" i="100"/>
  <c r="R8" i="100"/>
  <c r="V8" i="100"/>
  <c r="F11" i="100"/>
  <c r="J11" i="100"/>
  <c r="N11" i="100"/>
  <c r="R11" i="100"/>
  <c r="V11" i="100"/>
  <c r="D17" i="100"/>
  <c r="H17" i="100"/>
  <c r="L17" i="100"/>
  <c r="P17" i="100"/>
  <c r="T17" i="100"/>
  <c r="D22" i="100"/>
  <c r="H22" i="100"/>
  <c r="L22" i="100"/>
  <c r="P22" i="100"/>
  <c r="T22" i="100"/>
  <c r="F27" i="100"/>
  <c r="J27" i="100"/>
  <c r="N27" i="100"/>
  <c r="R27" i="100"/>
  <c r="V27" i="100"/>
  <c r="D33" i="100"/>
  <c r="H33" i="100"/>
  <c r="L33" i="100"/>
  <c r="P33" i="100"/>
  <c r="T33" i="100"/>
  <c r="D52" i="100"/>
  <c r="H52" i="100"/>
  <c r="L52" i="100"/>
  <c r="P52" i="100"/>
  <c r="T52" i="100"/>
  <c r="D71" i="100"/>
  <c r="H71" i="100"/>
  <c r="L71" i="100"/>
  <c r="P71" i="100"/>
  <c r="T71" i="100"/>
  <c r="F4" i="99"/>
  <c r="J4" i="99"/>
  <c r="N4" i="99"/>
  <c r="R4" i="99"/>
  <c r="V4" i="99"/>
  <c r="D8" i="99"/>
  <c r="H8" i="99"/>
  <c r="L8" i="99"/>
  <c r="P8" i="99"/>
  <c r="T8" i="99"/>
  <c r="D11" i="99"/>
  <c r="H11" i="99"/>
  <c r="L11" i="99"/>
  <c r="P11" i="99"/>
  <c r="T11" i="99"/>
  <c r="F17" i="99"/>
  <c r="J17" i="99"/>
  <c r="N17" i="99"/>
  <c r="R17" i="99"/>
  <c r="V17" i="99"/>
  <c r="F22" i="99"/>
  <c r="J22" i="99"/>
  <c r="N22" i="99"/>
  <c r="R22" i="99"/>
  <c r="V22" i="99"/>
  <c r="D27" i="99"/>
  <c r="H27" i="99"/>
  <c r="L27" i="99"/>
  <c r="P27" i="99"/>
  <c r="T27" i="99"/>
  <c r="F33" i="99"/>
  <c r="J33" i="99"/>
  <c r="N33" i="99"/>
  <c r="R33" i="99"/>
  <c r="V33" i="99"/>
  <c r="F52" i="99"/>
  <c r="J52" i="99"/>
  <c r="N52" i="99"/>
  <c r="R52" i="99"/>
  <c r="V52" i="99"/>
  <c r="F71" i="99"/>
  <c r="J71" i="99"/>
  <c r="N71" i="99"/>
  <c r="R71" i="99"/>
  <c r="V71" i="99"/>
  <c r="D4" i="98"/>
  <c r="H4" i="98"/>
  <c r="L4" i="98"/>
  <c r="P4" i="98"/>
  <c r="T4" i="98"/>
  <c r="F8" i="98"/>
  <c r="J8" i="98"/>
  <c r="N8" i="98"/>
  <c r="R8" i="98"/>
  <c r="V8" i="98"/>
  <c r="F11" i="98"/>
  <c r="J11" i="98"/>
  <c r="N11" i="98"/>
  <c r="R11" i="98"/>
  <c r="V11" i="98"/>
  <c r="D5" i="94"/>
  <c r="H5" i="94"/>
  <c r="L5" i="94"/>
  <c r="P5" i="94"/>
  <c r="T5" i="94"/>
  <c r="F6" i="94"/>
  <c r="J6" i="94"/>
  <c r="N6" i="94"/>
  <c r="R6" i="94"/>
  <c r="V6" i="94"/>
  <c r="D7" i="94"/>
  <c r="H7" i="94"/>
  <c r="L7" i="94"/>
  <c r="P7" i="94"/>
  <c r="T7" i="94"/>
  <c r="F9" i="94"/>
  <c r="J9" i="94"/>
  <c r="N9" i="94"/>
  <c r="R9" i="94"/>
  <c r="V9" i="94"/>
  <c r="D10" i="94"/>
  <c r="H10" i="94"/>
  <c r="L10" i="94"/>
  <c r="P10" i="94"/>
  <c r="T10" i="94"/>
  <c r="T8" i="94" s="1"/>
  <c r="F12" i="94"/>
  <c r="J12" i="94"/>
  <c r="N12" i="94"/>
  <c r="R12" i="94"/>
  <c r="V12" i="94"/>
  <c r="D13" i="94"/>
  <c r="H13" i="94"/>
  <c r="L13" i="94"/>
  <c r="P13" i="94"/>
  <c r="T13" i="94"/>
  <c r="F14" i="94"/>
  <c r="J14" i="94"/>
  <c r="N14" i="94"/>
  <c r="R14" i="94"/>
  <c r="V14" i="94"/>
  <c r="D15" i="94"/>
  <c r="H15" i="94"/>
  <c r="L15" i="94"/>
  <c r="P15" i="94"/>
  <c r="T15" i="94"/>
  <c r="F16" i="94"/>
  <c r="J16" i="94"/>
  <c r="N16" i="94"/>
  <c r="R16" i="94"/>
  <c r="V16" i="94"/>
  <c r="D18" i="94"/>
  <c r="H18" i="94"/>
  <c r="L18" i="94"/>
  <c r="P18" i="94"/>
  <c r="T18" i="94"/>
  <c r="F19" i="94"/>
  <c r="J19" i="94"/>
  <c r="N19" i="94"/>
  <c r="R19" i="94"/>
  <c r="V19" i="94"/>
  <c r="D20" i="94"/>
  <c r="H20" i="94"/>
  <c r="L20" i="94"/>
  <c r="P20" i="94"/>
  <c r="T20" i="94"/>
  <c r="F21" i="94"/>
  <c r="J21" i="94"/>
  <c r="N21" i="94"/>
  <c r="R21" i="94"/>
  <c r="V21" i="94"/>
  <c r="D23" i="94"/>
  <c r="H23" i="94"/>
  <c r="L23" i="94"/>
  <c r="P23" i="94"/>
  <c r="T23" i="94"/>
  <c r="F24" i="94"/>
  <c r="J24" i="94"/>
  <c r="N24" i="94"/>
  <c r="R24" i="94"/>
  <c r="V24" i="94"/>
  <c r="D25" i="94"/>
  <c r="H25" i="94"/>
  <c r="L25" i="94"/>
  <c r="P25" i="94"/>
  <c r="T25" i="94"/>
  <c r="F28" i="94"/>
  <c r="J28" i="94"/>
  <c r="N28" i="94"/>
  <c r="R28" i="94"/>
  <c r="V28" i="94"/>
  <c r="D29" i="94"/>
  <c r="H29" i="94"/>
  <c r="L29" i="94"/>
  <c r="P29" i="94"/>
  <c r="T29" i="94"/>
  <c r="F30" i="94"/>
  <c r="J30" i="94"/>
  <c r="N30" i="94"/>
  <c r="R30" i="94"/>
  <c r="V30" i="94"/>
  <c r="D31" i="94"/>
  <c r="H31" i="94"/>
  <c r="L31" i="94"/>
  <c r="P31" i="94"/>
  <c r="T31" i="94"/>
  <c r="F32" i="94"/>
  <c r="J32" i="94"/>
  <c r="N32" i="94"/>
  <c r="R32" i="94"/>
  <c r="V32" i="94"/>
  <c r="D34" i="94"/>
  <c r="H34" i="94"/>
  <c r="L34" i="94"/>
  <c r="P34" i="94"/>
  <c r="T34" i="94"/>
  <c r="F35" i="94"/>
  <c r="C8" i="119"/>
  <c r="G8" i="119"/>
  <c r="K8" i="119"/>
  <c r="O8" i="119"/>
  <c r="S8" i="119"/>
  <c r="W8" i="119"/>
  <c r="C11" i="119"/>
  <c r="G11" i="119"/>
  <c r="K11" i="119"/>
  <c r="O11" i="119"/>
  <c r="S11" i="119"/>
  <c r="W11" i="119"/>
  <c r="E17" i="119"/>
  <c r="I17" i="119"/>
  <c r="M17" i="119"/>
  <c r="Q17" i="119"/>
  <c r="U17" i="119"/>
  <c r="E22" i="119"/>
  <c r="I22" i="119"/>
  <c r="M22" i="119"/>
  <c r="Q22" i="119"/>
  <c r="U22" i="119"/>
  <c r="C27" i="119"/>
  <c r="G27" i="119"/>
  <c r="K27" i="119"/>
  <c r="O27" i="119"/>
  <c r="S27" i="119"/>
  <c r="W27" i="119"/>
  <c r="G22" i="118"/>
  <c r="K22" i="118"/>
  <c r="E4" i="115"/>
  <c r="I4" i="115"/>
  <c r="M4" i="115"/>
  <c r="Q4" i="115"/>
  <c r="U4" i="115"/>
  <c r="S4" i="114"/>
  <c r="W4" i="114"/>
  <c r="E8" i="114"/>
  <c r="I8" i="114"/>
  <c r="M8" i="114"/>
  <c r="Q8" i="114"/>
  <c r="U8" i="114"/>
  <c r="E11" i="114"/>
  <c r="I11" i="114"/>
  <c r="M11" i="114"/>
  <c r="Q11" i="114"/>
  <c r="U11" i="114"/>
  <c r="S71" i="114"/>
  <c r="W71" i="114"/>
  <c r="E4" i="113"/>
  <c r="I4" i="113"/>
  <c r="M4" i="113"/>
  <c r="Q4" i="113"/>
  <c r="U4" i="113"/>
  <c r="C8" i="113"/>
  <c r="G8" i="113"/>
  <c r="K8" i="113"/>
  <c r="O8" i="113"/>
  <c r="S8" i="113"/>
  <c r="W8" i="113"/>
  <c r="C11" i="113"/>
  <c r="G11" i="113"/>
  <c r="K11" i="113"/>
  <c r="O11" i="113"/>
  <c r="S11" i="113"/>
  <c r="W11" i="113"/>
  <c r="E17" i="113"/>
  <c r="I17" i="113"/>
  <c r="M17" i="113"/>
  <c r="Q17" i="113"/>
  <c r="U17" i="113"/>
  <c r="E22" i="113"/>
  <c r="I22" i="113"/>
  <c r="M22" i="113"/>
  <c r="Q22" i="113"/>
  <c r="U22" i="113"/>
  <c r="C27" i="113"/>
  <c r="G27" i="113"/>
  <c r="K27" i="113"/>
  <c r="C22" i="112"/>
  <c r="G22" i="112"/>
  <c r="K22" i="112"/>
  <c r="O22" i="112"/>
  <c r="S22" i="112"/>
  <c r="W22" i="112"/>
  <c r="E27" i="112"/>
  <c r="I27" i="112"/>
  <c r="M27" i="112"/>
  <c r="Q27" i="112"/>
  <c r="U27" i="112"/>
  <c r="C33" i="112"/>
  <c r="G33" i="112"/>
  <c r="K33" i="112"/>
  <c r="O33" i="112"/>
  <c r="S33" i="112"/>
  <c r="W33" i="112"/>
  <c r="C52" i="112"/>
  <c r="G52" i="112"/>
  <c r="K52" i="112"/>
  <c r="O52" i="112"/>
  <c r="S52" i="112"/>
  <c r="W52" i="112"/>
  <c r="F4" i="109"/>
  <c r="J4" i="109"/>
  <c r="T52" i="108"/>
  <c r="D71" i="108"/>
  <c r="H71" i="108"/>
  <c r="L71" i="108"/>
  <c r="P71" i="108"/>
  <c r="T71" i="108"/>
  <c r="F4" i="107"/>
  <c r="J4" i="107"/>
  <c r="N4" i="107"/>
  <c r="R4" i="107"/>
  <c r="V4" i="107"/>
  <c r="D8" i="107"/>
  <c r="H8" i="107"/>
  <c r="L8" i="107"/>
  <c r="P8" i="107"/>
  <c r="T8" i="107"/>
  <c r="D11" i="107"/>
  <c r="H11" i="107"/>
  <c r="L11" i="107"/>
  <c r="P11" i="107"/>
  <c r="T11" i="107"/>
  <c r="F17" i="107"/>
  <c r="J17" i="107"/>
  <c r="N17" i="107"/>
  <c r="R17" i="107"/>
  <c r="V17" i="107"/>
  <c r="F22" i="107"/>
  <c r="J22" i="107"/>
  <c r="N22" i="107"/>
  <c r="R22" i="107"/>
  <c r="V22" i="107"/>
  <c r="D27" i="107"/>
  <c r="H27" i="107"/>
  <c r="L27" i="107"/>
  <c r="P27" i="107"/>
  <c r="T27" i="107"/>
  <c r="F33" i="107"/>
  <c r="J33" i="107"/>
  <c r="N33" i="107"/>
  <c r="R33" i="107"/>
  <c r="V33" i="107"/>
  <c r="F52" i="107"/>
  <c r="J52" i="107"/>
  <c r="N52" i="107"/>
  <c r="R52" i="107"/>
  <c r="L8" i="102"/>
  <c r="D22" i="102"/>
  <c r="T22" i="102"/>
  <c r="N22" i="102"/>
  <c r="M71" i="102"/>
  <c r="E5" i="94"/>
  <c r="I5" i="94"/>
  <c r="M5" i="94"/>
  <c r="Q5" i="94"/>
  <c r="U5" i="94"/>
  <c r="C6" i="94"/>
  <c r="G6" i="94"/>
  <c r="K6" i="94"/>
  <c r="O6" i="94"/>
  <c r="S6" i="94"/>
  <c r="W6" i="94"/>
  <c r="E7" i="94"/>
  <c r="I7" i="94"/>
  <c r="M7" i="94"/>
  <c r="Q7" i="94"/>
  <c r="U7" i="94"/>
  <c r="C9" i="94"/>
  <c r="G9" i="94"/>
  <c r="K9" i="94"/>
  <c r="O9" i="94"/>
  <c r="S9" i="94"/>
  <c r="W9" i="94"/>
  <c r="E10" i="94"/>
  <c r="I10" i="94"/>
  <c r="M10" i="94"/>
  <c r="Q10" i="94"/>
  <c r="U10" i="94"/>
  <c r="C12" i="94"/>
  <c r="G12" i="94"/>
  <c r="K12" i="94"/>
  <c r="O12" i="94"/>
  <c r="S12" i="94"/>
  <c r="W12" i="94"/>
  <c r="E13" i="94"/>
  <c r="I13" i="94"/>
  <c r="M13" i="94"/>
  <c r="Q13" i="94"/>
  <c r="U13" i="94"/>
  <c r="C14" i="94"/>
  <c r="G14" i="94"/>
  <c r="K14" i="94"/>
  <c r="O14" i="94"/>
  <c r="S14" i="94"/>
  <c r="W14" i="94"/>
  <c r="E15" i="94"/>
  <c r="I15" i="94"/>
  <c r="M15" i="94"/>
  <c r="Q15" i="94"/>
  <c r="U15" i="94"/>
  <c r="C16" i="94"/>
  <c r="G16" i="94"/>
  <c r="K16" i="94"/>
  <c r="O16" i="94"/>
  <c r="S16" i="94"/>
  <c r="W16" i="94"/>
  <c r="E18" i="94"/>
  <c r="I18" i="94"/>
  <c r="M18" i="94"/>
  <c r="Q18" i="94"/>
  <c r="U18" i="94"/>
  <c r="C19" i="94"/>
  <c r="G19" i="94"/>
  <c r="K19" i="94"/>
  <c r="O19" i="94"/>
  <c r="S19" i="94"/>
  <c r="W19" i="94"/>
  <c r="E20" i="94"/>
  <c r="I20" i="94"/>
  <c r="M20" i="94"/>
  <c r="Q20" i="94"/>
  <c r="U20" i="94"/>
  <c r="C21" i="94"/>
  <c r="G21" i="94"/>
  <c r="K21" i="94"/>
  <c r="O21" i="94"/>
  <c r="S21" i="94"/>
  <c r="W21" i="94"/>
  <c r="E23" i="94"/>
  <c r="I23" i="94"/>
  <c r="M23" i="94"/>
  <c r="Q23" i="94"/>
  <c r="U23" i="94"/>
  <c r="C24" i="94"/>
  <c r="G24" i="94"/>
  <c r="K24" i="94"/>
  <c r="O24" i="94"/>
  <c r="S24" i="94"/>
  <c r="W24" i="94"/>
  <c r="E25" i="94"/>
  <c r="I25" i="94"/>
  <c r="M25" i="94"/>
  <c r="Q25" i="94"/>
  <c r="U25" i="94"/>
  <c r="C28" i="94"/>
  <c r="G28" i="94"/>
  <c r="K28" i="94"/>
  <c r="O28" i="94"/>
  <c r="S28" i="94"/>
  <c r="W28" i="94"/>
  <c r="E29" i="94"/>
  <c r="I29" i="94"/>
  <c r="M29" i="94"/>
  <c r="Q29" i="94"/>
  <c r="U29" i="94"/>
  <c r="C30" i="94"/>
  <c r="G30" i="94"/>
  <c r="K30" i="94"/>
  <c r="O30" i="94"/>
  <c r="S30" i="94"/>
  <c r="W30" i="94"/>
  <c r="E31" i="94"/>
  <c r="I31" i="94"/>
  <c r="M31" i="94"/>
  <c r="Q31" i="94"/>
  <c r="U31" i="94"/>
  <c r="C32" i="94"/>
  <c r="G32" i="94"/>
  <c r="K32" i="94"/>
  <c r="O32" i="94"/>
  <c r="S32" i="94"/>
  <c r="W32" i="94"/>
  <c r="E34" i="94"/>
  <c r="I34" i="94"/>
  <c r="M34" i="94"/>
  <c r="Q34" i="94"/>
  <c r="U34" i="94"/>
  <c r="C35" i="94"/>
  <c r="G35" i="94"/>
  <c r="D51" i="94"/>
  <c r="H51" i="94"/>
  <c r="L51" i="94"/>
  <c r="P51" i="94"/>
  <c r="T51" i="94"/>
  <c r="F52" i="95"/>
  <c r="F53" i="94"/>
  <c r="J52" i="95"/>
  <c r="J53" i="94"/>
  <c r="N52" i="95"/>
  <c r="N53" i="94"/>
  <c r="R52" i="95"/>
  <c r="R53" i="94"/>
  <c r="V52" i="95"/>
  <c r="V53" i="94"/>
  <c r="E54" i="94"/>
  <c r="I54" i="94"/>
  <c r="M54" i="94"/>
  <c r="Q54" i="94"/>
  <c r="U54" i="94"/>
  <c r="C55" i="94"/>
  <c r="G55" i="94"/>
  <c r="K55" i="94"/>
  <c r="O55" i="94"/>
  <c r="S55" i="94"/>
  <c r="W55" i="94"/>
  <c r="E56" i="94"/>
  <c r="I56" i="94"/>
  <c r="M56" i="94"/>
  <c r="Q56" i="94"/>
  <c r="U56" i="94"/>
  <c r="C57" i="94"/>
  <c r="G57" i="94"/>
  <c r="K57" i="94"/>
  <c r="O57" i="94"/>
  <c r="S57" i="94"/>
  <c r="W57" i="94"/>
  <c r="E58" i="94"/>
  <c r="I58" i="94"/>
  <c r="M58" i="94"/>
  <c r="Q58" i="94"/>
  <c r="U58" i="94"/>
  <c r="C59" i="94"/>
  <c r="G59" i="94"/>
  <c r="K59" i="94"/>
  <c r="O59" i="94"/>
  <c r="S59" i="94"/>
  <c r="W59" i="94"/>
  <c r="E60" i="94"/>
  <c r="I60" i="94"/>
  <c r="M60" i="94"/>
  <c r="Q60" i="94"/>
  <c r="U60" i="94"/>
  <c r="C61" i="94"/>
  <c r="G61" i="94"/>
  <c r="K61" i="94"/>
  <c r="O61" i="94"/>
  <c r="S61" i="94"/>
  <c r="W61" i="94"/>
  <c r="E62" i="94"/>
  <c r="I62" i="94"/>
  <c r="M62" i="94"/>
  <c r="Q62" i="94"/>
  <c r="U62" i="94"/>
  <c r="C63" i="94"/>
  <c r="G63" i="94"/>
  <c r="K63" i="94"/>
  <c r="O63" i="94"/>
  <c r="S63" i="94"/>
  <c r="W63" i="94"/>
  <c r="E64" i="94"/>
  <c r="I64" i="94"/>
  <c r="M64" i="94"/>
  <c r="Q64" i="94"/>
  <c r="U64" i="94"/>
  <c r="C65" i="94"/>
  <c r="G65" i="94"/>
  <c r="K65" i="94"/>
  <c r="O65" i="94"/>
  <c r="S65" i="94"/>
  <c r="W65" i="94"/>
  <c r="E66" i="94"/>
  <c r="I66" i="94"/>
  <c r="M66" i="94"/>
  <c r="Q66" i="94"/>
  <c r="U66" i="94"/>
  <c r="C67" i="94"/>
  <c r="G67" i="94"/>
  <c r="K67" i="94"/>
  <c r="O67" i="94"/>
  <c r="S67" i="94"/>
  <c r="W67" i="94"/>
  <c r="E68" i="94"/>
  <c r="I68" i="94"/>
  <c r="M68" i="94"/>
  <c r="Q68" i="94"/>
  <c r="U68" i="94"/>
  <c r="C69" i="94"/>
  <c r="G69" i="94"/>
  <c r="K69" i="94"/>
  <c r="O69" i="94"/>
  <c r="S69" i="94"/>
  <c r="W69" i="94"/>
  <c r="E70" i="94"/>
  <c r="I70" i="94"/>
  <c r="M70" i="94"/>
  <c r="Q70" i="94"/>
  <c r="U70" i="94"/>
  <c r="C72" i="94"/>
  <c r="G72" i="94"/>
  <c r="K72" i="94"/>
  <c r="O72" i="94"/>
  <c r="S72" i="94"/>
  <c r="W72" i="94"/>
  <c r="E73" i="94"/>
  <c r="I73" i="94"/>
  <c r="M73" i="94"/>
  <c r="Q73" i="94"/>
  <c r="U73" i="94"/>
  <c r="C74" i="94"/>
  <c r="G74" i="94"/>
  <c r="K74" i="94"/>
  <c r="O74" i="94"/>
  <c r="S74" i="94"/>
  <c r="W74" i="94"/>
  <c r="E75" i="94"/>
  <c r="I75" i="94"/>
  <c r="M75" i="94"/>
  <c r="Q75" i="94"/>
  <c r="U75" i="94"/>
  <c r="C76" i="94"/>
  <c r="G76" i="94"/>
  <c r="K76" i="94"/>
  <c r="O76" i="94"/>
  <c r="S76" i="94"/>
  <c r="W76" i="94"/>
  <c r="F27" i="81"/>
  <c r="E52" i="79"/>
  <c r="I52" i="79"/>
  <c r="M52" i="79"/>
  <c r="E8" i="78"/>
  <c r="I8" i="78"/>
  <c r="M8" i="78"/>
  <c r="E5" i="75"/>
  <c r="I5" i="75"/>
  <c r="M5" i="75"/>
  <c r="Q5" i="75"/>
  <c r="U5" i="75"/>
  <c r="C6" i="75"/>
  <c r="G6" i="75"/>
  <c r="K6" i="75"/>
  <c r="O6" i="75"/>
  <c r="S6" i="75"/>
  <c r="W6" i="75"/>
  <c r="E7" i="75"/>
  <c r="I7" i="75"/>
  <c r="M7" i="75"/>
  <c r="Q7" i="75"/>
  <c r="U7" i="75"/>
  <c r="C9" i="75"/>
  <c r="G9" i="75"/>
  <c r="K9" i="75"/>
  <c r="O9" i="75"/>
  <c r="S9" i="75"/>
  <c r="W9" i="75"/>
  <c r="E10" i="75"/>
  <c r="I10" i="75"/>
  <c r="M10" i="75"/>
  <c r="Q10" i="75"/>
  <c r="U10" i="75"/>
  <c r="C12" i="75"/>
  <c r="G12" i="75"/>
  <c r="K12" i="75"/>
  <c r="O12" i="75"/>
  <c r="S12" i="75"/>
  <c r="W12" i="75"/>
  <c r="E13" i="75"/>
  <c r="I13" i="75"/>
  <c r="M13" i="75"/>
  <c r="Q13" i="75"/>
  <c r="U13" i="75"/>
  <c r="C14" i="75"/>
  <c r="G14" i="75"/>
  <c r="K14" i="75"/>
  <c r="O14" i="75"/>
  <c r="S14" i="75"/>
  <c r="W14" i="75"/>
  <c r="E15" i="75"/>
  <c r="I15" i="75"/>
  <c r="M15" i="75"/>
  <c r="Q15" i="75"/>
  <c r="U15" i="75"/>
  <c r="C16" i="75"/>
  <c r="G16" i="75"/>
  <c r="K16" i="75"/>
  <c r="O16" i="75"/>
  <c r="S16" i="75"/>
  <c r="W16" i="75"/>
  <c r="E18" i="75"/>
  <c r="I18" i="75"/>
  <c r="M18" i="75"/>
  <c r="Q18" i="75"/>
  <c r="U18" i="75"/>
  <c r="C19" i="75"/>
  <c r="G19" i="75"/>
  <c r="K19" i="75"/>
  <c r="O19" i="75"/>
  <c r="S19" i="75"/>
  <c r="W19" i="75"/>
  <c r="E20" i="75"/>
  <c r="I20" i="75"/>
  <c r="M20" i="75"/>
  <c r="Q20" i="75"/>
  <c r="U20" i="75"/>
  <c r="C21" i="75"/>
  <c r="G21" i="75"/>
  <c r="K21" i="75"/>
  <c r="O21" i="75"/>
  <c r="S21" i="75"/>
  <c r="W21" i="75"/>
  <c r="I23" i="75"/>
  <c r="M23" i="75"/>
  <c r="U23" i="75"/>
  <c r="C24" i="75"/>
  <c r="G24" i="75"/>
  <c r="K24" i="75"/>
  <c r="O24" i="75"/>
  <c r="S24" i="75"/>
  <c r="W24" i="75"/>
  <c r="E25" i="75"/>
  <c r="I25" i="75"/>
  <c r="M25" i="75"/>
  <c r="Q25" i="75"/>
  <c r="U25" i="75"/>
  <c r="C28" i="75"/>
  <c r="G28" i="75"/>
  <c r="K28" i="75"/>
  <c r="O28" i="75"/>
  <c r="S28" i="75"/>
  <c r="W28" i="75"/>
  <c r="E29" i="75"/>
  <c r="I29" i="75"/>
  <c r="M29" i="75"/>
  <c r="Q29" i="75"/>
  <c r="U29" i="75"/>
  <c r="C30" i="75"/>
  <c r="G30" i="75"/>
  <c r="K30" i="75"/>
  <c r="O30" i="75"/>
  <c r="S30" i="75"/>
  <c r="W30" i="75"/>
  <c r="E31" i="75"/>
  <c r="I31" i="75"/>
  <c r="M31" i="75"/>
  <c r="Q31" i="75"/>
  <c r="U31" i="75"/>
  <c r="C32" i="75"/>
  <c r="G32" i="75"/>
  <c r="K32" i="75"/>
  <c r="O32" i="75"/>
  <c r="S32" i="75"/>
  <c r="W32" i="75"/>
  <c r="E34" i="75"/>
  <c r="I34" i="75"/>
  <c r="M34" i="75"/>
  <c r="Q34" i="75"/>
  <c r="U34" i="75"/>
  <c r="C35" i="75"/>
  <c r="G35" i="75"/>
  <c r="K35" i="75"/>
  <c r="O35" i="75"/>
  <c r="S35" i="75"/>
  <c r="W35" i="75"/>
  <c r="E36" i="75"/>
  <c r="I36" i="75"/>
  <c r="M36" i="75"/>
  <c r="Q36" i="75"/>
  <c r="U36" i="75"/>
  <c r="C37" i="75"/>
  <c r="G37" i="75"/>
  <c r="K37" i="75"/>
  <c r="O37" i="75"/>
  <c r="S37" i="75"/>
  <c r="W37" i="75"/>
  <c r="E38" i="75"/>
  <c r="I38" i="75"/>
  <c r="M38" i="75"/>
  <c r="Q38" i="75"/>
  <c r="U38" i="75"/>
  <c r="C39" i="75"/>
  <c r="G39" i="75"/>
  <c r="K39" i="75"/>
  <c r="O39" i="75"/>
  <c r="S39" i="75"/>
  <c r="W39" i="75"/>
  <c r="E40" i="75"/>
  <c r="I40" i="75"/>
  <c r="M40" i="75"/>
  <c r="Q40" i="75"/>
  <c r="U40" i="75"/>
  <c r="C41" i="75"/>
  <c r="G41" i="75"/>
  <c r="K41" i="75"/>
  <c r="O41" i="75"/>
  <c r="S41" i="75"/>
  <c r="W41" i="75"/>
  <c r="E42" i="75"/>
  <c r="I42" i="75"/>
  <c r="M42" i="75"/>
  <c r="Q42" i="75"/>
  <c r="U42" i="75"/>
  <c r="C43" i="75"/>
  <c r="G43" i="75"/>
  <c r="K43" i="75"/>
  <c r="O43" i="75"/>
  <c r="S43" i="75"/>
  <c r="W43" i="75"/>
  <c r="E44" i="75"/>
  <c r="I44" i="75"/>
  <c r="M44" i="75"/>
  <c r="Q44" i="75"/>
  <c r="U44" i="75"/>
  <c r="C45" i="75"/>
  <c r="G45" i="75"/>
  <c r="K45" i="75"/>
  <c r="O45" i="75"/>
  <c r="S45" i="75"/>
  <c r="W45" i="75"/>
  <c r="E46" i="75"/>
  <c r="I46" i="75"/>
  <c r="M46" i="75"/>
  <c r="Q46" i="75"/>
  <c r="U46" i="75"/>
  <c r="C47" i="75"/>
  <c r="G47" i="75"/>
  <c r="K47" i="75"/>
  <c r="O47" i="75"/>
  <c r="S47" i="75"/>
  <c r="W47" i="75"/>
  <c r="E48" i="75"/>
  <c r="I48" i="75"/>
  <c r="M48" i="75"/>
  <c r="Q48" i="75"/>
  <c r="U48" i="75"/>
  <c r="C49" i="75"/>
  <c r="G49" i="75"/>
  <c r="K49" i="75"/>
  <c r="O49" i="75"/>
  <c r="S49" i="75"/>
  <c r="W49" i="75"/>
  <c r="E50" i="75"/>
  <c r="I50" i="75"/>
  <c r="M50" i="75"/>
  <c r="Q50" i="75"/>
  <c r="U50" i="75"/>
  <c r="C51" i="75"/>
  <c r="G51" i="75"/>
  <c r="K51" i="75"/>
  <c r="O51" i="75"/>
  <c r="S51" i="75"/>
  <c r="W51" i="75"/>
  <c r="E53" i="75"/>
  <c r="I53" i="75"/>
  <c r="M53" i="75"/>
  <c r="Q53" i="75"/>
  <c r="U53" i="75"/>
  <c r="C54" i="75"/>
  <c r="G54" i="75"/>
  <c r="K54" i="75"/>
  <c r="O54" i="75"/>
  <c r="S54" i="75"/>
  <c r="W54" i="75"/>
  <c r="E55" i="75"/>
  <c r="I55" i="75"/>
  <c r="M55" i="75"/>
  <c r="Q55" i="75"/>
  <c r="U55" i="75"/>
  <c r="C56" i="75"/>
  <c r="G56" i="75"/>
  <c r="K56" i="75"/>
  <c r="O56" i="75"/>
  <c r="S56" i="75"/>
  <c r="W56" i="75"/>
  <c r="E57" i="75"/>
  <c r="I57" i="75"/>
  <c r="M57" i="75"/>
  <c r="Q57" i="75"/>
  <c r="U57" i="75"/>
  <c r="C58" i="75"/>
  <c r="G58" i="75"/>
  <c r="K58" i="75"/>
  <c r="O58" i="75"/>
  <c r="S58" i="75"/>
  <c r="W58" i="75"/>
  <c r="E59" i="75"/>
  <c r="I59" i="75"/>
  <c r="M59" i="75"/>
  <c r="Q59" i="75"/>
  <c r="U59" i="75"/>
  <c r="C60" i="75"/>
  <c r="G60" i="75"/>
  <c r="K60" i="75"/>
  <c r="O60" i="75"/>
  <c r="S60" i="75"/>
  <c r="W60" i="75"/>
  <c r="E61" i="75"/>
  <c r="I61" i="75"/>
  <c r="M61" i="75"/>
  <c r="Q61" i="75"/>
  <c r="U61" i="75"/>
  <c r="C62" i="75"/>
  <c r="G62" i="75"/>
  <c r="K62" i="75"/>
  <c r="O62" i="75"/>
  <c r="S62" i="75"/>
  <c r="W62" i="75"/>
  <c r="E63" i="75"/>
  <c r="I63" i="75"/>
  <c r="M63" i="75"/>
  <c r="Q63" i="75"/>
  <c r="U63" i="75"/>
  <c r="C64" i="75"/>
  <c r="G64" i="75"/>
  <c r="K64" i="75"/>
  <c r="O64" i="75"/>
  <c r="S64" i="75"/>
  <c r="W64" i="75"/>
  <c r="E65" i="75"/>
  <c r="I65" i="75"/>
  <c r="M65" i="75"/>
  <c r="Q65" i="75"/>
  <c r="U65" i="75"/>
  <c r="C66" i="75"/>
  <c r="G66" i="75"/>
  <c r="K66" i="75"/>
  <c r="O66" i="75"/>
  <c r="S66" i="75"/>
  <c r="W66" i="75"/>
  <c r="E67" i="75"/>
  <c r="I67" i="75"/>
  <c r="M67" i="75"/>
  <c r="Q67" i="75"/>
  <c r="U67" i="75"/>
  <c r="C68" i="75"/>
  <c r="G68" i="75"/>
  <c r="K68" i="75"/>
  <c r="O68" i="75"/>
  <c r="S68" i="75"/>
  <c r="W68" i="75"/>
  <c r="E69" i="75"/>
  <c r="I69" i="75"/>
  <c r="M69" i="75"/>
  <c r="Q69" i="75"/>
  <c r="U69" i="75"/>
  <c r="C70" i="75"/>
  <c r="G70" i="75"/>
  <c r="K70" i="75"/>
  <c r="O70" i="75"/>
  <c r="S70" i="75"/>
  <c r="W70" i="75"/>
  <c r="I72" i="75"/>
  <c r="M72" i="75"/>
  <c r="U72" i="75"/>
  <c r="C73" i="75"/>
  <c r="G73" i="75"/>
  <c r="K73" i="75"/>
  <c r="O73" i="75"/>
  <c r="S73" i="75"/>
  <c r="W73" i="75"/>
  <c r="E74" i="75"/>
  <c r="I74" i="75"/>
  <c r="M74" i="75"/>
  <c r="Q74" i="75"/>
  <c r="U74" i="75"/>
  <c r="C75" i="75"/>
  <c r="G75" i="75"/>
  <c r="K75" i="75"/>
  <c r="O75" i="75"/>
  <c r="S75" i="75"/>
  <c r="W75" i="75"/>
  <c r="E76" i="75"/>
  <c r="I76" i="75"/>
  <c r="M76" i="75"/>
  <c r="Q76" i="75"/>
  <c r="U76" i="75"/>
  <c r="C8" i="73"/>
  <c r="J11" i="73"/>
  <c r="N11" i="73"/>
  <c r="F4" i="70"/>
  <c r="J4" i="70"/>
  <c r="F11" i="69"/>
  <c r="C33" i="69"/>
  <c r="G33" i="69"/>
  <c r="K33" i="69"/>
  <c r="P52" i="69"/>
  <c r="E5" i="60"/>
  <c r="M5" i="60"/>
  <c r="Q5" i="60"/>
  <c r="C6" i="60"/>
  <c r="G6" i="60"/>
  <c r="K6" i="60"/>
  <c r="O6" i="60"/>
  <c r="S6" i="60"/>
  <c r="W6" i="60"/>
  <c r="E7" i="60"/>
  <c r="I7" i="60"/>
  <c r="M7" i="60"/>
  <c r="Q7" i="60"/>
  <c r="U7" i="60"/>
  <c r="C9" i="60"/>
  <c r="G9" i="60"/>
  <c r="K9" i="60"/>
  <c r="O9" i="60"/>
  <c r="S9" i="60"/>
  <c r="W9" i="60"/>
  <c r="E10" i="60"/>
  <c r="I10" i="60"/>
  <c r="M10" i="60"/>
  <c r="Q10" i="60"/>
  <c r="U10" i="60"/>
  <c r="C12" i="60"/>
  <c r="G12" i="60"/>
  <c r="K12" i="60"/>
  <c r="O12" i="60"/>
  <c r="S12" i="60"/>
  <c r="W12" i="60"/>
  <c r="E13" i="60"/>
  <c r="I13" i="60"/>
  <c r="M13" i="60"/>
  <c r="Q13" i="60"/>
  <c r="U13" i="60"/>
  <c r="C14" i="60"/>
  <c r="G14" i="60"/>
  <c r="K14" i="60"/>
  <c r="O14" i="60"/>
  <c r="S14" i="60"/>
  <c r="W14" i="60"/>
  <c r="E15" i="60"/>
  <c r="I15" i="60"/>
  <c r="M15" i="60"/>
  <c r="Q15" i="60"/>
  <c r="U15" i="60"/>
  <c r="C16" i="60"/>
  <c r="G16" i="60"/>
  <c r="K16" i="60"/>
  <c r="O16" i="60"/>
  <c r="S16" i="60"/>
  <c r="W16" i="60"/>
  <c r="E18" i="60"/>
  <c r="I18" i="60"/>
  <c r="M18" i="60"/>
  <c r="Q18" i="60"/>
  <c r="U18" i="60"/>
  <c r="C19" i="60"/>
  <c r="G19" i="60"/>
  <c r="K19" i="60"/>
  <c r="O19" i="60"/>
  <c r="S19" i="60"/>
  <c r="W19" i="60"/>
  <c r="E20" i="60"/>
  <c r="I20" i="60"/>
  <c r="M20" i="60"/>
  <c r="Q20" i="60"/>
  <c r="U20" i="60"/>
  <c r="C21" i="60"/>
  <c r="G21" i="60"/>
  <c r="K21" i="60"/>
  <c r="O21" i="60"/>
  <c r="S21" i="60"/>
  <c r="W21" i="60"/>
  <c r="E23" i="60"/>
  <c r="I23" i="60"/>
  <c r="M23" i="60"/>
  <c r="Q23" i="60"/>
  <c r="U23" i="60"/>
  <c r="C24" i="60"/>
  <c r="G24" i="60"/>
  <c r="K24" i="60"/>
  <c r="O24" i="60"/>
  <c r="S24" i="60"/>
  <c r="W24" i="60"/>
  <c r="E25" i="60"/>
  <c r="I25" i="60"/>
  <c r="M25" i="60"/>
  <c r="Q25" i="60"/>
  <c r="U25" i="60"/>
  <c r="C28" i="60"/>
  <c r="G28" i="60"/>
  <c r="K28" i="60"/>
  <c r="O28" i="60"/>
  <c r="S28" i="60"/>
  <c r="W28" i="60"/>
  <c r="E29" i="60"/>
  <c r="I29" i="60"/>
  <c r="M29" i="60"/>
  <c r="Q29" i="60"/>
  <c r="U29" i="60"/>
  <c r="C30" i="60"/>
  <c r="G30" i="60"/>
  <c r="K30" i="60"/>
  <c r="O30" i="60"/>
  <c r="S30" i="60"/>
  <c r="W30" i="60"/>
  <c r="E31" i="60"/>
  <c r="I31" i="60"/>
  <c r="M31" i="60"/>
  <c r="Q31" i="60"/>
  <c r="U31" i="60"/>
  <c r="C32" i="60"/>
  <c r="G32" i="60"/>
  <c r="K32" i="60"/>
  <c r="O32" i="60"/>
  <c r="S32" i="60"/>
  <c r="W32" i="60"/>
  <c r="E34" i="60"/>
  <c r="M34" i="60"/>
  <c r="Q34" i="60"/>
  <c r="U34" i="60"/>
  <c r="C35" i="60"/>
  <c r="G35" i="60"/>
  <c r="K35" i="60"/>
  <c r="O35" i="60"/>
  <c r="S35" i="60"/>
  <c r="W35" i="60"/>
  <c r="E36" i="60"/>
  <c r="I36" i="60"/>
  <c r="M36" i="60"/>
  <c r="Q36" i="60"/>
  <c r="U36" i="60"/>
  <c r="C37" i="60"/>
  <c r="G37" i="60"/>
  <c r="K37" i="60"/>
  <c r="O37" i="60"/>
  <c r="S37" i="60"/>
  <c r="W37" i="60"/>
  <c r="E38" i="60"/>
  <c r="I38" i="60"/>
  <c r="M38" i="60"/>
  <c r="Q38" i="60"/>
  <c r="U38" i="60"/>
  <c r="C39" i="60"/>
  <c r="G39" i="60"/>
  <c r="K39" i="60"/>
  <c r="O39" i="60"/>
  <c r="S39" i="60"/>
  <c r="W39" i="60"/>
  <c r="E40" i="60"/>
  <c r="I40" i="60"/>
  <c r="M40" i="60"/>
  <c r="Q40" i="60"/>
  <c r="U40" i="60"/>
  <c r="C41" i="60"/>
  <c r="G41" i="60"/>
  <c r="K41" i="60"/>
  <c r="O41" i="60"/>
  <c r="S41" i="60"/>
  <c r="W41" i="60"/>
  <c r="E42" i="60"/>
  <c r="I42" i="60"/>
  <c r="M42" i="60"/>
  <c r="Q42" i="60"/>
  <c r="U42" i="60"/>
  <c r="C43" i="60"/>
  <c r="G43" i="60"/>
  <c r="K43" i="60"/>
  <c r="O43" i="60"/>
  <c r="S43" i="60"/>
  <c r="W43" i="60"/>
  <c r="E44" i="60"/>
  <c r="I44" i="60"/>
  <c r="M44" i="60"/>
  <c r="Q44" i="60"/>
  <c r="U44" i="60"/>
  <c r="C45" i="60"/>
  <c r="G45" i="60"/>
  <c r="K45" i="60"/>
  <c r="O45" i="60"/>
  <c r="S45" i="60"/>
  <c r="W45" i="60"/>
  <c r="E46" i="60"/>
  <c r="I46" i="60"/>
  <c r="M46" i="60"/>
  <c r="Q46" i="60"/>
  <c r="U46" i="60"/>
  <c r="C47" i="60"/>
  <c r="G47" i="60"/>
  <c r="K47" i="60"/>
  <c r="O47" i="60"/>
  <c r="S47" i="60"/>
  <c r="W47" i="60"/>
  <c r="E48" i="60"/>
  <c r="I48" i="60"/>
  <c r="M48" i="60"/>
  <c r="Q48" i="60"/>
  <c r="U48" i="60"/>
  <c r="C49" i="60"/>
  <c r="G49" i="60"/>
  <c r="K49" i="60"/>
  <c r="O49" i="60"/>
  <c r="S49" i="60"/>
  <c r="W49" i="60"/>
  <c r="E50" i="60"/>
  <c r="I50" i="60"/>
  <c r="M50" i="60"/>
  <c r="Q50" i="60"/>
  <c r="U50" i="60"/>
  <c r="C51" i="60"/>
  <c r="G51" i="60"/>
  <c r="K51" i="60"/>
  <c r="O51" i="60"/>
  <c r="S51" i="60"/>
  <c r="W51" i="60"/>
  <c r="E53" i="60"/>
  <c r="I53" i="60"/>
  <c r="M53" i="60"/>
  <c r="Q53" i="60"/>
  <c r="U53" i="60"/>
  <c r="C54" i="60"/>
  <c r="G54" i="60"/>
  <c r="K54" i="60"/>
  <c r="O54" i="60"/>
  <c r="S54" i="60"/>
  <c r="W54" i="60"/>
  <c r="E55" i="60"/>
  <c r="I55" i="60"/>
  <c r="M55" i="60"/>
  <c r="Q55" i="60"/>
  <c r="U55" i="60"/>
  <c r="C56" i="60"/>
  <c r="G56" i="60"/>
  <c r="K56" i="60"/>
  <c r="O56" i="60"/>
  <c r="S56" i="60"/>
  <c r="W56" i="60"/>
  <c r="E57" i="60"/>
  <c r="I57" i="60"/>
  <c r="M57" i="60"/>
  <c r="Q57" i="60"/>
  <c r="U57" i="60"/>
  <c r="C58" i="60"/>
  <c r="G58" i="60"/>
  <c r="K58" i="60"/>
  <c r="O58" i="60"/>
  <c r="S58" i="60"/>
  <c r="W58" i="60"/>
  <c r="E59" i="60"/>
  <c r="I59" i="60"/>
  <c r="M59" i="60"/>
  <c r="Q59" i="60"/>
  <c r="U59" i="60"/>
  <c r="C60" i="60"/>
  <c r="G60" i="60"/>
  <c r="K60" i="60"/>
  <c r="O60" i="60"/>
  <c r="S60" i="60"/>
  <c r="W60" i="60"/>
  <c r="E61" i="60"/>
  <c r="I61" i="60"/>
  <c r="M61" i="60"/>
  <c r="Q61" i="60"/>
  <c r="U61" i="60"/>
  <c r="C62" i="60"/>
  <c r="G62" i="60"/>
  <c r="K62" i="60"/>
  <c r="O62" i="60"/>
  <c r="S62" i="60"/>
  <c r="W62" i="60"/>
  <c r="E63" i="60"/>
  <c r="I63" i="60"/>
  <c r="M63" i="60"/>
  <c r="Q63" i="60"/>
  <c r="U63" i="60"/>
  <c r="C64" i="60"/>
  <c r="G64" i="60"/>
  <c r="K64" i="60"/>
  <c r="O64" i="60"/>
  <c r="S64" i="60"/>
  <c r="W64" i="60"/>
  <c r="E65" i="60"/>
  <c r="I65" i="60"/>
  <c r="M65" i="60"/>
  <c r="Q65" i="60"/>
  <c r="U65" i="60"/>
  <c r="C66" i="60"/>
  <c r="G66" i="60"/>
  <c r="K66" i="60"/>
  <c r="O66" i="60"/>
  <c r="S66" i="60"/>
  <c r="W66" i="60"/>
  <c r="E67" i="60"/>
  <c r="I67" i="60"/>
  <c r="M67" i="60"/>
  <c r="Q67" i="60"/>
  <c r="U67" i="60"/>
  <c r="C68" i="60"/>
  <c r="G68" i="60"/>
  <c r="K68" i="60"/>
  <c r="O68" i="60"/>
  <c r="S68" i="60"/>
  <c r="W68" i="60"/>
  <c r="E69" i="60"/>
  <c r="I69" i="60"/>
  <c r="M69" i="60"/>
  <c r="Q69" i="60"/>
  <c r="U69" i="60"/>
  <c r="C70" i="60"/>
  <c r="G70" i="60"/>
  <c r="K70" i="60"/>
  <c r="O70" i="60"/>
  <c r="S70" i="60"/>
  <c r="W70" i="60"/>
  <c r="E72" i="60"/>
  <c r="I72" i="60"/>
  <c r="M72" i="60"/>
  <c r="Q72" i="60"/>
  <c r="U72" i="60"/>
  <c r="C73" i="60"/>
  <c r="G73" i="60"/>
  <c r="K73" i="60"/>
  <c r="O73" i="60"/>
  <c r="S73" i="60"/>
  <c r="W73" i="60"/>
  <c r="E74" i="60"/>
  <c r="I74" i="60"/>
  <c r="M74" i="60"/>
  <c r="Q74" i="60"/>
  <c r="U74" i="60"/>
  <c r="C75" i="60"/>
  <c r="G75" i="60"/>
  <c r="K75" i="60"/>
  <c r="O75" i="60"/>
  <c r="S75" i="60"/>
  <c r="W75" i="60"/>
  <c r="E76" i="60"/>
  <c r="I76" i="60"/>
  <c r="M76" i="60"/>
  <c r="Q76" i="60"/>
  <c r="U76" i="60"/>
  <c r="C17" i="47"/>
  <c r="C22" i="47"/>
  <c r="C52" i="47"/>
  <c r="C71" i="47"/>
  <c r="F4" i="44"/>
  <c r="J4" i="44"/>
  <c r="N4" i="44"/>
  <c r="K11" i="44"/>
  <c r="O11" i="44"/>
  <c r="S11" i="44"/>
  <c r="F17" i="44"/>
  <c r="J17" i="44"/>
  <c r="I33" i="44"/>
  <c r="M33" i="44"/>
  <c r="R33" i="44"/>
  <c r="Q52" i="44"/>
  <c r="I8" i="43"/>
  <c r="M8" i="43"/>
  <c r="C71" i="43"/>
  <c r="G71" i="43"/>
  <c r="K71" i="43"/>
  <c r="O71" i="43"/>
  <c r="S71" i="43"/>
  <c r="W71" i="43"/>
  <c r="E4" i="42"/>
  <c r="I4" i="42"/>
  <c r="M4" i="42"/>
  <c r="Q4" i="42"/>
  <c r="U4" i="42"/>
  <c r="C8" i="42"/>
  <c r="G8" i="42"/>
  <c r="K8" i="42"/>
  <c r="O8" i="42"/>
  <c r="S8" i="42"/>
  <c r="W8" i="42"/>
  <c r="C11" i="42"/>
  <c r="G11" i="42"/>
  <c r="K11" i="42"/>
  <c r="O11" i="42"/>
  <c r="S11" i="42"/>
  <c r="W11" i="42"/>
  <c r="E17" i="42"/>
  <c r="I17" i="42"/>
  <c r="M17" i="42"/>
  <c r="Q17" i="42"/>
  <c r="U17" i="42"/>
  <c r="E22" i="42"/>
  <c r="I22" i="42"/>
  <c r="M22" i="42"/>
  <c r="Q22" i="42"/>
  <c r="U22" i="42"/>
  <c r="C27" i="42"/>
  <c r="C26" i="42" s="1"/>
  <c r="G27" i="42"/>
  <c r="G26" i="42" s="1"/>
  <c r="K27" i="42"/>
  <c r="K26" i="42" s="1"/>
  <c r="O27" i="42"/>
  <c r="O26" i="42" s="1"/>
  <c r="S27" i="42"/>
  <c r="S26" i="42" s="1"/>
  <c r="W27" i="42"/>
  <c r="W26" i="42" s="1"/>
  <c r="E33" i="42"/>
  <c r="E26" i="42" s="1"/>
  <c r="I33" i="42"/>
  <c r="I26" i="42" s="1"/>
  <c r="M33" i="42"/>
  <c r="M26" i="42" s="1"/>
  <c r="Q33" i="42"/>
  <c r="Q26" i="42" s="1"/>
  <c r="U33" i="42"/>
  <c r="U26" i="42" s="1"/>
  <c r="E52" i="42"/>
  <c r="I52" i="42"/>
  <c r="M52" i="42"/>
  <c r="Q52" i="42"/>
  <c r="U52" i="42"/>
  <c r="E71" i="42"/>
  <c r="I71" i="42"/>
  <c r="M71" i="42"/>
  <c r="Q71" i="42"/>
  <c r="U71" i="42"/>
  <c r="C4" i="41"/>
  <c r="G4" i="41"/>
  <c r="K4" i="41"/>
  <c r="O4" i="41"/>
  <c r="S4" i="41"/>
  <c r="W4" i="41"/>
  <c r="E8" i="41"/>
  <c r="I8" i="41"/>
  <c r="M8" i="41"/>
  <c r="Q8" i="41"/>
  <c r="Q3" i="41" s="1"/>
  <c r="U8" i="41"/>
  <c r="U3" i="41" s="1"/>
  <c r="F11" i="41"/>
  <c r="J11" i="41"/>
  <c r="O11" i="41"/>
  <c r="S11" i="41"/>
  <c r="W11" i="41"/>
  <c r="E17" i="41"/>
  <c r="I17" i="41"/>
  <c r="M17" i="41"/>
  <c r="Q17" i="41"/>
  <c r="U17" i="41"/>
  <c r="E22" i="41"/>
  <c r="I22" i="41"/>
  <c r="M22" i="41"/>
  <c r="Q22" i="41"/>
  <c r="U22" i="41"/>
  <c r="D27" i="41"/>
  <c r="D26" i="41" s="1"/>
  <c r="H27" i="41"/>
  <c r="H26" i="41" s="1"/>
  <c r="L27" i="41"/>
  <c r="L26" i="41" s="1"/>
  <c r="P27" i="41"/>
  <c r="P26" i="41" s="1"/>
  <c r="T27" i="41"/>
  <c r="T26" i="41" s="1"/>
  <c r="F33" i="41"/>
  <c r="F26" i="41" s="1"/>
  <c r="J33" i="41"/>
  <c r="J26" i="41" s="1"/>
  <c r="N33" i="41"/>
  <c r="N26" i="41" s="1"/>
  <c r="R33" i="41"/>
  <c r="R26" i="41" s="1"/>
  <c r="V33" i="41"/>
  <c r="V26" i="41" s="1"/>
  <c r="F52" i="41"/>
  <c r="J52" i="41"/>
  <c r="N52" i="41"/>
  <c r="R52" i="41"/>
  <c r="V52" i="41"/>
  <c r="F71" i="41"/>
  <c r="J71" i="41"/>
  <c r="N71" i="41"/>
  <c r="R71" i="41"/>
  <c r="V71" i="41"/>
  <c r="E4" i="40"/>
  <c r="E3" i="40" s="1"/>
  <c r="I4" i="40"/>
  <c r="I3" i="40" s="1"/>
  <c r="N4" i="40"/>
  <c r="N3" i="40" s="1"/>
  <c r="R4" i="40"/>
  <c r="R3" i="40" s="1"/>
  <c r="V4" i="40"/>
  <c r="V3" i="40" s="1"/>
  <c r="D8" i="40"/>
  <c r="H8" i="40"/>
  <c r="L8" i="40"/>
  <c r="P8" i="40"/>
  <c r="T8" i="40"/>
  <c r="D11" i="40"/>
  <c r="H11" i="40"/>
  <c r="L11" i="40"/>
  <c r="P11" i="40"/>
  <c r="T11" i="40"/>
  <c r="F17" i="40"/>
  <c r="J17" i="40"/>
  <c r="N17" i="40"/>
  <c r="R17" i="40"/>
  <c r="V17" i="40"/>
  <c r="L22" i="40"/>
  <c r="P22" i="40"/>
  <c r="U22" i="40"/>
  <c r="C27" i="40"/>
  <c r="G27" i="40"/>
  <c r="K27" i="40"/>
  <c r="P27" i="40"/>
  <c r="T27" i="40"/>
  <c r="C33" i="40"/>
  <c r="G33" i="40"/>
  <c r="K33" i="40"/>
  <c r="P33" i="40"/>
  <c r="T33" i="40"/>
  <c r="D52" i="40"/>
  <c r="H52" i="40"/>
  <c r="L52" i="40"/>
  <c r="P52" i="40"/>
  <c r="U52" i="40"/>
  <c r="E71" i="40"/>
  <c r="I71" i="40"/>
  <c r="M71" i="40"/>
  <c r="Q71" i="40"/>
  <c r="U71" i="40"/>
  <c r="C4" i="39"/>
  <c r="G4" i="39"/>
  <c r="K4" i="39"/>
  <c r="O4" i="39"/>
  <c r="S4" i="39"/>
  <c r="W4" i="39"/>
  <c r="E8" i="39"/>
  <c r="I8" i="39"/>
  <c r="I3" i="39" s="1"/>
  <c r="M8" i="39"/>
  <c r="M3" i="39" s="1"/>
  <c r="Q8" i="39"/>
  <c r="Q3" i="39" s="1"/>
  <c r="U8" i="39"/>
  <c r="F11" i="39"/>
  <c r="K11" i="39"/>
  <c r="O11" i="39"/>
  <c r="T11" i="39"/>
  <c r="C17" i="39"/>
  <c r="G17" i="39"/>
  <c r="K17" i="39"/>
  <c r="O17" i="39"/>
  <c r="S17" i="39"/>
  <c r="W17" i="39"/>
  <c r="C22" i="39"/>
  <c r="G22" i="39"/>
  <c r="K22" i="39"/>
  <c r="O22" i="39"/>
  <c r="S22" i="39"/>
  <c r="W22" i="39"/>
  <c r="E27" i="39"/>
  <c r="E26" i="39" s="1"/>
  <c r="I27" i="39"/>
  <c r="I26" i="39" s="1"/>
  <c r="M27" i="39"/>
  <c r="M26" i="39" s="1"/>
  <c r="Q27" i="39"/>
  <c r="Q26" i="39" s="1"/>
  <c r="U27" i="39"/>
  <c r="U26" i="39" s="1"/>
  <c r="C33" i="39"/>
  <c r="C26" i="39" s="1"/>
  <c r="G33" i="39"/>
  <c r="G26" i="39" s="1"/>
  <c r="K33" i="39"/>
  <c r="K26" i="39" s="1"/>
  <c r="O33" i="39"/>
  <c r="S33" i="39"/>
  <c r="S26" i="39" s="1"/>
  <c r="W33" i="39"/>
  <c r="W26" i="39" s="1"/>
  <c r="C52" i="39"/>
  <c r="G52" i="39"/>
  <c r="K52" i="39"/>
  <c r="O52" i="39"/>
  <c r="S52" i="39"/>
  <c r="W52" i="39"/>
  <c r="C71" i="39"/>
  <c r="G71" i="39"/>
  <c r="K71" i="39"/>
  <c r="O71" i="39"/>
  <c r="S71" i="39"/>
  <c r="W71" i="39"/>
  <c r="E4" i="38"/>
  <c r="E3" i="38" s="1"/>
  <c r="I4" i="38"/>
  <c r="I3" i="38" s="1"/>
  <c r="M4" i="38"/>
  <c r="M3" i="38" s="1"/>
  <c r="Q4" i="38"/>
  <c r="Q3" i="38" s="1"/>
  <c r="U4" i="38"/>
  <c r="U3" i="38" s="1"/>
  <c r="C8" i="38"/>
  <c r="G8" i="38"/>
  <c r="K8" i="38"/>
  <c r="O8" i="38"/>
  <c r="S8" i="38"/>
  <c r="W8" i="38"/>
  <c r="C11" i="38"/>
  <c r="G11" i="38"/>
  <c r="K11" i="38"/>
  <c r="O11" i="38"/>
  <c r="S11" i="38"/>
  <c r="W11" i="38"/>
  <c r="E17" i="38"/>
  <c r="I17" i="38"/>
  <c r="M17" i="38"/>
  <c r="Q17" i="38"/>
  <c r="U17" i="38"/>
  <c r="F22" i="38"/>
  <c r="J22" i="38"/>
  <c r="N22" i="38"/>
  <c r="R22" i="38"/>
  <c r="V22" i="38"/>
  <c r="D27" i="38"/>
  <c r="D26" i="38" s="1"/>
  <c r="H27" i="38"/>
  <c r="H26" i="38" s="1"/>
  <c r="L27" i="38"/>
  <c r="L26" i="38" s="1"/>
  <c r="P27" i="38"/>
  <c r="P26" i="38" s="1"/>
  <c r="T27" i="38"/>
  <c r="T26" i="38" s="1"/>
  <c r="F33" i="38"/>
  <c r="F26" i="38" s="1"/>
  <c r="J33" i="38"/>
  <c r="J26" i="38" s="1"/>
  <c r="O33" i="38"/>
  <c r="S33" i="38"/>
  <c r="W33" i="38"/>
  <c r="C52" i="38"/>
  <c r="G52" i="38"/>
  <c r="K52" i="38"/>
  <c r="O52" i="38"/>
  <c r="S52" i="38"/>
  <c r="W52" i="38"/>
  <c r="C71" i="38"/>
  <c r="G71" i="38"/>
  <c r="K71" i="38"/>
  <c r="O71" i="38"/>
  <c r="S71" i="38"/>
  <c r="W71" i="38"/>
  <c r="K4" i="37"/>
  <c r="K3" i="37" s="1"/>
  <c r="O4" i="37"/>
  <c r="O3" i="37" s="1"/>
  <c r="S4" i="37"/>
  <c r="S3" i="37" s="1"/>
  <c r="W4" i="37"/>
  <c r="W3" i="37" s="1"/>
  <c r="E8" i="37"/>
  <c r="I8" i="37"/>
  <c r="M8" i="37"/>
  <c r="Q8" i="37"/>
  <c r="U8" i="37"/>
  <c r="E11" i="37"/>
  <c r="I11" i="37"/>
  <c r="M11" i="37"/>
  <c r="Q11" i="37"/>
  <c r="U11" i="37"/>
  <c r="D17" i="37"/>
  <c r="H17" i="37"/>
  <c r="L17" i="37"/>
  <c r="P17" i="37"/>
  <c r="T17" i="37"/>
  <c r="D22" i="37"/>
  <c r="H22" i="37"/>
  <c r="L22" i="37"/>
  <c r="P22" i="37"/>
  <c r="T22" i="37"/>
  <c r="C27" i="37"/>
  <c r="G27" i="37"/>
  <c r="G26" i="37" s="1"/>
  <c r="K27" i="37"/>
  <c r="K26" i="37" s="1"/>
  <c r="C27" i="36"/>
  <c r="G27" i="36"/>
  <c r="U27" i="36"/>
  <c r="U26" i="36" s="1"/>
  <c r="C33" i="36"/>
  <c r="G33" i="36"/>
  <c r="K33" i="36"/>
  <c r="O33" i="36"/>
  <c r="S33" i="36"/>
  <c r="W33" i="36"/>
  <c r="W26" i="36" s="1"/>
  <c r="Q52" i="36"/>
  <c r="U52" i="36"/>
  <c r="E71" i="36"/>
  <c r="I71" i="36"/>
  <c r="M71" i="36"/>
  <c r="Q71" i="36"/>
  <c r="U71" i="36"/>
  <c r="D4" i="35"/>
  <c r="I4" i="35"/>
  <c r="M4" i="35"/>
  <c r="Q4" i="35"/>
  <c r="U4" i="35"/>
  <c r="C8" i="35"/>
  <c r="E11" i="35"/>
  <c r="I11" i="35"/>
  <c r="M11" i="35"/>
  <c r="Q11" i="35"/>
  <c r="U11" i="35"/>
  <c r="D17" i="35"/>
  <c r="I17" i="35"/>
  <c r="M17" i="35"/>
  <c r="Q17" i="35"/>
  <c r="U17" i="35"/>
  <c r="E22" i="35"/>
  <c r="I22" i="35"/>
  <c r="M22" i="35"/>
  <c r="Q22" i="35"/>
  <c r="U22" i="35"/>
  <c r="Q27" i="35"/>
  <c r="Q26" i="35" s="1"/>
  <c r="U27" i="35"/>
  <c r="U26" i="35" s="1"/>
  <c r="C33" i="35"/>
  <c r="G33" i="35"/>
  <c r="K33" i="35"/>
  <c r="O33" i="35"/>
  <c r="O26" i="35" s="1"/>
  <c r="S33" i="35"/>
  <c r="S26" i="35" s="1"/>
  <c r="W33" i="35"/>
  <c r="W26" i="35" s="1"/>
  <c r="D52" i="35"/>
  <c r="V52" i="35"/>
  <c r="C71" i="35"/>
  <c r="G71" i="35"/>
  <c r="K71" i="35"/>
  <c r="O71" i="35"/>
  <c r="S71" i="35"/>
  <c r="W71" i="35"/>
  <c r="E4" i="34"/>
  <c r="I4" i="34"/>
  <c r="M4" i="34"/>
  <c r="Q4" i="34"/>
  <c r="U4" i="34"/>
  <c r="C8" i="34"/>
  <c r="G8" i="34"/>
  <c r="K8" i="34"/>
  <c r="O8" i="34"/>
  <c r="S8" i="34"/>
  <c r="W8" i="34"/>
  <c r="C11" i="34"/>
  <c r="G11" i="34"/>
  <c r="K11" i="34"/>
  <c r="O11" i="34"/>
  <c r="S11" i="34"/>
  <c r="W11" i="34"/>
  <c r="E17" i="34"/>
  <c r="I17" i="34"/>
  <c r="M17" i="34"/>
  <c r="Q17" i="34"/>
  <c r="U17" i="34"/>
  <c r="E22" i="34"/>
  <c r="I22" i="34"/>
  <c r="M22" i="34"/>
  <c r="Q22" i="34"/>
  <c r="U22" i="34"/>
  <c r="D27" i="34"/>
  <c r="D26" i="34" s="1"/>
  <c r="H27" i="34"/>
  <c r="H26" i="34" s="1"/>
  <c r="L27" i="34"/>
  <c r="L26" i="34" s="1"/>
  <c r="P27" i="34"/>
  <c r="P26" i="34" s="1"/>
  <c r="T27" i="34"/>
  <c r="T26" i="34" s="1"/>
  <c r="F33" i="34"/>
  <c r="F26" i="34" s="1"/>
  <c r="J33" i="34"/>
  <c r="J26" i="34" s="1"/>
  <c r="N33" i="34"/>
  <c r="N26" i="34" s="1"/>
  <c r="R33" i="34"/>
  <c r="R26" i="34" s="1"/>
  <c r="V33" i="34"/>
  <c r="V26" i="34" s="1"/>
  <c r="F52" i="34"/>
  <c r="J52" i="34"/>
  <c r="N52" i="34"/>
  <c r="R52" i="34"/>
  <c r="V52" i="34"/>
  <c r="C71" i="34"/>
  <c r="G71" i="34"/>
  <c r="K71" i="34"/>
  <c r="P71" i="34"/>
  <c r="T71" i="34"/>
  <c r="F4" i="33"/>
  <c r="J4" i="33"/>
  <c r="N4" i="33"/>
  <c r="R4" i="33"/>
  <c r="V4" i="33"/>
  <c r="D8" i="33"/>
  <c r="H8" i="33"/>
  <c r="L8" i="33"/>
  <c r="P8" i="33"/>
  <c r="P3" i="33" s="1"/>
  <c r="T8" i="33"/>
  <c r="T3" i="33" s="1"/>
  <c r="E11" i="33"/>
  <c r="I11" i="33"/>
  <c r="N11" i="33"/>
  <c r="R11" i="33"/>
  <c r="V11" i="33"/>
  <c r="D17" i="33"/>
  <c r="H17" i="33"/>
  <c r="L17" i="33"/>
  <c r="P17" i="33"/>
  <c r="T17" i="33"/>
  <c r="D22" i="33"/>
  <c r="H22" i="33"/>
  <c r="L22" i="33"/>
  <c r="P22" i="33"/>
  <c r="T22" i="33"/>
  <c r="F27" i="33"/>
  <c r="F26" i="33" s="1"/>
  <c r="J27" i="33"/>
  <c r="J26" i="33" s="1"/>
  <c r="N27" i="33"/>
  <c r="N26" i="33" s="1"/>
  <c r="R27" i="33"/>
  <c r="R26" i="33" s="1"/>
  <c r="V27" i="33"/>
  <c r="V26" i="33" s="1"/>
  <c r="D33" i="33"/>
  <c r="D26" i="33" s="1"/>
  <c r="H33" i="33"/>
  <c r="H26" i="33" s="1"/>
  <c r="L33" i="33"/>
  <c r="L26" i="33" s="1"/>
  <c r="P33" i="33"/>
  <c r="P26" i="33" s="1"/>
  <c r="T33" i="33"/>
  <c r="T26" i="33" s="1"/>
  <c r="D52" i="33"/>
  <c r="H52" i="33"/>
  <c r="L52" i="33"/>
  <c r="P52" i="33"/>
  <c r="T52" i="33"/>
  <c r="D71" i="33"/>
  <c r="H71" i="33"/>
  <c r="L71" i="33"/>
  <c r="P71" i="33"/>
  <c r="T71" i="33"/>
  <c r="F4" i="32"/>
  <c r="J4" i="32"/>
  <c r="N4" i="32"/>
  <c r="R4" i="32"/>
  <c r="V4" i="32"/>
  <c r="D8" i="32"/>
  <c r="H8" i="32"/>
  <c r="L8" i="32"/>
  <c r="P8" i="32"/>
  <c r="T8" i="32"/>
  <c r="T3" i="32" s="1"/>
  <c r="D11" i="32"/>
  <c r="I11" i="32"/>
  <c r="M11" i="32"/>
  <c r="R11" i="32"/>
  <c r="V11" i="32"/>
  <c r="D17" i="32"/>
  <c r="H17" i="32"/>
  <c r="L17" i="32"/>
  <c r="P17" i="32"/>
  <c r="T17" i="32"/>
  <c r="D22" i="32"/>
  <c r="H22" i="32"/>
  <c r="L22" i="32"/>
  <c r="P22" i="32"/>
  <c r="T22" i="32"/>
  <c r="F27" i="32"/>
  <c r="F26" i="32" s="1"/>
  <c r="J27" i="32"/>
  <c r="J26" i="32" s="1"/>
  <c r="N27" i="32"/>
  <c r="N26" i="32" s="1"/>
  <c r="R27" i="32"/>
  <c r="R26" i="32" s="1"/>
  <c r="V27" i="32"/>
  <c r="V26" i="32" s="1"/>
  <c r="D33" i="32"/>
  <c r="D26" i="32" s="1"/>
  <c r="H33" i="32"/>
  <c r="H26" i="32" s="1"/>
  <c r="L33" i="32"/>
  <c r="L26" i="32" s="1"/>
  <c r="P33" i="32"/>
  <c r="P26" i="32" s="1"/>
  <c r="T33" i="32"/>
  <c r="T26" i="32" s="1"/>
  <c r="T71" i="32"/>
  <c r="F4" i="31"/>
  <c r="F5" i="30"/>
  <c r="J4" i="31"/>
  <c r="J5" i="30"/>
  <c r="N4" i="31"/>
  <c r="N5" i="30"/>
  <c r="R4" i="31"/>
  <c r="R5" i="30"/>
  <c r="V5" i="30"/>
  <c r="D6" i="30"/>
  <c r="H6" i="30"/>
  <c r="L6" i="30"/>
  <c r="P6" i="30"/>
  <c r="T6" i="30"/>
  <c r="F7" i="30"/>
  <c r="J7" i="30"/>
  <c r="N7" i="30"/>
  <c r="R7" i="30"/>
  <c r="V7" i="30"/>
  <c r="D8" i="31"/>
  <c r="D9" i="30"/>
  <c r="H8" i="31"/>
  <c r="H9" i="30"/>
  <c r="L8" i="31"/>
  <c r="L9" i="30"/>
  <c r="P8" i="31"/>
  <c r="P9" i="30"/>
  <c r="T8" i="31"/>
  <c r="T9" i="30"/>
  <c r="F10" i="30"/>
  <c r="J10" i="30"/>
  <c r="N10" i="30"/>
  <c r="R10" i="30"/>
  <c r="V10" i="30"/>
  <c r="D11" i="31"/>
  <c r="D12" i="30"/>
  <c r="I11" i="31"/>
  <c r="I12" i="30"/>
  <c r="M11" i="31"/>
  <c r="M12" i="30"/>
  <c r="Q11" i="31"/>
  <c r="U11" i="31"/>
  <c r="U12" i="30"/>
  <c r="C13" i="30"/>
  <c r="G13" i="30"/>
  <c r="K13" i="30"/>
  <c r="O13" i="30"/>
  <c r="S13" i="30"/>
  <c r="W13" i="30"/>
  <c r="E14" i="30"/>
  <c r="I14" i="30"/>
  <c r="M14" i="30"/>
  <c r="Q14" i="30"/>
  <c r="U14" i="30"/>
  <c r="C15" i="30"/>
  <c r="G15" i="30"/>
  <c r="K15" i="30"/>
  <c r="O15" i="30"/>
  <c r="S15" i="30"/>
  <c r="W15" i="30"/>
  <c r="E16" i="30"/>
  <c r="I16" i="30"/>
  <c r="M16" i="30"/>
  <c r="Q16" i="30"/>
  <c r="U16" i="30"/>
  <c r="C17" i="31"/>
  <c r="C18" i="30"/>
  <c r="G17" i="31"/>
  <c r="K17" i="31"/>
  <c r="K18" i="30"/>
  <c r="O17" i="31"/>
  <c r="O18" i="30"/>
  <c r="S17" i="31"/>
  <c r="S18" i="30"/>
  <c r="W17" i="31"/>
  <c r="W18" i="30"/>
  <c r="E19" i="30"/>
  <c r="I19" i="30"/>
  <c r="M19" i="30"/>
  <c r="Q19" i="30"/>
  <c r="U19" i="30"/>
  <c r="C20" i="30"/>
  <c r="G20" i="30"/>
  <c r="K20" i="30"/>
  <c r="O20" i="30"/>
  <c r="S20" i="30"/>
  <c r="W20" i="30"/>
  <c r="E21" i="30"/>
  <c r="I21" i="30"/>
  <c r="M21" i="30"/>
  <c r="Q21" i="30"/>
  <c r="U21" i="30"/>
  <c r="C22" i="31"/>
  <c r="C23" i="30"/>
  <c r="G22" i="31"/>
  <c r="G23" i="30"/>
  <c r="K22" i="31"/>
  <c r="K23" i="30"/>
  <c r="O22" i="31"/>
  <c r="O23" i="30"/>
  <c r="S22" i="31"/>
  <c r="S23" i="30"/>
  <c r="W22" i="31"/>
  <c r="E24" i="30"/>
  <c r="I24" i="30"/>
  <c r="M24" i="30"/>
  <c r="Q24" i="30"/>
  <c r="U24" i="30"/>
  <c r="C25" i="30"/>
  <c r="G25" i="30"/>
  <c r="K25" i="30"/>
  <c r="O25" i="30"/>
  <c r="S25" i="30"/>
  <c r="W25" i="30"/>
  <c r="E27" i="31"/>
  <c r="E28" i="30"/>
  <c r="I27" i="31"/>
  <c r="I28" i="30"/>
  <c r="M27" i="31"/>
  <c r="Q27" i="31"/>
  <c r="Q28" i="30"/>
  <c r="U27" i="31"/>
  <c r="U28" i="30"/>
  <c r="D29" i="30"/>
  <c r="H29" i="30"/>
  <c r="L29" i="30"/>
  <c r="P29" i="30"/>
  <c r="T29" i="30"/>
  <c r="F30" i="30"/>
  <c r="J30" i="30"/>
  <c r="N30" i="30"/>
  <c r="R30" i="30"/>
  <c r="V30" i="30"/>
  <c r="D31" i="30"/>
  <c r="H31" i="30"/>
  <c r="L31" i="30"/>
  <c r="P31" i="30"/>
  <c r="T31" i="30"/>
  <c r="F32" i="30"/>
  <c r="J32" i="30"/>
  <c r="N32" i="30"/>
  <c r="R32" i="30"/>
  <c r="V32" i="30"/>
  <c r="D33" i="31"/>
  <c r="D34" i="30"/>
  <c r="H33" i="31"/>
  <c r="H34" i="30"/>
  <c r="L33" i="31"/>
  <c r="L34" i="30"/>
  <c r="P33" i="31"/>
  <c r="P34" i="30"/>
  <c r="T34" i="30"/>
  <c r="F35" i="30"/>
  <c r="J35" i="30"/>
  <c r="N35" i="30"/>
  <c r="R35" i="30"/>
  <c r="V35" i="30"/>
  <c r="D36" i="30"/>
  <c r="H36" i="30"/>
  <c r="L36" i="30"/>
  <c r="P36" i="30"/>
  <c r="T36" i="30"/>
  <c r="F37" i="30"/>
  <c r="J37" i="30"/>
  <c r="N37" i="30"/>
  <c r="R37" i="30"/>
  <c r="V37" i="30"/>
  <c r="D38" i="30"/>
  <c r="H38" i="30"/>
  <c r="L38" i="30"/>
  <c r="P38" i="30"/>
  <c r="T38" i="30"/>
  <c r="F39" i="30"/>
  <c r="J39" i="30"/>
  <c r="N39" i="30"/>
  <c r="R39" i="30"/>
  <c r="V39" i="30"/>
  <c r="D40" i="30"/>
  <c r="H40" i="30"/>
  <c r="L40" i="30"/>
  <c r="P40" i="30"/>
  <c r="T40" i="30"/>
  <c r="F41" i="30"/>
  <c r="J41" i="30"/>
  <c r="N41" i="30"/>
  <c r="R41" i="30"/>
  <c r="V41" i="30"/>
  <c r="D42" i="30"/>
  <c r="H42" i="30"/>
  <c r="L42" i="30"/>
  <c r="P42" i="30"/>
  <c r="T42" i="30"/>
  <c r="F43" i="30"/>
  <c r="J43" i="30"/>
  <c r="N43" i="30"/>
  <c r="R43" i="30"/>
  <c r="V43" i="30"/>
  <c r="D44" i="30"/>
  <c r="H44" i="30"/>
  <c r="L44" i="30"/>
  <c r="P44" i="30"/>
  <c r="T44" i="30"/>
  <c r="F45" i="30"/>
  <c r="J45" i="30"/>
  <c r="N45" i="30"/>
  <c r="R45" i="30"/>
  <c r="V45" i="30"/>
  <c r="D46" i="30"/>
  <c r="H46" i="30"/>
  <c r="L46" i="30"/>
  <c r="P46" i="30"/>
  <c r="T46" i="30"/>
  <c r="F47" i="30"/>
  <c r="J47" i="30"/>
  <c r="N47" i="30"/>
  <c r="R47" i="30"/>
  <c r="V47" i="30"/>
  <c r="D48" i="30"/>
  <c r="H48" i="30"/>
  <c r="L48" i="30"/>
  <c r="P48" i="30"/>
  <c r="T48" i="30"/>
  <c r="F49" i="30"/>
  <c r="J49" i="30"/>
  <c r="N49" i="30"/>
  <c r="R49" i="30"/>
  <c r="V49" i="30"/>
  <c r="D50" i="30"/>
  <c r="H50" i="30"/>
  <c r="L50" i="30"/>
  <c r="P50" i="30"/>
  <c r="T50" i="30"/>
  <c r="F51" i="30"/>
  <c r="J51" i="30"/>
  <c r="N51" i="30"/>
  <c r="R51" i="30"/>
  <c r="V51" i="30"/>
  <c r="D52" i="31"/>
  <c r="D53" i="30"/>
  <c r="H52" i="31"/>
  <c r="H53" i="30"/>
  <c r="L52" i="31"/>
  <c r="L53" i="30"/>
  <c r="P52" i="31"/>
  <c r="P53" i="30"/>
  <c r="T52" i="31"/>
  <c r="T53" i="30"/>
  <c r="F54" i="30"/>
  <c r="J54" i="30"/>
  <c r="N54" i="30"/>
  <c r="R54" i="30"/>
  <c r="V54" i="30"/>
  <c r="D55" i="30"/>
  <c r="H55" i="30"/>
  <c r="L55" i="30"/>
  <c r="P55" i="30"/>
  <c r="T55" i="30"/>
  <c r="F56" i="30"/>
  <c r="J56" i="30"/>
  <c r="N56" i="30"/>
  <c r="R56" i="30"/>
  <c r="V56" i="30"/>
  <c r="D57" i="30"/>
  <c r="H57" i="30"/>
  <c r="L57" i="30"/>
  <c r="P57" i="30"/>
  <c r="T57" i="30"/>
  <c r="F58" i="30"/>
  <c r="J58" i="30"/>
  <c r="N58" i="30"/>
  <c r="R58" i="30"/>
  <c r="V58" i="30"/>
  <c r="D59" i="30"/>
  <c r="H59" i="30"/>
  <c r="L59" i="30"/>
  <c r="P59" i="30"/>
  <c r="T59" i="30"/>
  <c r="F60" i="30"/>
  <c r="J60" i="30"/>
  <c r="N60" i="30"/>
  <c r="R60" i="30"/>
  <c r="V60" i="30"/>
  <c r="D61" i="30"/>
  <c r="H61" i="30"/>
  <c r="L61" i="30"/>
  <c r="P61" i="30"/>
  <c r="T61" i="30"/>
  <c r="F62" i="30"/>
  <c r="J62" i="30"/>
  <c r="N62" i="30"/>
  <c r="R62" i="30"/>
  <c r="V62" i="30"/>
  <c r="D63" i="30"/>
  <c r="H63" i="30"/>
  <c r="L63" i="30"/>
  <c r="P63" i="30"/>
  <c r="T63" i="30"/>
  <c r="F64" i="30"/>
  <c r="J64" i="30"/>
  <c r="N64" i="30"/>
  <c r="R64" i="30"/>
  <c r="V64" i="30"/>
  <c r="D65" i="30"/>
  <c r="H65" i="30"/>
  <c r="L65" i="30"/>
  <c r="P65" i="30"/>
  <c r="T65" i="30"/>
  <c r="F66" i="30"/>
  <c r="J66" i="30"/>
  <c r="N66" i="30"/>
  <c r="R66" i="30"/>
  <c r="V66" i="30"/>
  <c r="D67" i="30"/>
  <c r="H67" i="30"/>
  <c r="L67" i="30"/>
  <c r="P67" i="30"/>
  <c r="T67" i="30"/>
  <c r="F68" i="30"/>
  <c r="J68" i="30"/>
  <c r="N68" i="30"/>
  <c r="R68" i="30"/>
  <c r="V68" i="30"/>
  <c r="D69" i="30"/>
  <c r="H69" i="30"/>
  <c r="L69" i="30"/>
  <c r="P69" i="30"/>
  <c r="T69" i="30"/>
  <c r="F70" i="30"/>
  <c r="J70" i="30"/>
  <c r="N70" i="30"/>
  <c r="R70" i="30"/>
  <c r="V70" i="30"/>
  <c r="D71" i="31"/>
  <c r="D72" i="30"/>
  <c r="H71" i="31"/>
  <c r="H72" i="30"/>
  <c r="L71" i="31"/>
  <c r="P71" i="31"/>
  <c r="P72" i="30"/>
  <c r="T71" i="31"/>
  <c r="T72" i="30"/>
  <c r="C73" i="30"/>
  <c r="G73" i="30"/>
  <c r="K73" i="30"/>
  <c r="O73" i="30"/>
  <c r="S73" i="30"/>
  <c r="W73" i="30"/>
  <c r="E74" i="30"/>
  <c r="I74" i="30"/>
  <c r="M74" i="30"/>
  <c r="Q74" i="30"/>
  <c r="U74" i="30"/>
  <c r="C75" i="30"/>
  <c r="G75" i="30"/>
  <c r="K75" i="30"/>
  <c r="O75" i="30"/>
  <c r="S75" i="30"/>
  <c r="W75" i="30"/>
  <c r="E76" i="30"/>
  <c r="I76" i="30"/>
  <c r="M76" i="30"/>
  <c r="Q76" i="30"/>
  <c r="U76" i="30"/>
  <c r="C4" i="29"/>
  <c r="C3" i="29" s="1"/>
  <c r="G4" i="29"/>
  <c r="G3" i="29" s="1"/>
  <c r="K4" i="29"/>
  <c r="K3" i="29" s="1"/>
  <c r="O4" i="29"/>
  <c r="O3" i="29" s="1"/>
  <c r="S4" i="29"/>
  <c r="S3" i="29" s="1"/>
  <c r="W4" i="29"/>
  <c r="W3" i="29" s="1"/>
  <c r="E8" i="29"/>
  <c r="I8" i="29"/>
  <c r="M8" i="29"/>
  <c r="Q8" i="29"/>
  <c r="U8" i="29"/>
  <c r="E11" i="29"/>
  <c r="I11" i="29"/>
  <c r="M11" i="29"/>
  <c r="Q11" i="29"/>
  <c r="U11" i="29"/>
  <c r="C17" i="29"/>
  <c r="G17" i="29"/>
  <c r="K17" i="29"/>
  <c r="O17" i="29"/>
  <c r="S17" i="29"/>
  <c r="W17" i="29"/>
  <c r="C22" i="29"/>
  <c r="G22" i="29"/>
  <c r="K22" i="29"/>
  <c r="O22" i="29"/>
  <c r="S22" i="29"/>
  <c r="W22" i="29"/>
  <c r="K27" i="29"/>
  <c r="K26" i="29" s="1"/>
  <c r="O27" i="29"/>
  <c r="O26" i="29" s="1"/>
  <c r="S27" i="29"/>
  <c r="S26" i="29" s="1"/>
  <c r="F33" i="29"/>
  <c r="J33" i="29"/>
  <c r="N33" i="29"/>
  <c r="R33" i="29"/>
  <c r="V33" i="29"/>
  <c r="F52" i="29"/>
  <c r="J52" i="29"/>
  <c r="N52" i="29"/>
  <c r="R52" i="29"/>
  <c r="V52" i="29"/>
  <c r="F71" i="29"/>
  <c r="J71" i="29"/>
  <c r="N71" i="29"/>
  <c r="R71" i="29"/>
  <c r="V71" i="29"/>
  <c r="D4" i="28"/>
  <c r="D3" i="28" s="1"/>
  <c r="H4" i="28"/>
  <c r="H3" i="28" s="1"/>
  <c r="L4" i="28"/>
  <c r="L3" i="28" s="1"/>
  <c r="P4" i="28"/>
  <c r="P3" i="28" s="1"/>
  <c r="T4" i="28"/>
  <c r="T3" i="28" s="1"/>
  <c r="F8" i="28"/>
  <c r="J8" i="28"/>
  <c r="N8" i="28"/>
  <c r="R8" i="28"/>
  <c r="V8" i="28"/>
  <c r="F11" i="28"/>
  <c r="J11" i="28"/>
  <c r="N11" i="28"/>
  <c r="R11" i="28"/>
  <c r="V11" i="28"/>
  <c r="D17" i="28"/>
  <c r="H17" i="28"/>
  <c r="L17" i="28"/>
  <c r="P17" i="28"/>
  <c r="T17" i="28"/>
  <c r="N22" i="28"/>
  <c r="R22" i="28"/>
  <c r="W22" i="28"/>
  <c r="E27" i="28"/>
  <c r="E26" i="28" s="1"/>
  <c r="I27" i="28"/>
  <c r="I26" i="28" s="1"/>
  <c r="M27" i="28"/>
  <c r="M26" i="28" s="1"/>
  <c r="Q27" i="28"/>
  <c r="Q26" i="28" s="1"/>
  <c r="U27" i="28"/>
  <c r="U26" i="28" s="1"/>
  <c r="C33" i="28"/>
  <c r="C26" i="28" s="1"/>
  <c r="G33" i="28"/>
  <c r="G26" i="28" s="1"/>
  <c r="K33" i="28"/>
  <c r="K26" i="28" s="1"/>
  <c r="O33" i="28"/>
  <c r="O26" i="28" s="1"/>
  <c r="S33" i="28"/>
  <c r="S26" i="28" s="1"/>
  <c r="W33" i="28"/>
  <c r="W26" i="28" s="1"/>
  <c r="D52" i="28"/>
  <c r="H52" i="28"/>
  <c r="C4" i="27"/>
  <c r="Q4" i="27"/>
  <c r="Q3" i="27" s="1"/>
  <c r="Q2" i="27" s="1"/>
  <c r="U4" i="27"/>
  <c r="U3" i="27" s="1"/>
  <c r="C8" i="27"/>
  <c r="G8" i="27"/>
  <c r="K8" i="27"/>
  <c r="O8" i="27"/>
  <c r="S8" i="27"/>
  <c r="W8" i="27"/>
  <c r="C11" i="27"/>
  <c r="G11" i="27"/>
  <c r="K11" i="27"/>
  <c r="O11" i="27"/>
  <c r="S11" i="27"/>
  <c r="W11" i="27"/>
  <c r="R17" i="27"/>
  <c r="V17" i="27"/>
  <c r="F22" i="27"/>
  <c r="J22" i="27"/>
  <c r="N22" i="27"/>
  <c r="R22" i="27"/>
  <c r="V22" i="27"/>
  <c r="D27" i="27"/>
  <c r="D26" i="27" s="1"/>
  <c r="H27" i="27"/>
  <c r="H26" i="27" s="1"/>
  <c r="L27" i="27"/>
  <c r="L26" i="27" s="1"/>
  <c r="P27" i="27"/>
  <c r="P26" i="27" s="1"/>
  <c r="T27" i="27"/>
  <c r="T26" i="27" s="1"/>
  <c r="F33" i="27"/>
  <c r="F26" i="27" s="1"/>
  <c r="J33" i="27"/>
  <c r="J26" i="27" s="1"/>
  <c r="N33" i="27"/>
  <c r="N26" i="27" s="1"/>
  <c r="R33" i="27"/>
  <c r="R26" i="27" s="1"/>
  <c r="V33" i="27"/>
  <c r="V26" i="27" s="1"/>
  <c r="F52" i="27"/>
  <c r="J52" i="27"/>
  <c r="N52" i="27"/>
  <c r="R52" i="27"/>
  <c r="V52" i="27"/>
  <c r="M52" i="25"/>
  <c r="Q52" i="25"/>
  <c r="U52" i="25"/>
  <c r="O71" i="25"/>
  <c r="S71" i="25"/>
  <c r="R8" i="24"/>
  <c r="V8" i="24"/>
  <c r="C11" i="24"/>
  <c r="C3" i="24" s="1"/>
  <c r="G11" i="24"/>
  <c r="K11" i="24"/>
  <c r="F17" i="24"/>
  <c r="J17" i="24"/>
  <c r="N17" i="24"/>
  <c r="R17" i="24"/>
  <c r="C27" i="24"/>
  <c r="G27" i="24"/>
  <c r="Q27" i="24"/>
  <c r="U27" i="24"/>
  <c r="D33" i="24"/>
  <c r="D26" i="24" s="1"/>
  <c r="H33" i="24"/>
  <c r="H26" i="24" s="1"/>
  <c r="L33" i="24"/>
  <c r="L26" i="24" s="1"/>
  <c r="P33" i="24"/>
  <c r="H33" i="23"/>
  <c r="H26" i="23" s="1"/>
  <c r="L33" i="23"/>
  <c r="L26" i="23" s="1"/>
  <c r="P33" i="23"/>
  <c r="T33" i="23"/>
  <c r="C52" i="23"/>
  <c r="Q52" i="23"/>
  <c r="F71" i="23"/>
  <c r="J71" i="23"/>
  <c r="N71" i="23"/>
  <c r="R71" i="23"/>
  <c r="V71" i="23"/>
  <c r="C4" i="17"/>
  <c r="C17" i="17"/>
  <c r="C33" i="17"/>
  <c r="C4" i="10"/>
  <c r="G4" i="10"/>
  <c r="K4" i="10"/>
  <c r="O4" i="10"/>
  <c r="S4" i="10"/>
  <c r="M11" i="6"/>
  <c r="Q11" i="6"/>
  <c r="G22" i="6"/>
  <c r="K22" i="6"/>
  <c r="G17" i="4"/>
  <c r="K17" i="4"/>
  <c r="I17" i="3"/>
  <c r="M17" i="3"/>
  <c r="J22" i="3"/>
  <c r="N22" i="3"/>
  <c r="R22" i="3"/>
  <c r="V22" i="3"/>
  <c r="M45" i="94"/>
  <c r="Q45" i="94"/>
  <c r="U45" i="94"/>
  <c r="C46" i="94"/>
  <c r="G46" i="94"/>
  <c r="K46" i="94"/>
  <c r="O46" i="94"/>
  <c r="S46" i="94"/>
  <c r="W46" i="94"/>
  <c r="E47" i="94"/>
  <c r="I47" i="94"/>
  <c r="M47" i="94"/>
  <c r="Q47" i="94"/>
  <c r="U47" i="94"/>
  <c r="C48" i="94"/>
  <c r="G48" i="94"/>
  <c r="K48" i="94"/>
  <c r="O48" i="94"/>
  <c r="S48" i="94"/>
  <c r="W48" i="94"/>
  <c r="E49" i="94"/>
  <c r="I49" i="94"/>
  <c r="M49" i="94"/>
  <c r="Q49" i="94"/>
  <c r="U49" i="94"/>
  <c r="C50" i="94"/>
  <c r="G50" i="94"/>
  <c r="K50" i="94"/>
  <c r="O50" i="94"/>
  <c r="S50" i="94"/>
  <c r="W50" i="94"/>
  <c r="E51" i="94"/>
  <c r="I51" i="94"/>
  <c r="M51" i="94"/>
  <c r="Q51" i="94"/>
  <c r="U51" i="94"/>
  <c r="C53" i="94"/>
  <c r="G53" i="94"/>
  <c r="K53" i="94"/>
  <c r="O53" i="94"/>
  <c r="S53" i="94"/>
  <c r="F54" i="94"/>
  <c r="J54" i="94"/>
  <c r="N54" i="94"/>
  <c r="R54" i="94"/>
  <c r="V54" i="94"/>
  <c r="D55" i="94"/>
  <c r="H55" i="94"/>
  <c r="L55" i="94"/>
  <c r="P55" i="94"/>
  <c r="T55" i="94"/>
  <c r="F56" i="94"/>
  <c r="J56" i="94"/>
  <c r="N56" i="94"/>
  <c r="R56" i="94"/>
  <c r="V56" i="94"/>
  <c r="D57" i="94"/>
  <c r="H57" i="94"/>
  <c r="L57" i="94"/>
  <c r="P57" i="94"/>
  <c r="T57" i="94"/>
  <c r="F58" i="94"/>
  <c r="J58" i="94"/>
  <c r="N58" i="94"/>
  <c r="R58" i="94"/>
  <c r="V58" i="94"/>
  <c r="D59" i="94"/>
  <c r="H59" i="94"/>
  <c r="L59" i="94"/>
  <c r="P59" i="94"/>
  <c r="T59" i="94"/>
  <c r="F60" i="94"/>
  <c r="J60" i="94"/>
  <c r="N60" i="94"/>
  <c r="R60" i="94"/>
  <c r="V60" i="94"/>
  <c r="D61" i="94"/>
  <c r="H61" i="94"/>
  <c r="L61" i="94"/>
  <c r="P61" i="94"/>
  <c r="T61" i="94"/>
  <c r="F62" i="94"/>
  <c r="J62" i="94"/>
  <c r="N62" i="94"/>
  <c r="R62" i="94"/>
  <c r="V62" i="94"/>
  <c r="D63" i="94"/>
  <c r="H63" i="94"/>
  <c r="L63" i="94"/>
  <c r="P63" i="94"/>
  <c r="T63" i="94"/>
  <c r="F64" i="94"/>
  <c r="J64" i="94"/>
  <c r="N64" i="94"/>
  <c r="R64" i="94"/>
  <c r="V64" i="94"/>
  <c r="D65" i="94"/>
  <c r="H65" i="94"/>
  <c r="L65" i="94"/>
  <c r="P65" i="94"/>
  <c r="T65" i="94"/>
  <c r="F66" i="94"/>
  <c r="J66" i="94"/>
  <c r="N66" i="94"/>
  <c r="R66" i="94"/>
  <c r="V66" i="94"/>
  <c r="D67" i="94"/>
  <c r="H67" i="94"/>
  <c r="L67" i="94"/>
  <c r="P67" i="94"/>
  <c r="T67" i="94"/>
  <c r="F68" i="94"/>
  <c r="J68" i="94"/>
  <c r="N68" i="94"/>
  <c r="R68" i="94"/>
  <c r="V68" i="94"/>
  <c r="D69" i="94"/>
  <c r="H69" i="94"/>
  <c r="L69" i="94"/>
  <c r="P69" i="94"/>
  <c r="T69" i="94"/>
  <c r="F70" i="94"/>
  <c r="J70" i="94"/>
  <c r="N70" i="94"/>
  <c r="R70" i="94"/>
  <c r="V70" i="94"/>
  <c r="D72" i="94"/>
  <c r="H72" i="94"/>
  <c r="L72" i="94"/>
  <c r="P72" i="94"/>
  <c r="T72" i="94"/>
  <c r="F73" i="94"/>
  <c r="J73" i="94"/>
  <c r="N73" i="94"/>
  <c r="R73" i="94"/>
  <c r="V73" i="94"/>
  <c r="D74" i="94"/>
  <c r="H74" i="94"/>
  <c r="L74" i="94"/>
  <c r="P74" i="94"/>
  <c r="T74" i="94"/>
  <c r="F75" i="94"/>
  <c r="J75" i="94"/>
  <c r="N75" i="94"/>
  <c r="R75" i="94"/>
  <c r="V75" i="94"/>
  <c r="D76" i="94"/>
  <c r="H76" i="94"/>
  <c r="L76" i="94"/>
  <c r="P76" i="94"/>
  <c r="T76" i="94"/>
  <c r="D17" i="83"/>
  <c r="H17" i="83"/>
  <c r="L17" i="83"/>
  <c r="P17" i="83"/>
  <c r="T17" i="83"/>
  <c r="E33" i="83"/>
  <c r="I33" i="83"/>
  <c r="M33" i="83"/>
  <c r="Q33" i="83"/>
  <c r="U33" i="83"/>
  <c r="H52" i="83"/>
  <c r="L52" i="83"/>
  <c r="P52" i="83"/>
  <c r="F4" i="76"/>
  <c r="F5" i="75"/>
  <c r="J4" i="76"/>
  <c r="J5" i="75"/>
  <c r="N4" i="76"/>
  <c r="N5" i="75"/>
  <c r="R4" i="76"/>
  <c r="R5" i="75"/>
  <c r="V4" i="76"/>
  <c r="V5" i="75"/>
  <c r="D6" i="75"/>
  <c r="H6" i="75"/>
  <c r="L6" i="75"/>
  <c r="P6" i="75"/>
  <c r="T6" i="75"/>
  <c r="F7" i="75"/>
  <c r="J7" i="75"/>
  <c r="N7" i="75"/>
  <c r="R7" i="75"/>
  <c r="V7" i="75"/>
  <c r="D8" i="76"/>
  <c r="D9" i="75"/>
  <c r="H8" i="76"/>
  <c r="H9" i="75"/>
  <c r="L8" i="76"/>
  <c r="L9" i="75"/>
  <c r="P8" i="76"/>
  <c r="P9" i="75"/>
  <c r="T8" i="76"/>
  <c r="T9" i="75"/>
  <c r="F10" i="75"/>
  <c r="J10" i="75"/>
  <c r="N10" i="75"/>
  <c r="R10" i="75"/>
  <c r="V10" i="75"/>
  <c r="D11" i="76"/>
  <c r="D12" i="75"/>
  <c r="H11" i="76"/>
  <c r="H12" i="75"/>
  <c r="L11" i="76"/>
  <c r="L12" i="75"/>
  <c r="P11" i="76"/>
  <c r="P12" i="75"/>
  <c r="T11" i="76"/>
  <c r="T12" i="75"/>
  <c r="F13" i="75"/>
  <c r="J13" i="75"/>
  <c r="N13" i="75"/>
  <c r="R13" i="75"/>
  <c r="V13" i="75"/>
  <c r="D14" i="75"/>
  <c r="H14" i="75"/>
  <c r="L14" i="75"/>
  <c r="P14" i="75"/>
  <c r="T14" i="75"/>
  <c r="F15" i="75"/>
  <c r="J15" i="75"/>
  <c r="N15" i="75"/>
  <c r="R15" i="75"/>
  <c r="V15" i="75"/>
  <c r="D16" i="75"/>
  <c r="H16" i="75"/>
  <c r="L16" i="75"/>
  <c r="P16" i="75"/>
  <c r="T16" i="75"/>
  <c r="F17" i="76"/>
  <c r="J17" i="76"/>
  <c r="J18" i="75"/>
  <c r="N17" i="76"/>
  <c r="N18" i="75"/>
  <c r="R17" i="76"/>
  <c r="V17" i="76"/>
  <c r="V18" i="75"/>
  <c r="D19" i="75"/>
  <c r="H19" i="75"/>
  <c r="L19" i="75"/>
  <c r="P19" i="75"/>
  <c r="T19" i="75"/>
  <c r="F20" i="75"/>
  <c r="J20" i="75"/>
  <c r="N20" i="75"/>
  <c r="R20" i="75"/>
  <c r="V20" i="75"/>
  <c r="D21" i="75"/>
  <c r="H21" i="75"/>
  <c r="L21" i="75"/>
  <c r="P21" i="75"/>
  <c r="T21" i="75"/>
  <c r="F22" i="76"/>
  <c r="F23" i="75"/>
  <c r="J22" i="76"/>
  <c r="J23" i="75"/>
  <c r="N22" i="76"/>
  <c r="N23" i="75"/>
  <c r="R22" i="76"/>
  <c r="R23" i="75"/>
  <c r="V22" i="76"/>
  <c r="V23" i="75"/>
  <c r="D24" i="75"/>
  <c r="H24" i="75"/>
  <c r="L24" i="75"/>
  <c r="P24" i="75"/>
  <c r="T24" i="75"/>
  <c r="F25" i="75"/>
  <c r="J25" i="75"/>
  <c r="N25" i="75"/>
  <c r="R25" i="75"/>
  <c r="V25" i="75"/>
  <c r="D27" i="76"/>
  <c r="D28" i="75"/>
  <c r="H27" i="76"/>
  <c r="L27" i="76"/>
  <c r="L28" i="75"/>
  <c r="P27" i="76"/>
  <c r="P28" i="75"/>
  <c r="T27" i="76"/>
  <c r="T28" i="75"/>
  <c r="F29" i="75"/>
  <c r="J29" i="75"/>
  <c r="N29" i="75"/>
  <c r="R29" i="75"/>
  <c r="V29" i="75"/>
  <c r="D30" i="75"/>
  <c r="H30" i="75"/>
  <c r="L30" i="75"/>
  <c r="P30" i="75"/>
  <c r="T30" i="75"/>
  <c r="F31" i="75"/>
  <c r="J31" i="75"/>
  <c r="N31" i="75"/>
  <c r="R31" i="75"/>
  <c r="V31" i="75"/>
  <c r="D32" i="75"/>
  <c r="H32" i="75"/>
  <c r="L32" i="75"/>
  <c r="P32" i="75"/>
  <c r="T32" i="75"/>
  <c r="F33" i="76"/>
  <c r="F34" i="75"/>
  <c r="J33" i="76"/>
  <c r="J34" i="75"/>
  <c r="N33" i="76"/>
  <c r="N34" i="75"/>
  <c r="R33" i="76"/>
  <c r="R34" i="75"/>
  <c r="V33" i="76"/>
  <c r="V34" i="75"/>
  <c r="D35" i="75"/>
  <c r="H35" i="75"/>
  <c r="L35" i="75"/>
  <c r="P35" i="75"/>
  <c r="T35" i="75"/>
  <c r="F36" i="75"/>
  <c r="J36" i="75"/>
  <c r="N36" i="75"/>
  <c r="R36" i="75"/>
  <c r="V36" i="75"/>
  <c r="D37" i="75"/>
  <c r="H37" i="75"/>
  <c r="L37" i="75"/>
  <c r="P37" i="75"/>
  <c r="T37" i="75"/>
  <c r="F38" i="75"/>
  <c r="J38" i="75"/>
  <c r="N38" i="75"/>
  <c r="R38" i="75"/>
  <c r="V38" i="75"/>
  <c r="D39" i="75"/>
  <c r="H39" i="75"/>
  <c r="L39" i="75"/>
  <c r="P39" i="75"/>
  <c r="T39" i="75"/>
  <c r="F40" i="75"/>
  <c r="J40" i="75"/>
  <c r="N40" i="75"/>
  <c r="R40" i="75"/>
  <c r="V40" i="75"/>
  <c r="D41" i="75"/>
  <c r="H41" i="75"/>
  <c r="L41" i="75"/>
  <c r="P41" i="75"/>
  <c r="T41" i="75"/>
  <c r="F42" i="75"/>
  <c r="J42" i="75"/>
  <c r="N42" i="75"/>
  <c r="R42" i="75"/>
  <c r="V42" i="75"/>
  <c r="D43" i="75"/>
  <c r="H43" i="75"/>
  <c r="L43" i="75"/>
  <c r="P43" i="75"/>
  <c r="T43" i="75"/>
  <c r="F44" i="75"/>
  <c r="J44" i="75"/>
  <c r="N44" i="75"/>
  <c r="R44" i="75"/>
  <c r="V44" i="75"/>
  <c r="D45" i="75"/>
  <c r="H45" i="75"/>
  <c r="L45" i="75"/>
  <c r="P45" i="75"/>
  <c r="T45" i="75"/>
  <c r="F46" i="75"/>
  <c r="J46" i="75"/>
  <c r="N46" i="75"/>
  <c r="R46" i="75"/>
  <c r="V46" i="75"/>
  <c r="D47" i="75"/>
  <c r="H47" i="75"/>
  <c r="L47" i="75"/>
  <c r="P47" i="75"/>
  <c r="T47" i="75"/>
  <c r="F48" i="75"/>
  <c r="J48" i="75"/>
  <c r="N48" i="75"/>
  <c r="R48" i="75"/>
  <c r="V48" i="75"/>
  <c r="D49" i="75"/>
  <c r="H49" i="75"/>
  <c r="L49" i="75"/>
  <c r="P49" i="75"/>
  <c r="T49" i="75"/>
  <c r="F50" i="75"/>
  <c r="J50" i="75"/>
  <c r="N50" i="75"/>
  <c r="R50" i="75"/>
  <c r="V50" i="75"/>
  <c r="D51" i="75"/>
  <c r="H51" i="75"/>
  <c r="L51" i="75"/>
  <c r="P51" i="75"/>
  <c r="T51" i="75"/>
  <c r="F52" i="76"/>
  <c r="F53" i="75"/>
  <c r="J52" i="76"/>
  <c r="J53" i="75"/>
  <c r="N52" i="76"/>
  <c r="R52" i="76"/>
  <c r="R53" i="75"/>
  <c r="V52" i="76"/>
  <c r="V53" i="75"/>
  <c r="D54" i="75"/>
  <c r="H54" i="75"/>
  <c r="L54" i="75"/>
  <c r="P54" i="75"/>
  <c r="T54" i="75"/>
  <c r="F55" i="75"/>
  <c r="J55" i="75"/>
  <c r="N55" i="75"/>
  <c r="R55" i="75"/>
  <c r="V55" i="75"/>
  <c r="D56" i="75"/>
  <c r="H56" i="75"/>
  <c r="L56" i="75"/>
  <c r="P56" i="75"/>
  <c r="T56" i="75"/>
  <c r="F57" i="75"/>
  <c r="J57" i="75"/>
  <c r="N57" i="75"/>
  <c r="R57" i="75"/>
  <c r="V57" i="75"/>
  <c r="D58" i="75"/>
  <c r="H58" i="75"/>
  <c r="L58" i="75"/>
  <c r="P58" i="75"/>
  <c r="T58" i="75"/>
  <c r="F59" i="75"/>
  <c r="J59" i="75"/>
  <c r="N59" i="75"/>
  <c r="R59" i="75"/>
  <c r="V59" i="75"/>
  <c r="D60" i="75"/>
  <c r="H60" i="75"/>
  <c r="L60" i="75"/>
  <c r="P60" i="75"/>
  <c r="T60" i="75"/>
  <c r="F61" i="75"/>
  <c r="J61" i="75"/>
  <c r="N61" i="75"/>
  <c r="R61" i="75"/>
  <c r="V61" i="75"/>
  <c r="D62" i="75"/>
  <c r="H62" i="75"/>
  <c r="L62" i="75"/>
  <c r="P62" i="75"/>
  <c r="T62" i="75"/>
  <c r="F63" i="75"/>
  <c r="J63" i="75"/>
  <c r="N63" i="75"/>
  <c r="R63" i="75"/>
  <c r="V63" i="75"/>
  <c r="D64" i="75"/>
  <c r="H64" i="75"/>
  <c r="L64" i="75"/>
  <c r="P64" i="75"/>
  <c r="T64" i="75"/>
  <c r="F65" i="75"/>
  <c r="J65" i="75"/>
  <c r="N65" i="75"/>
  <c r="R65" i="75"/>
  <c r="V65" i="75"/>
  <c r="D66" i="75"/>
  <c r="H66" i="75"/>
  <c r="L66" i="75"/>
  <c r="P66" i="75"/>
  <c r="T66" i="75"/>
  <c r="F67" i="75"/>
  <c r="J67" i="75"/>
  <c r="N67" i="75"/>
  <c r="R67" i="75"/>
  <c r="V67" i="75"/>
  <c r="D68" i="75"/>
  <c r="H68" i="75"/>
  <c r="L68" i="75"/>
  <c r="P68" i="75"/>
  <c r="T68" i="75"/>
  <c r="F69" i="75"/>
  <c r="J69" i="75"/>
  <c r="N69" i="75"/>
  <c r="R69" i="75"/>
  <c r="V69" i="75"/>
  <c r="D70" i="75"/>
  <c r="H70" i="75"/>
  <c r="L70" i="75"/>
  <c r="P70" i="75"/>
  <c r="T70" i="75"/>
  <c r="F71" i="76"/>
  <c r="F72" i="75"/>
  <c r="J71" i="76"/>
  <c r="J72" i="75"/>
  <c r="N71" i="76"/>
  <c r="R71" i="76"/>
  <c r="R72" i="75"/>
  <c r="V71" i="76"/>
  <c r="V72" i="75"/>
  <c r="D73" i="75"/>
  <c r="H73" i="75"/>
  <c r="L73" i="75"/>
  <c r="P73" i="75"/>
  <c r="T73" i="75"/>
  <c r="F74" i="75"/>
  <c r="J74" i="75"/>
  <c r="N74" i="75"/>
  <c r="R74" i="75"/>
  <c r="V74" i="75"/>
  <c r="D75" i="75"/>
  <c r="H75" i="75"/>
  <c r="L75" i="75"/>
  <c r="P75" i="75"/>
  <c r="T75" i="75"/>
  <c r="F76" i="75"/>
  <c r="J76" i="75"/>
  <c r="N76" i="75"/>
  <c r="R76" i="75"/>
  <c r="V76" i="75"/>
  <c r="J4" i="66"/>
  <c r="N4" i="66"/>
  <c r="R4" i="66"/>
  <c r="F5" i="60"/>
  <c r="J5" i="60"/>
  <c r="N5" i="60"/>
  <c r="R5" i="60"/>
  <c r="V5" i="60"/>
  <c r="D6" i="60"/>
  <c r="H6" i="60"/>
  <c r="L6" i="60"/>
  <c r="P6" i="60"/>
  <c r="T6" i="60"/>
  <c r="F7" i="60"/>
  <c r="J7" i="60"/>
  <c r="N7" i="60"/>
  <c r="R7" i="60"/>
  <c r="V7" i="60"/>
  <c r="D9" i="60"/>
  <c r="H9" i="60"/>
  <c r="L9" i="60"/>
  <c r="P9" i="60"/>
  <c r="T9" i="60"/>
  <c r="F10" i="60"/>
  <c r="J10" i="60"/>
  <c r="N10" i="60"/>
  <c r="R10" i="60"/>
  <c r="V10" i="60"/>
  <c r="D12" i="60"/>
  <c r="H12" i="60"/>
  <c r="L12" i="60"/>
  <c r="P12" i="60"/>
  <c r="T12" i="60"/>
  <c r="F13" i="60"/>
  <c r="J13" i="60"/>
  <c r="N13" i="60"/>
  <c r="R13" i="60"/>
  <c r="V13" i="60"/>
  <c r="D14" i="60"/>
  <c r="H14" i="60"/>
  <c r="L14" i="60"/>
  <c r="P14" i="60"/>
  <c r="T14" i="60"/>
  <c r="F15" i="60"/>
  <c r="J15" i="60"/>
  <c r="N15" i="60"/>
  <c r="R15" i="60"/>
  <c r="V15" i="60"/>
  <c r="D16" i="60"/>
  <c r="H16" i="60"/>
  <c r="L16" i="60"/>
  <c r="P16" i="60"/>
  <c r="T16" i="60"/>
  <c r="F18" i="60"/>
  <c r="J18" i="60"/>
  <c r="N18" i="60"/>
  <c r="R18" i="60"/>
  <c r="V18" i="60"/>
  <c r="D19" i="60"/>
  <c r="H19" i="60"/>
  <c r="L19" i="60"/>
  <c r="P19" i="60"/>
  <c r="T19" i="60"/>
  <c r="F20" i="60"/>
  <c r="J20" i="60"/>
  <c r="N20" i="60"/>
  <c r="R20" i="60"/>
  <c r="V20" i="60"/>
  <c r="D21" i="60"/>
  <c r="H21" i="60"/>
  <c r="L21" i="60"/>
  <c r="P21" i="60"/>
  <c r="T21" i="60"/>
  <c r="F23" i="60"/>
  <c r="J23" i="60"/>
  <c r="N23" i="60"/>
  <c r="R23" i="60"/>
  <c r="V23" i="60"/>
  <c r="D24" i="60"/>
  <c r="H24" i="60"/>
  <c r="L24" i="60"/>
  <c r="P24" i="60"/>
  <c r="T24" i="60"/>
  <c r="F25" i="60"/>
  <c r="J25" i="60"/>
  <c r="N25" i="60"/>
  <c r="R25" i="60"/>
  <c r="V25" i="60"/>
  <c r="D28" i="60"/>
  <c r="H28" i="60"/>
  <c r="L28" i="60"/>
  <c r="P28" i="60"/>
  <c r="T28" i="60"/>
  <c r="F29" i="60"/>
  <c r="J29" i="60"/>
  <c r="N29" i="60"/>
  <c r="R29" i="60"/>
  <c r="V29" i="60"/>
  <c r="D30" i="60"/>
  <c r="H30" i="60"/>
  <c r="L30" i="60"/>
  <c r="P30" i="60"/>
  <c r="T30" i="60"/>
  <c r="F31" i="60"/>
  <c r="J31" i="60"/>
  <c r="N31" i="60"/>
  <c r="R31" i="60"/>
  <c r="V31" i="60"/>
  <c r="D32" i="60"/>
  <c r="H32" i="60"/>
  <c r="L32" i="60"/>
  <c r="P32" i="60"/>
  <c r="T32" i="60"/>
  <c r="F34" i="60"/>
  <c r="J34" i="60"/>
  <c r="N34" i="60"/>
  <c r="R34" i="60"/>
  <c r="V34" i="60"/>
  <c r="D35" i="60"/>
  <c r="H35" i="60"/>
  <c r="L35" i="60"/>
  <c r="P35" i="60"/>
  <c r="T35" i="60"/>
  <c r="F36" i="60"/>
  <c r="J36" i="60"/>
  <c r="N36" i="60"/>
  <c r="R36" i="60"/>
  <c r="V36" i="60"/>
  <c r="D37" i="60"/>
  <c r="H37" i="60"/>
  <c r="L37" i="60"/>
  <c r="P37" i="60"/>
  <c r="T37" i="60"/>
  <c r="F38" i="60"/>
  <c r="J38" i="60"/>
  <c r="N38" i="60"/>
  <c r="R38" i="60"/>
  <c r="V38" i="60"/>
  <c r="D39" i="60"/>
  <c r="H39" i="60"/>
  <c r="L39" i="60"/>
  <c r="P39" i="60"/>
  <c r="T39" i="60"/>
  <c r="F40" i="60"/>
  <c r="J40" i="60"/>
  <c r="N40" i="60"/>
  <c r="R40" i="60"/>
  <c r="V40" i="60"/>
  <c r="D41" i="60"/>
  <c r="H41" i="60"/>
  <c r="L41" i="60"/>
  <c r="P41" i="60"/>
  <c r="T41" i="60"/>
  <c r="F42" i="60"/>
  <c r="J42" i="60"/>
  <c r="N42" i="60"/>
  <c r="R42" i="60"/>
  <c r="V42" i="60"/>
  <c r="D43" i="60"/>
  <c r="H43" i="60"/>
  <c r="L43" i="60"/>
  <c r="P43" i="60"/>
  <c r="T43" i="60"/>
  <c r="F44" i="60"/>
  <c r="J44" i="60"/>
  <c r="N44" i="60"/>
  <c r="R44" i="60"/>
  <c r="V44" i="60"/>
  <c r="D45" i="60"/>
  <c r="H45" i="60"/>
  <c r="L45" i="60"/>
  <c r="P45" i="60"/>
  <c r="T45" i="60"/>
  <c r="F46" i="60"/>
  <c r="J46" i="60"/>
  <c r="N46" i="60"/>
  <c r="R46" i="60"/>
  <c r="V46" i="60"/>
  <c r="D47" i="60"/>
  <c r="H47" i="60"/>
  <c r="L47" i="60"/>
  <c r="P47" i="60"/>
  <c r="T47" i="60"/>
  <c r="F48" i="60"/>
  <c r="J48" i="60"/>
  <c r="N48" i="60"/>
  <c r="R48" i="60"/>
  <c r="V48" i="60"/>
  <c r="D49" i="60"/>
  <c r="H49" i="60"/>
  <c r="L49" i="60"/>
  <c r="P49" i="60"/>
  <c r="T49" i="60"/>
  <c r="F50" i="60"/>
  <c r="J50" i="60"/>
  <c r="N50" i="60"/>
  <c r="R50" i="60"/>
  <c r="V50" i="60"/>
  <c r="D51" i="60"/>
  <c r="H51" i="60"/>
  <c r="L51" i="60"/>
  <c r="P51" i="60"/>
  <c r="T51" i="60"/>
  <c r="F53" i="60"/>
  <c r="J53" i="60"/>
  <c r="N53" i="60"/>
  <c r="R53" i="60"/>
  <c r="V53" i="60"/>
  <c r="D54" i="60"/>
  <c r="H54" i="60"/>
  <c r="L54" i="60"/>
  <c r="P54" i="60"/>
  <c r="T54" i="60"/>
  <c r="F55" i="60"/>
  <c r="J55" i="60"/>
  <c r="N55" i="60"/>
  <c r="R55" i="60"/>
  <c r="V55" i="60"/>
  <c r="D56" i="60"/>
  <c r="H56" i="60"/>
  <c r="L56" i="60"/>
  <c r="P56" i="60"/>
  <c r="T56" i="60"/>
  <c r="F57" i="60"/>
  <c r="J57" i="60"/>
  <c r="N57" i="60"/>
  <c r="R57" i="60"/>
  <c r="V57" i="60"/>
  <c r="D58" i="60"/>
  <c r="H58" i="60"/>
  <c r="L58" i="60"/>
  <c r="P58" i="60"/>
  <c r="T58" i="60"/>
  <c r="F59" i="60"/>
  <c r="J59" i="60"/>
  <c r="N59" i="60"/>
  <c r="R59" i="60"/>
  <c r="V59" i="60"/>
  <c r="D60" i="60"/>
  <c r="H60" i="60"/>
  <c r="L60" i="60"/>
  <c r="P60" i="60"/>
  <c r="T60" i="60"/>
  <c r="F61" i="60"/>
  <c r="J61" i="60"/>
  <c r="N61" i="60"/>
  <c r="R61" i="60"/>
  <c r="V61" i="60"/>
  <c r="D62" i="60"/>
  <c r="H62" i="60"/>
  <c r="L62" i="60"/>
  <c r="P62" i="60"/>
  <c r="T62" i="60"/>
  <c r="F63" i="60"/>
  <c r="J63" i="60"/>
  <c r="N63" i="60"/>
  <c r="R63" i="60"/>
  <c r="V63" i="60"/>
  <c r="D64" i="60"/>
  <c r="H64" i="60"/>
  <c r="L64" i="60"/>
  <c r="P64" i="60"/>
  <c r="T64" i="60"/>
  <c r="F65" i="60"/>
  <c r="J65" i="60"/>
  <c r="N65" i="60"/>
  <c r="R65" i="60"/>
  <c r="V65" i="60"/>
  <c r="D66" i="60"/>
  <c r="H66" i="60"/>
  <c r="L66" i="60"/>
  <c r="P66" i="60"/>
  <c r="T66" i="60"/>
  <c r="F67" i="60"/>
  <c r="J67" i="60"/>
  <c r="N67" i="60"/>
  <c r="R67" i="60"/>
  <c r="V67" i="60"/>
  <c r="D68" i="60"/>
  <c r="H68" i="60"/>
  <c r="L68" i="60"/>
  <c r="P68" i="60"/>
  <c r="T68" i="60"/>
  <c r="F69" i="60"/>
  <c r="J69" i="60"/>
  <c r="N69" i="60"/>
  <c r="R69" i="60"/>
  <c r="V69" i="60"/>
  <c r="D70" i="60"/>
  <c r="H70" i="60"/>
  <c r="L70" i="60"/>
  <c r="P70" i="60"/>
  <c r="T70" i="60"/>
  <c r="F72" i="60"/>
  <c r="J72" i="60"/>
  <c r="N72" i="60"/>
  <c r="R72" i="60"/>
  <c r="V72" i="60"/>
  <c r="D73" i="60"/>
  <c r="H73" i="60"/>
  <c r="L73" i="60"/>
  <c r="P73" i="60"/>
  <c r="T73" i="60"/>
  <c r="F74" i="60"/>
  <c r="J74" i="60"/>
  <c r="N74" i="60"/>
  <c r="R74" i="60"/>
  <c r="V74" i="60"/>
  <c r="D75" i="60"/>
  <c r="H75" i="60"/>
  <c r="L75" i="60"/>
  <c r="P75" i="60"/>
  <c r="T75" i="60"/>
  <c r="F76" i="60"/>
  <c r="J76" i="60"/>
  <c r="N76" i="60"/>
  <c r="R76" i="60"/>
  <c r="V76" i="60"/>
  <c r="D27" i="54"/>
  <c r="H27" i="54"/>
  <c r="L27" i="54"/>
  <c r="C33" i="47"/>
  <c r="T11" i="44"/>
  <c r="C11" i="41"/>
  <c r="G11" i="41"/>
  <c r="K11" i="41"/>
  <c r="F4" i="40"/>
  <c r="F3" i="40" s="1"/>
  <c r="J4" i="40"/>
  <c r="J3" i="40" s="1"/>
  <c r="I22" i="40"/>
  <c r="M22" i="40"/>
  <c r="Q22" i="40"/>
  <c r="D27" i="40"/>
  <c r="H27" i="40"/>
  <c r="L27" i="40"/>
  <c r="D33" i="40"/>
  <c r="H33" i="40"/>
  <c r="L33" i="40"/>
  <c r="E52" i="40"/>
  <c r="I52" i="40"/>
  <c r="M52" i="40"/>
  <c r="Q52" i="40"/>
  <c r="C11" i="39"/>
  <c r="U11" i="39"/>
  <c r="F17" i="38"/>
  <c r="J17" i="38"/>
  <c r="N17" i="38"/>
  <c r="R17" i="38"/>
  <c r="V17" i="38"/>
  <c r="C33" i="38"/>
  <c r="G33" i="38"/>
  <c r="K33" i="38"/>
  <c r="C4" i="37"/>
  <c r="C3" i="37" s="1"/>
  <c r="G4" i="37"/>
  <c r="G3" i="37" s="1"/>
  <c r="I27" i="36"/>
  <c r="I26" i="36" s="1"/>
  <c r="M27" i="36"/>
  <c r="M26" i="36" s="1"/>
  <c r="Q27" i="36"/>
  <c r="Q26" i="36" s="1"/>
  <c r="E52" i="36"/>
  <c r="I52" i="36"/>
  <c r="M52" i="36"/>
  <c r="E4" i="35"/>
  <c r="E17" i="35"/>
  <c r="E27" i="35"/>
  <c r="E26" i="35" s="1"/>
  <c r="I27" i="35"/>
  <c r="I26" i="35" s="1"/>
  <c r="J52" i="35"/>
  <c r="N52" i="35"/>
  <c r="R52" i="35"/>
  <c r="D71" i="34"/>
  <c r="H71" i="34"/>
  <c r="F11" i="33"/>
  <c r="J11" i="33"/>
  <c r="F11" i="32"/>
  <c r="J11" i="32"/>
  <c r="N11" i="32"/>
  <c r="E52" i="32"/>
  <c r="I52" i="32"/>
  <c r="M52" i="32"/>
  <c r="Q52" i="32"/>
  <c r="U52" i="32"/>
  <c r="H71" i="32"/>
  <c r="L71" i="32"/>
  <c r="P71" i="32"/>
  <c r="C4" i="31"/>
  <c r="C5" i="30"/>
  <c r="G4" i="31"/>
  <c r="G5" i="30"/>
  <c r="K4" i="31"/>
  <c r="K5" i="30"/>
  <c r="O4" i="31"/>
  <c r="O5" i="30"/>
  <c r="S4" i="31"/>
  <c r="S5" i="30"/>
  <c r="W4" i="31"/>
  <c r="W5" i="30"/>
  <c r="E6" i="30"/>
  <c r="I6" i="30"/>
  <c r="M6" i="30"/>
  <c r="Q6" i="30"/>
  <c r="U6" i="30"/>
  <c r="C7" i="30"/>
  <c r="G7" i="30"/>
  <c r="K7" i="30"/>
  <c r="O7" i="30"/>
  <c r="S7" i="30"/>
  <c r="W7" i="30"/>
  <c r="E8" i="31"/>
  <c r="E9" i="30"/>
  <c r="I8" i="31"/>
  <c r="I9" i="30"/>
  <c r="M8" i="31"/>
  <c r="M9" i="30"/>
  <c r="Q8" i="31"/>
  <c r="Q9" i="30"/>
  <c r="U8" i="31"/>
  <c r="U9" i="30"/>
  <c r="C10" i="30"/>
  <c r="G10" i="30"/>
  <c r="K10" i="30"/>
  <c r="O10" i="30"/>
  <c r="S10" i="30"/>
  <c r="W10" i="30"/>
  <c r="E11" i="31"/>
  <c r="J11" i="31"/>
  <c r="J12" i="30"/>
  <c r="N11" i="31"/>
  <c r="N12" i="30"/>
  <c r="R11" i="31"/>
  <c r="R12" i="30"/>
  <c r="V11" i="31"/>
  <c r="V12" i="30"/>
  <c r="D13" i="30"/>
  <c r="H13" i="30"/>
  <c r="L13" i="30"/>
  <c r="P13" i="30"/>
  <c r="T13" i="30"/>
  <c r="F14" i="30"/>
  <c r="J14" i="30"/>
  <c r="N14" i="30"/>
  <c r="R14" i="30"/>
  <c r="V14" i="30"/>
  <c r="D15" i="30"/>
  <c r="H15" i="30"/>
  <c r="L15" i="30"/>
  <c r="P15" i="30"/>
  <c r="T15" i="30"/>
  <c r="F16" i="30"/>
  <c r="J16" i="30"/>
  <c r="N16" i="30"/>
  <c r="R16" i="30"/>
  <c r="V16" i="30"/>
  <c r="D17" i="31"/>
  <c r="D18" i="30"/>
  <c r="H17" i="31"/>
  <c r="H18" i="30"/>
  <c r="L17" i="31"/>
  <c r="L18" i="30"/>
  <c r="P17" i="31"/>
  <c r="P18" i="30"/>
  <c r="T17" i="31"/>
  <c r="T18" i="30"/>
  <c r="F19" i="30"/>
  <c r="J19" i="30"/>
  <c r="N19" i="30"/>
  <c r="R19" i="30"/>
  <c r="V19" i="30"/>
  <c r="D20" i="30"/>
  <c r="H20" i="30"/>
  <c r="L20" i="30"/>
  <c r="P20" i="30"/>
  <c r="T20" i="30"/>
  <c r="F21" i="30"/>
  <c r="J21" i="30"/>
  <c r="N21" i="30"/>
  <c r="R21" i="30"/>
  <c r="V21" i="30"/>
  <c r="D22" i="31"/>
  <c r="D23" i="30"/>
  <c r="H22" i="31"/>
  <c r="H23" i="30"/>
  <c r="L22" i="31"/>
  <c r="L23" i="30"/>
  <c r="P22" i="31"/>
  <c r="P23" i="30"/>
  <c r="T22" i="31"/>
  <c r="T23" i="30"/>
  <c r="F24" i="30"/>
  <c r="J24" i="30"/>
  <c r="N24" i="30"/>
  <c r="R24" i="30"/>
  <c r="V24" i="30"/>
  <c r="D25" i="30"/>
  <c r="H25" i="30"/>
  <c r="L25" i="30"/>
  <c r="P25" i="30"/>
  <c r="T25" i="30"/>
  <c r="F27" i="31"/>
  <c r="F28" i="30"/>
  <c r="J27" i="31"/>
  <c r="J28" i="30"/>
  <c r="N27" i="31"/>
  <c r="N28" i="30"/>
  <c r="R27" i="31"/>
  <c r="R28" i="30"/>
  <c r="V27" i="31"/>
  <c r="V28" i="30"/>
  <c r="E29" i="30"/>
  <c r="I29" i="30"/>
  <c r="M29" i="30"/>
  <c r="Q29" i="30"/>
  <c r="U29" i="30"/>
  <c r="C30" i="30"/>
  <c r="G30" i="30"/>
  <c r="K30" i="30"/>
  <c r="O30" i="30"/>
  <c r="S30" i="30"/>
  <c r="W30" i="30"/>
  <c r="E31" i="30"/>
  <c r="I31" i="30"/>
  <c r="M31" i="30"/>
  <c r="Q31" i="30"/>
  <c r="U31" i="30"/>
  <c r="C32" i="30"/>
  <c r="G32" i="30"/>
  <c r="K32" i="30"/>
  <c r="O32" i="30"/>
  <c r="S32" i="30"/>
  <c r="W32" i="30"/>
  <c r="E33" i="31"/>
  <c r="E34" i="30"/>
  <c r="I33" i="31"/>
  <c r="I34" i="30"/>
  <c r="M33" i="31"/>
  <c r="M34" i="30"/>
  <c r="Q33" i="31"/>
  <c r="Q34" i="30"/>
  <c r="U34" i="30"/>
  <c r="C35" i="30"/>
  <c r="G35" i="30"/>
  <c r="K35" i="30"/>
  <c r="O35" i="30"/>
  <c r="S35" i="30"/>
  <c r="W35" i="30"/>
  <c r="E36" i="30"/>
  <c r="I36" i="30"/>
  <c r="M36" i="30"/>
  <c r="Q36" i="30"/>
  <c r="U36" i="30"/>
  <c r="C37" i="30"/>
  <c r="G37" i="30"/>
  <c r="K37" i="30"/>
  <c r="O37" i="30"/>
  <c r="S37" i="30"/>
  <c r="W37" i="30"/>
  <c r="E38" i="30"/>
  <c r="I38" i="30"/>
  <c r="M38" i="30"/>
  <c r="Q38" i="30"/>
  <c r="U38" i="30"/>
  <c r="C39" i="30"/>
  <c r="G39" i="30"/>
  <c r="K39" i="30"/>
  <c r="O39" i="30"/>
  <c r="S39" i="30"/>
  <c r="W39" i="30"/>
  <c r="E40" i="30"/>
  <c r="I40" i="30"/>
  <c r="M40" i="30"/>
  <c r="Q40" i="30"/>
  <c r="U40" i="30"/>
  <c r="C41" i="30"/>
  <c r="G41" i="30"/>
  <c r="K41" i="30"/>
  <c r="O41" i="30"/>
  <c r="S41" i="30"/>
  <c r="W41" i="30"/>
  <c r="E42" i="30"/>
  <c r="I42" i="30"/>
  <c r="M42" i="30"/>
  <c r="Q42" i="30"/>
  <c r="U42" i="30"/>
  <c r="C43" i="30"/>
  <c r="G43" i="30"/>
  <c r="K43" i="30"/>
  <c r="O43" i="30"/>
  <c r="S43" i="30"/>
  <c r="W43" i="30"/>
  <c r="E44" i="30"/>
  <c r="I44" i="30"/>
  <c r="M44" i="30"/>
  <c r="Q44" i="30"/>
  <c r="U44" i="30"/>
  <c r="C45" i="30"/>
  <c r="G45" i="30"/>
  <c r="K45" i="30"/>
  <c r="O45" i="30"/>
  <c r="S45" i="30"/>
  <c r="W45" i="30"/>
  <c r="E46" i="30"/>
  <c r="I46" i="30"/>
  <c r="M46" i="30"/>
  <c r="Q46" i="30"/>
  <c r="U46" i="30"/>
  <c r="C47" i="30"/>
  <c r="G47" i="30"/>
  <c r="K47" i="30"/>
  <c r="O47" i="30"/>
  <c r="S47" i="30"/>
  <c r="W47" i="30"/>
  <c r="E48" i="30"/>
  <c r="I48" i="30"/>
  <c r="M48" i="30"/>
  <c r="Q48" i="30"/>
  <c r="U48" i="30"/>
  <c r="C49" i="30"/>
  <c r="G49" i="30"/>
  <c r="K49" i="30"/>
  <c r="O49" i="30"/>
  <c r="S49" i="30"/>
  <c r="W49" i="30"/>
  <c r="E50" i="30"/>
  <c r="I50" i="30"/>
  <c r="M50" i="30"/>
  <c r="Q50" i="30"/>
  <c r="U50" i="30"/>
  <c r="C51" i="30"/>
  <c r="G51" i="30"/>
  <c r="K51" i="30"/>
  <c r="O51" i="30"/>
  <c r="S51" i="30"/>
  <c r="W51" i="30"/>
  <c r="E52" i="31"/>
  <c r="E53" i="30"/>
  <c r="I52" i="31"/>
  <c r="I53" i="30"/>
  <c r="M52" i="31"/>
  <c r="M53" i="30"/>
  <c r="Q52" i="31"/>
  <c r="Q53" i="30"/>
  <c r="U52" i="31"/>
  <c r="U53" i="30"/>
  <c r="C54" i="30"/>
  <c r="G54" i="30"/>
  <c r="K54" i="30"/>
  <c r="O54" i="30"/>
  <c r="S54" i="30"/>
  <c r="W54" i="30"/>
  <c r="E55" i="30"/>
  <c r="I55" i="30"/>
  <c r="M55" i="30"/>
  <c r="Q55" i="30"/>
  <c r="U55" i="30"/>
  <c r="C56" i="30"/>
  <c r="G56" i="30"/>
  <c r="K56" i="30"/>
  <c r="O56" i="30"/>
  <c r="S56" i="30"/>
  <c r="W56" i="30"/>
  <c r="E57" i="30"/>
  <c r="I57" i="30"/>
  <c r="M57" i="30"/>
  <c r="Q57" i="30"/>
  <c r="U57" i="30"/>
  <c r="C58" i="30"/>
  <c r="G58" i="30"/>
  <c r="K58" i="30"/>
  <c r="O58" i="30"/>
  <c r="S58" i="30"/>
  <c r="W58" i="30"/>
  <c r="E59" i="30"/>
  <c r="I59" i="30"/>
  <c r="M59" i="30"/>
  <c r="Q59" i="30"/>
  <c r="U59" i="30"/>
  <c r="C60" i="30"/>
  <c r="G60" i="30"/>
  <c r="K60" i="30"/>
  <c r="O60" i="30"/>
  <c r="S60" i="30"/>
  <c r="W60" i="30"/>
  <c r="E61" i="30"/>
  <c r="I61" i="30"/>
  <c r="M61" i="30"/>
  <c r="Q61" i="30"/>
  <c r="U61" i="30"/>
  <c r="C62" i="30"/>
  <c r="G62" i="30"/>
  <c r="K62" i="30"/>
  <c r="O62" i="30"/>
  <c r="S62" i="30"/>
  <c r="W62" i="30"/>
  <c r="E63" i="30"/>
  <c r="I63" i="30"/>
  <c r="M63" i="30"/>
  <c r="Q63" i="30"/>
  <c r="U63" i="30"/>
  <c r="C64" i="30"/>
  <c r="G64" i="30"/>
  <c r="K64" i="30"/>
  <c r="O64" i="30"/>
  <c r="S64" i="30"/>
  <c r="W64" i="30"/>
  <c r="E65" i="30"/>
  <c r="I65" i="30"/>
  <c r="M65" i="30"/>
  <c r="Q65" i="30"/>
  <c r="U65" i="30"/>
  <c r="C66" i="30"/>
  <c r="G66" i="30"/>
  <c r="K66" i="30"/>
  <c r="O66" i="30"/>
  <c r="S66" i="30"/>
  <c r="W66" i="30"/>
  <c r="E67" i="30"/>
  <c r="I67" i="30"/>
  <c r="M67" i="30"/>
  <c r="Q67" i="30"/>
  <c r="U67" i="30"/>
  <c r="C68" i="30"/>
  <c r="G68" i="30"/>
  <c r="K68" i="30"/>
  <c r="O68" i="30"/>
  <c r="S68" i="30"/>
  <c r="W68" i="30"/>
  <c r="E69" i="30"/>
  <c r="I69" i="30"/>
  <c r="M69" i="30"/>
  <c r="Q69" i="30"/>
  <c r="U69" i="30"/>
  <c r="C70" i="30"/>
  <c r="G70" i="30"/>
  <c r="K70" i="30"/>
  <c r="O70" i="30"/>
  <c r="S70" i="30"/>
  <c r="W70" i="30"/>
  <c r="E71" i="31"/>
  <c r="E72" i="30"/>
  <c r="I71" i="31"/>
  <c r="I72" i="30"/>
  <c r="M71" i="31"/>
  <c r="M72" i="30"/>
  <c r="Q71" i="31"/>
  <c r="Q72" i="30"/>
  <c r="U71" i="31"/>
  <c r="U72" i="30"/>
  <c r="D73" i="30"/>
  <c r="H73" i="30"/>
  <c r="L73" i="30"/>
  <c r="P73" i="30"/>
  <c r="T73" i="30"/>
  <c r="F74" i="30"/>
  <c r="J74" i="30"/>
  <c r="N74" i="30"/>
  <c r="R74" i="30"/>
  <c r="V74" i="30"/>
  <c r="D75" i="30"/>
  <c r="H75" i="30"/>
  <c r="L75" i="30"/>
  <c r="P75" i="30"/>
  <c r="T75" i="30"/>
  <c r="F76" i="30"/>
  <c r="J76" i="30"/>
  <c r="N76" i="30"/>
  <c r="R76" i="30"/>
  <c r="V76" i="30"/>
  <c r="L27" i="29"/>
  <c r="P27" i="29"/>
  <c r="T27" i="29"/>
  <c r="K22" i="28"/>
  <c r="O22" i="28"/>
  <c r="S22" i="28"/>
  <c r="N52" i="28"/>
  <c r="R52" i="28"/>
  <c r="M71" i="28"/>
  <c r="Q71" i="28"/>
  <c r="U71" i="28"/>
  <c r="E4" i="27"/>
  <c r="E3" i="27" s="1"/>
  <c r="I4" i="27"/>
  <c r="I3" i="27" s="1"/>
  <c r="M4" i="27"/>
  <c r="M3" i="27" s="1"/>
  <c r="F17" i="27"/>
  <c r="J17" i="27"/>
  <c r="N17" i="27"/>
  <c r="G3" i="24"/>
  <c r="K3" i="24"/>
  <c r="J35" i="94"/>
  <c r="N35" i="94"/>
  <c r="R35" i="94"/>
  <c r="V35" i="94"/>
  <c r="D36" i="94"/>
  <c r="H36" i="94"/>
  <c r="L36" i="94"/>
  <c r="P36" i="94"/>
  <c r="T36" i="94"/>
  <c r="F37" i="94"/>
  <c r="J37" i="94"/>
  <c r="N37" i="94"/>
  <c r="R37" i="94"/>
  <c r="V37" i="94"/>
  <c r="D38" i="94"/>
  <c r="H38" i="94"/>
  <c r="L38" i="94"/>
  <c r="P38" i="94"/>
  <c r="T38" i="94"/>
  <c r="F39" i="94"/>
  <c r="J39" i="94"/>
  <c r="N39" i="94"/>
  <c r="R39" i="94"/>
  <c r="V39" i="94"/>
  <c r="D40" i="94"/>
  <c r="H40" i="94"/>
  <c r="L40" i="94"/>
  <c r="P40" i="94"/>
  <c r="T40" i="94"/>
  <c r="F41" i="94"/>
  <c r="J41" i="94"/>
  <c r="N41" i="94"/>
  <c r="R41" i="94"/>
  <c r="V41" i="94"/>
  <c r="D42" i="94"/>
  <c r="H42" i="94"/>
  <c r="L42" i="94"/>
  <c r="P42" i="94"/>
  <c r="T42" i="94"/>
  <c r="F43" i="94"/>
  <c r="J43" i="94"/>
  <c r="N43" i="94"/>
  <c r="R43" i="94"/>
  <c r="V43" i="94"/>
  <c r="D44" i="94"/>
  <c r="H44" i="94"/>
  <c r="L44" i="94"/>
  <c r="P44" i="94"/>
  <c r="T44" i="94"/>
  <c r="F45" i="94"/>
  <c r="J45" i="94"/>
  <c r="N45" i="94"/>
  <c r="R45" i="94"/>
  <c r="V45" i="94"/>
  <c r="D46" i="94"/>
  <c r="H46" i="94"/>
  <c r="L46" i="94"/>
  <c r="P46" i="94"/>
  <c r="T46" i="94"/>
  <c r="F47" i="94"/>
  <c r="J47" i="94"/>
  <c r="N47" i="94"/>
  <c r="R47" i="94"/>
  <c r="V47" i="94"/>
  <c r="D48" i="94"/>
  <c r="H48" i="94"/>
  <c r="L48" i="94"/>
  <c r="P48" i="94"/>
  <c r="T48" i="94"/>
  <c r="F49" i="94"/>
  <c r="J49" i="94"/>
  <c r="N49" i="94"/>
  <c r="R49" i="94"/>
  <c r="V49" i="94"/>
  <c r="D50" i="94"/>
  <c r="H50" i="94"/>
  <c r="L50" i="94"/>
  <c r="P50" i="94"/>
  <c r="T50" i="94"/>
  <c r="F51" i="94"/>
  <c r="J51" i="94"/>
  <c r="N51" i="94"/>
  <c r="R51" i="94"/>
  <c r="V51" i="94"/>
  <c r="D53" i="94"/>
  <c r="H53" i="94"/>
  <c r="L53" i="94"/>
  <c r="P53" i="94"/>
  <c r="T53" i="94"/>
  <c r="C54" i="94"/>
  <c r="G54" i="94"/>
  <c r="K54" i="94"/>
  <c r="O54" i="94"/>
  <c r="S54" i="94"/>
  <c r="W54" i="94"/>
  <c r="E55" i="94"/>
  <c r="I55" i="94"/>
  <c r="M55" i="94"/>
  <c r="Q55" i="94"/>
  <c r="U55" i="94"/>
  <c r="C56" i="94"/>
  <c r="G56" i="94"/>
  <c r="K56" i="94"/>
  <c r="O56" i="94"/>
  <c r="S56" i="94"/>
  <c r="W56" i="94"/>
  <c r="E57" i="94"/>
  <c r="I57" i="94"/>
  <c r="M57" i="94"/>
  <c r="Q57" i="94"/>
  <c r="U57" i="94"/>
  <c r="C58" i="94"/>
  <c r="G58" i="94"/>
  <c r="K58" i="94"/>
  <c r="O58" i="94"/>
  <c r="S58" i="94"/>
  <c r="W58" i="94"/>
  <c r="E59" i="94"/>
  <c r="I59" i="94"/>
  <c r="M59" i="94"/>
  <c r="Q59" i="94"/>
  <c r="U59" i="94"/>
  <c r="C60" i="94"/>
  <c r="G60" i="94"/>
  <c r="K60" i="94"/>
  <c r="O60" i="94"/>
  <c r="S60" i="94"/>
  <c r="W60" i="94"/>
  <c r="E61" i="94"/>
  <c r="I61" i="94"/>
  <c r="M61" i="94"/>
  <c r="Q61" i="94"/>
  <c r="U61" i="94"/>
  <c r="C62" i="94"/>
  <c r="G62" i="94"/>
  <c r="K62" i="94"/>
  <c r="O62" i="94"/>
  <c r="S62" i="94"/>
  <c r="W62" i="94"/>
  <c r="E63" i="94"/>
  <c r="I63" i="94"/>
  <c r="M63" i="94"/>
  <c r="Q63" i="94"/>
  <c r="U63" i="94"/>
  <c r="C64" i="94"/>
  <c r="G64" i="94"/>
  <c r="K64" i="94"/>
  <c r="O64" i="94"/>
  <c r="S64" i="94"/>
  <c r="W64" i="94"/>
  <c r="E65" i="94"/>
  <c r="I65" i="94"/>
  <c r="M65" i="94"/>
  <c r="Q65" i="94"/>
  <c r="U65" i="94"/>
  <c r="C66" i="94"/>
  <c r="G66" i="94"/>
  <c r="K66" i="94"/>
  <c r="O66" i="94"/>
  <c r="S66" i="94"/>
  <c r="W66" i="94"/>
  <c r="E67" i="94"/>
  <c r="I67" i="94"/>
  <c r="M67" i="94"/>
  <c r="Q67" i="94"/>
  <c r="U67" i="94"/>
  <c r="C68" i="94"/>
  <c r="G68" i="94"/>
  <c r="K68" i="94"/>
  <c r="O68" i="94"/>
  <c r="S68" i="94"/>
  <c r="W68" i="94"/>
  <c r="E69" i="94"/>
  <c r="I69" i="94"/>
  <c r="M69" i="94"/>
  <c r="Q69" i="94"/>
  <c r="U69" i="94"/>
  <c r="C70" i="94"/>
  <c r="G70" i="94"/>
  <c r="K70" i="94"/>
  <c r="O70" i="94"/>
  <c r="S70" i="94"/>
  <c r="W70" i="94"/>
  <c r="E72" i="94"/>
  <c r="I72" i="94"/>
  <c r="M72" i="94"/>
  <c r="Q72" i="94"/>
  <c r="U72" i="94"/>
  <c r="C73" i="94"/>
  <c r="G73" i="94"/>
  <c r="K73" i="94"/>
  <c r="O73" i="94"/>
  <c r="S73" i="94"/>
  <c r="W73" i="94"/>
  <c r="E74" i="94"/>
  <c r="I74" i="94"/>
  <c r="M74" i="94"/>
  <c r="Q74" i="94"/>
  <c r="U74" i="94"/>
  <c r="C75" i="94"/>
  <c r="G75" i="94"/>
  <c r="K75" i="94"/>
  <c r="O75" i="94"/>
  <c r="S75" i="94"/>
  <c r="W75" i="94"/>
  <c r="E76" i="94"/>
  <c r="I76" i="94"/>
  <c r="M76" i="94"/>
  <c r="Q76" i="94"/>
  <c r="U76" i="94"/>
  <c r="F22" i="91"/>
  <c r="J22" i="91"/>
  <c r="N22" i="91"/>
  <c r="R22" i="91"/>
  <c r="V22" i="91"/>
  <c r="D27" i="91"/>
  <c r="H27" i="91"/>
  <c r="L27" i="91"/>
  <c r="P27" i="91"/>
  <c r="T27" i="91"/>
  <c r="F33" i="91"/>
  <c r="J33" i="91"/>
  <c r="N33" i="91"/>
  <c r="R33" i="91"/>
  <c r="V33" i="91"/>
  <c r="F52" i="91"/>
  <c r="J52" i="91"/>
  <c r="N52" i="91"/>
  <c r="R52" i="91"/>
  <c r="V52" i="91"/>
  <c r="N52" i="89"/>
  <c r="R52" i="89"/>
  <c r="V52" i="89"/>
  <c r="T22" i="88"/>
  <c r="F27" i="88"/>
  <c r="J27" i="88"/>
  <c r="N27" i="88"/>
  <c r="R27" i="88"/>
  <c r="V27" i="88"/>
  <c r="D33" i="88"/>
  <c r="H33" i="88"/>
  <c r="L33" i="88"/>
  <c r="P33" i="88"/>
  <c r="T33" i="88"/>
  <c r="D52" i="88"/>
  <c r="H52" i="88"/>
  <c r="L52" i="88"/>
  <c r="P52" i="88"/>
  <c r="T52" i="88"/>
  <c r="D71" i="88"/>
  <c r="H71" i="88"/>
  <c r="L71" i="88"/>
  <c r="P71" i="88"/>
  <c r="T71" i="88"/>
  <c r="F4" i="87"/>
  <c r="J4" i="87"/>
  <c r="N4" i="87"/>
  <c r="R4" i="87"/>
  <c r="V4" i="87"/>
  <c r="D8" i="87"/>
  <c r="H8" i="87"/>
  <c r="L8" i="87"/>
  <c r="P8" i="87"/>
  <c r="T8" i="87"/>
  <c r="D11" i="87"/>
  <c r="H11" i="87"/>
  <c r="L11" i="87"/>
  <c r="P11" i="87"/>
  <c r="T11" i="87"/>
  <c r="U17" i="87"/>
  <c r="E22" i="87"/>
  <c r="I22" i="87"/>
  <c r="M22" i="87"/>
  <c r="Q22" i="87"/>
  <c r="U22" i="87"/>
  <c r="C27" i="87"/>
  <c r="G27" i="87"/>
  <c r="K27" i="87"/>
  <c r="O27" i="87"/>
  <c r="S27" i="87"/>
  <c r="W27" i="87"/>
  <c r="E33" i="87"/>
  <c r="I33" i="87"/>
  <c r="M33" i="87"/>
  <c r="Q33" i="87"/>
  <c r="U33" i="87"/>
  <c r="E52" i="87"/>
  <c r="I52" i="87"/>
  <c r="M52" i="87"/>
  <c r="Q52" i="87"/>
  <c r="U52" i="87"/>
  <c r="D8" i="86"/>
  <c r="H8" i="86"/>
  <c r="L8" i="86"/>
  <c r="P8" i="86"/>
  <c r="T8" i="86"/>
  <c r="D11" i="86"/>
  <c r="H11" i="86"/>
  <c r="L11" i="86"/>
  <c r="P11" i="86"/>
  <c r="T11" i="86"/>
  <c r="F17" i="86"/>
  <c r="J17" i="86"/>
  <c r="N17" i="86"/>
  <c r="R17" i="86"/>
  <c r="V17" i="86"/>
  <c r="F22" i="86"/>
  <c r="J22" i="86"/>
  <c r="N22" i="86"/>
  <c r="R22" i="86"/>
  <c r="V22" i="86"/>
  <c r="D27" i="86"/>
  <c r="H27" i="86"/>
  <c r="L27" i="86"/>
  <c r="P27" i="86"/>
  <c r="T27" i="86"/>
  <c r="F33" i="86"/>
  <c r="J33" i="86"/>
  <c r="N33" i="86"/>
  <c r="R33" i="86"/>
  <c r="V33" i="86"/>
  <c r="F52" i="86"/>
  <c r="J52" i="86"/>
  <c r="N52" i="86"/>
  <c r="R52" i="86"/>
  <c r="V52" i="86"/>
  <c r="F71" i="86"/>
  <c r="J71" i="86"/>
  <c r="N71" i="86"/>
  <c r="R71" i="86"/>
  <c r="V71" i="86"/>
  <c r="D4" i="85"/>
  <c r="H4" i="85"/>
  <c r="L4" i="85"/>
  <c r="P4" i="85"/>
  <c r="T4" i="85"/>
  <c r="F8" i="85"/>
  <c r="J8" i="85"/>
  <c r="N8" i="85"/>
  <c r="R8" i="85"/>
  <c r="V8" i="85"/>
  <c r="F11" i="85"/>
  <c r="J11" i="85"/>
  <c r="N11" i="85"/>
  <c r="R11" i="85"/>
  <c r="V11" i="85"/>
  <c r="D17" i="85"/>
  <c r="H17" i="85"/>
  <c r="L17" i="85"/>
  <c r="P17" i="85"/>
  <c r="T17" i="85"/>
  <c r="D22" i="85"/>
  <c r="H22" i="85"/>
  <c r="L22" i="85"/>
  <c r="P22" i="85"/>
  <c r="T22" i="85"/>
  <c r="F27" i="85"/>
  <c r="J27" i="85"/>
  <c r="N27" i="85"/>
  <c r="R27" i="85"/>
  <c r="V27" i="85"/>
  <c r="D33" i="85"/>
  <c r="H33" i="85"/>
  <c r="L33" i="85"/>
  <c r="P33" i="85"/>
  <c r="T33" i="85"/>
  <c r="D52" i="85"/>
  <c r="H52" i="85"/>
  <c r="L52" i="85"/>
  <c r="P52" i="85"/>
  <c r="T52" i="85"/>
  <c r="D71" i="85"/>
  <c r="H71" i="85"/>
  <c r="L71" i="85"/>
  <c r="P71" i="85"/>
  <c r="T71" i="85"/>
  <c r="F4" i="84"/>
  <c r="J4" i="84"/>
  <c r="N4" i="84"/>
  <c r="R4" i="84"/>
  <c r="V4" i="84"/>
  <c r="D8" i="84"/>
  <c r="H8" i="84"/>
  <c r="L8" i="84"/>
  <c r="P8" i="84"/>
  <c r="T8" i="84"/>
  <c r="D11" i="84"/>
  <c r="H11" i="84"/>
  <c r="L11" i="84"/>
  <c r="P11" i="84"/>
  <c r="T11" i="84"/>
  <c r="F17" i="84"/>
  <c r="J17" i="84"/>
  <c r="N17" i="84"/>
  <c r="R17" i="84"/>
  <c r="V17" i="84"/>
  <c r="F22" i="84"/>
  <c r="J22" i="84"/>
  <c r="N22" i="84"/>
  <c r="R22" i="84"/>
  <c r="V22" i="84"/>
  <c r="D27" i="84"/>
  <c r="H27" i="84"/>
  <c r="L27" i="84"/>
  <c r="P27" i="84"/>
  <c r="T27" i="84"/>
  <c r="F33" i="84"/>
  <c r="J33" i="84"/>
  <c r="N33" i="84"/>
  <c r="R33" i="84"/>
  <c r="V33" i="84"/>
  <c r="F52" i="84"/>
  <c r="J52" i="84"/>
  <c r="N52" i="84"/>
  <c r="R52" i="84"/>
  <c r="V52" i="84"/>
  <c r="C71" i="84"/>
  <c r="G71" i="84"/>
  <c r="K71" i="84"/>
  <c r="O71" i="84"/>
  <c r="S71" i="84"/>
  <c r="W71" i="84"/>
  <c r="E4" i="83"/>
  <c r="I4" i="83"/>
  <c r="M4" i="83"/>
  <c r="Q4" i="83"/>
  <c r="U4" i="83"/>
  <c r="C8" i="83"/>
  <c r="G8" i="83"/>
  <c r="K8" i="83"/>
  <c r="O8" i="83"/>
  <c r="S8" i="83"/>
  <c r="W8" i="83"/>
  <c r="C11" i="83"/>
  <c r="G11" i="83"/>
  <c r="K11" i="83"/>
  <c r="O11" i="83"/>
  <c r="S11" i="83"/>
  <c r="W11" i="83"/>
  <c r="E17" i="83"/>
  <c r="I17" i="83"/>
  <c r="M17" i="83"/>
  <c r="Q17" i="83"/>
  <c r="U17" i="83"/>
  <c r="D52" i="83"/>
  <c r="I52" i="83"/>
  <c r="M52" i="83"/>
  <c r="Q52" i="83"/>
  <c r="F17" i="82"/>
  <c r="J17" i="82"/>
  <c r="N17" i="82"/>
  <c r="R17" i="82"/>
  <c r="V17" i="82"/>
  <c r="F22" i="82"/>
  <c r="J22" i="82"/>
  <c r="N22" i="82"/>
  <c r="R22" i="82"/>
  <c r="V22" i="82"/>
  <c r="D27" i="82"/>
  <c r="H27" i="82"/>
  <c r="L27" i="82"/>
  <c r="P27" i="82"/>
  <c r="T27" i="82"/>
  <c r="F33" i="82"/>
  <c r="J33" i="82"/>
  <c r="N33" i="82"/>
  <c r="R33" i="82"/>
  <c r="V33" i="82"/>
  <c r="F52" i="82"/>
  <c r="K52" i="82"/>
  <c r="O52" i="82"/>
  <c r="S52" i="82"/>
  <c r="W52" i="82"/>
  <c r="C71" i="82"/>
  <c r="G71" i="82"/>
  <c r="K71" i="82"/>
  <c r="O71" i="82"/>
  <c r="S71" i="82"/>
  <c r="W71" i="82"/>
  <c r="P52" i="79"/>
  <c r="T52" i="79"/>
  <c r="P8" i="78"/>
  <c r="T8" i="78"/>
  <c r="E11" i="78"/>
  <c r="I11" i="78"/>
  <c r="M11" i="78"/>
  <c r="Q11" i="78"/>
  <c r="U11" i="78"/>
  <c r="C17" i="78"/>
  <c r="G17" i="78"/>
  <c r="K17" i="78"/>
  <c r="O17" i="78"/>
  <c r="S17" i="78"/>
  <c r="W17" i="78"/>
  <c r="C22" i="78"/>
  <c r="G22" i="78"/>
  <c r="K22" i="78"/>
  <c r="O22" i="78"/>
  <c r="S22" i="78"/>
  <c r="W22" i="78"/>
  <c r="E27" i="78"/>
  <c r="I27" i="78"/>
  <c r="M27" i="78"/>
  <c r="Q27" i="78"/>
  <c r="U27" i="78"/>
  <c r="C33" i="78"/>
  <c r="G33" i="78"/>
  <c r="K33" i="78"/>
  <c r="O33" i="78"/>
  <c r="S33" i="78"/>
  <c r="W33" i="78"/>
  <c r="C52" i="78"/>
  <c r="G52" i="78"/>
  <c r="K52" i="78"/>
  <c r="O52" i="78"/>
  <c r="S52" i="78"/>
  <c r="W52" i="78"/>
  <c r="C71" i="78"/>
  <c r="G71" i="78"/>
  <c r="K71" i="78"/>
  <c r="O71" i="78"/>
  <c r="S71" i="78"/>
  <c r="W71" i="78"/>
  <c r="E4" i="77"/>
  <c r="I4" i="77"/>
  <c r="M4" i="77"/>
  <c r="Q4" i="77"/>
  <c r="U4" i="77"/>
  <c r="C8" i="77"/>
  <c r="G8" i="77"/>
  <c r="K8" i="77"/>
  <c r="O8" i="77"/>
  <c r="S8" i="77"/>
  <c r="W8" i="77"/>
  <c r="C11" i="77"/>
  <c r="G11" i="77"/>
  <c r="K11" i="77"/>
  <c r="O11" i="77"/>
  <c r="S11" i="77"/>
  <c r="W11" i="77"/>
  <c r="E17" i="77"/>
  <c r="I17" i="77"/>
  <c r="M17" i="77"/>
  <c r="Q17" i="77"/>
  <c r="U17" i="77"/>
  <c r="E22" i="77"/>
  <c r="I22" i="77"/>
  <c r="M22" i="77"/>
  <c r="Q22" i="77"/>
  <c r="U22" i="77"/>
  <c r="C27" i="77"/>
  <c r="G27" i="77"/>
  <c r="K27" i="77"/>
  <c r="O27" i="77"/>
  <c r="S27" i="77"/>
  <c r="W27" i="77"/>
  <c r="E33" i="77"/>
  <c r="I33" i="77"/>
  <c r="M33" i="77"/>
  <c r="Q33" i="77"/>
  <c r="U33" i="77"/>
  <c r="E52" i="77"/>
  <c r="I52" i="77"/>
  <c r="M52" i="77"/>
  <c r="Q52" i="77"/>
  <c r="U52" i="77"/>
  <c r="E71" i="77"/>
  <c r="I71" i="77"/>
  <c r="M71" i="77"/>
  <c r="Q71" i="77"/>
  <c r="U71" i="77"/>
  <c r="C4" i="76"/>
  <c r="C5" i="75"/>
  <c r="G4" i="76"/>
  <c r="G5" i="75"/>
  <c r="K4" i="76"/>
  <c r="K5" i="75"/>
  <c r="O4" i="76"/>
  <c r="O5" i="75"/>
  <c r="S4" i="76"/>
  <c r="S5" i="75"/>
  <c r="W4" i="76"/>
  <c r="E6" i="75"/>
  <c r="I6" i="75"/>
  <c r="M6" i="75"/>
  <c r="Q6" i="75"/>
  <c r="U6" i="75"/>
  <c r="C7" i="75"/>
  <c r="G7" i="75"/>
  <c r="K7" i="75"/>
  <c r="O7" i="75"/>
  <c r="S7" i="75"/>
  <c r="W7" i="75"/>
  <c r="E8" i="76"/>
  <c r="E9" i="75"/>
  <c r="I8" i="76"/>
  <c r="I9" i="75"/>
  <c r="M8" i="76"/>
  <c r="M9" i="75"/>
  <c r="Q8" i="76"/>
  <c r="Q9" i="75"/>
  <c r="U8" i="76"/>
  <c r="U9" i="75"/>
  <c r="C10" i="75"/>
  <c r="G10" i="75"/>
  <c r="K10" i="75"/>
  <c r="O10" i="75"/>
  <c r="S10" i="75"/>
  <c r="W10" i="75"/>
  <c r="E11" i="76"/>
  <c r="E12" i="75"/>
  <c r="I11" i="76"/>
  <c r="I12" i="75"/>
  <c r="M11" i="76"/>
  <c r="M12" i="75"/>
  <c r="Q11" i="76"/>
  <c r="Q12" i="75"/>
  <c r="U11" i="76"/>
  <c r="U12" i="75"/>
  <c r="C13" i="75"/>
  <c r="G13" i="75"/>
  <c r="K13" i="75"/>
  <c r="O13" i="75"/>
  <c r="S13" i="75"/>
  <c r="W13" i="75"/>
  <c r="E14" i="75"/>
  <c r="I14" i="75"/>
  <c r="M14" i="75"/>
  <c r="Q14" i="75"/>
  <c r="U14" i="75"/>
  <c r="C15" i="75"/>
  <c r="G15" i="75"/>
  <c r="K15" i="75"/>
  <c r="O15" i="75"/>
  <c r="S15" i="75"/>
  <c r="W15" i="75"/>
  <c r="E16" i="75"/>
  <c r="I16" i="75"/>
  <c r="M16" i="75"/>
  <c r="Q16" i="75"/>
  <c r="U16" i="75"/>
  <c r="C17" i="76"/>
  <c r="C18" i="75"/>
  <c r="G17" i="76"/>
  <c r="G18" i="75"/>
  <c r="K17" i="76"/>
  <c r="K18" i="75"/>
  <c r="O17" i="76"/>
  <c r="O18" i="75"/>
  <c r="S17" i="76"/>
  <c r="S18" i="75"/>
  <c r="W17" i="76"/>
  <c r="E19" i="75"/>
  <c r="I19" i="75"/>
  <c r="M19" i="75"/>
  <c r="Q19" i="75"/>
  <c r="U19" i="75"/>
  <c r="C20" i="75"/>
  <c r="G20" i="75"/>
  <c r="K20" i="75"/>
  <c r="O20" i="75"/>
  <c r="S20" i="75"/>
  <c r="W20" i="75"/>
  <c r="E21" i="75"/>
  <c r="I21" i="75"/>
  <c r="M21" i="75"/>
  <c r="Q21" i="75"/>
  <c r="U21" i="75"/>
  <c r="C22" i="76"/>
  <c r="C23" i="75"/>
  <c r="G22" i="76"/>
  <c r="G23" i="75"/>
  <c r="K22" i="76"/>
  <c r="K23" i="75"/>
  <c r="O22" i="76"/>
  <c r="O23" i="75"/>
  <c r="S22" i="76"/>
  <c r="S23" i="75"/>
  <c r="W22" i="76"/>
  <c r="W23" i="75"/>
  <c r="E24" i="75"/>
  <c r="I24" i="75"/>
  <c r="M24" i="75"/>
  <c r="Q24" i="75"/>
  <c r="U24" i="75"/>
  <c r="C25" i="75"/>
  <c r="G25" i="75"/>
  <c r="K25" i="75"/>
  <c r="O25" i="75"/>
  <c r="S25" i="75"/>
  <c r="W25" i="75"/>
  <c r="E27" i="76"/>
  <c r="E28" i="75"/>
  <c r="I27" i="76"/>
  <c r="I28" i="75"/>
  <c r="M27" i="76"/>
  <c r="M28" i="75"/>
  <c r="Q27" i="76"/>
  <c r="Q28" i="75"/>
  <c r="U27" i="76"/>
  <c r="U28" i="75"/>
  <c r="C29" i="75"/>
  <c r="G29" i="75"/>
  <c r="K29" i="75"/>
  <c r="O29" i="75"/>
  <c r="S29" i="75"/>
  <c r="W29" i="75"/>
  <c r="E30" i="75"/>
  <c r="I30" i="75"/>
  <c r="M30" i="75"/>
  <c r="Q30" i="75"/>
  <c r="U30" i="75"/>
  <c r="C31" i="75"/>
  <c r="G31" i="75"/>
  <c r="K31" i="75"/>
  <c r="O31" i="75"/>
  <c r="S31" i="75"/>
  <c r="W31" i="75"/>
  <c r="E32" i="75"/>
  <c r="I32" i="75"/>
  <c r="M32" i="75"/>
  <c r="Q32" i="75"/>
  <c r="U32" i="75"/>
  <c r="C33" i="76"/>
  <c r="C34" i="75"/>
  <c r="G33" i="76"/>
  <c r="G34" i="75"/>
  <c r="K33" i="76"/>
  <c r="K34" i="75"/>
  <c r="O33" i="76"/>
  <c r="O34" i="75"/>
  <c r="S33" i="76"/>
  <c r="S34" i="75"/>
  <c r="W33" i="76"/>
  <c r="E35" i="75"/>
  <c r="I35" i="75"/>
  <c r="M35" i="75"/>
  <c r="Q35" i="75"/>
  <c r="U35" i="75"/>
  <c r="C36" i="75"/>
  <c r="G36" i="75"/>
  <c r="K36" i="75"/>
  <c r="O36" i="75"/>
  <c r="S36" i="75"/>
  <c r="W36" i="75"/>
  <c r="E37" i="75"/>
  <c r="I37" i="75"/>
  <c r="M37" i="75"/>
  <c r="Q37" i="75"/>
  <c r="U37" i="75"/>
  <c r="C38" i="75"/>
  <c r="G38" i="75"/>
  <c r="K38" i="75"/>
  <c r="O38" i="75"/>
  <c r="S38" i="75"/>
  <c r="W38" i="75"/>
  <c r="E39" i="75"/>
  <c r="I39" i="75"/>
  <c r="M39" i="75"/>
  <c r="Q39" i="75"/>
  <c r="U39" i="75"/>
  <c r="C40" i="75"/>
  <c r="G40" i="75"/>
  <c r="K40" i="75"/>
  <c r="O40" i="75"/>
  <c r="S40" i="75"/>
  <c r="W40" i="75"/>
  <c r="E41" i="75"/>
  <c r="I41" i="75"/>
  <c r="M41" i="75"/>
  <c r="Q41" i="75"/>
  <c r="U41" i="75"/>
  <c r="C42" i="75"/>
  <c r="G42" i="75"/>
  <c r="K42" i="75"/>
  <c r="O42" i="75"/>
  <c r="S42" i="75"/>
  <c r="W42" i="75"/>
  <c r="E43" i="75"/>
  <c r="I43" i="75"/>
  <c r="M43" i="75"/>
  <c r="Q43" i="75"/>
  <c r="U43" i="75"/>
  <c r="C44" i="75"/>
  <c r="G44" i="75"/>
  <c r="K44" i="75"/>
  <c r="O44" i="75"/>
  <c r="S44" i="75"/>
  <c r="W44" i="75"/>
  <c r="E45" i="75"/>
  <c r="I45" i="75"/>
  <c r="M45" i="75"/>
  <c r="Q45" i="75"/>
  <c r="U45" i="75"/>
  <c r="C46" i="75"/>
  <c r="G46" i="75"/>
  <c r="K46" i="75"/>
  <c r="O46" i="75"/>
  <c r="S46" i="75"/>
  <c r="W46" i="75"/>
  <c r="E47" i="75"/>
  <c r="I47" i="75"/>
  <c r="M47" i="75"/>
  <c r="Q47" i="75"/>
  <c r="U47" i="75"/>
  <c r="C48" i="75"/>
  <c r="G48" i="75"/>
  <c r="K48" i="75"/>
  <c r="O48" i="75"/>
  <c r="S48" i="75"/>
  <c r="W48" i="75"/>
  <c r="E49" i="75"/>
  <c r="I49" i="75"/>
  <c r="M49" i="75"/>
  <c r="Q49" i="75"/>
  <c r="U49" i="75"/>
  <c r="C50" i="75"/>
  <c r="G50" i="75"/>
  <c r="K50" i="75"/>
  <c r="O50" i="75"/>
  <c r="S50" i="75"/>
  <c r="W50" i="75"/>
  <c r="E51" i="75"/>
  <c r="I51" i="75"/>
  <c r="M51" i="75"/>
  <c r="Q51" i="75"/>
  <c r="U51" i="75"/>
  <c r="C52" i="76"/>
  <c r="C53" i="75"/>
  <c r="G52" i="76"/>
  <c r="K52" i="76"/>
  <c r="K53" i="75"/>
  <c r="O52" i="76"/>
  <c r="O53" i="75"/>
  <c r="S52" i="76"/>
  <c r="W52" i="76"/>
  <c r="E54" i="75"/>
  <c r="I54" i="75"/>
  <c r="M54" i="75"/>
  <c r="Q54" i="75"/>
  <c r="U54" i="75"/>
  <c r="C55" i="75"/>
  <c r="G55" i="75"/>
  <c r="K55" i="75"/>
  <c r="O55" i="75"/>
  <c r="S55" i="75"/>
  <c r="W55" i="75"/>
  <c r="E56" i="75"/>
  <c r="I56" i="75"/>
  <c r="M56" i="75"/>
  <c r="Q56" i="75"/>
  <c r="U56" i="75"/>
  <c r="C57" i="75"/>
  <c r="G57" i="75"/>
  <c r="K57" i="75"/>
  <c r="O57" i="75"/>
  <c r="S57" i="75"/>
  <c r="W57" i="75"/>
  <c r="E58" i="75"/>
  <c r="I58" i="75"/>
  <c r="M58" i="75"/>
  <c r="Q58" i="75"/>
  <c r="U58" i="75"/>
  <c r="C59" i="75"/>
  <c r="G59" i="75"/>
  <c r="K59" i="75"/>
  <c r="O59" i="75"/>
  <c r="S59" i="75"/>
  <c r="W59" i="75"/>
  <c r="E60" i="75"/>
  <c r="I60" i="75"/>
  <c r="M60" i="75"/>
  <c r="Q60" i="75"/>
  <c r="U60" i="75"/>
  <c r="C61" i="75"/>
  <c r="G61" i="75"/>
  <c r="K61" i="75"/>
  <c r="O61" i="75"/>
  <c r="S61" i="75"/>
  <c r="W61" i="75"/>
  <c r="E62" i="75"/>
  <c r="I62" i="75"/>
  <c r="M62" i="75"/>
  <c r="Q62" i="75"/>
  <c r="U62" i="75"/>
  <c r="C63" i="75"/>
  <c r="G63" i="75"/>
  <c r="K63" i="75"/>
  <c r="O63" i="75"/>
  <c r="S63" i="75"/>
  <c r="W63" i="75"/>
  <c r="E64" i="75"/>
  <c r="I64" i="75"/>
  <c r="M64" i="75"/>
  <c r="Q64" i="75"/>
  <c r="U64" i="75"/>
  <c r="C65" i="75"/>
  <c r="G65" i="75"/>
  <c r="K65" i="75"/>
  <c r="O65" i="75"/>
  <c r="S65" i="75"/>
  <c r="W65" i="75"/>
  <c r="E66" i="75"/>
  <c r="I66" i="75"/>
  <c r="M66" i="75"/>
  <c r="Q66" i="75"/>
  <c r="U66" i="75"/>
  <c r="C67" i="75"/>
  <c r="G67" i="75"/>
  <c r="K67" i="75"/>
  <c r="O67" i="75"/>
  <c r="S67" i="75"/>
  <c r="W67" i="75"/>
  <c r="E68" i="75"/>
  <c r="I68" i="75"/>
  <c r="M68" i="75"/>
  <c r="Q68" i="75"/>
  <c r="U68" i="75"/>
  <c r="C69" i="75"/>
  <c r="G69" i="75"/>
  <c r="K69" i="75"/>
  <c r="O69" i="75"/>
  <c r="S69" i="75"/>
  <c r="W69" i="75"/>
  <c r="E70" i="75"/>
  <c r="I70" i="75"/>
  <c r="M70" i="75"/>
  <c r="Q70" i="75"/>
  <c r="U70" i="75"/>
  <c r="C71" i="76"/>
  <c r="C72" i="75"/>
  <c r="G71" i="76"/>
  <c r="G72" i="75"/>
  <c r="K71" i="76"/>
  <c r="K72" i="75"/>
  <c r="O71" i="76"/>
  <c r="O72" i="75"/>
  <c r="S71" i="76"/>
  <c r="S72" i="75"/>
  <c r="W71" i="76"/>
  <c r="E73" i="75"/>
  <c r="I73" i="75"/>
  <c r="M73" i="75"/>
  <c r="Q73" i="75"/>
  <c r="U73" i="75"/>
  <c r="U71" i="75" s="1"/>
  <c r="C74" i="75"/>
  <c r="G74" i="75"/>
  <c r="K74" i="75"/>
  <c r="O74" i="75"/>
  <c r="S74" i="75"/>
  <c r="W74" i="75"/>
  <c r="E75" i="75"/>
  <c r="I75" i="75"/>
  <c r="M75" i="75"/>
  <c r="Q75" i="75"/>
  <c r="U75" i="75"/>
  <c r="C76" i="75"/>
  <c r="G76" i="75"/>
  <c r="K76" i="75"/>
  <c r="O76" i="75"/>
  <c r="S76" i="75"/>
  <c r="W76" i="75"/>
  <c r="J8" i="73"/>
  <c r="N8" i="73"/>
  <c r="R8" i="73"/>
  <c r="V8" i="73"/>
  <c r="C11" i="73"/>
  <c r="I52" i="72"/>
  <c r="M52" i="72"/>
  <c r="R52" i="72"/>
  <c r="V52" i="72"/>
  <c r="F71" i="72"/>
  <c r="J71" i="72"/>
  <c r="N71" i="72"/>
  <c r="R71" i="72"/>
  <c r="V71" i="72"/>
  <c r="D4" i="71"/>
  <c r="H4" i="71"/>
  <c r="L4" i="71"/>
  <c r="P4" i="71"/>
  <c r="T4" i="71"/>
  <c r="F8" i="71"/>
  <c r="J8" i="71"/>
  <c r="N8" i="71"/>
  <c r="R8" i="71"/>
  <c r="V8" i="71"/>
  <c r="F11" i="71"/>
  <c r="J11" i="71"/>
  <c r="N11" i="71"/>
  <c r="R11" i="71"/>
  <c r="V11" i="71"/>
  <c r="D17" i="71"/>
  <c r="H17" i="71"/>
  <c r="L17" i="71"/>
  <c r="P17" i="71"/>
  <c r="T17" i="71"/>
  <c r="D22" i="71"/>
  <c r="H22" i="71"/>
  <c r="L22" i="71"/>
  <c r="P22" i="71"/>
  <c r="T22" i="71"/>
  <c r="Q4" i="70"/>
  <c r="U4" i="70"/>
  <c r="C8" i="70"/>
  <c r="G8" i="70"/>
  <c r="K8" i="70"/>
  <c r="O8" i="70"/>
  <c r="S8" i="70"/>
  <c r="W8" i="70"/>
  <c r="C11" i="70"/>
  <c r="G11" i="70"/>
  <c r="K11" i="70"/>
  <c r="O11" i="70"/>
  <c r="S11" i="70"/>
  <c r="W11" i="70"/>
  <c r="E17" i="70"/>
  <c r="I17" i="70"/>
  <c r="M17" i="70"/>
  <c r="Q17" i="70"/>
  <c r="U17" i="70"/>
  <c r="E22" i="70"/>
  <c r="I22" i="70"/>
  <c r="M22" i="70"/>
  <c r="Q22" i="70"/>
  <c r="U22" i="70"/>
  <c r="C27" i="70"/>
  <c r="G27" i="70"/>
  <c r="K27" i="70"/>
  <c r="O27" i="70"/>
  <c r="S27" i="70"/>
  <c r="W27" i="70"/>
  <c r="E33" i="70"/>
  <c r="I33" i="70"/>
  <c r="M33" i="70"/>
  <c r="Q33" i="70"/>
  <c r="U33" i="70"/>
  <c r="E52" i="70"/>
  <c r="I52" i="70"/>
  <c r="M52" i="70"/>
  <c r="Q52" i="70"/>
  <c r="U52" i="70"/>
  <c r="E71" i="70"/>
  <c r="I71" i="70"/>
  <c r="M71" i="70"/>
  <c r="Q71" i="70"/>
  <c r="D4" i="69"/>
  <c r="H4" i="69"/>
  <c r="L4" i="69"/>
  <c r="P4" i="69"/>
  <c r="T4" i="69"/>
  <c r="F8" i="69"/>
  <c r="J8" i="69"/>
  <c r="N8" i="69"/>
  <c r="R8" i="69"/>
  <c r="V8" i="69"/>
  <c r="N11" i="69"/>
  <c r="R11" i="69"/>
  <c r="D52" i="69"/>
  <c r="W52" i="69"/>
  <c r="P71" i="69"/>
  <c r="T71" i="69"/>
  <c r="F4" i="68"/>
  <c r="J4" i="68"/>
  <c r="N4" i="68"/>
  <c r="R4" i="68"/>
  <c r="V4" i="68"/>
  <c r="D8" i="68"/>
  <c r="H8" i="68"/>
  <c r="L8" i="68"/>
  <c r="P8" i="68"/>
  <c r="T8" i="68"/>
  <c r="D11" i="68"/>
  <c r="H11" i="68"/>
  <c r="L11" i="68"/>
  <c r="P11" i="68"/>
  <c r="T11" i="68"/>
  <c r="F17" i="68"/>
  <c r="J17" i="68"/>
  <c r="N17" i="68"/>
  <c r="R17" i="68"/>
  <c r="V17" i="68"/>
  <c r="F22" i="68"/>
  <c r="J22" i="68"/>
  <c r="N22" i="68"/>
  <c r="R22" i="68"/>
  <c r="V22" i="68"/>
  <c r="D27" i="68"/>
  <c r="H27" i="68"/>
  <c r="L27" i="68"/>
  <c r="P27" i="68"/>
  <c r="T27" i="68"/>
  <c r="F33" i="68"/>
  <c r="W17" i="67"/>
  <c r="C22" i="67"/>
  <c r="G22" i="67"/>
  <c r="K22" i="67"/>
  <c r="O22" i="67"/>
  <c r="S22" i="67"/>
  <c r="W22" i="67"/>
  <c r="E27" i="67"/>
  <c r="I27" i="67"/>
  <c r="M27" i="67"/>
  <c r="Q27" i="67"/>
  <c r="U27" i="67"/>
  <c r="C33" i="67"/>
  <c r="G33" i="67"/>
  <c r="K33" i="67"/>
  <c r="O33" i="67"/>
  <c r="S33" i="67"/>
  <c r="W33" i="67"/>
  <c r="C52" i="67"/>
  <c r="G52" i="67"/>
  <c r="K52" i="67"/>
  <c r="O52" i="67"/>
  <c r="S52" i="67"/>
  <c r="W52" i="67"/>
  <c r="C71" i="67"/>
  <c r="G71" i="67"/>
  <c r="K71" i="67"/>
  <c r="O71" i="67"/>
  <c r="S71" i="67"/>
  <c r="W71" i="67"/>
  <c r="F4" i="66"/>
  <c r="M33" i="66"/>
  <c r="Q33" i="66"/>
  <c r="U33" i="66"/>
  <c r="E52" i="66"/>
  <c r="I52" i="66"/>
  <c r="M52" i="66"/>
  <c r="Q52" i="66"/>
  <c r="U52" i="66"/>
  <c r="E71" i="66"/>
  <c r="I71" i="66"/>
  <c r="M71" i="66"/>
  <c r="Q71" i="66"/>
  <c r="U71" i="66"/>
  <c r="C4" i="65"/>
  <c r="G4" i="65"/>
  <c r="K4" i="65"/>
  <c r="O4" i="65"/>
  <c r="S4" i="65"/>
  <c r="W4" i="65"/>
  <c r="E8" i="65"/>
  <c r="I8" i="65"/>
  <c r="M8" i="65"/>
  <c r="Q8" i="65"/>
  <c r="U8" i="65"/>
  <c r="E11" i="65"/>
  <c r="I11" i="65"/>
  <c r="M11" i="65"/>
  <c r="Q11" i="65"/>
  <c r="U11" i="65"/>
  <c r="C17" i="65"/>
  <c r="G17" i="65"/>
  <c r="K17" i="65"/>
  <c r="O17" i="65"/>
  <c r="S17" i="65"/>
  <c r="W17" i="65"/>
  <c r="C22" i="65"/>
  <c r="G22" i="65"/>
  <c r="K22" i="65"/>
  <c r="O22" i="65"/>
  <c r="S22" i="65"/>
  <c r="W22" i="65"/>
  <c r="E27" i="65"/>
  <c r="I27" i="65"/>
  <c r="M27" i="65"/>
  <c r="Q27" i="65"/>
  <c r="U27" i="65"/>
  <c r="C33" i="65"/>
  <c r="G33" i="65"/>
  <c r="K33" i="65"/>
  <c r="O33" i="65"/>
  <c r="S33" i="65"/>
  <c r="W33" i="65"/>
  <c r="C52" i="65"/>
  <c r="G52" i="65"/>
  <c r="K52" i="65"/>
  <c r="O52" i="65"/>
  <c r="S52" i="65"/>
  <c r="W52" i="65"/>
  <c r="C71" i="65"/>
  <c r="G71" i="65"/>
  <c r="K71" i="65"/>
  <c r="O71" i="65"/>
  <c r="S71" i="65"/>
  <c r="W71" i="65"/>
  <c r="E4" i="64"/>
  <c r="I4" i="64"/>
  <c r="M4" i="64"/>
  <c r="Q4" i="64"/>
  <c r="U4" i="64"/>
  <c r="C8" i="64"/>
  <c r="G8" i="64"/>
  <c r="K8" i="64"/>
  <c r="O8" i="64"/>
  <c r="S8" i="64"/>
  <c r="W8" i="64"/>
  <c r="C11" i="64"/>
  <c r="G11" i="64"/>
  <c r="K11" i="64"/>
  <c r="O11" i="64"/>
  <c r="S11" i="64"/>
  <c r="W11" i="64"/>
  <c r="E17" i="64"/>
  <c r="I17" i="64"/>
  <c r="M17" i="64"/>
  <c r="Q17" i="64"/>
  <c r="U17" i="64"/>
  <c r="E22" i="64"/>
  <c r="I22" i="64"/>
  <c r="M22" i="64"/>
  <c r="Q22" i="64"/>
  <c r="U22" i="64"/>
  <c r="C27" i="64"/>
  <c r="G27" i="64"/>
  <c r="K27" i="64"/>
  <c r="O27" i="64"/>
  <c r="S27" i="64"/>
  <c r="W27" i="64"/>
  <c r="E33" i="64"/>
  <c r="I33" i="64"/>
  <c r="M33" i="64"/>
  <c r="Q33" i="64"/>
  <c r="U33" i="64"/>
  <c r="E52" i="64"/>
  <c r="I52" i="64"/>
  <c r="M52" i="64"/>
  <c r="Q52" i="64"/>
  <c r="U52" i="64"/>
  <c r="E71" i="64"/>
  <c r="I71" i="64"/>
  <c r="M71" i="64"/>
  <c r="Q71" i="64"/>
  <c r="U71" i="64"/>
  <c r="C4" i="63"/>
  <c r="G4" i="63"/>
  <c r="K4" i="63"/>
  <c r="O4" i="63"/>
  <c r="S4" i="63"/>
  <c r="W4" i="63"/>
  <c r="E8" i="63"/>
  <c r="I8" i="63"/>
  <c r="M8" i="63"/>
  <c r="Q8" i="63"/>
  <c r="U8" i="63"/>
  <c r="E11" i="63"/>
  <c r="I11" i="63"/>
  <c r="M11" i="63"/>
  <c r="Q11" i="63"/>
  <c r="U11" i="63"/>
  <c r="C17" i="63"/>
  <c r="G17" i="63"/>
  <c r="K17" i="63"/>
  <c r="O17" i="63"/>
  <c r="S17" i="63"/>
  <c r="W17" i="63"/>
  <c r="C22" i="63"/>
  <c r="G22" i="63"/>
  <c r="K22" i="63"/>
  <c r="O22" i="63"/>
  <c r="S22" i="63"/>
  <c r="W22" i="63"/>
  <c r="E27" i="63"/>
  <c r="I27" i="63"/>
  <c r="M27" i="63"/>
  <c r="Q27" i="63"/>
  <c r="U27" i="63"/>
  <c r="C33" i="63"/>
  <c r="G33" i="63"/>
  <c r="K33" i="63"/>
  <c r="O33" i="63"/>
  <c r="S33" i="63"/>
  <c r="W33" i="63"/>
  <c r="C52" i="63"/>
  <c r="G52" i="63"/>
  <c r="K52" i="63"/>
  <c r="O52" i="63"/>
  <c r="S52" i="63"/>
  <c r="W52" i="63"/>
  <c r="C71" i="63"/>
  <c r="G71" i="63"/>
  <c r="K71" i="63"/>
  <c r="O71" i="63"/>
  <c r="S71" i="63"/>
  <c r="W71" i="63"/>
  <c r="E4" i="62"/>
  <c r="I4" i="62"/>
  <c r="M4" i="62"/>
  <c r="Q4" i="62"/>
  <c r="U4" i="62"/>
  <c r="C8" i="62"/>
  <c r="G8" i="62"/>
  <c r="K8" i="62"/>
  <c r="O8" i="62"/>
  <c r="S8" i="62"/>
  <c r="W8" i="62"/>
  <c r="C11" i="62"/>
  <c r="G11" i="62"/>
  <c r="K11" i="62"/>
  <c r="O11" i="62"/>
  <c r="S11" i="62"/>
  <c r="W11" i="62"/>
  <c r="E17" i="62"/>
  <c r="I17" i="62"/>
  <c r="M17" i="62"/>
  <c r="Q17" i="62"/>
  <c r="U17" i="62"/>
  <c r="E22" i="62"/>
  <c r="I22" i="62"/>
  <c r="M22" i="62"/>
  <c r="Q22" i="62"/>
  <c r="U22" i="62"/>
  <c r="C27" i="62"/>
  <c r="G27" i="62"/>
  <c r="K27" i="62"/>
  <c r="O27" i="62"/>
  <c r="S27" i="62"/>
  <c r="W27" i="62"/>
  <c r="E33" i="62"/>
  <c r="I33" i="62"/>
  <c r="M33" i="62"/>
  <c r="Q33" i="62"/>
  <c r="U33" i="62"/>
  <c r="E52" i="62"/>
  <c r="I52" i="62"/>
  <c r="M52" i="62"/>
  <c r="Q52" i="62"/>
  <c r="U52" i="62"/>
  <c r="E71" i="62"/>
  <c r="I71" i="62"/>
  <c r="M71" i="62"/>
  <c r="Q71" i="62"/>
  <c r="U71" i="62"/>
  <c r="C4" i="61"/>
  <c r="C5" i="60"/>
  <c r="G4" i="61"/>
  <c r="G5" i="60"/>
  <c r="K4" i="61"/>
  <c r="K5" i="60"/>
  <c r="O4" i="61"/>
  <c r="O5" i="60"/>
  <c r="S4" i="61"/>
  <c r="S5" i="60"/>
  <c r="W4" i="61"/>
  <c r="W5" i="60"/>
  <c r="E6" i="60"/>
  <c r="I6" i="60"/>
  <c r="M6" i="60"/>
  <c r="Q6" i="60"/>
  <c r="U6" i="60"/>
  <c r="C7" i="60"/>
  <c r="G7" i="60"/>
  <c r="K7" i="60"/>
  <c r="O7" i="60"/>
  <c r="S7" i="60"/>
  <c r="W7" i="60"/>
  <c r="E8" i="61"/>
  <c r="E9" i="60"/>
  <c r="I8" i="61"/>
  <c r="I9" i="60"/>
  <c r="M8" i="61"/>
  <c r="M9" i="60"/>
  <c r="Q8" i="61"/>
  <c r="Q9" i="60"/>
  <c r="U8" i="61"/>
  <c r="U9" i="60"/>
  <c r="C10" i="60"/>
  <c r="G10" i="60"/>
  <c r="G8" i="60" s="1"/>
  <c r="K10" i="60"/>
  <c r="K8" i="60" s="1"/>
  <c r="O10" i="60"/>
  <c r="S10" i="60"/>
  <c r="W10" i="60"/>
  <c r="E11" i="61"/>
  <c r="E12" i="60"/>
  <c r="I11" i="61"/>
  <c r="I12" i="60"/>
  <c r="M11" i="61"/>
  <c r="M12" i="60"/>
  <c r="Q11" i="61"/>
  <c r="Q12" i="60"/>
  <c r="U11" i="61"/>
  <c r="U12" i="60"/>
  <c r="C13" i="60"/>
  <c r="G13" i="60"/>
  <c r="K13" i="60"/>
  <c r="O13" i="60"/>
  <c r="S13" i="60"/>
  <c r="W13" i="60"/>
  <c r="E14" i="60"/>
  <c r="I14" i="60"/>
  <c r="M14" i="60"/>
  <c r="Q14" i="60"/>
  <c r="U14" i="60"/>
  <c r="C15" i="60"/>
  <c r="G15" i="60"/>
  <c r="K15" i="60"/>
  <c r="O15" i="60"/>
  <c r="S15" i="60"/>
  <c r="W15" i="60"/>
  <c r="E16" i="60"/>
  <c r="I16" i="60"/>
  <c r="M16" i="60"/>
  <c r="Q16" i="60"/>
  <c r="U16" i="60"/>
  <c r="C17" i="61"/>
  <c r="C18" i="60"/>
  <c r="G17" i="61"/>
  <c r="G18" i="60"/>
  <c r="K17" i="61"/>
  <c r="K18" i="60"/>
  <c r="O17" i="61"/>
  <c r="O18" i="60"/>
  <c r="S17" i="61"/>
  <c r="S18" i="60"/>
  <c r="W17" i="61"/>
  <c r="W18" i="60"/>
  <c r="E19" i="60"/>
  <c r="I19" i="60"/>
  <c r="M19" i="60"/>
  <c r="Q19" i="60"/>
  <c r="U19" i="60"/>
  <c r="C20" i="60"/>
  <c r="G20" i="60"/>
  <c r="K20" i="60"/>
  <c r="O20" i="60"/>
  <c r="S20" i="60"/>
  <c r="W20" i="60"/>
  <c r="E21" i="60"/>
  <c r="I21" i="60"/>
  <c r="M21" i="60"/>
  <c r="Q21" i="60"/>
  <c r="U21" i="60"/>
  <c r="C22" i="61"/>
  <c r="C23" i="60"/>
  <c r="G22" i="61"/>
  <c r="G23" i="60"/>
  <c r="K22" i="61"/>
  <c r="K23" i="60"/>
  <c r="O22" i="61"/>
  <c r="O23" i="60"/>
  <c r="S22" i="61"/>
  <c r="S23" i="60"/>
  <c r="W22" i="61"/>
  <c r="W23" i="60"/>
  <c r="E24" i="60"/>
  <c r="I24" i="60"/>
  <c r="M24" i="60"/>
  <c r="Q24" i="60"/>
  <c r="U24" i="60"/>
  <c r="C25" i="60"/>
  <c r="G25" i="60"/>
  <c r="K25" i="60"/>
  <c r="O25" i="60"/>
  <c r="S25" i="60"/>
  <c r="W25" i="60"/>
  <c r="E27" i="61"/>
  <c r="E28" i="60"/>
  <c r="I27" i="61"/>
  <c r="I28" i="60"/>
  <c r="M27" i="61"/>
  <c r="M28" i="60"/>
  <c r="Q27" i="61"/>
  <c r="Q28" i="60"/>
  <c r="U27" i="61"/>
  <c r="U28" i="60"/>
  <c r="C29" i="60"/>
  <c r="G29" i="60"/>
  <c r="K29" i="60"/>
  <c r="O29" i="60"/>
  <c r="S29" i="60"/>
  <c r="W29" i="60"/>
  <c r="E30" i="60"/>
  <c r="I30" i="60"/>
  <c r="M30" i="60"/>
  <c r="Q30" i="60"/>
  <c r="U30" i="60"/>
  <c r="C31" i="60"/>
  <c r="G31" i="60"/>
  <c r="K31" i="60"/>
  <c r="O31" i="60"/>
  <c r="S31" i="60"/>
  <c r="W31" i="60"/>
  <c r="E32" i="60"/>
  <c r="I32" i="60"/>
  <c r="M32" i="60"/>
  <c r="Q32" i="60"/>
  <c r="U32" i="60"/>
  <c r="C33" i="61"/>
  <c r="C34" i="60"/>
  <c r="G33" i="61"/>
  <c r="G34" i="60"/>
  <c r="K33" i="61"/>
  <c r="K34" i="60"/>
  <c r="O33" i="61"/>
  <c r="O34" i="60"/>
  <c r="S33" i="61"/>
  <c r="S34" i="60"/>
  <c r="W33" i="61"/>
  <c r="W34" i="60"/>
  <c r="E35" i="60"/>
  <c r="I35" i="60"/>
  <c r="M35" i="60"/>
  <c r="Q35" i="60"/>
  <c r="U35" i="60"/>
  <c r="C36" i="60"/>
  <c r="G36" i="60"/>
  <c r="K36" i="60"/>
  <c r="O36" i="60"/>
  <c r="S36" i="60"/>
  <c r="W36" i="60"/>
  <c r="E37" i="60"/>
  <c r="I37" i="60"/>
  <c r="M37" i="60"/>
  <c r="Q37" i="60"/>
  <c r="U37" i="60"/>
  <c r="C38" i="60"/>
  <c r="G38" i="60"/>
  <c r="K38" i="60"/>
  <c r="O38" i="60"/>
  <c r="S38" i="60"/>
  <c r="W38" i="60"/>
  <c r="E39" i="60"/>
  <c r="I39" i="60"/>
  <c r="M39" i="60"/>
  <c r="Q39" i="60"/>
  <c r="U39" i="60"/>
  <c r="C40" i="60"/>
  <c r="G40" i="60"/>
  <c r="K40" i="60"/>
  <c r="O40" i="60"/>
  <c r="S40" i="60"/>
  <c r="W40" i="60"/>
  <c r="E41" i="60"/>
  <c r="I41" i="60"/>
  <c r="M41" i="60"/>
  <c r="Q41" i="60"/>
  <c r="U41" i="60"/>
  <c r="C42" i="60"/>
  <c r="G42" i="60"/>
  <c r="K42" i="60"/>
  <c r="O42" i="60"/>
  <c r="S42" i="60"/>
  <c r="W42" i="60"/>
  <c r="E43" i="60"/>
  <c r="I43" i="60"/>
  <c r="M43" i="60"/>
  <c r="Q43" i="60"/>
  <c r="U43" i="60"/>
  <c r="C44" i="60"/>
  <c r="G44" i="60"/>
  <c r="K44" i="60"/>
  <c r="O44" i="60"/>
  <c r="S44" i="60"/>
  <c r="W44" i="60"/>
  <c r="E45" i="60"/>
  <c r="I45" i="60"/>
  <c r="M45" i="60"/>
  <c r="Q45" i="60"/>
  <c r="U45" i="60"/>
  <c r="C46" i="60"/>
  <c r="G46" i="60"/>
  <c r="K46" i="60"/>
  <c r="O46" i="60"/>
  <c r="S46" i="60"/>
  <c r="W46" i="60"/>
  <c r="E47" i="60"/>
  <c r="I47" i="60"/>
  <c r="M47" i="60"/>
  <c r="Q47" i="60"/>
  <c r="U47" i="60"/>
  <c r="C48" i="60"/>
  <c r="G48" i="60"/>
  <c r="K48" i="60"/>
  <c r="O48" i="60"/>
  <c r="S48" i="60"/>
  <c r="W48" i="60"/>
  <c r="E49" i="60"/>
  <c r="I49" i="60"/>
  <c r="M49" i="60"/>
  <c r="Q49" i="60"/>
  <c r="U49" i="60"/>
  <c r="C50" i="60"/>
  <c r="G50" i="60"/>
  <c r="K50" i="60"/>
  <c r="O50" i="60"/>
  <c r="S50" i="60"/>
  <c r="W50" i="60"/>
  <c r="E51" i="60"/>
  <c r="I51" i="60"/>
  <c r="M51" i="60"/>
  <c r="Q51" i="60"/>
  <c r="U51" i="60"/>
  <c r="C52" i="61"/>
  <c r="C53" i="60"/>
  <c r="G52" i="61"/>
  <c r="G53" i="60"/>
  <c r="K52" i="61"/>
  <c r="K53" i="60"/>
  <c r="O52" i="61"/>
  <c r="O53" i="60"/>
  <c r="S52" i="61"/>
  <c r="S53" i="60"/>
  <c r="W52" i="61"/>
  <c r="W53" i="60"/>
  <c r="E54" i="60"/>
  <c r="I54" i="60"/>
  <c r="M54" i="60"/>
  <c r="Q54" i="60"/>
  <c r="U54" i="60"/>
  <c r="C55" i="60"/>
  <c r="G55" i="60"/>
  <c r="K55" i="60"/>
  <c r="O55" i="60"/>
  <c r="S55" i="60"/>
  <c r="W55" i="60"/>
  <c r="E56" i="60"/>
  <c r="I56" i="60"/>
  <c r="M56" i="60"/>
  <c r="Q56" i="60"/>
  <c r="U56" i="60"/>
  <c r="C57" i="60"/>
  <c r="G57" i="60"/>
  <c r="K57" i="60"/>
  <c r="O57" i="60"/>
  <c r="S57" i="60"/>
  <c r="W57" i="60"/>
  <c r="E58" i="60"/>
  <c r="I58" i="60"/>
  <c r="M58" i="60"/>
  <c r="Q58" i="60"/>
  <c r="U58" i="60"/>
  <c r="C59" i="60"/>
  <c r="G59" i="60"/>
  <c r="K59" i="60"/>
  <c r="O59" i="60"/>
  <c r="S59" i="60"/>
  <c r="W59" i="60"/>
  <c r="E60" i="60"/>
  <c r="I60" i="60"/>
  <c r="M60" i="60"/>
  <c r="Q60" i="60"/>
  <c r="U60" i="60"/>
  <c r="C61" i="60"/>
  <c r="G61" i="60"/>
  <c r="K61" i="60"/>
  <c r="O61" i="60"/>
  <c r="S61" i="60"/>
  <c r="W61" i="60"/>
  <c r="E62" i="60"/>
  <c r="I62" i="60"/>
  <c r="M62" i="60"/>
  <c r="Q62" i="60"/>
  <c r="U62" i="60"/>
  <c r="C63" i="60"/>
  <c r="G63" i="60"/>
  <c r="K63" i="60"/>
  <c r="O63" i="60"/>
  <c r="S63" i="60"/>
  <c r="W63" i="60"/>
  <c r="E64" i="60"/>
  <c r="I64" i="60"/>
  <c r="M64" i="60"/>
  <c r="Q64" i="60"/>
  <c r="U64" i="60"/>
  <c r="C65" i="60"/>
  <c r="G65" i="60"/>
  <c r="K65" i="60"/>
  <c r="O65" i="60"/>
  <c r="S65" i="60"/>
  <c r="W65" i="60"/>
  <c r="E66" i="60"/>
  <c r="I66" i="60"/>
  <c r="M66" i="60"/>
  <c r="Q66" i="60"/>
  <c r="U66" i="60"/>
  <c r="C67" i="60"/>
  <c r="G67" i="60"/>
  <c r="K67" i="60"/>
  <c r="O67" i="60"/>
  <c r="S67" i="60"/>
  <c r="W67" i="60"/>
  <c r="E68" i="60"/>
  <c r="I68" i="60"/>
  <c r="M68" i="60"/>
  <c r="Q68" i="60"/>
  <c r="U68" i="60"/>
  <c r="C69" i="60"/>
  <c r="G69" i="60"/>
  <c r="K69" i="60"/>
  <c r="O69" i="60"/>
  <c r="S69" i="60"/>
  <c r="W69" i="60"/>
  <c r="E70" i="60"/>
  <c r="I70" i="60"/>
  <c r="M70" i="60"/>
  <c r="Q70" i="60"/>
  <c r="U70" i="60"/>
  <c r="C71" i="61"/>
  <c r="C72" i="60"/>
  <c r="G71" i="61"/>
  <c r="G72" i="60"/>
  <c r="K71" i="61"/>
  <c r="K72" i="60"/>
  <c r="O71" i="61"/>
  <c r="O72" i="60"/>
  <c r="S71" i="61"/>
  <c r="S72" i="60"/>
  <c r="W71" i="61"/>
  <c r="W72" i="60"/>
  <c r="E73" i="60"/>
  <c r="I73" i="60"/>
  <c r="M73" i="60"/>
  <c r="Q73" i="60"/>
  <c r="U73" i="60"/>
  <c r="C74" i="60"/>
  <c r="G74" i="60"/>
  <c r="K74" i="60"/>
  <c r="O74" i="60"/>
  <c r="S74" i="60"/>
  <c r="W74" i="60"/>
  <c r="E75" i="60"/>
  <c r="I75" i="60"/>
  <c r="M75" i="60"/>
  <c r="Q75" i="60"/>
  <c r="U75" i="60"/>
  <c r="C76" i="60"/>
  <c r="G76" i="60"/>
  <c r="K76" i="60"/>
  <c r="O76" i="60"/>
  <c r="S76" i="60"/>
  <c r="W76" i="60"/>
  <c r="F4" i="58"/>
  <c r="D27" i="58"/>
  <c r="H27" i="58"/>
  <c r="L27" i="58"/>
  <c r="P27" i="58"/>
  <c r="C4" i="57"/>
  <c r="H4" i="57"/>
  <c r="L4" i="57"/>
  <c r="P4" i="57"/>
  <c r="T4" i="57"/>
  <c r="F8" i="57"/>
  <c r="J8" i="57"/>
  <c r="N8" i="57"/>
  <c r="R8" i="57"/>
  <c r="V8" i="57"/>
  <c r="F11" i="57"/>
  <c r="J11" i="57"/>
  <c r="N11" i="57"/>
  <c r="R11" i="57"/>
  <c r="V11" i="57"/>
  <c r="D17" i="57"/>
  <c r="H17" i="57"/>
  <c r="L17" i="57"/>
  <c r="P17" i="57"/>
  <c r="T17" i="57"/>
  <c r="D22" i="57"/>
  <c r="H22" i="57"/>
  <c r="L22" i="57"/>
  <c r="P22" i="57"/>
  <c r="T22" i="57"/>
  <c r="F27" i="57"/>
  <c r="J27" i="57"/>
  <c r="N27" i="57"/>
  <c r="R27" i="57"/>
  <c r="V27" i="57"/>
  <c r="D33" i="57"/>
  <c r="H33" i="57"/>
  <c r="L33" i="57"/>
  <c r="P33" i="57"/>
  <c r="T33" i="57"/>
  <c r="D52" i="57"/>
  <c r="H52" i="57"/>
  <c r="L52" i="57"/>
  <c r="P52" i="57"/>
  <c r="T52" i="57"/>
  <c r="D71" i="57"/>
  <c r="H71" i="57"/>
  <c r="L71" i="57"/>
  <c r="P71" i="57"/>
  <c r="T71" i="57"/>
  <c r="S4" i="55"/>
  <c r="W4" i="55"/>
  <c r="E27" i="55"/>
  <c r="I27" i="55"/>
  <c r="N27" i="55"/>
  <c r="R27" i="55"/>
  <c r="V27" i="55"/>
  <c r="D33" i="55"/>
  <c r="H33" i="55"/>
  <c r="L33" i="55"/>
  <c r="P33" i="55"/>
  <c r="T33" i="55"/>
  <c r="D52" i="55"/>
  <c r="H52" i="55"/>
  <c r="L52" i="55"/>
  <c r="P52" i="55"/>
  <c r="T52" i="55"/>
  <c r="D71" i="55"/>
  <c r="H71" i="55"/>
  <c r="L71" i="55"/>
  <c r="P71" i="55"/>
  <c r="T71" i="55"/>
  <c r="F4" i="54"/>
  <c r="J4" i="54"/>
  <c r="N4" i="54"/>
  <c r="R4" i="54"/>
  <c r="V4" i="54"/>
  <c r="D8" i="54"/>
  <c r="H8" i="54"/>
  <c r="L8" i="54"/>
  <c r="P8" i="54"/>
  <c r="T8" i="54"/>
  <c r="I17" i="54"/>
  <c r="M17" i="54"/>
  <c r="Q17" i="54"/>
  <c r="V17" i="54"/>
  <c r="F22" i="54"/>
  <c r="J22" i="54"/>
  <c r="N22" i="54"/>
  <c r="R22" i="54"/>
  <c r="C71" i="53"/>
  <c r="G71" i="53"/>
  <c r="K71" i="53"/>
  <c r="P71" i="53"/>
  <c r="T71" i="53"/>
  <c r="C22" i="46"/>
  <c r="O26" i="39"/>
  <c r="D4" i="31"/>
  <c r="D5" i="30"/>
  <c r="H4" i="31"/>
  <c r="L4" i="31"/>
  <c r="L5" i="30"/>
  <c r="P4" i="31"/>
  <c r="P5" i="30"/>
  <c r="T4" i="31"/>
  <c r="T5" i="30"/>
  <c r="F6" i="30"/>
  <c r="J6" i="30"/>
  <c r="N6" i="30"/>
  <c r="R6" i="30"/>
  <c r="V6" i="30"/>
  <c r="D7" i="30"/>
  <c r="H7" i="30"/>
  <c r="L7" i="30"/>
  <c r="P7" i="30"/>
  <c r="T7" i="30"/>
  <c r="F8" i="31"/>
  <c r="J8" i="31"/>
  <c r="J9" i="30"/>
  <c r="N8" i="31"/>
  <c r="N9" i="30"/>
  <c r="R8" i="31"/>
  <c r="R9" i="30"/>
  <c r="V8" i="31"/>
  <c r="V9" i="30"/>
  <c r="D10" i="30"/>
  <c r="H10" i="30"/>
  <c r="L10" i="30"/>
  <c r="L8" i="30" s="1"/>
  <c r="P10" i="30"/>
  <c r="T10" i="30"/>
  <c r="F11" i="31"/>
  <c r="F12" i="30"/>
  <c r="K11" i="31"/>
  <c r="K12" i="30"/>
  <c r="O11" i="31"/>
  <c r="O12" i="30"/>
  <c r="S11" i="31"/>
  <c r="S12" i="30"/>
  <c r="W11" i="31"/>
  <c r="W12" i="30"/>
  <c r="E13" i="30"/>
  <c r="I13" i="30"/>
  <c r="M13" i="30"/>
  <c r="Q13" i="30"/>
  <c r="U13" i="30"/>
  <c r="C14" i="30"/>
  <c r="G14" i="30"/>
  <c r="K14" i="30"/>
  <c r="O14" i="30"/>
  <c r="S14" i="30"/>
  <c r="W14" i="30"/>
  <c r="E15" i="30"/>
  <c r="I15" i="30"/>
  <c r="M15" i="30"/>
  <c r="Q15" i="30"/>
  <c r="U15" i="30"/>
  <c r="C16" i="30"/>
  <c r="G16" i="30"/>
  <c r="K16" i="30"/>
  <c r="O16" i="30"/>
  <c r="S16" i="30"/>
  <c r="W16" i="30"/>
  <c r="E17" i="31"/>
  <c r="E18" i="30"/>
  <c r="I17" i="31"/>
  <c r="I18" i="30"/>
  <c r="M17" i="31"/>
  <c r="M18" i="30"/>
  <c r="Q17" i="31"/>
  <c r="Q18" i="30"/>
  <c r="U17" i="31"/>
  <c r="U18" i="30"/>
  <c r="C19" i="30"/>
  <c r="G19" i="30"/>
  <c r="K19" i="30"/>
  <c r="O19" i="30"/>
  <c r="S19" i="30"/>
  <c r="W19" i="30"/>
  <c r="E20" i="30"/>
  <c r="I20" i="30"/>
  <c r="M20" i="30"/>
  <c r="Q20" i="30"/>
  <c r="U20" i="30"/>
  <c r="C21" i="30"/>
  <c r="G21" i="30"/>
  <c r="K21" i="30"/>
  <c r="O21" i="30"/>
  <c r="S21" i="30"/>
  <c r="W21" i="30"/>
  <c r="E22" i="31"/>
  <c r="E23" i="30"/>
  <c r="I22" i="31"/>
  <c r="I23" i="30"/>
  <c r="M22" i="31"/>
  <c r="M23" i="30"/>
  <c r="Q22" i="31"/>
  <c r="Q23" i="30"/>
  <c r="U22" i="31"/>
  <c r="U23" i="30"/>
  <c r="C24" i="30"/>
  <c r="G24" i="30"/>
  <c r="K24" i="30"/>
  <c r="O24" i="30"/>
  <c r="S24" i="30"/>
  <c r="W24" i="30"/>
  <c r="E25" i="30"/>
  <c r="I25" i="30"/>
  <c r="M25" i="30"/>
  <c r="Q25" i="30"/>
  <c r="U25" i="30"/>
  <c r="C27" i="31"/>
  <c r="C28" i="30"/>
  <c r="G27" i="31"/>
  <c r="G28" i="30"/>
  <c r="K27" i="31"/>
  <c r="K28" i="30"/>
  <c r="O27" i="31"/>
  <c r="O28" i="30"/>
  <c r="S27" i="31"/>
  <c r="S28" i="30"/>
  <c r="F29" i="30"/>
  <c r="J29" i="30"/>
  <c r="N29" i="30"/>
  <c r="R29" i="30"/>
  <c r="V29" i="30"/>
  <c r="D30" i="30"/>
  <c r="H30" i="30"/>
  <c r="L30" i="30"/>
  <c r="P30" i="30"/>
  <c r="T30" i="30"/>
  <c r="F31" i="30"/>
  <c r="J31" i="30"/>
  <c r="N31" i="30"/>
  <c r="R31" i="30"/>
  <c r="V31" i="30"/>
  <c r="D32" i="30"/>
  <c r="H32" i="30"/>
  <c r="L32" i="30"/>
  <c r="P32" i="30"/>
  <c r="T32" i="30"/>
  <c r="F33" i="31"/>
  <c r="F34" i="30"/>
  <c r="J33" i="31"/>
  <c r="J34" i="30"/>
  <c r="N33" i="31"/>
  <c r="N34" i="30"/>
  <c r="R33" i="31"/>
  <c r="R34" i="30"/>
  <c r="V33" i="31"/>
  <c r="V34" i="30"/>
  <c r="D35" i="30"/>
  <c r="H35" i="30"/>
  <c r="L35" i="30"/>
  <c r="P35" i="30"/>
  <c r="T35" i="30"/>
  <c r="F36" i="30"/>
  <c r="J36" i="30"/>
  <c r="N36" i="30"/>
  <c r="R36" i="30"/>
  <c r="V36" i="30"/>
  <c r="D37" i="30"/>
  <c r="H37" i="30"/>
  <c r="L37" i="30"/>
  <c r="P37" i="30"/>
  <c r="T37" i="30"/>
  <c r="F38" i="30"/>
  <c r="J38" i="30"/>
  <c r="N38" i="30"/>
  <c r="R38" i="30"/>
  <c r="V38" i="30"/>
  <c r="D39" i="30"/>
  <c r="H39" i="30"/>
  <c r="L39" i="30"/>
  <c r="P39" i="30"/>
  <c r="T39" i="30"/>
  <c r="F40" i="30"/>
  <c r="J40" i="30"/>
  <c r="N40" i="30"/>
  <c r="R40" i="30"/>
  <c r="V40" i="30"/>
  <c r="D41" i="30"/>
  <c r="H41" i="30"/>
  <c r="L41" i="30"/>
  <c r="P41" i="30"/>
  <c r="T41" i="30"/>
  <c r="F42" i="30"/>
  <c r="J42" i="30"/>
  <c r="N42" i="30"/>
  <c r="R42" i="30"/>
  <c r="V42" i="30"/>
  <c r="D43" i="30"/>
  <c r="H43" i="30"/>
  <c r="L43" i="30"/>
  <c r="P43" i="30"/>
  <c r="T43" i="30"/>
  <c r="F44" i="30"/>
  <c r="J44" i="30"/>
  <c r="N44" i="30"/>
  <c r="R44" i="30"/>
  <c r="V44" i="30"/>
  <c r="D45" i="30"/>
  <c r="H45" i="30"/>
  <c r="L45" i="30"/>
  <c r="P45" i="30"/>
  <c r="T45" i="30"/>
  <c r="F46" i="30"/>
  <c r="J46" i="30"/>
  <c r="N46" i="30"/>
  <c r="R46" i="30"/>
  <c r="V46" i="30"/>
  <c r="D47" i="30"/>
  <c r="H47" i="30"/>
  <c r="L47" i="30"/>
  <c r="P47" i="30"/>
  <c r="T47" i="30"/>
  <c r="F48" i="30"/>
  <c r="J48" i="30"/>
  <c r="N48" i="30"/>
  <c r="R48" i="30"/>
  <c r="V48" i="30"/>
  <c r="D49" i="30"/>
  <c r="H49" i="30"/>
  <c r="L49" i="30"/>
  <c r="P49" i="30"/>
  <c r="T49" i="30"/>
  <c r="F50" i="30"/>
  <c r="J50" i="30"/>
  <c r="N50" i="30"/>
  <c r="R50" i="30"/>
  <c r="V50" i="30"/>
  <c r="D51" i="30"/>
  <c r="H51" i="30"/>
  <c r="L51" i="30"/>
  <c r="P51" i="30"/>
  <c r="T51" i="30"/>
  <c r="F52" i="31"/>
  <c r="F53" i="30"/>
  <c r="J52" i="31"/>
  <c r="J53" i="30"/>
  <c r="N52" i="31"/>
  <c r="R52" i="31"/>
  <c r="R53" i="30"/>
  <c r="V52" i="31"/>
  <c r="V53" i="30"/>
  <c r="D54" i="30"/>
  <c r="H54" i="30"/>
  <c r="L54" i="30"/>
  <c r="P54" i="30"/>
  <c r="T54" i="30"/>
  <c r="F55" i="30"/>
  <c r="J55" i="30"/>
  <c r="N55" i="30"/>
  <c r="R55" i="30"/>
  <c r="V55" i="30"/>
  <c r="D56" i="30"/>
  <c r="H56" i="30"/>
  <c r="L56" i="30"/>
  <c r="P56" i="30"/>
  <c r="T56" i="30"/>
  <c r="F57" i="30"/>
  <c r="J57" i="30"/>
  <c r="N57" i="30"/>
  <c r="R57" i="30"/>
  <c r="V57" i="30"/>
  <c r="D58" i="30"/>
  <c r="H58" i="30"/>
  <c r="L58" i="30"/>
  <c r="P58" i="30"/>
  <c r="T58" i="30"/>
  <c r="F59" i="30"/>
  <c r="J59" i="30"/>
  <c r="N59" i="30"/>
  <c r="R59" i="30"/>
  <c r="V59" i="30"/>
  <c r="D60" i="30"/>
  <c r="H60" i="30"/>
  <c r="L60" i="30"/>
  <c r="P60" i="30"/>
  <c r="T60" i="30"/>
  <c r="F61" i="30"/>
  <c r="J61" i="30"/>
  <c r="N61" i="30"/>
  <c r="R61" i="30"/>
  <c r="V61" i="30"/>
  <c r="D62" i="30"/>
  <c r="H62" i="30"/>
  <c r="L62" i="30"/>
  <c r="P62" i="30"/>
  <c r="T62" i="30"/>
  <c r="F63" i="30"/>
  <c r="J63" i="30"/>
  <c r="N63" i="30"/>
  <c r="R63" i="30"/>
  <c r="V63" i="30"/>
  <c r="D64" i="30"/>
  <c r="H64" i="30"/>
  <c r="L64" i="30"/>
  <c r="P64" i="30"/>
  <c r="T64" i="30"/>
  <c r="F65" i="30"/>
  <c r="J65" i="30"/>
  <c r="N65" i="30"/>
  <c r="R65" i="30"/>
  <c r="V65" i="30"/>
  <c r="D66" i="30"/>
  <c r="H66" i="30"/>
  <c r="L66" i="30"/>
  <c r="P66" i="30"/>
  <c r="T66" i="30"/>
  <c r="F67" i="30"/>
  <c r="J67" i="30"/>
  <c r="N67" i="30"/>
  <c r="R67" i="30"/>
  <c r="V67" i="30"/>
  <c r="D68" i="30"/>
  <c r="H68" i="30"/>
  <c r="L68" i="30"/>
  <c r="P68" i="30"/>
  <c r="T68" i="30"/>
  <c r="F69" i="30"/>
  <c r="J69" i="30"/>
  <c r="N69" i="30"/>
  <c r="R69" i="30"/>
  <c r="V69" i="30"/>
  <c r="D70" i="30"/>
  <c r="H70" i="30"/>
  <c r="L70" i="30"/>
  <c r="P70" i="30"/>
  <c r="T70" i="30"/>
  <c r="F71" i="31"/>
  <c r="F72" i="30"/>
  <c r="J71" i="31"/>
  <c r="J72" i="30"/>
  <c r="N71" i="31"/>
  <c r="N72" i="30"/>
  <c r="R71" i="31"/>
  <c r="R72" i="30"/>
  <c r="V71" i="31"/>
  <c r="V72" i="30"/>
  <c r="E73" i="30"/>
  <c r="I73" i="30"/>
  <c r="M73" i="30"/>
  <c r="Q73" i="30"/>
  <c r="U73" i="30"/>
  <c r="C74" i="30"/>
  <c r="G74" i="30"/>
  <c r="K74" i="30"/>
  <c r="O74" i="30"/>
  <c r="S74" i="30"/>
  <c r="W74" i="30"/>
  <c r="E75" i="30"/>
  <c r="I75" i="30"/>
  <c r="M75" i="30"/>
  <c r="Q75" i="30"/>
  <c r="U75" i="30"/>
  <c r="C76" i="30"/>
  <c r="G76" i="30"/>
  <c r="K76" i="30"/>
  <c r="O76" i="30"/>
  <c r="S76" i="30"/>
  <c r="W76" i="30"/>
  <c r="D17" i="26"/>
  <c r="H17" i="26"/>
  <c r="L17" i="26"/>
  <c r="P17" i="26"/>
  <c r="T17" i="26"/>
  <c r="D22" i="26"/>
  <c r="H22" i="26"/>
  <c r="L22" i="26"/>
  <c r="P22" i="26"/>
  <c r="T22" i="26"/>
  <c r="N71" i="26"/>
  <c r="R71" i="26"/>
  <c r="V71" i="26"/>
  <c r="P4" i="25"/>
  <c r="T4" i="25"/>
  <c r="K8" i="25"/>
  <c r="O8" i="25"/>
  <c r="S8" i="25"/>
  <c r="W8" i="25"/>
  <c r="G11" i="25"/>
  <c r="G3" i="25" s="1"/>
  <c r="K11" i="25"/>
  <c r="O11" i="25"/>
  <c r="S11" i="25"/>
  <c r="W11" i="25"/>
  <c r="V22" i="25"/>
  <c r="D27" i="25"/>
  <c r="I27" i="25"/>
  <c r="M27" i="25"/>
  <c r="Q27" i="25"/>
  <c r="U27" i="25"/>
  <c r="D33" i="25"/>
  <c r="H33" i="25"/>
  <c r="L33" i="25"/>
  <c r="L26" i="25" s="1"/>
  <c r="Q33" i="25"/>
  <c r="U33" i="25"/>
  <c r="O52" i="25"/>
  <c r="S52" i="25"/>
  <c r="D4" i="24"/>
  <c r="D3" i="24" s="1"/>
  <c r="H4" i="24"/>
  <c r="H3" i="24" s="1"/>
  <c r="L4" i="24"/>
  <c r="L3" i="24" s="1"/>
  <c r="P4" i="24"/>
  <c r="P3" i="24" s="1"/>
  <c r="T4" i="24"/>
  <c r="T8" i="24"/>
  <c r="E11" i="24"/>
  <c r="I11" i="24"/>
  <c r="M11" i="24"/>
  <c r="R11" i="24"/>
  <c r="V11" i="24"/>
  <c r="D17" i="24"/>
  <c r="H17" i="24"/>
  <c r="L17" i="24"/>
  <c r="P17" i="24"/>
  <c r="U17" i="24"/>
  <c r="E22" i="24"/>
  <c r="I22" i="24"/>
  <c r="M22" i="24"/>
  <c r="Q22" i="24"/>
  <c r="U22" i="24"/>
  <c r="E27" i="24"/>
  <c r="E26" i="24" s="1"/>
  <c r="I27" i="24"/>
  <c r="I26" i="24" s="1"/>
  <c r="O27" i="24"/>
  <c r="S27" i="24"/>
  <c r="F33" i="24"/>
  <c r="J33" i="24"/>
  <c r="N33" i="24"/>
  <c r="S33" i="24"/>
  <c r="W33" i="24"/>
  <c r="T17" i="23"/>
  <c r="J33" i="23"/>
  <c r="J26" i="23" s="1"/>
  <c r="N33" i="23"/>
  <c r="N26" i="23" s="1"/>
  <c r="R33" i="23"/>
  <c r="R26" i="23" s="1"/>
  <c r="E52" i="23"/>
  <c r="O52" i="23"/>
  <c r="T52" i="23"/>
  <c r="C52" i="17"/>
  <c r="C71" i="17"/>
  <c r="C71" i="16"/>
  <c r="F52" i="10"/>
  <c r="J52" i="10"/>
  <c r="N52" i="10"/>
  <c r="R52" i="10"/>
  <c r="V52" i="10"/>
  <c r="F71" i="10"/>
  <c r="J71" i="10"/>
  <c r="O71" i="10"/>
  <c r="S71" i="10"/>
  <c r="W71" i="10"/>
  <c r="G17" i="6"/>
  <c r="K17" i="6"/>
  <c r="D27" i="6"/>
  <c r="H27" i="6"/>
  <c r="L27" i="6"/>
  <c r="P27" i="6"/>
  <c r="T27" i="6"/>
  <c r="U52" i="5"/>
  <c r="W33" i="4"/>
  <c r="E17" i="3"/>
  <c r="K35" i="94"/>
  <c r="O35" i="94"/>
  <c r="S35" i="94"/>
  <c r="W35" i="94"/>
  <c r="E36" i="94"/>
  <c r="I36" i="94"/>
  <c r="M36" i="94"/>
  <c r="Q36" i="94"/>
  <c r="U36" i="94"/>
  <c r="C37" i="94"/>
  <c r="G37" i="94"/>
  <c r="K37" i="94"/>
  <c r="O37" i="94"/>
  <c r="S37" i="94"/>
  <c r="W37" i="94"/>
  <c r="E38" i="94"/>
  <c r="I38" i="94"/>
  <c r="M38" i="94"/>
  <c r="Q38" i="94"/>
  <c r="U38" i="94"/>
  <c r="C39" i="94"/>
  <c r="G39" i="94"/>
  <c r="K39" i="94"/>
  <c r="O39" i="94"/>
  <c r="S39" i="94"/>
  <c r="W39" i="94"/>
  <c r="E40" i="94"/>
  <c r="I40" i="94"/>
  <c r="M40" i="94"/>
  <c r="Q40" i="94"/>
  <c r="U40" i="94"/>
  <c r="C41" i="94"/>
  <c r="G41" i="94"/>
  <c r="K41" i="94"/>
  <c r="O41" i="94"/>
  <c r="S41" i="94"/>
  <c r="W41" i="94"/>
  <c r="E42" i="94"/>
  <c r="I42" i="94"/>
  <c r="M42" i="94"/>
  <c r="Q42" i="94"/>
  <c r="U42" i="94"/>
  <c r="C43" i="94"/>
  <c r="G43" i="94"/>
  <c r="K43" i="94"/>
  <c r="O43" i="94"/>
  <c r="S43" i="94"/>
  <c r="W43" i="94"/>
  <c r="E44" i="94"/>
  <c r="I44" i="94"/>
  <c r="M44" i="94"/>
  <c r="Q44" i="94"/>
  <c r="U44" i="94"/>
  <c r="C45" i="94"/>
  <c r="G45" i="94"/>
  <c r="K45" i="94"/>
  <c r="O45" i="94"/>
  <c r="S45" i="94"/>
  <c r="W45" i="94"/>
  <c r="E46" i="94"/>
  <c r="I46" i="94"/>
  <c r="M46" i="94"/>
  <c r="Q46" i="94"/>
  <c r="U46" i="94"/>
  <c r="C47" i="94"/>
  <c r="G47" i="94"/>
  <c r="K47" i="94"/>
  <c r="O47" i="94"/>
  <c r="S47" i="94"/>
  <c r="W47" i="94"/>
  <c r="E48" i="94"/>
  <c r="I48" i="94"/>
  <c r="M48" i="94"/>
  <c r="Q48" i="94"/>
  <c r="U48" i="94"/>
  <c r="C49" i="94"/>
  <c r="G49" i="94"/>
  <c r="K49" i="94"/>
  <c r="O49" i="94"/>
  <c r="S49" i="94"/>
  <c r="W49" i="94"/>
  <c r="E50" i="94"/>
  <c r="I50" i="94"/>
  <c r="M50" i="94"/>
  <c r="Q50" i="94"/>
  <c r="U50" i="94"/>
  <c r="C51" i="94"/>
  <c r="G51" i="94"/>
  <c r="K51" i="94"/>
  <c r="O51" i="94"/>
  <c r="S51" i="94"/>
  <c r="W51" i="94"/>
  <c r="E53" i="94"/>
  <c r="I53" i="94"/>
  <c r="M53" i="94"/>
  <c r="Q53" i="94"/>
  <c r="U53" i="94"/>
  <c r="D54" i="94"/>
  <c r="H54" i="94"/>
  <c r="L54" i="94"/>
  <c r="P54" i="94"/>
  <c r="T54" i="94"/>
  <c r="F55" i="94"/>
  <c r="J55" i="94"/>
  <c r="N55" i="94"/>
  <c r="R55" i="94"/>
  <c r="V55" i="94"/>
  <c r="D56" i="94"/>
  <c r="H56" i="94"/>
  <c r="L56" i="94"/>
  <c r="P56" i="94"/>
  <c r="T56" i="94"/>
  <c r="F57" i="94"/>
  <c r="J57" i="94"/>
  <c r="N57" i="94"/>
  <c r="R57" i="94"/>
  <c r="V57" i="94"/>
  <c r="D58" i="94"/>
  <c r="H58" i="94"/>
  <c r="L58" i="94"/>
  <c r="P58" i="94"/>
  <c r="T58" i="94"/>
  <c r="F59" i="94"/>
  <c r="J59" i="94"/>
  <c r="N59" i="94"/>
  <c r="R59" i="94"/>
  <c r="V59" i="94"/>
  <c r="D60" i="94"/>
  <c r="H60" i="94"/>
  <c r="L60" i="94"/>
  <c r="P60" i="94"/>
  <c r="T60" i="94"/>
  <c r="F61" i="94"/>
  <c r="J61" i="94"/>
  <c r="N61" i="94"/>
  <c r="R61" i="94"/>
  <c r="V61" i="94"/>
  <c r="D62" i="94"/>
  <c r="H62" i="94"/>
  <c r="L62" i="94"/>
  <c r="P62" i="94"/>
  <c r="T62" i="94"/>
  <c r="F63" i="94"/>
  <c r="J63" i="94"/>
  <c r="N63" i="94"/>
  <c r="R63" i="94"/>
  <c r="V63" i="94"/>
  <c r="D64" i="94"/>
  <c r="H64" i="94"/>
  <c r="L64" i="94"/>
  <c r="P64" i="94"/>
  <c r="T64" i="94"/>
  <c r="F65" i="94"/>
  <c r="J65" i="94"/>
  <c r="N65" i="94"/>
  <c r="R65" i="94"/>
  <c r="V65" i="94"/>
  <c r="D66" i="94"/>
  <c r="H66" i="94"/>
  <c r="L66" i="94"/>
  <c r="P66" i="94"/>
  <c r="T66" i="94"/>
  <c r="F67" i="94"/>
  <c r="J67" i="94"/>
  <c r="N67" i="94"/>
  <c r="R67" i="94"/>
  <c r="V67" i="94"/>
  <c r="D68" i="94"/>
  <c r="H68" i="94"/>
  <c r="L68" i="94"/>
  <c r="P68" i="94"/>
  <c r="T68" i="94"/>
  <c r="F69" i="94"/>
  <c r="J69" i="94"/>
  <c r="N69" i="94"/>
  <c r="R69" i="94"/>
  <c r="V69" i="94"/>
  <c r="D70" i="94"/>
  <c r="H70" i="94"/>
  <c r="L70" i="94"/>
  <c r="P70" i="94"/>
  <c r="T70" i="94"/>
  <c r="F71" i="95"/>
  <c r="F72" i="94"/>
  <c r="F71" i="94" s="1"/>
  <c r="J71" i="95"/>
  <c r="J72" i="94"/>
  <c r="N71" i="95"/>
  <c r="N72" i="94"/>
  <c r="R71" i="95"/>
  <c r="R72" i="94"/>
  <c r="V71" i="95"/>
  <c r="V72" i="94"/>
  <c r="D73" i="94"/>
  <c r="H73" i="94"/>
  <c r="L73" i="94"/>
  <c r="P73" i="94"/>
  <c r="T73" i="94"/>
  <c r="F74" i="94"/>
  <c r="J74" i="94"/>
  <c r="N74" i="94"/>
  <c r="R74" i="94"/>
  <c r="V74" i="94"/>
  <c r="D75" i="94"/>
  <c r="H75" i="94"/>
  <c r="L75" i="94"/>
  <c r="P75" i="94"/>
  <c r="T75" i="94"/>
  <c r="F76" i="94"/>
  <c r="J76" i="94"/>
  <c r="N76" i="94"/>
  <c r="R76" i="94"/>
  <c r="V76" i="94"/>
  <c r="D4" i="92"/>
  <c r="H4" i="92"/>
  <c r="L4" i="92"/>
  <c r="P4" i="92"/>
  <c r="T4" i="92"/>
  <c r="F8" i="92"/>
  <c r="J8" i="92"/>
  <c r="N8" i="92"/>
  <c r="R8" i="92"/>
  <c r="V8" i="92"/>
  <c r="F11" i="92"/>
  <c r="J11" i="92"/>
  <c r="N11" i="92"/>
  <c r="R11" i="92"/>
  <c r="V11" i="92"/>
  <c r="D17" i="92"/>
  <c r="H17" i="92"/>
  <c r="L17" i="92"/>
  <c r="P17" i="92"/>
  <c r="T17" i="92"/>
  <c r="D22" i="92"/>
  <c r="H22" i="92"/>
  <c r="L22" i="92"/>
  <c r="P22" i="92"/>
  <c r="T22" i="92"/>
  <c r="F27" i="92"/>
  <c r="J27" i="92"/>
  <c r="N27" i="92"/>
  <c r="R27" i="92"/>
  <c r="V27" i="92"/>
  <c r="D33" i="92"/>
  <c r="H33" i="92"/>
  <c r="L33" i="92"/>
  <c r="P33" i="92"/>
  <c r="T33" i="92"/>
  <c r="D52" i="92"/>
  <c r="H52" i="92"/>
  <c r="L52" i="92"/>
  <c r="P52" i="92"/>
  <c r="T52" i="92"/>
  <c r="D71" i="92"/>
  <c r="H71" i="92"/>
  <c r="L71" i="92"/>
  <c r="P71" i="92"/>
  <c r="T71" i="92"/>
  <c r="F4" i="91"/>
  <c r="J4" i="91"/>
  <c r="N4" i="91"/>
  <c r="R4" i="91"/>
  <c r="V4" i="91"/>
  <c r="D8" i="91"/>
  <c r="H8" i="91"/>
  <c r="L8" i="91"/>
  <c r="P8" i="91"/>
  <c r="T8" i="91"/>
  <c r="D11" i="91"/>
  <c r="H11" i="91"/>
  <c r="L11" i="91"/>
  <c r="P11" i="91"/>
  <c r="T11" i="91"/>
  <c r="F17" i="91"/>
  <c r="J17" i="91"/>
  <c r="N17" i="91"/>
  <c r="R17" i="91"/>
  <c r="V17" i="91"/>
  <c r="F52" i="89"/>
  <c r="J52" i="89"/>
  <c r="H22" i="88"/>
  <c r="L22" i="88"/>
  <c r="P22" i="88"/>
  <c r="I17" i="87"/>
  <c r="M17" i="87"/>
  <c r="Q17" i="87"/>
  <c r="V17" i="87"/>
  <c r="F22" i="87"/>
  <c r="J22" i="87"/>
  <c r="N22" i="87"/>
  <c r="R22" i="87"/>
  <c r="V22" i="87"/>
  <c r="D27" i="87"/>
  <c r="H27" i="87"/>
  <c r="L27" i="87"/>
  <c r="P27" i="87"/>
  <c r="T27" i="87"/>
  <c r="F33" i="87"/>
  <c r="J33" i="87"/>
  <c r="N33" i="87"/>
  <c r="R33" i="87"/>
  <c r="V33" i="87"/>
  <c r="F52" i="87"/>
  <c r="J52" i="87"/>
  <c r="N52" i="87"/>
  <c r="R52" i="87"/>
  <c r="V52" i="87"/>
  <c r="T71" i="87"/>
  <c r="F4" i="86"/>
  <c r="J4" i="86"/>
  <c r="N4" i="86"/>
  <c r="R4" i="86"/>
  <c r="V4" i="86"/>
  <c r="E8" i="86"/>
  <c r="I8" i="86"/>
  <c r="M8" i="86"/>
  <c r="Q8" i="86"/>
  <c r="U8" i="86"/>
  <c r="E11" i="86"/>
  <c r="I11" i="86"/>
  <c r="M11" i="86"/>
  <c r="Q11" i="86"/>
  <c r="U11" i="86"/>
  <c r="C17" i="86"/>
  <c r="G17" i="86"/>
  <c r="K17" i="86"/>
  <c r="O17" i="86"/>
  <c r="S17" i="86"/>
  <c r="W17" i="86"/>
  <c r="C22" i="86"/>
  <c r="G22" i="86"/>
  <c r="K22" i="86"/>
  <c r="O22" i="86"/>
  <c r="S22" i="86"/>
  <c r="W22" i="86"/>
  <c r="E27" i="86"/>
  <c r="I27" i="86"/>
  <c r="M27" i="86"/>
  <c r="Q27" i="86"/>
  <c r="U27" i="86"/>
  <c r="C33" i="86"/>
  <c r="G33" i="86"/>
  <c r="K33" i="86"/>
  <c r="O33" i="86"/>
  <c r="S33" i="86"/>
  <c r="W33" i="86"/>
  <c r="C52" i="86"/>
  <c r="G52" i="86"/>
  <c r="K52" i="86"/>
  <c r="O52" i="86"/>
  <c r="S52" i="86"/>
  <c r="W52" i="86"/>
  <c r="C71" i="86"/>
  <c r="G71" i="86"/>
  <c r="K71" i="86"/>
  <c r="O71" i="86"/>
  <c r="S71" i="86"/>
  <c r="W71" i="86"/>
  <c r="E4" i="85"/>
  <c r="I4" i="85"/>
  <c r="M4" i="85"/>
  <c r="Q4" i="85"/>
  <c r="U4" i="85"/>
  <c r="C8" i="85"/>
  <c r="G8" i="85"/>
  <c r="K8" i="85"/>
  <c r="O8" i="85"/>
  <c r="S8" i="85"/>
  <c r="W8" i="85"/>
  <c r="C11" i="85"/>
  <c r="G11" i="85"/>
  <c r="K11" i="85"/>
  <c r="O11" i="85"/>
  <c r="S11" i="85"/>
  <c r="W11" i="85"/>
  <c r="E17" i="85"/>
  <c r="I17" i="85"/>
  <c r="M17" i="85"/>
  <c r="Q17" i="85"/>
  <c r="U17" i="85"/>
  <c r="E22" i="85"/>
  <c r="I22" i="85"/>
  <c r="M22" i="85"/>
  <c r="Q22" i="85"/>
  <c r="U22" i="85"/>
  <c r="C27" i="85"/>
  <c r="G27" i="85"/>
  <c r="K27" i="85"/>
  <c r="O27" i="85"/>
  <c r="S27" i="85"/>
  <c r="W27" i="85"/>
  <c r="E33" i="85"/>
  <c r="I33" i="85"/>
  <c r="M33" i="85"/>
  <c r="Q33" i="85"/>
  <c r="U33" i="85"/>
  <c r="E52" i="85"/>
  <c r="I52" i="85"/>
  <c r="M52" i="85"/>
  <c r="Q52" i="85"/>
  <c r="U52" i="85"/>
  <c r="E71" i="85"/>
  <c r="I71" i="85"/>
  <c r="M71" i="85"/>
  <c r="Q71" i="85"/>
  <c r="U71" i="85"/>
  <c r="C4" i="84"/>
  <c r="G4" i="84"/>
  <c r="K4" i="84"/>
  <c r="O4" i="84"/>
  <c r="S4" i="84"/>
  <c r="W4" i="84"/>
  <c r="E8" i="84"/>
  <c r="I8" i="84"/>
  <c r="M8" i="84"/>
  <c r="Q8" i="84"/>
  <c r="U8" i="84"/>
  <c r="E11" i="84"/>
  <c r="I11" i="84"/>
  <c r="M11" i="84"/>
  <c r="Q11" i="84"/>
  <c r="U11" i="84"/>
  <c r="C17" i="84"/>
  <c r="G17" i="84"/>
  <c r="K17" i="84"/>
  <c r="O17" i="84"/>
  <c r="S17" i="84"/>
  <c r="W17" i="84"/>
  <c r="C22" i="84"/>
  <c r="G22" i="84"/>
  <c r="K22" i="84"/>
  <c r="O22" i="84"/>
  <c r="S22" i="84"/>
  <c r="W22" i="84"/>
  <c r="E27" i="84"/>
  <c r="I27" i="84"/>
  <c r="M27" i="84"/>
  <c r="Q27" i="84"/>
  <c r="U27" i="84"/>
  <c r="C33" i="84"/>
  <c r="G33" i="84"/>
  <c r="K33" i="84"/>
  <c r="O33" i="84"/>
  <c r="S33" i="84"/>
  <c r="W33" i="84"/>
  <c r="C52" i="84"/>
  <c r="G52" i="84"/>
  <c r="K52" i="84"/>
  <c r="O52" i="84"/>
  <c r="S52" i="84"/>
  <c r="E52" i="83"/>
  <c r="D71" i="83"/>
  <c r="H71" i="83"/>
  <c r="L71" i="83"/>
  <c r="P71" i="83"/>
  <c r="T71" i="83"/>
  <c r="F4" i="82"/>
  <c r="J4" i="82"/>
  <c r="N4" i="82"/>
  <c r="R4" i="82"/>
  <c r="V4" i="82"/>
  <c r="D8" i="82"/>
  <c r="H8" i="82"/>
  <c r="L8" i="82"/>
  <c r="P8" i="82"/>
  <c r="T8" i="82"/>
  <c r="D11" i="82"/>
  <c r="H11" i="82"/>
  <c r="L11" i="82"/>
  <c r="P11" i="82"/>
  <c r="T11" i="82"/>
  <c r="C17" i="82"/>
  <c r="G17" i="82"/>
  <c r="K17" i="82"/>
  <c r="O17" i="82"/>
  <c r="S17" i="82"/>
  <c r="W17" i="82"/>
  <c r="C22" i="82"/>
  <c r="G22" i="82"/>
  <c r="K22" i="82"/>
  <c r="O22" i="82"/>
  <c r="S22" i="82"/>
  <c r="W22" i="82"/>
  <c r="E27" i="82"/>
  <c r="I27" i="82"/>
  <c r="M27" i="82"/>
  <c r="Q27" i="82"/>
  <c r="U27" i="82"/>
  <c r="C33" i="82"/>
  <c r="G33" i="82"/>
  <c r="K33" i="82"/>
  <c r="O33" i="82"/>
  <c r="S33" i="82"/>
  <c r="W33" i="82"/>
  <c r="C52" i="82"/>
  <c r="G52" i="82"/>
  <c r="J27" i="81"/>
  <c r="N27" i="81"/>
  <c r="R27" i="81"/>
  <c r="V27" i="81"/>
  <c r="D33" i="81"/>
  <c r="H33" i="81"/>
  <c r="L33" i="81"/>
  <c r="P33" i="81"/>
  <c r="T33" i="81"/>
  <c r="D52" i="81"/>
  <c r="H52" i="81"/>
  <c r="L52" i="81"/>
  <c r="P52" i="81"/>
  <c r="T52" i="81"/>
  <c r="D71" i="81"/>
  <c r="H71" i="81"/>
  <c r="L71" i="81"/>
  <c r="P71" i="81"/>
  <c r="T71" i="81"/>
  <c r="F4" i="80"/>
  <c r="J4" i="80"/>
  <c r="N4" i="80"/>
  <c r="R4" i="80"/>
  <c r="V4" i="80"/>
  <c r="D8" i="80"/>
  <c r="H8" i="80"/>
  <c r="L8" i="80"/>
  <c r="P8" i="80"/>
  <c r="T8" i="80"/>
  <c r="D11" i="80"/>
  <c r="H11" i="80"/>
  <c r="L11" i="80"/>
  <c r="P11" i="80"/>
  <c r="T11" i="80"/>
  <c r="F17" i="80"/>
  <c r="J17" i="80"/>
  <c r="N17" i="80"/>
  <c r="R17" i="80"/>
  <c r="V17" i="80"/>
  <c r="F22" i="80"/>
  <c r="J22" i="80"/>
  <c r="N22" i="80"/>
  <c r="R22" i="80"/>
  <c r="V22" i="80"/>
  <c r="D27" i="80"/>
  <c r="H27" i="80"/>
  <c r="L27" i="80"/>
  <c r="P27" i="80"/>
  <c r="T27" i="80"/>
  <c r="F33" i="80"/>
  <c r="J33" i="80"/>
  <c r="N33" i="80"/>
  <c r="R33" i="80"/>
  <c r="V33" i="80"/>
  <c r="F52" i="80"/>
  <c r="J52" i="80"/>
  <c r="N52" i="80"/>
  <c r="R52" i="80"/>
  <c r="V52" i="80"/>
  <c r="F71" i="80"/>
  <c r="J71" i="80"/>
  <c r="N71" i="80"/>
  <c r="R71" i="80"/>
  <c r="V71" i="80"/>
  <c r="D4" i="79"/>
  <c r="H4" i="79"/>
  <c r="L4" i="79"/>
  <c r="P4" i="79"/>
  <c r="T4" i="79"/>
  <c r="F8" i="79"/>
  <c r="J8" i="79"/>
  <c r="N8" i="79"/>
  <c r="R8" i="79"/>
  <c r="V8" i="79"/>
  <c r="F11" i="79"/>
  <c r="J11" i="79"/>
  <c r="N11" i="79"/>
  <c r="R11" i="79"/>
  <c r="V11" i="79"/>
  <c r="D17" i="79"/>
  <c r="H17" i="79"/>
  <c r="L17" i="79"/>
  <c r="P17" i="79"/>
  <c r="T17" i="79"/>
  <c r="D22" i="79"/>
  <c r="H22" i="79"/>
  <c r="L22" i="79"/>
  <c r="P22" i="79"/>
  <c r="T22" i="79"/>
  <c r="F27" i="79"/>
  <c r="J27" i="79"/>
  <c r="N27" i="79"/>
  <c r="R27" i="79"/>
  <c r="V27" i="79"/>
  <c r="D33" i="79"/>
  <c r="H33" i="79"/>
  <c r="L33" i="79"/>
  <c r="P33" i="79"/>
  <c r="T33" i="79"/>
  <c r="D52" i="79"/>
  <c r="H52" i="79"/>
  <c r="L52" i="79"/>
  <c r="Q52" i="79"/>
  <c r="U52" i="79"/>
  <c r="D8" i="78"/>
  <c r="H8" i="78"/>
  <c r="L8" i="78"/>
  <c r="Q8" i="78"/>
  <c r="U8" i="78"/>
  <c r="D5" i="75"/>
  <c r="H5" i="75"/>
  <c r="L5" i="75"/>
  <c r="P5" i="75"/>
  <c r="T5" i="75"/>
  <c r="F6" i="75"/>
  <c r="J6" i="75"/>
  <c r="N6" i="75"/>
  <c r="R6" i="75"/>
  <c r="V6" i="75"/>
  <c r="D7" i="75"/>
  <c r="H7" i="75"/>
  <c r="L7" i="75"/>
  <c r="P7" i="75"/>
  <c r="T7" i="75"/>
  <c r="F9" i="75"/>
  <c r="J9" i="75"/>
  <c r="R9" i="75"/>
  <c r="V9" i="75"/>
  <c r="D10" i="75"/>
  <c r="H10" i="75"/>
  <c r="L10" i="75"/>
  <c r="P10" i="75"/>
  <c r="T10" i="75"/>
  <c r="F12" i="75"/>
  <c r="J12" i="75"/>
  <c r="N12" i="75"/>
  <c r="R12" i="75"/>
  <c r="V12" i="75"/>
  <c r="D13" i="75"/>
  <c r="H13" i="75"/>
  <c r="L13" i="75"/>
  <c r="P13" i="75"/>
  <c r="T13" i="75"/>
  <c r="F14" i="75"/>
  <c r="J14" i="75"/>
  <c r="N14" i="75"/>
  <c r="R14" i="75"/>
  <c r="V14" i="75"/>
  <c r="D15" i="75"/>
  <c r="H15" i="75"/>
  <c r="L15" i="75"/>
  <c r="P15" i="75"/>
  <c r="T15" i="75"/>
  <c r="F16" i="75"/>
  <c r="J16" i="75"/>
  <c r="N16" i="75"/>
  <c r="R16" i="75"/>
  <c r="V16" i="75"/>
  <c r="D18" i="75"/>
  <c r="H18" i="75"/>
  <c r="L18" i="75"/>
  <c r="P18" i="75"/>
  <c r="T18" i="75"/>
  <c r="F19" i="75"/>
  <c r="J19" i="75"/>
  <c r="N19" i="75"/>
  <c r="R19" i="75"/>
  <c r="V19" i="75"/>
  <c r="D20" i="75"/>
  <c r="H20" i="75"/>
  <c r="L20" i="75"/>
  <c r="P20" i="75"/>
  <c r="T20" i="75"/>
  <c r="F21" i="75"/>
  <c r="J21" i="75"/>
  <c r="N21" i="75"/>
  <c r="R21" i="75"/>
  <c r="V21" i="75"/>
  <c r="D23" i="75"/>
  <c r="H23" i="75"/>
  <c r="L23" i="75"/>
  <c r="P23" i="75"/>
  <c r="T23" i="75"/>
  <c r="F24" i="75"/>
  <c r="J24" i="75"/>
  <c r="N24" i="75"/>
  <c r="R24" i="75"/>
  <c r="V24" i="75"/>
  <c r="D25" i="75"/>
  <c r="H25" i="75"/>
  <c r="L25" i="75"/>
  <c r="P25" i="75"/>
  <c r="T25" i="75"/>
  <c r="F28" i="75"/>
  <c r="J28" i="75"/>
  <c r="N28" i="75"/>
  <c r="R28" i="75"/>
  <c r="V28" i="75"/>
  <c r="D29" i="75"/>
  <c r="H29" i="75"/>
  <c r="L29" i="75"/>
  <c r="P29" i="75"/>
  <c r="T29" i="75"/>
  <c r="F30" i="75"/>
  <c r="J30" i="75"/>
  <c r="N30" i="75"/>
  <c r="R30" i="75"/>
  <c r="V30" i="75"/>
  <c r="D31" i="75"/>
  <c r="H31" i="75"/>
  <c r="L31" i="75"/>
  <c r="P31" i="75"/>
  <c r="T31" i="75"/>
  <c r="F32" i="75"/>
  <c r="J32" i="75"/>
  <c r="N32" i="75"/>
  <c r="R32" i="75"/>
  <c r="V32" i="75"/>
  <c r="D34" i="75"/>
  <c r="H34" i="75"/>
  <c r="L34" i="75"/>
  <c r="P34" i="75"/>
  <c r="T34" i="75"/>
  <c r="F35" i="75"/>
  <c r="J35" i="75"/>
  <c r="N35" i="75"/>
  <c r="R35" i="75"/>
  <c r="V35" i="75"/>
  <c r="D36" i="75"/>
  <c r="H36" i="75"/>
  <c r="L36" i="75"/>
  <c r="P36" i="75"/>
  <c r="T36" i="75"/>
  <c r="F37" i="75"/>
  <c r="J37" i="75"/>
  <c r="N37" i="75"/>
  <c r="R37" i="75"/>
  <c r="V37" i="75"/>
  <c r="D38" i="75"/>
  <c r="H38" i="75"/>
  <c r="L38" i="75"/>
  <c r="P38" i="75"/>
  <c r="T38" i="75"/>
  <c r="F39" i="75"/>
  <c r="J39" i="75"/>
  <c r="N39" i="75"/>
  <c r="R39" i="75"/>
  <c r="V39" i="75"/>
  <c r="D40" i="75"/>
  <c r="H40" i="75"/>
  <c r="L40" i="75"/>
  <c r="P40" i="75"/>
  <c r="T40" i="75"/>
  <c r="F41" i="75"/>
  <c r="J41" i="75"/>
  <c r="N41" i="75"/>
  <c r="R41" i="75"/>
  <c r="V41" i="75"/>
  <c r="D42" i="75"/>
  <c r="H42" i="75"/>
  <c r="L42" i="75"/>
  <c r="P42" i="75"/>
  <c r="T42" i="75"/>
  <c r="F43" i="75"/>
  <c r="J43" i="75"/>
  <c r="N43" i="75"/>
  <c r="R43" i="75"/>
  <c r="V43" i="75"/>
  <c r="D44" i="75"/>
  <c r="H44" i="75"/>
  <c r="L44" i="75"/>
  <c r="P44" i="75"/>
  <c r="T44" i="75"/>
  <c r="F45" i="75"/>
  <c r="J45" i="75"/>
  <c r="N45" i="75"/>
  <c r="R45" i="75"/>
  <c r="V45" i="75"/>
  <c r="D46" i="75"/>
  <c r="H46" i="75"/>
  <c r="L46" i="75"/>
  <c r="P46" i="75"/>
  <c r="T46" i="75"/>
  <c r="F47" i="75"/>
  <c r="J47" i="75"/>
  <c r="N47" i="75"/>
  <c r="R47" i="75"/>
  <c r="V47" i="75"/>
  <c r="D48" i="75"/>
  <c r="H48" i="75"/>
  <c r="L48" i="75"/>
  <c r="P48" i="75"/>
  <c r="T48" i="75"/>
  <c r="F49" i="75"/>
  <c r="J49" i="75"/>
  <c r="N49" i="75"/>
  <c r="R49" i="75"/>
  <c r="V49" i="75"/>
  <c r="D50" i="75"/>
  <c r="H50" i="75"/>
  <c r="L50" i="75"/>
  <c r="P50" i="75"/>
  <c r="T50" i="75"/>
  <c r="F51" i="75"/>
  <c r="J51" i="75"/>
  <c r="N51" i="75"/>
  <c r="R51" i="75"/>
  <c r="V51" i="75"/>
  <c r="D53" i="75"/>
  <c r="P53" i="75"/>
  <c r="T53" i="75"/>
  <c r="F54" i="75"/>
  <c r="J54" i="75"/>
  <c r="N54" i="75"/>
  <c r="R54" i="75"/>
  <c r="V54" i="75"/>
  <c r="D55" i="75"/>
  <c r="H55" i="75"/>
  <c r="L55" i="75"/>
  <c r="P55" i="75"/>
  <c r="T55" i="75"/>
  <c r="F56" i="75"/>
  <c r="J56" i="75"/>
  <c r="N56" i="75"/>
  <c r="R56" i="75"/>
  <c r="V56" i="75"/>
  <c r="D57" i="75"/>
  <c r="H57" i="75"/>
  <c r="L57" i="75"/>
  <c r="P57" i="75"/>
  <c r="T57" i="75"/>
  <c r="F58" i="75"/>
  <c r="J58" i="75"/>
  <c r="N58" i="75"/>
  <c r="R58" i="75"/>
  <c r="V58" i="75"/>
  <c r="D59" i="75"/>
  <c r="H59" i="75"/>
  <c r="L59" i="75"/>
  <c r="P59" i="75"/>
  <c r="T59" i="75"/>
  <c r="F60" i="75"/>
  <c r="J60" i="75"/>
  <c r="N60" i="75"/>
  <c r="R60" i="75"/>
  <c r="V60" i="75"/>
  <c r="D61" i="75"/>
  <c r="H61" i="75"/>
  <c r="L61" i="75"/>
  <c r="P61" i="75"/>
  <c r="T61" i="75"/>
  <c r="F62" i="75"/>
  <c r="J62" i="75"/>
  <c r="N62" i="75"/>
  <c r="R62" i="75"/>
  <c r="V62" i="75"/>
  <c r="D63" i="75"/>
  <c r="H63" i="75"/>
  <c r="L63" i="75"/>
  <c r="P63" i="75"/>
  <c r="T63" i="75"/>
  <c r="F64" i="75"/>
  <c r="J64" i="75"/>
  <c r="N64" i="75"/>
  <c r="R64" i="75"/>
  <c r="V64" i="75"/>
  <c r="D65" i="75"/>
  <c r="H65" i="75"/>
  <c r="L65" i="75"/>
  <c r="P65" i="75"/>
  <c r="T65" i="75"/>
  <c r="F66" i="75"/>
  <c r="J66" i="75"/>
  <c r="N66" i="75"/>
  <c r="R66" i="75"/>
  <c r="V66" i="75"/>
  <c r="D67" i="75"/>
  <c r="H67" i="75"/>
  <c r="L67" i="75"/>
  <c r="P67" i="75"/>
  <c r="T67" i="75"/>
  <c r="F68" i="75"/>
  <c r="J68" i="75"/>
  <c r="N68" i="75"/>
  <c r="R68" i="75"/>
  <c r="V68" i="75"/>
  <c r="D69" i="75"/>
  <c r="H69" i="75"/>
  <c r="L69" i="75"/>
  <c r="P69" i="75"/>
  <c r="T69" i="75"/>
  <c r="F70" i="75"/>
  <c r="J70" i="75"/>
  <c r="N70" i="75"/>
  <c r="R70" i="75"/>
  <c r="V70" i="75"/>
  <c r="D72" i="75"/>
  <c r="H72" i="75"/>
  <c r="L72" i="75"/>
  <c r="P72" i="75"/>
  <c r="T72" i="75"/>
  <c r="F73" i="75"/>
  <c r="J73" i="75"/>
  <c r="N73" i="75"/>
  <c r="R73" i="75"/>
  <c r="V73" i="75"/>
  <c r="D74" i="75"/>
  <c r="H74" i="75"/>
  <c r="L74" i="75"/>
  <c r="P74" i="75"/>
  <c r="T74" i="75"/>
  <c r="F75" i="75"/>
  <c r="J75" i="75"/>
  <c r="N75" i="75"/>
  <c r="R75" i="75"/>
  <c r="V75" i="75"/>
  <c r="D76" i="75"/>
  <c r="H76" i="75"/>
  <c r="L76" i="75"/>
  <c r="P76" i="75"/>
  <c r="T76" i="75"/>
  <c r="F4" i="74"/>
  <c r="J4" i="74"/>
  <c r="N4" i="74"/>
  <c r="R4" i="74"/>
  <c r="V4" i="74"/>
  <c r="D8" i="74"/>
  <c r="H8" i="74"/>
  <c r="L8" i="74"/>
  <c r="P8" i="74"/>
  <c r="T8" i="74"/>
  <c r="D11" i="74"/>
  <c r="H11" i="74"/>
  <c r="L11" i="74"/>
  <c r="P11" i="74"/>
  <c r="T11" i="74"/>
  <c r="F17" i="74"/>
  <c r="J17" i="74"/>
  <c r="N17" i="74"/>
  <c r="R17" i="74"/>
  <c r="V17" i="74"/>
  <c r="F22" i="74"/>
  <c r="J22" i="74"/>
  <c r="N22" i="74"/>
  <c r="R22" i="74"/>
  <c r="V22" i="74"/>
  <c r="D27" i="74"/>
  <c r="H27" i="74"/>
  <c r="L27" i="74"/>
  <c r="P27" i="74"/>
  <c r="T27" i="74"/>
  <c r="F33" i="74"/>
  <c r="J33" i="74"/>
  <c r="N33" i="74"/>
  <c r="R33" i="74"/>
  <c r="V33" i="74"/>
  <c r="F52" i="74"/>
  <c r="J52" i="74"/>
  <c r="N52" i="74"/>
  <c r="R52" i="74"/>
  <c r="V52" i="74"/>
  <c r="F71" i="74"/>
  <c r="J71" i="74"/>
  <c r="N71" i="74"/>
  <c r="R71" i="74"/>
  <c r="V71" i="74"/>
  <c r="D4" i="73"/>
  <c r="H4" i="73"/>
  <c r="L4" i="73"/>
  <c r="P4" i="73"/>
  <c r="T4" i="73"/>
  <c r="G8" i="73"/>
  <c r="K8" i="73"/>
  <c r="O8" i="73"/>
  <c r="S8" i="73"/>
  <c r="W8" i="73"/>
  <c r="V11" i="73"/>
  <c r="D17" i="73"/>
  <c r="H17" i="73"/>
  <c r="L17" i="73"/>
  <c r="P17" i="73"/>
  <c r="T17" i="73"/>
  <c r="D22" i="73"/>
  <c r="H22" i="73"/>
  <c r="L22" i="73"/>
  <c r="P22" i="73"/>
  <c r="T22" i="73"/>
  <c r="F27" i="73"/>
  <c r="J27" i="73"/>
  <c r="N27" i="73"/>
  <c r="R27" i="73"/>
  <c r="V27" i="73"/>
  <c r="D33" i="73"/>
  <c r="H33" i="73"/>
  <c r="L33" i="73"/>
  <c r="P33" i="73"/>
  <c r="T33" i="73"/>
  <c r="D52" i="73"/>
  <c r="H52" i="73"/>
  <c r="L52" i="73"/>
  <c r="P52" i="73"/>
  <c r="T52" i="73"/>
  <c r="D71" i="73"/>
  <c r="H71" i="73"/>
  <c r="L71" i="73"/>
  <c r="P71" i="73"/>
  <c r="T71" i="73"/>
  <c r="F4" i="72"/>
  <c r="J4" i="72"/>
  <c r="N4" i="72"/>
  <c r="R4" i="72"/>
  <c r="V4" i="72"/>
  <c r="D8" i="72"/>
  <c r="H8" i="72"/>
  <c r="L8" i="72"/>
  <c r="P8" i="72"/>
  <c r="T8" i="72"/>
  <c r="D11" i="72"/>
  <c r="H11" i="72"/>
  <c r="L11" i="72"/>
  <c r="P11" i="72"/>
  <c r="T11" i="72"/>
  <c r="F17" i="72"/>
  <c r="J17" i="72"/>
  <c r="N17" i="72"/>
  <c r="R17" i="72"/>
  <c r="V17" i="72"/>
  <c r="F52" i="72"/>
  <c r="J52" i="72"/>
  <c r="N52" i="72"/>
  <c r="E4" i="70"/>
  <c r="I4" i="70"/>
  <c r="N4" i="70"/>
  <c r="R4" i="70"/>
  <c r="V4" i="70"/>
  <c r="D8" i="70"/>
  <c r="H8" i="70"/>
  <c r="L8" i="70"/>
  <c r="P8" i="70"/>
  <c r="T8" i="70"/>
  <c r="D11" i="70"/>
  <c r="H11" i="70"/>
  <c r="L11" i="70"/>
  <c r="P11" i="70"/>
  <c r="T11" i="70"/>
  <c r="F17" i="70"/>
  <c r="J17" i="70"/>
  <c r="N17" i="70"/>
  <c r="R17" i="70"/>
  <c r="V17" i="70"/>
  <c r="F22" i="70"/>
  <c r="J22" i="70"/>
  <c r="N22" i="70"/>
  <c r="R22" i="70"/>
  <c r="V22" i="70"/>
  <c r="D27" i="70"/>
  <c r="H27" i="70"/>
  <c r="L27" i="70"/>
  <c r="P27" i="70"/>
  <c r="T27" i="70"/>
  <c r="F33" i="70"/>
  <c r="J33" i="70"/>
  <c r="N33" i="70"/>
  <c r="R33" i="70"/>
  <c r="V33" i="70"/>
  <c r="F52" i="70"/>
  <c r="J52" i="70"/>
  <c r="N52" i="70"/>
  <c r="R52" i="70"/>
  <c r="V52" i="70"/>
  <c r="F71" i="70"/>
  <c r="J71" i="70"/>
  <c r="N71" i="70"/>
  <c r="R71" i="70"/>
  <c r="V71" i="70"/>
  <c r="E11" i="69"/>
  <c r="J11" i="69"/>
  <c r="S33" i="69"/>
  <c r="W33" i="69"/>
  <c r="T52" i="69"/>
  <c r="D71" i="69"/>
  <c r="H71" i="69"/>
  <c r="L71" i="69"/>
  <c r="G17" i="67"/>
  <c r="K17" i="67"/>
  <c r="O17" i="67"/>
  <c r="E33" i="66"/>
  <c r="T33" i="63"/>
  <c r="D52" i="63"/>
  <c r="H52" i="63"/>
  <c r="L52" i="63"/>
  <c r="P52" i="63"/>
  <c r="T52" i="63"/>
  <c r="D71" i="63"/>
  <c r="H71" i="63"/>
  <c r="L71" i="63"/>
  <c r="P71" i="63"/>
  <c r="T71" i="63"/>
  <c r="F4" i="62"/>
  <c r="J4" i="62"/>
  <c r="N4" i="62"/>
  <c r="R4" i="62"/>
  <c r="V4" i="62"/>
  <c r="D8" i="62"/>
  <c r="H8" i="62"/>
  <c r="L8" i="62"/>
  <c r="P8" i="62"/>
  <c r="T8" i="62"/>
  <c r="D11" i="62"/>
  <c r="H11" i="62"/>
  <c r="L11" i="62"/>
  <c r="P11" i="62"/>
  <c r="T11" i="62"/>
  <c r="F17" i="62"/>
  <c r="J17" i="62"/>
  <c r="N17" i="62"/>
  <c r="R17" i="62"/>
  <c r="V17" i="62"/>
  <c r="F22" i="62"/>
  <c r="J22" i="62"/>
  <c r="N22" i="62"/>
  <c r="R22" i="62"/>
  <c r="V22" i="62"/>
  <c r="D27" i="62"/>
  <c r="H27" i="62"/>
  <c r="L27" i="62"/>
  <c r="P27" i="62"/>
  <c r="T27" i="62"/>
  <c r="F33" i="62"/>
  <c r="J33" i="62"/>
  <c r="N33" i="62"/>
  <c r="R33" i="62"/>
  <c r="V33" i="62"/>
  <c r="F52" i="62"/>
  <c r="J52" i="62"/>
  <c r="N52" i="62"/>
  <c r="R52" i="62"/>
  <c r="V52" i="62"/>
  <c r="F71" i="62"/>
  <c r="J71" i="62"/>
  <c r="N71" i="62"/>
  <c r="R71" i="62"/>
  <c r="V71" i="62"/>
  <c r="D4" i="61"/>
  <c r="D5" i="60"/>
  <c r="H4" i="61"/>
  <c r="H5" i="60"/>
  <c r="L4" i="61"/>
  <c r="L5" i="60"/>
  <c r="P4" i="61"/>
  <c r="P5" i="60"/>
  <c r="T4" i="61"/>
  <c r="T5" i="60"/>
  <c r="F6" i="60"/>
  <c r="J6" i="60"/>
  <c r="N6" i="60"/>
  <c r="R6" i="60"/>
  <c r="V6" i="60"/>
  <c r="D7" i="60"/>
  <c r="H7" i="60"/>
  <c r="L7" i="60"/>
  <c r="P7" i="60"/>
  <c r="T7" i="60"/>
  <c r="F8" i="61"/>
  <c r="F9" i="60"/>
  <c r="J8" i="61"/>
  <c r="J9" i="60"/>
  <c r="N8" i="61"/>
  <c r="N9" i="60"/>
  <c r="R8" i="61"/>
  <c r="R9" i="60"/>
  <c r="V8" i="61"/>
  <c r="V9" i="60"/>
  <c r="D10" i="60"/>
  <c r="H10" i="60"/>
  <c r="L10" i="60"/>
  <c r="P10" i="60"/>
  <c r="T10" i="60"/>
  <c r="F11" i="61"/>
  <c r="F12" i="60"/>
  <c r="J11" i="61"/>
  <c r="J12" i="60"/>
  <c r="N11" i="61"/>
  <c r="N12" i="60"/>
  <c r="R11" i="61"/>
  <c r="R12" i="60"/>
  <c r="V11" i="61"/>
  <c r="V12" i="60"/>
  <c r="D13" i="60"/>
  <c r="H13" i="60"/>
  <c r="L13" i="60"/>
  <c r="P13" i="60"/>
  <c r="T13" i="60"/>
  <c r="F14" i="60"/>
  <c r="J14" i="60"/>
  <c r="N14" i="60"/>
  <c r="R14" i="60"/>
  <c r="V14" i="60"/>
  <c r="D15" i="60"/>
  <c r="H15" i="60"/>
  <c r="L15" i="60"/>
  <c r="P15" i="60"/>
  <c r="T15" i="60"/>
  <c r="F16" i="60"/>
  <c r="J16" i="60"/>
  <c r="N16" i="60"/>
  <c r="R16" i="60"/>
  <c r="V16" i="60"/>
  <c r="D17" i="61"/>
  <c r="D18" i="60"/>
  <c r="H17" i="61"/>
  <c r="H18" i="60"/>
  <c r="L17" i="61"/>
  <c r="L18" i="60"/>
  <c r="P17" i="61"/>
  <c r="P18" i="60"/>
  <c r="T17" i="61"/>
  <c r="T18" i="60"/>
  <c r="F19" i="60"/>
  <c r="J19" i="60"/>
  <c r="N19" i="60"/>
  <c r="R19" i="60"/>
  <c r="V19" i="60"/>
  <c r="D20" i="60"/>
  <c r="H20" i="60"/>
  <c r="L20" i="60"/>
  <c r="P20" i="60"/>
  <c r="T20" i="60"/>
  <c r="F21" i="60"/>
  <c r="J21" i="60"/>
  <c r="N21" i="60"/>
  <c r="R21" i="60"/>
  <c r="V21" i="60"/>
  <c r="D22" i="61"/>
  <c r="D23" i="60"/>
  <c r="H22" i="61"/>
  <c r="H23" i="60"/>
  <c r="L22" i="61"/>
  <c r="L23" i="60"/>
  <c r="P22" i="61"/>
  <c r="P23" i="60"/>
  <c r="T22" i="61"/>
  <c r="T23" i="60"/>
  <c r="F24" i="60"/>
  <c r="J24" i="60"/>
  <c r="N24" i="60"/>
  <c r="R24" i="60"/>
  <c r="V24" i="60"/>
  <c r="D25" i="60"/>
  <c r="H25" i="60"/>
  <c r="L25" i="60"/>
  <c r="P25" i="60"/>
  <c r="T25" i="60"/>
  <c r="F27" i="61"/>
  <c r="F28" i="60"/>
  <c r="J27" i="61"/>
  <c r="J28" i="60"/>
  <c r="N27" i="61"/>
  <c r="N28" i="60"/>
  <c r="R27" i="61"/>
  <c r="R28" i="60"/>
  <c r="V27" i="61"/>
  <c r="V28" i="60"/>
  <c r="D29" i="60"/>
  <c r="H29" i="60"/>
  <c r="L29" i="60"/>
  <c r="P29" i="60"/>
  <c r="T29" i="60"/>
  <c r="F30" i="60"/>
  <c r="J30" i="60"/>
  <c r="N30" i="60"/>
  <c r="R30" i="60"/>
  <c r="V30" i="60"/>
  <c r="D31" i="60"/>
  <c r="H31" i="60"/>
  <c r="L31" i="60"/>
  <c r="P31" i="60"/>
  <c r="T31" i="60"/>
  <c r="F32" i="60"/>
  <c r="J32" i="60"/>
  <c r="N32" i="60"/>
  <c r="R32" i="60"/>
  <c r="V32" i="60"/>
  <c r="D33" i="61"/>
  <c r="D34" i="60"/>
  <c r="H33" i="61"/>
  <c r="H34" i="60"/>
  <c r="L33" i="61"/>
  <c r="L34" i="60"/>
  <c r="P33" i="61"/>
  <c r="P34" i="60"/>
  <c r="T33" i="61"/>
  <c r="T34" i="60"/>
  <c r="F35" i="60"/>
  <c r="J35" i="60"/>
  <c r="N35" i="60"/>
  <c r="R35" i="60"/>
  <c r="V35" i="60"/>
  <c r="D36" i="60"/>
  <c r="H36" i="60"/>
  <c r="L36" i="60"/>
  <c r="P36" i="60"/>
  <c r="T36" i="60"/>
  <c r="F37" i="60"/>
  <c r="J37" i="60"/>
  <c r="N37" i="60"/>
  <c r="R37" i="60"/>
  <c r="V37" i="60"/>
  <c r="D38" i="60"/>
  <c r="H38" i="60"/>
  <c r="L38" i="60"/>
  <c r="P38" i="60"/>
  <c r="T38" i="60"/>
  <c r="F39" i="60"/>
  <c r="J39" i="60"/>
  <c r="N39" i="60"/>
  <c r="R39" i="60"/>
  <c r="V39" i="60"/>
  <c r="D40" i="60"/>
  <c r="H40" i="60"/>
  <c r="L40" i="60"/>
  <c r="P40" i="60"/>
  <c r="T40" i="60"/>
  <c r="F41" i="60"/>
  <c r="J41" i="60"/>
  <c r="N41" i="60"/>
  <c r="R41" i="60"/>
  <c r="V41" i="60"/>
  <c r="D42" i="60"/>
  <c r="H42" i="60"/>
  <c r="L42" i="60"/>
  <c r="P42" i="60"/>
  <c r="T42" i="60"/>
  <c r="F43" i="60"/>
  <c r="J43" i="60"/>
  <c r="N43" i="60"/>
  <c r="R43" i="60"/>
  <c r="V43" i="60"/>
  <c r="D44" i="60"/>
  <c r="H44" i="60"/>
  <c r="L44" i="60"/>
  <c r="P44" i="60"/>
  <c r="T44" i="60"/>
  <c r="F45" i="60"/>
  <c r="J45" i="60"/>
  <c r="N45" i="60"/>
  <c r="R45" i="60"/>
  <c r="V45" i="60"/>
  <c r="D46" i="60"/>
  <c r="H46" i="60"/>
  <c r="L46" i="60"/>
  <c r="P46" i="60"/>
  <c r="T46" i="60"/>
  <c r="F47" i="60"/>
  <c r="J47" i="60"/>
  <c r="N47" i="60"/>
  <c r="R47" i="60"/>
  <c r="V47" i="60"/>
  <c r="D48" i="60"/>
  <c r="H48" i="60"/>
  <c r="L48" i="60"/>
  <c r="P48" i="60"/>
  <c r="T48" i="60"/>
  <c r="F49" i="60"/>
  <c r="J49" i="60"/>
  <c r="N49" i="60"/>
  <c r="R49" i="60"/>
  <c r="V49" i="60"/>
  <c r="D50" i="60"/>
  <c r="H50" i="60"/>
  <c r="L50" i="60"/>
  <c r="P50" i="60"/>
  <c r="T50" i="60"/>
  <c r="F51" i="60"/>
  <c r="J51" i="60"/>
  <c r="N51" i="60"/>
  <c r="R51" i="60"/>
  <c r="V51" i="60"/>
  <c r="D52" i="61"/>
  <c r="D53" i="60"/>
  <c r="H52" i="61"/>
  <c r="H53" i="60"/>
  <c r="L52" i="61"/>
  <c r="L53" i="60"/>
  <c r="P52" i="61"/>
  <c r="P53" i="60"/>
  <c r="T52" i="61"/>
  <c r="T53" i="60"/>
  <c r="F54" i="60"/>
  <c r="J54" i="60"/>
  <c r="N54" i="60"/>
  <c r="R54" i="60"/>
  <c r="V54" i="60"/>
  <c r="D55" i="60"/>
  <c r="H55" i="60"/>
  <c r="L55" i="60"/>
  <c r="P55" i="60"/>
  <c r="T55" i="60"/>
  <c r="F56" i="60"/>
  <c r="J56" i="60"/>
  <c r="N56" i="60"/>
  <c r="R56" i="60"/>
  <c r="V56" i="60"/>
  <c r="D57" i="60"/>
  <c r="H57" i="60"/>
  <c r="L57" i="60"/>
  <c r="P57" i="60"/>
  <c r="T57" i="60"/>
  <c r="F58" i="60"/>
  <c r="J58" i="60"/>
  <c r="N58" i="60"/>
  <c r="R58" i="60"/>
  <c r="V58" i="60"/>
  <c r="D59" i="60"/>
  <c r="H59" i="60"/>
  <c r="L59" i="60"/>
  <c r="P59" i="60"/>
  <c r="T59" i="60"/>
  <c r="F60" i="60"/>
  <c r="J60" i="60"/>
  <c r="N60" i="60"/>
  <c r="R60" i="60"/>
  <c r="V60" i="60"/>
  <c r="D61" i="60"/>
  <c r="H61" i="60"/>
  <c r="L61" i="60"/>
  <c r="P61" i="60"/>
  <c r="T61" i="60"/>
  <c r="F62" i="60"/>
  <c r="J62" i="60"/>
  <c r="N62" i="60"/>
  <c r="R62" i="60"/>
  <c r="V62" i="60"/>
  <c r="D63" i="60"/>
  <c r="H63" i="60"/>
  <c r="L63" i="60"/>
  <c r="P63" i="60"/>
  <c r="T63" i="60"/>
  <c r="F64" i="60"/>
  <c r="J64" i="60"/>
  <c r="N64" i="60"/>
  <c r="R64" i="60"/>
  <c r="V64" i="60"/>
  <c r="D65" i="60"/>
  <c r="H65" i="60"/>
  <c r="L65" i="60"/>
  <c r="P65" i="60"/>
  <c r="T65" i="60"/>
  <c r="F66" i="60"/>
  <c r="J66" i="60"/>
  <c r="N66" i="60"/>
  <c r="R66" i="60"/>
  <c r="V66" i="60"/>
  <c r="D67" i="60"/>
  <c r="H67" i="60"/>
  <c r="L67" i="60"/>
  <c r="P67" i="60"/>
  <c r="T67" i="60"/>
  <c r="F68" i="60"/>
  <c r="J68" i="60"/>
  <c r="N68" i="60"/>
  <c r="R68" i="60"/>
  <c r="V68" i="60"/>
  <c r="D69" i="60"/>
  <c r="H69" i="60"/>
  <c r="L69" i="60"/>
  <c r="P69" i="60"/>
  <c r="T69" i="60"/>
  <c r="F70" i="60"/>
  <c r="J70" i="60"/>
  <c r="N70" i="60"/>
  <c r="R70" i="60"/>
  <c r="V70" i="60"/>
  <c r="D71" i="61"/>
  <c r="D72" i="60"/>
  <c r="H71" i="61"/>
  <c r="H72" i="60"/>
  <c r="L71" i="61"/>
  <c r="L72" i="60"/>
  <c r="P71" i="61"/>
  <c r="P72" i="60"/>
  <c r="T71" i="61"/>
  <c r="T72" i="60"/>
  <c r="F73" i="60"/>
  <c r="J73" i="60"/>
  <c r="N73" i="60"/>
  <c r="R73" i="60"/>
  <c r="V73" i="60"/>
  <c r="D74" i="60"/>
  <c r="H74" i="60"/>
  <c r="L74" i="60"/>
  <c r="P74" i="60"/>
  <c r="T74" i="60"/>
  <c r="F75" i="60"/>
  <c r="J75" i="60"/>
  <c r="N75" i="60"/>
  <c r="R75" i="60"/>
  <c r="V75" i="60"/>
  <c r="D76" i="60"/>
  <c r="H76" i="60"/>
  <c r="L76" i="60"/>
  <c r="P76" i="60"/>
  <c r="T76" i="60"/>
  <c r="V4" i="58"/>
  <c r="D8" i="58"/>
  <c r="H8" i="58"/>
  <c r="L8" i="58"/>
  <c r="P8" i="58"/>
  <c r="T8" i="58"/>
  <c r="D11" i="58"/>
  <c r="H11" i="58"/>
  <c r="L11" i="58"/>
  <c r="P11" i="58"/>
  <c r="T11" i="58"/>
  <c r="F17" i="58"/>
  <c r="J17" i="58"/>
  <c r="N17" i="58"/>
  <c r="R17" i="58"/>
  <c r="V17" i="58"/>
  <c r="F22" i="58"/>
  <c r="J22" i="58"/>
  <c r="N22" i="58"/>
  <c r="R22" i="58"/>
  <c r="V22" i="58"/>
  <c r="N71" i="58"/>
  <c r="R71" i="58"/>
  <c r="V71" i="58"/>
  <c r="D4" i="57"/>
  <c r="G4" i="55"/>
  <c r="K4" i="55"/>
  <c r="O4" i="55"/>
  <c r="T4" i="55"/>
  <c r="E11" i="55"/>
  <c r="I11" i="55"/>
  <c r="M11" i="55"/>
  <c r="Q11" i="55"/>
  <c r="U11" i="55"/>
  <c r="C17" i="55"/>
  <c r="G17" i="55"/>
  <c r="K17" i="55"/>
  <c r="O17" i="55"/>
  <c r="S17" i="55"/>
  <c r="W17" i="55"/>
  <c r="C22" i="55"/>
  <c r="G22" i="55"/>
  <c r="K22" i="55"/>
  <c r="O22" i="55"/>
  <c r="S22" i="55"/>
  <c r="W22" i="55"/>
  <c r="F27" i="55"/>
  <c r="J27" i="55"/>
  <c r="E17" i="54"/>
  <c r="J17" i="54"/>
  <c r="N17" i="54"/>
  <c r="R17" i="54"/>
  <c r="O27" i="54"/>
  <c r="S27" i="54"/>
  <c r="W27" i="54"/>
  <c r="E33" i="54"/>
  <c r="I33" i="54"/>
  <c r="M33" i="54"/>
  <c r="Q33" i="54"/>
  <c r="U33" i="54"/>
  <c r="E52" i="54"/>
  <c r="I52" i="54"/>
  <c r="M52" i="54"/>
  <c r="Q52" i="54"/>
  <c r="U52" i="54"/>
  <c r="E71" i="54"/>
  <c r="I71" i="54"/>
  <c r="M71" i="54"/>
  <c r="Q71" i="54"/>
  <c r="U71" i="54"/>
  <c r="C4" i="53"/>
  <c r="G4" i="53"/>
  <c r="K4" i="53"/>
  <c r="O4" i="53"/>
  <c r="S4" i="53"/>
  <c r="W4" i="53"/>
  <c r="E8" i="53"/>
  <c r="I8" i="53"/>
  <c r="M8" i="53"/>
  <c r="Q8" i="53"/>
  <c r="U8" i="53"/>
  <c r="E11" i="53"/>
  <c r="I11" i="53"/>
  <c r="M11" i="53"/>
  <c r="Q11" i="53"/>
  <c r="U11" i="53"/>
  <c r="C17" i="53"/>
  <c r="G17" i="53"/>
  <c r="K17" i="53"/>
  <c r="O17" i="53"/>
  <c r="S17" i="53"/>
  <c r="W17" i="53"/>
  <c r="C22" i="53"/>
  <c r="G22" i="53"/>
  <c r="K22" i="53"/>
  <c r="O22" i="53"/>
  <c r="S22" i="53"/>
  <c r="W22" i="53"/>
  <c r="E27" i="53"/>
  <c r="I27" i="53"/>
  <c r="M27" i="53"/>
  <c r="Q27" i="53"/>
  <c r="U27" i="53"/>
  <c r="C33" i="53"/>
  <c r="G33" i="53"/>
  <c r="K33" i="53"/>
  <c r="O33" i="53"/>
  <c r="S33" i="53"/>
  <c r="W33" i="53"/>
  <c r="C52" i="53"/>
  <c r="G52" i="53"/>
  <c r="K52" i="53"/>
  <c r="O52" i="53"/>
  <c r="S52" i="53"/>
  <c r="W52" i="53"/>
  <c r="D71" i="53"/>
  <c r="H71" i="53"/>
  <c r="L71" i="53"/>
  <c r="C4" i="47"/>
  <c r="E4" i="44"/>
  <c r="I4" i="44"/>
  <c r="M4" i="44"/>
  <c r="R4" i="44"/>
  <c r="V4" i="44"/>
  <c r="D8" i="44"/>
  <c r="H8" i="44"/>
  <c r="L8" i="44"/>
  <c r="P8" i="44"/>
  <c r="T8" i="44"/>
  <c r="W11" i="44"/>
  <c r="E17" i="44"/>
  <c r="I17" i="44"/>
  <c r="M17" i="44"/>
  <c r="R17" i="44"/>
  <c r="V17" i="44"/>
  <c r="F22" i="44"/>
  <c r="J22" i="44"/>
  <c r="N22" i="44"/>
  <c r="R22" i="44"/>
  <c r="V22" i="44"/>
  <c r="D27" i="44"/>
  <c r="H27" i="44"/>
  <c r="L27" i="44"/>
  <c r="P27" i="44"/>
  <c r="T27" i="44"/>
  <c r="Q33" i="44"/>
  <c r="U33" i="44"/>
  <c r="E52" i="44"/>
  <c r="U52" i="44"/>
  <c r="F71" i="44"/>
  <c r="J71" i="44"/>
  <c r="H8" i="43"/>
  <c r="H3" i="43" s="1"/>
  <c r="L8" i="43"/>
  <c r="L3" i="43" s="1"/>
  <c r="P8" i="43"/>
  <c r="P3" i="43" s="1"/>
  <c r="U8" i="43"/>
  <c r="E11" i="43"/>
  <c r="I11" i="43"/>
  <c r="M11" i="43"/>
  <c r="Q11" i="43"/>
  <c r="U11" i="43"/>
  <c r="C17" i="43"/>
  <c r="G17" i="43"/>
  <c r="K17" i="43"/>
  <c r="O17" i="43"/>
  <c r="S17" i="43"/>
  <c r="W17" i="43"/>
  <c r="C22" i="43"/>
  <c r="G22" i="43"/>
  <c r="K22" i="43"/>
  <c r="O22" i="43"/>
  <c r="S22" i="43"/>
  <c r="F71" i="43"/>
  <c r="J71" i="43"/>
  <c r="N71" i="43"/>
  <c r="R71" i="43"/>
  <c r="V71" i="43"/>
  <c r="D4" i="42"/>
  <c r="H4" i="42"/>
  <c r="L4" i="42"/>
  <c r="P4" i="42"/>
  <c r="T4" i="42"/>
  <c r="F8" i="42"/>
  <c r="J8" i="42"/>
  <c r="N8" i="42"/>
  <c r="R8" i="42"/>
  <c r="V8" i="42"/>
  <c r="F11" i="42"/>
  <c r="J11" i="42"/>
  <c r="N11" i="42"/>
  <c r="R11" i="42"/>
  <c r="V11" i="42"/>
  <c r="D17" i="42"/>
  <c r="H17" i="42"/>
  <c r="L17" i="42"/>
  <c r="P17" i="42"/>
  <c r="T17" i="42"/>
  <c r="D22" i="42"/>
  <c r="H22" i="42"/>
  <c r="L22" i="42"/>
  <c r="P22" i="42"/>
  <c r="T22" i="42"/>
  <c r="F27" i="42"/>
  <c r="F26" i="42" s="1"/>
  <c r="J27" i="42"/>
  <c r="J26" i="42" s="1"/>
  <c r="N27" i="42"/>
  <c r="N26" i="42" s="1"/>
  <c r="R27" i="42"/>
  <c r="R26" i="42" s="1"/>
  <c r="V27" i="42"/>
  <c r="V26" i="42" s="1"/>
  <c r="D33" i="42"/>
  <c r="D26" i="42" s="1"/>
  <c r="H33" i="42"/>
  <c r="H26" i="42" s="1"/>
  <c r="L33" i="42"/>
  <c r="L26" i="42" s="1"/>
  <c r="P33" i="42"/>
  <c r="P26" i="42" s="1"/>
  <c r="T33" i="42"/>
  <c r="T26" i="42" s="1"/>
  <c r="D52" i="42"/>
  <c r="H52" i="42"/>
  <c r="L52" i="42"/>
  <c r="P52" i="42"/>
  <c r="T52" i="42"/>
  <c r="D71" i="42"/>
  <c r="H71" i="42"/>
  <c r="L71" i="42"/>
  <c r="P71" i="42"/>
  <c r="T71" i="42"/>
  <c r="F4" i="41"/>
  <c r="J4" i="41"/>
  <c r="N4" i="41"/>
  <c r="R4" i="41"/>
  <c r="V4" i="41"/>
  <c r="D8" i="41"/>
  <c r="D3" i="41" s="1"/>
  <c r="H8" i="41"/>
  <c r="H3" i="41" s="1"/>
  <c r="L8" i="41"/>
  <c r="L3" i="41" s="1"/>
  <c r="P8" i="41"/>
  <c r="P3" i="41" s="1"/>
  <c r="T8" i="41"/>
  <c r="T3" i="41" s="1"/>
  <c r="E11" i="41"/>
  <c r="I11" i="41"/>
  <c r="N11" i="41"/>
  <c r="R11" i="41"/>
  <c r="V11" i="41"/>
  <c r="D17" i="41"/>
  <c r="H17" i="41"/>
  <c r="L17" i="41"/>
  <c r="P17" i="41"/>
  <c r="T17" i="41"/>
  <c r="D22" i="41"/>
  <c r="H22" i="41"/>
  <c r="L22" i="41"/>
  <c r="P22" i="41"/>
  <c r="T22" i="41"/>
  <c r="C27" i="41"/>
  <c r="C26" i="41" s="1"/>
  <c r="G27" i="41"/>
  <c r="G26" i="41" s="1"/>
  <c r="K27" i="41"/>
  <c r="K26" i="41" s="1"/>
  <c r="O27" i="41"/>
  <c r="O26" i="41" s="1"/>
  <c r="S27" i="41"/>
  <c r="S26" i="41" s="1"/>
  <c r="W27" i="41"/>
  <c r="W26" i="41" s="1"/>
  <c r="E33" i="41"/>
  <c r="E26" i="41" s="1"/>
  <c r="I33" i="41"/>
  <c r="I26" i="41" s="1"/>
  <c r="M33" i="41"/>
  <c r="M26" i="41" s="1"/>
  <c r="Q33" i="41"/>
  <c r="Q26" i="41" s="1"/>
  <c r="U33" i="41"/>
  <c r="U26" i="41" s="1"/>
  <c r="E52" i="41"/>
  <c r="I52" i="41"/>
  <c r="M52" i="41"/>
  <c r="Q52" i="41"/>
  <c r="U52" i="41"/>
  <c r="E71" i="41"/>
  <c r="I71" i="41"/>
  <c r="M71" i="41"/>
  <c r="Q71" i="41"/>
  <c r="U71" i="41"/>
  <c r="D4" i="40"/>
  <c r="H4" i="40"/>
  <c r="L4" i="40"/>
  <c r="Q4" i="40"/>
  <c r="Q3" i="40" s="1"/>
  <c r="U4" i="40"/>
  <c r="U3" i="40" s="1"/>
  <c r="C8" i="40"/>
  <c r="G8" i="40"/>
  <c r="K8" i="40"/>
  <c r="O8" i="40"/>
  <c r="S8" i="40"/>
  <c r="W8" i="40"/>
  <c r="C11" i="40"/>
  <c r="G11" i="40"/>
  <c r="K11" i="40"/>
  <c r="O11" i="40"/>
  <c r="S11" i="40"/>
  <c r="W11" i="40"/>
  <c r="E17" i="40"/>
  <c r="I17" i="40"/>
  <c r="M17" i="40"/>
  <c r="Q17" i="40"/>
  <c r="U17" i="40"/>
  <c r="K22" i="40"/>
  <c r="O22" i="40"/>
  <c r="S22" i="40"/>
  <c r="F27" i="40"/>
  <c r="J27" i="40"/>
  <c r="O27" i="40"/>
  <c r="S27" i="40"/>
  <c r="W27" i="40"/>
  <c r="F33" i="40"/>
  <c r="J33" i="40"/>
  <c r="O33" i="40"/>
  <c r="S33" i="40"/>
  <c r="C52" i="40"/>
  <c r="G52" i="40"/>
  <c r="K52" i="40"/>
  <c r="O52" i="40"/>
  <c r="S52" i="40"/>
  <c r="D71" i="40"/>
  <c r="H71" i="40"/>
  <c r="L71" i="40"/>
  <c r="P71" i="40"/>
  <c r="T71" i="40"/>
  <c r="F4" i="39"/>
  <c r="J4" i="39"/>
  <c r="N4" i="39"/>
  <c r="R4" i="39"/>
  <c r="V4" i="39"/>
  <c r="V3" i="39" s="1"/>
  <c r="D8" i="39"/>
  <c r="D3" i="39" s="1"/>
  <c r="H8" i="39"/>
  <c r="H3" i="39" s="1"/>
  <c r="L8" i="39"/>
  <c r="L3" i="39" s="1"/>
  <c r="P8" i="39"/>
  <c r="P3" i="39" s="1"/>
  <c r="T8" i="39"/>
  <c r="E11" i="39"/>
  <c r="J11" i="39"/>
  <c r="N11" i="39"/>
  <c r="R11" i="39"/>
  <c r="W11" i="39"/>
  <c r="F17" i="39"/>
  <c r="J17" i="39"/>
  <c r="N17" i="39"/>
  <c r="R17" i="39"/>
  <c r="V17" i="39"/>
  <c r="F22" i="39"/>
  <c r="J22" i="39"/>
  <c r="N22" i="39"/>
  <c r="R22" i="39"/>
  <c r="V22" i="39"/>
  <c r="D27" i="39"/>
  <c r="D26" i="39" s="1"/>
  <c r="H27" i="39"/>
  <c r="H26" i="39" s="1"/>
  <c r="L27" i="39"/>
  <c r="L26" i="39" s="1"/>
  <c r="P27" i="39"/>
  <c r="P26" i="39" s="1"/>
  <c r="T27" i="39"/>
  <c r="T26" i="39" s="1"/>
  <c r="F33" i="39"/>
  <c r="F26" i="39" s="1"/>
  <c r="J33" i="39"/>
  <c r="J26" i="39" s="1"/>
  <c r="N33" i="39"/>
  <c r="N26" i="39" s="1"/>
  <c r="R33" i="39"/>
  <c r="R26" i="39" s="1"/>
  <c r="V33" i="39"/>
  <c r="V26" i="39" s="1"/>
  <c r="F52" i="39"/>
  <c r="J52" i="39"/>
  <c r="N52" i="39"/>
  <c r="R52" i="39"/>
  <c r="V52" i="39"/>
  <c r="F71" i="39"/>
  <c r="J71" i="39"/>
  <c r="N71" i="39"/>
  <c r="R71" i="39"/>
  <c r="V71" i="39"/>
  <c r="D4" i="38"/>
  <c r="D3" i="38" s="1"/>
  <c r="H4" i="38"/>
  <c r="H3" i="38" s="1"/>
  <c r="L4" i="38"/>
  <c r="L3" i="38" s="1"/>
  <c r="P4" i="38"/>
  <c r="P3" i="38" s="1"/>
  <c r="T4" i="38"/>
  <c r="T3" i="38" s="1"/>
  <c r="F8" i="38"/>
  <c r="J8" i="38"/>
  <c r="N8" i="38"/>
  <c r="R8" i="38"/>
  <c r="V8" i="38"/>
  <c r="F11" i="38"/>
  <c r="J11" i="38"/>
  <c r="N11" i="38"/>
  <c r="R11" i="38"/>
  <c r="V11" i="38"/>
  <c r="D17" i="38"/>
  <c r="H17" i="38"/>
  <c r="L17" i="38"/>
  <c r="P17" i="38"/>
  <c r="T17" i="38"/>
  <c r="E22" i="38"/>
  <c r="I22" i="38"/>
  <c r="M22" i="38"/>
  <c r="Q22" i="38"/>
  <c r="U22" i="38"/>
  <c r="C27" i="38"/>
  <c r="G27" i="38"/>
  <c r="K27" i="38"/>
  <c r="O27" i="38"/>
  <c r="S27" i="38"/>
  <c r="W27" i="38"/>
  <c r="E33" i="38"/>
  <c r="E26" i="38" s="1"/>
  <c r="I33" i="38"/>
  <c r="I26" i="38" s="1"/>
  <c r="M33" i="38"/>
  <c r="M26" i="38" s="1"/>
  <c r="R33" i="38"/>
  <c r="R26" i="38" s="1"/>
  <c r="V33" i="38"/>
  <c r="V26" i="38" s="1"/>
  <c r="F52" i="38"/>
  <c r="J52" i="38"/>
  <c r="N52" i="38"/>
  <c r="R52" i="38"/>
  <c r="V52" i="38"/>
  <c r="F71" i="38"/>
  <c r="J71" i="38"/>
  <c r="N71" i="38"/>
  <c r="R71" i="38"/>
  <c r="V71" i="38"/>
  <c r="E4" i="37"/>
  <c r="C17" i="37"/>
  <c r="G17" i="37"/>
  <c r="K17" i="37"/>
  <c r="O17" i="37"/>
  <c r="S17" i="37"/>
  <c r="W17" i="37"/>
  <c r="C22" i="37"/>
  <c r="G22" i="37"/>
  <c r="K22" i="37"/>
  <c r="O22" i="37"/>
  <c r="S22" i="37"/>
  <c r="W22" i="37"/>
  <c r="F27" i="37"/>
  <c r="J27" i="37"/>
  <c r="O27" i="37"/>
  <c r="O26" i="37" s="1"/>
  <c r="S27" i="37"/>
  <c r="S26" i="37" s="1"/>
  <c r="W27" i="37"/>
  <c r="W26" i="37" s="1"/>
  <c r="E33" i="37"/>
  <c r="E26" i="37" s="1"/>
  <c r="I33" i="37"/>
  <c r="I26" i="37" s="1"/>
  <c r="M33" i="37"/>
  <c r="M26" i="37" s="1"/>
  <c r="Q33" i="37"/>
  <c r="Q26" i="37" s="1"/>
  <c r="U33" i="37"/>
  <c r="U26" i="37" s="1"/>
  <c r="E52" i="37"/>
  <c r="I52" i="37"/>
  <c r="M52" i="37"/>
  <c r="Q52" i="37"/>
  <c r="U52" i="37"/>
  <c r="E71" i="37"/>
  <c r="I71" i="37"/>
  <c r="M71" i="37"/>
  <c r="Q71" i="37"/>
  <c r="U71" i="37"/>
  <c r="C4" i="36"/>
  <c r="C3" i="36" s="1"/>
  <c r="G4" i="36"/>
  <c r="G3" i="36" s="1"/>
  <c r="K4" i="36"/>
  <c r="K3" i="36" s="1"/>
  <c r="O4" i="36"/>
  <c r="O3" i="36" s="1"/>
  <c r="S4" i="36"/>
  <c r="S3" i="36" s="1"/>
  <c r="W4" i="36"/>
  <c r="E8" i="36"/>
  <c r="I8" i="36"/>
  <c r="M8" i="36"/>
  <c r="Q8" i="36"/>
  <c r="U8" i="36"/>
  <c r="E11" i="36"/>
  <c r="I11" i="36"/>
  <c r="M11" i="36"/>
  <c r="Q11" i="36"/>
  <c r="U11" i="36"/>
  <c r="C17" i="36"/>
  <c r="G17" i="36"/>
  <c r="K17" i="36"/>
  <c r="O17" i="36"/>
  <c r="S17" i="36"/>
  <c r="W17" i="36"/>
  <c r="C22" i="36"/>
  <c r="G22" i="36"/>
  <c r="K22" i="36"/>
  <c r="O22" i="36"/>
  <c r="S22" i="36"/>
  <c r="W22" i="36"/>
  <c r="K27" i="36"/>
  <c r="O27" i="36"/>
  <c r="S27" i="36"/>
  <c r="F33" i="36"/>
  <c r="J33" i="36"/>
  <c r="N33" i="36"/>
  <c r="R33" i="36"/>
  <c r="V33" i="36"/>
  <c r="C52" i="36"/>
  <c r="G52" i="36"/>
  <c r="K52" i="36"/>
  <c r="C4" i="35"/>
  <c r="G4" i="35"/>
  <c r="L4" i="35"/>
  <c r="P4" i="35"/>
  <c r="T4" i="35"/>
  <c r="G8" i="35"/>
  <c r="K8" i="35"/>
  <c r="K3" i="35" s="1"/>
  <c r="O8" i="35"/>
  <c r="O3" i="35" s="1"/>
  <c r="S8" i="35"/>
  <c r="S3" i="35" s="1"/>
  <c r="W8" i="35"/>
  <c r="W3" i="35" s="1"/>
  <c r="C17" i="35"/>
  <c r="H17" i="35"/>
  <c r="L17" i="35"/>
  <c r="P17" i="35"/>
  <c r="T17" i="35"/>
  <c r="D22" i="35"/>
  <c r="H22" i="35"/>
  <c r="L22" i="35"/>
  <c r="P22" i="35"/>
  <c r="T22" i="35"/>
  <c r="C27" i="35"/>
  <c r="G27" i="35"/>
  <c r="K27" i="35"/>
  <c r="F33" i="35"/>
  <c r="F26" i="35" s="1"/>
  <c r="J33" i="35"/>
  <c r="J26" i="35" s="1"/>
  <c r="N33" i="35"/>
  <c r="N26" i="35" s="1"/>
  <c r="R33" i="35"/>
  <c r="R26" i="35" s="1"/>
  <c r="V33" i="35"/>
  <c r="V26" i="35" s="1"/>
  <c r="C52" i="35"/>
  <c r="H52" i="35"/>
  <c r="L52" i="35"/>
  <c r="P52" i="35"/>
  <c r="U52" i="35"/>
  <c r="F71" i="35"/>
  <c r="J71" i="35"/>
  <c r="N71" i="35"/>
  <c r="R71" i="35"/>
  <c r="V71" i="35"/>
  <c r="D4" i="34"/>
  <c r="H4" i="34"/>
  <c r="L4" i="34"/>
  <c r="P4" i="34"/>
  <c r="T4" i="34"/>
  <c r="F8" i="34"/>
  <c r="J8" i="34"/>
  <c r="N8" i="34"/>
  <c r="R8" i="34"/>
  <c r="V8" i="34"/>
  <c r="F11" i="34"/>
  <c r="J11" i="34"/>
  <c r="N11" i="34"/>
  <c r="R11" i="34"/>
  <c r="V11" i="34"/>
  <c r="D17" i="34"/>
  <c r="H17" i="34"/>
  <c r="L17" i="34"/>
  <c r="P17" i="34"/>
  <c r="T17" i="34"/>
  <c r="D22" i="34"/>
  <c r="H22" i="34"/>
  <c r="L22" i="34"/>
  <c r="P22" i="34"/>
  <c r="T22" i="34"/>
  <c r="C27" i="34"/>
  <c r="C26" i="34" s="1"/>
  <c r="G27" i="34"/>
  <c r="K27" i="34"/>
  <c r="O27" i="34"/>
  <c r="S27" i="34"/>
  <c r="W27" i="34"/>
  <c r="E33" i="34"/>
  <c r="I33" i="34"/>
  <c r="M33" i="34"/>
  <c r="Q33" i="34"/>
  <c r="U33" i="34"/>
  <c r="E52" i="34"/>
  <c r="I52" i="34"/>
  <c r="M52" i="34"/>
  <c r="Q52" i="34"/>
  <c r="U52" i="34"/>
  <c r="F71" i="34"/>
  <c r="J71" i="34"/>
  <c r="O71" i="34"/>
  <c r="S71" i="34"/>
  <c r="W71" i="34"/>
  <c r="E4" i="33"/>
  <c r="I4" i="33"/>
  <c r="M4" i="33"/>
  <c r="Q4" i="33"/>
  <c r="U4" i="33"/>
  <c r="C8" i="33"/>
  <c r="C3" i="33" s="1"/>
  <c r="G8" i="33"/>
  <c r="G3" i="33" s="1"/>
  <c r="K8" i="33"/>
  <c r="K3" i="33" s="1"/>
  <c r="O8" i="33"/>
  <c r="O3" i="33" s="1"/>
  <c r="S8" i="33"/>
  <c r="S3" i="33" s="1"/>
  <c r="W8" i="33"/>
  <c r="W3" i="33" s="1"/>
  <c r="D11" i="33"/>
  <c r="H11" i="33"/>
  <c r="M11" i="33"/>
  <c r="Q11" i="33"/>
  <c r="U11" i="33"/>
  <c r="C17" i="33"/>
  <c r="G17" i="33"/>
  <c r="K17" i="33"/>
  <c r="O17" i="33"/>
  <c r="S17" i="33"/>
  <c r="W17" i="33"/>
  <c r="C22" i="33"/>
  <c r="G22" i="33"/>
  <c r="K22" i="33"/>
  <c r="O22" i="33"/>
  <c r="S22" i="33"/>
  <c r="W22" i="33"/>
  <c r="E27" i="33"/>
  <c r="E26" i="33" s="1"/>
  <c r="I27" i="33"/>
  <c r="I26" i="33" s="1"/>
  <c r="M27" i="33"/>
  <c r="M26" i="33" s="1"/>
  <c r="Q27" i="33"/>
  <c r="Q26" i="33" s="1"/>
  <c r="U27" i="33"/>
  <c r="U26" i="33" s="1"/>
  <c r="C33" i="33"/>
  <c r="C26" i="33" s="1"/>
  <c r="G33" i="33"/>
  <c r="G26" i="33" s="1"/>
  <c r="K33" i="33"/>
  <c r="K26" i="33" s="1"/>
  <c r="O33" i="33"/>
  <c r="O26" i="33" s="1"/>
  <c r="S33" i="33"/>
  <c r="S26" i="33" s="1"/>
  <c r="W33" i="33"/>
  <c r="W26" i="33" s="1"/>
  <c r="C52" i="33"/>
  <c r="G52" i="33"/>
  <c r="K52" i="33"/>
  <c r="O52" i="33"/>
  <c r="S52" i="33"/>
  <c r="W52" i="33"/>
  <c r="C71" i="33"/>
  <c r="G71" i="33"/>
  <c r="K71" i="33"/>
  <c r="O71" i="33"/>
  <c r="S71" i="33"/>
  <c r="W71" i="33"/>
  <c r="E4" i="32"/>
  <c r="I4" i="32"/>
  <c r="M4" i="32"/>
  <c r="Q4" i="32"/>
  <c r="U4" i="32"/>
  <c r="C8" i="32"/>
  <c r="G8" i="32"/>
  <c r="G3" i="32" s="1"/>
  <c r="K8" i="32"/>
  <c r="K3" i="32" s="1"/>
  <c r="O8" i="32"/>
  <c r="O3" i="32" s="1"/>
  <c r="S8" i="32"/>
  <c r="S3" i="32" s="1"/>
  <c r="W8" i="32"/>
  <c r="W3" i="32" s="1"/>
  <c r="C11" i="32"/>
  <c r="H11" i="32"/>
  <c r="L11" i="32"/>
  <c r="P11" i="32"/>
  <c r="U11" i="32"/>
  <c r="C17" i="32"/>
  <c r="G17" i="32"/>
  <c r="K17" i="32"/>
  <c r="O17" i="32"/>
  <c r="S17" i="32"/>
  <c r="W17" i="32"/>
  <c r="C22" i="32"/>
  <c r="G22" i="32"/>
  <c r="K22" i="32"/>
  <c r="O22" i="32"/>
  <c r="S22" i="32"/>
  <c r="W22" i="32"/>
  <c r="E27" i="32"/>
  <c r="E26" i="32" s="1"/>
  <c r="I27" i="32"/>
  <c r="I26" i="32" s="1"/>
  <c r="M27" i="32"/>
  <c r="M26" i="32" s="1"/>
  <c r="Q27" i="32"/>
  <c r="Q26" i="32" s="1"/>
  <c r="U27" i="32"/>
  <c r="U26" i="32" s="1"/>
  <c r="C33" i="32"/>
  <c r="C26" i="32" s="1"/>
  <c r="G33" i="32"/>
  <c r="G26" i="32" s="1"/>
  <c r="K33" i="32"/>
  <c r="K26" i="32" s="1"/>
  <c r="O33" i="32"/>
  <c r="O26" i="32" s="1"/>
  <c r="S33" i="32"/>
  <c r="S26" i="32" s="1"/>
  <c r="W33" i="32"/>
  <c r="W26" i="32" s="1"/>
  <c r="C52" i="32"/>
  <c r="G52" i="32"/>
  <c r="K52" i="32"/>
  <c r="O52" i="32"/>
  <c r="S52" i="32"/>
  <c r="J71" i="32"/>
  <c r="N71" i="32"/>
  <c r="R71" i="32"/>
  <c r="W71" i="32"/>
  <c r="E4" i="31"/>
  <c r="E5" i="30"/>
  <c r="I4" i="31"/>
  <c r="I5" i="30"/>
  <c r="M4" i="31"/>
  <c r="M5" i="30"/>
  <c r="Q4" i="31"/>
  <c r="Q5" i="30"/>
  <c r="U4" i="31"/>
  <c r="U5" i="30"/>
  <c r="C6" i="30"/>
  <c r="G6" i="30"/>
  <c r="K6" i="30"/>
  <c r="O6" i="30"/>
  <c r="S6" i="30"/>
  <c r="W6" i="30"/>
  <c r="E7" i="30"/>
  <c r="I7" i="30"/>
  <c r="M7" i="30"/>
  <c r="Q7" i="30"/>
  <c r="U7" i="30"/>
  <c r="C8" i="31"/>
  <c r="C9" i="30"/>
  <c r="G8" i="31"/>
  <c r="G9" i="30"/>
  <c r="K8" i="31"/>
  <c r="K9" i="30"/>
  <c r="O8" i="31"/>
  <c r="O9" i="30"/>
  <c r="S8" i="31"/>
  <c r="S9" i="30"/>
  <c r="W8" i="31"/>
  <c r="W9" i="30"/>
  <c r="E10" i="30"/>
  <c r="I10" i="30"/>
  <c r="M10" i="30"/>
  <c r="Q10" i="30"/>
  <c r="U10" i="30"/>
  <c r="C11" i="31"/>
  <c r="C12" i="30"/>
  <c r="H11" i="31"/>
  <c r="H12" i="30"/>
  <c r="L11" i="31"/>
  <c r="P11" i="31"/>
  <c r="P12" i="30"/>
  <c r="T11" i="31"/>
  <c r="T12" i="30"/>
  <c r="F13" i="30"/>
  <c r="J13" i="30"/>
  <c r="N13" i="30"/>
  <c r="R13" i="30"/>
  <c r="V13" i="30"/>
  <c r="D14" i="30"/>
  <c r="H14" i="30"/>
  <c r="L14" i="30"/>
  <c r="P14" i="30"/>
  <c r="T14" i="30"/>
  <c r="F15" i="30"/>
  <c r="J15" i="30"/>
  <c r="N15" i="30"/>
  <c r="R15" i="30"/>
  <c r="V15" i="30"/>
  <c r="D16" i="30"/>
  <c r="H16" i="30"/>
  <c r="L16" i="30"/>
  <c r="P16" i="30"/>
  <c r="T16" i="30"/>
  <c r="F17" i="31"/>
  <c r="F18" i="30"/>
  <c r="J17" i="31"/>
  <c r="J18" i="30"/>
  <c r="N17" i="31"/>
  <c r="N18" i="30"/>
  <c r="R17" i="31"/>
  <c r="R18" i="30"/>
  <c r="V17" i="31"/>
  <c r="V18" i="30"/>
  <c r="D19" i="30"/>
  <c r="H19" i="30"/>
  <c r="L19" i="30"/>
  <c r="P19" i="30"/>
  <c r="T19" i="30"/>
  <c r="F20" i="30"/>
  <c r="J20" i="30"/>
  <c r="N20" i="30"/>
  <c r="R20" i="30"/>
  <c r="V20" i="30"/>
  <c r="D21" i="30"/>
  <c r="H21" i="30"/>
  <c r="L21" i="30"/>
  <c r="P21" i="30"/>
  <c r="T21" i="30"/>
  <c r="F22" i="31"/>
  <c r="F23" i="30"/>
  <c r="J22" i="31"/>
  <c r="J23" i="30"/>
  <c r="N22" i="31"/>
  <c r="N23" i="30"/>
  <c r="R22" i="31"/>
  <c r="R23" i="30"/>
  <c r="V22" i="31"/>
  <c r="V23" i="30"/>
  <c r="D24" i="30"/>
  <c r="H24" i="30"/>
  <c r="L24" i="30"/>
  <c r="P24" i="30"/>
  <c r="T24" i="30"/>
  <c r="F25" i="30"/>
  <c r="J25" i="30"/>
  <c r="N25" i="30"/>
  <c r="R25" i="30"/>
  <c r="V25" i="30"/>
  <c r="D27" i="31"/>
  <c r="D28" i="30"/>
  <c r="H27" i="31"/>
  <c r="L27" i="31"/>
  <c r="L28" i="30"/>
  <c r="P27" i="31"/>
  <c r="P28" i="30"/>
  <c r="T27" i="31"/>
  <c r="C29" i="30"/>
  <c r="G29" i="30"/>
  <c r="K29" i="30"/>
  <c r="O29" i="30"/>
  <c r="S29" i="30"/>
  <c r="W29" i="30"/>
  <c r="E30" i="30"/>
  <c r="I30" i="30"/>
  <c r="M30" i="30"/>
  <c r="Q30" i="30"/>
  <c r="U30" i="30"/>
  <c r="C31" i="30"/>
  <c r="G31" i="30"/>
  <c r="K31" i="30"/>
  <c r="O31" i="30"/>
  <c r="S31" i="30"/>
  <c r="W31" i="30"/>
  <c r="E32" i="30"/>
  <c r="I32" i="30"/>
  <c r="M32" i="30"/>
  <c r="Q32" i="30"/>
  <c r="U32" i="30"/>
  <c r="C33" i="31"/>
  <c r="C34" i="30"/>
  <c r="G33" i="31"/>
  <c r="G34" i="30"/>
  <c r="K33" i="31"/>
  <c r="K34" i="30"/>
  <c r="O33" i="31"/>
  <c r="O34" i="30"/>
  <c r="S33" i="31"/>
  <c r="S34" i="30"/>
  <c r="W33" i="31"/>
  <c r="W34" i="30"/>
  <c r="E35" i="30"/>
  <c r="I35" i="30"/>
  <c r="M35" i="30"/>
  <c r="Q35" i="30"/>
  <c r="U35" i="30"/>
  <c r="C36" i="30"/>
  <c r="G36" i="30"/>
  <c r="K36" i="30"/>
  <c r="O36" i="30"/>
  <c r="S36" i="30"/>
  <c r="W36" i="30"/>
  <c r="E37" i="30"/>
  <c r="I37" i="30"/>
  <c r="M37" i="30"/>
  <c r="Q37" i="30"/>
  <c r="U37" i="30"/>
  <c r="C38" i="30"/>
  <c r="G38" i="30"/>
  <c r="K38" i="30"/>
  <c r="O38" i="30"/>
  <c r="S38" i="30"/>
  <c r="W38" i="30"/>
  <c r="E39" i="30"/>
  <c r="I39" i="30"/>
  <c r="M39" i="30"/>
  <c r="Q39" i="30"/>
  <c r="U39" i="30"/>
  <c r="C40" i="30"/>
  <c r="G40" i="30"/>
  <c r="K40" i="30"/>
  <c r="O40" i="30"/>
  <c r="S40" i="30"/>
  <c r="W40" i="30"/>
  <c r="E41" i="30"/>
  <c r="I41" i="30"/>
  <c r="M41" i="30"/>
  <c r="Q41" i="30"/>
  <c r="U41" i="30"/>
  <c r="C42" i="30"/>
  <c r="G42" i="30"/>
  <c r="K42" i="30"/>
  <c r="O42" i="30"/>
  <c r="S42" i="30"/>
  <c r="W42" i="30"/>
  <c r="E43" i="30"/>
  <c r="I43" i="30"/>
  <c r="M43" i="30"/>
  <c r="Q43" i="30"/>
  <c r="U43" i="30"/>
  <c r="C44" i="30"/>
  <c r="G44" i="30"/>
  <c r="K44" i="30"/>
  <c r="O44" i="30"/>
  <c r="S44" i="30"/>
  <c r="W44" i="30"/>
  <c r="E45" i="30"/>
  <c r="I45" i="30"/>
  <c r="M45" i="30"/>
  <c r="Q45" i="30"/>
  <c r="U45" i="30"/>
  <c r="C46" i="30"/>
  <c r="G46" i="30"/>
  <c r="K46" i="30"/>
  <c r="O46" i="30"/>
  <c r="S46" i="30"/>
  <c r="W46" i="30"/>
  <c r="E47" i="30"/>
  <c r="I47" i="30"/>
  <c r="M47" i="30"/>
  <c r="Q47" i="30"/>
  <c r="U47" i="30"/>
  <c r="C48" i="30"/>
  <c r="G48" i="30"/>
  <c r="K48" i="30"/>
  <c r="O48" i="30"/>
  <c r="S48" i="30"/>
  <c r="W48" i="30"/>
  <c r="E49" i="30"/>
  <c r="I49" i="30"/>
  <c r="M49" i="30"/>
  <c r="Q49" i="30"/>
  <c r="U49" i="30"/>
  <c r="C50" i="30"/>
  <c r="G50" i="30"/>
  <c r="K50" i="30"/>
  <c r="O50" i="30"/>
  <c r="S50" i="30"/>
  <c r="W50" i="30"/>
  <c r="E51" i="30"/>
  <c r="I51" i="30"/>
  <c r="M51" i="30"/>
  <c r="Q51" i="30"/>
  <c r="U51" i="30"/>
  <c r="C52" i="31"/>
  <c r="C53" i="30"/>
  <c r="G52" i="31"/>
  <c r="K52" i="31"/>
  <c r="K53" i="30"/>
  <c r="O52" i="31"/>
  <c r="O53" i="30"/>
  <c r="S52" i="31"/>
  <c r="W52" i="31"/>
  <c r="E54" i="30"/>
  <c r="I54" i="30"/>
  <c r="M54" i="30"/>
  <c r="Q54" i="30"/>
  <c r="U54" i="30"/>
  <c r="C55" i="30"/>
  <c r="G55" i="30"/>
  <c r="K55" i="30"/>
  <c r="O55" i="30"/>
  <c r="S55" i="30"/>
  <c r="W55" i="30"/>
  <c r="E56" i="30"/>
  <c r="I56" i="30"/>
  <c r="M56" i="30"/>
  <c r="Q56" i="30"/>
  <c r="U56" i="30"/>
  <c r="C57" i="30"/>
  <c r="G57" i="30"/>
  <c r="K57" i="30"/>
  <c r="O57" i="30"/>
  <c r="S57" i="30"/>
  <c r="W57" i="30"/>
  <c r="E58" i="30"/>
  <c r="I58" i="30"/>
  <c r="M58" i="30"/>
  <c r="Q58" i="30"/>
  <c r="U58" i="30"/>
  <c r="C59" i="30"/>
  <c r="G59" i="30"/>
  <c r="K59" i="30"/>
  <c r="O59" i="30"/>
  <c r="S59" i="30"/>
  <c r="W59" i="30"/>
  <c r="E60" i="30"/>
  <c r="I60" i="30"/>
  <c r="M60" i="30"/>
  <c r="Q60" i="30"/>
  <c r="U60" i="30"/>
  <c r="C61" i="30"/>
  <c r="G61" i="30"/>
  <c r="K61" i="30"/>
  <c r="O61" i="30"/>
  <c r="S61" i="30"/>
  <c r="W61" i="30"/>
  <c r="E62" i="30"/>
  <c r="I62" i="30"/>
  <c r="M62" i="30"/>
  <c r="Q62" i="30"/>
  <c r="U62" i="30"/>
  <c r="C63" i="30"/>
  <c r="G63" i="30"/>
  <c r="K63" i="30"/>
  <c r="O63" i="30"/>
  <c r="S63" i="30"/>
  <c r="W63" i="30"/>
  <c r="E64" i="30"/>
  <c r="I64" i="30"/>
  <c r="M64" i="30"/>
  <c r="Q64" i="30"/>
  <c r="U64" i="30"/>
  <c r="C65" i="30"/>
  <c r="G65" i="30"/>
  <c r="K65" i="30"/>
  <c r="O65" i="30"/>
  <c r="S65" i="30"/>
  <c r="W65" i="30"/>
  <c r="E66" i="30"/>
  <c r="I66" i="30"/>
  <c r="M66" i="30"/>
  <c r="Q66" i="30"/>
  <c r="U66" i="30"/>
  <c r="C67" i="30"/>
  <c r="G67" i="30"/>
  <c r="K67" i="30"/>
  <c r="O67" i="30"/>
  <c r="S67" i="30"/>
  <c r="W67" i="30"/>
  <c r="E68" i="30"/>
  <c r="I68" i="30"/>
  <c r="M68" i="30"/>
  <c r="Q68" i="30"/>
  <c r="U68" i="30"/>
  <c r="C69" i="30"/>
  <c r="G69" i="30"/>
  <c r="K69" i="30"/>
  <c r="O69" i="30"/>
  <c r="S69" i="30"/>
  <c r="W69" i="30"/>
  <c r="E70" i="30"/>
  <c r="I70" i="30"/>
  <c r="M70" i="30"/>
  <c r="Q70" i="30"/>
  <c r="U70" i="30"/>
  <c r="C71" i="31"/>
  <c r="C72" i="30"/>
  <c r="G71" i="31"/>
  <c r="K71" i="31"/>
  <c r="K72" i="30"/>
  <c r="O71" i="31"/>
  <c r="O72" i="30"/>
  <c r="S71" i="31"/>
  <c r="F73" i="30"/>
  <c r="J73" i="30"/>
  <c r="N73" i="30"/>
  <c r="R73" i="30"/>
  <c r="V73" i="30"/>
  <c r="D74" i="30"/>
  <c r="H74" i="30"/>
  <c r="L74" i="30"/>
  <c r="P74" i="30"/>
  <c r="T74" i="30"/>
  <c r="F75" i="30"/>
  <c r="J75" i="30"/>
  <c r="N75" i="30"/>
  <c r="R75" i="30"/>
  <c r="V75" i="30"/>
  <c r="D76" i="30"/>
  <c r="H76" i="30"/>
  <c r="L76" i="30"/>
  <c r="P76" i="30"/>
  <c r="T76" i="30"/>
  <c r="F4" i="29"/>
  <c r="F3" i="29" s="1"/>
  <c r="J4" i="29"/>
  <c r="J3" i="29" s="1"/>
  <c r="N4" i="29"/>
  <c r="N3" i="29" s="1"/>
  <c r="R4" i="29"/>
  <c r="R3" i="29" s="1"/>
  <c r="V4" i="29"/>
  <c r="V3" i="29" s="1"/>
  <c r="D8" i="29"/>
  <c r="H8" i="29"/>
  <c r="L8" i="29"/>
  <c r="P8" i="29"/>
  <c r="T8" i="29"/>
  <c r="D11" i="29"/>
  <c r="H11" i="29"/>
  <c r="L11" i="29"/>
  <c r="P11" i="29"/>
  <c r="T11" i="29"/>
  <c r="F17" i="29"/>
  <c r="J17" i="29"/>
  <c r="N17" i="29"/>
  <c r="R17" i="29"/>
  <c r="V17" i="29"/>
  <c r="F22" i="29"/>
  <c r="J22" i="29"/>
  <c r="N22" i="29"/>
  <c r="R22" i="29"/>
  <c r="V22" i="29"/>
  <c r="E27" i="29"/>
  <c r="I27" i="29"/>
  <c r="W27" i="29"/>
  <c r="W26" i="29" s="1"/>
  <c r="E33" i="29"/>
  <c r="E52" i="29"/>
  <c r="I52" i="29"/>
  <c r="M52" i="29"/>
  <c r="Q52" i="29"/>
  <c r="U52" i="29"/>
  <c r="E71" i="29"/>
  <c r="I71" i="29"/>
  <c r="M71" i="29"/>
  <c r="Q71" i="29"/>
  <c r="U71" i="29"/>
  <c r="C4" i="28"/>
  <c r="C3" i="28" s="1"/>
  <c r="G4" i="28"/>
  <c r="G3" i="28" s="1"/>
  <c r="K4" i="28"/>
  <c r="K3" i="28" s="1"/>
  <c r="O4" i="28"/>
  <c r="O3" i="28" s="1"/>
  <c r="S4" i="28"/>
  <c r="S3" i="28" s="1"/>
  <c r="W4" i="28"/>
  <c r="W3" i="28" s="1"/>
  <c r="E8" i="28"/>
  <c r="I8" i="28"/>
  <c r="M8" i="28"/>
  <c r="Q8" i="28"/>
  <c r="U8" i="28"/>
  <c r="E11" i="28"/>
  <c r="I11" i="28"/>
  <c r="M11" i="28"/>
  <c r="Q11" i="28"/>
  <c r="U11" i="28"/>
  <c r="C17" i="28"/>
  <c r="G17" i="28"/>
  <c r="K17" i="28"/>
  <c r="O17" i="28"/>
  <c r="S17" i="28"/>
  <c r="W17" i="28"/>
  <c r="M22" i="28"/>
  <c r="Q22" i="28"/>
  <c r="U22" i="28"/>
  <c r="D27" i="28"/>
  <c r="D26" i="28" s="1"/>
  <c r="H27" i="28"/>
  <c r="H26" i="28" s="1"/>
  <c r="L27" i="28"/>
  <c r="L26" i="28" s="1"/>
  <c r="P27" i="28"/>
  <c r="P26" i="28" s="1"/>
  <c r="T27" i="28"/>
  <c r="T26" i="28" s="1"/>
  <c r="F33" i="28"/>
  <c r="F26" i="28" s="1"/>
  <c r="J33" i="28"/>
  <c r="J26" i="28" s="1"/>
  <c r="N33" i="28"/>
  <c r="N26" i="28" s="1"/>
  <c r="R33" i="28"/>
  <c r="R26" i="28" s="1"/>
  <c r="V33" i="28"/>
  <c r="V26" i="28" s="1"/>
  <c r="L52" i="28"/>
  <c r="P52" i="28"/>
  <c r="T52" i="28"/>
  <c r="O71" i="28"/>
  <c r="S71" i="28"/>
  <c r="G4" i="27"/>
  <c r="K4" i="27"/>
  <c r="O4" i="27"/>
  <c r="D17" i="27"/>
  <c r="H17" i="27"/>
  <c r="L17" i="27"/>
  <c r="U52" i="27"/>
  <c r="F71" i="27"/>
  <c r="J71" i="27"/>
  <c r="N71" i="27"/>
  <c r="S71" i="27"/>
  <c r="W71" i="27"/>
  <c r="S8" i="26"/>
  <c r="W8" i="26"/>
  <c r="C11" i="26"/>
  <c r="C3" i="26" s="1"/>
  <c r="G11" i="26"/>
  <c r="G3" i="26" s="1"/>
  <c r="K11" i="26"/>
  <c r="K3" i="26" s="1"/>
  <c r="O11" i="26"/>
  <c r="O3" i="26" s="1"/>
  <c r="S11" i="26"/>
  <c r="W11" i="26"/>
  <c r="E17" i="26"/>
  <c r="I17" i="26"/>
  <c r="M17" i="26"/>
  <c r="Q17" i="26"/>
  <c r="U17" i="26"/>
  <c r="E22" i="26"/>
  <c r="I22" i="26"/>
  <c r="M22" i="26"/>
  <c r="Q22" i="26"/>
  <c r="U22" i="26"/>
  <c r="W52" i="26"/>
  <c r="C71" i="26"/>
  <c r="G71" i="26"/>
  <c r="K71" i="26"/>
  <c r="O71" i="26"/>
  <c r="S71" i="26"/>
  <c r="W71" i="26"/>
  <c r="E4" i="25"/>
  <c r="E3" i="25" s="1"/>
  <c r="I4" i="25"/>
  <c r="I3" i="25" s="1"/>
  <c r="M4" i="25"/>
  <c r="M3" i="25" s="1"/>
  <c r="Q4" i="25"/>
  <c r="Q3" i="25" s="1"/>
  <c r="U4" i="25"/>
  <c r="U3" i="25" s="1"/>
  <c r="D8" i="25"/>
  <c r="D3" i="25" s="1"/>
  <c r="H8" i="25"/>
  <c r="H3" i="25" s="1"/>
  <c r="L8" i="25"/>
  <c r="P8" i="25"/>
  <c r="T8" i="25"/>
  <c r="L11" i="25"/>
  <c r="P11" i="25"/>
  <c r="T11" i="25"/>
  <c r="K22" i="25"/>
  <c r="O22" i="25"/>
  <c r="S22" i="25"/>
  <c r="W22" i="25"/>
  <c r="E27" i="25"/>
  <c r="J27" i="25"/>
  <c r="J26" i="25" s="1"/>
  <c r="N27" i="25"/>
  <c r="R27" i="25"/>
  <c r="V27" i="25"/>
  <c r="E33" i="25"/>
  <c r="I33" i="25"/>
  <c r="M33" i="25"/>
  <c r="R33" i="25"/>
  <c r="V33" i="25"/>
  <c r="N71" i="25"/>
  <c r="R71" i="25"/>
  <c r="V71" i="25"/>
  <c r="E4" i="24"/>
  <c r="I4" i="24"/>
  <c r="M4" i="24"/>
  <c r="Q4" i="24"/>
  <c r="Q3" i="24" s="1"/>
  <c r="U4" i="24"/>
  <c r="U3" i="24" s="1"/>
  <c r="O11" i="24"/>
  <c r="O3" i="24" s="1"/>
  <c r="S11" i="24"/>
  <c r="S3" i="24" s="1"/>
  <c r="W11" i="24"/>
  <c r="V17" i="24"/>
  <c r="F22" i="24"/>
  <c r="J22" i="24"/>
  <c r="N22" i="24"/>
  <c r="R22" i="24"/>
  <c r="V22" i="24"/>
  <c r="F27" i="24"/>
  <c r="J27" i="24"/>
  <c r="P27" i="24"/>
  <c r="T27" i="24"/>
  <c r="C33" i="24"/>
  <c r="G33" i="24"/>
  <c r="K33" i="24"/>
  <c r="O33" i="24"/>
  <c r="T33" i="24"/>
  <c r="H17" i="23"/>
  <c r="L17" i="23"/>
  <c r="P17" i="23"/>
  <c r="G52" i="23"/>
  <c r="K52" i="23"/>
  <c r="U52" i="23"/>
  <c r="U71" i="23"/>
  <c r="C4" i="19"/>
  <c r="C3" i="19" s="1"/>
  <c r="C17" i="19"/>
  <c r="C22" i="19"/>
  <c r="C33" i="19"/>
  <c r="C26" i="19" s="1"/>
  <c r="C52" i="19"/>
  <c r="C71" i="19"/>
  <c r="C22" i="17"/>
  <c r="E8" i="10"/>
  <c r="I8" i="10"/>
  <c r="M8" i="10"/>
  <c r="Q8" i="10"/>
  <c r="U8" i="10"/>
  <c r="E11" i="10"/>
  <c r="I11" i="10"/>
  <c r="M11" i="10"/>
  <c r="Q11" i="10"/>
  <c r="U11" i="10"/>
  <c r="C17" i="10"/>
  <c r="G17" i="10"/>
  <c r="K17" i="10"/>
  <c r="O17" i="10"/>
  <c r="S17" i="10"/>
  <c r="W17" i="10"/>
  <c r="C22" i="10"/>
  <c r="G22" i="10"/>
  <c r="K22" i="10"/>
  <c r="O22" i="10"/>
  <c r="S22" i="10"/>
  <c r="W22" i="10"/>
  <c r="E27" i="10"/>
  <c r="I27" i="10"/>
  <c r="M27" i="10"/>
  <c r="Q27" i="10"/>
  <c r="U27" i="10"/>
  <c r="C52" i="10"/>
  <c r="G52" i="10"/>
  <c r="K52" i="10"/>
  <c r="O52" i="10"/>
  <c r="S52" i="10"/>
  <c r="W52" i="10"/>
  <c r="C71" i="10"/>
  <c r="G71" i="10"/>
  <c r="K71" i="10"/>
  <c r="L11" i="6"/>
  <c r="P11" i="6"/>
  <c r="T11" i="6"/>
  <c r="F22" i="6"/>
  <c r="J22" i="6"/>
  <c r="N22" i="6"/>
  <c r="S22" i="6"/>
  <c r="W22" i="6"/>
  <c r="E27" i="6"/>
  <c r="I27" i="6"/>
  <c r="M27" i="6"/>
  <c r="Q27" i="6"/>
  <c r="U27" i="6"/>
  <c r="W22" i="4"/>
  <c r="V33" i="3"/>
  <c r="V26" i="3" s="1"/>
  <c r="C8" i="125"/>
  <c r="C11" i="125"/>
  <c r="C27" i="125"/>
  <c r="D4" i="121"/>
  <c r="H4" i="121"/>
  <c r="L4" i="121"/>
  <c r="P4" i="121"/>
  <c r="T4" i="121"/>
  <c r="F8" i="121"/>
  <c r="J8" i="121"/>
  <c r="N8" i="121"/>
  <c r="R8" i="121"/>
  <c r="V8" i="121"/>
  <c r="F11" i="121"/>
  <c r="J11" i="121"/>
  <c r="N11" i="121"/>
  <c r="R11" i="121"/>
  <c r="V11" i="121"/>
  <c r="D17" i="121"/>
  <c r="H17" i="121"/>
  <c r="L17" i="121"/>
  <c r="P17" i="121"/>
  <c r="T17" i="121"/>
  <c r="D22" i="121"/>
  <c r="H22" i="121"/>
  <c r="L22" i="121"/>
  <c r="P22" i="121"/>
  <c r="T22" i="121"/>
  <c r="F27" i="121"/>
  <c r="J27" i="121"/>
  <c r="N27" i="121"/>
  <c r="R27" i="121"/>
  <c r="V27" i="121"/>
  <c r="D33" i="121"/>
  <c r="H33" i="121"/>
  <c r="L33" i="121"/>
  <c r="P33" i="121"/>
  <c r="T33" i="121"/>
  <c r="D52" i="121"/>
  <c r="H52" i="121"/>
  <c r="L52" i="121"/>
  <c r="P52" i="121"/>
  <c r="T52" i="121"/>
  <c r="D71" i="121"/>
  <c r="H71" i="121"/>
  <c r="L71" i="121"/>
  <c r="P71" i="121"/>
  <c r="T71" i="121"/>
  <c r="D4" i="119"/>
  <c r="H4" i="119"/>
  <c r="L4" i="119"/>
  <c r="P4" i="119"/>
  <c r="T4" i="119"/>
  <c r="F8" i="119"/>
  <c r="J8" i="119"/>
  <c r="N8" i="119"/>
  <c r="R8" i="119"/>
  <c r="V8" i="119"/>
  <c r="F11" i="119"/>
  <c r="J11" i="119"/>
  <c r="N11" i="119"/>
  <c r="R11" i="119"/>
  <c r="V11" i="119"/>
  <c r="D17" i="119"/>
  <c r="H17" i="119"/>
  <c r="L17" i="119"/>
  <c r="P17" i="119"/>
  <c r="T17" i="119"/>
  <c r="D22" i="119"/>
  <c r="H22" i="119"/>
  <c r="L22" i="119"/>
  <c r="P22" i="119"/>
  <c r="T22" i="119"/>
  <c r="F27" i="119"/>
  <c r="J27" i="119"/>
  <c r="N27" i="119"/>
  <c r="R27" i="119"/>
  <c r="V27" i="119"/>
  <c r="D52" i="119"/>
  <c r="H52" i="119"/>
  <c r="L52" i="119"/>
  <c r="P52" i="119"/>
  <c r="T52" i="119"/>
  <c r="D71" i="119"/>
  <c r="H71" i="119"/>
  <c r="L71" i="119"/>
  <c r="P71" i="119"/>
  <c r="T71" i="119"/>
  <c r="F22" i="118"/>
  <c r="J22" i="118"/>
  <c r="N22" i="118"/>
  <c r="R22" i="118"/>
  <c r="V22" i="118"/>
  <c r="F71" i="118"/>
  <c r="J71" i="118"/>
  <c r="N71" i="118"/>
  <c r="R71" i="118"/>
  <c r="V71" i="118"/>
  <c r="D4" i="115"/>
  <c r="H4" i="115"/>
  <c r="L4" i="115"/>
  <c r="P4" i="115"/>
  <c r="T4" i="115"/>
  <c r="F8" i="115"/>
  <c r="J8" i="115"/>
  <c r="N8" i="115"/>
  <c r="R8" i="115"/>
  <c r="V8" i="115"/>
  <c r="F11" i="115"/>
  <c r="J11" i="115"/>
  <c r="N11" i="115"/>
  <c r="R11" i="115"/>
  <c r="V11" i="115"/>
  <c r="D17" i="115"/>
  <c r="H17" i="115"/>
  <c r="L17" i="115"/>
  <c r="P17" i="115"/>
  <c r="T17" i="115"/>
  <c r="D22" i="115"/>
  <c r="H22" i="115"/>
  <c r="L22" i="115"/>
  <c r="P22" i="115"/>
  <c r="T22" i="115"/>
  <c r="F27" i="115"/>
  <c r="J27" i="115"/>
  <c r="N27" i="115"/>
  <c r="R27" i="115"/>
  <c r="V27" i="115"/>
  <c r="D33" i="115"/>
  <c r="H33" i="115"/>
  <c r="L33" i="115"/>
  <c r="P33" i="115"/>
  <c r="T33" i="115"/>
  <c r="D52" i="115"/>
  <c r="H52" i="115"/>
  <c r="L52" i="115"/>
  <c r="P52" i="115"/>
  <c r="T52" i="115"/>
  <c r="D71" i="115"/>
  <c r="H71" i="115"/>
  <c r="L71" i="115"/>
  <c r="P71" i="115"/>
  <c r="T71" i="115"/>
  <c r="F4" i="114"/>
  <c r="J4" i="114"/>
  <c r="N4" i="114"/>
  <c r="R4" i="114"/>
  <c r="V4" i="114"/>
  <c r="D8" i="114"/>
  <c r="H8" i="114"/>
  <c r="L8" i="114"/>
  <c r="P8" i="114"/>
  <c r="T8" i="114"/>
  <c r="D11" i="114"/>
  <c r="H11" i="114"/>
  <c r="L11" i="114"/>
  <c r="P11" i="114"/>
  <c r="T11" i="114"/>
  <c r="F17" i="114"/>
  <c r="J17" i="114"/>
  <c r="N17" i="114"/>
  <c r="R17" i="114"/>
  <c r="V17" i="114"/>
  <c r="F22" i="114"/>
  <c r="J22" i="114"/>
  <c r="N22" i="114"/>
  <c r="R22" i="114"/>
  <c r="V22" i="114"/>
  <c r="D27" i="114"/>
  <c r="H27" i="114"/>
  <c r="L27" i="114"/>
  <c r="P27" i="114"/>
  <c r="T27" i="114"/>
  <c r="F33" i="114"/>
  <c r="J33" i="114"/>
  <c r="N33" i="114"/>
  <c r="R33" i="114"/>
  <c r="V33" i="114"/>
  <c r="F52" i="114"/>
  <c r="J52" i="114"/>
  <c r="N52" i="114"/>
  <c r="R52" i="114"/>
  <c r="V52" i="114"/>
  <c r="F71" i="114"/>
  <c r="J71" i="114"/>
  <c r="N71" i="114"/>
  <c r="R71" i="114"/>
  <c r="V71" i="114"/>
  <c r="D4" i="113"/>
  <c r="H4" i="113"/>
  <c r="L4" i="113"/>
  <c r="P4" i="113"/>
  <c r="T4" i="113"/>
  <c r="F8" i="113"/>
  <c r="J8" i="113"/>
  <c r="N8" i="113"/>
  <c r="R8" i="113"/>
  <c r="V8" i="113"/>
  <c r="F11" i="113"/>
  <c r="J11" i="113"/>
  <c r="N11" i="113"/>
  <c r="R11" i="113"/>
  <c r="V11" i="113"/>
  <c r="D17" i="113"/>
  <c r="H17" i="113"/>
  <c r="L17" i="113"/>
  <c r="P17" i="113"/>
  <c r="T17" i="113"/>
  <c r="D22" i="113"/>
  <c r="H22" i="113"/>
  <c r="L22" i="113"/>
  <c r="P22" i="113"/>
  <c r="T22" i="113"/>
  <c r="F27" i="113"/>
  <c r="J27" i="113"/>
  <c r="N27" i="113"/>
  <c r="R27" i="113"/>
  <c r="V27" i="113"/>
  <c r="D33" i="113"/>
  <c r="H33" i="113"/>
  <c r="L33" i="113"/>
  <c r="P33" i="113"/>
  <c r="T33" i="113"/>
  <c r="D52" i="113"/>
  <c r="H52" i="113"/>
  <c r="L52" i="113"/>
  <c r="P52" i="113"/>
  <c r="T52" i="113"/>
  <c r="D71" i="113"/>
  <c r="H71" i="113"/>
  <c r="L71" i="113"/>
  <c r="P71" i="113"/>
  <c r="T71" i="113"/>
  <c r="F4" i="112"/>
  <c r="J4" i="112"/>
  <c r="N4" i="112"/>
  <c r="R4" i="112"/>
  <c r="V4" i="112"/>
  <c r="D8" i="112"/>
  <c r="H8" i="112"/>
  <c r="L8" i="112"/>
  <c r="P8" i="112"/>
  <c r="T8" i="112"/>
  <c r="D11" i="112"/>
  <c r="H11" i="112"/>
  <c r="L11" i="112"/>
  <c r="P11" i="112"/>
  <c r="T11" i="112"/>
  <c r="F17" i="112"/>
  <c r="J17" i="112"/>
  <c r="N17" i="112"/>
  <c r="R17" i="112"/>
  <c r="V17" i="112"/>
  <c r="F22" i="112"/>
  <c r="J22" i="112"/>
  <c r="N22" i="112"/>
  <c r="R22" i="112"/>
  <c r="V22" i="112"/>
  <c r="D27" i="112"/>
  <c r="H27" i="112"/>
  <c r="L27" i="112"/>
  <c r="P27" i="112"/>
  <c r="T27" i="112"/>
  <c r="F33" i="112"/>
  <c r="J33" i="112"/>
  <c r="N33" i="112"/>
  <c r="R33" i="112"/>
  <c r="V33" i="112"/>
  <c r="F52" i="112"/>
  <c r="J52" i="112"/>
  <c r="N52" i="112"/>
  <c r="R52" i="112"/>
  <c r="V52" i="112"/>
  <c r="F71" i="112"/>
  <c r="J71" i="112"/>
  <c r="N71" i="112"/>
  <c r="R71" i="112"/>
  <c r="V71" i="112"/>
  <c r="F4" i="110"/>
  <c r="J4" i="110"/>
  <c r="N4" i="110"/>
  <c r="R4" i="110"/>
  <c r="V4" i="110"/>
  <c r="D8" i="110"/>
  <c r="H8" i="110"/>
  <c r="L8" i="110"/>
  <c r="P8" i="110"/>
  <c r="T8" i="110"/>
  <c r="D11" i="110"/>
  <c r="H11" i="110"/>
  <c r="L11" i="110"/>
  <c r="P11" i="110"/>
  <c r="T11" i="110"/>
  <c r="F17" i="110"/>
  <c r="J17" i="110"/>
  <c r="N17" i="110"/>
  <c r="R17" i="110"/>
  <c r="J22" i="110"/>
  <c r="N22" i="110"/>
  <c r="V22" i="110"/>
  <c r="D27" i="110"/>
  <c r="D26" i="110" s="1"/>
  <c r="H27" i="110"/>
  <c r="H26" i="110" s="1"/>
  <c r="L27" i="110"/>
  <c r="L26" i="110" s="1"/>
  <c r="P27" i="110"/>
  <c r="P26" i="110" s="1"/>
  <c r="T27" i="110"/>
  <c r="T26" i="110" s="1"/>
  <c r="I33" i="110"/>
  <c r="M33" i="110"/>
  <c r="U33" i="110"/>
  <c r="E52" i="110"/>
  <c r="I52" i="110"/>
  <c r="M52" i="110"/>
  <c r="Q52" i="110"/>
  <c r="U52" i="110"/>
  <c r="E71" i="110"/>
  <c r="I71" i="110"/>
  <c r="M71" i="110"/>
  <c r="Q71" i="110"/>
  <c r="U71" i="110"/>
  <c r="C4" i="109"/>
  <c r="G4" i="109"/>
  <c r="O4" i="109"/>
  <c r="S4" i="109"/>
  <c r="E8" i="109"/>
  <c r="I8" i="109"/>
  <c r="M8" i="109"/>
  <c r="Q8" i="109"/>
  <c r="U8" i="109"/>
  <c r="E11" i="109"/>
  <c r="I11" i="109"/>
  <c r="M11" i="109"/>
  <c r="Q11" i="109"/>
  <c r="U11" i="109"/>
  <c r="C17" i="109"/>
  <c r="G17" i="109"/>
  <c r="K17" i="109"/>
  <c r="O17" i="109"/>
  <c r="S17" i="109"/>
  <c r="W17" i="109"/>
  <c r="C22" i="109"/>
  <c r="G22" i="109"/>
  <c r="K22" i="109"/>
  <c r="O22" i="109"/>
  <c r="S22" i="109"/>
  <c r="W22" i="109"/>
  <c r="E27" i="109"/>
  <c r="I27" i="109"/>
  <c r="M27" i="109"/>
  <c r="Q27" i="109"/>
  <c r="U27" i="109"/>
  <c r="C33" i="109"/>
  <c r="G33" i="109"/>
  <c r="K33" i="109"/>
  <c r="O33" i="109"/>
  <c r="S33" i="109"/>
  <c r="W33" i="109"/>
  <c r="C52" i="109"/>
  <c r="G52" i="109"/>
  <c r="K52" i="109"/>
  <c r="O52" i="109"/>
  <c r="S52" i="109"/>
  <c r="W52" i="109"/>
  <c r="C71" i="109"/>
  <c r="G71" i="109"/>
  <c r="K71" i="109"/>
  <c r="O71" i="109"/>
  <c r="S71" i="109"/>
  <c r="W71" i="109"/>
  <c r="E4" i="108"/>
  <c r="I4" i="108"/>
  <c r="M4" i="108"/>
  <c r="Q4" i="108"/>
  <c r="U4" i="108"/>
  <c r="C8" i="108"/>
  <c r="G8" i="108"/>
  <c r="K8" i="108"/>
  <c r="O8" i="108"/>
  <c r="S8" i="108"/>
  <c r="W8" i="108"/>
  <c r="C11" i="108"/>
  <c r="G11" i="108"/>
  <c r="K11" i="108"/>
  <c r="O11" i="108"/>
  <c r="S11" i="108"/>
  <c r="W11" i="108"/>
  <c r="E17" i="108"/>
  <c r="I17" i="108"/>
  <c r="M17" i="108"/>
  <c r="Q17" i="108"/>
  <c r="U17" i="108"/>
  <c r="E22" i="108"/>
  <c r="I22" i="108"/>
  <c r="M22" i="108"/>
  <c r="Q22" i="108"/>
  <c r="U22" i="108"/>
  <c r="C27" i="108"/>
  <c r="G27" i="108"/>
  <c r="K27" i="108"/>
  <c r="O27" i="108"/>
  <c r="S27" i="108"/>
  <c r="W27" i="108"/>
  <c r="E33" i="108"/>
  <c r="I33" i="108"/>
  <c r="M33" i="108"/>
  <c r="Q33" i="108"/>
  <c r="U33" i="108"/>
  <c r="I52" i="108"/>
  <c r="M52" i="108"/>
  <c r="U52" i="108"/>
  <c r="E71" i="108"/>
  <c r="I71" i="108"/>
  <c r="M71" i="108"/>
  <c r="Q71" i="108"/>
  <c r="U71" i="108"/>
  <c r="C4" i="107"/>
  <c r="G4" i="107"/>
  <c r="K4" i="107"/>
  <c r="O4" i="107"/>
  <c r="S4" i="107"/>
  <c r="W4" i="107"/>
  <c r="E8" i="107"/>
  <c r="I8" i="107"/>
  <c r="M8" i="107"/>
  <c r="Q8" i="107"/>
  <c r="U8" i="107"/>
  <c r="E11" i="107"/>
  <c r="I11" i="107"/>
  <c r="M11" i="107"/>
  <c r="Q11" i="107"/>
  <c r="U11" i="107"/>
  <c r="C17" i="107"/>
  <c r="G17" i="107"/>
  <c r="K17" i="107"/>
  <c r="O17" i="107"/>
  <c r="S17" i="107"/>
  <c r="W17" i="107"/>
  <c r="C22" i="107"/>
  <c r="G22" i="107"/>
  <c r="K22" i="107"/>
  <c r="O22" i="107"/>
  <c r="S22" i="107"/>
  <c r="W22" i="107"/>
  <c r="E27" i="107"/>
  <c r="I27" i="107"/>
  <c r="M27" i="107"/>
  <c r="Q27" i="107"/>
  <c r="U27" i="107"/>
  <c r="C33" i="107"/>
  <c r="G33" i="107"/>
  <c r="K33" i="107"/>
  <c r="O33" i="107"/>
  <c r="S33" i="107"/>
  <c r="W33" i="107"/>
  <c r="C52" i="107"/>
  <c r="G52" i="107"/>
  <c r="K52" i="107"/>
  <c r="O52" i="107"/>
  <c r="W52" i="107"/>
  <c r="C71" i="107"/>
  <c r="G71" i="107"/>
  <c r="K71" i="107"/>
  <c r="O71" i="107"/>
  <c r="S71" i="107"/>
  <c r="W71" i="107"/>
  <c r="C8" i="106"/>
  <c r="C11" i="106"/>
  <c r="C27" i="106"/>
  <c r="C4" i="105"/>
  <c r="C17" i="105"/>
  <c r="C22" i="105"/>
  <c r="C33" i="105"/>
  <c r="C52" i="105"/>
  <c r="C71" i="105"/>
  <c r="C8" i="104"/>
  <c r="C11" i="104"/>
  <c r="C27" i="104"/>
  <c r="C4" i="103"/>
  <c r="C17" i="103"/>
  <c r="C22" i="103"/>
  <c r="C33" i="103"/>
  <c r="C52" i="103"/>
  <c r="C71" i="103"/>
  <c r="E4" i="100"/>
  <c r="I4" i="100"/>
  <c r="M4" i="100"/>
  <c r="Q4" i="100"/>
  <c r="U4" i="100"/>
  <c r="C8" i="100"/>
  <c r="G8" i="100"/>
  <c r="K8" i="100"/>
  <c r="O8" i="100"/>
  <c r="S8" i="100"/>
  <c r="W8" i="100"/>
  <c r="C11" i="100"/>
  <c r="G11" i="100"/>
  <c r="K11" i="100"/>
  <c r="O11" i="100"/>
  <c r="S11" i="100"/>
  <c r="W11" i="100"/>
  <c r="E17" i="100"/>
  <c r="I17" i="100"/>
  <c r="M17" i="100"/>
  <c r="Q17" i="100"/>
  <c r="U17" i="100"/>
  <c r="E22" i="100"/>
  <c r="I22" i="100"/>
  <c r="M22" i="100"/>
  <c r="Q22" i="100"/>
  <c r="U22" i="100"/>
  <c r="C27" i="100"/>
  <c r="G27" i="100"/>
  <c r="K27" i="100"/>
  <c r="O27" i="100"/>
  <c r="S27" i="100"/>
  <c r="W27" i="100"/>
  <c r="E33" i="100"/>
  <c r="I33" i="100"/>
  <c r="M33" i="100"/>
  <c r="Q33" i="100"/>
  <c r="U33" i="100"/>
  <c r="E52" i="100"/>
  <c r="I52" i="100"/>
  <c r="M52" i="100"/>
  <c r="Q52" i="100"/>
  <c r="U52" i="100"/>
  <c r="E71" i="100"/>
  <c r="I71" i="100"/>
  <c r="M71" i="100"/>
  <c r="Q71" i="100"/>
  <c r="U71" i="100"/>
  <c r="C4" i="99"/>
  <c r="G4" i="99"/>
  <c r="K4" i="99"/>
  <c r="O4" i="99"/>
  <c r="S4" i="99"/>
  <c r="W4" i="99"/>
  <c r="E8" i="99"/>
  <c r="I8" i="99"/>
  <c r="M8" i="99"/>
  <c r="Q8" i="99"/>
  <c r="U8" i="99"/>
  <c r="E11" i="99"/>
  <c r="I11" i="99"/>
  <c r="M11" i="99"/>
  <c r="Q11" i="99"/>
  <c r="U11" i="99"/>
  <c r="C17" i="99"/>
  <c r="G17" i="99"/>
  <c r="K17" i="99"/>
  <c r="O17" i="99"/>
  <c r="S17" i="99"/>
  <c r="W17" i="99"/>
  <c r="C22" i="99"/>
  <c r="G22" i="99"/>
  <c r="K22" i="99"/>
  <c r="O22" i="99"/>
  <c r="S22" i="99"/>
  <c r="W22" i="99"/>
  <c r="E27" i="99"/>
  <c r="I27" i="99"/>
  <c r="M27" i="99"/>
  <c r="Q27" i="99"/>
  <c r="U27" i="99"/>
  <c r="C33" i="99"/>
  <c r="G33" i="99"/>
  <c r="K33" i="99"/>
  <c r="O33" i="99"/>
  <c r="S33" i="99"/>
  <c r="W33" i="99"/>
  <c r="C52" i="99"/>
  <c r="G52" i="99"/>
  <c r="K52" i="99"/>
  <c r="O52" i="99"/>
  <c r="S52" i="99"/>
  <c r="W52" i="99"/>
  <c r="C71" i="99"/>
  <c r="G71" i="99"/>
  <c r="K71" i="99"/>
  <c r="O71" i="99"/>
  <c r="S71" i="99"/>
  <c r="W71" i="99"/>
  <c r="E4" i="98"/>
  <c r="I4" i="98"/>
  <c r="M4" i="98"/>
  <c r="Q4" i="98"/>
  <c r="U4" i="98"/>
  <c r="C8" i="98"/>
  <c r="G8" i="98"/>
  <c r="K8" i="98"/>
  <c r="O8" i="98"/>
  <c r="S8" i="98"/>
  <c r="W8" i="98"/>
  <c r="C11" i="98"/>
  <c r="G11" i="98"/>
  <c r="K11" i="98"/>
  <c r="O11" i="98"/>
  <c r="S11" i="98"/>
  <c r="E17" i="98"/>
  <c r="I17" i="98"/>
  <c r="M17" i="98"/>
  <c r="Q17" i="98"/>
  <c r="U17" i="98"/>
  <c r="E22" i="98"/>
  <c r="I22" i="98"/>
  <c r="M22" i="98"/>
  <c r="Q22" i="98"/>
  <c r="U22" i="98"/>
  <c r="C27" i="98"/>
  <c r="G27" i="98"/>
  <c r="K27" i="98"/>
  <c r="O27" i="98"/>
  <c r="S27" i="98"/>
  <c r="W27" i="98"/>
  <c r="E33" i="98"/>
  <c r="I33" i="98"/>
  <c r="M33" i="98"/>
  <c r="Q33" i="98"/>
  <c r="U33" i="98"/>
  <c r="E52" i="98"/>
  <c r="I52" i="98"/>
  <c r="M52" i="98"/>
  <c r="Q52" i="98"/>
  <c r="U52" i="98"/>
  <c r="E71" i="98"/>
  <c r="I71" i="98"/>
  <c r="M71" i="98"/>
  <c r="Q71" i="98"/>
  <c r="U71" i="98"/>
  <c r="C4" i="97"/>
  <c r="G4" i="97"/>
  <c r="K4" i="97"/>
  <c r="O4" i="97"/>
  <c r="S4" i="97"/>
  <c r="W4" i="97"/>
  <c r="E8" i="97"/>
  <c r="I8" i="97"/>
  <c r="M8" i="97"/>
  <c r="Q8" i="97"/>
  <c r="U8" i="97"/>
  <c r="E11" i="97"/>
  <c r="I11" i="97"/>
  <c r="M11" i="97"/>
  <c r="Q11" i="97"/>
  <c r="U11" i="97"/>
  <c r="C17" i="97"/>
  <c r="G17" i="97"/>
  <c r="K17" i="97"/>
  <c r="O17" i="97"/>
  <c r="S17" i="97"/>
  <c r="W17" i="97"/>
  <c r="C22" i="97"/>
  <c r="G22" i="97"/>
  <c r="K22" i="97"/>
  <c r="O22" i="97"/>
  <c r="S22" i="97"/>
  <c r="W22" i="97"/>
  <c r="E27" i="97"/>
  <c r="I27" i="97"/>
  <c r="M27" i="97"/>
  <c r="Q27" i="97"/>
  <c r="U27" i="97"/>
  <c r="C33" i="97"/>
  <c r="G33" i="97"/>
  <c r="K33" i="97"/>
  <c r="O33" i="97"/>
  <c r="S33" i="97"/>
  <c r="W33" i="97"/>
  <c r="C52" i="97"/>
  <c r="G52" i="97"/>
  <c r="K52" i="97"/>
  <c r="O52" i="97"/>
  <c r="S52" i="97"/>
  <c r="C71" i="97"/>
  <c r="G71" i="97"/>
  <c r="K71" i="97"/>
  <c r="O71" i="97"/>
  <c r="S71" i="97"/>
  <c r="W71" i="97"/>
  <c r="E4" i="96"/>
  <c r="I4" i="96"/>
  <c r="M4" i="96"/>
  <c r="Q4" i="96"/>
  <c r="U4" i="96"/>
  <c r="C8" i="96"/>
  <c r="G8" i="96"/>
  <c r="K8" i="96"/>
  <c r="O8" i="96"/>
  <c r="S8" i="96"/>
  <c r="W8" i="96"/>
  <c r="C11" i="96"/>
  <c r="G11" i="96"/>
  <c r="K11" i="96"/>
  <c r="O11" i="96"/>
  <c r="S11" i="96"/>
  <c r="W11" i="96"/>
  <c r="E17" i="96"/>
  <c r="I17" i="96"/>
  <c r="M17" i="96"/>
  <c r="Q17" i="96"/>
  <c r="U17" i="96"/>
  <c r="E22" i="96"/>
  <c r="I22" i="96"/>
  <c r="M22" i="96"/>
  <c r="Q22" i="96"/>
  <c r="U22" i="96"/>
  <c r="C27" i="96"/>
  <c r="G27" i="96"/>
  <c r="K27" i="96"/>
  <c r="O27" i="96"/>
  <c r="S27" i="96"/>
  <c r="W27" i="96"/>
  <c r="E33" i="96"/>
  <c r="I33" i="96"/>
  <c r="M33" i="96"/>
  <c r="Q33" i="96"/>
  <c r="U33" i="96"/>
  <c r="E52" i="96"/>
  <c r="I52" i="96"/>
  <c r="M52" i="96"/>
  <c r="Q52" i="96"/>
  <c r="U52" i="96"/>
  <c r="E71" i="96"/>
  <c r="I71" i="96"/>
  <c r="M71" i="96"/>
  <c r="Q71" i="96"/>
  <c r="U71" i="96"/>
  <c r="C4" i="95"/>
  <c r="G4" i="95"/>
  <c r="K4" i="95"/>
  <c r="O4" i="95"/>
  <c r="S4" i="95"/>
  <c r="W4" i="95"/>
  <c r="E8" i="95"/>
  <c r="I8" i="95"/>
  <c r="M8" i="95"/>
  <c r="Q8" i="95"/>
  <c r="U8" i="95"/>
  <c r="E11" i="95"/>
  <c r="I11" i="95"/>
  <c r="M11" i="95"/>
  <c r="Q11" i="95"/>
  <c r="U11" i="95"/>
  <c r="C17" i="95"/>
  <c r="G17" i="95"/>
  <c r="K17" i="95"/>
  <c r="O17" i="95"/>
  <c r="S17" i="95"/>
  <c r="W17" i="95"/>
  <c r="C22" i="95"/>
  <c r="G22" i="95"/>
  <c r="K22" i="95"/>
  <c r="O22" i="95"/>
  <c r="S22" i="95"/>
  <c r="W22" i="95"/>
  <c r="E27" i="95"/>
  <c r="I27" i="95"/>
  <c r="M27" i="95"/>
  <c r="Q27" i="95"/>
  <c r="U27" i="95"/>
  <c r="C33" i="95"/>
  <c r="G33" i="95"/>
  <c r="K33" i="95"/>
  <c r="O33" i="95"/>
  <c r="S33" i="95"/>
  <c r="W33" i="95"/>
  <c r="C52" i="95"/>
  <c r="G52" i="95"/>
  <c r="K52" i="95"/>
  <c r="O52" i="95"/>
  <c r="S52" i="95"/>
  <c r="C71" i="95"/>
  <c r="G71" i="95"/>
  <c r="K71" i="95"/>
  <c r="O71" i="95"/>
  <c r="S71" i="95"/>
  <c r="W71" i="95"/>
  <c r="E4" i="92"/>
  <c r="I4" i="92"/>
  <c r="M4" i="92"/>
  <c r="Q4" i="92"/>
  <c r="U4" i="92"/>
  <c r="C8" i="92"/>
  <c r="G8" i="92"/>
  <c r="K8" i="92"/>
  <c r="O8" i="92"/>
  <c r="S8" i="92"/>
  <c r="W8" i="92"/>
  <c r="C11" i="92"/>
  <c r="G11" i="92"/>
  <c r="K11" i="92"/>
  <c r="O11" i="92"/>
  <c r="S11" i="92"/>
  <c r="W11" i="92"/>
  <c r="E17" i="92"/>
  <c r="I17" i="92"/>
  <c r="M17" i="92"/>
  <c r="Q17" i="92"/>
  <c r="U17" i="92"/>
  <c r="E22" i="92"/>
  <c r="I22" i="92"/>
  <c r="M22" i="92"/>
  <c r="Q22" i="92"/>
  <c r="U22" i="92"/>
  <c r="C27" i="92"/>
  <c r="G27" i="92"/>
  <c r="K27" i="92"/>
  <c r="O27" i="92"/>
  <c r="S27" i="92"/>
  <c r="W27" i="92"/>
  <c r="E33" i="92"/>
  <c r="I33" i="92"/>
  <c r="M33" i="92"/>
  <c r="Q33" i="92"/>
  <c r="U33" i="92"/>
  <c r="E52" i="92"/>
  <c r="I52" i="92"/>
  <c r="M52" i="92"/>
  <c r="Q52" i="92"/>
  <c r="U52" i="92"/>
  <c r="E71" i="92"/>
  <c r="I71" i="92"/>
  <c r="M71" i="92"/>
  <c r="Q71" i="92"/>
  <c r="U71" i="92"/>
  <c r="C4" i="91"/>
  <c r="G4" i="91"/>
  <c r="K4" i="91"/>
  <c r="O4" i="91"/>
  <c r="S4" i="91"/>
  <c r="W4" i="91"/>
  <c r="E8" i="91"/>
  <c r="I8" i="91"/>
  <c r="M8" i="91"/>
  <c r="Q8" i="91"/>
  <c r="U8" i="91"/>
  <c r="E11" i="91"/>
  <c r="I11" i="91"/>
  <c r="M11" i="91"/>
  <c r="Q11" i="91"/>
  <c r="U11" i="91"/>
  <c r="C17" i="91"/>
  <c r="G17" i="91"/>
  <c r="K17" i="91"/>
  <c r="O17" i="91"/>
  <c r="S17" i="91"/>
  <c r="C22" i="91"/>
  <c r="G22" i="91"/>
  <c r="K22" i="91"/>
  <c r="O22" i="91"/>
  <c r="S22" i="91"/>
  <c r="W22" i="91"/>
  <c r="E27" i="91"/>
  <c r="I27" i="91"/>
  <c r="M27" i="91"/>
  <c r="Q27" i="91"/>
  <c r="U27" i="91"/>
  <c r="C33" i="91"/>
  <c r="G33" i="91"/>
  <c r="K33" i="91"/>
  <c r="O33" i="91"/>
  <c r="S33" i="91"/>
  <c r="W33" i="91"/>
  <c r="C52" i="91"/>
  <c r="G52" i="91"/>
  <c r="K52" i="91"/>
  <c r="O52" i="91"/>
  <c r="S52" i="91"/>
  <c r="W52" i="91"/>
  <c r="C71" i="91"/>
  <c r="G71" i="91"/>
  <c r="K71" i="91"/>
  <c r="O71" i="91"/>
  <c r="S71" i="91"/>
  <c r="E4" i="90"/>
  <c r="I4" i="90"/>
  <c r="M4" i="90"/>
  <c r="Q4" i="90"/>
  <c r="U4" i="90"/>
  <c r="C8" i="90"/>
  <c r="G8" i="90"/>
  <c r="K8" i="90"/>
  <c r="O8" i="90"/>
  <c r="S8" i="90"/>
  <c r="W8" i="90"/>
  <c r="C11" i="90"/>
  <c r="G11" i="90"/>
  <c r="K11" i="90"/>
  <c r="O11" i="90"/>
  <c r="S11" i="90"/>
  <c r="W11" i="90"/>
  <c r="E17" i="90"/>
  <c r="I17" i="90"/>
  <c r="M17" i="90"/>
  <c r="Q17" i="90"/>
  <c r="U17" i="90"/>
  <c r="E22" i="90"/>
  <c r="I22" i="90"/>
  <c r="M22" i="90"/>
  <c r="Q22" i="90"/>
  <c r="U22" i="90"/>
  <c r="C27" i="90"/>
  <c r="G27" i="90"/>
  <c r="K27" i="90"/>
  <c r="O27" i="90"/>
  <c r="S27" i="90"/>
  <c r="W27" i="90"/>
  <c r="E33" i="90"/>
  <c r="I33" i="90"/>
  <c r="M33" i="90"/>
  <c r="Q33" i="90"/>
  <c r="U33" i="90"/>
  <c r="E52" i="90"/>
  <c r="I52" i="90"/>
  <c r="M52" i="90"/>
  <c r="Q52" i="90"/>
  <c r="U52" i="90"/>
  <c r="E71" i="90"/>
  <c r="I71" i="90"/>
  <c r="M71" i="90"/>
  <c r="Q71" i="90"/>
  <c r="U71" i="90"/>
  <c r="C4" i="89"/>
  <c r="G4" i="89"/>
  <c r="K4" i="89"/>
  <c r="O4" i="89"/>
  <c r="S4" i="89"/>
  <c r="W4" i="89"/>
  <c r="E8" i="89"/>
  <c r="I8" i="89"/>
  <c r="M8" i="89"/>
  <c r="Q8" i="89"/>
  <c r="U8" i="89"/>
  <c r="E11" i="89"/>
  <c r="I11" i="89"/>
  <c r="M11" i="89"/>
  <c r="Q11" i="89"/>
  <c r="U11" i="89"/>
  <c r="C17" i="89"/>
  <c r="G17" i="89"/>
  <c r="K17" i="89"/>
  <c r="O17" i="89"/>
  <c r="S17" i="89"/>
  <c r="W17" i="89"/>
  <c r="C22" i="89"/>
  <c r="G22" i="89"/>
  <c r="K22" i="89"/>
  <c r="O22" i="89"/>
  <c r="S22" i="89"/>
  <c r="W22" i="89"/>
  <c r="E27" i="89"/>
  <c r="I27" i="89"/>
  <c r="M27" i="89"/>
  <c r="Q27" i="89"/>
  <c r="U27" i="89"/>
  <c r="C33" i="89"/>
  <c r="G33" i="89"/>
  <c r="K33" i="89"/>
  <c r="O33" i="89"/>
  <c r="S33" i="89"/>
  <c r="W33" i="89"/>
  <c r="C52" i="89"/>
  <c r="G52" i="89"/>
  <c r="K52" i="89"/>
  <c r="O52" i="89"/>
  <c r="S52" i="89"/>
  <c r="W52" i="89"/>
  <c r="C71" i="89"/>
  <c r="G71" i="89"/>
  <c r="K71" i="89"/>
  <c r="O71" i="89"/>
  <c r="S71" i="89"/>
  <c r="W71" i="89"/>
  <c r="E4" i="88"/>
  <c r="I4" i="88"/>
  <c r="M4" i="88"/>
  <c r="Q4" i="88"/>
  <c r="U4" i="88"/>
  <c r="C8" i="88"/>
  <c r="G8" i="88"/>
  <c r="K8" i="88"/>
  <c r="O8" i="88"/>
  <c r="S8" i="88"/>
  <c r="W8" i="88"/>
  <c r="C11" i="88"/>
  <c r="G11" i="88"/>
  <c r="K11" i="88"/>
  <c r="O11" i="88"/>
  <c r="S11" i="88"/>
  <c r="W11" i="88"/>
  <c r="E17" i="88"/>
  <c r="I17" i="88"/>
  <c r="M17" i="88"/>
  <c r="Q17" i="88"/>
  <c r="U17" i="88"/>
  <c r="E71" i="61"/>
  <c r="I71" i="61"/>
  <c r="M71" i="61"/>
  <c r="Q71" i="61"/>
  <c r="U71" i="61"/>
  <c r="E4" i="59"/>
  <c r="I4" i="59"/>
  <c r="M4" i="59"/>
  <c r="Q4" i="59"/>
  <c r="U4" i="59"/>
  <c r="C8" i="59"/>
  <c r="G8" i="59"/>
  <c r="K8" i="59"/>
  <c r="O8" i="59"/>
  <c r="S8" i="59"/>
  <c r="W8" i="59"/>
  <c r="C11" i="59"/>
  <c r="G11" i="59"/>
  <c r="K11" i="59"/>
  <c r="O11" i="59"/>
  <c r="S11" i="59"/>
  <c r="W11" i="59"/>
  <c r="E17" i="59"/>
  <c r="I17" i="59"/>
  <c r="M17" i="59"/>
  <c r="Q17" i="59"/>
  <c r="U17" i="59"/>
  <c r="E22" i="59"/>
  <c r="I22" i="59"/>
  <c r="M22" i="59"/>
  <c r="Q22" i="59"/>
  <c r="U22" i="59"/>
  <c r="C27" i="59"/>
  <c r="G27" i="59"/>
  <c r="K27" i="59"/>
  <c r="O27" i="59"/>
  <c r="S27" i="59"/>
  <c r="W27" i="59"/>
  <c r="E33" i="59"/>
  <c r="I33" i="59"/>
  <c r="M33" i="59"/>
  <c r="Q33" i="59"/>
  <c r="U33" i="59"/>
  <c r="E52" i="59"/>
  <c r="I52" i="59"/>
  <c r="M52" i="59"/>
  <c r="Q52" i="59"/>
  <c r="U52" i="59"/>
  <c r="E71" i="59"/>
  <c r="I71" i="59"/>
  <c r="M71" i="59"/>
  <c r="Q71" i="59"/>
  <c r="U71" i="59"/>
  <c r="C4" i="58"/>
  <c r="G4" i="58"/>
  <c r="K4" i="58"/>
  <c r="O4" i="58"/>
  <c r="S4" i="58"/>
  <c r="W4" i="58"/>
  <c r="E8" i="58"/>
  <c r="I8" i="58"/>
  <c r="M8" i="58"/>
  <c r="Q8" i="58"/>
  <c r="U8" i="58"/>
  <c r="E11" i="58"/>
  <c r="I11" i="58"/>
  <c r="M11" i="58"/>
  <c r="Q11" i="58"/>
  <c r="U11" i="58"/>
  <c r="C17" i="58"/>
  <c r="G17" i="58"/>
  <c r="K17" i="58"/>
  <c r="O17" i="58"/>
  <c r="S17" i="58"/>
  <c r="W17" i="58"/>
  <c r="C22" i="58"/>
  <c r="G22" i="58"/>
  <c r="K22" i="58"/>
  <c r="O22" i="58"/>
  <c r="S22" i="58"/>
  <c r="W22" i="58"/>
  <c r="E27" i="58"/>
  <c r="I27" i="58"/>
  <c r="M27" i="58"/>
  <c r="Q27" i="58"/>
  <c r="U27" i="58"/>
  <c r="C33" i="58"/>
  <c r="G33" i="58"/>
  <c r="K33" i="58"/>
  <c r="O33" i="58"/>
  <c r="S33" i="58"/>
  <c r="W33" i="58"/>
  <c r="C52" i="58"/>
  <c r="G52" i="58"/>
  <c r="K52" i="58"/>
  <c r="O52" i="58"/>
  <c r="S52" i="58"/>
  <c r="W52" i="58"/>
  <c r="C71" i="58"/>
  <c r="G71" i="58"/>
  <c r="K71" i="58"/>
  <c r="O71" i="58"/>
  <c r="S71" i="58"/>
  <c r="W71" i="58"/>
  <c r="D52" i="24"/>
  <c r="H52" i="24"/>
  <c r="L52" i="24"/>
  <c r="P52" i="24"/>
  <c r="T52" i="24"/>
  <c r="D71" i="24"/>
  <c r="H71" i="24"/>
  <c r="L71" i="24"/>
  <c r="P71" i="24"/>
  <c r="T71" i="24"/>
  <c r="F4" i="23"/>
  <c r="F3" i="23" s="1"/>
  <c r="J4" i="23"/>
  <c r="J3" i="23" s="1"/>
  <c r="N4" i="23"/>
  <c r="N3" i="23" s="1"/>
  <c r="R4" i="23"/>
  <c r="R3" i="23" s="1"/>
  <c r="V4" i="23"/>
  <c r="V3" i="23" s="1"/>
  <c r="D8" i="23"/>
  <c r="H8" i="23"/>
  <c r="L8" i="23"/>
  <c r="P8" i="23"/>
  <c r="T8" i="23"/>
  <c r="D11" i="23"/>
  <c r="H11" i="23"/>
  <c r="L11" i="23"/>
  <c r="P11" i="23"/>
  <c r="T11" i="23"/>
  <c r="N17" i="23"/>
  <c r="V17" i="23"/>
  <c r="F22" i="23"/>
  <c r="J22" i="23"/>
  <c r="N22" i="23"/>
  <c r="R22" i="23"/>
  <c r="V22" i="23"/>
  <c r="P27" i="23"/>
  <c r="T27" i="23"/>
  <c r="V33" i="23"/>
  <c r="V26" i="23" s="1"/>
  <c r="C11" i="121"/>
  <c r="G11" i="121"/>
  <c r="K11" i="121"/>
  <c r="O11" i="121"/>
  <c r="S11" i="121"/>
  <c r="W11" i="121"/>
  <c r="E17" i="121"/>
  <c r="I17" i="121"/>
  <c r="M17" i="121"/>
  <c r="Q17" i="121"/>
  <c r="U17" i="121"/>
  <c r="E22" i="121"/>
  <c r="I22" i="121"/>
  <c r="M22" i="121"/>
  <c r="Q22" i="121"/>
  <c r="U22" i="121"/>
  <c r="G27" i="121"/>
  <c r="K27" i="121"/>
  <c r="S27" i="121"/>
  <c r="W27" i="121"/>
  <c r="E33" i="121"/>
  <c r="I33" i="121"/>
  <c r="M33" i="121"/>
  <c r="Q33" i="121"/>
  <c r="U33" i="121"/>
  <c r="E52" i="121"/>
  <c r="I52" i="121"/>
  <c r="M52" i="121"/>
  <c r="Q52" i="121"/>
  <c r="U52" i="121"/>
  <c r="E71" i="121"/>
  <c r="M71" i="121"/>
  <c r="Q71" i="121"/>
  <c r="W4" i="120"/>
  <c r="W17" i="120"/>
  <c r="W22" i="120"/>
  <c r="C71" i="112"/>
  <c r="G71" i="112"/>
  <c r="K71" i="112"/>
  <c r="O71" i="112"/>
  <c r="S71" i="112"/>
  <c r="W71" i="112"/>
  <c r="W33" i="40"/>
  <c r="E11" i="34"/>
  <c r="I11" i="34"/>
  <c r="M11" i="34"/>
  <c r="Q11" i="34"/>
  <c r="U11" i="34"/>
  <c r="C17" i="34"/>
  <c r="G17" i="34"/>
  <c r="K17" i="34"/>
  <c r="O17" i="34"/>
  <c r="S17" i="34"/>
  <c r="W17" i="34"/>
  <c r="C22" i="34"/>
  <c r="G22" i="34"/>
  <c r="K22" i="34"/>
  <c r="O22" i="34"/>
  <c r="S22" i="34"/>
  <c r="E27" i="34"/>
  <c r="I27" i="34"/>
  <c r="M27" i="34"/>
  <c r="Q27" i="34"/>
  <c r="U27" i="34"/>
  <c r="G33" i="34"/>
  <c r="K33" i="34"/>
  <c r="O33" i="34"/>
  <c r="S33" i="34"/>
  <c r="W33" i="34"/>
  <c r="T33" i="31"/>
  <c r="D22" i="29"/>
  <c r="H22" i="29"/>
  <c r="L22" i="29"/>
  <c r="P22" i="29"/>
  <c r="T22" i="29"/>
  <c r="F27" i="29"/>
  <c r="F26" i="29" s="1"/>
  <c r="N27" i="29"/>
  <c r="R27" i="29"/>
  <c r="H33" i="29"/>
  <c r="H26" i="29" s="1"/>
  <c r="L33" i="29"/>
  <c r="P33" i="29"/>
  <c r="T33" i="29"/>
  <c r="T52" i="29"/>
  <c r="D4" i="10"/>
  <c r="D3" i="10" s="1"/>
  <c r="H4" i="10"/>
  <c r="H3" i="10" s="1"/>
  <c r="L4" i="10"/>
  <c r="L3" i="10" s="1"/>
  <c r="P4" i="10"/>
  <c r="P3" i="10" s="1"/>
  <c r="T4" i="10"/>
  <c r="T3" i="10" s="1"/>
  <c r="F8" i="10"/>
  <c r="J8" i="10"/>
  <c r="N8" i="10"/>
  <c r="R8" i="10"/>
  <c r="V8" i="10"/>
  <c r="F11" i="10"/>
  <c r="J11" i="10"/>
  <c r="J3" i="10" s="1"/>
  <c r="N11" i="10"/>
  <c r="R11" i="10"/>
  <c r="V11" i="10"/>
  <c r="D17" i="10"/>
  <c r="H17" i="10"/>
  <c r="L17" i="10"/>
  <c r="P17" i="10"/>
  <c r="T17" i="10"/>
  <c r="D22" i="10"/>
  <c r="H22" i="10"/>
  <c r="L22" i="10"/>
  <c r="P22" i="10"/>
  <c r="T22" i="10"/>
  <c r="F27" i="10"/>
  <c r="J27" i="10"/>
  <c r="N27" i="10"/>
  <c r="R27" i="10"/>
  <c r="V27" i="10"/>
  <c r="D52" i="10"/>
  <c r="H52" i="10"/>
  <c r="L52" i="10"/>
  <c r="P52" i="10"/>
  <c r="T52" i="10"/>
  <c r="D71" i="10"/>
  <c r="H71" i="10"/>
  <c r="L71" i="10"/>
  <c r="P71" i="10"/>
  <c r="T71" i="10"/>
  <c r="D4" i="6"/>
  <c r="D3" i="6" s="1"/>
  <c r="H4" i="6"/>
  <c r="H3" i="6" s="1"/>
  <c r="L4" i="6"/>
  <c r="P4" i="6"/>
  <c r="T4" i="6"/>
  <c r="F8" i="6"/>
  <c r="J8" i="6"/>
  <c r="N8" i="6"/>
  <c r="R8" i="6"/>
  <c r="V8" i="6"/>
  <c r="F11" i="6"/>
  <c r="J11" i="6"/>
  <c r="N11" i="6"/>
  <c r="R11" i="6"/>
  <c r="V11" i="6"/>
  <c r="D17" i="6"/>
  <c r="H17" i="6"/>
  <c r="L17" i="6"/>
  <c r="P17" i="6"/>
  <c r="T17" i="6"/>
  <c r="D22" i="6"/>
  <c r="H22" i="6"/>
  <c r="L22" i="6"/>
  <c r="P22" i="6"/>
  <c r="T22" i="6"/>
  <c r="F27" i="6"/>
  <c r="F26" i="6" s="1"/>
  <c r="J27" i="6"/>
  <c r="J26" i="6" s="1"/>
  <c r="N27" i="6"/>
  <c r="N26" i="6" s="1"/>
  <c r="R27" i="6"/>
  <c r="R26" i="6" s="1"/>
  <c r="V27" i="6"/>
  <c r="V26" i="6" s="1"/>
  <c r="D33" i="6"/>
  <c r="H33" i="6"/>
  <c r="L33" i="6"/>
  <c r="P33" i="6"/>
  <c r="T33" i="6"/>
  <c r="D52" i="6"/>
  <c r="H52" i="6"/>
  <c r="L52" i="6"/>
  <c r="P52" i="6"/>
  <c r="T52" i="6"/>
  <c r="D71" i="6"/>
  <c r="H71" i="6"/>
  <c r="L71" i="6"/>
  <c r="P71" i="6"/>
  <c r="T71" i="6"/>
  <c r="F4" i="5"/>
  <c r="F3" i="5" s="1"/>
  <c r="J4" i="5"/>
  <c r="N4" i="5"/>
  <c r="N3" i="5" s="1"/>
  <c r="R4" i="5"/>
  <c r="R3" i="5" s="1"/>
  <c r="V4" i="5"/>
  <c r="V3" i="5" s="1"/>
  <c r="D8" i="5"/>
  <c r="H8" i="5"/>
  <c r="L8" i="5"/>
  <c r="P8" i="5"/>
  <c r="T8" i="5"/>
  <c r="D11" i="5"/>
  <c r="H11" i="5"/>
  <c r="L11" i="5"/>
  <c r="P11" i="5"/>
  <c r="T11" i="5"/>
  <c r="F17" i="5"/>
  <c r="J17" i="5"/>
  <c r="N17" i="5"/>
  <c r="R17" i="5"/>
  <c r="V17" i="5"/>
  <c r="F22" i="5"/>
  <c r="J22" i="5"/>
  <c r="N22" i="5"/>
  <c r="R22" i="5"/>
  <c r="V22" i="5"/>
  <c r="D27" i="5"/>
  <c r="D26" i="5" s="1"/>
  <c r="H27" i="5"/>
  <c r="H26" i="5" s="1"/>
  <c r="L27" i="5"/>
  <c r="L26" i="5" s="1"/>
  <c r="P27" i="5"/>
  <c r="P26" i="5" s="1"/>
  <c r="T27" i="5"/>
  <c r="T26" i="5" s="1"/>
  <c r="F33" i="5"/>
  <c r="F26" i="5" s="1"/>
  <c r="J33" i="5"/>
  <c r="J26" i="5" s="1"/>
  <c r="N33" i="5"/>
  <c r="N26" i="5" s="1"/>
  <c r="R33" i="5"/>
  <c r="R26" i="5" s="1"/>
  <c r="V33" i="5"/>
  <c r="V26" i="5" s="1"/>
  <c r="F52" i="5"/>
  <c r="J52" i="5"/>
  <c r="N52" i="5"/>
  <c r="R52" i="5"/>
  <c r="V52" i="5"/>
  <c r="F71" i="5"/>
  <c r="J71" i="5"/>
  <c r="N71" i="5"/>
  <c r="R71" i="5"/>
  <c r="V71" i="5"/>
  <c r="D4" i="4"/>
  <c r="D3" i="4" s="1"/>
  <c r="H4" i="4"/>
  <c r="H3" i="4" s="1"/>
  <c r="L4" i="4"/>
  <c r="L3" i="4" s="1"/>
  <c r="P4" i="4"/>
  <c r="P3" i="4" s="1"/>
  <c r="T4" i="4"/>
  <c r="T3" i="4" s="1"/>
  <c r="F8" i="4"/>
  <c r="J8" i="4"/>
  <c r="N8" i="4"/>
  <c r="R8" i="4"/>
  <c r="V8" i="4"/>
  <c r="F11" i="4"/>
  <c r="J11" i="4"/>
  <c r="N11" i="4"/>
  <c r="R11" i="4"/>
  <c r="V11" i="4"/>
  <c r="D17" i="4"/>
  <c r="H17" i="4"/>
  <c r="L17" i="4"/>
  <c r="P17" i="4"/>
  <c r="T17" i="4"/>
  <c r="D22" i="4"/>
  <c r="H22" i="4"/>
  <c r="L22" i="4"/>
  <c r="P22" i="4"/>
  <c r="T22" i="4"/>
  <c r="F27" i="4"/>
  <c r="F26" i="4" s="1"/>
  <c r="J27" i="4"/>
  <c r="J26" i="4" s="1"/>
  <c r="N27" i="4"/>
  <c r="N26" i="4" s="1"/>
  <c r="R27" i="4"/>
  <c r="R26" i="4" s="1"/>
  <c r="V27" i="4"/>
  <c r="V26" i="4" s="1"/>
  <c r="D33" i="4"/>
  <c r="D26" i="4" s="1"/>
  <c r="H33" i="4"/>
  <c r="H26" i="4" s="1"/>
  <c r="L33" i="4"/>
  <c r="L26" i="4" s="1"/>
  <c r="P33" i="4"/>
  <c r="P26" i="4" s="1"/>
  <c r="T33" i="4"/>
  <c r="T26" i="4" s="1"/>
  <c r="D71" i="38"/>
  <c r="H71" i="38"/>
  <c r="L71" i="38"/>
  <c r="P71" i="38"/>
  <c r="T71" i="38"/>
  <c r="F4" i="37"/>
  <c r="F3" i="37" s="1"/>
  <c r="J4" i="37"/>
  <c r="J3" i="37" s="1"/>
  <c r="N4" i="37"/>
  <c r="N3" i="37" s="1"/>
  <c r="R4" i="37"/>
  <c r="R3" i="37" s="1"/>
  <c r="V4" i="37"/>
  <c r="V3" i="37" s="1"/>
  <c r="D8" i="37"/>
  <c r="H8" i="37"/>
  <c r="L8" i="37"/>
  <c r="P8" i="37"/>
  <c r="T8" i="37"/>
  <c r="D11" i="37"/>
  <c r="H11" i="37"/>
  <c r="L11" i="37"/>
  <c r="P11" i="37"/>
  <c r="T11" i="37"/>
  <c r="F17" i="37"/>
  <c r="J17" i="37"/>
  <c r="N17" i="37"/>
  <c r="R17" i="37"/>
  <c r="V17" i="37"/>
  <c r="F22" i="37"/>
  <c r="J22" i="37"/>
  <c r="N22" i="37"/>
  <c r="R22" i="37"/>
  <c r="V22" i="37"/>
  <c r="D27" i="37"/>
  <c r="D26" i="37" s="1"/>
  <c r="H27" i="37"/>
  <c r="H26" i="37" s="1"/>
  <c r="L27" i="37"/>
  <c r="L26" i="37" s="1"/>
  <c r="P27" i="37"/>
  <c r="P26" i="37" s="1"/>
  <c r="T27" i="37"/>
  <c r="T26" i="37" s="1"/>
  <c r="F33" i="37"/>
  <c r="J33" i="37"/>
  <c r="N33" i="37"/>
  <c r="R33" i="37"/>
  <c r="R26" i="37" s="1"/>
  <c r="V33" i="37"/>
  <c r="V26" i="37" s="1"/>
  <c r="U33" i="31"/>
  <c r="I33" i="29"/>
  <c r="M33" i="29"/>
  <c r="M26" i="29" s="1"/>
  <c r="Q33" i="29"/>
  <c r="Q26" i="29" s="1"/>
  <c r="U33" i="29"/>
  <c r="U26" i="29" s="1"/>
  <c r="W71" i="37"/>
  <c r="U4" i="36"/>
  <c r="W11" i="36"/>
  <c r="M17" i="36"/>
  <c r="Q17" i="36"/>
  <c r="U17" i="36"/>
  <c r="V4" i="31"/>
  <c r="C52" i="24"/>
  <c r="G52" i="24"/>
  <c r="K52" i="24"/>
  <c r="O52" i="24"/>
  <c r="S52" i="24"/>
  <c r="W52" i="24"/>
  <c r="C71" i="24"/>
  <c r="G71" i="24"/>
  <c r="K71" i="24"/>
  <c r="O71" i="24"/>
  <c r="S71" i="24"/>
  <c r="W71" i="24"/>
  <c r="E4" i="23"/>
  <c r="E3" i="23" s="1"/>
  <c r="I4" i="23"/>
  <c r="I3" i="23" s="1"/>
  <c r="M4" i="23"/>
  <c r="M3" i="23" s="1"/>
  <c r="Q4" i="23"/>
  <c r="Q3" i="23" s="1"/>
  <c r="U4" i="23"/>
  <c r="U3" i="23" s="1"/>
  <c r="C8" i="23"/>
  <c r="G8" i="23"/>
  <c r="K8" i="23"/>
  <c r="O8" i="23"/>
  <c r="S8" i="23"/>
  <c r="W8" i="23"/>
  <c r="C11" i="23"/>
  <c r="G11" i="23"/>
  <c r="K11" i="23"/>
  <c r="O11" i="23"/>
  <c r="S11" i="23"/>
  <c r="W11" i="23"/>
  <c r="Q17" i="23"/>
  <c r="U17" i="23"/>
  <c r="E22" i="23"/>
  <c r="I22" i="23"/>
  <c r="M22" i="23"/>
  <c r="Q22" i="23"/>
  <c r="U22" i="23"/>
  <c r="W27" i="23"/>
  <c r="U33" i="23"/>
  <c r="U26" i="23" s="1"/>
  <c r="R71" i="4"/>
  <c r="V71" i="4"/>
  <c r="T17" i="3"/>
  <c r="P5" i="12"/>
  <c r="P5" i="9"/>
  <c r="P5" i="11"/>
  <c r="P5" i="7"/>
  <c r="P4" i="2"/>
  <c r="R6" i="12"/>
  <c r="R6" i="11"/>
  <c r="R6" i="9"/>
  <c r="R6" i="7"/>
  <c r="D7" i="12"/>
  <c r="D7" i="11"/>
  <c r="D7" i="9"/>
  <c r="D7" i="7"/>
  <c r="T7" i="12"/>
  <c r="T7" i="11"/>
  <c r="T7" i="9"/>
  <c r="T7" i="7"/>
  <c r="F9" i="12"/>
  <c r="F9" i="11"/>
  <c r="F9" i="9"/>
  <c r="F9" i="7"/>
  <c r="F8" i="2"/>
  <c r="V9" i="12"/>
  <c r="V9" i="11"/>
  <c r="V9" i="9"/>
  <c r="V9" i="7"/>
  <c r="V8" i="2"/>
  <c r="T10" i="12"/>
  <c r="T10" i="9"/>
  <c r="T10" i="11"/>
  <c r="T10" i="7"/>
  <c r="F12" i="12"/>
  <c r="F12" i="11"/>
  <c r="F12" i="9"/>
  <c r="F12" i="7"/>
  <c r="F11" i="2"/>
  <c r="R12" i="12"/>
  <c r="R12" i="11"/>
  <c r="R12" i="9"/>
  <c r="R12" i="7"/>
  <c r="R11" i="2"/>
  <c r="D13" i="12"/>
  <c r="D13" i="11"/>
  <c r="D13" i="9"/>
  <c r="D13" i="7"/>
  <c r="F14" i="12"/>
  <c r="F14" i="11"/>
  <c r="F14" i="9"/>
  <c r="F14" i="7"/>
  <c r="V14" i="12"/>
  <c r="V14" i="11"/>
  <c r="V14" i="9"/>
  <c r="V14" i="7"/>
  <c r="H15" i="12"/>
  <c r="H15" i="9"/>
  <c r="H15" i="11"/>
  <c r="H15" i="7"/>
  <c r="N16" i="12"/>
  <c r="N16" i="11"/>
  <c r="N16" i="9"/>
  <c r="N16" i="7"/>
  <c r="T18" i="12"/>
  <c r="T18" i="11"/>
  <c r="T18" i="9"/>
  <c r="T18" i="7"/>
  <c r="T17" i="2"/>
  <c r="F19" i="12"/>
  <c r="F19" i="11"/>
  <c r="F19" i="9"/>
  <c r="F19" i="7"/>
  <c r="V19" i="12"/>
  <c r="V19" i="11"/>
  <c r="V19" i="9"/>
  <c r="V19" i="7"/>
  <c r="H20" i="12"/>
  <c r="H20" i="11"/>
  <c r="H20" i="9"/>
  <c r="H20" i="7"/>
  <c r="V21" i="12"/>
  <c r="V21" i="11"/>
  <c r="V21" i="9"/>
  <c r="V21" i="7"/>
  <c r="L23" i="12"/>
  <c r="L23" i="11"/>
  <c r="L23" i="9"/>
  <c r="L23" i="7"/>
  <c r="L22" i="2"/>
  <c r="R24" i="12"/>
  <c r="R24" i="11"/>
  <c r="R24" i="9"/>
  <c r="R24" i="7"/>
  <c r="H25" i="12"/>
  <c r="H25" i="9"/>
  <c r="H25" i="11"/>
  <c r="H25" i="7"/>
  <c r="R28" i="12"/>
  <c r="R28" i="11"/>
  <c r="R28" i="9"/>
  <c r="R28" i="7"/>
  <c r="R27" i="2"/>
  <c r="H29" i="12"/>
  <c r="H29" i="11"/>
  <c r="H29" i="9"/>
  <c r="H29" i="7"/>
  <c r="J30" i="12"/>
  <c r="J30" i="11"/>
  <c r="J30" i="9"/>
  <c r="J30" i="7"/>
  <c r="H31" i="12"/>
  <c r="H31" i="11"/>
  <c r="H31" i="9"/>
  <c r="H31" i="7"/>
  <c r="V32" i="12"/>
  <c r="V32" i="11"/>
  <c r="V32" i="9"/>
  <c r="V32" i="7"/>
  <c r="H34" i="12"/>
  <c r="H34" i="11"/>
  <c r="H34" i="9"/>
  <c r="H34" i="7"/>
  <c r="H33" i="2"/>
  <c r="J35" i="12"/>
  <c r="J35" i="11"/>
  <c r="J35" i="9"/>
  <c r="J35" i="7"/>
  <c r="L36" i="12"/>
  <c r="L36" i="11"/>
  <c r="L36" i="9"/>
  <c r="L36" i="7"/>
  <c r="N37" i="12"/>
  <c r="N37" i="11"/>
  <c r="N37" i="7"/>
  <c r="N37" i="9"/>
  <c r="T38" i="12"/>
  <c r="T38" i="9"/>
  <c r="T38" i="7"/>
  <c r="F39" i="12"/>
  <c r="F39" i="9"/>
  <c r="F39" i="7"/>
  <c r="V39" i="12"/>
  <c r="V39" i="11"/>
  <c r="V39" i="9"/>
  <c r="V39" i="7"/>
  <c r="H40" i="12"/>
  <c r="H40" i="9"/>
  <c r="H40" i="7"/>
  <c r="J41" i="12"/>
  <c r="J41" i="11"/>
  <c r="J41" i="9"/>
  <c r="J41" i="7"/>
  <c r="T42" i="12"/>
  <c r="T42" i="11"/>
  <c r="T42" i="9"/>
  <c r="T42" i="7"/>
  <c r="F43" i="7"/>
  <c r="V43" i="7"/>
  <c r="H44" i="7"/>
  <c r="R45" i="12"/>
  <c r="R45" i="11"/>
  <c r="R45" i="9"/>
  <c r="R45" i="7"/>
  <c r="T46" i="7"/>
  <c r="N47" i="11"/>
  <c r="N47" i="12"/>
  <c r="N47" i="9"/>
  <c r="N47" i="7"/>
  <c r="D48" i="12"/>
  <c r="D48" i="11"/>
  <c r="D48" i="9"/>
  <c r="D48" i="7"/>
  <c r="T48" i="12"/>
  <c r="T48" i="11"/>
  <c r="T48" i="9"/>
  <c r="T48" i="7"/>
  <c r="R49" i="12"/>
  <c r="R49" i="11"/>
  <c r="R49" i="7"/>
  <c r="R49" i="9"/>
  <c r="D50" i="7"/>
  <c r="T50" i="7"/>
  <c r="J51" i="7"/>
  <c r="T53" i="12"/>
  <c r="T53" i="11"/>
  <c r="T53" i="9"/>
  <c r="T53" i="7"/>
  <c r="T52" i="2"/>
  <c r="F54" i="12"/>
  <c r="F54" i="11"/>
  <c r="F54" i="9"/>
  <c r="F54" i="7"/>
  <c r="L55" i="12"/>
  <c r="L55" i="11"/>
  <c r="L55" i="9"/>
  <c r="L55" i="7"/>
  <c r="J56" i="12"/>
  <c r="J56" i="11"/>
  <c r="J56" i="9"/>
  <c r="J56" i="7"/>
  <c r="P57" i="12"/>
  <c r="P57" i="9"/>
  <c r="P57" i="11"/>
  <c r="P57" i="7"/>
  <c r="F58" i="12"/>
  <c r="F58" i="9"/>
  <c r="F58" i="11"/>
  <c r="F58" i="7"/>
  <c r="V58" i="12"/>
  <c r="V58" i="9"/>
  <c r="V58" i="11"/>
  <c r="V58" i="7"/>
  <c r="L59" i="12"/>
  <c r="L59" i="11"/>
  <c r="L59" i="9"/>
  <c r="L59" i="7"/>
  <c r="J60" i="12"/>
  <c r="J60" i="9"/>
  <c r="J60" i="11"/>
  <c r="J60" i="7"/>
  <c r="L61" i="7"/>
  <c r="F62" i="12"/>
  <c r="F62" i="11"/>
  <c r="F62" i="9"/>
  <c r="F62" i="7"/>
  <c r="V62" i="12"/>
  <c r="V62" i="11"/>
  <c r="V62" i="9"/>
  <c r="V62" i="7"/>
  <c r="H63" i="12"/>
  <c r="H63" i="11"/>
  <c r="H63" i="9"/>
  <c r="H63" i="7"/>
  <c r="J64" i="12"/>
  <c r="J64" i="11"/>
  <c r="J64" i="9"/>
  <c r="J64" i="7"/>
  <c r="T65" i="12"/>
  <c r="T65" i="9"/>
  <c r="T65" i="11"/>
  <c r="T65" i="7"/>
  <c r="F66" i="12"/>
  <c r="F66" i="11"/>
  <c r="F66" i="9"/>
  <c r="F66" i="7"/>
  <c r="V66" i="7"/>
  <c r="H67" i="12"/>
  <c r="H67" i="11"/>
  <c r="H67" i="9"/>
  <c r="H67" i="7"/>
  <c r="J68" i="12"/>
  <c r="J68" i="9"/>
  <c r="J68" i="11"/>
  <c r="J68" i="7"/>
  <c r="L69" i="11"/>
  <c r="L69" i="9"/>
  <c r="L69" i="12"/>
  <c r="L69" i="7"/>
  <c r="R70" i="11"/>
  <c r="R70" i="9"/>
  <c r="R70" i="7"/>
  <c r="D72" i="12"/>
  <c r="D72" i="11"/>
  <c r="D72" i="9"/>
  <c r="D72" i="7"/>
  <c r="D71" i="2"/>
  <c r="T72" i="12"/>
  <c r="T72" i="11"/>
  <c r="T72" i="9"/>
  <c r="T72" i="7"/>
  <c r="T71" i="2"/>
  <c r="F73" i="12"/>
  <c r="F73" i="9"/>
  <c r="F73" i="11"/>
  <c r="F73" i="7"/>
  <c r="V73" i="12"/>
  <c r="V73" i="9"/>
  <c r="V73" i="11"/>
  <c r="V73" i="7"/>
  <c r="H74" i="12"/>
  <c r="H74" i="11"/>
  <c r="H74" i="9"/>
  <c r="H74" i="7"/>
  <c r="R75" i="12"/>
  <c r="R75" i="11"/>
  <c r="R75" i="9"/>
  <c r="R75" i="7"/>
  <c r="D76" i="12"/>
  <c r="D76" i="11"/>
  <c r="D76" i="9"/>
  <c r="D76" i="7"/>
  <c r="L76" i="12"/>
  <c r="L76" i="11"/>
  <c r="L76" i="9"/>
  <c r="L76" i="7"/>
  <c r="V17" i="110"/>
  <c r="F22" i="110"/>
  <c r="R22" i="110"/>
  <c r="E33" i="110"/>
  <c r="Q33" i="110"/>
  <c r="K4" i="109"/>
  <c r="W4" i="109"/>
  <c r="E52" i="108"/>
  <c r="Q52" i="108"/>
  <c r="S52" i="107"/>
  <c r="U22" i="102"/>
  <c r="W11" i="98"/>
  <c r="W52" i="97"/>
  <c r="L5" i="12"/>
  <c r="L5" i="11"/>
  <c r="L5" i="9"/>
  <c r="L5" i="7"/>
  <c r="L4" i="2"/>
  <c r="N6" i="12"/>
  <c r="N6" i="11"/>
  <c r="N6" i="9"/>
  <c r="N6" i="7"/>
  <c r="P7" i="12"/>
  <c r="P7" i="11"/>
  <c r="P7" i="9"/>
  <c r="P7" i="7"/>
  <c r="R9" i="12"/>
  <c r="R9" i="11"/>
  <c r="R9" i="9"/>
  <c r="R9" i="7"/>
  <c r="R8" i="2"/>
  <c r="D10" i="12"/>
  <c r="D10" i="9"/>
  <c r="D10" i="11"/>
  <c r="D10" i="7"/>
  <c r="H10" i="12"/>
  <c r="H10" i="11"/>
  <c r="H10" i="9"/>
  <c r="H10" i="7"/>
  <c r="J12" i="12"/>
  <c r="J12" i="11"/>
  <c r="J12" i="9"/>
  <c r="J12" i="7"/>
  <c r="J11" i="2"/>
  <c r="P13" i="12"/>
  <c r="P13" i="11"/>
  <c r="P13" i="9"/>
  <c r="P13" i="7"/>
  <c r="R14" i="11"/>
  <c r="R14" i="12"/>
  <c r="R14" i="9"/>
  <c r="R14" i="7"/>
  <c r="D15" i="12"/>
  <c r="D15" i="11"/>
  <c r="D15" i="9"/>
  <c r="D15" i="7"/>
  <c r="T15" i="12"/>
  <c r="T15" i="11"/>
  <c r="T15" i="9"/>
  <c r="T15" i="7"/>
  <c r="F16" i="12"/>
  <c r="F16" i="11"/>
  <c r="F16" i="9"/>
  <c r="F16" i="7"/>
  <c r="V16" i="12"/>
  <c r="V16" i="11"/>
  <c r="V16" i="9"/>
  <c r="V16" i="7"/>
  <c r="H18" i="11"/>
  <c r="H18" i="12"/>
  <c r="H18" i="9"/>
  <c r="H18" i="7"/>
  <c r="H17" i="2"/>
  <c r="J19" i="12"/>
  <c r="J19" i="11"/>
  <c r="J19" i="9"/>
  <c r="J19" i="7"/>
  <c r="L20" i="12"/>
  <c r="L20" i="9"/>
  <c r="L20" i="11"/>
  <c r="L20" i="7"/>
  <c r="J21" i="12"/>
  <c r="J21" i="11"/>
  <c r="J21" i="9"/>
  <c r="J21" i="7"/>
  <c r="H23" i="12"/>
  <c r="H23" i="11"/>
  <c r="H23" i="9"/>
  <c r="H23" i="7"/>
  <c r="H22" i="2"/>
  <c r="J24" i="12"/>
  <c r="J24" i="11"/>
  <c r="J24" i="9"/>
  <c r="J24" i="7"/>
  <c r="P25" i="12"/>
  <c r="P25" i="9"/>
  <c r="P25" i="11"/>
  <c r="P25" i="7"/>
  <c r="N28" i="12"/>
  <c r="N28" i="11"/>
  <c r="N28" i="9"/>
  <c r="N28" i="7"/>
  <c r="N27" i="2"/>
  <c r="P29" i="12"/>
  <c r="P29" i="11"/>
  <c r="P29" i="9"/>
  <c r="P29" i="7"/>
  <c r="R30" i="12"/>
  <c r="R30" i="11"/>
  <c r="R30" i="9"/>
  <c r="R30" i="7"/>
  <c r="D31" i="12"/>
  <c r="D31" i="9"/>
  <c r="D31" i="11"/>
  <c r="D31" i="7"/>
  <c r="T31" i="12"/>
  <c r="T31" i="9"/>
  <c r="T31" i="11"/>
  <c r="T31" i="7"/>
  <c r="F32" i="12"/>
  <c r="F32" i="11"/>
  <c r="F32" i="9"/>
  <c r="F32" i="7"/>
  <c r="R32" i="12"/>
  <c r="R32" i="11"/>
  <c r="R32" i="9"/>
  <c r="R32" i="7"/>
  <c r="D34" i="12"/>
  <c r="D34" i="11"/>
  <c r="D34" i="9"/>
  <c r="D34" i="7"/>
  <c r="D33" i="2"/>
  <c r="T34" i="12"/>
  <c r="T34" i="11"/>
  <c r="T34" i="9"/>
  <c r="T34" i="7"/>
  <c r="T33" i="2"/>
  <c r="F35" i="12"/>
  <c r="F35" i="11"/>
  <c r="F35" i="9"/>
  <c r="F35" i="7"/>
  <c r="V35" i="12"/>
  <c r="V35" i="11"/>
  <c r="V35" i="9"/>
  <c r="V35" i="7"/>
  <c r="H36" i="12"/>
  <c r="H36" i="11"/>
  <c r="H36" i="9"/>
  <c r="H36" i="7"/>
  <c r="J37" i="12"/>
  <c r="J37" i="11"/>
  <c r="J37" i="7"/>
  <c r="J37" i="9"/>
  <c r="V37" i="12"/>
  <c r="V37" i="11"/>
  <c r="V37" i="7"/>
  <c r="V37" i="9"/>
  <c r="H38" i="12"/>
  <c r="H38" i="9"/>
  <c r="H38" i="7"/>
  <c r="N39" i="12"/>
  <c r="N39" i="11"/>
  <c r="N39" i="9"/>
  <c r="N39" i="7"/>
  <c r="P40" i="12"/>
  <c r="P40" i="9"/>
  <c r="P40" i="7"/>
  <c r="N41" i="12"/>
  <c r="N41" i="7"/>
  <c r="N41" i="9"/>
  <c r="L42" i="12"/>
  <c r="L42" i="11"/>
  <c r="L42" i="9"/>
  <c r="L42" i="7"/>
  <c r="R43" i="7"/>
  <c r="D44" i="7"/>
  <c r="P44" i="7"/>
  <c r="J45" i="12"/>
  <c r="J45" i="11"/>
  <c r="J45" i="7"/>
  <c r="J45" i="9"/>
  <c r="D46" i="7"/>
  <c r="P46" i="7"/>
  <c r="J47" i="12"/>
  <c r="J47" i="11"/>
  <c r="J47" i="7"/>
  <c r="J47" i="9"/>
  <c r="L48" i="12"/>
  <c r="L48" i="11"/>
  <c r="L48" i="9"/>
  <c r="L48" i="7"/>
  <c r="J49" i="12"/>
  <c r="J49" i="11"/>
  <c r="J49" i="9"/>
  <c r="J49" i="7"/>
  <c r="L50" i="7"/>
  <c r="N51" i="7"/>
  <c r="D53" i="12"/>
  <c r="D53" i="11"/>
  <c r="D53" i="9"/>
  <c r="D53" i="7"/>
  <c r="D52" i="2"/>
  <c r="P53" i="12"/>
  <c r="P53" i="9"/>
  <c r="P53" i="11"/>
  <c r="P53" i="7"/>
  <c r="P52" i="2"/>
  <c r="R54" i="12"/>
  <c r="R54" i="9"/>
  <c r="R54" i="11"/>
  <c r="R54" i="7"/>
  <c r="H55" i="12"/>
  <c r="H55" i="11"/>
  <c r="H55" i="9"/>
  <c r="H55" i="7"/>
  <c r="N56" i="12"/>
  <c r="N56" i="11"/>
  <c r="N56" i="9"/>
  <c r="N56" i="7"/>
  <c r="L57" i="12"/>
  <c r="L57" i="9"/>
  <c r="L57" i="11"/>
  <c r="L57" i="7"/>
  <c r="N58" i="12"/>
  <c r="N58" i="9"/>
  <c r="N58" i="11"/>
  <c r="N58" i="7"/>
  <c r="P59" i="12"/>
  <c r="P59" i="11"/>
  <c r="P59" i="9"/>
  <c r="P59" i="7"/>
  <c r="F60" i="12"/>
  <c r="F60" i="11"/>
  <c r="F60" i="9"/>
  <c r="F60" i="7"/>
  <c r="R60" i="12"/>
  <c r="R60" i="9"/>
  <c r="R60" i="11"/>
  <c r="R60" i="7"/>
  <c r="D61" i="7"/>
  <c r="T61" i="7"/>
  <c r="N62" i="12"/>
  <c r="N62" i="11"/>
  <c r="N62" i="9"/>
  <c r="N62" i="7"/>
  <c r="P63" i="12"/>
  <c r="P63" i="11"/>
  <c r="P63" i="9"/>
  <c r="P63" i="7"/>
  <c r="R64" i="12"/>
  <c r="R64" i="11"/>
  <c r="R64" i="9"/>
  <c r="R64" i="7"/>
  <c r="L65" i="12"/>
  <c r="L65" i="9"/>
  <c r="L65" i="11"/>
  <c r="L65" i="7"/>
  <c r="N66" i="12"/>
  <c r="N66" i="11"/>
  <c r="N66" i="9"/>
  <c r="N66" i="7"/>
  <c r="T67" i="12"/>
  <c r="T67" i="11"/>
  <c r="T67" i="9"/>
  <c r="T67" i="7"/>
  <c r="F68" i="12"/>
  <c r="F68" i="11"/>
  <c r="F68" i="9"/>
  <c r="F68" i="7"/>
  <c r="V68" i="12"/>
  <c r="V68" i="11"/>
  <c r="V68" i="9"/>
  <c r="V68" i="7"/>
  <c r="H69" i="12"/>
  <c r="H69" i="9"/>
  <c r="H69" i="11"/>
  <c r="H69" i="7"/>
  <c r="J70" i="11"/>
  <c r="J70" i="9"/>
  <c r="J70" i="7"/>
  <c r="H72" i="12"/>
  <c r="H72" i="11"/>
  <c r="H72" i="9"/>
  <c r="H72" i="7"/>
  <c r="H71" i="2"/>
  <c r="J73" i="12"/>
  <c r="J73" i="11"/>
  <c r="J73" i="9"/>
  <c r="J73" i="7"/>
  <c r="P74" i="12"/>
  <c r="P74" i="11"/>
  <c r="P74" i="9"/>
  <c r="P74" i="7"/>
  <c r="N75" i="12"/>
  <c r="N75" i="11"/>
  <c r="N75" i="9"/>
  <c r="N75" i="7"/>
  <c r="P76" i="12"/>
  <c r="P76" i="11"/>
  <c r="P76" i="9"/>
  <c r="P76" i="7"/>
  <c r="E5" i="12"/>
  <c r="E5" i="11"/>
  <c r="E5" i="9"/>
  <c r="E5" i="7"/>
  <c r="E4" i="2"/>
  <c r="I5" i="12"/>
  <c r="I5" i="11"/>
  <c r="I5" i="9"/>
  <c r="I5" i="7"/>
  <c r="I4" i="2"/>
  <c r="M5" i="12"/>
  <c r="M5" i="11"/>
  <c r="M5" i="9"/>
  <c r="M5" i="7"/>
  <c r="M4" i="2"/>
  <c r="Q5" i="12"/>
  <c r="Q5" i="11"/>
  <c r="Q5" i="9"/>
  <c r="Q5" i="7"/>
  <c r="Q4" i="2"/>
  <c r="U5" i="12"/>
  <c r="U5" i="11"/>
  <c r="U5" i="9"/>
  <c r="U5" i="7"/>
  <c r="U4" i="2"/>
  <c r="C6" i="12"/>
  <c r="C6" i="11"/>
  <c r="C6" i="9"/>
  <c r="C6" i="7"/>
  <c r="G6" i="12"/>
  <c r="G6" i="11"/>
  <c r="G6" i="9"/>
  <c r="G6" i="7"/>
  <c r="K6" i="12"/>
  <c r="K6" i="11"/>
  <c r="K6" i="9"/>
  <c r="K6" i="7"/>
  <c r="O6" i="12"/>
  <c r="O6" i="11"/>
  <c r="O6" i="9"/>
  <c r="O6" i="7"/>
  <c r="S6" i="12"/>
  <c r="S6" i="11"/>
  <c r="S6" i="9"/>
  <c r="S6" i="7"/>
  <c r="W6" i="12"/>
  <c r="W6" i="11"/>
  <c r="W6" i="9"/>
  <c r="W6" i="7"/>
  <c r="E7" i="12"/>
  <c r="E7" i="11"/>
  <c r="E7" i="9"/>
  <c r="E7" i="7"/>
  <c r="I7" i="11"/>
  <c r="I7" i="12"/>
  <c r="I7" i="9"/>
  <c r="I7" i="7"/>
  <c r="M7" i="12"/>
  <c r="M7" i="11"/>
  <c r="M7" i="9"/>
  <c r="M7" i="7"/>
  <c r="Q7" i="12"/>
  <c r="Q7" i="11"/>
  <c r="Q7" i="9"/>
  <c r="Q7" i="7"/>
  <c r="U7" i="12"/>
  <c r="U7" i="11"/>
  <c r="U7" i="9"/>
  <c r="U7" i="7"/>
  <c r="C9" i="12"/>
  <c r="C9" i="9"/>
  <c r="C9" i="11"/>
  <c r="C9" i="7"/>
  <c r="C8" i="2"/>
  <c r="G9" i="12"/>
  <c r="G9" i="9"/>
  <c r="G9" i="11"/>
  <c r="G9" i="7"/>
  <c r="G8" i="2"/>
  <c r="K9" i="9"/>
  <c r="K9" i="12"/>
  <c r="K9" i="11"/>
  <c r="K9" i="7"/>
  <c r="K8" i="2"/>
  <c r="O9" i="12"/>
  <c r="O9" i="9"/>
  <c r="O9" i="11"/>
  <c r="O9" i="7"/>
  <c r="O8" i="2"/>
  <c r="S9" i="12"/>
  <c r="S9" i="9"/>
  <c r="S9" i="11"/>
  <c r="S9" i="7"/>
  <c r="S8" i="2"/>
  <c r="W9" i="12"/>
  <c r="W9" i="9"/>
  <c r="W9" i="11"/>
  <c r="W9" i="7"/>
  <c r="W8" i="2"/>
  <c r="E10" i="9"/>
  <c r="E10" i="11"/>
  <c r="E10" i="12"/>
  <c r="E10" i="7"/>
  <c r="I10" i="12"/>
  <c r="I10" i="11"/>
  <c r="I10" i="9"/>
  <c r="I10" i="7"/>
  <c r="M10" i="12"/>
  <c r="M10" i="9"/>
  <c r="M10" i="11"/>
  <c r="M10" i="7"/>
  <c r="Q10" i="12"/>
  <c r="Q10" i="11"/>
  <c r="Q10" i="9"/>
  <c r="Q10" i="7"/>
  <c r="U10" i="9"/>
  <c r="U10" i="12"/>
  <c r="U10" i="11"/>
  <c r="U10" i="7"/>
  <c r="C12" i="12"/>
  <c r="C12" i="11"/>
  <c r="C12" i="9"/>
  <c r="C12" i="7"/>
  <c r="C11" i="2"/>
  <c r="G12" i="11"/>
  <c r="G12" i="9"/>
  <c r="G12" i="12"/>
  <c r="G12" i="7"/>
  <c r="G11" i="2"/>
  <c r="K12" i="12"/>
  <c r="K12" i="11"/>
  <c r="K12" i="9"/>
  <c r="K12" i="7"/>
  <c r="K11" i="2"/>
  <c r="O12" i="12"/>
  <c r="O12" i="11"/>
  <c r="O12" i="9"/>
  <c r="O12" i="7"/>
  <c r="O11" i="2"/>
  <c r="S12" i="12"/>
  <c r="S12" i="11"/>
  <c r="S12" i="9"/>
  <c r="S12" i="7"/>
  <c r="S11" i="2"/>
  <c r="E13" i="12"/>
  <c r="E13" i="11"/>
  <c r="E13" i="9"/>
  <c r="E13" i="7"/>
  <c r="I13" i="11"/>
  <c r="I13" i="12"/>
  <c r="I13" i="9"/>
  <c r="I13" i="7"/>
  <c r="M13" i="12"/>
  <c r="M13" i="11"/>
  <c r="M13" i="9"/>
  <c r="M13" i="7"/>
  <c r="Q13" i="11"/>
  <c r="Q13" i="12"/>
  <c r="Q13" i="9"/>
  <c r="Q13" i="7"/>
  <c r="U13" i="12"/>
  <c r="U13" i="11"/>
  <c r="U13" i="9"/>
  <c r="U13" i="7"/>
  <c r="C14" i="12"/>
  <c r="C14" i="11"/>
  <c r="C14" i="9"/>
  <c r="C14" i="7"/>
  <c r="G14" i="12"/>
  <c r="G14" i="9"/>
  <c r="G14" i="11"/>
  <c r="G14" i="7"/>
  <c r="K14" i="12"/>
  <c r="K14" i="11"/>
  <c r="K14" i="9"/>
  <c r="K14" i="7"/>
  <c r="O14" i="12"/>
  <c r="O14" i="9"/>
  <c r="O14" i="11"/>
  <c r="O14" i="7"/>
  <c r="S14" i="12"/>
  <c r="S14" i="11"/>
  <c r="S14" i="9"/>
  <c r="S14" i="7"/>
  <c r="W14" i="12"/>
  <c r="W14" i="9"/>
  <c r="W14" i="11"/>
  <c r="W14" i="7"/>
  <c r="E15" i="12"/>
  <c r="E15" i="11"/>
  <c r="E15" i="9"/>
  <c r="E15" i="7"/>
  <c r="I15" i="12"/>
  <c r="I15" i="9"/>
  <c r="I15" i="11"/>
  <c r="I15" i="7"/>
  <c r="M15" i="12"/>
  <c r="M15" i="11"/>
  <c r="M15" i="9"/>
  <c r="M15" i="7"/>
  <c r="Q15" i="12"/>
  <c r="Q15" i="9"/>
  <c r="Q15" i="11"/>
  <c r="Q15" i="7"/>
  <c r="U15" i="12"/>
  <c r="U15" i="11"/>
  <c r="U15" i="9"/>
  <c r="U15" i="7"/>
  <c r="C16" i="12"/>
  <c r="C16" i="11"/>
  <c r="C16" i="9"/>
  <c r="C16" i="7"/>
  <c r="G16" i="12"/>
  <c r="G16" i="11"/>
  <c r="G16" i="9"/>
  <c r="G16" i="7"/>
  <c r="K16" i="11"/>
  <c r="K16" i="9"/>
  <c r="K16" i="12"/>
  <c r="K16" i="7"/>
  <c r="O16" i="12"/>
  <c r="O16" i="11"/>
  <c r="O16" i="9"/>
  <c r="O16" i="7"/>
  <c r="S16" i="12"/>
  <c r="S16" i="11"/>
  <c r="S16" i="9"/>
  <c r="S16" i="7"/>
  <c r="W16" i="12"/>
  <c r="W16" i="11"/>
  <c r="W16" i="9"/>
  <c r="W16" i="7"/>
  <c r="E18" i="12"/>
  <c r="E18" i="11"/>
  <c r="E18" i="9"/>
  <c r="E18" i="7"/>
  <c r="E17" i="2"/>
  <c r="I18" i="12"/>
  <c r="I18" i="11"/>
  <c r="I18" i="9"/>
  <c r="I18" i="7"/>
  <c r="I17" i="2"/>
  <c r="M17" i="2"/>
  <c r="Q18" i="12"/>
  <c r="Q18" i="11"/>
  <c r="Q18" i="9"/>
  <c r="Q18" i="7"/>
  <c r="Q17" i="2"/>
  <c r="U18" i="12"/>
  <c r="U18" i="11"/>
  <c r="U18" i="9"/>
  <c r="U18" i="7"/>
  <c r="U17" i="2"/>
  <c r="C19" i="12"/>
  <c r="C19" i="9"/>
  <c r="C19" i="11"/>
  <c r="C19" i="7"/>
  <c r="G19" i="12"/>
  <c r="G19" i="11"/>
  <c r="G19" i="9"/>
  <c r="G19" i="7"/>
  <c r="K19" i="12"/>
  <c r="K19" i="9"/>
  <c r="K19" i="11"/>
  <c r="K19" i="7"/>
  <c r="O19" i="12"/>
  <c r="O19" i="11"/>
  <c r="O19" i="9"/>
  <c r="O19" i="7"/>
  <c r="S19" i="12"/>
  <c r="S19" i="9"/>
  <c r="S19" i="11"/>
  <c r="S19" i="7"/>
  <c r="W19" i="12"/>
  <c r="W19" i="11"/>
  <c r="W19" i="9"/>
  <c r="W19" i="7"/>
  <c r="E20" i="12"/>
  <c r="E20" i="9"/>
  <c r="E20" i="11"/>
  <c r="E20" i="7"/>
  <c r="I20" i="12"/>
  <c r="I20" i="11"/>
  <c r="I20" i="9"/>
  <c r="I20" i="7"/>
  <c r="M20" i="12"/>
  <c r="M20" i="9"/>
  <c r="M20" i="11"/>
  <c r="M20" i="7"/>
  <c r="Q20" i="12"/>
  <c r="Q20" i="11"/>
  <c r="Q20" i="9"/>
  <c r="Q20" i="7"/>
  <c r="U20" i="12"/>
  <c r="U20" i="9"/>
  <c r="U20" i="11"/>
  <c r="U20" i="7"/>
  <c r="C21" i="11"/>
  <c r="C21" i="12"/>
  <c r="C21" i="9"/>
  <c r="C21" i="7"/>
  <c r="G21" i="12"/>
  <c r="G21" i="11"/>
  <c r="G21" i="9"/>
  <c r="G21" i="7"/>
  <c r="K21" i="11"/>
  <c r="K21" i="12"/>
  <c r="K21" i="9"/>
  <c r="K21" i="7"/>
  <c r="O21" i="12"/>
  <c r="O21" i="11"/>
  <c r="O21" i="9"/>
  <c r="O21" i="7"/>
  <c r="S21" i="12"/>
  <c r="S21" i="11"/>
  <c r="S21" i="9"/>
  <c r="S21" i="7"/>
  <c r="W21" i="12"/>
  <c r="W21" i="11"/>
  <c r="W21" i="9"/>
  <c r="W21" i="7"/>
  <c r="E23" i="12"/>
  <c r="E23" i="11"/>
  <c r="E23" i="9"/>
  <c r="E23" i="7"/>
  <c r="E22" i="2"/>
  <c r="I23" i="12"/>
  <c r="I23" i="11"/>
  <c r="I23" i="9"/>
  <c r="I23" i="7"/>
  <c r="I22" i="2"/>
  <c r="M23" i="12"/>
  <c r="M23" i="11"/>
  <c r="M23" i="9"/>
  <c r="M23" i="7"/>
  <c r="M22" i="2"/>
  <c r="Q23" i="12"/>
  <c r="Q23" i="11"/>
  <c r="Q23" i="9"/>
  <c r="Q23" i="7"/>
  <c r="Q22" i="2"/>
  <c r="U23" i="12"/>
  <c r="U23" i="11"/>
  <c r="U23" i="9"/>
  <c r="U23" i="7"/>
  <c r="U22" i="2"/>
  <c r="C24" i="12"/>
  <c r="C24" i="11"/>
  <c r="C24" i="9"/>
  <c r="C24" i="7"/>
  <c r="G24" i="12"/>
  <c r="G24" i="9"/>
  <c r="G24" i="11"/>
  <c r="G24" i="7"/>
  <c r="K24" i="12"/>
  <c r="K24" i="11"/>
  <c r="K24" i="9"/>
  <c r="K24" i="7"/>
  <c r="O24" i="12"/>
  <c r="O24" i="11"/>
  <c r="O24" i="9"/>
  <c r="O24" i="7"/>
  <c r="S24" i="12"/>
  <c r="S24" i="11"/>
  <c r="S24" i="9"/>
  <c r="S24" i="7"/>
  <c r="W24" i="12"/>
  <c r="W24" i="11"/>
  <c r="W24" i="9"/>
  <c r="W24" i="7"/>
  <c r="E25" i="12"/>
  <c r="E25" i="11"/>
  <c r="E25" i="7"/>
  <c r="E25" i="9"/>
  <c r="I25" i="12"/>
  <c r="I25" i="11"/>
  <c r="I25" i="7"/>
  <c r="I25" i="9"/>
  <c r="M25" i="12"/>
  <c r="M25" i="11"/>
  <c r="M25" i="9"/>
  <c r="M25" i="7"/>
  <c r="Q25" i="12"/>
  <c r="Q25" i="11"/>
  <c r="Q25" i="7"/>
  <c r="Q25" i="9"/>
  <c r="U25" i="12"/>
  <c r="U25" i="11"/>
  <c r="U25" i="7"/>
  <c r="U25" i="9"/>
  <c r="C28" i="12"/>
  <c r="C28" i="11"/>
  <c r="C28" i="9"/>
  <c r="C28" i="7"/>
  <c r="C27" i="2"/>
  <c r="G28" i="12"/>
  <c r="G28" i="11"/>
  <c r="G28" i="9"/>
  <c r="G28" i="7"/>
  <c r="G27" i="2"/>
  <c r="K28" i="12"/>
  <c r="K28" i="11"/>
  <c r="K28" i="9"/>
  <c r="K28" i="7"/>
  <c r="K27" i="2"/>
  <c r="O28" i="12"/>
  <c r="O28" i="11"/>
  <c r="O28" i="9"/>
  <c r="O28" i="7"/>
  <c r="O27" i="2"/>
  <c r="S28" i="12"/>
  <c r="S28" i="11"/>
  <c r="S28" i="9"/>
  <c r="S28" i="7"/>
  <c r="S27" i="2"/>
  <c r="W27" i="2"/>
  <c r="E29" i="12"/>
  <c r="E29" i="11"/>
  <c r="E29" i="9"/>
  <c r="E29" i="7"/>
  <c r="I29" i="12"/>
  <c r="I29" i="11"/>
  <c r="I29" i="9"/>
  <c r="I29" i="7"/>
  <c r="M29" i="12"/>
  <c r="M29" i="11"/>
  <c r="M29" i="9"/>
  <c r="M29" i="7"/>
  <c r="Q29" i="12"/>
  <c r="Q29" i="11"/>
  <c r="Q29" i="9"/>
  <c r="Q29" i="7"/>
  <c r="U29" i="12"/>
  <c r="U29" i="11"/>
  <c r="U29" i="9"/>
  <c r="U29" i="7"/>
  <c r="C30" i="12"/>
  <c r="C30" i="9"/>
  <c r="C30" i="11"/>
  <c r="C30" i="7"/>
  <c r="G30" i="12"/>
  <c r="G30" i="11"/>
  <c r="G30" i="9"/>
  <c r="G30" i="7"/>
  <c r="K30" i="12"/>
  <c r="K30" i="9"/>
  <c r="K30" i="11"/>
  <c r="K30" i="7"/>
  <c r="O30" i="11"/>
  <c r="O30" i="9"/>
  <c r="O30" i="12"/>
  <c r="O30" i="7"/>
  <c r="S30" i="12"/>
  <c r="S30" i="9"/>
  <c r="S30" i="11"/>
  <c r="S30" i="7"/>
  <c r="W30" i="11"/>
  <c r="W30" i="9"/>
  <c r="W30" i="12"/>
  <c r="W30" i="7"/>
  <c r="E31" i="12"/>
  <c r="E31" i="9"/>
  <c r="E31" i="11"/>
  <c r="E31" i="7"/>
  <c r="I31" i="12"/>
  <c r="I31" i="11"/>
  <c r="I31" i="9"/>
  <c r="I31" i="7"/>
  <c r="M31" i="12"/>
  <c r="M31" i="9"/>
  <c r="M31" i="11"/>
  <c r="M31" i="7"/>
  <c r="Q31" i="12"/>
  <c r="Q31" i="11"/>
  <c r="Q31" i="9"/>
  <c r="Q31" i="7"/>
  <c r="U31" i="12"/>
  <c r="U31" i="9"/>
  <c r="U31" i="11"/>
  <c r="U31" i="7"/>
  <c r="C32" i="12"/>
  <c r="C32" i="11"/>
  <c r="C32" i="9"/>
  <c r="C32" i="7"/>
  <c r="G32" i="12"/>
  <c r="G32" i="11"/>
  <c r="G32" i="9"/>
  <c r="G32" i="7"/>
  <c r="K32" i="12"/>
  <c r="K32" i="11"/>
  <c r="K32" i="9"/>
  <c r="K32" i="7"/>
  <c r="O32" i="12"/>
  <c r="O32" i="11"/>
  <c r="O32" i="9"/>
  <c r="O32" i="7"/>
  <c r="S32" i="12"/>
  <c r="S32" i="11"/>
  <c r="S32" i="9"/>
  <c r="S32" i="7"/>
  <c r="W32" i="12"/>
  <c r="W32" i="11"/>
  <c r="W32" i="9"/>
  <c r="W32" i="7"/>
  <c r="E34" i="12"/>
  <c r="E34" i="11"/>
  <c r="E34" i="9"/>
  <c r="E34" i="7"/>
  <c r="E33" i="2"/>
  <c r="I34" i="12"/>
  <c r="I34" i="11"/>
  <c r="I34" i="9"/>
  <c r="I34" i="7"/>
  <c r="I33" i="2"/>
  <c r="M34" i="11"/>
  <c r="M34" i="12"/>
  <c r="M34" i="9"/>
  <c r="M34" i="7"/>
  <c r="M33" i="2"/>
  <c r="Q34" i="12"/>
  <c r="Q34" i="11"/>
  <c r="Q34" i="9"/>
  <c r="Q34" i="7"/>
  <c r="Q33" i="2"/>
  <c r="U34" i="12"/>
  <c r="U34" i="11"/>
  <c r="U34" i="9"/>
  <c r="U34" i="7"/>
  <c r="U33" i="2"/>
  <c r="C35" i="12"/>
  <c r="C35" i="11"/>
  <c r="C35" i="9"/>
  <c r="C35" i="7"/>
  <c r="G35" i="12"/>
  <c r="G35" i="11"/>
  <c r="G35" i="9"/>
  <c r="G35" i="7"/>
  <c r="K35" i="12"/>
  <c r="K35" i="11"/>
  <c r="K35" i="9"/>
  <c r="K35" i="7"/>
  <c r="O35" i="12"/>
  <c r="O35" i="9"/>
  <c r="O35" i="11"/>
  <c r="O35" i="7"/>
  <c r="S35" i="12"/>
  <c r="S35" i="11"/>
  <c r="S35" i="9"/>
  <c r="S35" i="7"/>
  <c r="W35" i="12"/>
  <c r="W35" i="11"/>
  <c r="W35" i="9"/>
  <c r="W35" i="7"/>
  <c r="E36" i="12"/>
  <c r="E36" i="11"/>
  <c r="E36" i="9"/>
  <c r="E36" i="7"/>
  <c r="I36" i="12"/>
  <c r="I36" i="11"/>
  <c r="I36" i="9"/>
  <c r="I36" i="7"/>
  <c r="M36" i="12"/>
  <c r="M36" i="11"/>
  <c r="M36" i="9"/>
  <c r="M36" i="7"/>
  <c r="Q36" i="12"/>
  <c r="Q36" i="11"/>
  <c r="Q36" i="9"/>
  <c r="Q36" i="7"/>
  <c r="U36" i="12"/>
  <c r="U36" i="9"/>
  <c r="U36" i="7"/>
  <c r="C37" i="12"/>
  <c r="C37" i="11"/>
  <c r="C37" i="9"/>
  <c r="C37" i="7"/>
  <c r="G37" i="12"/>
  <c r="G37" i="11"/>
  <c r="G37" i="9"/>
  <c r="G37" i="7"/>
  <c r="K37" i="12"/>
  <c r="K37" i="11"/>
  <c r="K37" i="9"/>
  <c r="K37" i="7"/>
  <c r="O37" i="12"/>
  <c r="O37" i="11"/>
  <c r="O37" i="9"/>
  <c r="O37" i="7"/>
  <c r="S37" i="12"/>
  <c r="S37" i="11"/>
  <c r="S37" i="9"/>
  <c r="S37" i="7"/>
  <c r="W37" i="12"/>
  <c r="W37" i="11"/>
  <c r="W37" i="9"/>
  <c r="W37" i="7"/>
  <c r="E38" i="12"/>
  <c r="E38" i="9"/>
  <c r="E38" i="7"/>
  <c r="I38" i="12"/>
  <c r="I38" i="9"/>
  <c r="I38" i="7"/>
  <c r="M38" i="12"/>
  <c r="M38" i="11"/>
  <c r="M38" i="9"/>
  <c r="M38" i="7"/>
  <c r="Q38" i="11"/>
  <c r="Q38" i="12"/>
  <c r="Q38" i="9"/>
  <c r="Q38" i="7"/>
  <c r="U38" i="12"/>
  <c r="U38" i="9"/>
  <c r="U38" i="7"/>
  <c r="C39" i="12"/>
  <c r="C39" i="9"/>
  <c r="C39" i="11"/>
  <c r="C39" i="7"/>
  <c r="G39" i="12"/>
  <c r="G39" i="9"/>
  <c r="G39" i="7"/>
  <c r="K39" i="12"/>
  <c r="K39" i="9"/>
  <c r="K39" i="11"/>
  <c r="K39" i="7"/>
  <c r="O39" i="12"/>
  <c r="O39" i="11"/>
  <c r="O39" i="9"/>
  <c r="O39" i="7"/>
  <c r="S39" i="12"/>
  <c r="S39" i="9"/>
  <c r="S39" i="11"/>
  <c r="S39" i="7"/>
  <c r="W39" i="12"/>
  <c r="W39" i="11"/>
  <c r="W39" i="9"/>
  <c r="W39" i="7"/>
  <c r="E40" i="12"/>
  <c r="E40" i="9"/>
  <c r="E40" i="7"/>
  <c r="I40" i="12"/>
  <c r="I40" i="9"/>
  <c r="I40" i="7"/>
  <c r="M40" i="12"/>
  <c r="M40" i="9"/>
  <c r="M40" i="7"/>
  <c r="Q40" i="12"/>
  <c r="Q40" i="9"/>
  <c r="Q40" i="7"/>
  <c r="U40" i="12"/>
  <c r="U40" i="9"/>
  <c r="U40" i="7"/>
  <c r="C41" i="12"/>
  <c r="C41" i="11"/>
  <c r="C41" i="9"/>
  <c r="C41" i="7"/>
  <c r="G41" i="12"/>
  <c r="G41" i="11"/>
  <c r="G41" i="9"/>
  <c r="G41" i="7"/>
  <c r="K41" i="12"/>
  <c r="K41" i="11"/>
  <c r="K41" i="9"/>
  <c r="K41" i="7"/>
  <c r="O41" i="12"/>
  <c r="O41" i="11"/>
  <c r="O41" i="9"/>
  <c r="O41" i="7"/>
  <c r="S41" i="12"/>
  <c r="S41" i="11"/>
  <c r="S41" i="9"/>
  <c r="S41" i="7"/>
  <c r="W41" i="12"/>
  <c r="W41" i="11"/>
  <c r="W41" i="9"/>
  <c r="W41" i="7"/>
  <c r="E42" i="12"/>
  <c r="E42" i="11"/>
  <c r="E42" i="9"/>
  <c r="E42" i="7"/>
  <c r="I42" i="12"/>
  <c r="I42" i="11"/>
  <c r="I42" i="9"/>
  <c r="I42" i="7"/>
  <c r="M42" i="12"/>
  <c r="M42" i="11"/>
  <c r="M42" i="9"/>
  <c r="M42" i="7"/>
  <c r="Q42" i="12"/>
  <c r="Q42" i="11"/>
  <c r="Q42" i="9"/>
  <c r="Q42" i="7"/>
  <c r="U42" i="11"/>
  <c r="U42" i="12"/>
  <c r="U42" i="9"/>
  <c r="U42" i="7"/>
  <c r="C43" i="7"/>
  <c r="G43" i="7"/>
  <c r="K43" i="7"/>
  <c r="O43" i="7"/>
  <c r="S43" i="7"/>
  <c r="W43" i="7"/>
  <c r="E44" i="7"/>
  <c r="I44" i="7"/>
  <c r="M44" i="7"/>
  <c r="Q44" i="7"/>
  <c r="U44" i="7"/>
  <c r="C45" i="12"/>
  <c r="C45" i="11"/>
  <c r="C45" i="9"/>
  <c r="C45" i="7"/>
  <c r="G45" i="12"/>
  <c r="G45" i="11"/>
  <c r="G45" i="9"/>
  <c r="G45" i="7"/>
  <c r="K45" i="12"/>
  <c r="K45" i="11"/>
  <c r="K45" i="9"/>
  <c r="K45" i="7"/>
  <c r="O45" i="12"/>
  <c r="O45" i="11"/>
  <c r="O45" i="9"/>
  <c r="O45" i="7"/>
  <c r="S45" i="12"/>
  <c r="S45" i="11"/>
  <c r="S45" i="9"/>
  <c r="S45" i="7"/>
  <c r="W45" i="12"/>
  <c r="W45" i="11"/>
  <c r="W45" i="9"/>
  <c r="W45" i="7"/>
  <c r="E46" i="7"/>
  <c r="I46" i="7"/>
  <c r="M46" i="7"/>
  <c r="Q46" i="7"/>
  <c r="U46" i="7"/>
  <c r="C47" i="12"/>
  <c r="C47" i="9"/>
  <c r="C47" i="11"/>
  <c r="C47" i="7"/>
  <c r="G47" i="12"/>
  <c r="G47" i="11"/>
  <c r="G47" i="9"/>
  <c r="G47" i="7"/>
  <c r="K47" i="12"/>
  <c r="K47" i="9"/>
  <c r="K47" i="11"/>
  <c r="K47" i="7"/>
  <c r="O47" i="12"/>
  <c r="O47" i="11"/>
  <c r="O47" i="9"/>
  <c r="O47" i="7"/>
  <c r="S47" i="12"/>
  <c r="S47" i="9"/>
  <c r="S47" i="11"/>
  <c r="S47" i="7"/>
  <c r="W47" i="12"/>
  <c r="W47" i="11"/>
  <c r="W47" i="9"/>
  <c r="W47" i="7"/>
  <c r="E48" i="12"/>
  <c r="E48" i="11"/>
  <c r="E48" i="9"/>
  <c r="E48" i="7"/>
  <c r="I48" i="12"/>
  <c r="I48" i="11"/>
  <c r="I48" i="9"/>
  <c r="I48" i="7"/>
  <c r="M48" i="12"/>
  <c r="M48" i="9"/>
  <c r="M48" i="11"/>
  <c r="M48" i="7"/>
  <c r="Q48" i="12"/>
  <c r="Q48" i="11"/>
  <c r="Q48" i="9"/>
  <c r="Q48" i="7"/>
  <c r="U48" i="12"/>
  <c r="U48" i="11"/>
  <c r="U48" i="9"/>
  <c r="U48" i="7"/>
  <c r="C49" i="12"/>
  <c r="C49" i="11"/>
  <c r="C49" i="9"/>
  <c r="C49" i="7"/>
  <c r="G49" i="12"/>
  <c r="G49" i="11"/>
  <c r="G49" i="9"/>
  <c r="G49" i="7"/>
  <c r="K49" i="12"/>
  <c r="K49" i="11"/>
  <c r="K49" i="9"/>
  <c r="K49" i="7"/>
  <c r="O49" i="12"/>
  <c r="O49" i="11"/>
  <c r="O49" i="9"/>
  <c r="O49" i="7"/>
  <c r="S49" i="12"/>
  <c r="S49" i="11"/>
  <c r="S49" i="9"/>
  <c r="S49" i="7"/>
  <c r="W49" i="12"/>
  <c r="W49" i="11"/>
  <c r="W49" i="9"/>
  <c r="W49" i="7"/>
  <c r="E50" i="7"/>
  <c r="I50" i="7"/>
  <c r="M50" i="7"/>
  <c r="Q50" i="7"/>
  <c r="U50" i="7"/>
  <c r="C51" i="7"/>
  <c r="G51" i="7"/>
  <c r="K51" i="7"/>
  <c r="O51" i="7"/>
  <c r="S51" i="7"/>
  <c r="W51" i="7"/>
  <c r="E53" i="12"/>
  <c r="E53" i="11"/>
  <c r="E53" i="9"/>
  <c r="E53" i="7"/>
  <c r="E52" i="2"/>
  <c r="I53" i="12"/>
  <c r="I53" i="9"/>
  <c r="I53" i="11"/>
  <c r="I53" i="7"/>
  <c r="I52" i="2"/>
  <c r="M53" i="12"/>
  <c r="M53" i="11"/>
  <c r="M53" i="9"/>
  <c r="M53" i="7"/>
  <c r="M52" i="2"/>
  <c r="Q53" i="12"/>
  <c r="Q53" i="9"/>
  <c r="Q53" i="11"/>
  <c r="Q53" i="7"/>
  <c r="Q52" i="2"/>
  <c r="U53" i="12"/>
  <c r="U53" i="11"/>
  <c r="U53" i="9"/>
  <c r="U53" i="7"/>
  <c r="U52" i="2"/>
  <c r="C54" i="12"/>
  <c r="C54" i="9"/>
  <c r="C54" i="11"/>
  <c r="C54" i="7"/>
  <c r="G54" i="12"/>
  <c r="G54" i="9"/>
  <c r="G54" i="11"/>
  <c r="G54" i="7"/>
  <c r="K54" i="12"/>
  <c r="K54" i="9"/>
  <c r="K54" i="11"/>
  <c r="K54" i="7"/>
  <c r="O54" i="12"/>
  <c r="O54" i="9"/>
  <c r="O54" i="11"/>
  <c r="O54" i="7"/>
  <c r="S54" i="12"/>
  <c r="S54" i="9"/>
  <c r="S54" i="11"/>
  <c r="S54" i="7"/>
  <c r="W54" i="12"/>
  <c r="W54" i="9"/>
  <c r="W54" i="11"/>
  <c r="W54" i="7"/>
  <c r="E55" i="12"/>
  <c r="E55" i="11"/>
  <c r="E55" i="9"/>
  <c r="E55" i="7"/>
  <c r="I55" i="12"/>
  <c r="I55" i="11"/>
  <c r="I55" i="9"/>
  <c r="I55" i="7"/>
  <c r="M55" i="12"/>
  <c r="M55" i="11"/>
  <c r="M55" i="9"/>
  <c r="M55" i="7"/>
  <c r="Q55" i="12"/>
  <c r="Q55" i="11"/>
  <c r="Q55" i="9"/>
  <c r="Q55" i="7"/>
  <c r="U55" i="12"/>
  <c r="U55" i="11"/>
  <c r="U55" i="9"/>
  <c r="U55" i="7"/>
  <c r="C56" i="12"/>
  <c r="C56" i="9"/>
  <c r="C56" i="11"/>
  <c r="C56" i="7"/>
  <c r="G56" i="12"/>
  <c r="G56" i="9"/>
  <c r="G56" i="11"/>
  <c r="G56" i="7"/>
  <c r="K56" i="12"/>
  <c r="K56" i="9"/>
  <c r="K56" i="11"/>
  <c r="K56" i="7"/>
  <c r="O56" i="12"/>
  <c r="O56" i="9"/>
  <c r="O56" i="11"/>
  <c r="O56" i="7"/>
  <c r="S56" i="9"/>
  <c r="S56" i="12"/>
  <c r="S56" i="11"/>
  <c r="S56" i="7"/>
  <c r="W56" i="12"/>
  <c r="W56" i="9"/>
  <c r="W56" i="11"/>
  <c r="W56" i="7"/>
  <c r="E57" i="12"/>
  <c r="E57" i="9"/>
  <c r="E57" i="11"/>
  <c r="E57" i="7"/>
  <c r="I57" i="12"/>
  <c r="I57" i="9"/>
  <c r="I57" i="11"/>
  <c r="I57" i="7"/>
  <c r="M57" i="12"/>
  <c r="M57" i="9"/>
  <c r="M57" i="11"/>
  <c r="M57" i="7"/>
  <c r="Q57" i="12"/>
  <c r="Q57" i="9"/>
  <c r="Q57" i="11"/>
  <c r="Q57" i="7"/>
  <c r="U57" i="12"/>
  <c r="U57" i="9"/>
  <c r="U57" i="11"/>
  <c r="U57" i="7"/>
  <c r="C58" i="12"/>
  <c r="C58" i="9"/>
  <c r="C58" i="11"/>
  <c r="C58" i="7"/>
  <c r="G58" i="12"/>
  <c r="G58" i="9"/>
  <c r="G58" i="11"/>
  <c r="G58" i="7"/>
  <c r="K58" i="12"/>
  <c r="K58" i="9"/>
  <c r="K58" i="11"/>
  <c r="K58" i="7"/>
  <c r="O58" i="12"/>
  <c r="O58" i="9"/>
  <c r="O58" i="11"/>
  <c r="O58" i="7"/>
  <c r="S58" i="12"/>
  <c r="S58" i="9"/>
  <c r="S58" i="11"/>
  <c r="S58" i="7"/>
  <c r="W58" i="12"/>
  <c r="W58" i="9"/>
  <c r="W58" i="11"/>
  <c r="W58" i="7"/>
  <c r="E59" i="12"/>
  <c r="E59" i="11"/>
  <c r="E59" i="9"/>
  <c r="E59" i="7"/>
  <c r="I59" i="12"/>
  <c r="I59" i="11"/>
  <c r="I59" i="9"/>
  <c r="I59" i="7"/>
  <c r="M59" i="12"/>
  <c r="M59" i="9"/>
  <c r="M59" i="11"/>
  <c r="M59" i="7"/>
  <c r="Q59" i="12"/>
  <c r="Q59" i="9"/>
  <c r="Q59" i="11"/>
  <c r="Q59" i="7"/>
  <c r="U59" i="12"/>
  <c r="U59" i="9"/>
  <c r="U59" i="11"/>
  <c r="U59" i="7"/>
  <c r="C60" i="12"/>
  <c r="C60" i="9"/>
  <c r="C60" i="11"/>
  <c r="C60" i="7"/>
  <c r="G60" i="12"/>
  <c r="G60" i="9"/>
  <c r="G60" i="11"/>
  <c r="G60" i="7"/>
  <c r="K60" i="12"/>
  <c r="K60" i="9"/>
  <c r="K60" i="11"/>
  <c r="K60" i="7"/>
  <c r="O60" i="12"/>
  <c r="O60" i="9"/>
  <c r="O60" i="11"/>
  <c r="O60" i="7"/>
  <c r="S60" i="12"/>
  <c r="S60" i="9"/>
  <c r="S60" i="11"/>
  <c r="S60" i="7"/>
  <c r="W60" i="12"/>
  <c r="W60" i="9"/>
  <c r="W60" i="11"/>
  <c r="W60" i="7"/>
  <c r="E61" i="7"/>
  <c r="I61" i="7"/>
  <c r="M61" i="7"/>
  <c r="Q61" i="7"/>
  <c r="U61" i="7"/>
  <c r="C62" i="12"/>
  <c r="C62" i="11"/>
  <c r="C62" i="9"/>
  <c r="C62" i="7"/>
  <c r="G62" i="12"/>
  <c r="G62" i="11"/>
  <c r="G62" i="9"/>
  <c r="G62" i="7"/>
  <c r="K62" i="12"/>
  <c r="K62" i="11"/>
  <c r="K62" i="9"/>
  <c r="K62" i="7"/>
  <c r="O62" i="12"/>
  <c r="O62" i="11"/>
  <c r="O62" i="9"/>
  <c r="O62" i="7"/>
  <c r="S62" i="12"/>
  <c r="S62" i="11"/>
  <c r="S62" i="9"/>
  <c r="S62" i="7"/>
  <c r="W62" i="12"/>
  <c r="W62" i="11"/>
  <c r="W62" i="9"/>
  <c r="W62" i="7"/>
  <c r="E63" i="12"/>
  <c r="E63" i="9"/>
  <c r="E63" i="11"/>
  <c r="E63" i="7"/>
  <c r="I63" i="12"/>
  <c r="I63" i="11"/>
  <c r="I63" i="9"/>
  <c r="I63" i="7"/>
  <c r="M63" i="12"/>
  <c r="M63" i="9"/>
  <c r="M63" i="11"/>
  <c r="M63" i="7"/>
  <c r="Q63" i="12"/>
  <c r="Q63" i="11"/>
  <c r="Q63" i="9"/>
  <c r="Q63" i="7"/>
  <c r="U63" i="12"/>
  <c r="U63" i="9"/>
  <c r="U63" i="11"/>
  <c r="U63" i="7"/>
  <c r="C64" i="12"/>
  <c r="C64" i="9"/>
  <c r="C64" i="11"/>
  <c r="C64" i="7"/>
  <c r="G64" i="12"/>
  <c r="G64" i="9"/>
  <c r="G64" i="11"/>
  <c r="G64" i="7"/>
  <c r="K64" i="12"/>
  <c r="K64" i="9"/>
  <c r="K64" i="11"/>
  <c r="K64" i="7"/>
  <c r="O64" i="12"/>
  <c r="O64" i="9"/>
  <c r="O64" i="11"/>
  <c r="O64" i="7"/>
  <c r="S64" i="12"/>
  <c r="S64" i="9"/>
  <c r="S64" i="11"/>
  <c r="S64" i="7"/>
  <c r="W64" i="12"/>
  <c r="W64" i="9"/>
  <c r="W64" i="11"/>
  <c r="W64" i="7"/>
  <c r="E65" i="12"/>
  <c r="E65" i="11"/>
  <c r="E65" i="9"/>
  <c r="E65" i="7"/>
  <c r="I65" i="12"/>
  <c r="I65" i="11"/>
  <c r="I65" i="9"/>
  <c r="I65" i="7"/>
  <c r="M65" i="12"/>
  <c r="M65" i="11"/>
  <c r="M65" i="9"/>
  <c r="M65" i="7"/>
  <c r="Q65" i="12"/>
  <c r="Q65" i="11"/>
  <c r="Q65" i="9"/>
  <c r="Q65" i="7"/>
  <c r="U65" i="12"/>
  <c r="U65" i="11"/>
  <c r="U65" i="9"/>
  <c r="U65" i="7"/>
  <c r="C66" i="12"/>
  <c r="C66" i="11"/>
  <c r="C66" i="9"/>
  <c r="C66" i="7"/>
  <c r="G66" i="12"/>
  <c r="G66" i="11"/>
  <c r="G66" i="9"/>
  <c r="G66" i="7"/>
  <c r="K66" i="12"/>
  <c r="K66" i="11"/>
  <c r="K66" i="9"/>
  <c r="K66" i="7"/>
  <c r="O66" i="12"/>
  <c r="O66" i="11"/>
  <c r="O66" i="9"/>
  <c r="O66" i="7"/>
  <c r="S66" i="12"/>
  <c r="S66" i="11"/>
  <c r="S66" i="9"/>
  <c r="S66" i="7"/>
  <c r="W66" i="7"/>
  <c r="E67" i="12"/>
  <c r="E67" i="11"/>
  <c r="E67" i="9"/>
  <c r="E67" i="7"/>
  <c r="I67" i="12"/>
  <c r="I67" i="9"/>
  <c r="I67" i="11"/>
  <c r="I67" i="7"/>
  <c r="M67" i="12"/>
  <c r="M67" i="11"/>
  <c r="M67" i="9"/>
  <c r="M67" i="7"/>
  <c r="Q67" i="12"/>
  <c r="Q67" i="9"/>
  <c r="Q67" i="11"/>
  <c r="Q67" i="7"/>
  <c r="U67" i="12"/>
  <c r="U67" i="11"/>
  <c r="U67" i="9"/>
  <c r="U67" i="7"/>
  <c r="C68" i="12"/>
  <c r="C68" i="9"/>
  <c r="C68" i="11"/>
  <c r="C68" i="7"/>
  <c r="G68" i="12"/>
  <c r="G68" i="9"/>
  <c r="G68" i="11"/>
  <c r="G68" i="7"/>
  <c r="K68" i="12"/>
  <c r="K68" i="9"/>
  <c r="K68" i="11"/>
  <c r="K68" i="7"/>
  <c r="O68" i="12"/>
  <c r="O68" i="9"/>
  <c r="O68" i="11"/>
  <c r="O68" i="7"/>
  <c r="S68" i="12"/>
  <c r="S68" i="9"/>
  <c r="S68" i="11"/>
  <c r="S68" i="7"/>
  <c r="W68" i="12"/>
  <c r="W68" i="9"/>
  <c r="W68" i="11"/>
  <c r="W68" i="7"/>
  <c r="E69" i="12"/>
  <c r="E69" i="11"/>
  <c r="E69" i="9"/>
  <c r="E69" i="7"/>
  <c r="I69" i="12"/>
  <c r="I69" i="11"/>
  <c r="I69" i="9"/>
  <c r="I69" i="7"/>
  <c r="M69" i="12"/>
  <c r="M69" i="11"/>
  <c r="M69" i="9"/>
  <c r="M69" i="7"/>
  <c r="Q69" i="12"/>
  <c r="Q69" i="11"/>
  <c r="Q69" i="9"/>
  <c r="Q69" i="7"/>
  <c r="U69" i="12"/>
  <c r="U69" i="11"/>
  <c r="U69" i="9"/>
  <c r="U69" i="7"/>
  <c r="C70" i="11"/>
  <c r="C70" i="9"/>
  <c r="C70" i="7"/>
  <c r="G70" i="11"/>
  <c r="G70" i="9"/>
  <c r="G70" i="7"/>
  <c r="K70" i="11"/>
  <c r="K70" i="9"/>
  <c r="K70" i="7"/>
  <c r="O70" i="11"/>
  <c r="O70" i="9"/>
  <c r="O70" i="7"/>
  <c r="S70" i="11"/>
  <c r="S70" i="9"/>
  <c r="S70" i="7"/>
  <c r="W70" i="11"/>
  <c r="W70" i="9"/>
  <c r="W70" i="7"/>
  <c r="E71" i="2"/>
  <c r="I72" i="12"/>
  <c r="I72" i="11"/>
  <c r="I72" i="9"/>
  <c r="I72" i="7"/>
  <c r="I71" i="2"/>
  <c r="M72" i="12"/>
  <c r="M72" i="9"/>
  <c r="M72" i="11"/>
  <c r="M72" i="7"/>
  <c r="M71" i="2"/>
  <c r="Q71" i="2"/>
  <c r="U72" i="12"/>
  <c r="U72" i="9"/>
  <c r="U72" i="11"/>
  <c r="U72" i="7"/>
  <c r="U71" i="2"/>
  <c r="C73" i="12"/>
  <c r="C73" i="9"/>
  <c r="C73" i="11"/>
  <c r="C73" i="7"/>
  <c r="G73" i="12"/>
  <c r="G73" i="11"/>
  <c r="G73" i="9"/>
  <c r="G73" i="7"/>
  <c r="K73" i="12"/>
  <c r="K73" i="9"/>
  <c r="K73" i="11"/>
  <c r="K73" i="7"/>
  <c r="O73" i="12"/>
  <c r="O73" i="11"/>
  <c r="O73" i="9"/>
  <c r="O73" i="7"/>
  <c r="S73" i="12"/>
  <c r="S73" i="9"/>
  <c r="S73" i="11"/>
  <c r="S73" i="7"/>
  <c r="W73" i="12"/>
  <c r="W73" i="11"/>
  <c r="W73" i="9"/>
  <c r="W73" i="7"/>
  <c r="E74" i="12"/>
  <c r="E74" i="11"/>
  <c r="E74" i="9"/>
  <c r="E74" i="7"/>
  <c r="I74" i="12"/>
  <c r="I74" i="11"/>
  <c r="I74" i="9"/>
  <c r="I74" i="7"/>
  <c r="M74" i="12"/>
  <c r="M74" i="11"/>
  <c r="M74" i="9"/>
  <c r="M74" i="7"/>
  <c r="Q74" i="12"/>
  <c r="Q74" i="11"/>
  <c r="Q74" i="9"/>
  <c r="Q74" i="7"/>
  <c r="U74" i="12"/>
  <c r="U74" i="11"/>
  <c r="U74" i="9"/>
  <c r="U74" i="7"/>
  <c r="C75" i="12"/>
  <c r="C75" i="11"/>
  <c r="C75" i="9"/>
  <c r="C75" i="7"/>
  <c r="G75" i="12"/>
  <c r="G75" i="11"/>
  <c r="G75" i="9"/>
  <c r="G75" i="7"/>
  <c r="K75" i="12"/>
  <c r="K75" i="11"/>
  <c r="K75" i="9"/>
  <c r="K75" i="7"/>
  <c r="O75" i="12"/>
  <c r="O75" i="11"/>
  <c r="O75" i="9"/>
  <c r="O75" i="7"/>
  <c r="S75" i="12"/>
  <c r="S75" i="11"/>
  <c r="S75" i="9"/>
  <c r="S75" i="7"/>
  <c r="W75" i="12"/>
  <c r="W75" i="11"/>
  <c r="W75" i="9"/>
  <c r="W75" i="7"/>
  <c r="E76" i="12"/>
  <c r="E76" i="11"/>
  <c r="E76" i="9"/>
  <c r="E76" i="7"/>
  <c r="I76" i="12"/>
  <c r="I76" i="9"/>
  <c r="I76" i="11"/>
  <c r="I76" i="7"/>
  <c r="M76" i="12"/>
  <c r="M76" i="11"/>
  <c r="M76" i="9"/>
  <c r="M76" i="7"/>
  <c r="Q76" i="12"/>
  <c r="Q76" i="9"/>
  <c r="Q76" i="11"/>
  <c r="Q76" i="7"/>
  <c r="U76" i="12"/>
  <c r="U76" i="11"/>
  <c r="U76" i="9"/>
  <c r="U76" i="7"/>
  <c r="W8" i="121"/>
  <c r="C27" i="121"/>
  <c r="O27" i="121"/>
  <c r="I71" i="121"/>
  <c r="U71" i="121"/>
  <c r="I4" i="119"/>
  <c r="U4" i="119"/>
  <c r="I52" i="119"/>
  <c r="U52" i="119"/>
  <c r="C22" i="118"/>
  <c r="O22" i="118"/>
  <c r="C71" i="118"/>
  <c r="O71" i="118"/>
  <c r="W22" i="116"/>
  <c r="O8" i="115"/>
  <c r="I71" i="115"/>
  <c r="C4" i="114"/>
  <c r="O4" i="114"/>
  <c r="W17" i="114"/>
  <c r="C22" i="114"/>
  <c r="O22" i="114"/>
  <c r="W33" i="114"/>
  <c r="C52" i="114"/>
  <c r="O52" i="114"/>
  <c r="C71" i="114"/>
  <c r="O71" i="114"/>
  <c r="O27" i="113"/>
  <c r="E71" i="113"/>
  <c r="Q71" i="113"/>
  <c r="H5" i="12"/>
  <c r="H5" i="11"/>
  <c r="H5" i="9"/>
  <c r="H5" i="7"/>
  <c r="H4" i="2"/>
  <c r="J6" i="12"/>
  <c r="J6" i="11"/>
  <c r="J6" i="9"/>
  <c r="J6" i="7"/>
  <c r="L7" i="12"/>
  <c r="L7" i="11"/>
  <c r="L7" i="9"/>
  <c r="L7" i="7"/>
  <c r="N9" i="12"/>
  <c r="N9" i="11"/>
  <c r="N9" i="9"/>
  <c r="N9" i="7"/>
  <c r="N8" i="2"/>
  <c r="L10" i="9"/>
  <c r="L10" i="12"/>
  <c r="L10" i="11"/>
  <c r="L10" i="7"/>
  <c r="N12" i="12"/>
  <c r="N12" i="9"/>
  <c r="N12" i="11"/>
  <c r="N12" i="7"/>
  <c r="N11" i="2"/>
  <c r="L13" i="12"/>
  <c r="L13" i="11"/>
  <c r="L13" i="9"/>
  <c r="L13" i="7"/>
  <c r="N14" i="12"/>
  <c r="N14" i="11"/>
  <c r="N14" i="9"/>
  <c r="N14" i="7"/>
  <c r="L15" i="12"/>
  <c r="L15" i="11"/>
  <c r="L15" i="9"/>
  <c r="L15" i="7"/>
  <c r="J16" i="12"/>
  <c r="J16" i="11"/>
  <c r="J16" i="9"/>
  <c r="J16" i="7"/>
  <c r="L18" i="12"/>
  <c r="L18" i="11"/>
  <c r="L18" i="9"/>
  <c r="L18" i="7"/>
  <c r="L17" i="2"/>
  <c r="N19" i="12"/>
  <c r="N19" i="11"/>
  <c r="N19" i="9"/>
  <c r="N19" i="7"/>
  <c r="T20" i="12"/>
  <c r="T20" i="9"/>
  <c r="T20" i="11"/>
  <c r="T20" i="7"/>
  <c r="F21" i="12"/>
  <c r="F21" i="11"/>
  <c r="F21" i="9"/>
  <c r="F21" i="7"/>
  <c r="R21" i="12"/>
  <c r="R21" i="11"/>
  <c r="R21" i="9"/>
  <c r="R21" i="7"/>
  <c r="D23" i="12"/>
  <c r="D23" i="11"/>
  <c r="D23" i="9"/>
  <c r="D23" i="7"/>
  <c r="D22" i="2"/>
  <c r="P23" i="12"/>
  <c r="P23" i="11"/>
  <c r="P23" i="9"/>
  <c r="P23" i="7"/>
  <c r="P22" i="2"/>
  <c r="N24" i="12"/>
  <c r="N24" i="11"/>
  <c r="N24" i="9"/>
  <c r="N24" i="7"/>
  <c r="L25" i="12"/>
  <c r="L25" i="9"/>
  <c r="L25" i="11"/>
  <c r="L25" i="7"/>
  <c r="J28" i="12"/>
  <c r="J28" i="11"/>
  <c r="J28" i="9"/>
  <c r="J28" i="7"/>
  <c r="J27" i="2"/>
  <c r="L29" i="12"/>
  <c r="L29" i="11"/>
  <c r="L29" i="9"/>
  <c r="L29" i="7"/>
  <c r="N30" i="12"/>
  <c r="N30" i="11"/>
  <c r="N30" i="9"/>
  <c r="N30" i="7"/>
  <c r="P31" i="12"/>
  <c r="P31" i="11"/>
  <c r="P31" i="9"/>
  <c r="P31" i="7"/>
  <c r="N32" i="12"/>
  <c r="N32" i="9"/>
  <c r="N32" i="11"/>
  <c r="N32" i="7"/>
  <c r="P34" i="12"/>
  <c r="P34" i="11"/>
  <c r="P34" i="9"/>
  <c r="P34" i="7"/>
  <c r="P33" i="2"/>
  <c r="N35" i="11"/>
  <c r="N35" i="12"/>
  <c r="N35" i="9"/>
  <c r="N35" i="7"/>
  <c r="D36" i="12"/>
  <c r="D36" i="11"/>
  <c r="D36" i="9"/>
  <c r="D36" i="7"/>
  <c r="T36" i="12"/>
  <c r="T36" i="9"/>
  <c r="T36" i="7"/>
  <c r="F37" i="12"/>
  <c r="F37" i="11"/>
  <c r="F37" i="7"/>
  <c r="F37" i="9"/>
  <c r="L38" i="12"/>
  <c r="L38" i="11"/>
  <c r="L38" i="9"/>
  <c r="L38" i="7"/>
  <c r="J39" i="12"/>
  <c r="J39" i="11"/>
  <c r="J39" i="7"/>
  <c r="J39" i="9"/>
  <c r="L40" i="12"/>
  <c r="L40" i="9"/>
  <c r="L40" i="7"/>
  <c r="R41" i="12"/>
  <c r="R41" i="11"/>
  <c r="R41" i="7"/>
  <c r="R41" i="9"/>
  <c r="D42" i="12"/>
  <c r="D42" i="11"/>
  <c r="D42" i="9"/>
  <c r="D42" i="7"/>
  <c r="P42" i="12"/>
  <c r="P42" i="11"/>
  <c r="P42" i="9"/>
  <c r="P42" i="7"/>
  <c r="N43" i="7"/>
  <c r="T44" i="7"/>
  <c r="F45" i="12"/>
  <c r="F45" i="11"/>
  <c r="F45" i="7"/>
  <c r="F45" i="9"/>
  <c r="V45" i="12"/>
  <c r="V45" i="11"/>
  <c r="V45" i="7"/>
  <c r="V45" i="9"/>
  <c r="H46" i="7"/>
  <c r="F47" i="12"/>
  <c r="F47" i="11"/>
  <c r="F47" i="9"/>
  <c r="F47" i="7"/>
  <c r="V47" i="12"/>
  <c r="V47" i="11"/>
  <c r="V47" i="9"/>
  <c r="V47" i="7"/>
  <c r="H48" i="12"/>
  <c r="H48" i="11"/>
  <c r="H48" i="9"/>
  <c r="H48" i="7"/>
  <c r="N49" i="12"/>
  <c r="N49" i="11"/>
  <c r="N49" i="7"/>
  <c r="N49" i="9"/>
  <c r="P50" i="7"/>
  <c r="R51" i="7"/>
  <c r="L52" i="2"/>
  <c r="N54" i="12"/>
  <c r="N54" i="9"/>
  <c r="N54" i="11"/>
  <c r="N54" i="7"/>
  <c r="P55" i="12"/>
  <c r="P55" i="11"/>
  <c r="P55" i="9"/>
  <c r="P55" i="7"/>
  <c r="R56" i="12"/>
  <c r="R56" i="11"/>
  <c r="R56" i="9"/>
  <c r="R56" i="7"/>
  <c r="D57" i="12"/>
  <c r="D57" i="9"/>
  <c r="D57" i="11"/>
  <c r="D57" i="7"/>
  <c r="T57" i="9"/>
  <c r="T57" i="12"/>
  <c r="T57" i="11"/>
  <c r="T57" i="7"/>
  <c r="R58" i="12"/>
  <c r="R58" i="9"/>
  <c r="R58" i="11"/>
  <c r="R58" i="7"/>
  <c r="D59" i="12"/>
  <c r="D59" i="11"/>
  <c r="D59" i="9"/>
  <c r="D59" i="7"/>
  <c r="T59" i="12"/>
  <c r="T59" i="11"/>
  <c r="T59" i="9"/>
  <c r="T59" i="7"/>
  <c r="V60" i="12"/>
  <c r="V60" i="11"/>
  <c r="V60" i="9"/>
  <c r="V60" i="7"/>
  <c r="H61" i="7"/>
  <c r="R62" i="12"/>
  <c r="R62" i="11"/>
  <c r="R62" i="9"/>
  <c r="R62" i="7"/>
  <c r="D63" i="12"/>
  <c r="D63" i="11"/>
  <c r="D63" i="9"/>
  <c r="D63" i="7"/>
  <c r="T63" i="12"/>
  <c r="T63" i="11"/>
  <c r="T63" i="9"/>
  <c r="T63" i="7"/>
  <c r="F64" i="12"/>
  <c r="F64" i="9"/>
  <c r="F64" i="11"/>
  <c r="F64" i="7"/>
  <c r="N64" i="12"/>
  <c r="N64" i="9"/>
  <c r="N64" i="11"/>
  <c r="N64" i="7"/>
  <c r="D65" i="12"/>
  <c r="D65" i="9"/>
  <c r="D65" i="11"/>
  <c r="D65" i="7"/>
  <c r="P65" i="12"/>
  <c r="P65" i="11"/>
  <c r="P65" i="9"/>
  <c r="P65" i="7"/>
  <c r="R66" i="12"/>
  <c r="R66" i="11"/>
  <c r="R66" i="9"/>
  <c r="R66" i="7"/>
  <c r="D67" i="12"/>
  <c r="D67" i="11"/>
  <c r="D67" i="9"/>
  <c r="D67" i="7"/>
  <c r="P67" i="12"/>
  <c r="P67" i="11"/>
  <c r="P67" i="9"/>
  <c r="P67" i="7"/>
  <c r="R68" i="12"/>
  <c r="R68" i="9"/>
  <c r="R68" i="11"/>
  <c r="R68" i="7"/>
  <c r="P69" i="12"/>
  <c r="P69" i="9"/>
  <c r="P69" i="11"/>
  <c r="P69" i="7"/>
  <c r="N70" i="11"/>
  <c r="N70" i="9"/>
  <c r="N70" i="7"/>
  <c r="P72" i="12"/>
  <c r="P72" i="11"/>
  <c r="P72" i="9"/>
  <c r="P72" i="7"/>
  <c r="P71" i="2"/>
  <c r="N73" i="12"/>
  <c r="N73" i="11"/>
  <c r="N73" i="9"/>
  <c r="N73" i="7"/>
  <c r="L74" i="12"/>
  <c r="L74" i="11"/>
  <c r="L74" i="9"/>
  <c r="L74" i="7"/>
  <c r="F75" i="12"/>
  <c r="F75" i="11"/>
  <c r="F75" i="9"/>
  <c r="F75" i="7"/>
  <c r="V75" i="12"/>
  <c r="V75" i="11"/>
  <c r="V75" i="9"/>
  <c r="V75" i="7"/>
  <c r="H76" i="12"/>
  <c r="H76" i="11"/>
  <c r="H76" i="9"/>
  <c r="H76" i="7"/>
  <c r="F5" i="12"/>
  <c r="F5" i="11"/>
  <c r="F5" i="9"/>
  <c r="F5" i="7"/>
  <c r="F4" i="2"/>
  <c r="N5" i="12"/>
  <c r="N5" i="11"/>
  <c r="N5" i="9"/>
  <c r="N5" i="7"/>
  <c r="N4" i="2"/>
  <c r="R5" i="12"/>
  <c r="R5" i="11"/>
  <c r="R5" i="9"/>
  <c r="R5" i="7"/>
  <c r="R4" i="2"/>
  <c r="D6" i="12"/>
  <c r="D6" i="11"/>
  <c r="D6" i="9"/>
  <c r="D6" i="7"/>
  <c r="H6" i="11"/>
  <c r="H6" i="12"/>
  <c r="H6" i="9"/>
  <c r="H6" i="7"/>
  <c r="L6" i="12"/>
  <c r="L6" i="11"/>
  <c r="L6" i="9"/>
  <c r="L6" i="7"/>
  <c r="P6" i="12"/>
  <c r="P6" i="11"/>
  <c r="P6" i="9"/>
  <c r="P6" i="7"/>
  <c r="T6" i="12"/>
  <c r="T6" i="11"/>
  <c r="T6" i="9"/>
  <c r="T6" i="7"/>
  <c r="F7" i="12"/>
  <c r="F7" i="11"/>
  <c r="F7" i="9"/>
  <c r="F7" i="7"/>
  <c r="J7" i="12"/>
  <c r="J7" i="9"/>
  <c r="J7" i="11"/>
  <c r="J7" i="7"/>
  <c r="N7" i="12"/>
  <c r="N7" i="11"/>
  <c r="N7" i="9"/>
  <c r="N7" i="7"/>
  <c r="R7" i="9"/>
  <c r="R7" i="12"/>
  <c r="R7" i="11"/>
  <c r="R7" i="7"/>
  <c r="V7" i="12"/>
  <c r="V7" i="11"/>
  <c r="V7" i="9"/>
  <c r="V7" i="7"/>
  <c r="D9" i="11"/>
  <c r="D9" i="12"/>
  <c r="D9" i="9"/>
  <c r="D9" i="7"/>
  <c r="D8" i="2"/>
  <c r="H9" i="12"/>
  <c r="H9" i="11"/>
  <c r="H9" i="9"/>
  <c r="H9" i="7"/>
  <c r="H8" i="2"/>
  <c r="L9" i="12"/>
  <c r="L9" i="11"/>
  <c r="L9" i="9"/>
  <c r="L9" i="7"/>
  <c r="L8" i="2"/>
  <c r="P9" i="12"/>
  <c r="P9" i="11"/>
  <c r="P9" i="9"/>
  <c r="P9" i="7"/>
  <c r="P8" i="2"/>
  <c r="T9" i="12"/>
  <c r="T9" i="11"/>
  <c r="T9" i="9"/>
  <c r="T9" i="7"/>
  <c r="T8" i="2"/>
  <c r="F10" i="12"/>
  <c r="F10" i="11"/>
  <c r="F10" i="9"/>
  <c r="F10" i="7"/>
  <c r="J10" i="12"/>
  <c r="J10" i="11"/>
  <c r="J10" i="9"/>
  <c r="J10" i="7"/>
  <c r="N10" i="12"/>
  <c r="N10" i="11"/>
  <c r="N10" i="9"/>
  <c r="N10" i="7"/>
  <c r="R10" i="12"/>
  <c r="R10" i="11"/>
  <c r="R10" i="9"/>
  <c r="R10" i="7"/>
  <c r="V10" i="12"/>
  <c r="V10" i="11"/>
  <c r="V10" i="9"/>
  <c r="V10" i="7"/>
  <c r="D12" i="12"/>
  <c r="D12" i="11"/>
  <c r="D12" i="9"/>
  <c r="D12" i="7"/>
  <c r="D11" i="2"/>
  <c r="H12" i="11"/>
  <c r="H12" i="12"/>
  <c r="H12" i="9"/>
  <c r="H12" i="7"/>
  <c r="H11" i="2"/>
  <c r="L12" i="12"/>
  <c r="L12" i="11"/>
  <c r="L12" i="9"/>
  <c r="L12" i="7"/>
  <c r="L11" i="2"/>
  <c r="P12" i="11"/>
  <c r="P12" i="9"/>
  <c r="P12" i="12"/>
  <c r="P12" i="7"/>
  <c r="P11" i="2"/>
  <c r="T12" i="12"/>
  <c r="T12" i="11"/>
  <c r="T12" i="9"/>
  <c r="T12" i="7"/>
  <c r="T11" i="2"/>
  <c r="F13" i="12"/>
  <c r="F13" i="9"/>
  <c r="F13" i="11"/>
  <c r="F13" i="7"/>
  <c r="J13" i="12"/>
  <c r="J13" i="9"/>
  <c r="J13" i="11"/>
  <c r="J13" i="7"/>
  <c r="N13" i="12"/>
  <c r="N13" i="9"/>
  <c r="N13" i="11"/>
  <c r="N13" i="7"/>
  <c r="R13" i="12"/>
  <c r="R13" i="9"/>
  <c r="R13" i="11"/>
  <c r="R13" i="7"/>
  <c r="V13" i="12"/>
  <c r="V13" i="9"/>
  <c r="V13" i="11"/>
  <c r="V13" i="7"/>
  <c r="D14" i="12"/>
  <c r="D14" i="11"/>
  <c r="D14" i="9"/>
  <c r="D14" i="7"/>
  <c r="H14" i="12"/>
  <c r="H14" i="9"/>
  <c r="H14" i="11"/>
  <c r="H14" i="7"/>
  <c r="L14" i="12"/>
  <c r="L14" i="11"/>
  <c r="L14" i="9"/>
  <c r="L14" i="7"/>
  <c r="P14" i="12"/>
  <c r="P14" i="9"/>
  <c r="P14" i="11"/>
  <c r="P14" i="7"/>
  <c r="T14" i="12"/>
  <c r="T14" i="11"/>
  <c r="T14" i="9"/>
  <c r="T14" i="7"/>
  <c r="F15" i="12"/>
  <c r="F15" i="11"/>
  <c r="F15" i="9"/>
  <c r="F15" i="7"/>
  <c r="J15" i="11"/>
  <c r="J15" i="9"/>
  <c r="J15" i="12"/>
  <c r="J15" i="7"/>
  <c r="N15" i="12"/>
  <c r="N15" i="11"/>
  <c r="N15" i="9"/>
  <c r="N15" i="7"/>
  <c r="R15" i="12"/>
  <c r="R15" i="11"/>
  <c r="R15" i="9"/>
  <c r="R15" i="7"/>
  <c r="V15" i="12"/>
  <c r="V15" i="11"/>
  <c r="V15" i="9"/>
  <c r="V15" i="7"/>
  <c r="D16" i="11"/>
  <c r="D16" i="9"/>
  <c r="D16" i="12"/>
  <c r="D16" i="7"/>
  <c r="H16" i="12"/>
  <c r="H16" i="11"/>
  <c r="H16" i="9"/>
  <c r="H16" i="7"/>
  <c r="L16" i="11"/>
  <c r="L16" i="12"/>
  <c r="L16" i="9"/>
  <c r="L16" i="7"/>
  <c r="P16" i="12"/>
  <c r="P16" i="11"/>
  <c r="P16" i="9"/>
  <c r="P16" i="7"/>
  <c r="T16" i="11"/>
  <c r="T16" i="9"/>
  <c r="T16" i="12"/>
  <c r="T16" i="7"/>
  <c r="F17" i="2"/>
  <c r="J18" i="12"/>
  <c r="J18" i="9"/>
  <c r="J18" i="11"/>
  <c r="J18" i="7"/>
  <c r="J17" i="2"/>
  <c r="N18" i="12"/>
  <c r="N18" i="9"/>
  <c r="N18" i="11"/>
  <c r="N18" i="7"/>
  <c r="N17" i="2"/>
  <c r="R18" i="12"/>
  <c r="R18" i="9"/>
  <c r="R18" i="11"/>
  <c r="R18" i="7"/>
  <c r="R17" i="2"/>
  <c r="D19" i="12"/>
  <c r="D19" i="9"/>
  <c r="D19" i="11"/>
  <c r="D19" i="7"/>
  <c r="H19" i="12"/>
  <c r="H19" i="11"/>
  <c r="H19" i="9"/>
  <c r="H19" i="7"/>
  <c r="L19" i="12"/>
  <c r="L19" i="9"/>
  <c r="L19" i="11"/>
  <c r="L19" i="7"/>
  <c r="P19" i="12"/>
  <c r="P19" i="11"/>
  <c r="P19" i="9"/>
  <c r="P19" i="7"/>
  <c r="T19" i="12"/>
  <c r="T19" i="9"/>
  <c r="T19" i="11"/>
  <c r="T19" i="7"/>
  <c r="F20" i="12"/>
  <c r="F20" i="11"/>
  <c r="F20" i="9"/>
  <c r="F20" i="7"/>
  <c r="J20" i="11"/>
  <c r="J20" i="9"/>
  <c r="J20" i="12"/>
  <c r="J20" i="7"/>
  <c r="N20" i="12"/>
  <c r="N20" i="11"/>
  <c r="N20" i="9"/>
  <c r="N20" i="7"/>
  <c r="R20" i="12"/>
  <c r="R20" i="11"/>
  <c r="R20" i="9"/>
  <c r="R20" i="7"/>
  <c r="V20" i="12"/>
  <c r="V20" i="11"/>
  <c r="V20" i="9"/>
  <c r="V20" i="7"/>
  <c r="D21" i="12"/>
  <c r="D21" i="11"/>
  <c r="D21" i="9"/>
  <c r="D21" i="7"/>
  <c r="H21" i="12"/>
  <c r="H21" i="11"/>
  <c r="H21" i="9"/>
  <c r="H21" i="7"/>
  <c r="L21" i="12"/>
  <c r="L21" i="11"/>
  <c r="L21" i="9"/>
  <c r="L21" i="7"/>
  <c r="P21" i="12"/>
  <c r="P21" i="11"/>
  <c r="P21" i="9"/>
  <c r="P21" i="7"/>
  <c r="T21" i="12"/>
  <c r="T21" i="11"/>
  <c r="T21" i="9"/>
  <c r="T21" i="7"/>
  <c r="F23" i="12"/>
  <c r="F23" i="9"/>
  <c r="F23" i="11"/>
  <c r="F23" i="7"/>
  <c r="F22" i="2"/>
  <c r="J23" i="12"/>
  <c r="J23" i="11"/>
  <c r="J23" i="9"/>
  <c r="J23" i="7"/>
  <c r="J22" i="2"/>
  <c r="N23" i="12"/>
  <c r="N23" i="9"/>
  <c r="N23" i="11"/>
  <c r="N23" i="7"/>
  <c r="N22" i="2"/>
  <c r="R23" i="12"/>
  <c r="R23" i="11"/>
  <c r="R23" i="9"/>
  <c r="R23" i="7"/>
  <c r="R22" i="2"/>
  <c r="V23" i="12"/>
  <c r="V23" i="9"/>
  <c r="V23" i="11"/>
  <c r="V23" i="7"/>
  <c r="V22" i="2"/>
  <c r="D24" i="12"/>
  <c r="D24" i="11"/>
  <c r="D24" i="9"/>
  <c r="D24" i="7"/>
  <c r="H24" i="12"/>
  <c r="H24" i="9"/>
  <c r="H24" i="11"/>
  <c r="H24" i="7"/>
  <c r="L24" i="12"/>
  <c r="L24" i="11"/>
  <c r="L24" i="9"/>
  <c r="L24" i="7"/>
  <c r="P24" i="12"/>
  <c r="P24" i="11"/>
  <c r="P24" i="9"/>
  <c r="P24" i="7"/>
  <c r="T24" i="12"/>
  <c r="T24" i="11"/>
  <c r="T24" i="9"/>
  <c r="T24" i="7"/>
  <c r="F25" i="12"/>
  <c r="F25" i="11"/>
  <c r="F25" i="9"/>
  <c r="F25" i="7"/>
  <c r="J25" i="12"/>
  <c r="J25" i="11"/>
  <c r="J25" i="9"/>
  <c r="J25" i="7"/>
  <c r="N25" i="12"/>
  <c r="N25" i="11"/>
  <c r="N25" i="9"/>
  <c r="N25" i="7"/>
  <c r="R25" i="12"/>
  <c r="R25" i="11"/>
  <c r="R25" i="9"/>
  <c r="R25" i="7"/>
  <c r="V25" i="11"/>
  <c r="V25" i="12"/>
  <c r="V25" i="9"/>
  <c r="V25" i="7"/>
  <c r="D28" i="12"/>
  <c r="D28" i="11"/>
  <c r="D28" i="9"/>
  <c r="D28" i="7"/>
  <c r="D27" i="2"/>
  <c r="H28" i="12"/>
  <c r="H28" i="11"/>
  <c r="H28" i="9"/>
  <c r="H28" i="7"/>
  <c r="H27" i="2"/>
  <c r="L28" i="12"/>
  <c r="L28" i="11"/>
  <c r="L28" i="9"/>
  <c r="L28" i="7"/>
  <c r="L27" i="2"/>
  <c r="P28" i="12"/>
  <c r="P28" i="11"/>
  <c r="P28" i="9"/>
  <c r="P28" i="7"/>
  <c r="P27" i="2"/>
  <c r="T28" i="12"/>
  <c r="T28" i="11"/>
  <c r="T28" i="9"/>
  <c r="T28" i="7"/>
  <c r="T27" i="2"/>
  <c r="F29" i="12"/>
  <c r="F29" i="9"/>
  <c r="F29" i="11"/>
  <c r="F29" i="7"/>
  <c r="J29" i="12"/>
  <c r="J29" i="9"/>
  <c r="J29" i="11"/>
  <c r="J29" i="7"/>
  <c r="N29" i="9"/>
  <c r="N29" i="12"/>
  <c r="N29" i="11"/>
  <c r="N29" i="7"/>
  <c r="R29" i="12"/>
  <c r="R29" i="9"/>
  <c r="R29" i="11"/>
  <c r="R29" i="7"/>
  <c r="V29" i="12"/>
  <c r="V29" i="9"/>
  <c r="V29" i="11"/>
  <c r="V29" i="7"/>
  <c r="D30" i="12"/>
  <c r="D30" i="9"/>
  <c r="D30" i="11"/>
  <c r="D30" i="7"/>
  <c r="H30" i="12"/>
  <c r="H30" i="11"/>
  <c r="H30" i="9"/>
  <c r="H30" i="7"/>
  <c r="L30" i="12"/>
  <c r="L30" i="9"/>
  <c r="L30" i="11"/>
  <c r="L30" i="7"/>
  <c r="P30" i="12"/>
  <c r="P30" i="11"/>
  <c r="P30" i="9"/>
  <c r="P30" i="7"/>
  <c r="T30" i="12"/>
  <c r="T30" i="9"/>
  <c r="T30" i="11"/>
  <c r="T30" i="7"/>
  <c r="F31" i="12"/>
  <c r="F31" i="11"/>
  <c r="F31" i="9"/>
  <c r="F31" i="7"/>
  <c r="J31" i="12"/>
  <c r="J31" i="11"/>
  <c r="J31" i="9"/>
  <c r="J31" i="7"/>
  <c r="N31" i="12"/>
  <c r="N31" i="11"/>
  <c r="N31" i="9"/>
  <c r="N31" i="7"/>
  <c r="R31" i="12"/>
  <c r="R31" i="11"/>
  <c r="R31" i="9"/>
  <c r="R31" i="7"/>
  <c r="V31" i="12"/>
  <c r="V31" i="11"/>
  <c r="V31" i="9"/>
  <c r="V31" i="7"/>
  <c r="D32" i="12"/>
  <c r="D32" i="11"/>
  <c r="D32" i="9"/>
  <c r="D32" i="7"/>
  <c r="H32" i="12"/>
  <c r="H32" i="11"/>
  <c r="H32" i="9"/>
  <c r="H32" i="7"/>
  <c r="L32" i="12"/>
  <c r="L32" i="11"/>
  <c r="L32" i="9"/>
  <c r="L32" i="7"/>
  <c r="P32" i="11"/>
  <c r="P32" i="12"/>
  <c r="P32" i="9"/>
  <c r="P32" i="7"/>
  <c r="T32" i="12"/>
  <c r="T32" i="11"/>
  <c r="T32" i="9"/>
  <c r="T32" i="7"/>
  <c r="F34" i="12"/>
  <c r="F34" i="9"/>
  <c r="F34" i="11"/>
  <c r="F34" i="7"/>
  <c r="F33" i="2"/>
  <c r="J34" i="12"/>
  <c r="J34" i="11"/>
  <c r="J34" i="9"/>
  <c r="J34" i="7"/>
  <c r="J33" i="2"/>
  <c r="N34" i="12"/>
  <c r="N34" i="9"/>
  <c r="N34" i="11"/>
  <c r="N34" i="7"/>
  <c r="N33" i="2"/>
  <c r="R34" i="12"/>
  <c r="R34" i="11"/>
  <c r="R34" i="9"/>
  <c r="R34" i="7"/>
  <c r="R33" i="2"/>
  <c r="D35" i="12"/>
  <c r="D35" i="11"/>
  <c r="D35" i="9"/>
  <c r="D35" i="7"/>
  <c r="H35" i="12"/>
  <c r="H35" i="9"/>
  <c r="H35" i="11"/>
  <c r="H35" i="7"/>
  <c r="L35" i="12"/>
  <c r="L35" i="11"/>
  <c r="L35" i="9"/>
  <c r="L35" i="7"/>
  <c r="P35" i="12"/>
  <c r="P35" i="9"/>
  <c r="P35" i="11"/>
  <c r="P35" i="7"/>
  <c r="T35" i="12"/>
  <c r="T35" i="11"/>
  <c r="T35" i="9"/>
  <c r="T35" i="7"/>
  <c r="F36" i="12"/>
  <c r="F36" i="11"/>
  <c r="F36" i="9"/>
  <c r="F36" i="7"/>
  <c r="J36" i="12"/>
  <c r="J36" i="11"/>
  <c r="J36" i="9"/>
  <c r="J36" i="7"/>
  <c r="N36" i="12"/>
  <c r="N36" i="11"/>
  <c r="N36" i="9"/>
  <c r="N36" i="7"/>
  <c r="R36" i="12"/>
  <c r="R36" i="11"/>
  <c r="R36" i="9"/>
  <c r="R36" i="7"/>
  <c r="V36" i="12"/>
  <c r="V36" i="9"/>
  <c r="V36" i="7"/>
  <c r="D37" i="12"/>
  <c r="D37" i="11"/>
  <c r="D37" i="9"/>
  <c r="D37" i="7"/>
  <c r="H37" i="12"/>
  <c r="H37" i="11"/>
  <c r="H37" i="9"/>
  <c r="H37" i="7"/>
  <c r="L37" i="12"/>
  <c r="L37" i="11"/>
  <c r="L37" i="9"/>
  <c r="L37" i="7"/>
  <c r="P37" i="11"/>
  <c r="P37" i="12"/>
  <c r="P37" i="9"/>
  <c r="P37" i="7"/>
  <c r="T37" i="12"/>
  <c r="T37" i="11"/>
  <c r="T37" i="9"/>
  <c r="T37" i="7"/>
  <c r="F38" i="12"/>
  <c r="F38" i="9"/>
  <c r="F38" i="7"/>
  <c r="J38" i="12"/>
  <c r="J38" i="9"/>
  <c r="J38" i="7"/>
  <c r="N38" i="12"/>
  <c r="N38" i="11"/>
  <c r="N38" i="9"/>
  <c r="N38" i="7"/>
  <c r="R38" i="12"/>
  <c r="R38" i="9"/>
  <c r="R38" i="7"/>
  <c r="V38" i="12"/>
  <c r="V38" i="9"/>
  <c r="V38" i="7"/>
  <c r="D39" i="12"/>
  <c r="D39" i="9"/>
  <c r="D39" i="7"/>
  <c r="H39" i="12"/>
  <c r="H39" i="11"/>
  <c r="H39" i="9"/>
  <c r="H39" i="7"/>
  <c r="L39" i="12"/>
  <c r="L39" i="9"/>
  <c r="L39" i="11"/>
  <c r="L39" i="7"/>
  <c r="P39" i="12"/>
  <c r="P39" i="11"/>
  <c r="P39" i="9"/>
  <c r="P39" i="7"/>
  <c r="T39" i="12"/>
  <c r="T39" i="9"/>
  <c r="T39" i="11"/>
  <c r="T39" i="7"/>
  <c r="F40" i="12"/>
  <c r="F40" i="9"/>
  <c r="F40" i="7"/>
  <c r="J40" i="12"/>
  <c r="J40" i="9"/>
  <c r="J40" i="7"/>
  <c r="N40" i="12"/>
  <c r="N40" i="9"/>
  <c r="N40" i="7"/>
  <c r="R40" i="12"/>
  <c r="R40" i="9"/>
  <c r="R40" i="7"/>
  <c r="V40" i="12"/>
  <c r="V40" i="9"/>
  <c r="V40" i="7"/>
  <c r="D41" i="11"/>
  <c r="D41" i="12"/>
  <c r="D41" i="9"/>
  <c r="D41" i="7"/>
  <c r="H41" i="12"/>
  <c r="H41" i="11"/>
  <c r="H41" i="9"/>
  <c r="H41" i="7"/>
  <c r="L41" i="12"/>
  <c r="L41" i="11"/>
  <c r="L41" i="9"/>
  <c r="L41" i="7"/>
  <c r="P41" i="12"/>
  <c r="P41" i="11"/>
  <c r="P41" i="9"/>
  <c r="P41" i="7"/>
  <c r="T41" i="11"/>
  <c r="T41" i="12"/>
  <c r="T41" i="9"/>
  <c r="T41" i="7"/>
  <c r="F42" i="12"/>
  <c r="F42" i="9"/>
  <c r="F42" i="11"/>
  <c r="F42" i="7"/>
  <c r="J42" i="12"/>
  <c r="J42" i="11"/>
  <c r="J42" i="9"/>
  <c r="J42" i="7"/>
  <c r="N42" i="12"/>
  <c r="N42" i="9"/>
  <c r="N42" i="11"/>
  <c r="N42" i="7"/>
  <c r="R42" i="12"/>
  <c r="R42" i="11"/>
  <c r="R42" i="9"/>
  <c r="R42" i="7"/>
  <c r="V42" i="12"/>
  <c r="V42" i="9"/>
  <c r="V42" i="11"/>
  <c r="V42" i="7"/>
  <c r="D43" i="7"/>
  <c r="H43" i="7"/>
  <c r="L43" i="7"/>
  <c r="P43" i="7"/>
  <c r="T43" i="7"/>
  <c r="F44" i="7"/>
  <c r="J44" i="7"/>
  <c r="N44" i="7"/>
  <c r="R44" i="7"/>
  <c r="V44" i="7"/>
  <c r="D45" i="12"/>
  <c r="D45" i="11"/>
  <c r="D45" i="9"/>
  <c r="D45" i="7"/>
  <c r="H45" i="11"/>
  <c r="H45" i="12"/>
  <c r="H45" i="9"/>
  <c r="H45" i="7"/>
  <c r="L45" i="12"/>
  <c r="L45" i="11"/>
  <c r="L45" i="9"/>
  <c r="L45" i="7"/>
  <c r="P45" i="12"/>
  <c r="P45" i="11"/>
  <c r="P45" i="9"/>
  <c r="P45" i="7"/>
  <c r="T45" i="12"/>
  <c r="T45" i="11"/>
  <c r="T45" i="9"/>
  <c r="T45" i="7"/>
  <c r="F46" i="7"/>
  <c r="J46" i="7"/>
  <c r="N46" i="7"/>
  <c r="R46" i="7"/>
  <c r="V46" i="7"/>
  <c r="D47" i="12"/>
  <c r="D47" i="9"/>
  <c r="D47" i="11"/>
  <c r="D47" i="7"/>
  <c r="H47" i="12"/>
  <c r="H47" i="11"/>
  <c r="H47" i="9"/>
  <c r="H47" i="7"/>
  <c r="L47" i="12"/>
  <c r="L47" i="9"/>
  <c r="L47" i="11"/>
  <c r="L47" i="7"/>
  <c r="P47" i="12"/>
  <c r="P47" i="11"/>
  <c r="P47" i="9"/>
  <c r="P47" i="7"/>
  <c r="T47" i="12"/>
  <c r="T47" i="9"/>
  <c r="T47" i="11"/>
  <c r="T47" i="7"/>
  <c r="F48" i="12"/>
  <c r="F48" i="11"/>
  <c r="F48" i="9"/>
  <c r="F48" i="7"/>
  <c r="J48" i="12"/>
  <c r="J48" i="11"/>
  <c r="J48" i="9"/>
  <c r="J48" i="7"/>
  <c r="N48" i="12"/>
  <c r="N48" i="11"/>
  <c r="N48" i="9"/>
  <c r="N48" i="7"/>
  <c r="R48" i="12"/>
  <c r="R48" i="11"/>
  <c r="R48" i="9"/>
  <c r="R48" i="7"/>
  <c r="V48" i="12"/>
  <c r="V48" i="11"/>
  <c r="V48" i="9"/>
  <c r="V48" i="7"/>
  <c r="D49" i="12"/>
  <c r="D49" i="11"/>
  <c r="D49" i="9"/>
  <c r="D49" i="7"/>
  <c r="H49" i="12"/>
  <c r="H49" i="11"/>
  <c r="H49" i="9"/>
  <c r="H49" i="7"/>
  <c r="L49" i="12"/>
  <c r="L49" i="11"/>
  <c r="L49" i="9"/>
  <c r="L49" i="7"/>
  <c r="P49" i="11"/>
  <c r="P49" i="12"/>
  <c r="P49" i="9"/>
  <c r="P49" i="7"/>
  <c r="T49" i="12"/>
  <c r="T49" i="11"/>
  <c r="T49" i="9"/>
  <c r="T49" i="7"/>
  <c r="F50" i="7"/>
  <c r="J50" i="7"/>
  <c r="N50" i="7"/>
  <c r="R50" i="12"/>
  <c r="R50" i="11"/>
  <c r="R50" i="9"/>
  <c r="R50" i="7"/>
  <c r="V50" i="7"/>
  <c r="D51" i="7"/>
  <c r="H51" i="7"/>
  <c r="L51" i="7"/>
  <c r="P51" i="7"/>
  <c r="T51" i="7"/>
  <c r="F53" i="12"/>
  <c r="F53" i="11"/>
  <c r="F53" i="9"/>
  <c r="F53" i="7"/>
  <c r="F52" i="2"/>
  <c r="N53" i="12"/>
  <c r="N53" i="11"/>
  <c r="N53" i="9"/>
  <c r="N53" i="7"/>
  <c r="N52" i="2"/>
  <c r="R53" i="12"/>
  <c r="R53" i="11"/>
  <c r="R53" i="9"/>
  <c r="R53" i="7"/>
  <c r="R52" i="2"/>
  <c r="D54" i="12"/>
  <c r="D54" i="11"/>
  <c r="D54" i="9"/>
  <c r="D54" i="7"/>
  <c r="H54" i="12"/>
  <c r="H54" i="11"/>
  <c r="H54" i="9"/>
  <c r="H54" i="7"/>
  <c r="L54" i="12"/>
  <c r="L54" i="11"/>
  <c r="L54" i="9"/>
  <c r="L54" i="7"/>
  <c r="P54" i="12"/>
  <c r="P54" i="11"/>
  <c r="P54" i="9"/>
  <c r="P54" i="7"/>
  <c r="T54" i="12"/>
  <c r="T54" i="11"/>
  <c r="T54" i="9"/>
  <c r="T54" i="7"/>
  <c r="F55" i="12"/>
  <c r="F55" i="11"/>
  <c r="F55" i="9"/>
  <c r="F55" i="7"/>
  <c r="J55" i="12"/>
  <c r="J55" i="9"/>
  <c r="J55" i="11"/>
  <c r="J55" i="7"/>
  <c r="N55" i="12"/>
  <c r="N55" i="11"/>
  <c r="N55" i="9"/>
  <c r="N55" i="7"/>
  <c r="R55" i="12"/>
  <c r="R55" i="9"/>
  <c r="R55" i="11"/>
  <c r="R55" i="7"/>
  <c r="V55" i="12"/>
  <c r="V55" i="11"/>
  <c r="V55" i="9"/>
  <c r="V55" i="7"/>
  <c r="D56" i="12"/>
  <c r="D56" i="9"/>
  <c r="D56" i="11"/>
  <c r="D56" i="7"/>
  <c r="H56" i="12"/>
  <c r="H56" i="11"/>
  <c r="H56" i="7"/>
  <c r="H56" i="9"/>
  <c r="L56" i="12"/>
  <c r="L56" i="9"/>
  <c r="L56" i="11"/>
  <c r="L56" i="7"/>
  <c r="P56" i="12"/>
  <c r="P56" i="11"/>
  <c r="P56" i="7"/>
  <c r="P56" i="9"/>
  <c r="T56" i="12"/>
  <c r="T56" i="9"/>
  <c r="T56" i="11"/>
  <c r="T56" i="7"/>
  <c r="F57" i="12"/>
  <c r="F57" i="11"/>
  <c r="F57" i="9"/>
  <c r="F57" i="7"/>
  <c r="J57" i="12"/>
  <c r="J57" i="11"/>
  <c r="J57" i="9"/>
  <c r="J57" i="7"/>
  <c r="N57" i="12"/>
  <c r="N57" i="11"/>
  <c r="N57" i="9"/>
  <c r="N57" i="7"/>
  <c r="R57" i="12"/>
  <c r="R57" i="11"/>
  <c r="R57" i="9"/>
  <c r="R57" i="7"/>
  <c r="V57" i="12"/>
  <c r="V57" i="11"/>
  <c r="V57" i="9"/>
  <c r="V57" i="7"/>
  <c r="D58" i="12"/>
  <c r="D58" i="11"/>
  <c r="D58" i="7"/>
  <c r="D58" i="9"/>
  <c r="H58" i="12"/>
  <c r="H58" i="11"/>
  <c r="H58" i="9"/>
  <c r="H58" i="7"/>
  <c r="L58" i="12"/>
  <c r="L58" i="11"/>
  <c r="L58" i="9"/>
  <c r="L58" i="7"/>
  <c r="P58" i="12"/>
  <c r="P58" i="11"/>
  <c r="P58" i="9"/>
  <c r="P58" i="7"/>
  <c r="T58" i="12"/>
  <c r="T58" i="11"/>
  <c r="T58" i="9"/>
  <c r="T58" i="7"/>
  <c r="F59" i="12"/>
  <c r="F59" i="11"/>
  <c r="F59" i="9"/>
  <c r="F59" i="7"/>
  <c r="J59" i="12"/>
  <c r="J59" i="11"/>
  <c r="J59" i="9"/>
  <c r="J59" i="7"/>
  <c r="N59" i="12"/>
  <c r="N59" i="11"/>
  <c r="N59" i="9"/>
  <c r="N59" i="7"/>
  <c r="R59" i="12"/>
  <c r="R59" i="11"/>
  <c r="R59" i="9"/>
  <c r="R59" i="7"/>
  <c r="V59" i="12"/>
  <c r="V59" i="11"/>
  <c r="V59" i="9"/>
  <c r="V59" i="7"/>
  <c r="D60" i="12"/>
  <c r="D60" i="11"/>
  <c r="D60" i="9"/>
  <c r="D60" i="7"/>
  <c r="H60" i="12"/>
  <c r="H60" i="11"/>
  <c r="H60" i="7"/>
  <c r="H60" i="9"/>
  <c r="L60" i="12"/>
  <c r="L60" i="11"/>
  <c r="L60" i="9"/>
  <c r="L60" i="7"/>
  <c r="P60" i="12"/>
  <c r="P60" i="11"/>
  <c r="P60" i="7"/>
  <c r="P60" i="9"/>
  <c r="T60" i="12"/>
  <c r="T60" i="11"/>
  <c r="T60" i="9"/>
  <c r="T60" i="7"/>
  <c r="F61" i="7"/>
  <c r="J61" i="7"/>
  <c r="N61" i="7"/>
  <c r="R61" i="7"/>
  <c r="V61" i="7"/>
  <c r="D62" i="12"/>
  <c r="D62" i="11"/>
  <c r="D62" i="9"/>
  <c r="D62" i="7"/>
  <c r="H62" i="12"/>
  <c r="H62" i="11"/>
  <c r="H62" i="9"/>
  <c r="H62" i="7"/>
  <c r="L62" i="12"/>
  <c r="L62" i="11"/>
  <c r="L62" i="7"/>
  <c r="L62" i="9"/>
  <c r="P62" i="12"/>
  <c r="P62" i="11"/>
  <c r="P62" i="9"/>
  <c r="P62" i="7"/>
  <c r="T62" i="12"/>
  <c r="T62" i="11"/>
  <c r="T62" i="9"/>
  <c r="T62" i="7"/>
  <c r="F63" i="11"/>
  <c r="F63" i="12"/>
  <c r="F63" i="9"/>
  <c r="F63" i="7"/>
  <c r="J63" i="12"/>
  <c r="J63" i="9"/>
  <c r="J63" i="11"/>
  <c r="J63" i="7"/>
  <c r="N63" i="12"/>
  <c r="N63" i="11"/>
  <c r="N63" i="9"/>
  <c r="N63" i="7"/>
  <c r="R63" i="12"/>
  <c r="R63" i="11"/>
  <c r="R63" i="9"/>
  <c r="R63" i="7"/>
  <c r="V63" i="12"/>
  <c r="V63" i="11"/>
  <c r="V63" i="9"/>
  <c r="V63" i="7"/>
  <c r="D64" i="12"/>
  <c r="D64" i="11"/>
  <c r="D64" i="9"/>
  <c r="D64" i="7"/>
  <c r="H64" i="12"/>
  <c r="H64" i="11"/>
  <c r="H64" i="9"/>
  <c r="H64" i="7"/>
  <c r="L64" i="12"/>
  <c r="L64" i="11"/>
  <c r="L64" i="9"/>
  <c r="L64" i="7"/>
  <c r="P64" i="12"/>
  <c r="P64" i="11"/>
  <c r="P64" i="7"/>
  <c r="P64" i="9"/>
  <c r="T64" i="12"/>
  <c r="T64" i="11"/>
  <c r="T64" i="9"/>
  <c r="T64" i="7"/>
  <c r="F65" i="12"/>
  <c r="F65" i="11"/>
  <c r="F65" i="9"/>
  <c r="F65" i="7"/>
  <c r="J65" i="12"/>
  <c r="J65" i="11"/>
  <c r="J65" i="9"/>
  <c r="J65" i="7"/>
  <c r="N65" i="12"/>
  <c r="N65" i="11"/>
  <c r="N65" i="9"/>
  <c r="N65" i="7"/>
  <c r="R65" i="12"/>
  <c r="R65" i="11"/>
  <c r="R65" i="9"/>
  <c r="R65" i="7"/>
  <c r="V65" i="12"/>
  <c r="V65" i="11"/>
  <c r="V65" i="9"/>
  <c r="V65" i="7"/>
  <c r="D66" i="12"/>
  <c r="D66" i="11"/>
  <c r="D66" i="9"/>
  <c r="D66" i="7"/>
  <c r="H66" i="12"/>
  <c r="H66" i="11"/>
  <c r="H66" i="9"/>
  <c r="H66" i="7"/>
  <c r="L66" i="12"/>
  <c r="L66" i="11"/>
  <c r="L66" i="9"/>
  <c r="L66" i="7"/>
  <c r="P66" i="12"/>
  <c r="P66" i="9"/>
  <c r="P66" i="11"/>
  <c r="P66" i="7"/>
  <c r="T66" i="12"/>
  <c r="T66" i="11"/>
  <c r="T66" i="7"/>
  <c r="T66" i="9"/>
  <c r="F67" i="12"/>
  <c r="F67" i="11"/>
  <c r="F67" i="9"/>
  <c r="F67" i="7"/>
  <c r="J67" i="12"/>
  <c r="J67" i="11"/>
  <c r="J67" i="9"/>
  <c r="J67" i="7"/>
  <c r="N67" i="12"/>
  <c r="N67" i="11"/>
  <c r="N67" i="9"/>
  <c r="N67" i="7"/>
  <c r="R67" i="12"/>
  <c r="R67" i="11"/>
  <c r="R67" i="9"/>
  <c r="R67" i="7"/>
  <c r="V67" i="12"/>
  <c r="V67" i="11"/>
  <c r="V67" i="9"/>
  <c r="V67" i="7"/>
  <c r="D68" i="12"/>
  <c r="D68" i="11"/>
  <c r="D68" i="9"/>
  <c r="D68" i="7"/>
  <c r="H68" i="12"/>
  <c r="H68" i="11"/>
  <c r="H68" i="7"/>
  <c r="H68" i="9"/>
  <c r="L68" i="12"/>
  <c r="L68" i="11"/>
  <c r="L68" i="9"/>
  <c r="L68" i="7"/>
  <c r="P68" i="12"/>
  <c r="P68" i="11"/>
  <c r="P68" i="9"/>
  <c r="P68" i="7"/>
  <c r="T68" i="12"/>
  <c r="T68" i="11"/>
  <c r="T68" i="9"/>
  <c r="T68" i="7"/>
  <c r="F69" i="12"/>
  <c r="F69" i="11"/>
  <c r="F69" i="9"/>
  <c r="F69" i="7"/>
  <c r="J69" i="12"/>
  <c r="J69" i="11"/>
  <c r="J69" i="9"/>
  <c r="J69" i="7"/>
  <c r="N69" i="12"/>
  <c r="N69" i="11"/>
  <c r="N69" i="9"/>
  <c r="N69" i="7"/>
  <c r="R69" i="12"/>
  <c r="R69" i="11"/>
  <c r="R69" i="9"/>
  <c r="R69" i="7"/>
  <c r="V69" i="12"/>
  <c r="V69" i="11"/>
  <c r="V69" i="9"/>
  <c r="V69" i="7"/>
  <c r="D70" i="11"/>
  <c r="D70" i="9"/>
  <c r="D70" i="7"/>
  <c r="H70" i="11"/>
  <c r="H70" i="9"/>
  <c r="H70" i="7"/>
  <c r="L70" i="11"/>
  <c r="L70" i="9"/>
  <c r="L70" i="7"/>
  <c r="P70" i="11"/>
  <c r="P70" i="9"/>
  <c r="P70" i="7"/>
  <c r="T70" i="11"/>
  <c r="T70" i="9"/>
  <c r="T70" i="7"/>
  <c r="F72" i="12"/>
  <c r="F72" i="9"/>
  <c r="F72" i="11"/>
  <c r="F72" i="7"/>
  <c r="F71" i="2"/>
  <c r="N72" i="12"/>
  <c r="N72" i="9"/>
  <c r="N72" i="7"/>
  <c r="N71" i="2"/>
  <c r="R72" i="12"/>
  <c r="R72" i="9"/>
  <c r="R72" i="11"/>
  <c r="R72" i="7"/>
  <c r="R71" i="2"/>
  <c r="D73" i="12"/>
  <c r="D73" i="11"/>
  <c r="D73" i="9"/>
  <c r="D73" i="7"/>
  <c r="H73" i="12"/>
  <c r="H73" i="11"/>
  <c r="H73" i="9"/>
  <c r="H73" i="7"/>
  <c r="L73" i="12"/>
  <c r="L73" i="11"/>
  <c r="L73" i="9"/>
  <c r="L73" i="7"/>
  <c r="P73" i="12"/>
  <c r="P73" i="11"/>
  <c r="P73" i="9"/>
  <c r="P73" i="7"/>
  <c r="T73" i="12"/>
  <c r="T73" i="11"/>
  <c r="T73" i="9"/>
  <c r="T73" i="7"/>
  <c r="F74" i="12"/>
  <c r="F74" i="11"/>
  <c r="F74" i="9"/>
  <c r="F74" i="7"/>
  <c r="J74" i="12"/>
  <c r="J74" i="11"/>
  <c r="J74" i="9"/>
  <c r="J74" i="7"/>
  <c r="N74" i="12"/>
  <c r="N74" i="11"/>
  <c r="N74" i="9"/>
  <c r="N74" i="7"/>
  <c r="R74" i="12"/>
  <c r="R74" i="11"/>
  <c r="R74" i="9"/>
  <c r="R74" i="7"/>
  <c r="V74" i="12"/>
  <c r="V74" i="11"/>
  <c r="V74" i="9"/>
  <c r="V74" i="7"/>
  <c r="D75" i="12"/>
  <c r="D75" i="11"/>
  <c r="D75" i="9"/>
  <c r="D75" i="7"/>
  <c r="H75" i="12"/>
  <c r="H75" i="9"/>
  <c r="H75" i="11"/>
  <c r="H75" i="7"/>
  <c r="L75" i="12"/>
  <c r="L75" i="11"/>
  <c r="L75" i="9"/>
  <c r="L75" i="7"/>
  <c r="P75" i="12"/>
  <c r="P75" i="9"/>
  <c r="P75" i="11"/>
  <c r="P75" i="7"/>
  <c r="T75" i="12"/>
  <c r="T75" i="11"/>
  <c r="T75" i="9"/>
  <c r="T75" i="7"/>
  <c r="F76" i="12"/>
  <c r="F76" i="9"/>
  <c r="F76" i="11"/>
  <c r="F76" i="7"/>
  <c r="J76" i="12"/>
  <c r="J76" i="9"/>
  <c r="J76" i="11"/>
  <c r="J76" i="7"/>
  <c r="N76" i="12"/>
  <c r="N76" i="9"/>
  <c r="N76" i="11"/>
  <c r="N76" i="7"/>
  <c r="R76" i="12"/>
  <c r="R76" i="9"/>
  <c r="R76" i="11"/>
  <c r="R76" i="7"/>
  <c r="V76" i="12"/>
  <c r="V76" i="9"/>
  <c r="V76" i="11"/>
  <c r="V76" i="7"/>
  <c r="C4" i="125"/>
  <c r="C17" i="125"/>
  <c r="C22" i="125"/>
  <c r="C33" i="125"/>
  <c r="C52" i="125"/>
  <c r="C71" i="125"/>
  <c r="F4" i="121"/>
  <c r="J4" i="121"/>
  <c r="N4" i="121"/>
  <c r="R4" i="121"/>
  <c r="V4" i="121"/>
  <c r="D8" i="121"/>
  <c r="H8" i="121"/>
  <c r="L8" i="121"/>
  <c r="P8" i="121"/>
  <c r="T8" i="121"/>
  <c r="D11" i="121"/>
  <c r="H11" i="121"/>
  <c r="L11" i="121"/>
  <c r="P11" i="121"/>
  <c r="T11" i="121"/>
  <c r="F17" i="121"/>
  <c r="J17" i="121"/>
  <c r="N17" i="121"/>
  <c r="R17" i="121"/>
  <c r="V17" i="121"/>
  <c r="F22" i="121"/>
  <c r="J22" i="121"/>
  <c r="N22" i="121"/>
  <c r="R22" i="121"/>
  <c r="V22" i="121"/>
  <c r="D27" i="121"/>
  <c r="H27" i="121"/>
  <c r="L27" i="121"/>
  <c r="P27" i="121"/>
  <c r="T27" i="121"/>
  <c r="F33" i="121"/>
  <c r="J33" i="121"/>
  <c r="N33" i="121"/>
  <c r="R33" i="121"/>
  <c r="V33" i="121"/>
  <c r="F52" i="121"/>
  <c r="J52" i="121"/>
  <c r="N52" i="121"/>
  <c r="R52" i="121"/>
  <c r="V52" i="121"/>
  <c r="F71" i="121"/>
  <c r="J71" i="121"/>
  <c r="N71" i="121"/>
  <c r="R71" i="121"/>
  <c r="V71" i="121"/>
  <c r="F4" i="119"/>
  <c r="J4" i="119"/>
  <c r="N4" i="119"/>
  <c r="R4" i="119"/>
  <c r="R3" i="119" s="1"/>
  <c r="V4" i="119"/>
  <c r="D8" i="119"/>
  <c r="H8" i="119"/>
  <c r="L8" i="119"/>
  <c r="P8" i="119"/>
  <c r="T8" i="119"/>
  <c r="D11" i="119"/>
  <c r="H11" i="119"/>
  <c r="L11" i="119"/>
  <c r="P11" i="119"/>
  <c r="T11" i="119"/>
  <c r="F17" i="119"/>
  <c r="J17" i="119"/>
  <c r="N17" i="119"/>
  <c r="R17" i="119"/>
  <c r="V17" i="119"/>
  <c r="F22" i="119"/>
  <c r="J22" i="119"/>
  <c r="N22" i="119"/>
  <c r="R22" i="119"/>
  <c r="V22" i="119"/>
  <c r="D27" i="119"/>
  <c r="H27" i="119"/>
  <c r="L27" i="119"/>
  <c r="P27" i="119"/>
  <c r="T27" i="119"/>
  <c r="F52" i="119"/>
  <c r="J52" i="119"/>
  <c r="N52" i="119"/>
  <c r="R52" i="119"/>
  <c r="V52" i="119"/>
  <c r="F71" i="119"/>
  <c r="J71" i="119"/>
  <c r="N71" i="119"/>
  <c r="R71" i="119"/>
  <c r="V71" i="119"/>
  <c r="D22" i="118"/>
  <c r="H22" i="118"/>
  <c r="L22" i="118"/>
  <c r="P22" i="118"/>
  <c r="T22" i="118"/>
  <c r="D71" i="118"/>
  <c r="H71" i="118"/>
  <c r="L71" i="118"/>
  <c r="P71" i="118"/>
  <c r="T71" i="118"/>
  <c r="D5" i="12"/>
  <c r="D5" i="11"/>
  <c r="D5" i="9"/>
  <c r="D5" i="7"/>
  <c r="D4" i="2"/>
  <c r="T5" i="12"/>
  <c r="T5" i="11"/>
  <c r="T5" i="9"/>
  <c r="T5" i="7"/>
  <c r="T4" i="2"/>
  <c r="F6" i="12"/>
  <c r="F6" i="11"/>
  <c r="F6" i="9"/>
  <c r="F6" i="7"/>
  <c r="V6" i="12"/>
  <c r="V6" i="11"/>
  <c r="V6" i="9"/>
  <c r="V6" i="7"/>
  <c r="H7" i="12"/>
  <c r="H7" i="11"/>
  <c r="H7" i="9"/>
  <c r="H7" i="7"/>
  <c r="J9" i="12"/>
  <c r="J9" i="11"/>
  <c r="J9" i="9"/>
  <c r="J9" i="7"/>
  <c r="J8" i="2"/>
  <c r="P10" i="12"/>
  <c r="P10" i="11"/>
  <c r="P10" i="9"/>
  <c r="P10" i="7"/>
  <c r="V12" i="12"/>
  <c r="V12" i="11"/>
  <c r="V12" i="9"/>
  <c r="V12" i="7"/>
  <c r="V11" i="2"/>
  <c r="H13" i="11"/>
  <c r="H13" i="12"/>
  <c r="H13" i="9"/>
  <c r="H13" i="7"/>
  <c r="T13" i="12"/>
  <c r="T13" i="11"/>
  <c r="T13" i="9"/>
  <c r="T13" i="7"/>
  <c r="J14" i="11"/>
  <c r="J14" i="12"/>
  <c r="J14" i="9"/>
  <c r="J14" i="7"/>
  <c r="P15" i="12"/>
  <c r="P15" i="9"/>
  <c r="P15" i="11"/>
  <c r="P15" i="7"/>
  <c r="R16" i="12"/>
  <c r="R16" i="11"/>
  <c r="R16" i="9"/>
  <c r="R16" i="7"/>
  <c r="D18" i="12"/>
  <c r="D18" i="11"/>
  <c r="D18" i="9"/>
  <c r="D18" i="7"/>
  <c r="D17" i="2"/>
  <c r="P18" i="12"/>
  <c r="P18" i="11"/>
  <c r="P18" i="9"/>
  <c r="P18" i="7"/>
  <c r="P17" i="2"/>
  <c r="R19" i="12"/>
  <c r="R19" i="11"/>
  <c r="R19" i="9"/>
  <c r="R19" i="7"/>
  <c r="D20" i="12"/>
  <c r="D20" i="9"/>
  <c r="D20" i="11"/>
  <c r="D20" i="7"/>
  <c r="P20" i="12"/>
  <c r="P20" i="11"/>
  <c r="P20" i="9"/>
  <c r="P20" i="7"/>
  <c r="N21" i="12"/>
  <c r="N21" i="11"/>
  <c r="N21" i="9"/>
  <c r="N21" i="7"/>
  <c r="T23" i="11"/>
  <c r="T23" i="9"/>
  <c r="T23" i="12"/>
  <c r="T23" i="7"/>
  <c r="T22" i="2"/>
  <c r="F24" i="12"/>
  <c r="F24" i="11"/>
  <c r="F24" i="9"/>
  <c r="F24" i="7"/>
  <c r="V24" i="12"/>
  <c r="V24" i="11"/>
  <c r="V24" i="9"/>
  <c r="V24" i="7"/>
  <c r="D25" i="12"/>
  <c r="D25" i="9"/>
  <c r="D25" i="11"/>
  <c r="D25" i="7"/>
  <c r="T25" i="12"/>
  <c r="T25" i="9"/>
  <c r="T25" i="11"/>
  <c r="T25" i="7"/>
  <c r="F28" i="12"/>
  <c r="F28" i="11"/>
  <c r="F28" i="9"/>
  <c r="F28" i="7"/>
  <c r="F27" i="2"/>
  <c r="V28" i="12"/>
  <c r="V28" i="11"/>
  <c r="V28" i="9"/>
  <c r="V28" i="7"/>
  <c r="V27" i="2"/>
  <c r="D29" i="12"/>
  <c r="D29" i="11"/>
  <c r="D29" i="9"/>
  <c r="D29" i="7"/>
  <c r="T29" i="12"/>
  <c r="T29" i="11"/>
  <c r="T29" i="9"/>
  <c r="T29" i="7"/>
  <c r="F30" i="12"/>
  <c r="F30" i="11"/>
  <c r="F30" i="9"/>
  <c r="F30" i="7"/>
  <c r="V30" i="12"/>
  <c r="V30" i="11"/>
  <c r="V30" i="9"/>
  <c r="V30" i="7"/>
  <c r="L31" i="12"/>
  <c r="L31" i="9"/>
  <c r="L31" i="11"/>
  <c r="L31" i="7"/>
  <c r="J32" i="12"/>
  <c r="J32" i="11"/>
  <c r="J32" i="9"/>
  <c r="J32" i="7"/>
  <c r="L34" i="12"/>
  <c r="L34" i="11"/>
  <c r="L34" i="9"/>
  <c r="L34" i="7"/>
  <c r="L33" i="2"/>
  <c r="R35" i="12"/>
  <c r="R35" i="11"/>
  <c r="R35" i="7"/>
  <c r="R35" i="9"/>
  <c r="P36" i="12"/>
  <c r="P36" i="9"/>
  <c r="P36" i="11"/>
  <c r="P36" i="7"/>
  <c r="R37" i="12"/>
  <c r="R37" i="9"/>
  <c r="R37" i="7"/>
  <c r="D38" i="12"/>
  <c r="D38" i="9"/>
  <c r="D38" i="7"/>
  <c r="P38" i="12"/>
  <c r="P38" i="11"/>
  <c r="P38" i="9"/>
  <c r="P38" i="7"/>
  <c r="R39" i="11"/>
  <c r="R39" i="12"/>
  <c r="R39" i="9"/>
  <c r="R39" i="7"/>
  <c r="D40" i="12"/>
  <c r="D40" i="9"/>
  <c r="D40" i="7"/>
  <c r="T40" i="12"/>
  <c r="T40" i="9"/>
  <c r="T40" i="7"/>
  <c r="F41" i="12"/>
  <c r="F41" i="11"/>
  <c r="F41" i="7"/>
  <c r="F41" i="9"/>
  <c r="V41" i="12"/>
  <c r="V41" i="11"/>
  <c r="V41" i="7"/>
  <c r="V41" i="9"/>
  <c r="H42" i="12"/>
  <c r="H42" i="11"/>
  <c r="H42" i="9"/>
  <c r="H42" i="7"/>
  <c r="J43" i="7"/>
  <c r="L44" i="7"/>
  <c r="N45" i="12"/>
  <c r="N45" i="11"/>
  <c r="N45" i="7"/>
  <c r="N45" i="9"/>
  <c r="L46" i="7"/>
  <c r="R47" i="12"/>
  <c r="R47" i="11"/>
  <c r="R47" i="9"/>
  <c r="R47" i="7"/>
  <c r="P48" i="12"/>
  <c r="P48" i="11"/>
  <c r="P48" i="9"/>
  <c r="P48" i="7"/>
  <c r="F49" i="12"/>
  <c r="F49" i="11"/>
  <c r="F49" i="7"/>
  <c r="F49" i="9"/>
  <c r="V49" i="12"/>
  <c r="V49" i="11"/>
  <c r="V49" i="7"/>
  <c r="V49" i="9"/>
  <c r="H50" i="7"/>
  <c r="F51" i="7"/>
  <c r="V51" i="7"/>
  <c r="H53" i="12"/>
  <c r="H53" i="9"/>
  <c r="H53" i="11"/>
  <c r="H53" i="7"/>
  <c r="H52" i="2"/>
  <c r="J54" i="12"/>
  <c r="J54" i="9"/>
  <c r="J54" i="11"/>
  <c r="J54" i="7"/>
  <c r="V54" i="12"/>
  <c r="V54" i="9"/>
  <c r="V54" i="11"/>
  <c r="V54" i="7"/>
  <c r="D55" i="12"/>
  <c r="D55" i="11"/>
  <c r="D55" i="9"/>
  <c r="D55" i="7"/>
  <c r="T55" i="12"/>
  <c r="T55" i="11"/>
  <c r="T55" i="9"/>
  <c r="T55" i="7"/>
  <c r="F56" i="12"/>
  <c r="F56" i="11"/>
  <c r="F56" i="9"/>
  <c r="F56" i="7"/>
  <c r="V56" i="12"/>
  <c r="V56" i="11"/>
  <c r="V56" i="9"/>
  <c r="V56" i="7"/>
  <c r="H57" i="12"/>
  <c r="H57" i="9"/>
  <c r="H57" i="11"/>
  <c r="H57" i="7"/>
  <c r="J58" i="12"/>
  <c r="J58" i="9"/>
  <c r="J58" i="11"/>
  <c r="J58" i="7"/>
  <c r="H59" i="12"/>
  <c r="H59" i="11"/>
  <c r="H59" i="9"/>
  <c r="H59" i="7"/>
  <c r="N60" i="12"/>
  <c r="N60" i="11"/>
  <c r="N60" i="9"/>
  <c r="N60" i="7"/>
  <c r="P61" i="7"/>
  <c r="J62" i="12"/>
  <c r="J62" i="11"/>
  <c r="J62" i="9"/>
  <c r="J62" i="7"/>
  <c r="L63" i="12"/>
  <c r="L63" i="11"/>
  <c r="L63" i="9"/>
  <c r="L63" i="7"/>
  <c r="V64" i="12"/>
  <c r="V64" i="9"/>
  <c r="V64" i="11"/>
  <c r="V64" i="7"/>
  <c r="H65" i="12"/>
  <c r="H65" i="11"/>
  <c r="H65" i="9"/>
  <c r="H65" i="7"/>
  <c r="J66" i="12"/>
  <c r="J66" i="11"/>
  <c r="J66" i="9"/>
  <c r="J66" i="7"/>
  <c r="L67" i="12"/>
  <c r="L67" i="11"/>
  <c r="L67" i="9"/>
  <c r="L67" i="7"/>
  <c r="N68" i="12"/>
  <c r="N68" i="11"/>
  <c r="N68" i="9"/>
  <c r="N68" i="7"/>
  <c r="D69" i="12"/>
  <c r="D69" i="11"/>
  <c r="D69" i="9"/>
  <c r="D69" i="7"/>
  <c r="T69" i="12"/>
  <c r="T69" i="11"/>
  <c r="T69" i="9"/>
  <c r="T69" i="7"/>
  <c r="F70" i="11"/>
  <c r="F70" i="9"/>
  <c r="F70" i="7"/>
  <c r="V70" i="11"/>
  <c r="V70" i="9"/>
  <c r="V70" i="7"/>
  <c r="L72" i="12"/>
  <c r="L72" i="11"/>
  <c r="L72" i="9"/>
  <c r="L72" i="7"/>
  <c r="L71" i="2"/>
  <c r="R73" i="12"/>
  <c r="R73" i="11"/>
  <c r="R73" i="9"/>
  <c r="R73" i="7"/>
  <c r="D74" i="12"/>
  <c r="D74" i="9"/>
  <c r="D74" i="11"/>
  <c r="D74" i="7"/>
  <c r="T74" i="12"/>
  <c r="T74" i="11"/>
  <c r="T74" i="9"/>
  <c r="T74" i="7"/>
  <c r="J75" i="12"/>
  <c r="J75" i="11"/>
  <c r="J75" i="9"/>
  <c r="J75" i="7"/>
  <c r="T76" i="12"/>
  <c r="T76" i="11"/>
  <c r="T76" i="9"/>
  <c r="T76" i="7"/>
  <c r="C5" i="12"/>
  <c r="C5" i="11"/>
  <c r="C5" i="9"/>
  <c r="C5" i="7"/>
  <c r="C4" i="2"/>
  <c r="G5" i="11"/>
  <c r="G5" i="12"/>
  <c r="G5" i="9"/>
  <c r="G5" i="7"/>
  <c r="G4" i="2"/>
  <c r="K5" i="12"/>
  <c r="K5" i="11"/>
  <c r="K5" i="9"/>
  <c r="K5" i="7"/>
  <c r="K4" i="2"/>
  <c r="O5" i="12"/>
  <c r="O5" i="11"/>
  <c r="O5" i="9"/>
  <c r="O5" i="7"/>
  <c r="O4" i="2"/>
  <c r="S5" i="12"/>
  <c r="S5" i="11"/>
  <c r="S5" i="9"/>
  <c r="S5" i="7"/>
  <c r="S4" i="2"/>
  <c r="W5" i="12"/>
  <c r="W5" i="9"/>
  <c r="W5" i="7"/>
  <c r="W4" i="2"/>
  <c r="E6" i="12"/>
  <c r="E6" i="11"/>
  <c r="E6" i="9"/>
  <c r="E6" i="7"/>
  <c r="I6" i="12"/>
  <c r="I6" i="9"/>
  <c r="I6" i="11"/>
  <c r="I6" i="7"/>
  <c r="M6" i="12"/>
  <c r="M6" i="9"/>
  <c r="M6" i="11"/>
  <c r="M6" i="7"/>
  <c r="Q6" i="9"/>
  <c r="Q6" i="12"/>
  <c r="Q6" i="11"/>
  <c r="Q6" i="7"/>
  <c r="U6" i="12"/>
  <c r="U6" i="9"/>
  <c r="U6" i="11"/>
  <c r="U6" i="7"/>
  <c r="C7" i="12"/>
  <c r="C7" i="9"/>
  <c r="C7" i="11"/>
  <c r="C7" i="7"/>
  <c r="G7" i="12"/>
  <c r="G7" i="11"/>
  <c r="G7" i="9"/>
  <c r="G7" i="7"/>
  <c r="K7" i="12"/>
  <c r="K7" i="9"/>
  <c r="K7" i="11"/>
  <c r="K7" i="7"/>
  <c r="O7" i="12"/>
  <c r="O7" i="11"/>
  <c r="O7" i="9"/>
  <c r="O7" i="7"/>
  <c r="S7" i="12"/>
  <c r="S7" i="9"/>
  <c r="S7" i="11"/>
  <c r="S7" i="7"/>
  <c r="W7" i="12"/>
  <c r="W7" i="11"/>
  <c r="W7" i="9"/>
  <c r="W7" i="7"/>
  <c r="E9" i="12"/>
  <c r="E9" i="11"/>
  <c r="E9" i="9"/>
  <c r="E9" i="7"/>
  <c r="E8" i="2"/>
  <c r="I9" i="12"/>
  <c r="I9" i="11"/>
  <c r="I9" i="9"/>
  <c r="I9" i="7"/>
  <c r="I8" i="2"/>
  <c r="M9" i="12"/>
  <c r="M9" i="11"/>
  <c r="M9" i="9"/>
  <c r="M9" i="7"/>
  <c r="M8" i="2"/>
  <c r="Q9" i="12"/>
  <c r="Q9" i="11"/>
  <c r="Q9" i="9"/>
  <c r="Q9" i="7"/>
  <c r="Q8" i="2"/>
  <c r="U9" i="12"/>
  <c r="U9" i="11"/>
  <c r="U9" i="9"/>
  <c r="U9" i="7"/>
  <c r="U8" i="2"/>
  <c r="C10" i="12"/>
  <c r="C10" i="11"/>
  <c r="C10" i="9"/>
  <c r="C10" i="7"/>
  <c r="G10" i="12"/>
  <c r="G10" i="11"/>
  <c r="G10" i="9"/>
  <c r="G10" i="7"/>
  <c r="K10" i="12"/>
  <c r="K10" i="11"/>
  <c r="K10" i="9"/>
  <c r="K10" i="7"/>
  <c r="O10" i="12"/>
  <c r="O10" i="11"/>
  <c r="O10" i="9"/>
  <c r="O10" i="7"/>
  <c r="S10" i="12"/>
  <c r="S10" i="11"/>
  <c r="S10" i="9"/>
  <c r="S10" i="7"/>
  <c r="W10" i="12"/>
  <c r="W10" i="11"/>
  <c r="W10" i="9"/>
  <c r="W10" i="7"/>
  <c r="E12" i="12"/>
  <c r="E12" i="11"/>
  <c r="E12" i="9"/>
  <c r="E12" i="7"/>
  <c r="E11" i="2"/>
  <c r="I11" i="2"/>
  <c r="M12" i="12"/>
  <c r="M12" i="11"/>
  <c r="M12" i="9"/>
  <c r="M12" i="7"/>
  <c r="M11" i="2"/>
  <c r="Q12" i="12"/>
  <c r="Q12" i="11"/>
  <c r="Q12" i="9"/>
  <c r="Q12" i="7"/>
  <c r="Q11" i="2"/>
  <c r="U11" i="2"/>
  <c r="C13" i="12"/>
  <c r="C13" i="11"/>
  <c r="C13" i="9"/>
  <c r="C13" i="7"/>
  <c r="G13" i="12"/>
  <c r="G13" i="11"/>
  <c r="G13" i="9"/>
  <c r="G13" i="7"/>
  <c r="K13" i="12"/>
  <c r="K13" i="11"/>
  <c r="K13" i="9"/>
  <c r="K13" i="7"/>
  <c r="O13" i="12"/>
  <c r="O13" i="11"/>
  <c r="O13" i="9"/>
  <c r="O13" i="7"/>
  <c r="S13" i="12"/>
  <c r="S13" i="11"/>
  <c r="S13" i="9"/>
  <c r="S13" i="7"/>
  <c r="W13" i="12"/>
  <c r="W13" i="11"/>
  <c r="W13" i="9"/>
  <c r="W13" i="7"/>
  <c r="E14" i="12"/>
  <c r="E14" i="11"/>
  <c r="E14" i="9"/>
  <c r="E14" i="7"/>
  <c r="I14" i="11"/>
  <c r="I14" i="12"/>
  <c r="I14" i="9"/>
  <c r="I14" i="7"/>
  <c r="M14" i="12"/>
  <c r="M14" i="11"/>
  <c r="M14" i="9"/>
  <c r="M14" i="7"/>
  <c r="Q14" i="12"/>
  <c r="Q14" i="11"/>
  <c r="Q14" i="9"/>
  <c r="Q14" i="7"/>
  <c r="U14" i="12"/>
  <c r="U14" i="11"/>
  <c r="U14" i="9"/>
  <c r="U14" i="7"/>
  <c r="C15" i="11"/>
  <c r="C15" i="12"/>
  <c r="C15" i="9"/>
  <c r="C15" i="7"/>
  <c r="G15" i="12"/>
  <c r="G15" i="11"/>
  <c r="G15" i="9"/>
  <c r="G15" i="7"/>
  <c r="K15" i="11"/>
  <c r="K15" i="12"/>
  <c r="K15" i="9"/>
  <c r="K15" i="7"/>
  <c r="O15" i="12"/>
  <c r="O15" i="11"/>
  <c r="O15" i="9"/>
  <c r="O15" i="7"/>
  <c r="S15" i="11"/>
  <c r="S15" i="12"/>
  <c r="S15" i="9"/>
  <c r="S15" i="7"/>
  <c r="W15" i="12"/>
  <c r="W15" i="11"/>
  <c r="W15" i="9"/>
  <c r="W15" i="7"/>
  <c r="E16" i="12"/>
  <c r="E16" i="11"/>
  <c r="E16" i="9"/>
  <c r="E16" i="7"/>
  <c r="I16" i="12"/>
  <c r="I16" i="9"/>
  <c r="I16" i="11"/>
  <c r="I16" i="7"/>
  <c r="M16" i="12"/>
  <c r="M16" i="11"/>
  <c r="M16" i="9"/>
  <c r="M16" i="7"/>
  <c r="Q16" i="12"/>
  <c r="Q16" i="11"/>
  <c r="Q16" i="9"/>
  <c r="Q16" i="7"/>
  <c r="U16" i="12"/>
  <c r="U16" i="11"/>
  <c r="U16" i="9"/>
  <c r="U16" i="7"/>
  <c r="C17" i="2"/>
  <c r="G17" i="2"/>
  <c r="K18" i="12"/>
  <c r="K18" i="11"/>
  <c r="K18" i="9"/>
  <c r="K18" i="7"/>
  <c r="K17" i="2"/>
  <c r="O17" i="2"/>
  <c r="S18" i="12"/>
  <c r="S18" i="11"/>
  <c r="S18" i="9"/>
  <c r="S18" i="7"/>
  <c r="S17" i="2"/>
  <c r="W18" i="12"/>
  <c r="W18" i="11"/>
  <c r="W18" i="9"/>
  <c r="W18" i="7"/>
  <c r="W17" i="2"/>
  <c r="E19" i="12"/>
  <c r="E19" i="11"/>
  <c r="E19" i="9"/>
  <c r="E19" i="7"/>
  <c r="I19" i="11"/>
  <c r="I19" i="12"/>
  <c r="I19" i="9"/>
  <c r="I19" i="7"/>
  <c r="M19" i="12"/>
  <c r="M19" i="11"/>
  <c r="M19" i="9"/>
  <c r="M19" i="7"/>
  <c r="Q19" i="12"/>
  <c r="Q19" i="11"/>
  <c r="Q19" i="9"/>
  <c r="Q19" i="7"/>
  <c r="U19" i="12"/>
  <c r="U19" i="11"/>
  <c r="U19" i="9"/>
  <c r="U19" i="7"/>
  <c r="C20" i="12"/>
  <c r="C20" i="11"/>
  <c r="C20" i="9"/>
  <c r="C20" i="7"/>
  <c r="G20" i="12"/>
  <c r="G20" i="11"/>
  <c r="G20" i="9"/>
  <c r="G20" i="7"/>
  <c r="K20" i="12"/>
  <c r="K20" i="11"/>
  <c r="K20" i="9"/>
  <c r="K20" i="7"/>
  <c r="O20" i="12"/>
  <c r="O20" i="11"/>
  <c r="O20" i="9"/>
  <c r="O20" i="7"/>
  <c r="S20" i="12"/>
  <c r="S20" i="11"/>
  <c r="S20" i="9"/>
  <c r="S20" i="7"/>
  <c r="W20" i="12"/>
  <c r="W20" i="11"/>
  <c r="W20" i="9"/>
  <c r="W20" i="7"/>
  <c r="E21" i="12"/>
  <c r="E21" i="11"/>
  <c r="E21" i="9"/>
  <c r="E21" i="7"/>
  <c r="I21" i="12"/>
  <c r="I21" i="11"/>
  <c r="I21" i="9"/>
  <c r="I21" i="7"/>
  <c r="M21" i="12"/>
  <c r="M21" i="9"/>
  <c r="M21" i="11"/>
  <c r="M21" i="7"/>
  <c r="Q21" i="12"/>
  <c r="Q21" i="11"/>
  <c r="Q21" i="9"/>
  <c r="Q21" i="7"/>
  <c r="U21" i="12"/>
  <c r="U21" i="11"/>
  <c r="U21" i="9"/>
  <c r="U21" i="7"/>
  <c r="C22" i="2"/>
  <c r="G23" i="12"/>
  <c r="G23" i="9"/>
  <c r="G23" i="11"/>
  <c r="G23" i="7"/>
  <c r="G22" i="2"/>
  <c r="K23" i="12"/>
  <c r="K23" i="11"/>
  <c r="K23" i="9"/>
  <c r="K23" i="7"/>
  <c r="K22" i="2"/>
  <c r="O22" i="2"/>
  <c r="S23" i="12"/>
  <c r="S23" i="11"/>
  <c r="S23" i="9"/>
  <c r="S23" i="7"/>
  <c r="S22" i="2"/>
  <c r="W23" i="12"/>
  <c r="W23" i="9"/>
  <c r="W23" i="11"/>
  <c r="W23" i="7"/>
  <c r="W22" i="2"/>
  <c r="E24" i="12"/>
  <c r="E24" i="11"/>
  <c r="E24" i="9"/>
  <c r="E24" i="7"/>
  <c r="I24" i="12"/>
  <c r="I24" i="11"/>
  <c r="I24" i="9"/>
  <c r="I24" i="7"/>
  <c r="M24" i="12"/>
  <c r="M24" i="11"/>
  <c r="M24" i="9"/>
  <c r="M24" i="7"/>
  <c r="Q24" i="12"/>
  <c r="Q24" i="11"/>
  <c r="Q24" i="9"/>
  <c r="Q24" i="7"/>
  <c r="U24" i="11"/>
  <c r="U24" i="9"/>
  <c r="U24" i="12"/>
  <c r="U24" i="7"/>
  <c r="C25" i="12"/>
  <c r="C25" i="11"/>
  <c r="C25" i="9"/>
  <c r="C25" i="7"/>
  <c r="G25" i="12"/>
  <c r="G25" i="11"/>
  <c r="G25" i="9"/>
  <c r="G25" i="7"/>
  <c r="K25" i="12"/>
  <c r="K25" i="11"/>
  <c r="K25" i="9"/>
  <c r="K25" i="7"/>
  <c r="O25" i="12"/>
  <c r="O25" i="11"/>
  <c r="O25" i="9"/>
  <c r="O25" i="7"/>
  <c r="S25" i="12"/>
  <c r="S25" i="11"/>
  <c r="S25" i="9"/>
  <c r="S25" i="7"/>
  <c r="W25" i="12"/>
  <c r="W25" i="11"/>
  <c r="W25" i="9"/>
  <c r="W25" i="7"/>
  <c r="E28" i="12"/>
  <c r="E28" i="11"/>
  <c r="E28" i="9"/>
  <c r="E28" i="7"/>
  <c r="E27" i="2"/>
  <c r="I28" i="12"/>
  <c r="I28" i="9"/>
  <c r="I28" i="11"/>
  <c r="I28" i="7"/>
  <c r="I27" i="2"/>
  <c r="M28" i="11"/>
  <c r="M28" i="12"/>
  <c r="M28" i="9"/>
  <c r="M28" i="7"/>
  <c r="M27" i="2"/>
  <c r="Q28" i="12"/>
  <c r="Q28" i="11"/>
  <c r="Q28" i="9"/>
  <c r="Q28" i="7"/>
  <c r="Q27" i="2"/>
  <c r="U28" i="11"/>
  <c r="U28" i="12"/>
  <c r="U28" i="9"/>
  <c r="U28" i="7"/>
  <c r="U27" i="2"/>
  <c r="C29" i="12"/>
  <c r="C29" i="11"/>
  <c r="C29" i="7"/>
  <c r="C29" i="9"/>
  <c r="G29" i="12"/>
  <c r="G29" i="11"/>
  <c r="G29" i="7"/>
  <c r="G29" i="9"/>
  <c r="K29" i="12"/>
  <c r="K29" i="11"/>
  <c r="K29" i="9"/>
  <c r="K29" i="7"/>
  <c r="O29" i="12"/>
  <c r="O29" i="11"/>
  <c r="O29" i="7"/>
  <c r="O29" i="9"/>
  <c r="S29" i="12"/>
  <c r="S29" i="11"/>
  <c r="S29" i="7"/>
  <c r="S29" i="9"/>
  <c r="W29" i="12"/>
  <c r="W29" i="11"/>
  <c r="W29" i="7"/>
  <c r="W29" i="9"/>
  <c r="E30" i="12"/>
  <c r="E30" i="11"/>
  <c r="E30" i="9"/>
  <c r="E30" i="7"/>
  <c r="I30" i="12"/>
  <c r="I30" i="11"/>
  <c r="I30" i="9"/>
  <c r="I30" i="7"/>
  <c r="M30" i="12"/>
  <c r="M30" i="11"/>
  <c r="M30" i="9"/>
  <c r="M30" i="7"/>
  <c r="Q30" i="12"/>
  <c r="Q30" i="11"/>
  <c r="Q30" i="9"/>
  <c r="Q30" i="7"/>
  <c r="U30" i="12"/>
  <c r="U30" i="11"/>
  <c r="U30" i="9"/>
  <c r="U30" i="7"/>
  <c r="C31" i="12"/>
  <c r="C31" i="11"/>
  <c r="C31" i="7"/>
  <c r="C31" i="9"/>
  <c r="G31" i="12"/>
  <c r="G31" i="11"/>
  <c r="G31" i="9"/>
  <c r="G31" i="7"/>
  <c r="K31" i="12"/>
  <c r="K31" i="11"/>
  <c r="K31" i="9"/>
  <c r="K31" i="7"/>
  <c r="O31" i="12"/>
  <c r="O31" i="11"/>
  <c r="O31" i="9"/>
  <c r="O31" i="7"/>
  <c r="S31" i="12"/>
  <c r="S31" i="11"/>
  <c r="S31" i="7"/>
  <c r="S31" i="9"/>
  <c r="W31" i="12"/>
  <c r="W31" i="11"/>
  <c r="W31" i="9"/>
  <c r="W31" i="7"/>
  <c r="E32" i="12"/>
  <c r="E32" i="11"/>
  <c r="E32" i="9"/>
  <c r="E32" i="7"/>
  <c r="I32" i="12"/>
  <c r="I32" i="11"/>
  <c r="I32" i="9"/>
  <c r="I32" i="7"/>
  <c r="M32" i="12"/>
  <c r="M32" i="9"/>
  <c r="M32" i="11"/>
  <c r="M32" i="7"/>
  <c r="Q32" i="12"/>
  <c r="Q32" i="11"/>
  <c r="Q32" i="9"/>
  <c r="Q32" i="7"/>
  <c r="U32" i="12"/>
  <c r="U32" i="11"/>
  <c r="U32" i="9"/>
  <c r="U32" i="7"/>
  <c r="C34" i="12"/>
  <c r="C34" i="11"/>
  <c r="C34" i="9"/>
  <c r="C34" i="7"/>
  <c r="C33" i="2"/>
  <c r="G34" i="12"/>
  <c r="G34" i="9"/>
  <c r="G34" i="11"/>
  <c r="G34" i="7"/>
  <c r="G33" i="2"/>
  <c r="K34" i="12"/>
  <c r="K34" i="11"/>
  <c r="K34" i="9"/>
  <c r="K34" i="7"/>
  <c r="K33" i="2"/>
  <c r="O34" i="12"/>
  <c r="O34" i="9"/>
  <c r="O34" i="11"/>
  <c r="O34" i="7"/>
  <c r="O33" i="2"/>
  <c r="S34" i="12"/>
  <c r="S34" i="11"/>
  <c r="S34" i="9"/>
  <c r="S34" i="7"/>
  <c r="S33" i="2"/>
  <c r="W34" i="12"/>
  <c r="W34" i="9"/>
  <c r="W34" i="11"/>
  <c r="W34" i="7"/>
  <c r="W33" i="2"/>
  <c r="E35" i="12"/>
  <c r="E35" i="11"/>
  <c r="E35" i="9"/>
  <c r="E35" i="7"/>
  <c r="I35" i="12"/>
  <c r="I35" i="11"/>
  <c r="I35" i="9"/>
  <c r="I35" i="7"/>
  <c r="M35" i="12"/>
  <c r="M35" i="11"/>
  <c r="M35" i="9"/>
  <c r="M35" i="7"/>
  <c r="Q35" i="12"/>
  <c r="Q35" i="11"/>
  <c r="Q35" i="9"/>
  <c r="Q35" i="7"/>
  <c r="U35" i="12"/>
  <c r="U35" i="11"/>
  <c r="U35" i="9"/>
  <c r="U35" i="7"/>
  <c r="C36" i="12"/>
  <c r="C36" i="11"/>
  <c r="C36" i="9"/>
  <c r="C36" i="7"/>
  <c r="G36" i="12"/>
  <c r="G36" i="11"/>
  <c r="G36" i="9"/>
  <c r="G36" i="7"/>
  <c r="K36" i="12"/>
  <c r="K36" i="11"/>
  <c r="K36" i="9"/>
  <c r="K36" i="7"/>
  <c r="O36" i="11"/>
  <c r="O36" i="9"/>
  <c r="O36" i="12"/>
  <c r="O36" i="7"/>
  <c r="S36" i="12"/>
  <c r="S36" i="11"/>
  <c r="S36" i="9"/>
  <c r="S36" i="7"/>
  <c r="W36" i="12"/>
  <c r="W36" i="9"/>
  <c r="W36" i="7"/>
  <c r="E37" i="12"/>
  <c r="E37" i="9"/>
  <c r="E37" i="11"/>
  <c r="E37" i="7"/>
  <c r="I37" i="12"/>
  <c r="I37" i="9"/>
  <c r="I37" i="11"/>
  <c r="I37" i="7"/>
  <c r="M37" i="12"/>
  <c r="M37" i="9"/>
  <c r="M37" i="11"/>
  <c r="M37" i="7"/>
  <c r="Q37" i="12"/>
  <c r="Q37" i="9"/>
  <c r="Q37" i="11"/>
  <c r="Q37" i="7"/>
  <c r="U37" i="12"/>
  <c r="U37" i="9"/>
  <c r="U37" i="11"/>
  <c r="U37" i="7"/>
  <c r="C38" i="12"/>
  <c r="C38" i="9"/>
  <c r="C38" i="7"/>
  <c r="G38" i="12"/>
  <c r="G38" i="9"/>
  <c r="G38" i="7"/>
  <c r="K38" i="12"/>
  <c r="K38" i="9"/>
  <c r="K38" i="7"/>
  <c r="O38" i="12"/>
  <c r="O38" i="11"/>
  <c r="O38" i="9"/>
  <c r="O38" i="7"/>
  <c r="S38" i="12"/>
  <c r="S38" i="9"/>
  <c r="S38" i="7"/>
  <c r="W38" i="12"/>
  <c r="W38" i="9"/>
  <c r="W38" i="7"/>
  <c r="E39" i="12"/>
  <c r="E39" i="9"/>
  <c r="E39" i="7"/>
  <c r="I39" i="12"/>
  <c r="I39" i="11"/>
  <c r="I39" i="9"/>
  <c r="I39" i="7"/>
  <c r="M39" i="12"/>
  <c r="M39" i="11"/>
  <c r="M39" i="9"/>
  <c r="M39" i="7"/>
  <c r="Q39" i="12"/>
  <c r="Q39" i="11"/>
  <c r="Q39" i="9"/>
  <c r="Q39" i="7"/>
  <c r="U39" i="12"/>
  <c r="U39" i="11"/>
  <c r="U39" i="9"/>
  <c r="U39" i="7"/>
  <c r="C40" i="12"/>
  <c r="C40" i="9"/>
  <c r="C40" i="7"/>
  <c r="G40" i="12"/>
  <c r="G40" i="9"/>
  <c r="G40" i="7"/>
  <c r="K40" i="12"/>
  <c r="K40" i="9"/>
  <c r="K40" i="7"/>
  <c r="O40" i="12"/>
  <c r="O40" i="9"/>
  <c r="O40" i="7"/>
  <c r="S40" i="9"/>
  <c r="S40" i="12"/>
  <c r="S40" i="7"/>
  <c r="W40" i="12"/>
  <c r="W40" i="9"/>
  <c r="W40" i="7"/>
  <c r="E41" i="12"/>
  <c r="E41" i="9"/>
  <c r="E41" i="11"/>
  <c r="E41" i="7"/>
  <c r="I41" i="12"/>
  <c r="I41" i="9"/>
  <c r="I41" i="11"/>
  <c r="I41" i="7"/>
  <c r="M41" i="12"/>
  <c r="M41" i="9"/>
  <c r="M41" i="11"/>
  <c r="M41" i="7"/>
  <c r="Q41" i="12"/>
  <c r="Q41" i="9"/>
  <c r="Q41" i="11"/>
  <c r="Q41" i="7"/>
  <c r="U41" i="12"/>
  <c r="U41" i="9"/>
  <c r="U41" i="11"/>
  <c r="U41" i="7"/>
  <c r="C42" i="12"/>
  <c r="C42" i="11"/>
  <c r="C42" i="9"/>
  <c r="C42" i="7"/>
  <c r="G42" i="12"/>
  <c r="G42" i="9"/>
  <c r="G42" i="11"/>
  <c r="G42" i="7"/>
  <c r="K42" i="12"/>
  <c r="K42" i="11"/>
  <c r="K42" i="9"/>
  <c r="K42" i="7"/>
  <c r="O42" i="12"/>
  <c r="O42" i="9"/>
  <c r="O42" i="11"/>
  <c r="O42" i="7"/>
  <c r="S42" i="12"/>
  <c r="S42" i="11"/>
  <c r="S42" i="9"/>
  <c r="S42" i="7"/>
  <c r="W42" i="12"/>
  <c r="W42" i="9"/>
  <c r="W42" i="11"/>
  <c r="W42" i="7"/>
  <c r="E43" i="7"/>
  <c r="I43" i="7"/>
  <c r="M43" i="7"/>
  <c r="Q43" i="7"/>
  <c r="U43" i="7"/>
  <c r="C44" i="7"/>
  <c r="G44" i="7"/>
  <c r="K44" i="7"/>
  <c r="O44" i="7"/>
  <c r="S44" i="7"/>
  <c r="W44" i="7"/>
  <c r="E45" i="12"/>
  <c r="E45" i="9"/>
  <c r="E45" i="11"/>
  <c r="E45" i="7"/>
  <c r="I45" i="12"/>
  <c r="I45" i="9"/>
  <c r="I45" i="11"/>
  <c r="I45" i="7"/>
  <c r="M45" i="12"/>
  <c r="M45" i="9"/>
  <c r="M45" i="11"/>
  <c r="M45" i="7"/>
  <c r="Q45" i="12"/>
  <c r="Q45" i="9"/>
  <c r="Q45" i="11"/>
  <c r="Q45" i="7"/>
  <c r="U45" i="12"/>
  <c r="U45" i="9"/>
  <c r="U45" i="11"/>
  <c r="U45" i="7"/>
  <c r="C46" i="7"/>
  <c r="G46" i="7"/>
  <c r="K46" i="7"/>
  <c r="O46" i="7"/>
  <c r="S46" i="7"/>
  <c r="W46" i="7"/>
  <c r="E47" i="12"/>
  <c r="E47" i="11"/>
  <c r="E47" i="9"/>
  <c r="E47" i="7"/>
  <c r="I47" i="12"/>
  <c r="I47" i="11"/>
  <c r="I47" i="9"/>
  <c r="I47" i="7"/>
  <c r="M47" i="12"/>
  <c r="M47" i="11"/>
  <c r="M47" i="9"/>
  <c r="M47" i="7"/>
  <c r="Q47" i="12"/>
  <c r="Q47" i="11"/>
  <c r="Q47" i="9"/>
  <c r="Q47" i="7"/>
  <c r="U47" i="12"/>
  <c r="U47" i="11"/>
  <c r="U47" i="9"/>
  <c r="U47" i="7"/>
  <c r="C48" i="12"/>
  <c r="C48" i="11"/>
  <c r="C48" i="9"/>
  <c r="C48" i="7"/>
  <c r="G48" i="12"/>
  <c r="G48" i="11"/>
  <c r="G48" i="9"/>
  <c r="G48" i="7"/>
  <c r="K48" i="12"/>
  <c r="K48" i="11"/>
  <c r="K48" i="9"/>
  <c r="K48" i="7"/>
  <c r="O48" i="11"/>
  <c r="O48" i="9"/>
  <c r="O48" i="12"/>
  <c r="O48" i="7"/>
  <c r="S48" i="12"/>
  <c r="S48" i="11"/>
  <c r="S48" i="9"/>
  <c r="S48" i="7"/>
  <c r="W48" i="12"/>
  <c r="W48" i="11"/>
  <c r="W48" i="9"/>
  <c r="W48" i="7"/>
  <c r="E49" i="12"/>
  <c r="E49" i="9"/>
  <c r="E49" i="11"/>
  <c r="E49" i="7"/>
  <c r="I49" i="12"/>
  <c r="I49" i="9"/>
  <c r="I49" i="11"/>
  <c r="I49" i="7"/>
  <c r="M49" i="12"/>
  <c r="M49" i="9"/>
  <c r="M49" i="11"/>
  <c r="M49" i="7"/>
  <c r="Q49" i="12"/>
  <c r="Q49" i="9"/>
  <c r="Q49" i="11"/>
  <c r="Q49" i="7"/>
  <c r="U49" i="12"/>
  <c r="U49" i="9"/>
  <c r="U49" i="11"/>
  <c r="U49" i="7"/>
  <c r="C50" i="7"/>
  <c r="G50" i="7"/>
  <c r="K50" i="7"/>
  <c r="O50" i="7"/>
  <c r="S50" i="12"/>
  <c r="S50" i="11"/>
  <c r="S50" i="9"/>
  <c r="S50" i="7"/>
  <c r="W50" i="7"/>
  <c r="E51" i="7"/>
  <c r="I51" i="7"/>
  <c r="M51" i="7"/>
  <c r="Q51" i="7"/>
  <c r="U51" i="7"/>
  <c r="C53" i="12"/>
  <c r="C53" i="11"/>
  <c r="C53" i="9"/>
  <c r="C53" i="7"/>
  <c r="C52" i="2"/>
  <c r="G52" i="2"/>
  <c r="K53" i="12"/>
  <c r="K53" i="11"/>
  <c r="K53" i="9"/>
  <c r="K53" i="7"/>
  <c r="K52" i="2"/>
  <c r="O53" i="12"/>
  <c r="O53" i="11"/>
  <c r="O53" i="9"/>
  <c r="O53" i="7"/>
  <c r="O52" i="2"/>
  <c r="S52" i="2"/>
  <c r="W53" i="12"/>
  <c r="W53" i="11"/>
  <c r="W53" i="9"/>
  <c r="W53" i="7"/>
  <c r="W52" i="2"/>
  <c r="E54" i="12"/>
  <c r="E54" i="11"/>
  <c r="E54" i="9"/>
  <c r="E54" i="7"/>
  <c r="I54" i="12"/>
  <c r="I54" i="9"/>
  <c r="I54" i="11"/>
  <c r="I54" i="7"/>
  <c r="M54" i="12"/>
  <c r="M54" i="11"/>
  <c r="M54" i="9"/>
  <c r="M54" i="7"/>
  <c r="Q54" i="12"/>
  <c r="Q54" i="9"/>
  <c r="Q54" i="11"/>
  <c r="Q54" i="7"/>
  <c r="U54" i="12"/>
  <c r="U54" i="11"/>
  <c r="U54" i="9"/>
  <c r="U54" i="7"/>
  <c r="C55" i="12"/>
  <c r="C55" i="9"/>
  <c r="C55" i="11"/>
  <c r="C55" i="7"/>
  <c r="G55" i="12"/>
  <c r="G55" i="11"/>
  <c r="G55" i="9"/>
  <c r="G55" i="7"/>
  <c r="K55" i="12"/>
  <c r="K55" i="9"/>
  <c r="K55" i="11"/>
  <c r="K55" i="7"/>
  <c r="O55" i="12"/>
  <c r="O55" i="11"/>
  <c r="O55" i="9"/>
  <c r="O55" i="7"/>
  <c r="S55" i="12"/>
  <c r="S55" i="9"/>
  <c r="S55" i="11"/>
  <c r="S55" i="7"/>
  <c r="W55" i="12"/>
  <c r="W55" i="11"/>
  <c r="W55" i="9"/>
  <c r="W55" i="7"/>
  <c r="E56" i="12"/>
  <c r="E56" i="11"/>
  <c r="E56" i="9"/>
  <c r="E56" i="7"/>
  <c r="I56" i="12"/>
  <c r="I56" i="11"/>
  <c r="I56" i="9"/>
  <c r="I56" i="7"/>
  <c r="M56" i="12"/>
  <c r="M56" i="11"/>
  <c r="M56" i="9"/>
  <c r="M56" i="7"/>
  <c r="Q56" i="12"/>
  <c r="Q56" i="11"/>
  <c r="Q56" i="9"/>
  <c r="Q56" i="7"/>
  <c r="U56" i="12"/>
  <c r="U56" i="11"/>
  <c r="U56" i="9"/>
  <c r="U56" i="7"/>
  <c r="C57" i="12"/>
  <c r="C57" i="11"/>
  <c r="C57" i="9"/>
  <c r="C57" i="7"/>
  <c r="G57" i="12"/>
  <c r="G57" i="11"/>
  <c r="G57" i="9"/>
  <c r="G57" i="7"/>
  <c r="K57" i="12"/>
  <c r="K57" i="11"/>
  <c r="K57" i="9"/>
  <c r="K57" i="7"/>
  <c r="O57" i="12"/>
  <c r="O57" i="11"/>
  <c r="O57" i="9"/>
  <c r="O57" i="7"/>
  <c r="S57" i="12"/>
  <c r="S57" i="11"/>
  <c r="S57" i="9"/>
  <c r="S57" i="7"/>
  <c r="W57" i="12"/>
  <c r="W57" i="11"/>
  <c r="W57" i="9"/>
  <c r="W57" i="7"/>
  <c r="E58" i="12"/>
  <c r="E58" i="9"/>
  <c r="E58" i="11"/>
  <c r="E58" i="7"/>
  <c r="I58" i="12"/>
  <c r="I58" i="9"/>
  <c r="I58" i="11"/>
  <c r="I58" i="7"/>
  <c r="M58" i="12"/>
  <c r="M58" i="11"/>
  <c r="M58" i="9"/>
  <c r="M58" i="7"/>
  <c r="Q58" i="12"/>
  <c r="Q58" i="9"/>
  <c r="Q58" i="11"/>
  <c r="Q58" i="7"/>
  <c r="U58" i="12"/>
  <c r="U58" i="9"/>
  <c r="U58" i="11"/>
  <c r="U58" i="7"/>
  <c r="C59" i="12"/>
  <c r="C59" i="11"/>
  <c r="C59" i="9"/>
  <c r="C59" i="7"/>
  <c r="G59" i="12"/>
  <c r="G59" i="9"/>
  <c r="G59" i="11"/>
  <c r="G59" i="7"/>
  <c r="K59" i="12"/>
  <c r="K59" i="11"/>
  <c r="K59" i="9"/>
  <c r="K59" i="7"/>
  <c r="O59" i="12"/>
  <c r="O59" i="11"/>
  <c r="O59" i="9"/>
  <c r="O59" i="7"/>
  <c r="S59" i="12"/>
  <c r="S59" i="11"/>
  <c r="S59" i="9"/>
  <c r="S59" i="7"/>
  <c r="W59" i="12"/>
  <c r="W59" i="11"/>
  <c r="W59" i="9"/>
  <c r="W59" i="7"/>
  <c r="E60" i="12"/>
  <c r="E60" i="11"/>
  <c r="E60" i="9"/>
  <c r="E60" i="7"/>
  <c r="I60" i="12"/>
  <c r="I60" i="11"/>
  <c r="I60" i="9"/>
  <c r="I60" i="7"/>
  <c r="M60" i="12"/>
  <c r="M60" i="11"/>
  <c r="M60" i="9"/>
  <c r="M60" i="7"/>
  <c r="Q60" i="12"/>
  <c r="Q60" i="11"/>
  <c r="Q60" i="9"/>
  <c r="Q60" i="7"/>
  <c r="U60" i="12"/>
  <c r="U60" i="11"/>
  <c r="U60" i="9"/>
  <c r="U60" i="7"/>
  <c r="C61" i="7"/>
  <c r="G61" i="7"/>
  <c r="K61" i="7"/>
  <c r="O61" i="7"/>
  <c r="S61" i="7"/>
  <c r="W61" i="7"/>
  <c r="E62" i="12"/>
  <c r="E62" i="11"/>
  <c r="E62" i="9"/>
  <c r="E62" i="7"/>
  <c r="I62" i="12"/>
  <c r="I62" i="9"/>
  <c r="I62" i="11"/>
  <c r="I62" i="7"/>
  <c r="M62" i="12"/>
  <c r="M62" i="11"/>
  <c r="M62" i="9"/>
  <c r="M62" i="7"/>
  <c r="Q62" i="12"/>
  <c r="Q62" i="9"/>
  <c r="Q62" i="11"/>
  <c r="Q62" i="7"/>
  <c r="U62" i="12"/>
  <c r="U62" i="11"/>
  <c r="U62" i="9"/>
  <c r="U62" i="7"/>
  <c r="C63" i="12"/>
  <c r="C63" i="11"/>
  <c r="C63" i="9"/>
  <c r="C63" i="7"/>
  <c r="G63" i="12"/>
  <c r="G63" i="11"/>
  <c r="G63" i="9"/>
  <c r="G63" i="7"/>
  <c r="K63" i="12"/>
  <c r="K63" i="11"/>
  <c r="K63" i="9"/>
  <c r="K63" i="7"/>
  <c r="O63" i="12"/>
  <c r="O63" i="11"/>
  <c r="O63" i="9"/>
  <c r="O63" i="7"/>
  <c r="S63" i="12"/>
  <c r="S63" i="11"/>
  <c r="S63" i="9"/>
  <c r="S63" i="7"/>
  <c r="W63" i="12"/>
  <c r="W63" i="11"/>
  <c r="W63" i="9"/>
  <c r="W63" i="7"/>
  <c r="E64" i="12"/>
  <c r="E64" i="11"/>
  <c r="E64" i="9"/>
  <c r="E64" i="7"/>
  <c r="I64" i="12"/>
  <c r="I64" i="11"/>
  <c r="I64" i="9"/>
  <c r="I64" i="7"/>
  <c r="M64" i="12"/>
  <c r="M64" i="11"/>
  <c r="M64" i="9"/>
  <c r="M64" i="7"/>
  <c r="Q64" i="12"/>
  <c r="Q64" i="11"/>
  <c r="Q64" i="9"/>
  <c r="Q64" i="7"/>
  <c r="U64" i="12"/>
  <c r="U64" i="11"/>
  <c r="U64" i="9"/>
  <c r="U64" i="7"/>
  <c r="C65" i="12"/>
  <c r="C65" i="11"/>
  <c r="C65" i="9"/>
  <c r="C65" i="7"/>
  <c r="G65" i="12"/>
  <c r="G65" i="11"/>
  <c r="G65" i="9"/>
  <c r="G65" i="7"/>
  <c r="K65" i="12"/>
  <c r="K65" i="11"/>
  <c r="K65" i="9"/>
  <c r="K65" i="7"/>
  <c r="O65" i="12"/>
  <c r="O65" i="9"/>
  <c r="O65" i="11"/>
  <c r="O65" i="7"/>
  <c r="S65" i="12"/>
  <c r="S65" i="11"/>
  <c r="S65" i="9"/>
  <c r="S65" i="7"/>
  <c r="W65" i="12"/>
  <c r="W65" i="11"/>
  <c r="W65" i="9"/>
  <c r="W65" i="7"/>
  <c r="E66" i="12"/>
  <c r="E66" i="11"/>
  <c r="E66" i="9"/>
  <c r="E66" i="7"/>
  <c r="I66" i="12"/>
  <c r="I66" i="11"/>
  <c r="I66" i="9"/>
  <c r="I66" i="7"/>
  <c r="M66" i="12"/>
  <c r="M66" i="11"/>
  <c r="M66" i="9"/>
  <c r="M66" i="7"/>
  <c r="Q66" i="12"/>
  <c r="Q66" i="11"/>
  <c r="Q66" i="9"/>
  <c r="Q66" i="7"/>
  <c r="U66" i="7"/>
  <c r="C67" i="12"/>
  <c r="C67" i="11"/>
  <c r="C67" i="9"/>
  <c r="C67" i="7"/>
  <c r="G67" i="12"/>
  <c r="G67" i="11"/>
  <c r="G67" i="9"/>
  <c r="G67" i="7"/>
  <c r="K67" i="12"/>
  <c r="K67" i="11"/>
  <c r="K67" i="9"/>
  <c r="K67" i="7"/>
  <c r="O67" i="12"/>
  <c r="O67" i="11"/>
  <c r="O67" i="9"/>
  <c r="O67" i="7"/>
  <c r="S67" i="12"/>
  <c r="S67" i="11"/>
  <c r="S67" i="9"/>
  <c r="S67" i="7"/>
  <c r="W67" i="12"/>
  <c r="W67" i="11"/>
  <c r="W67" i="9"/>
  <c r="W67" i="7"/>
  <c r="E68" i="12"/>
  <c r="E68" i="11"/>
  <c r="E68" i="9"/>
  <c r="E68" i="7"/>
  <c r="I68" i="12"/>
  <c r="I68" i="11"/>
  <c r="I68" i="9"/>
  <c r="I68" i="7"/>
  <c r="M68" i="12"/>
  <c r="M68" i="11"/>
  <c r="M68" i="9"/>
  <c r="M68" i="7"/>
  <c r="Q68" i="12"/>
  <c r="Q68" i="11"/>
  <c r="Q68" i="9"/>
  <c r="Q68" i="7"/>
  <c r="U68" i="12"/>
  <c r="U68" i="11"/>
  <c r="U68" i="9"/>
  <c r="U68" i="7"/>
  <c r="C69" i="12"/>
  <c r="C69" i="11"/>
  <c r="C69" i="9"/>
  <c r="C69" i="7"/>
  <c r="G69" i="12"/>
  <c r="G69" i="11"/>
  <c r="G69" i="9"/>
  <c r="G69" i="7"/>
  <c r="K69" i="12"/>
  <c r="K69" i="11"/>
  <c r="K69" i="9"/>
  <c r="K69" i="7"/>
  <c r="O69" i="12"/>
  <c r="O69" i="11"/>
  <c r="O69" i="9"/>
  <c r="O69" i="7"/>
  <c r="S69" i="12"/>
  <c r="S69" i="11"/>
  <c r="S69" i="9"/>
  <c r="S69" i="7"/>
  <c r="W69" i="12"/>
  <c r="W69" i="11"/>
  <c r="W69" i="9"/>
  <c r="W69" i="7"/>
  <c r="E70" i="11"/>
  <c r="E70" i="9"/>
  <c r="E70" i="7"/>
  <c r="I70" i="9"/>
  <c r="I70" i="11"/>
  <c r="I70" i="7"/>
  <c r="M70" i="11"/>
  <c r="M70" i="9"/>
  <c r="M70" i="7"/>
  <c r="Q70" i="9"/>
  <c r="Q70" i="11"/>
  <c r="Q70" i="7"/>
  <c r="U70" i="11"/>
  <c r="U70" i="9"/>
  <c r="U70" i="7"/>
  <c r="C72" i="12"/>
  <c r="C72" i="11"/>
  <c r="C72" i="9"/>
  <c r="C72" i="7"/>
  <c r="C71" i="2"/>
  <c r="G72" i="12"/>
  <c r="G72" i="11"/>
  <c r="G72" i="7"/>
  <c r="G72" i="9"/>
  <c r="G71" i="2"/>
  <c r="K72" i="12"/>
  <c r="K72" i="11"/>
  <c r="K72" i="9"/>
  <c r="K72" i="7"/>
  <c r="K71" i="2"/>
  <c r="O72" i="12"/>
  <c r="O72" i="11"/>
  <c r="O72" i="7"/>
  <c r="O72" i="9"/>
  <c r="O71" i="2"/>
  <c r="S72" i="12"/>
  <c r="S72" i="11"/>
  <c r="S72" i="9"/>
  <c r="S72" i="7"/>
  <c r="S71" i="2"/>
  <c r="W72" i="12"/>
  <c r="W72" i="11"/>
  <c r="W72" i="7"/>
  <c r="W72" i="9"/>
  <c r="W71" i="2"/>
  <c r="E73" i="12"/>
  <c r="E73" i="11"/>
  <c r="E73" i="9"/>
  <c r="E73" i="7"/>
  <c r="I73" i="12"/>
  <c r="I73" i="11"/>
  <c r="I73" i="9"/>
  <c r="I73" i="7"/>
  <c r="M73" i="12"/>
  <c r="M73" i="11"/>
  <c r="M73" i="9"/>
  <c r="M73" i="7"/>
  <c r="Q73" i="12"/>
  <c r="Q73" i="11"/>
  <c r="Q73" i="9"/>
  <c r="Q73" i="7"/>
  <c r="U73" i="12"/>
  <c r="U73" i="11"/>
  <c r="U73" i="9"/>
  <c r="U73" i="7"/>
  <c r="C74" i="12"/>
  <c r="C74" i="11"/>
  <c r="C74" i="9"/>
  <c r="C74" i="7"/>
  <c r="G74" i="12"/>
  <c r="G74" i="9"/>
  <c r="G74" i="11"/>
  <c r="G74" i="7"/>
  <c r="K74" i="12"/>
  <c r="K74" i="11"/>
  <c r="K74" i="7"/>
  <c r="K74" i="9"/>
  <c r="O74" i="12"/>
  <c r="O74" i="11"/>
  <c r="O74" i="9"/>
  <c r="O74" i="7"/>
  <c r="S74" i="12"/>
  <c r="S74" i="11"/>
  <c r="S74" i="9"/>
  <c r="S74" i="7"/>
  <c r="W74" i="12"/>
  <c r="W74" i="9"/>
  <c r="W74" i="11"/>
  <c r="W74" i="7"/>
  <c r="E75" i="12"/>
  <c r="E75" i="11"/>
  <c r="E75" i="9"/>
  <c r="E75" i="7"/>
  <c r="I75" i="12"/>
  <c r="I75" i="11"/>
  <c r="I75" i="9"/>
  <c r="I75" i="7"/>
  <c r="M75" i="12"/>
  <c r="M75" i="11"/>
  <c r="M75" i="9"/>
  <c r="M75" i="7"/>
  <c r="Q75" i="12"/>
  <c r="Q75" i="11"/>
  <c r="Q75" i="9"/>
  <c r="Q75" i="7"/>
  <c r="U75" i="12"/>
  <c r="U75" i="11"/>
  <c r="U75" i="9"/>
  <c r="U75" i="7"/>
  <c r="C76" i="12"/>
  <c r="C76" i="11"/>
  <c r="C76" i="9"/>
  <c r="C76" i="7"/>
  <c r="G76" i="12"/>
  <c r="G76" i="11"/>
  <c r="G76" i="9"/>
  <c r="G76" i="7"/>
  <c r="K76" i="12"/>
  <c r="K76" i="11"/>
  <c r="K76" i="9"/>
  <c r="K76" i="7"/>
  <c r="O76" i="12"/>
  <c r="O76" i="11"/>
  <c r="O76" i="7"/>
  <c r="O76" i="9"/>
  <c r="S76" i="12"/>
  <c r="S76" i="11"/>
  <c r="S76" i="9"/>
  <c r="S76" i="7"/>
  <c r="W76" i="12"/>
  <c r="W76" i="11"/>
  <c r="W76" i="7"/>
  <c r="W76" i="9"/>
  <c r="C4" i="121"/>
  <c r="G4" i="121"/>
  <c r="K4" i="121"/>
  <c r="O4" i="121"/>
  <c r="S4" i="121"/>
  <c r="W4" i="121"/>
  <c r="E8" i="121"/>
  <c r="I8" i="121"/>
  <c r="M8" i="121"/>
  <c r="Q8" i="121"/>
  <c r="U8" i="121"/>
  <c r="E11" i="121"/>
  <c r="I11" i="121"/>
  <c r="M11" i="121"/>
  <c r="Q11" i="121"/>
  <c r="U11" i="121"/>
  <c r="C17" i="121"/>
  <c r="G17" i="121"/>
  <c r="K17" i="121"/>
  <c r="O17" i="121"/>
  <c r="S17" i="121"/>
  <c r="W17" i="121"/>
  <c r="C22" i="121"/>
  <c r="G22" i="121"/>
  <c r="K22" i="121"/>
  <c r="O22" i="121"/>
  <c r="S22" i="121"/>
  <c r="W22" i="121"/>
  <c r="E27" i="121"/>
  <c r="I27" i="121"/>
  <c r="M27" i="121"/>
  <c r="Q27" i="121"/>
  <c r="U27" i="121"/>
  <c r="C33" i="121"/>
  <c r="G33" i="121"/>
  <c r="K33" i="121"/>
  <c r="O33" i="121"/>
  <c r="S33" i="121"/>
  <c r="W33" i="121"/>
  <c r="C52" i="121"/>
  <c r="G52" i="121"/>
  <c r="K52" i="121"/>
  <c r="O52" i="121"/>
  <c r="S52" i="121"/>
  <c r="W52" i="121"/>
  <c r="C71" i="121"/>
  <c r="G71" i="121"/>
  <c r="K71" i="121"/>
  <c r="O71" i="121"/>
  <c r="S71" i="121"/>
  <c r="W71" i="121"/>
  <c r="W8" i="120"/>
  <c r="W11" i="120"/>
  <c r="W27" i="120"/>
  <c r="C4" i="119"/>
  <c r="C3" i="119" s="1"/>
  <c r="G4" i="119"/>
  <c r="G3" i="119" s="1"/>
  <c r="K4" i="119"/>
  <c r="O4" i="119"/>
  <c r="S4" i="119"/>
  <c r="W4" i="119"/>
  <c r="E8" i="119"/>
  <c r="I8" i="119"/>
  <c r="M8" i="119"/>
  <c r="Q8" i="119"/>
  <c r="U8" i="119"/>
  <c r="E11" i="119"/>
  <c r="I11" i="119"/>
  <c r="M11" i="119"/>
  <c r="Q11" i="119"/>
  <c r="U11" i="119"/>
  <c r="C17" i="119"/>
  <c r="G17" i="119"/>
  <c r="K17" i="119"/>
  <c r="O17" i="119"/>
  <c r="S17" i="119"/>
  <c r="W17" i="119"/>
  <c r="C22" i="119"/>
  <c r="G22" i="119"/>
  <c r="K22" i="119"/>
  <c r="O22" i="119"/>
  <c r="S22" i="119"/>
  <c r="W22" i="119"/>
  <c r="E27" i="119"/>
  <c r="I27" i="119"/>
  <c r="M27" i="119"/>
  <c r="Q27" i="119"/>
  <c r="U27" i="119"/>
  <c r="C52" i="119"/>
  <c r="G52" i="119"/>
  <c r="K52" i="119"/>
  <c r="O52" i="119"/>
  <c r="S52" i="119"/>
  <c r="W52" i="119"/>
  <c r="C71" i="119"/>
  <c r="G71" i="119"/>
  <c r="K71" i="119"/>
  <c r="O71" i="119"/>
  <c r="S71" i="119"/>
  <c r="W71" i="119"/>
  <c r="C8" i="118"/>
  <c r="C11" i="118"/>
  <c r="E22" i="118"/>
  <c r="I22" i="118"/>
  <c r="M22" i="118"/>
  <c r="Q22" i="118"/>
  <c r="U22" i="118"/>
  <c r="C27" i="118"/>
  <c r="C26" i="118" s="1"/>
  <c r="E71" i="118"/>
  <c r="I71" i="118"/>
  <c r="M71" i="118"/>
  <c r="Q71" i="118"/>
  <c r="U71" i="118"/>
  <c r="C4" i="117"/>
  <c r="C17" i="117"/>
  <c r="C22" i="117"/>
  <c r="C33" i="117"/>
  <c r="C52" i="117"/>
  <c r="C71" i="117"/>
  <c r="C4" i="115"/>
  <c r="C3" i="115" s="1"/>
  <c r="G4" i="115"/>
  <c r="G3" i="115" s="1"/>
  <c r="K4" i="115"/>
  <c r="K3" i="115" s="1"/>
  <c r="O4" i="115"/>
  <c r="S4" i="115"/>
  <c r="S3" i="115" s="1"/>
  <c r="W4" i="115"/>
  <c r="W3" i="115" s="1"/>
  <c r="E8" i="115"/>
  <c r="I8" i="115"/>
  <c r="M8" i="115"/>
  <c r="Q8" i="115"/>
  <c r="U8" i="115"/>
  <c r="E11" i="115"/>
  <c r="I11" i="115"/>
  <c r="M11" i="115"/>
  <c r="Q11" i="115"/>
  <c r="U11" i="115"/>
  <c r="C17" i="115"/>
  <c r="G17" i="115"/>
  <c r="K17" i="115"/>
  <c r="O17" i="115"/>
  <c r="S17" i="115"/>
  <c r="W17" i="115"/>
  <c r="C22" i="115"/>
  <c r="G22" i="115"/>
  <c r="K22" i="115"/>
  <c r="O22" i="115"/>
  <c r="S22" i="115"/>
  <c r="W22" i="115"/>
  <c r="E27" i="115"/>
  <c r="E26" i="115" s="1"/>
  <c r="I27" i="115"/>
  <c r="I26" i="115" s="1"/>
  <c r="M27" i="115"/>
  <c r="M26" i="115" s="1"/>
  <c r="Q27" i="115"/>
  <c r="Q26" i="115" s="1"/>
  <c r="U27" i="115"/>
  <c r="U26" i="115" s="1"/>
  <c r="C33" i="115"/>
  <c r="C26" i="115" s="1"/>
  <c r="G33" i="115"/>
  <c r="G26" i="115" s="1"/>
  <c r="K33" i="115"/>
  <c r="K26" i="115" s="1"/>
  <c r="O33" i="115"/>
  <c r="O26" i="115" s="1"/>
  <c r="S33" i="115"/>
  <c r="S26" i="115" s="1"/>
  <c r="W33" i="115"/>
  <c r="W26" i="115" s="1"/>
  <c r="C52" i="115"/>
  <c r="G52" i="115"/>
  <c r="K52" i="115"/>
  <c r="O52" i="115"/>
  <c r="S52" i="115"/>
  <c r="W52" i="115"/>
  <c r="C71" i="115"/>
  <c r="G71" i="115"/>
  <c r="K71" i="115"/>
  <c r="O71" i="115"/>
  <c r="S71" i="115"/>
  <c r="W71" i="115"/>
  <c r="E4" i="114"/>
  <c r="I4" i="114"/>
  <c r="M4" i="114"/>
  <c r="Q4" i="114"/>
  <c r="U4" i="114"/>
  <c r="C8" i="114"/>
  <c r="G8" i="114"/>
  <c r="K8" i="114"/>
  <c r="O8" i="114"/>
  <c r="S8" i="114"/>
  <c r="W8" i="114"/>
  <c r="C11" i="114"/>
  <c r="G11" i="114"/>
  <c r="K11" i="114"/>
  <c r="O11" i="114"/>
  <c r="S11" i="114"/>
  <c r="W11" i="114"/>
  <c r="E17" i="114"/>
  <c r="I17" i="114"/>
  <c r="M17" i="114"/>
  <c r="Q17" i="114"/>
  <c r="U17" i="114"/>
  <c r="E22" i="114"/>
  <c r="I22" i="114"/>
  <c r="M22" i="114"/>
  <c r="Q22" i="114"/>
  <c r="U22" i="114"/>
  <c r="C27" i="114"/>
  <c r="G27" i="114"/>
  <c r="K27" i="114"/>
  <c r="O27" i="114"/>
  <c r="S27" i="114"/>
  <c r="W27" i="114"/>
  <c r="E33" i="114"/>
  <c r="E26" i="114" s="1"/>
  <c r="I33" i="114"/>
  <c r="I26" i="114" s="1"/>
  <c r="M33" i="114"/>
  <c r="M26" i="114" s="1"/>
  <c r="Q33" i="114"/>
  <c r="Q26" i="114" s="1"/>
  <c r="U33" i="114"/>
  <c r="U26" i="114" s="1"/>
  <c r="E52" i="114"/>
  <c r="I52" i="114"/>
  <c r="M52" i="114"/>
  <c r="Q52" i="114"/>
  <c r="U52" i="114"/>
  <c r="E71" i="114"/>
  <c r="I71" i="114"/>
  <c r="M71" i="114"/>
  <c r="Q71" i="114"/>
  <c r="U71" i="114"/>
  <c r="C4" i="113"/>
  <c r="G4" i="113"/>
  <c r="K4" i="113"/>
  <c r="O4" i="113"/>
  <c r="S4" i="113"/>
  <c r="W4" i="113"/>
  <c r="E8" i="113"/>
  <c r="I8" i="113"/>
  <c r="M8" i="113"/>
  <c r="Q8" i="113"/>
  <c r="U8" i="113"/>
  <c r="E11" i="113"/>
  <c r="I11" i="113"/>
  <c r="M11" i="113"/>
  <c r="Q11" i="113"/>
  <c r="U11" i="113"/>
  <c r="C17" i="113"/>
  <c r="G17" i="113"/>
  <c r="K17" i="113"/>
  <c r="O17" i="113"/>
  <c r="S17" i="113"/>
  <c r="W17" i="113"/>
  <c r="C22" i="113"/>
  <c r="G22" i="113"/>
  <c r="K22" i="113"/>
  <c r="O22" i="113"/>
  <c r="S22" i="113"/>
  <c r="W22" i="113"/>
  <c r="E27" i="113"/>
  <c r="I27" i="113"/>
  <c r="M27" i="113"/>
  <c r="Q27" i="113"/>
  <c r="U27" i="113"/>
  <c r="U26" i="113" s="1"/>
  <c r="C33" i="113"/>
  <c r="G33" i="113"/>
  <c r="K33" i="113"/>
  <c r="O33" i="113"/>
  <c r="S33" i="113"/>
  <c r="W33" i="113"/>
  <c r="C52" i="113"/>
  <c r="G52" i="113"/>
  <c r="K52" i="113"/>
  <c r="O52" i="113"/>
  <c r="S52" i="113"/>
  <c r="W52" i="113"/>
  <c r="C71" i="113"/>
  <c r="G71" i="113"/>
  <c r="K71" i="113"/>
  <c r="O71" i="113"/>
  <c r="S71" i="113"/>
  <c r="W71" i="113"/>
  <c r="E4" i="112"/>
  <c r="E3" i="112" s="1"/>
  <c r="I4" i="112"/>
  <c r="I3" i="112" s="1"/>
  <c r="M4" i="112"/>
  <c r="M3" i="112" s="1"/>
  <c r="Q4" i="112"/>
  <c r="Q3" i="112" s="1"/>
  <c r="U4" i="112"/>
  <c r="U3" i="112" s="1"/>
  <c r="C8" i="112"/>
  <c r="G8" i="112"/>
  <c r="K8" i="112"/>
  <c r="O8" i="112"/>
  <c r="S8" i="112"/>
  <c r="W8" i="112"/>
  <c r="C11" i="112"/>
  <c r="G11" i="112"/>
  <c r="K11" i="112"/>
  <c r="O11" i="112"/>
  <c r="S11" i="112"/>
  <c r="W11" i="112"/>
  <c r="E17" i="112"/>
  <c r="I17" i="112"/>
  <c r="M17" i="112"/>
  <c r="Q17" i="112"/>
  <c r="U17" i="112"/>
  <c r="E22" i="112"/>
  <c r="I22" i="112"/>
  <c r="M22" i="112"/>
  <c r="Q22" i="112"/>
  <c r="U22" i="112"/>
  <c r="C27" i="112"/>
  <c r="G27" i="112"/>
  <c r="K27" i="112"/>
  <c r="O27" i="112"/>
  <c r="S27" i="112"/>
  <c r="W27" i="112"/>
  <c r="E33" i="112"/>
  <c r="I33" i="112"/>
  <c r="M33" i="112"/>
  <c r="Q33" i="112"/>
  <c r="Q26" i="112" s="1"/>
  <c r="U33" i="112"/>
  <c r="U26" i="112" s="1"/>
  <c r="E52" i="112"/>
  <c r="I52" i="112"/>
  <c r="M52" i="112"/>
  <c r="Q52" i="112"/>
  <c r="U52" i="112"/>
  <c r="E71" i="112"/>
  <c r="I71" i="112"/>
  <c r="M71" i="112"/>
  <c r="Q71" i="112"/>
  <c r="U71" i="112"/>
  <c r="D4" i="110"/>
  <c r="H4" i="110"/>
  <c r="L4" i="110"/>
  <c r="P4" i="110"/>
  <c r="T4" i="110"/>
  <c r="F8" i="110"/>
  <c r="J8" i="110"/>
  <c r="N8" i="110"/>
  <c r="R8" i="110"/>
  <c r="V8" i="110"/>
  <c r="F11" i="110"/>
  <c r="J11" i="110"/>
  <c r="N11" i="110"/>
  <c r="R11" i="110"/>
  <c r="V11" i="110"/>
  <c r="D17" i="110"/>
  <c r="H17" i="110"/>
  <c r="L17" i="110"/>
  <c r="P17" i="110"/>
  <c r="T17" i="110"/>
  <c r="D22" i="110"/>
  <c r="H22" i="110"/>
  <c r="L22" i="110"/>
  <c r="P22" i="110"/>
  <c r="T22" i="110"/>
  <c r="F27" i="110"/>
  <c r="J27" i="110"/>
  <c r="N27" i="110"/>
  <c r="R27" i="110"/>
  <c r="V27" i="110"/>
  <c r="C33" i="110"/>
  <c r="C26" i="110" s="1"/>
  <c r="G33" i="110"/>
  <c r="G26" i="110" s="1"/>
  <c r="K33" i="110"/>
  <c r="K26" i="110" s="1"/>
  <c r="O33" i="110"/>
  <c r="O26" i="110" s="1"/>
  <c r="S33" i="110"/>
  <c r="S26" i="110" s="1"/>
  <c r="W33" i="110"/>
  <c r="W26" i="110" s="1"/>
  <c r="C52" i="110"/>
  <c r="G52" i="110"/>
  <c r="K52" i="110"/>
  <c r="O52" i="110"/>
  <c r="S52" i="110"/>
  <c r="W52" i="110"/>
  <c r="C71" i="110"/>
  <c r="G71" i="110"/>
  <c r="K71" i="110"/>
  <c r="O71" i="110"/>
  <c r="S71" i="110"/>
  <c r="W71" i="110"/>
  <c r="E4" i="109"/>
  <c r="I4" i="109"/>
  <c r="M4" i="109"/>
  <c r="Q4" i="109"/>
  <c r="U4" i="109"/>
  <c r="C8" i="109"/>
  <c r="G8" i="109"/>
  <c r="K8" i="109"/>
  <c r="O8" i="109"/>
  <c r="S8" i="109"/>
  <c r="W8" i="109"/>
  <c r="C11" i="109"/>
  <c r="G11" i="109"/>
  <c r="K11" i="109"/>
  <c r="O11" i="109"/>
  <c r="S11" i="109"/>
  <c r="W11" i="109"/>
  <c r="E17" i="109"/>
  <c r="I17" i="109"/>
  <c r="M17" i="109"/>
  <c r="Q17" i="109"/>
  <c r="U17" i="109"/>
  <c r="E22" i="109"/>
  <c r="I22" i="109"/>
  <c r="M22" i="109"/>
  <c r="Q22" i="109"/>
  <c r="U22" i="109"/>
  <c r="C27" i="109"/>
  <c r="G27" i="109"/>
  <c r="K27" i="109"/>
  <c r="O27" i="109"/>
  <c r="S27" i="109"/>
  <c r="W27" i="109"/>
  <c r="E33" i="109"/>
  <c r="I33" i="109"/>
  <c r="M33" i="109"/>
  <c r="Q33" i="109"/>
  <c r="U33" i="109"/>
  <c r="E52" i="109"/>
  <c r="I52" i="109"/>
  <c r="M52" i="109"/>
  <c r="Q52" i="109"/>
  <c r="U52" i="109"/>
  <c r="E71" i="109"/>
  <c r="I71" i="109"/>
  <c r="M71" i="109"/>
  <c r="Q71" i="109"/>
  <c r="U71" i="109"/>
  <c r="C4" i="108"/>
  <c r="G4" i="108"/>
  <c r="K4" i="108"/>
  <c r="O4" i="108"/>
  <c r="S4" i="108"/>
  <c r="W4" i="108"/>
  <c r="E8" i="108"/>
  <c r="I8" i="108"/>
  <c r="M8" i="108"/>
  <c r="Q8" i="108"/>
  <c r="U8" i="108"/>
  <c r="E11" i="108"/>
  <c r="I11" i="108"/>
  <c r="M11" i="108"/>
  <c r="Q11" i="108"/>
  <c r="U11" i="108"/>
  <c r="C17" i="108"/>
  <c r="G17" i="108"/>
  <c r="K17" i="108"/>
  <c r="O17" i="108"/>
  <c r="S17" i="108"/>
  <c r="W17" i="108"/>
  <c r="C22" i="108"/>
  <c r="G22" i="108"/>
  <c r="K22" i="108"/>
  <c r="O22" i="108"/>
  <c r="S22" i="108"/>
  <c r="W22" i="108"/>
  <c r="E27" i="108"/>
  <c r="I27" i="108"/>
  <c r="M27" i="108"/>
  <c r="Q27" i="108"/>
  <c r="U27" i="108"/>
  <c r="C33" i="108"/>
  <c r="G33" i="108"/>
  <c r="K33" i="108"/>
  <c r="O33" i="108"/>
  <c r="S33" i="108"/>
  <c r="W33" i="108"/>
  <c r="C52" i="108"/>
  <c r="G52" i="108"/>
  <c r="K52" i="108"/>
  <c r="O52" i="108"/>
  <c r="S52" i="108"/>
  <c r="W52" i="108"/>
  <c r="C71" i="108"/>
  <c r="G71" i="108"/>
  <c r="K71" i="108"/>
  <c r="O71" i="108"/>
  <c r="S71" i="108"/>
  <c r="W71" i="108"/>
  <c r="E4" i="107"/>
  <c r="I4" i="107"/>
  <c r="M4" i="107"/>
  <c r="Q4" i="107"/>
  <c r="U4" i="107"/>
  <c r="C8" i="107"/>
  <c r="G8" i="107"/>
  <c r="K8" i="107"/>
  <c r="O8" i="107"/>
  <c r="S8" i="107"/>
  <c r="W8" i="107"/>
  <c r="C11" i="107"/>
  <c r="G11" i="107"/>
  <c r="K11" i="107"/>
  <c r="O11" i="107"/>
  <c r="S11" i="107"/>
  <c r="W11" i="107"/>
  <c r="E17" i="107"/>
  <c r="I17" i="107"/>
  <c r="M17" i="107"/>
  <c r="Q17" i="107"/>
  <c r="U17" i="107"/>
  <c r="E22" i="107"/>
  <c r="I22" i="107"/>
  <c r="M22" i="107"/>
  <c r="Q22" i="107"/>
  <c r="U22" i="107"/>
  <c r="C27" i="107"/>
  <c r="G27" i="107"/>
  <c r="K27" i="107"/>
  <c r="O27" i="107"/>
  <c r="S27" i="107"/>
  <c r="W27" i="107"/>
  <c r="E33" i="107"/>
  <c r="I33" i="107"/>
  <c r="M33" i="107"/>
  <c r="Q33" i="107"/>
  <c r="U33" i="107"/>
  <c r="E52" i="107"/>
  <c r="I52" i="107"/>
  <c r="M52" i="107"/>
  <c r="Q52" i="107"/>
  <c r="U52" i="107"/>
  <c r="E71" i="107"/>
  <c r="I71" i="107"/>
  <c r="M71" i="107"/>
  <c r="Q71" i="107"/>
  <c r="U71" i="107"/>
  <c r="C4" i="106"/>
  <c r="C17" i="106"/>
  <c r="C22" i="106"/>
  <c r="C33" i="106"/>
  <c r="C52" i="106"/>
  <c r="C71" i="106"/>
  <c r="C8" i="105"/>
  <c r="C11" i="105"/>
  <c r="C27" i="105"/>
  <c r="C4" i="104"/>
  <c r="C17" i="104"/>
  <c r="C22" i="104"/>
  <c r="C33" i="104"/>
  <c r="C52" i="104"/>
  <c r="C71" i="104"/>
  <c r="C8" i="103"/>
  <c r="C11" i="103"/>
  <c r="C27" i="103"/>
  <c r="G4" i="102"/>
  <c r="G71" i="102"/>
  <c r="K71" i="102"/>
  <c r="C4" i="100"/>
  <c r="G4" i="100"/>
  <c r="K4" i="100"/>
  <c r="O4" i="100"/>
  <c r="S4" i="100"/>
  <c r="W4" i="100"/>
  <c r="E8" i="100"/>
  <c r="I8" i="100"/>
  <c r="M8" i="100"/>
  <c r="Q8" i="100"/>
  <c r="U8" i="100"/>
  <c r="E11" i="100"/>
  <c r="I11" i="100"/>
  <c r="M11" i="100"/>
  <c r="Q11" i="100"/>
  <c r="U11" i="100"/>
  <c r="C17" i="100"/>
  <c r="G17" i="100"/>
  <c r="K17" i="100"/>
  <c r="O17" i="100"/>
  <c r="S17" i="100"/>
  <c r="W17" i="100"/>
  <c r="C22" i="100"/>
  <c r="G22" i="100"/>
  <c r="K22" i="100"/>
  <c r="O22" i="100"/>
  <c r="S22" i="100"/>
  <c r="W22" i="100"/>
  <c r="E27" i="100"/>
  <c r="I27" i="100"/>
  <c r="M27" i="100"/>
  <c r="Q27" i="100"/>
  <c r="U27" i="100"/>
  <c r="C33" i="100"/>
  <c r="G33" i="100"/>
  <c r="K33" i="100"/>
  <c r="O33" i="100"/>
  <c r="S33" i="100"/>
  <c r="W33" i="100"/>
  <c r="C52" i="100"/>
  <c r="G52" i="100"/>
  <c r="K52" i="100"/>
  <c r="O52" i="100"/>
  <c r="S52" i="100"/>
  <c r="W52" i="100"/>
  <c r="C71" i="100"/>
  <c r="G71" i="100"/>
  <c r="K71" i="100"/>
  <c r="O71" i="100"/>
  <c r="S71" i="100"/>
  <c r="W71" i="100"/>
  <c r="E4" i="99"/>
  <c r="I4" i="99"/>
  <c r="M4" i="99"/>
  <c r="Q4" i="99"/>
  <c r="U4" i="99"/>
  <c r="C8" i="99"/>
  <c r="G8" i="99"/>
  <c r="K8" i="99"/>
  <c r="O8" i="99"/>
  <c r="S8" i="99"/>
  <c r="W8" i="99"/>
  <c r="C11" i="99"/>
  <c r="G11" i="99"/>
  <c r="K11" i="99"/>
  <c r="O11" i="99"/>
  <c r="S11" i="99"/>
  <c r="W11" i="99"/>
  <c r="E17" i="99"/>
  <c r="I17" i="99"/>
  <c r="M17" i="99"/>
  <c r="Q17" i="99"/>
  <c r="U17" i="99"/>
  <c r="E22" i="99"/>
  <c r="I22" i="99"/>
  <c r="M22" i="99"/>
  <c r="Q22" i="99"/>
  <c r="U22" i="99"/>
  <c r="C27" i="99"/>
  <c r="G27" i="99"/>
  <c r="K27" i="99"/>
  <c r="O27" i="99"/>
  <c r="S27" i="99"/>
  <c r="W27" i="99"/>
  <c r="E33" i="99"/>
  <c r="I33" i="99"/>
  <c r="M33" i="99"/>
  <c r="Q33" i="99"/>
  <c r="U33" i="99"/>
  <c r="E52" i="99"/>
  <c r="I52" i="99"/>
  <c r="M52" i="99"/>
  <c r="Q52" i="99"/>
  <c r="U52" i="99"/>
  <c r="E71" i="99"/>
  <c r="I71" i="99"/>
  <c r="M71" i="99"/>
  <c r="Q71" i="99"/>
  <c r="U71" i="99"/>
  <c r="C4" i="98"/>
  <c r="G4" i="98"/>
  <c r="K4" i="98"/>
  <c r="O4" i="98"/>
  <c r="S4" i="98"/>
  <c r="W4" i="98"/>
  <c r="E8" i="98"/>
  <c r="I8" i="98"/>
  <c r="M8" i="98"/>
  <c r="Q8" i="98"/>
  <c r="U8" i="98"/>
  <c r="E11" i="98"/>
  <c r="I11" i="98"/>
  <c r="M11" i="98"/>
  <c r="Q11" i="98"/>
  <c r="U11" i="98"/>
  <c r="C17" i="98"/>
  <c r="G17" i="98"/>
  <c r="K17" i="98"/>
  <c r="O17" i="98"/>
  <c r="S17" i="98"/>
  <c r="W17" i="98"/>
  <c r="C22" i="98"/>
  <c r="G22" i="98"/>
  <c r="K22" i="98"/>
  <c r="O22" i="98"/>
  <c r="S22" i="98"/>
  <c r="W22" i="98"/>
  <c r="E27" i="98"/>
  <c r="I27" i="98"/>
  <c r="I26" i="98" s="1"/>
  <c r="M27" i="98"/>
  <c r="Q27" i="98"/>
  <c r="U27" i="98"/>
  <c r="C33" i="98"/>
  <c r="G33" i="98"/>
  <c r="K33" i="98"/>
  <c r="O33" i="98"/>
  <c r="S33" i="98"/>
  <c r="W33" i="98"/>
  <c r="C52" i="98"/>
  <c r="G52" i="98"/>
  <c r="K52" i="98"/>
  <c r="O52" i="98"/>
  <c r="S52" i="98"/>
  <c r="W52" i="98"/>
  <c r="C71" i="98"/>
  <c r="G71" i="98"/>
  <c r="K71" i="98"/>
  <c r="O71" i="98"/>
  <c r="S71" i="98"/>
  <c r="W71" i="98"/>
  <c r="E4" i="97"/>
  <c r="I4" i="97"/>
  <c r="M4" i="97"/>
  <c r="Q4" i="97"/>
  <c r="U4" i="97"/>
  <c r="C8" i="97"/>
  <c r="G8" i="97"/>
  <c r="K8" i="97"/>
  <c r="O8" i="97"/>
  <c r="S8" i="97"/>
  <c r="W8" i="97"/>
  <c r="C11" i="97"/>
  <c r="G11" i="97"/>
  <c r="K11" i="97"/>
  <c r="O11" i="97"/>
  <c r="S11" i="97"/>
  <c r="W11" i="97"/>
  <c r="E17" i="97"/>
  <c r="I17" i="97"/>
  <c r="M17" i="97"/>
  <c r="Q17" i="97"/>
  <c r="U17" i="97"/>
  <c r="E22" i="97"/>
  <c r="I22" i="97"/>
  <c r="M22" i="97"/>
  <c r="Q22" i="97"/>
  <c r="U22" i="97"/>
  <c r="C27" i="97"/>
  <c r="G27" i="97"/>
  <c r="K27" i="97"/>
  <c r="O27" i="97"/>
  <c r="S27" i="97"/>
  <c r="W27" i="97"/>
  <c r="E33" i="97"/>
  <c r="I33" i="97"/>
  <c r="M33" i="97"/>
  <c r="Q33" i="97"/>
  <c r="U33" i="97"/>
  <c r="E52" i="97"/>
  <c r="I52" i="97"/>
  <c r="M52" i="97"/>
  <c r="Q52" i="97"/>
  <c r="U52" i="97"/>
  <c r="E71" i="97"/>
  <c r="I71" i="97"/>
  <c r="M71" i="97"/>
  <c r="Q71" i="97"/>
  <c r="U71" i="97"/>
  <c r="C4" i="96"/>
  <c r="G4" i="96"/>
  <c r="K4" i="96"/>
  <c r="O4" i="96"/>
  <c r="S4" i="96"/>
  <c r="W4" i="96"/>
  <c r="E8" i="96"/>
  <c r="I8" i="96"/>
  <c r="M8" i="96"/>
  <c r="Q8" i="96"/>
  <c r="U8" i="96"/>
  <c r="E11" i="96"/>
  <c r="I11" i="96"/>
  <c r="M11" i="96"/>
  <c r="Q11" i="96"/>
  <c r="U11" i="96"/>
  <c r="C17" i="96"/>
  <c r="G17" i="96"/>
  <c r="K17" i="96"/>
  <c r="O17" i="96"/>
  <c r="S17" i="96"/>
  <c r="W17" i="96"/>
  <c r="C22" i="96"/>
  <c r="G22" i="96"/>
  <c r="K22" i="96"/>
  <c r="O22" i="96"/>
  <c r="S22" i="96"/>
  <c r="W22" i="96"/>
  <c r="E27" i="96"/>
  <c r="I27" i="96"/>
  <c r="M27" i="96"/>
  <c r="Q27" i="96"/>
  <c r="U27" i="96"/>
  <c r="C33" i="96"/>
  <c r="G33" i="96"/>
  <c r="K33" i="96"/>
  <c r="O33" i="96"/>
  <c r="S33" i="96"/>
  <c r="W33" i="96"/>
  <c r="C52" i="96"/>
  <c r="G52" i="96"/>
  <c r="K52" i="96"/>
  <c r="O52" i="96"/>
  <c r="S52" i="96"/>
  <c r="W52" i="96"/>
  <c r="C71" i="96"/>
  <c r="G71" i="96"/>
  <c r="K71" i="96"/>
  <c r="O71" i="96"/>
  <c r="S71" i="96"/>
  <c r="W71" i="96"/>
  <c r="E4" i="95"/>
  <c r="I4" i="95"/>
  <c r="M4" i="95"/>
  <c r="Q4" i="95"/>
  <c r="U4" i="95"/>
  <c r="C8" i="95"/>
  <c r="G8" i="95"/>
  <c r="K8" i="95"/>
  <c r="O8" i="95"/>
  <c r="S8" i="95"/>
  <c r="W8" i="95"/>
  <c r="C11" i="95"/>
  <c r="G11" i="95"/>
  <c r="K11" i="95"/>
  <c r="O11" i="95"/>
  <c r="S11" i="95"/>
  <c r="W11" i="95"/>
  <c r="E17" i="95"/>
  <c r="I17" i="95"/>
  <c r="M17" i="95"/>
  <c r="Q17" i="95"/>
  <c r="U17" i="95"/>
  <c r="E22" i="95"/>
  <c r="I22" i="95"/>
  <c r="M22" i="95"/>
  <c r="Q22" i="95"/>
  <c r="U22" i="95"/>
  <c r="C27" i="95"/>
  <c r="G27" i="95"/>
  <c r="K27" i="95"/>
  <c r="O27" i="95"/>
  <c r="S27" i="95"/>
  <c r="W27" i="95"/>
  <c r="E33" i="95"/>
  <c r="I33" i="95"/>
  <c r="M33" i="95"/>
  <c r="Q33" i="95"/>
  <c r="U33" i="95"/>
  <c r="E52" i="95"/>
  <c r="I52" i="95"/>
  <c r="M52" i="95"/>
  <c r="Q52" i="95"/>
  <c r="U52" i="95"/>
  <c r="E71" i="95"/>
  <c r="I71" i="95"/>
  <c r="M71" i="95"/>
  <c r="Q71" i="95"/>
  <c r="U71" i="95"/>
  <c r="C4" i="92"/>
  <c r="G4" i="92"/>
  <c r="K4" i="92"/>
  <c r="O4" i="92"/>
  <c r="S4" i="92"/>
  <c r="W4" i="92"/>
  <c r="E8" i="92"/>
  <c r="I8" i="92"/>
  <c r="M8" i="92"/>
  <c r="Q8" i="92"/>
  <c r="U8" i="92"/>
  <c r="E11" i="92"/>
  <c r="I11" i="92"/>
  <c r="M11" i="92"/>
  <c r="Q11" i="92"/>
  <c r="U11" i="92"/>
  <c r="C17" i="92"/>
  <c r="G17" i="92"/>
  <c r="K17" i="92"/>
  <c r="O17" i="92"/>
  <c r="S17" i="92"/>
  <c r="W17" i="92"/>
  <c r="C22" i="92"/>
  <c r="G22" i="92"/>
  <c r="K22" i="92"/>
  <c r="O22" i="92"/>
  <c r="S22" i="92"/>
  <c r="W22" i="92"/>
  <c r="E27" i="92"/>
  <c r="I27" i="92"/>
  <c r="M27" i="92"/>
  <c r="Q27" i="92"/>
  <c r="U27" i="92"/>
  <c r="C33" i="92"/>
  <c r="G33" i="92"/>
  <c r="K33" i="92"/>
  <c r="O33" i="92"/>
  <c r="S33" i="92"/>
  <c r="W33" i="92"/>
  <c r="C52" i="92"/>
  <c r="G52" i="92"/>
  <c r="K52" i="92"/>
  <c r="O52" i="92"/>
  <c r="S52" i="92"/>
  <c r="W52" i="92"/>
  <c r="C71" i="92"/>
  <c r="G71" i="92"/>
  <c r="K71" i="92"/>
  <c r="O71" i="92"/>
  <c r="S71" i="92"/>
  <c r="W71" i="92"/>
  <c r="E4" i="91"/>
  <c r="I4" i="91"/>
  <c r="M4" i="91"/>
  <c r="Q4" i="91"/>
  <c r="U4" i="91"/>
  <c r="C8" i="91"/>
  <c r="G8" i="91"/>
  <c r="K8" i="91"/>
  <c r="O8" i="91"/>
  <c r="S8" i="91"/>
  <c r="W8" i="91"/>
  <c r="C11" i="91"/>
  <c r="G11" i="91"/>
  <c r="K11" i="91"/>
  <c r="O11" i="91"/>
  <c r="S11" i="91"/>
  <c r="W11" i="91"/>
  <c r="E17" i="91"/>
  <c r="I17" i="91"/>
  <c r="M17" i="91"/>
  <c r="Q17" i="91"/>
  <c r="U17" i="91"/>
  <c r="E22" i="91"/>
  <c r="I22" i="91"/>
  <c r="M22" i="91"/>
  <c r="Q22" i="91"/>
  <c r="U22" i="91"/>
  <c r="C27" i="91"/>
  <c r="G27" i="91"/>
  <c r="K27" i="91"/>
  <c r="O27" i="91"/>
  <c r="S27" i="91"/>
  <c r="W27" i="91"/>
  <c r="E33" i="91"/>
  <c r="I33" i="91"/>
  <c r="M33" i="91"/>
  <c r="Q33" i="91"/>
  <c r="U33" i="91"/>
  <c r="E52" i="91"/>
  <c r="I52" i="91"/>
  <c r="M52" i="91"/>
  <c r="Q52" i="91"/>
  <c r="U52" i="91"/>
  <c r="E71" i="91"/>
  <c r="I71" i="91"/>
  <c r="M71" i="91"/>
  <c r="Q71" i="91"/>
  <c r="U71" i="91"/>
  <c r="C4" i="90"/>
  <c r="G4" i="90"/>
  <c r="K4" i="90"/>
  <c r="O4" i="90"/>
  <c r="S4" i="90"/>
  <c r="W4" i="90"/>
  <c r="E8" i="90"/>
  <c r="I8" i="90"/>
  <c r="M8" i="90"/>
  <c r="Q8" i="90"/>
  <c r="U8" i="90"/>
  <c r="E11" i="90"/>
  <c r="I11" i="90"/>
  <c r="M11" i="90"/>
  <c r="Q11" i="90"/>
  <c r="U11" i="90"/>
  <c r="C17" i="90"/>
  <c r="G17" i="90"/>
  <c r="K17" i="90"/>
  <c r="O17" i="90"/>
  <c r="S17" i="90"/>
  <c r="W17" i="90"/>
  <c r="C22" i="90"/>
  <c r="G22" i="90"/>
  <c r="K22" i="90"/>
  <c r="O22" i="90"/>
  <c r="S22" i="90"/>
  <c r="W22" i="90"/>
  <c r="E27" i="90"/>
  <c r="I27" i="90"/>
  <c r="M27" i="90"/>
  <c r="Q27" i="90"/>
  <c r="U27" i="90"/>
  <c r="C33" i="90"/>
  <c r="G33" i="90"/>
  <c r="K33" i="90"/>
  <c r="O33" i="90"/>
  <c r="S33" i="90"/>
  <c r="W33" i="90"/>
  <c r="C52" i="90"/>
  <c r="G52" i="90"/>
  <c r="K52" i="90"/>
  <c r="O52" i="90"/>
  <c r="S52" i="90"/>
  <c r="W52" i="90"/>
  <c r="C71" i="90"/>
  <c r="G71" i="90"/>
  <c r="K71" i="90"/>
  <c r="O71" i="90"/>
  <c r="S71" i="90"/>
  <c r="W71" i="90"/>
  <c r="E4" i="89"/>
  <c r="I4" i="89"/>
  <c r="M4" i="89"/>
  <c r="Q4" i="89"/>
  <c r="U4" i="89"/>
  <c r="C8" i="89"/>
  <c r="G8" i="89"/>
  <c r="K8" i="89"/>
  <c r="O8" i="89"/>
  <c r="S8" i="89"/>
  <c r="W8" i="89"/>
  <c r="C11" i="89"/>
  <c r="G11" i="89"/>
  <c r="K11" i="89"/>
  <c r="O11" i="89"/>
  <c r="S11" i="89"/>
  <c r="W11" i="89"/>
  <c r="E17" i="89"/>
  <c r="I17" i="89"/>
  <c r="M17" i="89"/>
  <c r="Q17" i="89"/>
  <c r="U17" i="89"/>
  <c r="E22" i="89"/>
  <c r="I22" i="89"/>
  <c r="M22" i="89"/>
  <c r="Q22" i="89"/>
  <c r="U22" i="89"/>
  <c r="C27" i="89"/>
  <c r="G27" i="89"/>
  <c r="K27" i="89"/>
  <c r="O27" i="89"/>
  <c r="S27" i="89"/>
  <c r="W27" i="89"/>
  <c r="E33" i="89"/>
  <c r="I33" i="89"/>
  <c r="M33" i="89"/>
  <c r="Q33" i="89"/>
  <c r="U33" i="89"/>
  <c r="E52" i="89"/>
  <c r="I52" i="89"/>
  <c r="M52" i="89"/>
  <c r="Q52" i="89"/>
  <c r="U52" i="89"/>
  <c r="E71" i="89"/>
  <c r="I71" i="89"/>
  <c r="M71" i="89"/>
  <c r="Q71" i="89"/>
  <c r="U71" i="89"/>
  <c r="C4" i="88"/>
  <c r="G4" i="88"/>
  <c r="K4" i="88"/>
  <c r="O4" i="88"/>
  <c r="S4" i="88"/>
  <c r="W4" i="88"/>
  <c r="E8" i="88"/>
  <c r="I8" i="88"/>
  <c r="M8" i="88"/>
  <c r="Q8" i="88"/>
  <c r="U8" i="88"/>
  <c r="E11" i="88"/>
  <c r="I11" i="88"/>
  <c r="M11" i="88"/>
  <c r="Q11" i="88"/>
  <c r="U11" i="88"/>
  <c r="C17" i="88"/>
  <c r="G17" i="88"/>
  <c r="K17" i="88"/>
  <c r="O17" i="88"/>
  <c r="S17" i="88"/>
  <c r="W17" i="88"/>
  <c r="F22" i="88"/>
  <c r="J22" i="88"/>
  <c r="N22" i="88"/>
  <c r="R22" i="88"/>
  <c r="V22" i="88"/>
  <c r="D27" i="88"/>
  <c r="H27" i="88"/>
  <c r="L27" i="88"/>
  <c r="P27" i="88"/>
  <c r="T27" i="88"/>
  <c r="F33" i="88"/>
  <c r="J33" i="88"/>
  <c r="N33" i="88"/>
  <c r="R33" i="88"/>
  <c r="V33" i="88"/>
  <c r="F52" i="88"/>
  <c r="J52" i="88"/>
  <c r="N52" i="88"/>
  <c r="R52" i="88"/>
  <c r="V52" i="88"/>
  <c r="F71" i="88"/>
  <c r="J71" i="88"/>
  <c r="N71" i="88"/>
  <c r="R71" i="88"/>
  <c r="V71" i="88"/>
  <c r="D4" i="87"/>
  <c r="H4" i="87"/>
  <c r="L4" i="87"/>
  <c r="P4" i="87"/>
  <c r="T4" i="87"/>
  <c r="F8" i="87"/>
  <c r="J8" i="87"/>
  <c r="N8" i="87"/>
  <c r="R8" i="87"/>
  <c r="V8" i="87"/>
  <c r="F11" i="87"/>
  <c r="J11" i="87"/>
  <c r="N11" i="87"/>
  <c r="R11" i="87"/>
  <c r="V11" i="87"/>
  <c r="D17" i="87"/>
  <c r="H17" i="87"/>
  <c r="L17" i="87"/>
  <c r="P17" i="87"/>
  <c r="T17" i="87"/>
  <c r="D22" i="87"/>
  <c r="H22" i="87"/>
  <c r="L22" i="87"/>
  <c r="P22" i="87"/>
  <c r="T22" i="87"/>
  <c r="F27" i="87"/>
  <c r="J27" i="87"/>
  <c r="J26" i="87" s="1"/>
  <c r="N27" i="87"/>
  <c r="R27" i="87"/>
  <c r="V27" i="87"/>
  <c r="D33" i="87"/>
  <c r="H33" i="87"/>
  <c r="L33" i="87"/>
  <c r="L26" i="87" s="1"/>
  <c r="P33" i="87"/>
  <c r="T33" i="87"/>
  <c r="D52" i="87"/>
  <c r="H52" i="87"/>
  <c r="L52" i="87"/>
  <c r="P52" i="87"/>
  <c r="T52" i="87"/>
  <c r="C71" i="87"/>
  <c r="G71" i="87"/>
  <c r="K71" i="87"/>
  <c r="O71" i="87"/>
  <c r="S71" i="87"/>
  <c r="W71" i="87"/>
  <c r="E4" i="86"/>
  <c r="I4" i="86"/>
  <c r="M4" i="86"/>
  <c r="Q4" i="86"/>
  <c r="U4" i="86"/>
  <c r="C8" i="86"/>
  <c r="G8" i="86"/>
  <c r="K8" i="86"/>
  <c r="O8" i="86"/>
  <c r="S8" i="86"/>
  <c r="W8" i="86"/>
  <c r="C11" i="86"/>
  <c r="G11" i="86"/>
  <c r="K11" i="86"/>
  <c r="O11" i="86"/>
  <c r="S11" i="86"/>
  <c r="W11" i="86"/>
  <c r="E17" i="86"/>
  <c r="I17" i="86"/>
  <c r="M17" i="86"/>
  <c r="Q17" i="86"/>
  <c r="U17" i="86"/>
  <c r="E22" i="86"/>
  <c r="I22" i="86"/>
  <c r="M22" i="86"/>
  <c r="Q22" i="86"/>
  <c r="U22" i="86"/>
  <c r="C27" i="86"/>
  <c r="G27" i="86"/>
  <c r="K27" i="86"/>
  <c r="O27" i="86"/>
  <c r="S27" i="86"/>
  <c r="W27" i="86"/>
  <c r="E33" i="86"/>
  <c r="I33" i="86"/>
  <c r="M33" i="86"/>
  <c r="Q33" i="86"/>
  <c r="U33" i="86"/>
  <c r="E52" i="86"/>
  <c r="I52" i="86"/>
  <c r="M52" i="86"/>
  <c r="Q52" i="86"/>
  <c r="U52" i="86"/>
  <c r="E71" i="86"/>
  <c r="I71" i="86"/>
  <c r="M71" i="86"/>
  <c r="Q71" i="86"/>
  <c r="U71" i="86"/>
  <c r="C4" i="85"/>
  <c r="G4" i="85"/>
  <c r="K4" i="85"/>
  <c r="O4" i="85"/>
  <c r="S4" i="85"/>
  <c r="W4" i="85"/>
  <c r="E8" i="85"/>
  <c r="I8" i="85"/>
  <c r="M8" i="85"/>
  <c r="Q8" i="85"/>
  <c r="U8" i="85"/>
  <c r="E11" i="85"/>
  <c r="I11" i="85"/>
  <c r="M11" i="85"/>
  <c r="Q11" i="85"/>
  <c r="U11" i="85"/>
  <c r="C17" i="85"/>
  <c r="G17" i="85"/>
  <c r="K17" i="85"/>
  <c r="O17" i="85"/>
  <c r="S17" i="85"/>
  <c r="W17" i="85"/>
  <c r="C22" i="85"/>
  <c r="G22" i="85"/>
  <c r="K22" i="85"/>
  <c r="O22" i="85"/>
  <c r="S22" i="85"/>
  <c r="W22" i="85"/>
  <c r="E27" i="85"/>
  <c r="I27" i="85"/>
  <c r="M27" i="85"/>
  <c r="Q27" i="85"/>
  <c r="U27" i="85"/>
  <c r="C33" i="85"/>
  <c r="G33" i="85"/>
  <c r="K33" i="85"/>
  <c r="O33" i="85"/>
  <c r="S33" i="85"/>
  <c r="W33" i="85"/>
  <c r="C52" i="85"/>
  <c r="G52" i="85"/>
  <c r="K52" i="85"/>
  <c r="O52" i="85"/>
  <c r="S52" i="85"/>
  <c r="W52" i="85"/>
  <c r="C71" i="85"/>
  <c r="G71" i="85"/>
  <c r="K71" i="85"/>
  <c r="O71" i="85"/>
  <c r="S71" i="85"/>
  <c r="W71" i="85"/>
  <c r="E4" i="84"/>
  <c r="I4" i="84"/>
  <c r="M4" i="84"/>
  <c r="Q4" i="84"/>
  <c r="U4" i="84"/>
  <c r="C8" i="84"/>
  <c r="G8" i="84"/>
  <c r="K8" i="84"/>
  <c r="O8" i="84"/>
  <c r="S8" i="84"/>
  <c r="W8" i="84"/>
  <c r="C11" i="84"/>
  <c r="G11" i="84"/>
  <c r="K11" i="84"/>
  <c r="O11" i="84"/>
  <c r="S11" i="84"/>
  <c r="W11" i="84"/>
  <c r="E17" i="84"/>
  <c r="I17" i="84"/>
  <c r="M17" i="84"/>
  <c r="Q17" i="84"/>
  <c r="U17" i="84"/>
  <c r="E22" i="84"/>
  <c r="I22" i="84"/>
  <c r="M22" i="84"/>
  <c r="Q22" i="84"/>
  <c r="U22" i="84"/>
  <c r="C27" i="84"/>
  <c r="G27" i="84"/>
  <c r="K27" i="84"/>
  <c r="O27" i="84"/>
  <c r="S27" i="84"/>
  <c r="W27" i="84"/>
  <c r="E33" i="84"/>
  <c r="E26" i="84" s="1"/>
  <c r="I33" i="84"/>
  <c r="M33" i="84"/>
  <c r="Q33" i="84"/>
  <c r="U33" i="84"/>
  <c r="E52" i="84"/>
  <c r="I52" i="84"/>
  <c r="M52" i="84"/>
  <c r="Q52" i="84"/>
  <c r="U52" i="84"/>
  <c r="E71" i="84"/>
  <c r="I71" i="84"/>
  <c r="M71" i="84"/>
  <c r="Q71" i="84"/>
  <c r="U71" i="84"/>
  <c r="C4" i="83"/>
  <c r="G4" i="83"/>
  <c r="K4" i="83"/>
  <c r="O4" i="83"/>
  <c r="S4" i="83"/>
  <c r="W4" i="83"/>
  <c r="E8" i="83"/>
  <c r="I8" i="83"/>
  <c r="M8" i="83"/>
  <c r="Q8" i="83"/>
  <c r="U8" i="83"/>
  <c r="E11" i="83"/>
  <c r="I11" i="83"/>
  <c r="M11" i="83"/>
  <c r="Q11" i="83"/>
  <c r="U11" i="83"/>
  <c r="C17" i="83"/>
  <c r="G17" i="83"/>
  <c r="K17" i="83"/>
  <c r="O17" i="83"/>
  <c r="S17" i="83"/>
  <c r="W17" i="83"/>
  <c r="C22" i="83"/>
  <c r="G22" i="83"/>
  <c r="K22" i="83"/>
  <c r="O22" i="83"/>
  <c r="S22" i="83"/>
  <c r="W22" i="83"/>
  <c r="E27" i="83"/>
  <c r="I27" i="83"/>
  <c r="M27" i="83"/>
  <c r="Q27" i="83"/>
  <c r="U27" i="83"/>
  <c r="C33" i="83"/>
  <c r="C26" i="83" s="1"/>
  <c r="G33" i="83"/>
  <c r="G26" i="83" s="1"/>
  <c r="K33" i="83"/>
  <c r="K26" i="83" s="1"/>
  <c r="O33" i="83"/>
  <c r="O26" i="83" s="1"/>
  <c r="S33" i="83"/>
  <c r="S26" i="83" s="1"/>
  <c r="W33" i="83"/>
  <c r="W26" i="83" s="1"/>
  <c r="C52" i="83"/>
  <c r="G52" i="83"/>
  <c r="K52" i="83"/>
  <c r="O52" i="83"/>
  <c r="S52" i="83"/>
  <c r="W52" i="83"/>
  <c r="C71" i="83"/>
  <c r="G71" i="83"/>
  <c r="K71" i="83"/>
  <c r="O71" i="83"/>
  <c r="S71" i="83"/>
  <c r="W71" i="83"/>
  <c r="E4" i="82"/>
  <c r="E3" i="82" s="1"/>
  <c r="I4" i="82"/>
  <c r="I3" i="82" s="1"/>
  <c r="M4" i="82"/>
  <c r="M3" i="82" s="1"/>
  <c r="Q4" i="82"/>
  <c r="Q3" i="82" s="1"/>
  <c r="U4" i="82"/>
  <c r="U3" i="82" s="1"/>
  <c r="C8" i="82"/>
  <c r="G8" i="82"/>
  <c r="K8" i="82"/>
  <c r="O8" i="82"/>
  <c r="S8" i="82"/>
  <c r="W8" i="82"/>
  <c r="C11" i="82"/>
  <c r="G11" i="82"/>
  <c r="K11" i="82"/>
  <c r="O11" i="82"/>
  <c r="S11" i="82"/>
  <c r="W11" i="82"/>
  <c r="E17" i="82"/>
  <c r="I17" i="82"/>
  <c r="M17" i="82"/>
  <c r="Q17" i="82"/>
  <c r="U17" i="82"/>
  <c r="E22" i="82"/>
  <c r="I22" i="82"/>
  <c r="M22" i="82"/>
  <c r="Q22" i="82"/>
  <c r="U22" i="82"/>
  <c r="C27" i="82"/>
  <c r="G27" i="82"/>
  <c r="K27" i="82"/>
  <c r="O27" i="82"/>
  <c r="S27" i="82"/>
  <c r="W27" i="82"/>
  <c r="E33" i="82"/>
  <c r="I33" i="82"/>
  <c r="M33" i="82"/>
  <c r="Q33" i="82"/>
  <c r="Q26" i="82" s="1"/>
  <c r="U33" i="82"/>
  <c r="E52" i="82"/>
  <c r="I52" i="82"/>
  <c r="M52" i="82"/>
  <c r="Q52" i="82"/>
  <c r="U52" i="82"/>
  <c r="E71" i="82"/>
  <c r="I71" i="82"/>
  <c r="M71" i="82"/>
  <c r="Q71" i="82"/>
  <c r="U71" i="82"/>
  <c r="C4" i="81"/>
  <c r="C3" i="81" s="1"/>
  <c r="G4" i="81"/>
  <c r="G3" i="81" s="1"/>
  <c r="K4" i="81"/>
  <c r="K3" i="81" s="1"/>
  <c r="O4" i="81"/>
  <c r="O3" i="81" s="1"/>
  <c r="S4" i="81"/>
  <c r="S3" i="81" s="1"/>
  <c r="W4" i="81"/>
  <c r="W3" i="81" s="1"/>
  <c r="E8" i="81"/>
  <c r="I8" i="81"/>
  <c r="M8" i="81"/>
  <c r="Q8" i="81"/>
  <c r="U8" i="81"/>
  <c r="E11" i="81"/>
  <c r="I11" i="81"/>
  <c r="M11" i="81"/>
  <c r="Q11" i="81"/>
  <c r="U11" i="81"/>
  <c r="C17" i="81"/>
  <c r="G17" i="81"/>
  <c r="K17" i="81"/>
  <c r="O17" i="81"/>
  <c r="S17" i="81"/>
  <c r="W17" i="81"/>
  <c r="C22" i="81"/>
  <c r="G22" i="81"/>
  <c r="K22" i="81"/>
  <c r="O22" i="81"/>
  <c r="S22" i="81"/>
  <c r="W22" i="81"/>
  <c r="E27" i="81"/>
  <c r="E26" i="81" s="1"/>
  <c r="I27" i="81"/>
  <c r="I26" i="81" s="1"/>
  <c r="M27" i="81"/>
  <c r="M26" i="81" s="1"/>
  <c r="Q27" i="81"/>
  <c r="Q26" i="81" s="1"/>
  <c r="U27" i="81"/>
  <c r="U26" i="81" s="1"/>
  <c r="C33" i="81"/>
  <c r="C26" i="81" s="1"/>
  <c r="G33" i="81"/>
  <c r="G26" i="81" s="1"/>
  <c r="K33" i="81"/>
  <c r="K26" i="81" s="1"/>
  <c r="O33" i="81"/>
  <c r="O26" i="81" s="1"/>
  <c r="S33" i="81"/>
  <c r="S26" i="81" s="1"/>
  <c r="W33" i="81"/>
  <c r="W26" i="81" s="1"/>
  <c r="C52" i="81"/>
  <c r="G52" i="81"/>
  <c r="K52" i="81"/>
  <c r="O52" i="81"/>
  <c r="S52" i="81"/>
  <c r="W52" i="81"/>
  <c r="C71" i="81"/>
  <c r="G71" i="81"/>
  <c r="K71" i="81"/>
  <c r="O71" i="81"/>
  <c r="S71" i="81"/>
  <c r="W71" i="81"/>
  <c r="E4" i="80"/>
  <c r="E3" i="80" s="1"/>
  <c r="I4" i="80"/>
  <c r="I3" i="80" s="1"/>
  <c r="M4" i="80"/>
  <c r="M3" i="80" s="1"/>
  <c r="Q4" i="80"/>
  <c r="Q3" i="80" s="1"/>
  <c r="U4" i="80"/>
  <c r="U3" i="80" s="1"/>
  <c r="C8" i="80"/>
  <c r="G8" i="80"/>
  <c r="K8" i="80"/>
  <c r="O8" i="80"/>
  <c r="S8" i="80"/>
  <c r="W8" i="80"/>
  <c r="C11" i="80"/>
  <c r="G11" i="80"/>
  <c r="K11" i="80"/>
  <c r="O11" i="80"/>
  <c r="S11" i="80"/>
  <c r="W11" i="80"/>
  <c r="E17" i="80"/>
  <c r="I17" i="80"/>
  <c r="M17" i="80"/>
  <c r="Q17" i="80"/>
  <c r="U17" i="80"/>
  <c r="E22" i="80"/>
  <c r="I22" i="80"/>
  <c r="M22" i="80"/>
  <c r="Q22" i="80"/>
  <c r="U22" i="80"/>
  <c r="C27" i="80"/>
  <c r="C26" i="80" s="1"/>
  <c r="G27" i="80"/>
  <c r="G26" i="80" s="1"/>
  <c r="K27" i="80"/>
  <c r="K26" i="80" s="1"/>
  <c r="O27" i="80"/>
  <c r="O26" i="80" s="1"/>
  <c r="S27" i="80"/>
  <c r="S26" i="80" s="1"/>
  <c r="W27" i="80"/>
  <c r="W26" i="80" s="1"/>
  <c r="E33" i="80"/>
  <c r="E26" i="80" s="1"/>
  <c r="I33" i="80"/>
  <c r="I26" i="80" s="1"/>
  <c r="M33" i="80"/>
  <c r="M26" i="80" s="1"/>
  <c r="Q33" i="80"/>
  <c r="Q26" i="80" s="1"/>
  <c r="U33" i="80"/>
  <c r="U26" i="80" s="1"/>
  <c r="E52" i="80"/>
  <c r="I52" i="80"/>
  <c r="M52" i="80"/>
  <c r="Q52" i="80"/>
  <c r="U52" i="80"/>
  <c r="E71" i="80"/>
  <c r="I71" i="80"/>
  <c r="M71" i="80"/>
  <c r="Q71" i="80"/>
  <c r="U71" i="80"/>
  <c r="C4" i="79"/>
  <c r="C3" i="79" s="1"/>
  <c r="G4" i="79"/>
  <c r="G3" i="79" s="1"/>
  <c r="K4" i="79"/>
  <c r="K3" i="79" s="1"/>
  <c r="O4" i="79"/>
  <c r="O3" i="79" s="1"/>
  <c r="S4" i="79"/>
  <c r="S3" i="79" s="1"/>
  <c r="W4" i="79"/>
  <c r="W3" i="79" s="1"/>
  <c r="E8" i="79"/>
  <c r="I8" i="79"/>
  <c r="M8" i="79"/>
  <c r="Q8" i="79"/>
  <c r="U8" i="79"/>
  <c r="E11" i="79"/>
  <c r="I11" i="79"/>
  <c r="M11" i="79"/>
  <c r="Q11" i="79"/>
  <c r="U11" i="79"/>
  <c r="C17" i="79"/>
  <c r="G17" i="79"/>
  <c r="K17" i="79"/>
  <c r="O17" i="79"/>
  <c r="S17" i="79"/>
  <c r="W17" i="79"/>
  <c r="C22" i="79"/>
  <c r="G22" i="79"/>
  <c r="K22" i="79"/>
  <c r="O22" i="79"/>
  <c r="S22" i="79"/>
  <c r="W22" i="79"/>
  <c r="E27" i="79"/>
  <c r="E26" i="79" s="1"/>
  <c r="I27" i="79"/>
  <c r="I26" i="79" s="1"/>
  <c r="M27" i="79"/>
  <c r="M26" i="79" s="1"/>
  <c r="Q27" i="79"/>
  <c r="Q26" i="79" s="1"/>
  <c r="U27" i="79"/>
  <c r="U26" i="79" s="1"/>
  <c r="C33" i="79"/>
  <c r="C26" i="79" s="1"/>
  <c r="G33" i="79"/>
  <c r="G26" i="79" s="1"/>
  <c r="K33" i="79"/>
  <c r="K26" i="79" s="1"/>
  <c r="O33" i="79"/>
  <c r="O26" i="79" s="1"/>
  <c r="S33" i="79"/>
  <c r="S26" i="79" s="1"/>
  <c r="W33" i="79"/>
  <c r="W26" i="79" s="1"/>
  <c r="C52" i="79"/>
  <c r="G52" i="79"/>
  <c r="K52" i="79"/>
  <c r="O52" i="79"/>
  <c r="S52" i="79"/>
  <c r="W52" i="79"/>
  <c r="C71" i="79"/>
  <c r="G71" i="79"/>
  <c r="K71" i="79"/>
  <c r="O71" i="79"/>
  <c r="S71" i="79"/>
  <c r="W71" i="79"/>
  <c r="E4" i="78"/>
  <c r="I4" i="78"/>
  <c r="M4" i="78"/>
  <c r="Q4" i="78"/>
  <c r="U4" i="78"/>
  <c r="C8" i="78"/>
  <c r="G8" i="78"/>
  <c r="K8" i="78"/>
  <c r="O8" i="78"/>
  <c r="S8" i="78"/>
  <c r="W8" i="78"/>
  <c r="C11" i="78"/>
  <c r="G11" i="78"/>
  <c r="K11" i="78"/>
  <c r="O11" i="78"/>
  <c r="S11" i="78"/>
  <c r="W11" i="78"/>
  <c r="E17" i="78"/>
  <c r="I17" i="78"/>
  <c r="M17" i="78"/>
  <c r="Q17" i="78"/>
  <c r="U17" i="78"/>
  <c r="E22" i="78"/>
  <c r="I22" i="78"/>
  <c r="M22" i="78"/>
  <c r="Q22" i="78"/>
  <c r="U22" i="78"/>
  <c r="C27" i="78"/>
  <c r="G27" i="78"/>
  <c r="K27" i="78"/>
  <c r="O27" i="78"/>
  <c r="S27" i="78"/>
  <c r="W27" i="78"/>
  <c r="E33" i="78"/>
  <c r="I33" i="78"/>
  <c r="M33" i="78"/>
  <c r="Q33" i="78"/>
  <c r="U33" i="78"/>
  <c r="E52" i="78"/>
  <c r="I52" i="78"/>
  <c r="M52" i="78"/>
  <c r="Q52" i="78"/>
  <c r="U52" i="78"/>
  <c r="E71" i="78"/>
  <c r="I71" i="78"/>
  <c r="M71" i="78"/>
  <c r="Q71" i="78"/>
  <c r="U71" i="78"/>
  <c r="C4" i="77"/>
  <c r="G4" i="77"/>
  <c r="K4" i="77"/>
  <c r="O4" i="77"/>
  <c r="S4" i="77"/>
  <c r="W4" i="77"/>
  <c r="E8" i="77"/>
  <c r="I8" i="77"/>
  <c r="M8" i="77"/>
  <c r="Q8" i="77"/>
  <c r="U8" i="77"/>
  <c r="E11" i="77"/>
  <c r="I11" i="77"/>
  <c r="M11" i="77"/>
  <c r="Q11" i="77"/>
  <c r="U11" i="77"/>
  <c r="C17" i="77"/>
  <c r="G17" i="77"/>
  <c r="K17" i="77"/>
  <c r="O17" i="77"/>
  <c r="S17" i="77"/>
  <c r="W17" i="77"/>
  <c r="C22" i="77"/>
  <c r="G22" i="77"/>
  <c r="K22" i="77"/>
  <c r="O22" i="77"/>
  <c r="S22" i="77"/>
  <c r="W22" i="77"/>
  <c r="E27" i="77"/>
  <c r="I27" i="77"/>
  <c r="M27" i="77"/>
  <c r="Q27" i="77"/>
  <c r="U27" i="77"/>
  <c r="C33" i="77"/>
  <c r="G33" i="77"/>
  <c r="K33" i="77"/>
  <c r="O33" i="77"/>
  <c r="S33" i="77"/>
  <c r="W33" i="77"/>
  <c r="C52" i="77"/>
  <c r="G52" i="77"/>
  <c r="K52" i="77"/>
  <c r="O52" i="77"/>
  <c r="S52" i="77"/>
  <c r="W52" i="77"/>
  <c r="C71" i="77"/>
  <c r="G71" i="77"/>
  <c r="K71" i="77"/>
  <c r="O71" i="77"/>
  <c r="S71" i="77"/>
  <c r="W71" i="77"/>
  <c r="E4" i="76"/>
  <c r="I4" i="76"/>
  <c r="M4" i="76"/>
  <c r="Q4" i="76"/>
  <c r="U4" i="76"/>
  <c r="C8" i="76"/>
  <c r="G8" i="76"/>
  <c r="K8" i="76"/>
  <c r="O8" i="76"/>
  <c r="S8" i="76"/>
  <c r="W8" i="76"/>
  <c r="C11" i="76"/>
  <c r="G11" i="76"/>
  <c r="K11" i="76"/>
  <c r="O11" i="76"/>
  <c r="S11" i="76"/>
  <c r="W11" i="76"/>
  <c r="E17" i="76"/>
  <c r="I17" i="76"/>
  <c r="M17" i="76"/>
  <c r="Q17" i="76"/>
  <c r="U17" i="76"/>
  <c r="E22" i="76"/>
  <c r="I22" i="76"/>
  <c r="M22" i="76"/>
  <c r="Q22" i="76"/>
  <c r="U22" i="76"/>
  <c r="C27" i="76"/>
  <c r="G27" i="76"/>
  <c r="K27" i="76"/>
  <c r="O27" i="76"/>
  <c r="O26" i="76" s="1"/>
  <c r="S27" i="76"/>
  <c r="W27" i="76"/>
  <c r="E33" i="76"/>
  <c r="I33" i="76"/>
  <c r="M33" i="76"/>
  <c r="Q33" i="76"/>
  <c r="U33" i="76"/>
  <c r="E52" i="76"/>
  <c r="I52" i="76"/>
  <c r="M52" i="76"/>
  <c r="Q52" i="76"/>
  <c r="U52" i="76"/>
  <c r="E71" i="76"/>
  <c r="I71" i="76"/>
  <c r="M71" i="76"/>
  <c r="Q71" i="76"/>
  <c r="U71" i="76"/>
  <c r="E4" i="74"/>
  <c r="E3" i="74" s="1"/>
  <c r="I4" i="74"/>
  <c r="I3" i="74" s="1"/>
  <c r="M4" i="74"/>
  <c r="M3" i="74" s="1"/>
  <c r="Q4" i="74"/>
  <c r="Q3" i="74" s="1"/>
  <c r="U4" i="74"/>
  <c r="U3" i="74" s="1"/>
  <c r="C8" i="74"/>
  <c r="G8" i="74"/>
  <c r="K8" i="74"/>
  <c r="O8" i="74"/>
  <c r="S8" i="74"/>
  <c r="W8" i="74"/>
  <c r="C11" i="74"/>
  <c r="G11" i="74"/>
  <c r="K11" i="74"/>
  <c r="O11" i="74"/>
  <c r="S11" i="74"/>
  <c r="W11" i="74"/>
  <c r="E17" i="74"/>
  <c r="I17" i="74"/>
  <c r="M17" i="74"/>
  <c r="Q17" i="74"/>
  <c r="U17" i="74"/>
  <c r="E22" i="74"/>
  <c r="I22" i="74"/>
  <c r="M22" i="74"/>
  <c r="Q22" i="74"/>
  <c r="U22" i="74"/>
  <c r="C27" i="74"/>
  <c r="C26" i="74" s="1"/>
  <c r="G27" i="74"/>
  <c r="G26" i="74" s="1"/>
  <c r="K27" i="74"/>
  <c r="K26" i="74" s="1"/>
  <c r="O27" i="74"/>
  <c r="O26" i="74" s="1"/>
  <c r="S27" i="74"/>
  <c r="S26" i="74" s="1"/>
  <c r="W27" i="74"/>
  <c r="W26" i="74" s="1"/>
  <c r="E33" i="74"/>
  <c r="E26" i="74" s="1"/>
  <c r="I33" i="74"/>
  <c r="I26" i="74" s="1"/>
  <c r="M33" i="74"/>
  <c r="M26" i="74" s="1"/>
  <c r="Q33" i="74"/>
  <c r="Q26" i="74" s="1"/>
  <c r="U33" i="74"/>
  <c r="U26" i="74" s="1"/>
  <c r="E52" i="74"/>
  <c r="I52" i="74"/>
  <c r="M52" i="74"/>
  <c r="Q52" i="74"/>
  <c r="U52" i="74"/>
  <c r="E71" i="74"/>
  <c r="I71" i="74"/>
  <c r="M71" i="74"/>
  <c r="Q71" i="74"/>
  <c r="U71" i="74"/>
  <c r="C4" i="73"/>
  <c r="G4" i="73"/>
  <c r="K4" i="73"/>
  <c r="O4" i="73"/>
  <c r="S4" i="73"/>
  <c r="W4" i="73"/>
  <c r="E8" i="73"/>
  <c r="I8" i="73"/>
  <c r="M8" i="73"/>
  <c r="Q8" i="73"/>
  <c r="U8" i="73"/>
  <c r="E11" i="73"/>
  <c r="I11" i="73"/>
  <c r="M11" i="73"/>
  <c r="Q11" i="73"/>
  <c r="U11" i="73"/>
  <c r="C17" i="73"/>
  <c r="G17" i="73"/>
  <c r="K17" i="73"/>
  <c r="O17" i="73"/>
  <c r="S17" i="73"/>
  <c r="W17" i="73"/>
  <c r="C22" i="73"/>
  <c r="G22" i="73"/>
  <c r="K22" i="73"/>
  <c r="O22" i="73"/>
  <c r="S22" i="73"/>
  <c r="W22" i="73"/>
  <c r="E27" i="73"/>
  <c r="E26" i="73" s="1"/>
  <c r="I27" i="73"/>
  <c r="I26" i="73" s="1"/>
  <c r="M27" i="73"/>
  <c r="M26" i="73" s="1"/>
  <c r="Q27" i="73"/>
  <c r="Q26" i="73" s="1"/>
  <c r="U27" i="73"/>
  <c r="U26" i="73" s="1"/>
  <c r="C33" i="73"/>
  <c r="C26" i="73" s="1"/>
  <c r="G33" i="73"/>
  <c r="G26" i="73" s="1"/>
  <c r="K33" i="73"/>
  <c r="K26" i="73" s="1"/>
  <c r="O33" i="73"/>
  <c r="O26" i="73" s="1"/>
  <c r="S33" i="73"/>
  <c r="S26" i="73" s="1"/>
  <c r="W33" i="73"/>
  <c r="W26" i="73" s="1"/>
  <c r="C52" i="73"/>
  <c r="G52" i="73"/>
  <c r="K52" i="73"/>
  <c r="O52" i="73"/>
  <c r="S52" i="73"/>
  <c r="W52" i="73"/>
  <c r="C71" i="73"/>
  <c r="G71" i="73"/>
  <c r="K71" i="73"/>
  <c r="O71" i="73"/>
  <c r="S71" i="73"/>
  <c r="W71" i="73"/>
  <c r="E4" i="72"/>
  <c r="E3" i="72" s="1"/>
  <c r="I4" i="72"/>
  <c r="I3" i="72" s="1"/>
  <c r="M4" i="72"/>
  <c r="M3" i="72" s="1"/>
  <c r="Q4" i="72"/>
  <c r="Q3" i="72" s="1"/>
  <c r="U4" i="72"/>
  <c r="U3" i="72" s="1"/>
  <c r="C8" i="72"/>
  <c r="G8" i="72"/>
  <c r="K8" i="72"/>
  <c r="O8" i="72"/>
  <c r="S8" i="72"/>
  <c r="W8" i="72"/>
  <c r="C11" i="72"/>
  <c r="G11" i="72"/>
  <c r="K11" i="72"/>
  <c r="O11" i="72"/>
  <c r="S11" i="72"/>
  <c r="W11" i="72"/>
  <c r="E17" i="72"/>
  <c r="I17" i="72"/>
  <c r="M17" i="72"/>
  <c r="Q17" i="72"/>
  <c r="U17" i="72"/>
  <c r="E22" i="72"/>
  <c r="I22" i="72"/>
  <c r="M22" i="72"/>
  <c r="Q22" i="72"/>
  <c r="U22" i="72"/>
  <c r="C27" i="72"/>
  <c r="C26" i="72" s="1"/>
  <c r="G27" i="72"/>
  <c r="G26" i="72" s="1"/>
  <c r="K27" i="72"/>
  <c r="K26" i="72" s="1"/>
  <c r="O27" i="72"/>
  <c r="O26" i="72" s="1"/>
  <c r="S27" i="72"/>
  <c r="S26" i="72" s="1"/>
  <c r="W27" i="72"/>
  <c r="W26" i="72" s="1"/>
  <c r="E33" i="72"/>
  <c r="E26" i="72" s="1"/>
  <c r="I33" i="72"/>
  <c r="I26" i="72" s="1"/>
  <c r="M33" i="72"/>
  <c r="M26" i="72" s="1"/>
  <c r="Q33" i="72"/>
  <c r="Q26" i="72" s="1"/>
  <c r="U33" i="72"/>
  <c r="U26" i="72" s="1"/>
  <c r="D52" i="72"/>
  <c r="H52" i="72"/>
  <c r="L52" i="72"/>
  <c r="P52" i="72"/>
  <c r="T52" i="72"/>
  <c r="D71" i="72"/>
  <c r="H71" i="72"/>
  <c r="L71" i="72"/>
  <c r="P71" i="72"/>
  <c r="T71" i="72"/>
  <c r="F4" i="71"/>
  <c r="J4" i="71"/>
  <c r="N4" i="71"/>
  <c r="R4" i="71"/>
  <c r="V4" i="71"/>
  <c r="D8" i="71"/>
  <c r="H8" i="71"/>
  <c r="L8" i="71"/>
  <c r="P8" i="71"/>
  <c r="T8" i="71"/>
  <c r="D11" i="71"/>
  <c r="H11" i="71"/>
  <c r="L11" i="71"/>
  <c r="P11" i="71"/>
  <c r="T11" i="71"/>
  <c r="F17" i="71"/>
  <c r="J17" i="71"/>
  <c r="N17" i="71"/>
  <c r="R17" i="71"/>
  <c r="V17" i="71"/>
  <c r="F22" i="71"/>
  <c r="J22" i="71"/>
  <c r="N22" i="71"/>
  <c r="R22" i="71"/>
  <c r="V22" i="71"/>
  <c r="D27" i="71"/>
  <c r="D26" i="71" s="1"/>
  <c r="H27" i="71"/>
  <c r="H26" i="71" s="1"/>
  <c r="L27" i="71"/>
  <c r="L26" i="71" s="1"/>
  <c r="P27" i="71"/>
  <c r="P26" i="71" s="1"/>
  <c r="T27" i="71"/>
  <c r="T26" i="71" s="1"/>
  <c r="F33" i="71"/>
  <c r="F26" i="71" s="1"/>
  <c r="J33" i="71"/>
  <c r="J26" i="71" s="1"/>
  <c r="N33" i="71"/>
  <c r="N26" i="71" s="1"/>
  <c r="R33" i="71"/>
  <c r="R26" i="71" s="1"/>
  <c r="V33" i="71"/>
  <c r="V26" i="71" s="1"/>
  <c r="F52" i="71"/>
  <c r="J52" i="71"/>
  <c r="N52" i="71"/>
  <c r="R52" i="71"/>
  <c r="V52" i="71"/>
  <c r="F71" i="71"/>
  <c r="J71" i="71"/>
  <c r="N71" i="71"/>
  <c r="R71" i="71"/>
  <c r="V71" i="71"/>
  <c r="D4" i="70"/>
  <c r="H4" i="70"/>
  <c r="L4" i="70"/>
  <c r="P4" i="70"/>
  <c r="T4" i="70"/>
  <c r="F8" i="70"/>
  <c r="J8" i="70"/>
  <c r="N8" i="70"/>
  <c r="R8" i="70"/>
  <c r="V8" i="70"/>
  <c r="F11" i="70"/>
  <c r="J11" i="70"/>
  <c r="N11" i="70"/>
  <c r="R11" i="70"/>
  <c r="V11" i="70"/>
  <c r="D17" i="70"/>
  <c r="H17" i="70"/>
  <c r="L17" i="70"/>
  <c r="P17" i="70"/>
  <c r="T17" i="70"/>
  <c r="D22" i="70"/>
  <c r="H22" i="70"/>
  <c r="L22" i="70"/>
  <c r="P22" i="70"/>
  <c r="T22" i="70"/>
  <c r="F27" i="70"/>
  <c r="J27" i="70"/>
  <c r="N27" i="70"/>
  <c r="R27" i="70"/>
  <c r="V27" i="70"/>
  <c r="D33" i="70"/>
  <c r="H33" i="70"/>
  <c r="L33" i="70"/>
  <c r="P33" i="70"/>
  <c r="T33" i="70"/>
  <c r="D52" i="70"/>
  <c r="H52" i="70"/>
  <c r="L52" i="70"/>
  <c r="P52" i="70"/>
  <c r="T52" i="70"/>
  <c r="D71" i="70"/>
  <c r="H71" i="70"/>
  <c r="L71" i="70"/>
  <c r="P71" i="70"/>
  <c r="T71" i="70"/>
  <c r="F4" i="69"/>
  <c r="J4" i="69"/>
  <c r="N4" i="69"/>
  <c r="R4" i="69"/>
  <c r="V4" i="69"/>
  <c r="D8" i="69"/>
  <c r="H8" i="69"/>
  <c r="L8" i="69"/>
  <c r="P8" i="69"/>
  <c r="T8" i="69"/>
  <c r="D11" i="69"/>
  <c r="H11" i="69"/>
  <c r="L11" i="69"/>
  <c r="P11" i="69"/>
  <c r="T11" i="69"/>
  <c r="F17" i="69"/>
  <c r="J17" i="69"/>
  <c r="N17" i="69"/>
  <c r="R17" i="69"/>
  <c r="V17" i="69"/>
  <c r="F22" i="69"/>
  <c r="J22" i="69"/>
  <c r="N22" i="69"/>
  <c r="R22" i="69"/>
  <c r="V22" i="69"/>
  <c r="D27" i="69"/>
  <c r="D26" i="69" s="1"/>
  <c r="H27" i="69"/>
  <c r="H26" i="69" s="1"/>
  <c r="L27" i="69"/>
  <c r="L26" i="69" s="1"/>
  <c r="P27" i="69"/>
  <c r="P26" i="69" s="1"/>
  <c r="T27" i="69"/>
  <c r="T26" i="69" s="1"/>
  <c r="F33" i="69"/>
  <c r="F26" i="69" s="1"/>
  <c r="J33" i="69"/>
  <c r="J26" i="69" s="1"/>
  <c r="N33" i="69"/>
  <c r="N26" i="69" s="1"/>
  <c r="R33" i="69"/>
  <c r="R26" i="69" s="1"/>
  <c r="V33" i="69"/>
  <c r="V26" i="69" s="1"/>
  <c r="F52" i="69"/>
  <c r="J52" i="69"/>
  <c r="N52" i="69"/>
  <c r="R52" i="69"/>
  <c r="V52" i="69"/>
  <c r="F71" i="69"/>
  <c r="J71" i="69"/>
  <c r="N71" i="69"/>
  <c r="R71" i="69"/>
  <c r="V71" i="69"/>
  <c r="D4" i="68"/>
  <c r="H4" i="68"/>
  <c r="L4" i="68"/>
  <c r="P4" i="68"/>
  <c r="T4" i="68"/>
  <c r="F8" i="68"/>
  <c r="J8" i="68"/>
  <c r="N8" i="68"/>
  <c r="R8" i="68"/>
  <c r="V8" i="68"/>
  <c r="F11" i="68"/>
  <c r="J11" i="68"/>
  <c r="N11" i="68"/>
  <c r="R11" i="68"/>
  <c r="V11" i="68"/>
  <c r="D17" i="68"/>
  <c r="H17" i="68"/>
  <c r="L17" i="68"/>
  <c r="P17" i="68"/>
  <c r="T17" i="68"/>
  <c r="D22" i="68"/>
  <c r="H22" i="68"/>
  <c r="L22" i="68"/>
  <c r="P22" i="68"/>
  <c r="T22" i="68"/>
  <c r="F27" i="68"/>
  <c r="J27" i="68"/>
  <c r="J26" i="68" s="1"/>
  <c r="N27" i="68"/>
  <c r="N26" i="68" s="1"/>
  <c r="R27" i="68"/>
  <c r="R26" i="68" s="1"/>
  <c r="V27" i="68"/>
  <c r="V26" i="68" s="1"/>
  <c r="D33" i="68"/>
  <c r="H33" i="68"/>
  <c r="L33" i="68"/>
  <c r="P33" i="68"/>
  <c r="T33" i="68"/>
  <c r="D52" i="68"/>
  <c r="H52" i="68"/>
  <c r="L52" i="68"/>
  <c r="P52" i="68"/>
  <c r="T52" i="68"/>
  <c r="D71" i="68"/>
  <c r="H71" i="68"/>
  <c r="L71" i="68"/>
  <c r="P71" i="68"/>
  <c r="T71" i="68"/>
  <c r="F4" i="67"/>
  <c r="F3" i="67" s="1"/>
  <c r="J4" i="67"/>
  <c r="J3" i="67" s="1"/>
  <c r="N4" i="67"/>
  <c r="N3" i="67" s="1"/>
  <c r="R4" i="67"/>
  <c r="R3" i="67" s="1"/>
  <c r="V4" i="67"/>
  <c r="V3" i="67" s="1"/>
  <c r="D8" i="67"/>
  <c r="H8" i="67"/>
  <c r="L8" i="67"/>
  <c r="P8" i="67"/>
  <c r="T8" i="67"/>
  <c r="D11" i="67"/>
  <c r="H11" i="67"/>
  <c r="L11" i="67"/>
  <c r="P11" i="67"/>
  <c r="T11" i="67"/>
  <c r="F17" i="67"/>
  <c r="J17" i="67"/>
  <c r="N17" i="67"/>
  <c r="R17" i="67"/>
  <c r="V17" i="67"/>
  <c r="F22" i="67"/>
  <c r="J22" i="67"/>
  <c r="N22" i="67"/>
  <c r="R22" i="67"/>
  <c r="V22" i="67"/>
  <c r="D27" i="67"/>
  <c r="D26" i="67" s="1"/>
  <c r="H27" i="67"/>
  <c r="H26" i="67" s="1"/>
  <c r="L27" i="67"/>
  <c r="L26" i="67" s="1"/>
  <c r="P27" i="67"/>
  <c r="P26" i="67" s="1"/>
  <c r="T27" i="67"/>
  <c r="T26" i="67" s="1"/>
  <c r="F33" i="67"/>
  <c r="F26" i="67" s="1"/>
  <c r="J33" i="67"/>
  <c r="J26" i="67" s="1"/>
  <c r="N33" i="67"/>
  <c r="N26" i="67" s="1"/>
  <c r="R33" i="67"/>
  <c r="R26" i="67" s="1"/>
  <c r="V33" i="67"/>
  <c r="V26" i="67" s="1"/>
  <c r="F52" i="67"/>
  <c r="J52" i="67"/>
  <c r="N52" i="67"/>
  <c r="R52" i="67"/>
  <c r="V52" i="67"/>
  <c r="F71" i="67"/>
  <c r="J71" i="67"/>
  <c r="N71" i="67"/>
  <c r="R71" i="67"/>
  <c r="V71" i="67"/>
  <c r="D4" i="66"/>
  <c r="D3" i="66" s="1"/>
  <c r="H4" i="66"/>
  <c r="H3" i="66" s="1"/>
  <c r="L4" i="66"/>
  <c r="L3" i="66" s="1"/>
  <c r="P4" i="66"/>
  <c r="P3" i="66" s="1"/>
  <c r="T4" i="66"/>
  <c r="T3" i="66" s="1"/>
  <c r="F8" i="66"/>
  <c r="J8" i="66"/>
  <c r="N8" i="66"/>
  <c r="R8" i="66"/>
  <c r="V8" i="66"/>
  <c r="F11" i="66"/>
  <c r="J11" i="66"/>
  <c r="N11" i="66"/>
  <c r="R11" i="66"/>
  <c r="V11" i="66"/>
  <c r="D17" i="66"/>
  <c r="H17" i="66"/>
  <c r="L17" i="66"/>
  <c r="P17" i="66"/>
  <c r="T17" i="66"/>
  <c r="D22" i="66"/>
  <c r="H22" i="66"/>
  <c r="L22" i="66"/>
  <c r="P22" i="66"/>
  <c r="T22" i="66"/>
  <c r="F27" i="66"/>
  <c r="F26" i="66" s="1"/>
  <c r="J27" i="66"/>
  <c r="J26" i="66" s="1"/>
  <c r="N27" i="66"/>
  <c r="N26" i="66" s="1"/>
  <c r="R27" i="66"/>
  <c r="R26" i="66" s="1"/>
  <c r="V27" i="66"/>
  <c r="V26" i="66" s="1"/>
  <c r="D33" i="66"/>
  <c r="D26" i="66" s="1"/>
  <c r="H33" i="66"/>
  <c r="H26" i="66" s="1"/>
  <c r="L33" i="66"/>
  <c r="L26" i="66" s="1"/>
  <c r="P33" i="66"/>
  <c r="P26" i="66" s="1"/>
  <c r="T33" i="66"/>
  <c r="T26" i="66" s="1"/>
  <c r="D52" i="66"/>
  <c r="H52" i="66"/>
  <c r="L52" i="66"/>
  <c r="P52" i="66"/>
  <c r="T52" i="66"/>
  <c r="D71" i="66"/>
  <c r="H71" i="66"/>
  <c r="L71" i="66"/>
  <c r="P71" i="66"/>
  <c r="T71" i="66"/>
  <c r="F4" i="65"/>
  <c r="F3" i="65" s="1"/>
  <c r="J4" i="65"/>
  <c r="J3" i="65" s="1"/>
  <c r="N4" i="65"/>
  <c r="N3" i="65" s="1"/>
  <c r="R4" i="65"/>
  <c r="R3" i="65" s="1"/>
  <c r="V4" i="65"/>
  <c r="V3" i="65" s="1"/>
  <c r="D8" i="65"/>
  <c r="H8" i="65"/>
  <c r="L8" i="65"/>
  <c r="P8" i="65"/>
  <c r="T8" i="65"/>
  <c r="D11" i="65"/>
  <c r="H11" i="65"/>
  <c r="L11" i="65"/>
  <c r="P11" i="65"/>
  <c r="T11" i="65"/>
  <c r="F17" i="65"/>
  <c r="J17" i="65"/>
  <c r="N17" i="65"/>
  <c r="R17" i="65"/>
  <c r="V17" i="65"/>
  <c r="F22" i="65"/>
  <c r="J22" i="65"/>
  <c r="N22" i="65"/>
  <c r="R22" i="65"/>
  <c r="V22" i="65"/>
  <c r="D27" i="65"/>
  <c r="D26" i="65" s="1"/>
  <c r="H27" i="65"/>
  <c r="H26" i="65" s="1"/>
  <c r="L27" i="65"/>
  <c r="L26" i="65" s="1"/>
  <c r="P27" i="65"/>
  <c r="P26" i="65" s="1"/>
  <c r="T27" i="65"/>
  <c r="T26" i="65" s="1"/>
  <c r="F33" i="65"/>
  <c r="F26" i="65" s="1"/>
  <c r="J33" i="65"/>
  <c r="J26" i="65" s="1"/>
  <c r="N33" i="65"/>
  <c r="N26" i="65" s="1"/>
  <c r="R33" i="65"/>
  <c r="R26" i="65" s="1"/>
  <c r="V33" i="65"/>
  <c r="V26" i="65" s="1"/>
  <c r="F52" i="65"/>
  <c r="J52" i="65"/>
  <c r="N52" i="65"/>
  <c r="R52" i="65"/>
  <c r="V52" i="65"/>
  <c r="F71" i="65"/>
  <c r="J71" i="65"/>
  <c r="N71" i="65"/>
  <c r="R71" i="65"/>
  <c r="V71" i="65"/>
  <c r="D4" i="64"/>
  <c r="D3" i="64" s="1"/>
  <c r="H4" i="64"/>
  <c r="H3" i="64" s="1"/>
  <c r="L4" i="64"/>
  <c r="L3" i="64" s="1"/>
  <c r="P4" i="64"/>
  <c r="P3" i="64" s="1"/>
  <c r="T4" i="64"/>
  <c r="T3" i="64" s="1"/>
  <c r="F8" i="64"/>
  <c r="J8" i="64"/>
  <c r="N8" i="64"/>
  <c r="R8" i="64"/>
  <c r="V8" i="64"/>
  <c r="F11" i="64"/>
  <c r="J11" i="64"/>
  <c r="N11" i="64"/>
  <c r="R11" i="64"/>
  <c r="V11" i="64"/>
  <c r="D17" i="64"/>
  <c r="H17" i="64"/>
  <c r="L17" i="64"/>
  <c r="P17" i="64"/>
  <c r="T17" i="64"/>
  <c r="D22" i="64"/>
  <c r="H22" i="64"/>
  <c r="L22" i="64"/>
  <c r="P22" i="64"/>
  <c r="T22" i="64"/>
  <c r="F27" i="64"/>
  <c r="F26" i="64" s="1"/>
  <c r="J27" i="64"/>
  <c r="J26" i="64" s="1"/>
  <c r="N27" i="64"/>
  <c r="N26" i="64" s="1"/>
  <c r="R27" i="64"/>
  <c r="R26" i="64" s="1"/>
  <c r="V27" i="64"/>
  <c r="V26" i="64" s="1"/>
  <c r="D33" i="64"/>
  <c r="D26" i="64" s="1"/>
  <c r="H33" i="64"/>
  <c r="H26" i="64" s="1"/>
  <c r="L33" i="64"/>
  <c r="L26" i="64" s="1"/>
  <c r="P33" i="64"/>
  <c r="P26" i="64" s="1"/>
  <c r="T33" i="64"/>
  <c r="T26" i="64" s="1"/>
  <c r="D52" i="64"/>
  <c r="H52" i="64"/>
  <c r="L52" i="64"/>
  <c r="P52" i="64"/>
  <c r="T52" i="64"/>
  <c r="D71" i="64"/>
  <c r="H71" i="64"/>
  <c r="L71" i="64"/>
  <c r="P71" i="64"/>
  <c r="T71" i="64"/>
  <c r="F4" i="63"/>
  <c r="F3" i="63" s="1"/>
  <c r="J4" i="63"/>
  <c r="J3" i="63" s="1"/>
  <c r="N4" i="63"/>
  <c r="N3" i="63" s="1"/>
  <c r="R4" i="63"/>
  <c r="R3" i="63" s="1"/>
  <c r="V4" i="63"/>
  <c r="V3" i="63" s="1"/>
  <c r="D8" i="63"/>
  <c r="H8" i="63"/>
  <c r="L8" i="63"/>
  <c r="P8" i="63"/>
  <c r="T8" i="63"/>
  <c r="D11" i="63"/>
  <c r="H11" i="63"/>
  <c r="L11" i="63"/>
  <c r="P11" i="63"/>
  <c r="T11" i="63"/>
  <c r="F17" i="63"/>
  <c r="J17" i="63"/>
  <c r="N17" i="63"/>
  <c r="R17" i="63"/>
  <c r="V17" i="63"/>
  <c r="F22" i="63"/>
  <c r="J22" i="63"/>
  <c r="N22" i="63"/>
  <c r="R22" i="63"/>
  <c r="V22" i="63"/>
  <c r="D27" i="63"/>
  <c r="D26" i="63" s="1"/>
  <c r="H27" i="63"/>
  <c r="H26" i="63" s="1"/>
  <c r="L27" i="63"/>
  <c r="L26" i="63" s="1"/>
  <c r="P27" i="63"/>
  <c r="P26" i="63" s="1"/>
  <c r="T27" i="63"/>
  <c r="F33" i="63"/>
  <c r="F26" i="63" s="1"/>
  <c r="J33" i="63"/>
  <c r="J26" i="63" s="1"/>
  <c r="N33" i="63"/>
  <c r="N26" i="63" s="1"/>
  <c r="R33" i="63"/>
  <c r="R26" i="63" s="1"/>
  <c r="V33" i="63"/>
  <c r="V26" i="63" s="1"/>
  <c r="F52" i="63"/>
  <c r="J52" i="63"/>
  <c r="N52" i="63"/>
  <c r="R52" i="63"/>
  <c r="V52" i="63"/>
  <c r="F71" i="63"/>
  <c r="J71" i="63"/>
  <c r="N71" i="63"/>
  <c r="R71" i="63"/>
  <c r="V71" i="63"/>
  <c r="D4" i="62"/>
  <c r="H4" i="62"/>
  <c r="L4" i="62"/>
  <c r="P4" i="62"/>
  <c r="T4" i="62"/>
  <c r="F8" i="62"/>
  <c r="J8" i="62"/>
  <c r="N8" i="62"/>
  <c r="R8" i="62"/>
  <c r="V8" i="62"/>
  <c r="F11" i="62"/>
  <c r="J11" i="62"/>
  <c r="N11" i="62"/>
  <c r="R11" i="62"/>
  <c r="V11" i="62"/>
  <c r="D17" i="62"/>
  <c r="H17" i="62"/>
  <c r="L17" i="62"/>
  <c r="P17" i="62"/>
  <c r="T17" i="62"/>
  <c r="D22" i="62"/>
  <c r="H22" i="62"/>
  <c r="L22" i="62"/>
  <c r="P22" i="62"/>
  <c r="T22" i="62"/>
  <c r="F27" i="62"/>
  <c r="J27" i="62"/>
  <c r="N27" i="62"/>
  <c r="N26" i="62" s="1"/>
  <c r="R27" i="62"/>
  <c r="V27" i="62"/>
  <c r="D33" i="62"/>
  <c r="H33" i="62"/>
  <c r="L33" i="62"/>
  <c r="P33" i="62"/>
  <c r="T33" i="62"/>
  <c r="D52" i="62"/>
  <c r="H52" i="62"/>
  <c r="L52" i="62"/>
  <c r="P52" i="62"/>
  <c r="T52" i="62"/>
  <c r="D71" i="62"/>
  <c r="H71" i="62"/>
  <c r="L71" i="62"/>
  <c r="P71" i="62"/>
  <c r="T71" i="62"/>
  <c r="F4" i="61"/>
  <c r="J4" i="61"/>
  <c r="N4" i="61"/>
  <c r="R4" i="61"/>
  <c r="V4" i="61"/>
  <c r="D8" i="61"/>
  <c r="H8" i="61"/>
  <c r="L8" i="61"/>
  <c r="P8" i="61"/>
  <c r="T8" i="61"/>
  <c r="D11" i="61"/>
  <c r="H11" i="61"/>
  <c r="L11" i="61"/>
  <c r="P11" i="61"/>
  <c r="T11" i="61"/>
  <c r="F17" i="61"/>
  <c r="J17" i="61"/>
  <c r="N17" i="61"/>
  <c r="R17" i="61"/>
  <c r="V17" i="61"/>
  <c r="F22" i="61"/>
  <c r="J22" i="61"/>
  <c r="N22" i="61"/>
  <c r="R22" i="61"/>
  <c r="V22" i="61"/>
  <c r="D27" i="61"/>
  <c r="H27" i="61"/>
  <c r="L27" i="61"/>
  <c r="P27" i="61"/>
  <c r="T27" i="61"/>
  <c r="F33" i="61"/>
  <c r="J33" i="61"/>
  <c r="N33" i="61"/>
  <c r="R33" i="61"/>
  <c r="V33" i="61"/>
  <c r="F52" i="61"/>
  <c r="J52" i="61"/>
  <c r="N52" i="61"/>
  <c r="R52" i="61"/>
  <c r="V52" i="61"/>
  <c r="F71" i="61"/>
  <c r="J71" i="61"/>
  <c r="N71" i="61"/>
  <c r="R71" i="61"/>
  <c r="V71" i="61"/>
  <c r="F4" i="59"/>
  <c r="F3" i="59" s="1"/>
  <c r="J4" i="59"/>
  <c r="J3" i="59" s="1"/>
  <c r="N4" i="59"/>
  <c r="N3" i="59" s="1"/>
  <c r="R4" i="59"/>
  <c r="R3" i="59" s="1"/>
  <c r="V4" i="59"/>
  <c r="V3" i="59" s="1"/>
  <c r="D8" i="59"/>
  <c r="H8" i="59"/>
  <c r="L8" i="59"/>
  <c r="P8" i="59"/>
  <c r="T8" i="59"/>
  <c r="D11" i="59"/>
  <c r="H11" i="59"/>
  <c r="L11" i="59"/>
  <c r="P11" i="59"/>
  <c r="T11" i="59"/>
  <c r="F17" i="59"/>
  <c r="J17" i="59"/>
  <c r="N17" i="59"/>
  <c r="R17" i="59"/>
  <c r="V17" i="59"/>
  <c r="F22" i="59"/>
  <c r="J22" i="59"/>
  <c r="N22" i="59"/>
  <c r="R22" i="59"/>
  <c r="V22" i="59"/>
  <c r="D27" i="59"/>
  <c r="D26" i="59" s="1"/>
  <c r="H27" i="59"/>
  <c r="H26" i="59" s="1"/>
  <c r="L27" i="59"/>
  <c r="L26" i="59" s="1"/>
  <c r="P27" i="59"/>
  <c r="P26" i="59" s="1"/>
  <c r="T27" i="59"/>
  <c r="T26" i="59" s="1"/>
  <c r="F33" i="59"/>
  <c r="F26" i="59" s="1"/>
  <c r="J33" i="59"/>
  <c r="J26" i="59" s="1"/>
  <c r="N33" i="59"/>
  <c r="N26" i="59" s="1"/>
  <c r="R33" i="59"/>
  <c r="R26" i="59" s="1"/>
  <c r="V33" i="59"/>
  <c r="V26" i="59" s="1"/>
  <c r="F52" i="59"/>
  <c r="J52" i="59"/>
  <c r="N52" i="59"/>
  <c r="R52" i="59"/>
  <c r="V52" i="59"/>
  <c r="F71" i="59"/>
  <c r="J71" i="59"/>
  <c r="N71" i="59"/>
  <c r="R71" i="59"/>
  <c r="V71" i="59"/>
  <c r="D4" i="58"/>
  <c r="H4" i="58"/>
  <c r="L4" i="58"/>
  <c r="P4" i="58"/>
  <c r="T4" i="58"/>
  <c r="F8" i="58"/>
  <c r="J8" i="58"/>
  <c r="N8" i="58"/>
  <c r="R8" i="58"/>
  <c r="V8" i="58"/>
  <c r="F11" i="58"/>
  <c r="J11" i="58"/>
  <c r="N11" i="58"/>
  <c r="R11" i="58"/>
  <c r="V11" i="58"/>
  <c r="D17" i="58"/>
  <c r="H17" i="58"/>
  <c r="L17" i="58"/>
  <c r="P17" i="58"/>
  <c r="T17" i="58"/>
  <c r="D22" i="58"/>
  <c r="H22" i="58"/>
  <c r="L22" i="58"/>
  <c r="P22" i="58"/>
  <c r="T22" i="58"/>
  <c r="F27" i="58"/>
  <c r="F26" i="58" s="1"/>
  <c r="J27" i="58"/>
  <c r="J26" i="58" s="1"/>
  <c r="N27" i="58"/>
  <c r="N26" i="58" s="1"/>
  <c r="R27" i="58"/>
  <c r="R26" i="58" s="1"/>
  <c r="V27" i="58"/>
  <c r="V26" i="58" s="1"/>
  <c r="D33" i="58"/>
  <c r="H33" i="58"/>
  <c r="L33" i="58"/>
  <c r="P33" i="58"/>
  <c r="T33" i="58"/>
  <c r="T26" i="58" s="1"/>
  <c r="D52" i="58"/>
  <c r="H52" i="58"/>
  <c r="L52" i="58"/>
  <c r="P52" i="58"/>
  <c r="T52" i="58"/>
  <c r="D71" i="58"/>
  <c r="H71" i="58"/>
  <c r="L71" i="58"/>
  <c r="P71" i="58"/>
  <c r="T71" i="58"/>
  <c r="E4" i="57"/>
  <c r="E3" i="57" s="1"/>
  <c r="I4" i="57"/>
  <c r="I3" i="57" s="1"/>
  <c r="M4" i="57"/>
  <c r="M3" i="57" s="1"/>
  <c r="Q4" i="57"/>
  <c r="Q3" i="57" s="1"/>
  <c r="U4" i="57"/>
  <c r="U3" i="57" s="1"/>
  <c r="C8" i="57"/>
  <c r="G8" i="57"/>
  <c r="K8" i="57"/>
  <c r="O8" i="57"/>
  <c r="S8" i="57"/>
  <c r="W8" i="57"/>
  <c r="C11" i="57"/>
  <c r="G11" i="57"/>
  <c r="K11" i="57"/>
  <c r="O11" i="57"/>
  <c r="S11" i="57"/>
  <c r="W11" i="57"/>
  <c r="E17" i="57"/>
  <c r="I17" i="57"/>
  <c r="M17" i="57"/>
  <c r="Q17" i="57"/>
  <c r="U17" i="57"/>
  <c r="E22" i="57"/>
  <c r="I22" i="57"/>
  <c r="M22" i="57"/>
  <c r="Q22" i="57"/>
  <c r="U22" i="57"/>
  <c r="C27" i="57"/>
  <c r="C26" i="57" s="1"/>
  <c r="G27" i="57"/>
  <c r="G26" i="57" s="1"/>
  <c r="K27" i="57"/>
  <c r="K26" i="57" s="1"/>
  <c r="O27" i="57"/>
  <c r="O26" i="57" s="1"/>
  <c r="S27" i="57"/>
  <c r="S26" i="57" s="1"/>
  <c r="W27" i="57"/>
  <c r="W26" i="57" s="1"/>
  <c r="E33" i="57"/>
  <c r="E26" i="57" s="1"/>
  <c r="I33" i="57"/>
  <c r="I26" i="57" s="1"/>
  <c r="M33" i="57"/>
  <c r="M26" i="57" s="1"/>
  <c r="Q33" i="57"/>
  <c r="Q26" i="57" s="1"/>
  <c r="U33" i="57"/>
  <c r="U26" i="57" s="1"/>
  <c r="E52" i="57"/>
  <c r="I52" i="57"/>
  <c r="M52" i="57"/>
  <c r="Q52" i="57"/>
  <c r="U52" i="57"/>
  <c r="E71" i="57"/>
  <c r="I71" i="57"/>
  <c r="M71" i="57"/>
  <c r="Q71" i="57"/>
  <c r="U71" i="57"/>
  <c r="E4" i="55"/>
  <c r="I4" i="55"/>
  <c r="M4" i="55"/>
  <c r="Q4" i="55"/>
  <c r="U4" i="55"/>
  <c r="C8" i="55"/>
  <c r="G8" i="55"/>
  <c r="K8" i="55"/>
  <c r="O8" i="55"/>
  <c r="S8" i="55"/>
  <c r="W8" i="55"/>
  <c r="C11" i="55"/>
  <c r="G11" i="55"/>
  <c r="K11" i="55"/>
  <c r="O11" i="55"/>
  <c r="S11" i="55"/>
  <c r="W11" i="55"/>
  <c r="E17" i="55"/>
  <c r="I17" i="55"/>
  <c r="M17" i="55"/>
  <c r="Q17" i="55"/>
  <c r="U17" i="55"/>
  <c r="E22" i="55"/>
  <c r="I22" i="55"/>
  <c r="M22" i="55"/>
  <c r="Q22" i="55"/>
  <c r="U22" i="55"/>
  <c r="C27" i="55"/>
  <c r="C26" i="55" s="1"/>
  <c r="G27" i="55"/>
  <c r="G26" i="55" s="1"/>
  <c r="K27" i="55"/>
  <c r="K26" i="55" s="1"/>
  <c r="O27" i="55"/>
  <c r="O26" i="55" s="1"/>
  <c r="S27" i="55"/>
  <c r="S26" i="55" s="1"/>
  <c r="W27" i="55"/>
  <c r="W26" i="55" s="1"/>
  <c r="E33" i="55"/>
  <c r="I33" i="55"/>
  <c r="M33" i="55"/>
  <c r="M26" i="55" s="1"/>
  <c r="Q33" i="55"/>
  <c r="Q26" i="55" s="1"/>
  <c r="U33" i="55"/>
  <c r="U26" i="55" s="1"/>
  <c r="E52" i="55"/>
  <c r="I52" i="55"/>
  <c r="M52" i="55"/>
  <c r="Q52" i="55"/>
  <c r="U52" i="55"/>
  <c r="E71" i="55"/>
  <c r="I71" i="55"/>
  <c r="M71" i="55"/>
  <c r="Q71" i="55"/>
  <c r="U71" i="55"/>
  <c r="C4" i="54"/>
  <c r="C3" i="54" s="1"/>
  <c r="G4" i="54"/>
  <c r="G3" i="54" s="1"/>
  <c r="K4" i="54"/>
  <c r="K3" i="54" s="1"/>
  <c r="O4" i="54"/>
  <c r="O3" i="54" s="1"/>
  <c r="S4" i="54"/>
  <c r="S3" i="54" s="1"/>
  <c r="W4" i="54"/>
  <c r="W3" i="54" s="1"/>
  <c r="E8" i="54"/>
  <c r="I8" i="54"/>
  <c r="M8" i="54"/>
  <c r="Q8" i="54"/>
  <c r="U8" i="54"/>
  <c r="E11" i="54"/>
  <c r="I11" i="54"/>
  <c r="M11" i="54"/>
  <c r="Q11" i="54"/>
  <c r="U11" i="54"/>
  <c r="C17" i="54"/>
  <c r="G17" i="54"/>
  <c r="K17" i="54"/>
  <c r="O17" i="54"/>
  <c r="S17" i="54"/>
  <c r="W17" i="54"/>
  <c r="C22" i="54"/>
  <c r="G22" i="54"/>
  <c r="K22" i="54"/>
  <c r="O22" i="54"/>
  <c r="S22" i="54"/>
  <c r="W22" i="54"/>
  <c r="E27" i="54"/>
  <c r="I27" i="54"/>
  <c r="M27" i="54"/>
  <c r="Q27" i="54"/>
  <c r="U27" i="54"/>
  <c r="C33" i="54"/>
  <c r="C26" i="54" s="1"/>
  <c r="G33" i="54"/>
  <c r="G26" i="54" s="1"/>
  <c r="K33" i="54"/>
  <c r="K26" i="54" s="1"/>
  <c r="O33" i="54"/>
  <c r="S33" i="54"/>
  <c r="W33" i="54"/>
  <c r="C52" i="54"/>
  <c r="G52" i="54"/>
  <c r="K52" i="54"/>
  <c r="O52" i="54"/>
  <c r="S52" i="54"/>
  <c r="W52" i="54"/>
  <c r="C71" i="54"/>
  <c r="G71" i="54"/>
  <c r="K71" i="54"/>
  <c r="O71" i="54"/>
  <c r="S71" i="54"/>
  <c r="W71" i="54"/>
  <c r="E4" i="53"/>
  <c r="I4" i="53"/>
  <c r="M4" i="53"/>
  <c r="Q4" i="53"/>
  <c r="U4" i="53"/>
  <c r="C8" i="53"/>
  <c r="G8" i="53"/>
  <c r="K8" i="53"/>
  <c r="O8" i="53"/>
  <c r="S8" i="53"/>
  <c r="W8" i="53"/>
  <c r="C11" i="53"/>
  <c r="G11" i="53"/>
  <c r="K11" i="53"/>
  <c r="O11" i="53"/>
  <c r="S11" i="53"/>
  <c r="W11" i="53"/>
  <c r="E17" i="53"/>
  <c r="I17" i="53"/>
  <c r="M17" i="53"/>
  <c r="Q17" i="53"/>
  <c r="U17" i="53"/>
  <c r="E22" i="53"/>
  <c r="I22" i="53"/>
  <c r="M22" i="53"/>
  <c r="Q22" i="53"/>
  <c r="U22" i="53"/>
  <c r="C27" i="53"/>
  <c r="G27" i="53"/>
  <c r="K27" i="53"/>
  <c r="O27" i="53"/>
  <c r="S27" i="53"/>
  <c r="S26" i="53" s="1"/>
  <c r="W27" i="53"/>
  <c r="E33" i="53"/>
  <c r="I33" i="53"/>
  <c r="I26" i="53" s="1"/>
  <c r="M33" i="53"/>
  <c r="Q33" i="53"/>
  <c r="U33" i="53"/>
  <c r="E52" i="53"/>
  <c r="I52" i="53"/>
  <c r="M52" i="53"/>
  <c r="Q52" i="53"/>
  <c r="U52" i="53"/>
  <c r="E71" i="53"/>
  <c r="I71" i="53"/>
  <c r="M71" i="53"/>
  <c r="Q71" i="53"/>
  <c r="U71" i="53"/>
  <c r="C8" i="47"/>
  <c r="C11" i="47"/>
  <c r="C27" i="47"/>
  <c r="C71" i="46"/>
  <c r="C4" i="44"/>
  <c r="C3" i="44" s="1"/>
  <c r="G4" i="44"/>
  <c r="G3" i="44" s="1"/>
  <c r="K4" i="44"/>
  <c r="O4" i="44"/>
  <c r="S4" i="44"/>
  <c r="W4" i="44"/>
  <c r="E8" i="44"/>
  <c r="I8" i="44"/>
  <c r="M8" i="44"/>
  <c r="Q8" i="44"/>
  <c r="U8" i="44"/>
  <c r="E11" i="44"/>
  <c r="I11" i="44"/>
  <c r="M11" i="44"/>
  <c r="Q11" i="44"/>
  <c r="U11" i="44"/>
  <c r="C17" i="44"/>
  <c r="G17" i="44"/>
  <c r="K17" i="44"/>
  <c r="O17" i="44"/>
  <c r="S17" i="44"/>
  <c r="W17" i="44"/>
  <c r="C22" i="44"/>
  <c r="G22" i="44"/>
  <c r="K22" i="44"/>
  <c r="O22" i="44"/>
  <c r="S22" i="44"/>
  <c r="W22" i="44"/>
  <c r="E27" i="44"/>
  <c r="E26" i="44" s="1"/>
  <c r="I27" i="44"/>
  <c r="M27" i="44"/>
  <c r="Q27" i="44"/>
  <c r="U27" i="44"/>
  <c r="C33" i="44"/>
  <c r="C26" i="44" s="1"/>
  <c r="G33" i="44"/>
  <c r="G26" i="44" s="1"/>
  <c r="K33" i="44"/>
  <c r="K26" i="44" s="1"/>
  <c r="O33" i="44"/>
  <c r="O26" i="44" s="1"/>
  <c r="S33" i="44"/>
  <c r="S26" i="44" s="1"/>
  <c r="W33" i="44"/>
  <c r="W26" i="44" s="1"/>
  <c r="C52" i="44"/>
  <c r="G52" i="44"/>
  <c r="K52" i="44"/>
  <c r="O52" i="44"/>
  <c r="S52" i="44"/>
  <c r="W52" i="44"/>
  <c r="C71" i="44"/>
  <c r="G71" i="44"/>
  <c r="K71" i="44"/>
  <c r="O71" i="44"/>
  <c r="S71" i="44"/>
  <c r="W71" i="44"/>
  <c r="E4" i="43"/>
  <c r="I4" i="43"/>
  <c r="M4" i="43"/>
  <c r="Q4" i="43"/>
  <c r="U4" i="43"/>
  <c r="F8" i="43"/>
  <c r="J8" i="43"/>
  <c r="N8" i="43"/>
  <c r="R8" i="43"/>
  <c r="V8" i="43"/>
  <c r="F11" i="43"/>
  <c r="J11" i="43"/>
  <c r="N11" i="43"/>
  <c r="R11" i="43"/>
  <c r="V11" i="43"/>
  <c r="D17" i="43"/>
  <c r="H17" i="43"/>
  <c r="L17" i="43"/>
  <c r="P17" i="43"/>
  <c r="T17" i="43"/>
  <c r="D22" i="43"/>
  <c r="H22" i="43"/>
  <c r="L22" i="43"/>
  <c r="P22" i="43"/>
  <c r="T22" i="43"/>
  <c r="F27" i="43"/>
  <c r="F26" i="43" s="1"/>
  <c r="J27" i="43"/>
  <c r="J26" i="43" s="1"/>
  <c r="N27" i="43"/>
  <c r="N26" i="43" s="1"/>
  <c r="R27" i="43"/>
  <c r="R26" i="43" s="1"/>
  <c r="V27" i="43"/>
  <c r="V26" i="43" s="1"/>
  <c r="D33" i="43"/>
  <c r="D26" i="43" s="1"/>
  <c r="H33" i="43"/>
  <c r="H26" i="43" s="1"/>
  <c r="L33" i="43"/>
  <c r="L26" i="43" s="1"/>
  <c r="P33" i="43"/>
  <c r="P26" i="43" s="1"/>
  <c r="T33" i="43"/>
  <c r="T26" i="43" s="1"/>
  <c r="D52" i="43"/>
  <c r="H52" i="43"/>
  <c r="L52" i="43"/>
  <c r="P52" i="43"/>
  <c r="T52" i="43"/>
  <c r="D71" i="43"/>
  <c r="H71" i="43"/>
  <c r="L71" i="43"/>
  <c r="P71" i="43"/>
  <c r="T71" i="43"/>
  <c r="F4" i="42"/>
  <c r="J4" i="42"/>
  <c r="N4" i="42"/>
  <c r="R4" i="42"/>
  <c r="V4" i="42"/>
  <c r="D8" i="42"/>
  <c r="H8" i="42"/>
  <c r="L8" i="42"/>
  <c r="P8" i="42"/>
  <c r="T8" i="42"/>
  <c r="D11" i="42"/>
  <c r="H11" i="42"/>
  <c r="L11" i="42"/>
  <c r="P11" i="42"/>
  <c r="T11" i="42"/>
  <c r="F17" i="42"/>
  <c r="J17" i="42"/>
  <c r="N17" i="42"/>
  <c r="R17" i="42"/>
  <c r="V17" i="42"/>
  <c r="F22" i="42"/>
  <c r="J22" i="42"/>
  <c r="N22" i="42"/>
  <c r="R22" i="42"/>
  <c r="V22" i="42"/>
  <c r="V26" i="40"/>
  <c r="N33" i="38"/>
  <c r="N26" i="38" s="1"/>
  <c r="H4" i="37"/>
  <c r="N27" i="37"/>
  <c r="H27" i="36"/>
  <c r="T27" i="36"/>
  <c r="N52" i="36"/>
  <c r="H4" i="35"/>
  <c r="F8" i="35"/>
  <c r="D71" i="35"/>
  <c r="H71" i="35"/>
  <c r="L71" i="35"/>
  <c r="P71" i="35"/>
  <c r="T71" i="35"/>
  <c r="F4" i="34"/>
  <c r="J4" i="34"/>
  <c r="N4" i="34"/>
  <c r="R4" i="34"/>
  <c r="V4" i="34"/>
  <c r="D8" i="34"/>
  <c r="H8" i="34"/>
  <c r="L8" i="34"/>
  <c r="P8" i="34"/>
  <c r="T8" i="34"/>
  <c r="D11" i="34"/>
  <c r="H11" i="34"/>
  <c r="L11" i="34"/>
  <c r="P11" i="34"/>
  <c r="T11" i="34"/>
  <c r="F17" i="34"/>
  <c r="J17" i="34"/>
  <c r="N17" i="34"/>
  <c r="R17" i="34"/>
  <c r="V17" i="34"/>
  <c r="F22" i="34"/>
  <c r="J22" i="34"/>
  <c r="N22" i="34"/>
  <c r="R22" i="34"/>
  <c r="V22" i="34"/>
  <c r="C26" i="27"/>
  <c r="S26" i="27"/>
  <c r="I26" i="26"/>
  <c r="W17" i="25"/>
  <c r="H27" i="25"/>
  <c r="N33" i="25"/>
  <c r="F3" i="24"/>
  <c r="N8" i="24"/>
  <c r="N11" i="24"/>
  <c r="T17" i="24"/>
  <c r="N27" i="24"/>
  <c r="R17" i="23"/>
  <c r="F33" i="23"/>
  <c r="F26" i="23" s="1"/>
  <c r="F52" i="23"/>
  <c r="N52" i="23"/>
  <c r="R52" i="23"/>
  <c r="C8" i="17"/>
  <c r="C11" i="17"/>
  <c r="W4" i="10"/>
  <c r="I11" i="6"/>
  <c r="U11" i="6"/>
  <c r="C17" i="6"/>
  <c r="O17" i="6"/>
  <c r="C22" i="6"/>
  <c r="O22" i="6"/>
  <c r="L4" i="102"/>
  <c r="L22" i="102"/>
  <c r="P22" i="102"/>
  <c r="F8" i="73"/>
  <c r="F11" i="73"/>
  <c r="R11" i="73"/>
  <c r="F22" i="72"/>
  <c r="R22" i="72"/>
  <c r="E52" i="72"/>
  <c r="Q52" i="72"/>
  <c r="E27" i="71"/>
  <c r="M4" i="70"/>
  <c r="S71" i="70"/>
  <c r="I11" i="69"/>
  <c r="M11" i="69"/>
  <c r="U11" i="69"/>
  <c r="O33" i="69"/>
  <c r="C52" i="69"/>
  <c r="G52" i="69"/>
  <c r="O52" i="69"/>
  <c r="S52" i="69"/>
  <c r="O71" i="69"/>
  <c r="I33" i="68"/>
  <c r="C17" i="67"/>
  <c r="S17" i="67"/>
  <c r="I4" i="66"/>
  <c r="U4" i="66"/>
  <c r="I33" i="66"/>
  <c r="C4" i="59"/>
  <c r="G4" i="59"/>
  <c r="K4" i="59"/>
  <c r="O4" i="59"/>
  <c r="S4" i="59"/>
  <c r="W4" i="59"/>
  <c r="E8" i="59"/>
  <c r="I8" i="59"/>
  <c r="M8" i="59"/>
  <c r="Q8" i="59"/>
  <c r="U8" i="59"/>
  <c r="E11" i="59"/>
  <c r="I11" i="59"/>
  <c r="M11" i="59"/>
  <c r="Q11" i="59"/>
  <c r="U11" i="59"/>
  <c r="C17" i="59"/>
  <c r="G17" i="59"/>
  <c r="K17" i="59"/>
  <c r="O17" i="59"/>
  <c r="S17" i="59"/>
  <c r="W17" i="59"/>
  <c r="C22" i="59"/>
  <c r="G22" i="59"/>
  <c r="K22" i="59"/>
  <c r="O22" i="59"/>
  <c r="S22" i="59"/>
  <c r="W22" i="59"/>
  <c r="E27" i="59"/>
  <c r="I27" i="59"/>
  <c r="M27" i="59"/>
  <c r="Q27" i="59"/>
  <c r="U27" i="59"/>
  <c r="C33" i="59"/>
  <c r="G33" i="59"/>
  <c r="K33" i="59"/>
  <c r="O33" i="59"/>
  <c r="S33" i="59"/>
  <c r="W33" i="59"/>
  <c r="C52" i="59"/>
  <c r="G52" i="59"/>
  <c r="K52" i="59"/>
  <c r="O52" i="59"/>
  <c r="S52" i="59"/>
  <c r="W52" i="59"/>
  <c r="C71" i="59"/>
  <c r="G71" i="59"/>
  <c r="K71" i="59"/>
  <c r="O71" i="59"/>
  <c r="S71" i="59"/>
  <c r="W71" i="59"/>
  <c r="E4" i="58"/>
  <c r="I4" i="58"/>
  <c r="M4" i="58"/>
  <c r="Q4" i="58"/>
  <c r="U4" i="58"/>
  <c r="C8" i="58"/>
  <c r="G8" i="58"/>
  <c r="K8" i="58"/>
  <c r="O8" i="58"/>
  <c r="S8" i="58"/>
  <c r="W8" i="58"/>
  <c r="C11" i="58"/>
  <c r="G11" i="58"/>
  <c r="K11" i="58"/>
  <c r="O11" i="58"/>
  <c r="S11" i="58"/>
  <c r="W11" i="58"/>
  <c r="E17" i="58"/>
  <c r="I17" i="58"/>
  <c r="M17" i="58"/>
  <c r="Q17" i="58"/>
  <c r="U17" i="58"/>
  <c r="E22" i="58"/>
  <c r="I22" i="58"/>
  <c r="M22" i="58"/>
  <c r="Q22" i="58"/>
  <c r="U22" i="58"/>
  <c r="C27" i="58"/>
  <c r="G27" i="58"/>
  <c r="K27" i="58"/>
  <c r="O27" i="58"/>
  <c r="S27" i="58"/>
  <c r="W27" i="58"/>
  <c r="E33" i="58"/>
  <c r="I33" i="58"/>
  <c r="M33" i="58"/>
  <c r="Q33" i="58"/>
  <c r="U33" i="58"/>
  <c r="E52" i="58"/>
  <c r="I52" i="58"/>
  <c r="M52" i="58"/>
  <c r="Q52" i="58"/>
  <c r="U52" i="58"/>
  <c r="E71" i="58"/>
  <c r="I71" i="58"/>
  <c r="M71" i="58"/>
  <c r="Q71" i="58"/>
  <c r="U71" i="58"/>
  <c r="F4" i="57"/>
  <c r="J4" i="57"/>
  <c r="N4" i="57"/>
  <c r="R4" i="57"/>
  <c r="V4" i="57"/>
  <c r="D8" i="57"/>
  <c r="H8" i="57"/>
  <c r="L8" i="57"/>
  <c r="P8" i="57"/>
  <c r="T8" i="57"/>
  <c r="D11" i="57"/>
  <c r="H11" i="57"/>
  <c r="L11" i="57"/>
  <c r="P11" i="57"/>
  <c r="T11" i="57"/>
  <c r="F17" i="57"/>
  <c r="J17" i="57"/>
  <c r="N17" i="57"/>
  <c r="R17" i="57"/>
  <c r="V17" i="57"/>
  <c r="F22" i="57"/>
  <c r="J22" i="57"/>
  <c r="N22" i="57"/>
  <c r="R22" i="57"/>
  <c r="V22" i="57"/>
  <c r="D27" i="57"/>
  <c r="H27" i="57"/>
  <c r="L27" i="57"/>
  <c r="P27" i="57"/>
  <c r="T27" i="57"/>
  <c r="F33" i="57"/>
  <c r="J33" i="57"/>
  <c r="N33" i="57"/>
  <c r="R33" i="57"/>
  <c r="V33" i="57"/>
  <c r="F52" i="57"/>
  <c r="J52" i="57"/>
  <c r="N52" i="57"/>
  <c r="R52" i="57"/>
  <c r="V52" i="57"/>
  <c r="F71" i="57"/>
  <c r="J71" i="57"/>
  <c r="N71" i="57"/>
  <c r="R71" i="57"/>
  <c r="V71" i="57"/>
  <c r="F4" i="55"/>
  <c r="F3" i="55" s="1"/>
  <c r="J4" i="55"/>
  <c r="J3" i="55" s="1"/>
  <c r="N4" i="55"/>
  <c r="N3" i="55" s="1"/>
  <c r="R4" i="55"/>
  <c r="R3" i="55" s="1"/>
  <c r="V4" i="55"/>
  <c r="V3" i="55" s="1"/>
  <c r="D8" i="55"/>
  <c r="H8" i="55"/>
  <c r="L8" i="55"/>
  <c r="P8" i="55"/>
  <c r="T8" i="55"/>
  <c r="D11" i="55"/>
  <c r="H11" i="55"/>
  <c r="L11" i="55"/>
  <c r="P11" i="55"/>
  <c r="T11" i="55"/>
  <c r="F17" i="55"/>
  <c r="J17" i="55"/>
  <c r="N17" i="55"/>
  <c r="R17" i="55"/>
  <c r="V17" i="55"/>
  <c r="F22" i="55"/>
  <c r="J22" i="55"/>
  <c r="N22" i="55"/>
  <c r="R22" i="55"/>
  <c r="V22" i="55"/>
  <c r="D27" i="55"/>
  <c r="H27" i="55"/>
  <c r="L27" i="55"/>
  <c r="P27" i="55"/>
  <c r="T27" i="55"/>
  <c r="F33" i="55"/>
  <c r="J33" i="55"/>
  <c r="N33" i="55"/>
  <c r="R33" i="55"/>
  <c r="V33" i="55"/>
  <c r="F52" i="55"/>
  <c r="J52" i="55"/>
  <c r="N52" i="55"/>
  <c r="R52" i="55"/>
  <c r="V52" i="55"/>
  <c r="F71" i="55"/>
  <c r="J71" i="55"/>
  <c r="N71" i="55"/>
  <c r="R71" i="55"/>
  <c r="V71" i="55"/>
  <c r="D4" i="54"/>
  <c r="H4" i="54"/>
  <c r="L4" i="54"/>
  <c r="P4" i="54"/>
  <c r="T4" i="54"/>
  <c r="F8" i="54"/>
  <c r="J8" i="54"/>
  <c r="N8" i="54"/>
  <c r="R8" i="54"/>
  <c r="V8" i="54"/>
  <c r="F11" i="54"/>
  <c r="J11" i="54"/>
  <c r="N11" i="54"/>
  <c r="R11" i="54"/>
  <c r="V11" i="54"/>
  <c r="D17" i="54"/>
  <c r="H17" i="54"/>
  <c r="L17" i="54"/>
  <c r="P17" i="54"/>
  <c r="T17" i="54"/>
  <c r="D22" i="54"/>
  <c r="H22" i="54"/>
  <c r="L22" i="54"/>
  <c r="P22" i="54"/>
  <c r="T22" i="54"/>
  <c r="F27" i="54"/>
  <c r="F26" i="54" s="1"/>
  <c r="J27" i="54"/>
  <c r="J26" i="54" s="1"/>
  <c r="N27" i="54"/>
  <c r="N26" i="54" s="1"/>
  <c r="R27" i="54"/>
  <c r="R26" i="54" s="1"/>
  <c r="V27" i="54"/>
  <c r="V26" i="54" s="1"/>
  <c r="D33" i="54"/>
  <c r="H33" i="54"/>
  <c r="L33" i="54"/>
  <c r="P33" i="54"/>
  <c r="P26" i="54" s="1"/>
  <c r="T33" i="54"/>
  <c r="T26" i="54" s="1"/>
  <c r="D52" i="54"/>
  <c r="H52" i="54"/>
  <c r="L52" i="54"/>
  <c r="P52" i="54"/>
  <c r="T52" i="54"/>
  <c r="D71" i="54"/>
  <c r="H71" i="54"/>
  <c r="L71" i="54"/>
  <c r="P71" i="54"/>
  <c r="T71" i="54"/>
  <c r="F4" i="53"/>
  <c r="F3" i="53" s="1"/>
  <c r="J4" i="53"/>
  <c r="J3" i="53" s="1"/>
  <c r="N4" i="53"/>
  <c r="N3" i="53" s="1"/>
  <c r="R4" i="53"/>
  <c r="R3" i="53" s="1"/>
  <c r="V4" i="53"/>
  <c r="V3" i="53" s="1"/>
  <c r="D8" i="53"/>
  <c r="H8" i="53"/>
  <c r="L8" i="53"/>
  <c r="P8" i="53"/>
  <c r="T8" i="53"/>
  <c r="D11" i="53"/>
  <c r="H11" i="53"/>
  <c r="L11" i="53"/>
  <c r="P11" i="53"/>
  <c r="T11" i="53"/>
  <c r="F17" i="53"/>
  <c r="J17" i="53"/>
  <c r="N17" i="53"/>
  <c r="R17" i="53"/>
  <c r="V17" i="53"/>
  <c r="F22" i="53"/>
  <c r="J22" i="53"/>
  <c r="N22" i="53"/>
  <c r="R22" i="53"/>
  <c r="V22" i="53"/>
  <c r="D27" i="53"/>
  <c r="D26" i="53" s="1"/>
  <c r="H27" i="53"/>
  <c r="H26" i="53" s="1"/>
  <c r="L27" i="53"/>
  <c r="L26" i="53" s="1"/>
  <c r="P27" i="53"/>
  <c r="P26" i="53" s="1"/>
  <c r="T27" i="53"/>
  <c r="T26" i="53" s="1"/>
  <c r="F33" i="53"/>
  <c r="F26" i="53" s="1"/>
  <c r="J33" i="53"/>
  <c r="J26" i="53" s="1"/>
  <c r="N33" i="53"/>
  <c r="N26" i="53" s="1"/>
  <c r="R33" i="53"/>
  <c r="R26" i="53" s="1"/>
  <c r="V33" i="53"/>
  <c r="V26" i="53" s="1"/>
  <c r="F52" i="53"/>
  <c r="J52" i="53"/>
  <c r="N52" i="53"/>
  <c r="R52" i="53"/>
  <c r="V52" i="53"/>
  <c r="F71" i="53"/>
  <c r="J71" i="53"/>
  <c r="N71" i="53"/>
  <c r="R71" i="53"/>
  <c r="V71" i="53"/>
  <c r="D4" i="44"/>
  <c r="H4" i="44"/>
  <c r="L4" i="44"/>
  <c r="P4" i="44"/>
  <c r="T4" i="44"/>
  <c r="F8" i="44"/>
  <c r="J8" i="44"/>
  <c r="N8" i="44"/>
  <c r="R8" i="44"/>
  <c r="V8" i="44"/>
  <c r="F11" i="44"/>
  <c r="J11" i="44"/>
  <c r="N11" i="44"/>
  <c r="R11" i="44"/>
  <c r="V11" i="44"/>
  <c r="D17" i="44"/>
  <c r="H17" i="44"/>
  <c r="L17" i="44"/>
  <c r="P17" i="44"/>
  <c r="T17" i="44"/>
  <c r="D22" i="44"/>
  <c r="H22" i="44"/>
  <c r="L22" i="44"/>
  <c r="P22" i="44"/>
  <c r="T22" i="44"/>
  <c r="F27" i="44"/>
  <c r="J27" i="44"/>
  <c r="J26" i="44" s="1"/>
  <c r="N27" i="44"/>
  <c r="R27" i="44"/>
  <c r="V27" i="44"/>
  <c r="D33" i="44"/>
  <c r="H33" i="44"/>
  <c r="L33" i="44"/>
  <c r="P33" i="44"/>
  <c r="T33" i="44"/>
  <c r="D52" i="44"/>
  <c r="H52" i="44"/>
  <c r="L52" i="44"/>
  <c r="P52" i="44"/>
  <c r="T52" i="44"/>
  <c r="D71" i="44"/>
  <c r="H71" i="44"/>
  <c r="L71" i="44"/>
  <c r="P71" i="44"/>
  <c r="T71" i="44"/>
  <c r="F4" i="43"/>
  <c r="J4" i="43"/>
  <c r="N4" i="43"/>
  <c r="R4" i="43"/>
  <c r="V4" i="43"/>
  <c r="C8" i="43"/>
  <c r="G8" i="43"/>
  <c r="K8" i="43"/>
  <c r="O8" i="43"/>
  <c r="S8" i="43"/>
  <c r="W8" i="43"/>
  <c r="C11" i="43"/>
  <c r="G11" i="43"/>
  <c r="K11" i="43"/>
  <c r="O11" i="43"/>
  <c r="S11" i="43"/>
  <c r="W11" i="43"/>
  <c r="E17" i="43"/>
  <c r="I17" i="43"/>
  <c r="M17" i="43"/>
  <c r="Q17" i="43"/>
  <c r="U17" i="43"/>
  <c r="E22" i="43"/>
  <c r="I22" i="43"/>
  <c r="M22" i="43"/>
  <c r="Q22" i="43"/>
  <c r="U22" i="43"/>
  <c r="C27" i="43"/>
  <c r="C26" i="43" s="1"/>
  <c r="G27" i="43"/>
  <c r="G26" i="43" s="1"/>
  <c r="K27" i="43"/>
  <c r="K26" i="43" s="1"/>
  <c r="O27" i="43"/>
  <c r="O26" i="43" s="1"/>
  <c r="S27" i="43"/>
  <c r="S26" i="43" s="1"/>
  <c r="W27" i="43"/>
  <c r="W26" i="43" s="1"/>
  <c r="E33" i="43"/>
  <c r="E26" i="43" s="1"/>
  <c r="I33" i="43"/>
  <c r="I26" i="43" s="1"/>
  <c r="M33" i="43"/>
  <c r="M26" i="43" s="1"/>
  <c r="Q33" i="43"/>
  <c r="Q26" i="43" s="1"/>
  <c r="U33" i="43"/>
  <c r="U26" i="43" s="1"/>
  <c r="E52" i="43"/>
  <c r="I52" i="43"/>
  <c r="M52" i="43"/>
  <c r="Q52" i="43"/>
  <c r="U52" i="43"/>
  <c r="E71" i="43"/>
  <c r="I71" i="43"/>
  <c r="M71" i="43"/>
  <c r="Q71" i="43"/>
  <c r="U71" i="43"/>
  <c r="C4" i="42"/>
  <c r="G4" i="42"/>
  <c r="K4" i="42"/>
  <c r="O4" i="42"/>
  <c r="S4" i="42"/>
  <c r="W4" i="42"/>
  <c r="E8" i="42"/>
  <c r="I8" i="42"/>
  <c r="M8" i="42"/>
  <c r="Q8" i="42"/>
  <c r="U8" i="42"/>
  <c r="E11" i="42"/>
  <c r="I11" i="42"/>
  <c r="M11" i="42"/>
  <c r="Q11" i="42"/>
  <c r="U11" i="42"/>
  <c r="G11" i="39"/>
  <c r="S11" i="39"/>
  <c r="W17" i="38"/>
  <c r="E71" i="35"/>
  <c r="I71" i="35"/>
  <c r="M71" i="35"/>
  <c r="Q71" i="35"/>
  <c r="U71" i="35"/>
  <c r="C4" i="34"/>
  <c r="G4" i="34"/>
  <c r="K4" i="34"/>
  <c r="O4" i="34"/>
  <c r="S4" i="34"/>
  <c r="W4" i="34"/>
  <c r="E8" i="34"/>
  <c r="I8" i="34"/>
  <c r="M8" i="34"/>
  <c r="Q8" i="34"/>
  <c r="U8" i="34"/>
  <c r="W22" i="34"/>
  <c r="J27" i="29"/>
  <c r="V27" i="29"/>
  <c r="D26" i="29"/>
  <c r="J22" i="28"/>
  <c r="V22" i="28"/>
  <c r="J52" i="28"/>
  <c r="V52" i="28"/>
  <c r="J71" i="28"/>
  <c r="V71" i="28"/>
  <c r="D4" i="27"/>
  <c r="D3" i="27" s="1"/>
  <c r="P4" i="27"/>
  <c r="P3" i="27" s="1"/>
  <c r="P17" i="27"/>
  <c r="D71" i="27"/>
  <c r="P71" i="27"/>
  <c r="D3" i="26"/>
  <c r="J33" i="26"/>
  <c r="J26" i="26" s="1"/>
  <c r="V33" i="26"/>
  <c r="V26" i="26" s="1"/>
  <c r="J52" i="26"/>
  <c r="V52" i="26"/>
  <c r="G26" i="25"/>
  <c r="K26" i="25"/>
  <c r="O26" i="25"/>
  <c r="S26" i="25"/>
  <c r="K52" i="25"/>
  <c r="W52" i="25"/>
  <c r="K71" i="25"/>
  <c r="W71" i="25"/>
  <c r="W8" i="24"/>
  <c r="K27" i="24"/>
  <c r="W27" i="24"/>
  <c r="M26" i="24"/>
  <c r="Q33" i="24"/>
  <c r="U26" i="24"/>
  <c r="W17" i="23"/>
  <c r="W33" i="23"/>
  <c r="W71" i="23"/>
  <c r="L52" i="4"/>
  <c r="D3" i="3"/>
  <c r="P3" i="3"/>
  <c r="T3" i="3"/>
  <c r="F17" i="3"/>
  <c r="E71" i="3"/>
  <c r="Q71" i="3"/>
  <c r="W17" i="91"/>
  <c r="W71" i="91"/>
  <c r="F17" i="87"/>
  <c r="R17" i="87"/>
  <c r="E71" i="87"/>
  <c r="Q71" i="87"/>
  <c r="W4" i="86"/>
  <c r="W52" i="84"/>
  <c r="C8" i="46"/>
  <c r="V52" i="43"/>
  <c r="H22" i="40"/>
  <c r="T22" i="40"/>
  <c r="N27" i="40"/>
  <c r="N26" i="40" s="1"/>
  <c r="T52" i="40"/>
  <c r="F52" i="37"/>
  <c r="J52" i="37"/>
  <c r="N52" i="37"/>
  <c r="R52" i="37"/>
  <c r="V52" i="37"/>
  <c r="F71" i="37"/>
  <c r="J71" i="37"/>
  <c r="N71" i="37"/>
  <c r="R71" i="37"/>
  <c r="V71" i="37"/>
  <c r="D4" i="36"/>
  <c r="D3" i="36" s="1"/>
  <c r="H4" i="36"/>
  <c r="H3" i="36" s="1"/>
  <c r="L4" i="36"/>
  <c r="L3" i="36" s="1"/>
  <c r="P4" i="36"/>
  <c r="P3" i="36" s="1"/>
  <c r="T4" i="36"/>
  <c r="T3" i="36" s="1"/>
  <c r="F8" i="36"/>
  <c r="J8" i="36"/>
  <c r="N8" i="36"/>
  <c r="R8" i="36"/>
  <c r="V8" i="36"/>
  <c r="F11" i="36"/>
  <c r="J11" i="36"/>
  <c r="N11" i="36"/>
  <c r="R11" i="36"/>
  <c r="V11" i="36"/>
  <c r="D17" i="36"/>
  <c r="H17" i="36"/>
  <c r="L17" i="36"/>
  <c r="P17" i="36"/>
  <c r="T17" i="36"/>
  <c r="D22" i="36"/>
  <c r="H22" i="36"/>
  <c r="L22" i="36"/>
  <c r="P22" i="36"/>
  <c r="T22" i="36"/>
  <c r="F27" i="36"/>
  <c r="J27" i="36"/>
  <c r="J26" i="36" s="1"/>
  <c r="N27" i="36"/>
  <c r="R27" i="36"/>
  <c r="V27" i="36"/>
  <c r="D33" i="36"/>
  <c r="D26" i="36" s="1"/>
  <c r="H33" i="36"/>
  <c r="L33" i="36"/>
  <c r="L26" i="36" s="1"/>
  <c r="P33" i="36"/>
  <c r="P26" i="36" s="1"/>
  <c r="T33" i="36"/>
  <c r="D52" i="36"/>
  <c r="H52" i="36"/>
  <c r="L52" i="36"/>
  <c r="P52" i="36"/>
  <c r="T52" i="36"/>
  <c r="D71" i="36"/>
  <c r="H71" i="36"/>
  <c r="L71" i="36"/>
  <c r="P71" i="36"/>
  <c r="T71" i="36"/>
  <c r="F4" i="35"/>
  <c r="J4" i="35"/>
  <c r="J3" i="35" s="1"/>
  <c r="N4" i="35"/>
  <c r="N3" i="35" s="1"/>
  <c r="R4" i="35"/>
  <c r="R3" i="35" s="1"/>
  <c r="V4" i="35"/>
  <c r="V3" i="35" s="1"/>
  <c r="D8" i="35"/>
  <c r="H8" i="35"/>
  <c r="L8" i="35"/>
  <c r="P8" i="35"/>
  <c r="T8" i="35"/>
  <c r="D11" i="35"/>
  <c r="H11" i="35"/>
  <c r="L11" i="35"/>
  <c r="P11" i="35"/>
  <c r="T11" i="35"/>
  <c r="F17" i="35"/>
  <c r="J17" i="35"/>
  <c r="N17" i="35"/>
  <c r="R17" i="35"/>
  <c r="V17" i="35"/>
  <c r="F22" i="35"/>
  <c r="J22" i="35"/>
  <c r="N22" i="35"/>
  <c r="R22" i="35"/>
  <c r="V22" i="35"/>
  <c r="D27" i="35"/>
  <c r="D26" i="35" s="1"/>
  <c r="H27" i="35"/>
  <c r="H26" i="35" s="1"/>
  <c r="L27" i="35"/>
  <c r="L26" i="35" s="1"/>
  <c r="P27" i="35"/>
  <c r="P26" i="35" s="1"/>
  <c r="T27" i="35"/>
  <c r="T26" i="35" s="1"/>
  <c r="L71" i="34"/>
  <c r="L11" i="33"/>
  <c r="E11" i="32"/>
  <c r="Q11" i="32"/>
  <c r="W52" i="32"/>
  <c r="G71" i="32"/>
  <c r="S71" i="32"/>
  <c r="C26" i="26"/>
  <c r="G26" i="26"/>
  <c r="K26" i="26"/>
  <c r="O26" i="26"/>
  <c r="E4" i="10"/>
  <c r="E3" i="10" s="1"/>
  <c r="I4" i="10"/>
  <c r="M4" i="10"/>
  <c r="M3" i="10" s="1"/>
  <c r="Q4" i="10"/>
  <c r="Q3" i="10" s="1"/>
  <c r="U4" i="10"/>
  <c r="U3" i="10" s="1"/>
  <c r="C8" i="10"/>
  <c r="G8" i="10"/>
  <c r="K8" i="10"/>
  <c r="O8" i="10"/>
  <c r="S8" i="10"/>
  <c r="W8" i="10"/>
  <c r="C11" i="10"/>
  <c r="G11" i="10"/>
  <c r="K11" i="10"/>
  <c r="O11" i="10"/>
  <c r="S11" i="10"/>
  <c r="W11" i="10"/>
  <c r="E17" i="10"/>
  <c r="I17" i="10"/>
  <c r="M17" i="10"/>
  <c r="Q17" i="10"/>
  <c r="U17" i="10"/>
  <c r="E22" i="10"/>
  <c r="I22" i="10"/>
  <c r="M22" i="10"/>
  <c r="Q22" i="10"/>
  <c r="U22" i="10"/>
  <c r="C27" i="10"/>
  <c r="G27" i="10"/>
  <c r="K27" i="10"/>
  <c r="O27" i="10"/>
  <c r="S27" i="10"/>
  <c r="W27" i="10"/>
  <c r="E52" i="10"/>
  <c r="I52" i="10"/>
  <c r="M52" i="10"/>
  <c r="Q52" i="10"/>
  <c r="E71" i="10"/>
  <c r="I71" i="10"/>
  <c r="M71" i="10"/>
  <c r="Q71" i="10"/>
  <c r="U71" i="10"/>
  <c r="W8" i="8"/>
  <c r="W11" i="8"/>
  <c r="W27" i="8"/>
  <c r="E4" i="6"/>
  <c r="E3" i="6" s="1"/>
  <c r="I4" i="6"/>
  <c r="M4" i="6"/>
  <c r="Q4" i="6"/>
  <c r="U4" i="6"/>
  <c r="C8" i="6"/>
  <c r="G8" i="6"/>
  <c r="K8" i="6"/>
  <c r="O8" i="6"/>
  <c r="S8" i="6"/>
  <c r="W8" i="6"/>
  <c r="C11" i="6"/>
  <c r="G11" i="6"/>
  <c r="K11" i="6"/>
  <c r="O11" i="6"/>
  <c r="S11" i="6"/>
  <c r="W11" i="6"/>
  <c r="E17" i="6"/>
  <c r="I17" i="6"/>
  <c r="M17" i="6"/>
  <c r="Q17" i="6"/>
  <c r="U17" i="6"/>
  <c r="E22" i="6"/>
  <c r="I22" i="6"/>
  <c r="M22" i="6"/>
  <c r="Q22" i="6"/>
  <c r="U22" i="6"/>
  <c r="C27" i="6"/>
  <c r="C26" i="6" s="1"/>
  <c r="G27" i="6"/>
  <c r="G26" i="6" s="1"/>
  <c r="K27" i="6"/>
  <c r="K26" i="6" s="1"/>
  <c r="O27" i="6"/>
  <c r="O26" i="6" s="1"/>
  <c r="S27" i="6"/>
  <c r="S26" i="6" s="1"/>
  <c r="W27" i="6"/>
  <c r="W26" i="6" s="1"/>
  <c r="E33" i="6"/>
  <c r="I33" i="6"/>
  <c r="M33" i="6"/>
  <c r="Q33" i="6"/>
  <c r="U33" i="6"/>
  <c r="E52" i="6"/>
  <c r="I52" i="6"/>
  <c r="M52" i="6"/>
  <c r="Q52" i="6"/>
  <c r="U52" i="6"/>
  <c r="E71" i="6"/>
  <c r="I71" i="6"/>
  <c r="M71" i="6"/>
  <c r="Q71" i="6"/>
  <c r="U71" i="6"/>
  <c r="C4" i="5"/>
  <c r="C3" i="5" s="1"/>
  <c r="G4" i="5"/>
  <c r="G3" i="5" s="1"/>
  <c r="K4" i="5"/>
  <c r="K3" i="5" s="1"/>
  <c r="O4" i="5"/>
  <c r="O3" i="5" s="1"/>
  <c r="S4" i="5"/>
  <c r="S3" i="5" s="1"/>
  <c r="W4" i="5"/>
  <c r="W3" i="5" s="1"/>
  <c r="E8" i="5"/>
  <c r="I8" i="5"/>
  <c r="M8" i="5"/>
  <c r="Q8" i="5"/>
  <c r="U8" i="5"/>
  <c r="E11" i="5"/>
  <c r="I11" i="5"/>
  <c r="M11" i="5"/>
  <c r="Q11" i="5"/>
  <c r="U11" i="5"/>
  <c r="C17" i="5"/>
  <c r="G17" i="5"/>
  <c r="K17" i="5"/>
  <c r="O17" i="5"/>
  <c r="S17" i="5"/>
  <c r="W17" i="5"/>
  <c r="C22" i="5"/>
  <c r="G22" i="5"/>
  <c r="K22" i="5"/>
  <c r="O22" i="5"/>
  <c r="S22" i="5"/>
  <c r="W22" i="5"/>
  <c r="E27" i="5"/>
  <c r="E26" i="5" s="1"/>
  <c r="I27" i="5"/>
  <c r="I26" i="5" s="1"/>
  <c r="M27" i="5"/>
  <c r="M26" i="5" s="1"/>
  <c r="Q27" i="5"/>
  <c r="Q26" i="5" s="1"/>
  <c r="U27" i="5"/>
  <c r="U26" i="5" s="1"/>
  <c r="C33" i="5"/>
  <c r="C26" i="5" s="1"/>
  <c r="G33" i="5"/>
  <c r="G26" i="5" s="1"/>
  <c r="K33" i="5"/>
  <c r="K26" i="5" s="1"/>
  <c r="O33" i="5"/>
  <c r="O26" i="5" s="1"/>
  <c r="S33" i="5"/>
  <c r="S26" i="5" s="1"/>
  <c r="W33" i="5"/>
  <c r="W26" i="5" s="1"/>
  <c r="C52" i="5"/>
  <c r="G52" i="5"/>
  <c r="K52" i="5"/>
  <c r="O52" i="5"/>
  <c r="S52" i="5"/>
  <c r="W52" i="5"/>
  <c r="C71" i="5"/>
  <c r="G71" i="5"/>
  <c r="K71" i="5"/>
  <c r="O71" i="5"/>
  <c r="S71" i="5"/>
  <c r="W71" i="5"/>
  <c r="E4" i="4"/>
  <c r="E3" i="4" s="1"/>
  <c r="I4" i="4"/>
  <c r="I3" i="4" s="1"/>
  <c r="M4" i="4"/>
  <c r="M3" i="4" s="1"/>
  <c r="Q4" i="4"/>
  <c r="Q3" i="4" s="1"/>
  <c r="U4" i="4"/>
  <c r="U3" i="4" s="1"/>
  <c r="C8" i="4"/>
  <c r="G8" i="4"/>
  <c r="K8" i="4"/>
  <c r="O8" i="4"/>
  <c r="S8" i="4"/>
  <c r="W8" i="4"/>
  <c r="C11" i="4"/>
  <c r="G11" i="4"/>
  <c r="K11" i="4"/>
  <c r="O11" i="4"/>
  <c r="S11" i="4"/>
  <c r="W11" i="4"/>
  <c r="E17" i="4"/>
  <c r="I17" i="4"/>
  <c r="M17" i="4"/>
  <c r="Q17" i="4"/>
  <c r="U17" i="4"/>
  <c r="E22" i="4"/>
  <c r="I22" i="4"/>
  <c r="M22" i="4"/>
  <c r="Q22" i="4"/>
  <c r="U22" i="4"/>
  <c r="C27" i="4"/>
  <c r="C26" i="4" s="1"/>
  <c r="G27" i="4"/>
  <c r="G26" i="4" s="1"/>
  <c r="K27" i="4"/>
  <c r="K26" i="4" s="1"/>
  <c r="O27" i="4"/>
  <c r="O26" i="4" s="1"/>
  <c r="S27" i="4"/>
  <c r="S26" i="4" s="1"/>
  <c r="W27" i="4"/>
  <c r="E33" i="4"/>
  <c r="E26" i="4" s="1"/>
  <c r="I33" i="4"/>
  <c r="I26" i="4" s="1"/>
  <c r="M33" i="4"/>
  <c r="M26" i="4" s="1"/>
  <c r="Q33" i="4"/>
  <c r="Q26" i="4" s="1"/>
  <c r="U33" i="4"/>
  <c r="U26" i="4" s="1"/>
  <c r="E52" i="4"/>
  <c r="I52" i="4"/>
  <c r="M52" i="4"/>
  <c r="Q52" i="4"/>
  <c r="U52" i="4"/>
  <c r="E71" i="4"/>
  <c r="I71" i="4"/>
  <c r="M71" i="4"/>
  <c r="Q71" i="4"/>
  <c r="U71" i="4"/>
  <c r="C4" i="3"/>
  <c r="C3" i="3" s="1"/>
  <c r="G4" i="3"/>
  <c r="G3" i="3" s="1"/>
  <c r="K4" i="3"/>
  <c r="K3" i="3" s="1"/>
  <c r="O4" i="3"/>
  <c r="O3" i="3" s="1"/>
  <c r="S4" i="3"/>
  <c r="S3" i="3" s="1"/>
  <c r="W4" i="3"/>
  <c r="W3" i="3" s="1"/>
  <c r="E8" i="3"/>
  <c r="I8" i="3"/>
  <c r="M8" i="3"/>
  <c r="Q8" i="3"/>
  <c r="U8" i="3"/>
  <c r="E11" i="3"/>
  <c r="I11" i="3"/>
  <c r="M11" i="3"/>
  <c r="Q11" i="3"/>
  <c r="U11" i="3"/>
  <c r="C17" i="3"/>
  <c r="G17" i="3"/>
  <c r="K17" i="3"/>
  <c r="O17" i="3"/>
  <c r="S17" i="3"/>
  <c r="W17" i="3"/>
  <c r="C22" i="3"/>
  <c r="G22" i="3"/>
  <c r="K22" i="3"/>
  <c r="O22" i="3"/>
  <c r="S22" i="3"/>
  <c r="W22" i="3"/>
  <c r="E27" i="3"/>
  <c r="E26" i="3" s="1"/>
  <c r="I27" i="3"/>
  <c r="I26" i="3" s="1"/>
  <c r="M27" i="3"/>
  <c r="M26" i="3" s="1"/>
  <c r="Q27" i="3"/>
  <c r="Q26" i="3" s="1"/>
  <c r="U27" i="3"/>
  <c r="U26" i="3" s="1"/>
  <c r="C33" i="3"/>
  <c r="C26" i="3" s="1"/>
  <c r="G33" i="3"/>
  <c r="G26" i="3" s="1"/>
  <c r="K33" i="3"/>
  <c r="K26" i="3" s="1"/>
  <c r="O33" i="3"/>
  <c r="O26" i="3" s="1"/>
  <c r="S33" i="3"/>
  <c r="S26" i="3" s="1"/>
  <c r="W33" i="3"/>
  <c r="W26" i="3" s="1"/>
  <c r="C52" i="3"/>
  <c r="G52" i="3"/>
  <c r="K52" i="3"/>
  <c r="O52" i="3"/>
  <c r="S52" i="3"/>
  <c r="W52" i="3"/>
  <c r="F4" i="115"/>
  <c r="J4" i="115"/>
  <c r="N4" i="115"/>
  <c r="R4" i="115"/>
  <c r="V4" i="115"/>
  <c r="D8" i="115"/>
  <c r="H8" i="115"/>
  <c r="L8" i="115"/>
  <c r="P8" i="115"/>
  <c r="T8" i="115"/>
  <c r="D11" i="115"/>
  <c r="H11" i="115"/>
  <c r="L11" i="115"/>
  <c r="P11" i="115"/>
  <c r="T11" i="115"/>
  <c r="F17" i="115"/>
  <c r="J17" i="115"/>
  <c r="N17" i="115"/>
  <c r="R17" i="115"/>
  <c r="V17" i="115"/>
  <c r="F22" i="115"/>
  <c r="J22" i="115"/>
  <c r="N22" i="115"/>
  <c r="R22" i="115"/>
  <c r="V22" i="115"/>
  <c r="D27" i="115"/>
  <c r="H27" i="115"/>
  <c r="L27" i="115"/>
  <c r="P27" i="115"/>
  <c r="T27" i="115"/>
  <c r="F33" i="115"/>
  <c r="J33" i="115"/>
  <c r="N33" i="115"/>
  <c r="R33" i="115"/>
  <c r="V33" i="115"/>
  <c r="F52" i="115"/>
  <c r="J52" i="115"/>
  <c r="N52" i="115"/>
  <c r="R52" i="115"/>
  <c r="V52" i="115"/>
  <c r="F71" i="115"/>
  <c r="J71" i="115"/>
  <c r="N71" i="115"/>
  <c r="R71" i="115"/>
  <c r="V71" i="115"/>
  <c r="D4" i="114"/>
  <c r="H4" i="114"/>
  <c r="L4" i="114"/>
  <c r="P4" i="114"/>
  <c r="T4" i="114"/>
  <c r="F8" i="114"/>
  <c r="J8" i="114"/>
  <c r="N8" i="114"/>
  <c r="R8" i="114"/>
  <c r="V8" i="114"/>
  <c r="F11" i="114"/>
  <c r="J11" i="114"/>
  <c r="N11" i="114"/>
  <c r="R11" i="114"/>
  <c r="V11" i="114"/>
  <c r="D17" i="114"/>
  <c r="H17" i="114"/>
  <c r="L17" i="114"/>
  <c r="P17" i="114"/>
  <c r="T17" i="114"/>
  <c r="D22" i="114"/>
  <c r="H22" i="114"/>
  <c r="L22" i="114"/>
  <c r="P22" i="114"/>
  <c r="T22" i="114"/>
  <c r="F27" i="114"/>
  <c r="J27" i="114"/>
  <c r="N27" i="114"/>
  <c r="R27" i="114"/>
  <c r="V27" i="114"/>
  <c r="D33" i="114"/>
  <c r="H33" i="114"/>
  <c r="L33" i="114"/>
  <c r="P33" i="114"/>
  <c r="T33" i="114"/>
  <c r="D52" i="114"/>
  <c r="H52" i="114"/>
  <c r="L52" i="114"/>
  <c r="P52" i="114"/>
  <c r="T52" i="114"/>
  <c r="D71" i="114"/>
  <c r="H71" i="114"/>
  <c r="L71" i="114"/>
  <c r="P71" i="114"/>
  <c r="T71" i="114"/>
  <c r="F4" i="113"/>
  <c r="J4" i="113"/>
  <c r="N4" i="113"/>
  <c r="R4" i="113"/>
  <c r="V4" i="113"/>
  <c r="D8" i="113"/>
  <c r="H8" i="113"/>
  <c r="L8" i="113"/>
  <c r="P8" i="113"/>
  <c r="T8" i="113"/>
  <c r="D11" i="113"/>
  <c r="H11" i="113"/>
  <c r="L11" i="113"/>
  <c r="P11" i="113"/>
  <c r="T11" i="113"/>
  <c r="F17" i="113"/>
  <c r="J17" i="113"/>
  <c r="N17" i="113"/>
  <c r="R17" i="113"/>
  <c r="V17" i="113"/>
  <c r="F22" i="113"/>
  <c r="J22" i="113"/>
  <c r="N22" i="113"/>
  <c r="R22" i="113"/>
  <c r="V22" i="113"/>
  <c r="D27" i="113"/>
  <c r="H27" i="113"/>
  <c r="L27" i="113"/>
  <c r="P27" i="113"/>
  <c r="P26" i="113" s="1"/>
  <c r="T27" i="113"/>
  <c r="F33" i="113"/>
  <c r="J33" i="113"/>
  <c r="N33" i="113"/>
  <c r="R33" i="113"/>
  <c r="V33" i="113"/>
  <c r="F52" i="113"/>
  <c r="J52" i="113"/>
  <c r="N52" i="113"/>
  <c r="R52" i="113"/>
  <c r="V52" i="113"/>
  <c r="F71" i="113"/>
  <c r="J71" i="113"/>
  <c r="N71" i="113"/>
  <c r="R71" i="113"/>
  <c r="V71" i="113"/>
  <c r="D4" i="112"/>
  <c r="H4" i="112"/>
  <c r="L4" i="112"/>
  <c r="P4" i="112"/>
  <c r="T4" i="112"/>
  <c r="F8" i="112"/>
  <c r="J8" i="112"/>
  <c r="N8" i="112"/>
  <c r="R8" i="112"/>
  <c r="V8" i="112"/>
  <c r="F11" i="112"/>
  <c r="J11" i="112"/>
  <c r="N11" i="112"/>
  <c r="R11" i="112"/>
  <c r="V11" i="112"/>
  <c r="D17" i="112"/>
  <c r="H17" i="112"/>
  <c r="L17" i="112"/>
  <c r="P17" i="112"/>
  <c r="T17" i="112"/>
  <c r="D22" i="112"/>
  <c r="H22" i="112"/>
  <c r="L22" i="112"/>
  <c r="P22" i="112"/>
  <c r="T22" i="112"/>
  <c r="F27" i="112"/>
  <c r="J27" i="112"/>
  <c r="N27" i="112"/>
  <c r="R27" i="112"/>
  <c r="V27" i="112"/>
  <c r="D33" i="112"/>
  <c r="H33" i="112"/>
  <c r="L33" i="112"/>
  <c r="P33" i="112"/>
  <c r="T33" i="112"/>
  <c r="D52" i="112"/>
  <c r="H52" i="112"/>
  <c r="L52" i="112"/>
  <c r="P52" i="112"/>
  <c r="T52" i="112"/>
  <c r="D71" i="112"/>
  <c r="H71" i="112"/>
  <c r="L71" i="112"/>
  <c r="P71" i="112"/>
  <c r="T71" i="112"/>
  <c r="C8" i="111"/>
  <c r="C11" i="111"/>
  <c r="C27" i="111"/>
  <c r="C26" i="111" s="1"/>
  <c r="C4" i="110"/>
  <c r="C3" i="110" s="1"/>
  <c r="G4" i="110"/>
  <c r="G3" i="110" s="1"/>
  <c r="K4" i="110"/>
  <c r="K3" i="110" s="1"/>
  <c r="O4" i="110"/>
  <c r="O3" i="110" s="1"/>
  <c r="S4" i="110"/>
  <c r="S3" i="110" s="1"/>
  <c r="W4" i="110"/>
  <c r="W3" i="110" s="1"/>
  <c r="E8" i="110"/>
  <c r="I8" i="110"/>
  <c r="M8" i="110"/>
  <c r="Q8" i="110"/>
  <c r="U8" i="110"/>
  <c r="E11" i="110"/>
  <c r="I11" i="110"/>
  <c r="M11" i="110"/>
  <c r="Q11" i="110"/>
  <c r="U11" i="110"/>
  <c r="C17" i="110"/>
  <c r="G17" i="110"/>
  <c r="K17" i="110"/>
  <c r="O17" i="110"/>
  <c r="S17" i="110"/>
  <c r="W17" i="110"/>
  <c r="C22" i="110"/>
  <c r="G22" i="110"/>
  <c r="K22" i="110"/>
  <c r="O22" i="110"/>
  <c r="S22" i="110"/>
  <c r="W22" i="110"/>
  <c r="E27" i="110"/>
  <c r="I27" i="110"/>
  <c r="M27" i="110"/>
  <c r="Q27" i="110"/>
  <c r="U27" i="110"/>
  <c r="F33" i="110"/>
  <c r="J33" i="110"/>
  <c r="N33" i="110"/>
  <c r="R33" i="110"/>
  <c r="V33" i="110"/>
  <c r="F52" i="110"/>
  <c r="J52" i="110"/>
  <c r="N52" i="110"/>
  <c r="R52" i="110"/>
  <c r="V52" i="110"/>
  <c r="F71" i="110"/>
  <c r="J71" i="110"/>
  <c r="N71" i="110"/>
  <c r="R71" i="110"/>
  <c r="V71" i="110"/>
  <c r="D4" i="109"/>
  <c r="D3" i="109" s="1"/>
  <c r="H4" i="109"/>
  <c r="H3" i="109" s="1"/>
  <c r="L4" i="109"/>
  <c r="L3" i="109" s="1"/>
  <c r="P4" i="109"/>
  <c r="P3" i="109" s="1"/>
  <c r="T4" i="109"/>
  <c r="T3" i="109" s="1"/>
  <c r="F8" i="109"/>
  <c r="J8" i="109"/>
  <c r="N8" i="109"/>
  <c r="R8" i="109"/>
  <c r="V8" i="109"/>
  <c r="F11" i="109"/>
  <c r="J11" i="109"/>
  <c r="N11" i="109"/>
  <c r="R11" i="109"/>
  <c r="V11" i="109"/>
  <c r="D17" i="109"/>
  <c r="H17" i="109"/>
  <c r="L17" i="109"/>
  <c r="P17" i="109"/>
  <c r="T17" i="109"/>
  <c r="D22" i="109"/>
  <c r="H22" i="109"/>
  <c r="L22" i="109"/>
  <c r="P22" i="109"/>
  <c r="T22" i="109"/>
  <c r="F27" i="109"/>
  <c r="F26" i="109" s="1"/>
  <c r="J27" i="109"/>
  <c r="J26" i="109" s="1"/>
  <c r="N27" i="109"/>
  <c r="N26" i="109" s="1"/>
  <c r="R27" i="109"/>
  <c r="R26" i="109" s="1"/>
  <c r="V27" i="109"/>
  <c r="V26" i="109" s="1"/>
  <c r="D33" i="109"/>
  <c r="D26" i="109" s="1"/>
  <c r="H33" i="109"/>
  <c r="H26" i="109" s="1"/>
  <c r="L33" i="109"/>
  <c r="L26" i="109" s="1"/>
  <c r="P33" i="109"/>
  <c r="P26" i="109" s="1"/>
  <c r="T33" i="109"/>
  <c r="T26" i="109" s="1"/>
  <c r="D52" i="109"/>
  <c r="H52" i="109"/>
  <c r="L52" i="109"/>
  <c r="P52" i="109"/>
  <c r="T52" i="109"/>
  <c r="D71" i="109"/>
  <c r="H71" i="109"/>
  <c r="L71" i="109"/>
  <c r="P71" i="109"/>
  <c r="T71" i="109"/>
  <c r="F4" i="108"/>
  <c r="F3" i="108" s="1"/>
  <c r="J4" i="108"/>
  <c r="J3" i="108" s="1"/>
  <c r="N4" i="108"/>
  <c r="N3" i="108" s="1"/>
  <c r="R4" i="108"/>
  <c r="R3" i="108" s="1"/>
  <c r="V4" i="108"/>
  <c r="V3" i="108" s="1"/>
  <c r="D8" i="108"/>
  <c r="H8" i="108"/>
  <c r="L8" i="108"/>
  <c r="P8" i="108"/>
  <c r="T8" i="108"/>
  <c r="D11" i="108"/>
  <c r="H11" i="108"/>
  <c r="L11" i="108"/>
  <c r="P11" i="108"/>
  <c r="T11" i="108"/>
  <c r="F17" i="108"/>
  <c r="J17" i="108"/>
  <c r="N17" i="108"/>
  <c r="R17" i="108"/>
  <c r="V17" i="108"/>
  <c r="F22" i="108"/>
  <c r="J22" i="108"/>
  <c r="N22" i="108"/>
  <c r="R22" i="108"/>
  <c r="V22" i="108"/>
  <c r="D27" i="108"/>
  <c r="D26" i="108" s="1"/>
  <c r="H27" i="108"/>
  <c r="H26" i="108" s="1"/>
  <c r="L27" i="108"/>
  <c r="L26" i="108" s="1"/>
  <c r="P27" i="108"/>
  <c r="P26" i="108" s="1"/>
  <c r="T27" i="108"/>
  <c r="T26" i="108" s="1"/>
  <c r="F33" i="108"/>
  <c r="F26" i="108" s="1"/>
  <c r="J33" i="108"/>
  <c r="J26" i="108" s="1"/>
  <c r="N33" i="108"/>
  <c r="N26" i="108" s="1"/>
  <c r="R33" i="108"/>
  <c r="R26" i="108" s="1"/>
  <c r="V33" i="108"/>
  <c r="V26" i="108" s="1"/>
  <c r="F52" i="108"/>
  <c r="J52" i="108"/>
  <c r="N52" i="108"/>
  <c r="R52" i="108"/>
  <c r="V52" i="108"/>
  <c r="F71" i="108"/>
  <c r="J71" i="108"/>
  <c r="N71" i="108"/>
  <c r="R71" i="108"/>
  <c r="V71" i="108"/>
  <c r="D4" i="107"/>
  <c r="H4" i="107"/>
  <c r="L4" i="107"/>
  <c r="P4" i="107"/>
  <c r="T4" i="107"/>
  <c r="F8" i="107"/>
  <c r="J8" i="107"/>
  <c r="N8" i="107"/>
  <c r="R8" i="107"/>
  <c r="V8" i="107"/>
  <c r="F11" i="107"/>
  <c r="J11" i="107"/>
  <c r="N11" i="107"/>
  <c r="R11" i="107"/>
  <c r="V11" i="107"/>
  <c r="D17" i="107"/>
  <c r="H17" i="107"/>
  <c r="L17" i="107"/>
  <c r="P17" i="107"/>
  <c r="T17" i="107"/>
  <c r="D22" i="107"/>
  <c r="H22" i="107"/>
  <c r="L22" i="107"/>
  <c r="P22" i="107"/>
  <c r="T22" i="107"/>
  <c r="F27" i="107"/>
  <c r="J27" i="107"/>
  <c r="N27" i="107"/>
  <c r="R27" i="107"/>
  <c r="V27" i="107"/>
  <c r="V26" i="107" s="1"/>
  <c r="D33" i="107"/>
  <c r="H33" i="107"/>
  <c r="L33" i="107"/>
  <c r="P33" i="107"/>
  <c r="T33" i="107"/>
  <c r="D52" i="107"/>
  <c r="H52" i="107"/>
  <c r="L52" i="107"/>
  <c r="P52" i="107"/>
  <c r="T52" i="107"/>
  <c r="D71" i="107"/>
  <c r="H71" i="107"/>
  <c r="L71" i="107"/>
  <c r="P71" i="107"/>
  <c r="T71" i="107"/>
  <c r="D8" i="102"/>
  <c r="T8" i="102"/>
  <c r="N17" i="102"/>
  <c r="F4" i="100"/>
  <c r="J4" i="100"/>
  <c r="N4" i="100"/>
  <c r="R4" i="100"/>
  <c r="V4" i="100"/>
  <c r="D8" i="100"/>
  <c r="H8" i="100"/>
  <c r="L8" i="100"/>
  <c r="P8" i="100"/>
  <c r="T8" i="100"/>
  <c r="D11" i="100"/>
  <c r="H11" i="100"/>
  <c r="L11" i="100"/>
  <c r="P11" i="100"/>
  <c r="T11" i="100"/>
  <c r="F17" i="100"/>
  <c r="J17" i="100"/>
  <c r="N17" i="100"/>
  <c r="R17" i="100"/>
  <c r="V17" i="100"/>
  <c r="F22" i="100"/>
  <c r="J22" i="100"/>
  <c r="N22" i="100"/>
  <c r="R22" i="100"/>
  <c r="V22" i="100"/>
  <c r="D27" i="100"/>
  <c r="H27" i="100"/>
  <c r="L27" i="100"/>
  <c r="P27" i="100"/>
  <c r="T27" i="100"/>
  <c r="F33" i="100"/>
  <c r="J33" i="100"/>
  <c r="N33" i="100"/>
  <c r="N26" i="100" s="1"/>
  <c r="R33" i="100"/>
  <c r="V33" i="100"/>
  <c r="F52" i="100"/>
  <c r="J52" i="100"/>
  <c r="N52" i="100"/>
  <c r="R52" i="100"/>
  <c r="V52" i="100"/>
  <c r="F71" i="100"/>
  <c r="J71" i="100"/>
  <c r="N71" i="100"/>
  <c r="R71" i="100"/>
  <c r="V71" i="100"/>
  <c r="D4" i="99"/>
  <c r="H4" i="99"/>
  <c r="L4" i="99"/>
  <c r="P4" i="99"/>
  <c r="T4" i="99"/>
  <c r="F8" i="99"/>
  <c r="J8" i="99"/>
  <c r="N8" i="99"/>
  <c r="R8" i="99"/>
  <c r="V8" i="99"/>
  <c r="F11" i="99"/>
  <c r="J11" i="99"/>
  <c r="N11" i="99"/>
  <c r="R11" i="99"/>
  <c r="V11" i="99"/>
  <c r="D17" i="99"/>
  <c r="H17" i="99"/>
  <c r="L17" i="99"/>
  <c r="P17" i="99"/>
  <c r="T17" i="99"/>
  <c r="D22" i="99"/>
  <c r="H22" i="99"/>
  <c r="L22" i="99"/>
  <c r="P22" i="99"/>
  <c r="T22" i="99"/>
  <c r="F27" i="99"/>
  <c r="F26" i="99" s="1"/>
  <c r="J27" i="99"/>
  <c r="N27" i="99"/>
  <c r="R27" i="99"/>
  <c r="V27" i="99"/>
  <c r="D33" i="99"/>
  <c r="H33" i="99"/>
  <c r="L33" i="99"/>
  <c r="P33" i="99"/>
  <c r="T33" i="99"/>
  <c r="D52" i="99"/>
  <c r="H52" i="99"/>
  <c r="L52" i="99"/>
  <c r="P52" i="99"/>
  <c r="T52" i="99"/>
  <c r="D71" i="99"/>
  <c r="H71" i="99"/>
  <c r="L71" i="99"/>
  <c r="P71" i="99"/>
  <c r="T71" i="99"/>
  <c r="F4" i="98"/>
  <c r="J4" i="98"/>
  <c r="N4" i="98"/>
  <c r="R4" i="98"/>
  <c r="V4" i="98"/>
  <c r="D8" i="98"/>
  <c r="H8" i="98"/>
  <c r="L8" i="98"/>
  <c r="P8" i="98"/>
  <c r="T8" i="98"/>
  <c r="D11" i="98"/>
  <c r="H11" i="98"/>
  <c r="L11" i="98"/>
  <c r="P11" i="98"/>
  <c r="T11" i="98"/>
  <c r="F17" i="98"/>
  <c r="J17" i="98"/>
  <c r="N17" i="98"/>
  <c r="R17" i="98"/>
  <c r="V17" i="98"/>
  <c r="F22" i="98"/>
  <c r="J22" i="98"/>
  <c r="N22" i="98"/>
  <c r="R22" i="98"/>
  <c r="V22" i="98"/>
  <c r="D27" i="98"/>
  <c r="D26" i="98" s="1"/>
  <c r="H27" i="98"/>
  <c r="H26" i="98" s="1"/>
  <c r="L27" i="98"/>
  <c r="L26" i="98" s="1"/>
  <c r="P27" i="98"/>
  <c r="P26" i="98" s="1"/>
  <c r="T27" i="98"/>
  <c r="T26" i="98" s="1"/>
  <c r="F33" i="98"/>
  <c r="F26" i="98" s="1"/>
  <c r="J33" i="98"/>
  <c r="J26" i="98" s="1"/>
  <c r="N33" i="98"/>
  <c r="N26" i="98" s="1"/>
  <c r="R33" i="98"/>
  <c r="R26" i="98" s="1"/>
  <c r="V33" i="98"/>
  <c r="V26" i="98" s="1"/>
  <c r="F52" i="98"/>
  <c r="J52" i="98"/>
  <c r="N52" i="98"/>
  <c r="R52" i="98"/>
  <c r="V52" i="98"/>
  <c r="F71" i="98"/>
  <c r="J71" i="98"/>
  <c r="N71" i="98"/>
  <c r="R71" i="98"/>
  <c r="V71" i="98"/>
  <c r="D4" i="97"/>
  <c r="D3" i="97" s="1"/>
  <c r="H4" i="97"/>
  <c r="H3" i="97" s="1"/>
  <c r="L4" i="97"/>
  <c r="L3" i="97" s="1"/>
  <c r="P4" i="97"/>
  <c r="P3" i="97" s="1"/>
  <c r="T4" i="97"/>
  <c r="T3" i="97" s="1"/>
  <c r="F8" i="97"/>
  <c r="J8" i="97"/>
  <c r="N8" i="97"/>
  <c r="R8" i="97"/>
  <c r="V8" i="97"/>
  <c r="F11" i="97"/>
  <c r="J11" i="97"/>
  <c r="N11" i="97"/>
  <c r="R11" i="97"/>
  <c r="V11" i="97"/>
  <c r="D17" i="97"/>
  <c r="H17" i="97"/>
  <c r="L17" i="97"/>
  <c r="P17" i="97"/>
  <c r="T17" i="97"/>
  <c r="D22" i="97"/>
  <c r="H22" i="97"/>
  <c r="L22" i="97"/>
  <c r="P22" i="97"/>
  <c r="T22" i="97"/>
  <c r="F27" i="97"/>
  <c r="F26" i="97" s="1"/>
  <c r="J27" i="97"/>
  <c r="J26" i="97" s="1"/>
  <c r="N27" i="97"/>
  <c r="N26" i="97" s="1"/>
  <c r="R27" i="97"/>
  <c r="R26" i="97" s="1"/>
  <c r="V27" i="97"/>
  <c r="V26" i="97" s="1"/>
  <c r="D33" i="97"/>
  <c r="D26" i="97" s="1"/>
  <c r="H33" i="97"/>
  <c r="H26" i="97" s="1"/>
  <c r="L33" i="97"/>
  <c r="L26" i="97" s="1"/>
  <c r="P33" i="97"/>
  <c r="P26" i="97" s="1"/>
  <c r="T33" i="97"/>
  <c r="T26" i="97" s="1"/>
  <c r="D52" i="97"/>
  <c r="H52" i="97"/>
  <c r="L52" i="97"/>
  <c r="P52" i="97"/>
  <c r="T52" i="97"/>
  <c r="D71" i="97"/>
  <c r="H71" i="97"/>
  <c r="L71" i="97"/>
  <c r="P71" i="97"/>
  <c r="T71" i="97"/>
  <c r="F4" i="96"/>
  <c r="F3" i="96" s="1"/>
  <c r="J4" i="96"/>
  <c r="J3" i="96" s="1"/>
  <c r="N4" i="96"/>
  <c r="N3" i="96" s="1"/>
  <c r="R4" i="96"/>
  <c r="R3" i="96" s="1"/>
  <c r="V4" i="96"/>
  <c r="V3" i="96" s="1"/>
  <c r="D8" i="96"/>
  <c r="H8" i="96"/>
  <c r="L8" i="96"/>
  <c r="P8" i="96"/>
  <c r="T8" i="96"/>
  <c r="D11" i="96"/>
  <c r="H11" i="96"/>
  <c r="L11" i="96"/>
  <c r="P11" i="96"/>
  <c r="T11" i="96"/>
  <c r="F17" i="96"/>
  <c r="J17" i="96"/>
  <c r="N17" i="96"/>
  <c r="R17" i="96"/>
  <c r="V17" i="96"/>
  <c r="F22" i="96"/>
  <c r="J22" i="96"/>
  <c r="N22" i="96"/>
  <c r="R22" i="96"/>
  <c r="V22" i="96"/>
  <c r="D27" i="96"/>
  <c r="D26" i="96" s="1"/>
  <c r="H27" i="96"/>
  <c r="H26" i="96" s="1"/>
  <c r="L27" i="96"/>
  <c r="L26" i="96" s="1"/>
  <c r="P27" i="96"/>
  <c r="P26" i="96" s="1"/>
  <c r="T27" i="96"/>
  <c r="T26" i="96" s="1"/>
  <c r="F33" i="96"/>
  <c r="F26" i="96" s="1"/>
  <c r="J33" i="96"/>
  <c r="J26" i="96" s="1"/>
  <c r="N33" i="96"/>
  <c r="N26" i="96" s="1"/>
  <c r="R33" i="96"/>
  <c r="R26" i="96" s="1"/>
  <c r="V33" i="96"/>
  <c r="V26" i="96" s="1"/>
  <c r="F52" i="96"/>
  <c r="J52" i="96"/>
  <c r="N52" i="96"/>
  <c r="R52" i="96"/>
  <c r="V52" i="96"/>
  <c r="F71" i="96"/>
  <c r="J71" i="96"/>
  <c r="N71" i="96"/>
  <c r="R71" i="96"/>
  <c r="V71" i="96"/>
  <c r="D4" i="95"/>
  <c r="H4" i="95"/>
  <c r="L4" i="95"/>
  <c r="P4" i="95"/>
  <c r="T4" i="95"/>
  <c r="F8" i="95"/>
  <c r="J8" i="95"/>
  <c r="N8" i="95"/>
  <c r="R8" i="95"/>
  <c r="V8" i="95"/>
  <c r="F11" i="95"/>
  <c r="J11" i="95"/>
  <c r="N11" i="95"/>
  <c r="R11" i="95"/>
  <c r="V11" i="95"/>
  <c r="D17" i="95"/>
  <c r="H17" i="95"/>
  <c r="L17" i="95"/>
  <c r="P17" i="95"/>
  <c r="T17" i="95"/>
  <c r="D22" i="95"/>
  <c r="H22" i="95"/>
  <c r="L22" i="95"/>
  <c r="P22" i="95"/>
  <c r="T22" i="95"/>
  <c r="F27" i="95"/>
  <c r="J27" i="95"/>
  <c r="N27" i="95"/>
  <c r="N26" i="95" s="1"/>
  <c r="R27" i="95"/>
  <c r="V27" i="95"/>
  <c r="D33" i="95"/>
  <c r="H33" i="95"/>
  <c r="L33" i="95"/>
  <c r="P33" i="95"/>
  <c r="T33" i="95"/>
  <c r="D52" i="95"/>
  <c r="H52" i="95"/>
  <c r="L52" i="95"/>
  <c r="P52" i="95"/>
  <c r="T52" i="95"/>
  <c r="D71" i="95"/>
  <c r="H71" i="95"/>
  <c r="L71" i="95"/>
  <c r="P71" i="95"/>
  <c r="T71" i="95"/>
  <c r="D8" i="94"/>
  <c r="F4" i="92"/>
  <c r="J4" i="92"/>
  <c r="N4" i="92"/>
  <c r="R4" i="92"/>
  <c r="V4" i="92"/>
  <c r="D8" i="92"/>
  <c r="H8" i="92"/>
  <c r="L8" i="92"/>
  <c r="P8" i="92"/>
  <c r="T8" i="92"/>
  <c r="D11" i="92"/>
  <c r="H11" i="92"/>
  <c r="L11" i="92"/>
  <c r="P11" i="92"/>
  <c r="T11" i="92"/>
  <c r="F17" i="92"/>
  <c r="J17" i="92"/>
  <c r="N17" i="92"/>
  <c r="R17" i="92"/>
  <c r="V17" i="92"/>
  <c r="F22" i="92"/>
  <c r="J22" i="92"/>
  <c r="N22" i="92"/>
  <c r="R22" i="92"/>
  <c r="V22" i="92"/>
  <c r="D27" i="92"/>
  <c r="H27" i="92"/>
  <c r="L27" i="92"/>
  <c r="P27" i="92"/>
  <c r="T27" i="92"/>
  <c r="F33" i="92"/>
  <c r="J33" i="92"/>
  <c r="N33" i="92"/>
  <c r="R33" i="92"/>
  <c r="V33" i="92"/>
  <c r="F52" i="92"/>
  <c r="J52" i="92"/>
  <c r="N52" i="92"/>
  <c r="R52" i="92"/>
  <c r="V52" i="92"/>
  <c r="F71" i="92"/>
  <c r="J71" i="92"/>
  <c r="N71" i="92"/>
  <c r="R71" i="92"/>
  <c r="V71" i="92"/>
  <c r="D4" i="91"/>
  <c r="H4" i="91"/>
  <c r="L4" i="91"/>
  <c r="P4" i="91"/>
  <c r="T4" i="91"/>
  <c r="F8" i="91"/>
  <c r="J8" i="91"/>
  <c r="N8" i="91"/>
  <c r="R8" i="91"/>
  <c r="V8" i="91"/>
  <c r="F11" i="91"/>
  <c r="J11" i="91"/>
  <c r="N11" i="91"/>
  <c r="R11" i="91"/>
  <c r="V11" i="91"/>
  <c r="D17" i="91"/>
  <c r="H17" i="91"/>
  <c r="L17" i="91"/>
  <c r="P17" i="91"/>
  <c r="T17" i="91"/>
  <c r="D22" i="91"/>
  <c r="H22" i="91"/>
  <c r="L22" i="91"/>
  <c r="P22" i="91"/>
  <c r="T22" i="91"/>
  <c r="F27" i="91"/>
  <c r="J27" i="91"/>
  <c r="N27" i="91"/>
  <c r="R27" i="91"/>
  <c r="V27" i="91"/>
  <c r="D33" i="91"/>
  <c r="H33" i="91"/>
  <c r="L33" i="91"/>
  <c r="P33" i="91"/>
  <c r="T33" i="91"/>
  <c r="D52" i="91"/>
  <c r="H52" i="91"/>
  <c r="L52" i="91"/>
  <c r="P52" i="91"/>
  <c r="T52" i="91"/>
  <c r="D71" i="91"/>
  <c r="H71" i="91"/>
  <c r="L71" i="91"/>
  <c r="P71" i="91"/>
  <c r="T71" i="91"/>
  <c r="F4" i="90"/>
  <c r="F3" i="90" s="1"/>
  <c r="J4" i="90"/>
  <c r="J3" i="90" s="1"/>
  <c r="N4" i="90"/>
  <c r="N3" i="90" s="1"/>
  <c r="R4" i="90"/>
  <c r="R3" i="90" s="1"/>
  <c r="V4" i="90"/>
  <c r="V3" i="90" s="1"/>
  <c r="D8" i="90"/>
  <c r="H8" i="90"/>
  <c r="L8" i="90"/>
  <c r="P8" i="90"/>
  <c r="T8" i="90"/>
  <c r="D11" i="90"/>
  <c r="H11" i="90"/>
  <c r="L11" i="90"/>
  <c r="P11" i="90"/>
  <c r="T11" i="90"/>
  <c r="F17" i="90"/>
  <c r="J17" i="90"/>
  <c r="N17" i="90"/>
  <c r="R17" i="90"/>
  <c r="V17" i="90"/>
  <c r="F22" i="90"/>
  <c r="J22" i="90"/>
  <c r="N22" i="90"/>
  <c r="R22" i="90"/>
  <c r="V22" i="90"/>
  <c r="D27" i="90"/>
  <c r="D26" i="90" s="1"/>
  <c r="H27" i="90"/>
  <c r="H26" i="90" s="1"/>
  <c r="L27" i="90"/>
  <c r="L26" i="90" s="1"/>
  <c r="P27" i="90"/>
  <c r="P26" i="90" s="1"/>
  <c r="T27" i="90"/>
  <c r="T26" i="90" s="1"/>
  <c r="F33" i="90"/>
  <c r="F26" i="90" s="1"/>
  <c r="J33" i="90"/>
  <c r="J26" i="90" s="1"/>
  <c r="N33" i="90"/>
  <c r="N26" i="90" s="1"/>
  <c r="R33" i="90"/>
  <c r="R26" i="90" s="1"/>
  <c r="V33" i="90"/>
  <c r="V26" i="90" s="1"/>
  <c r="F52" i="90"/>
  <c r="J52" i="90"/>
  <c r="N52" i="90"/>
  <c r="R52" i="90"/>
  <c r="V52" i="90"/>
  <c r="F71" i="90"/>
  <c r="J71" i="90"/>
  <c r="N71" i="90"/>
  <c r="R71" i="90"/>
  <c r="V71" i="90"/>
  <c r="D4" i="89"/>
  <c r="D3" i="89" s="1"/>
  <c r="H4" i="89"/>
  <c r="H3" i="89" s="1"/>
  <c r="L4" i="89"/>
  <c r="L3" i="89" s="1"/>
  <c r="P4" i="89"/>
  <c r="P3" i="89" s="1"/>
  <c r="T4" i="89"/>
  <c r="T3" i="89" s="1"/>
  <c r="F8" i="89"/>
  <c r="J8" i="89"/>
  <c r="N8" i="89"/>
  <c r="R8" i="89"/>
  <c r="V8" i="89"/>
  <c r="F11" i="89"/>
  <c r="J11" i="89"/>
  <c r="N11" i="89"/>
  <c r="R11" i="89"/>
  <c r="V11" i="89"/>
  <c r="D17" i="89"/>
  <c r="H17" i="89"/>
  <c r="L17" i="89"/>
  <c r="P17" i="89"/>
  <c r="T17" i="89"/>
  <c r="D22" i="89"/>
  <c r="H22" i="89"/>
  <c r="L22" i="89"/>
  <c r="P22" i="89"/>
  <c r="T22" i="89"/>
  <c r="F27" i="89"/>
  <c r="F26" i="89" s="1"/>
  <c r="J27" i="89"/>
  <c r="J26" i="89" s="1"/>
  <c r="N27" i="89"/>
  <c r="N26" i="89" s="1"/>
  <c r="R27" i="89"/>
  <c r="R26" i="89" s="1"/>
  <c r="V27" i="89"/>
  <c r="V26" i="89" s="1"/>
  <c r="D33" i="89"/>
  <c r="D26" i="89" s="1"/>
  <c r="H33" i="89"/>
  <c r="H26" i="89" s="1"/>
  <c r="L33" i="89"/>
  <c r="L26" i="89" s="1"/>
  <c r="P33" i="89"/>
  <c r="P26" i="89" s="1"/>
  <c r="T33" i="89"/>
  <c r="T26" i="89" s="1"/>
  <c r="D52" i="89"/>
  <c r="H52" i="89"/>
  <c r="L52" i="89"/>
  <c r="P52" i="89"/>
  <c r="T52" i="89"/>
  <c r="D71" i="89"/>
  <c r="H71" i="89"/>
  <c r="L71" i="89"/>
  <c r="P71" i="89"/>
  <c r="T71" i="89"/>
  <c r="F4" i="88"/>
  <c r="F3" i="88" s="1"/>
  <c r="J4" i="88"/>
  <c r="J3" i="88" s="1"/>
  <c r="N4" i="88"/>
  <c r="N3" i="88" s="1"/>
  <c r="R4" i="88"/>
  <c r="R3" i="88" s="1"/>
  <c r="V4" i="88"/>
  <c r="V3" i="88" s="1"/>
  <c r="D8" i="88"/>
  <c r="H8" i="88"/>
  <c r="L8" i="88"/>
  <c r="P8" i="88"/>
  <c r="T8" i="88"/>
  <c r="D11" i="88"/>
  <c r="H11" i="88"/>
  <c r="L11" i="88"/>
  <c r="P11" i="88"/>
  <c r="T11" i="88"/>
  <c r="F17" i="88"/>
  <c r="J17" i="88"/>
  <c r="N17" i="88"/>
  <c r="R17" i="88"/>
  <c r="V17" i="88"/>
  <c r="E22" i="88"/>
  <c r="I22" i="88"/>
  <c r="M22" i="88"/>
  <c r="Q22" i="88"/>
  <c r="U22" i="88"/>
  <c r="C27" i="88"/>
  <c r="C26" i="88" s="1"/>
  <c r="G27" i="88"/>
  <c r="G26" i="88" s="1"/>
  <c r="K27" i="88"/>
  <c r="K26" i="88" s="1"/>
  <c r="O27" i="88"/>
  <c r="O26" i="88" s="1"/>
  <c r="S27" i="88"/>
  <c r="S26" i="88" s="1"/>
  <c r="W27" i="88"/>
  <c r="W26" i="88" s="1"/>
  <c r="E33" i="88"/>
  <c r="E26" i="88" s="1"/>
  <c r="I33" i="88"/>
  <c r="I26" i="88" s="1"/>
  <c r="M33" i="88"/>
  <c r="M26" i="88" s="1"/>
  <c r="Q33" i="88"/>
  <c r="Q26" i="88" s="1"/>
  <c r="U33" i="88"/>
  <c r="U26" i="88" s="1"/>
  <c r="E52" i="88"/>
  <c r="I52" i="88"/>
  <c r="M52" i="88"/>
  <c r="Q52" i="88"/>
  <c r="U52" i="88"/>
  <c r="E71" i="88"/>
  <c r="I71" i="88"/>
  <c r="M71" i="88"/>
  <c r="Q71" i="88"/>
  <c r="U71" i="88"/>
  <c r="C4" i="87"/>
  <c r="C3" i="87" s="1"/>
  <c r="G4" i="87"/>
  <c r="G3" i="87" s="1"/>
  <c r="K4" i="87"/>
  <c r="K3" i="87" s="1"/>
  <c r="O4" i="87"/>
  <c r="O3" i="87" s="1"/>
  <c r="S4" i="87"/>
  <c r="S3" i="87" s="1"/>
  <c r="W4" i="87"/>
  <c r="W3" i="87" s="1"/>
  <c r="E8" i="87"/>
  <c r="I8" i="87"/>
  <c r="M8" i="87"/>
  <c r="Q8" i="87"/>
  <c r="U8" i="87"/>
  <c r="E11" i="87"/>
  <c r="I11" i="87"/>
  <c r="M11" i="87"/>
  <c r="Q11" i="87"/>
  <c r="U11" i="87"/>
  <c r="C17" i="87"/>
  <c r="G17" i="87"/>
  <c r="K17" i="87"/>
  <c r="O17" i="87"/>
  <c r="S17" i="87"/>
  <c r="W17" i="87"/>
  <c r="C22" i="87"/>
  <c r="G22" i="87"/>
  <c r="K22" i="87"/>
  <c r="O22" i="87"/>
  <c r="S22" i="87"/>
  <c r="W22" i="87"/>
  <c r="E27" i="87"/>
  <c r="I27" i="87"/>
  <c r="M27" i="87"/>
  <c r="Q27" i="87"/>
  <c r="U27" i="87"/>
  <c r="C33" i="87"/>
  <c r="G33" i="87"/>
  <c r="K33" i="87"/>
  <c r="O33" i="87"/>
  <c r="S33" i="87"/>
  <c r="W33" i="87"/>
  <c r="C52" i="87"/>
  <c r="G52" i="87"/>
  <c r="K52" i="87"/>
  <c r="O52" i="87"/>
  <c r="S52" i="87"/>
  <c r="W52" i="87"/>
  <c r="F71" i="87"/>
  <c r="J71" i="87"/>
  <c r="N71" i="87"/>
  <c r="R71" i="87"/>
  <c r="V71" i="87"/>
  <c r="D4" i="86"/>
  <c r="H4" i="86"/>
  <c r="L4" i="86"/>
  <c r="P4" i="86"/>
  <c r="T4" i="86"/>
  <c r="F8" i="86"/>
  <c r="J8" i="86"/>
  <c r="N8" i="86"/>
  <c r="R8" i="86"/>
  <c r="V8" i="86"/>
  <c r="F11" i="86"/>
  <c r="J11" i="86"/>
  <c r="N11" i="86"/>
  <c r="R11" i="86"/>
  <c r="V11" i="86"/>
  <c r="D17" i="86"/>
  <c r="H17" i="86"/>
  <c r="L17" i="86"/>
  <c r="P17" i="86"/>
  <c r="T17" i="86"/>
  <c r="D22" i="86"/>
  <c r="H22" i="86"/>
  <c r="L22" i="86"/>
  <c r="P22" i="86"/>
  <c r="T22" i="86"/>
  <c r="F27" i="86"/>
  <c r="J27" i="86"/>
  <c r="N27" i="86"/>
  <c r="R27" i="86"/>
  <c r="V27" i="86"/>
  <c r="D33" i="86"/>
  <c r="H33" i="86"/>
  <c r="L33" i="86"/>
  <c r="P33" i="86"/>
  <c r="T33" i="86"/>
  <c r="D52" i="86"/>
  <c r="H52" i="86"/>
  <c r="L52" i="86"/>
  <c r="P52" i="86"/>
  <c r="T52" i="86"/>
  <c r="D71" i="86"/>
  <c r="H71" i="86"/>
  <c r="L71" i="86"/>
  <c r="P71" i="86"/>
  <c r="T71" i="86"/>
  <c r="F4" i="85"/>
  <c r="J4" i="85"/>
  <c r="N4" i="85"/>
  <c r="R4" i="85"/>
  <c r="V4" i="85"/>
  <c r="D8" i="85"/>
  <c r="H8" i="85"/>
  <c r="L8" i="85"/>
  <c r="P8" i="85"/>
  <c r="T8" i="85"/>
  <c r="D11" i="85"/>
  <c r="H11" i="85"/>
  <c r="L11" i="85"/>
  <c r="P11" i="85"/>
  <c r="T11" i="85"/>
  <c r="F17" i="85"/>
  <c r="J17" i="85"/>
  <c r="N17" i="85"/>
  <c r="R17" i="85"/>
  <c r="V17" i="85"/>
  <c r="F22" i="85"/>
  <c r="J22" i="85"/>
  <c r="N22" i="85"/>
  <c r="R22" i="85"/>
  <c r="V22" i="85"/>
  <c r="D27" i="85"/>
  <c r="H27" i="85"/>
  <c r="L27" i="85"/>
  <c r="P27" i="85"/>
  <c r="T27" i="85"/>
  <c r="F33" i="85"/>
  <c r="J33" i="85"/>
  <c r="N33" i="85"/>
  <c r="N26" i="85" s="1"/>
  <c r="R33" i="85"/>
  <c r="V33" i="85"/>
  <c r="F52" i="85"/>
  <c r="J52" i="85"/>
  <c r="N52" i="85"/>
  <c r="R52" i="85"/>
  <c r="V52" i="85"/>
  <c r="F71" i="85"/>
  <c r="J71" i="85"/>
  <c r="N71" i="85"/>
  <c r="R71" i="85"/>
  <c r="V71" i="85"/>
  <c r="D4" i="84"/>
  <c r="H4" i="84"/>
  <c r="L4" i="84"/>
  <c r="P4" i="84"/>
  <c r="T4" i="84"/>
  <c r="F8" i="84"/>
  <c r="J8" i="84"/>
  <c r="N8" i="84"/>
  <c r="R8" i="84"/>
  <c r="V8" i="84"/>
  <c r="F11" i="84"/>
  <c r="J11" i="84"/>
  <c r="N11" i="84"/>
  <c r="R11" i="84"/>
  <c r="V11" i="84"/>
  <c r="D17" i="84"/>
  <c r="H17" i="84"/>
  <c r="L17" i="84"/>
  <c r="P17" i="84"/>
  <c r="T17" i="84"/>
  <c r="D22" i="84"/>
  <c r="H22" i="84"/>
  <c r="L22" i="84"/>
  <c r="P22" i="84"/>
  <c r="T22" i="84"/>
  <c r="F27" i="84"/>
  <c r="J27" i="84"/>
  <c r="N27" i="84"/>
  <c r="R27" i="84"/>
  <c r="V27" i="84"/>
  <c r="D33" i="84"/>
  <c r="H33" i="84"/>
  <c r="L33" i="84"/>
  <c r="P33" i="84"/>
  <c r="T33" i="84"/>
  <c r="D52" i="84"/>
  <c r="H52" i="84"/>
  <c r="L52" i="84"/>
  <c r="P52" i="84"/>
  <c r="T52" i="84"/>
  <c r="D71" i="84"/>
  <c r="H71" i="84"/>
  <c r="L71" i="84"/>
  <c r="P71" i="84"/>
  <c r="T71" i="84"/>
  <c r="F4" i="83"/>
  <c r="F3" i="83" s="1"/>
  <c r="J4" i="83"/>
  <c r="J3" i="83" s="1"/>
  <c r="N4" i="83"/>
  <c r="N3" i="83" s="1"/>
  <c r="R4" i="83"/>
  <c r="R3" i="83" s="1"/>
  <c r="V4" i="83"/>
  <c r="V3" i="83" s="1"/>
  <c r="D8" i="83"/>
  <c r="H8" i="83"/>
  <c r="L8" i="83"/>
  <c r="P8" i="83"/>
  <c r="T8" i="83"/>
  <c r="D11" i="83"/>
  <c r="H11" i="83"/>
  <c r="L11" i="83"/>
  <c r="P11" i="83"/>
  <c r="T11" i="83"/>
  <c r="F17" i="83"/>
  <c r="J17" i="83"/>
  <c r="N17" i="83"/>
  <c r="R17" i="83"/>
  <c r="V17" i="83"/>
  <c r="F22" i="83"/>
  <c r="J22" i="83"/>
  <c r="N22" i="83"/>
  <c r="R22" i="83"/>
  <c r="V22" i="83"/>
  <c r="D27" i="83"/>
  <c r="D26" i="83" s="1"/>
  <c r="H27" i="83"/>
  <c r="H26" i="83" s="1"/>
  <c r="L27" i="83"/>
  <c r="L26" i="83" s="1"/>
  <c r="P27" i="83"/>
  <c r="P26" i="83" s="1"/>
  <c r="T27" i="83"/>
  <c r="T26" i="83" s="1"/>
  <c r="F33" i="83"/>
  <c r="F26" i="83" s="1"/>
  <c r="J33" i="83"/>
  <c r="J26" i="83" s="1"/>
  <c r="N33" i="83"/>
  <c r="N26" i="83" s="1"/>
  <c r="R33" i="83"/>
  <c r="R26" i="83" s="1"/>
  <c r="V33" i="83"/>
  <c r="V26" i="83" s="1"/>
  <c r="F52" i="83"/>
  <c r="J52" i="83"/>
  <c r="N52" i="83"/>
  <c r="R52" i="83"/>
  <c r="V52" i="83"/>
  <c r="F71" i="83"/>
  <c r="J71" i="83"/>
  <c r="N71" i="83"/>
  <c r="R71" i="83"/>
  <c r="V71" i="83"/>
  <c r="D4" i="82"/>
  <c r="H4" i="82"/>
  <c r="L4" i="82"/>
  <c r="P4" i="82"/>
  <c r="T4" i="82"/>
  <c r="F8" i="82"/>
  <c r="J8" i="82"/>
  <c r="N8" i="82"/>
  <c r="R8" i="82"/>
  <c r="V8" i="82"/>
  <c r="F11" i="82"/>
  <c r="J11" i="82"/>
  <c r="N11" i="82"/>
  <c r="R11" i="82"/>
  <c r="V11" i="82"/>
  <c r="D17" i="82"/>
  <c r="H17" i="82"/>
  <c r="L17" i="82"/>
  <c r="P17" i="82"/>
  <c r="T17" i="82"/>
  <c r="D22" i="82"/>
  <c r="H22" i="82"/>
  <c r="L22" i="82"/>
  <c r="P22" i="82"/>
  <c r="T22" i="82"/>
  <c r="F27" i="82"/>
  <c r="J27" i="82"/>
  <c r="N27" i="82"/>
  <c r="R27" i="82"/>
  <c r="V27" i="82"/>
  <c r="D33" i="82"/>
  <c r="H33" i="82"/>
  <c r="L33" i="82"/>
  <c r="P33" i="82"/>
  <c r="T33" i="82"/>
  <c r="D52" i="82"/>
  <c r="H52" i="82"/>
  <c r="L52" i="82"/>
  <c r="P52" i="82"/>
  <c r="T52" i="82"/>
  <c r="D71" i="82"/>
  <c r="H71" i="82"/>
  <c r="L71" i="82"/>
  <c r="P71" i="82"/>
  <c r="T71" i="82"/>
  <c r="F4" i="81"/>
  <c r="F3" i="81" s="1"/>
  <c r="J4" i="81"/>
  <c r="J3" i="81" s="1"/>
  <c r="N4" i="81"/>
  <c r="N3" i="81" s="1"/>
  <c r="R4" i="81"/>
  <c r="R3" i="81" s="1"/>
  <c r="V4" i="81"/>
  <c r="V3" i="81" s="1"/>
  <c r="D8" i="81"/>
  <c r="H8" i="81"/>
  <c r="L8" i="81"/>
  <c r="P8" i="81"/>
  <c r="T8" i="81"/>
  <c r="D11" i="81"/>
  <c r="H11" i="81"/>
  <c r="L11" i="81"/>
  <c r="P11" i="81"/>
  <c r="T11" i="81"/>
  <c r="F17" i="81"/>
  <c r="J17" i="81"/>
  <c r="N17" i="81"/>
  <c r="R17" i="81"/>
  <c r="V17" i="81"/>
  <c r="F22" i="81"/>
  <c r="J22" i="81"/>
  <c r="N22" i="81"/>
  <c r="R22" i="81"/>
  <c r="V22" i="81"/>
  <c r="D27" i="81"/>
  <c r="H27" i="81"/>
  <c r="L27" i="81"/>
  <c r="L26" i="81" s="1"/>
  <c r="P27" i="81"/>
  <c r="T27" i="81"/>
  <c r="F33" i="81"/>
  <c r="J33" i="81"/>
  <c r="N33" i="81"/>
  <c r="R33" i="81"/>
  <c r="V33" i="81"/>
  <c r="F52" i="81"/>
  <c r="J52" i="81"/>
  <c r="N52" i="81"/>
  <c r="R52" i="81"/>
  <c r="V52" i="81"/>
  <c r="F71" i="81"/>
  <c r="J71" i="81"/>
  <c r="N71" i="81"/>
  <c r="R71" i="81"/>
  <c r="V71" i="81"/>
  <c r="D4" i="80"/>
  <c r="H4" i="80"/>
  <c r="L4" i="80"/>
  <c r="P4" i="80"/>
  <c r="T4" i="80"/>
  <c r="F8" i="80"/>
  <c r="J8" i="80"/>
  <c r="N8" i="80"/>
  <c r="R8" i="80"/>
  <c r="V8" i="80"/>
  <c r="F11" i="80"/>
  <c r="J11" i="80"/>
  <c r="N11" i="80"/>
  <c r="R11" i="80"/>
  <c r="V11" i="80"/>
  <c r="D17" i="80"/>
  <c r="H17" i="80"/>
  <c r="L17" i="80"/>
  <c r="P17" i="80"/>
  <c r="T17" i="80"/>
  <c r="D22" i="80"/>
  <c r="H22" i="80"/>
  <c r="L22" i="80"/>
  <c r="P22" i="80"/>
  <c r="T22" i="80"/>
  <c r="F27" i="80"/>
  <c r="J27" i="80"/>
  <c r="N27" i="80"/>
  <c r="R27" i="80"/>
  <c r="V27" i="80"/>
  <c r="D33" i="80"/>
  <c r="H33" i="80"/>
  <c r="L33" i="80"/>
  <c r="P33" i="80"/>
  <c r="T33" i="80"/>
  <c r="D52" i="80"/>
  <c r="H52" i="80"/>
  <c r="L52" i="80"/>
  <c r="P52" i="80"/>
  <c r="T52" i="80"/>
  <c r="D71" i="80"/>
  <c r="H71" i="80"/>
  <c r="L71" i="80"/>
  <c r="P71" i="80"/>
  <c r="T71" i="80"/>
  <c r="F4" i="79"/>
  <c r="J4" i="79"/>
  <c r="N4" i="79"/>
  <c r="R4" i="79"/>
  <c r="V4" i="79"/>
  <c r="D8" i="79"/>
  <c r="H8" i="79"/>
  <c r="L8" i="79"/>
  <c r="P8" i="79"/>
  <c r="T8" i="79"/>
  <c r="D11" i="79"/>
  <c r="H11" i="79"/>
  <c r="L11" i="79"/>
  <c r="P11" i="79"/>
  <c r="T11" i="79"/>
  <c r="F17" i="79"/>
  <c r="J17" i="79"/>
  <c r="N17" i="79"/>
  <c r="R17" i="79"/>
  <c r="V17" i="79"/>
  <c r="F22" i="79"/>
  <c r="J22" i="79"/>
  <c r="N22" i="79"/>
  <c r="R22" i="79"/>
  <c r="V22" i="79"/>
  <c r="D27" i="79"/>
  <c r="D26" i="79" s="1"/>
  <c r="H27" i="79"/>
  <c r="L27" i="79"/>
  <c r="P27" i="79"/>
  <c r="T27" i="79"/>
  <c r="F33" i="79"/>
  <c r="J33" i="79"/>
  <c r="N33" i="79"/>
  <c r="R33" i="79"/>
  <c r="V33" i="79"/>
  <c r="F52" i="79"/>
  <c r="J52" i="79"/>
  <c r="N52" i="79"/>
  <c r="R52" i="79"/>
  <c r="V52" i="79"/>
  <c r="F71" i="79"/>
  <c r="J71" i="79"/>
  <c r="N71" i="79"/>
  <c r="R71" i="79"/>
  <c r="V71" i="79"/>
  <c r="D4" i="78"/>
  <c r="H4" i="78"/>
  <c r="L4" i="78"/>
  <c r="P4" i="78"/>
  <c r="T4" i="78"/>
  <c r="F8" i="78"/>
  <c r="J8" i="78"/>
  <c r="N8" i="78"/>
  <c r="R8" i="78"/>
  <c r="V8" i="78"/>
  <c r="F11" i="78"/>
  <c r="J11" i="78"/>
  <c r="N11" i="78"/>
  <c r="R11" i="78"/>
  <c r="V11" i="78"/>
  <c r="D17" i="78"/>
  <c r="H17" i="78"/>
  <c r="L17" i="78"/>
  <c r="P17" i="78"/>
  <c r="T17" i="78"/>
  <c r="D22" i="78"/>
  <c r="H22" i="78"/>
  <c r="L22" i="78"/>
  <c r="P22" i="78"/>
  <c r="T22" i="78"/>
  <c r="F27" i="78"/>
  <c r="F26" i="78" s="1"/>
  <c r="J27" i="78"/>
  <c r="J26" i="78" s="1"/>
  <c r="N27" i="78"/>
  <c r="N26" i="78" s="1"/>
  <c r="R27" i="78"/>
  <c r="R26" i="78" s="1"/>
  <c r="V27" i="78"/>
  <c r="V26" i="78" s="1"/>
  <c r="D33" i="78"/>
  <c r="D26" i="78" s="1"/>
  <c r="H33" i="78"/>
  <c r="H26" i="78" s="1"/>
  <c r="L33" i="78"/>
  <c r="L26" i="78" s="1"/>
  <c r="P33" i="78"/>
  <c r="P26" i="78" s="1"/>
  <c r="T33" i="78"/>
  <c r="T26" i="78" s="1"/>
  <c r="D52" i="78"/>
  <c r="H52" i="78"/>
  <c r="L52" i="78"/>
  <c r="P52" i="78"/>
  <c r="T52" i="78"/>
  <c r="D71" i="78"/>
  <c r="H71" i="78"/>
  <c r="L71" i="78"/>
  <c r="P71" i="78"/>
  <c r="T71" i="78"/>
  <c r="F4" i="77"/>
  <c r="F3" i="77" s="1"/>
  <c r="J4" i="77"/>
  <c r="J3" i="77" s="1"/>
  <c r="N4" i="77"/>
  <c r="N3" i="77" s="1"/>
  <c r="R4" i="77"/>
  <c r="R3" i="77" s="1"/>
  <c r="V4" i="77"/>
  <c r="V3" i="77" s="1"/>
  <c r="D8" i="77"/>
  <c r="H8" i="77"/>
  <c r="L8" i="77"/>
  <c r="P8" i="77"/>
  <c r="T8" i="77"/>
  <c r="D11" i="77"/>
  <c r="H11" i="77"/>
  <c r="L11" i="77"/>
  <c r="P11" i="77"/>
  <c r="T11" i="77"/>
  <c r="F17" i="77"/>
  <c r="J17" i="77"/>
  <c r="N17" i="77"/>
  <c r="R17" i="77"/>
  <c r="V17" i="77"/>
  <c r="F22" i="77"/>
  <c r="J22" i="77"/>
  <c r="N22" i="77"/>
  <c r="R22" i="77"/>
  <c r="V22" i="77"/>
  <c r="D27" i="77"/>
  <c r="D26" i="77" s="1"/>
  <c r="H27" i="77"/>
  <c r="H26" i="77" s="1"/>
  <c r="L27" i="77"/>
  <c r="L26" i="77" s="1"/>
  <c r="P27" i="77"/>
  <c r="P26" i="77" s="1"/>
  <c r="T27" i="77"/>
  <c r="T26" i="77" s="1"/>
  <c r="F33" i="77"/>
  <c r="F26" i="77" s="1"/>
  <c r="J33" i="77"/>
  <c r="J26" i="77" s="1"/>
  <c r="N33" i="77"/>
  <c r="N26" i="77" s="1"/>
  <c r="R33" i="77"/>
  <c r="R26" i="77" s="1"/>
  <c r="V33" i="77"/>
  <c r="V26" i="77" s="1"/>
  <c r="F52" i="77"/>
  <c r="J52" i="77"/>
  <c r="N52" i="77"/>
  <c r="R52" i="77"/>
  <c r="V52" i="77"/>
  <c r="F71" i="77"/>
  <c r="J71" i="77"/>
  <c r="N71" i="77"/>
  <c r="R71" i="77"/>
  <c r="V71" i="77"/>
  <c r="D4" i="76"/>
  <c r="H4" i="76"/>
  <c r="L4" i="76"/>
  <c r="P4" i="76"/>
  <c r="T4" i="76"/>
  <c r="F8" i="76"/>
  <c r="J8" i="76"/>
  <c r="N8" i="76"/>
  <c r="R8" i="76"/>
  <c r="V8" i="76"/>
  <c r="F11" i="76"/>
  <c r="J11" i="76"/>
  <c r="N11" i="76"/>
  <c r="R11" i="76"/>
  <c r="V11" i="76"/>
  <c r="D17" i="76"/>
  <c r="H17" i="76"/>
  <c r="L17" i="76"/>
  <c r="P17" i="76"/>
  <c r="T17" i="76"/>
  <c r="D22" i="76"/>
  <c r="H22" i="76"/>
  <c r="L22" i="76"/>
  <c r="P22" i="76"/>
  <c r="T22" i="76"/>
  <c r="F27" i="76"/>
  <c r="J27" i="76"/>
  <c r="N27" i="76"/>
  <c r="R27" i="76"/>
  <c r="V27" i="76"/>
  <c r="D33" i="76"/>
  <c r="H33" i="76"/>
  <c r="L33" i="76"/>
  <c r="P33" i="76"/>
  <c r="T33" i="76"/>
  <c r="D52" i="76"/>
  <c r="H52" i="76"/>
  <c r="L52" i="76"/>
  <c r="P52" i="76"/>
  <c r="T52" i="76"/>
  <c r="D71" i="76"/>
  <c r="H71" i="76"/>
  <c r="L71" i="76"/>
  <c r="P71" i="76"/>
  <c r="T71" i="76"/>
  <c r="D4" i="74"/>
  <c r="H4" i="74"/>
  <c r="L4" i="74"/>
  <c r="P4" i="74"/>
  <c r="T4" i="74"/>
  <c r="F8" i="74"/>
  <c r="J8" i="74"/>
  <c r="N8" i="74"/>
  <c r="R8" i="74"/>
  <c r="V8" i="74"/>
  <c r="F11" i="74"/>
  <c r="J11" i="74"/>
  <c r="N11" i="74"/>
  <c r="R11" i="74"/>
  <c r="V11" i="74"/>
  <c r="D17" i="74"/>
  <c r="H17" i="74"/>
  <c r="L17" i="74"/>
  <c r="P17" i="74"/>
  <c r="T17" i="74"/>
  <c r="D22" i="74"/>
  <c r="H22" i="74"/>
  <c r="L22" i="74"/>
  <c r="P22" i="74"/>
  <c r="T22" i="74"/>
  <c r="F27" i="74"/>
  <c r="J27" i="74"/>
  <c r="N27" i="74"/>
  <c r="R27" i="74"/>
  <c r="V27" i="74"/>
  <c r="D33" i="74"/>
  <c r="H33" i="74"/>
  <c r="L33" i="74"/>
  <c r="P33" i="74"/>
  <c r="T33" i="74"/>
  <c r="D52" i="74"/>
  <c r="H52" i="74"/>
  <c r="L52" i="74"/>
  <c r="P52" i="74"/>
  <c r="T52" i="74"/>
  <c r="D71" i="74"/>
  <c r="H71" i="74"/>
  <c r="L71" i="74"/>
  <c r="P71" i="74"/>
  <c r="T71" i="74"/>
  <c r="F4" i="73"/>
  <c r="J4" i="73"/>
  <c r="N4" i="73"/>
  <c r="R4" i="73"/>
  <c r="V4" i="73"/>
  <c r="D8" i="73"/>
  <c r="H8" i="73"/>
  <c r="L8" i="73"/>
  <c r="P8" i="73"/>
  <c r="T8" i="73"/>
  <c r="D11" i="73"/>
  <c r="H11" i="73"/>
  <c r="L11" i="73"/>
  <c r="P11" i="73"/>
  <c r="T11" i="73"/>
  <c r="F17" i="73"/>
  <c r="J17" i="73"/>
  <c r="N17" i="73"/>
  <c r="R17" i="73"/>
  <c r="V17" i="73"/>
  <c r="F22" i="73"/>
  <c r="J22" i="73"/>
  <c r="N22" i="73"/>
  <c r="R22" i="73"/>
  <c r="V22" i="73"/>
  <c r="D27" i="73"/>
  <c r="H27" i="73"/>
  <c r="L27" i="73"/>
  <c r="P27" i="73"/>
  <c r="T27" i="73"/>
  <c r="F33" i="73"/>
  <c r="J33" i="73"/>
  <c r="N33" i="73"/>
  <c r="R33" i="73"/>
  <c r="V33" i="73"/>
  <c r="F52" i="73"/>
  <c r="J52" i="73"/>
  <c r="N52" i="73"/>
  <c r="R52" i="73"/>
  <c r="V52" i="73"/>
  <c r="F71" i="73"/>
  <c r="J71" i="73"/>
  <c r="N71" i="73"/>
  <c r="R71" i="73"/>
  <c r="V71" i="73"/>
  <c r="D4" i="72"/>
  <c r="H4" i="72"/>
  <c r="L4" i="72"/>
  <c r="P4" i="72"/>
  <c r="T4" i="72"/>
  <c r="F8" i="72"/>
  <c r="J8" i="72"/>
  <c r="N8" i="72"/>
  <c r="R8" i="72"/>
  <c r="V8" i="72"/>
  <c r="F11" i="72"/>
  <c r="J11" i="72"/>
  <c r="N11" i="72"/>
  <c r="R11" i="72"/>
  <c r="V11" i="72"/>
  <c r="D17" i="72"/>
  <c r="H17" i="72"/>
  <c r="L17" i="72"/>
  <c r="P17" i="72"/>
  <c r="T17" i="72"/>
  <c r="D22" i="72"/>
  <c r="H22" i="72"/>
  <c r="L22" i="72"/>
  <c r="P22" i="72"/>
  <c r="T22" i="72"/>
  <c r="F27" i="72"/>
  <c r="F26" i="72" s="1"/>
  <c r="J27" i="72"/>
  <c r="J26" i="72" s="1"/>
  <c r="N27" i="72"/>
  <c r="N26" i="72" s="1"/>
  <c r="R27" i="72"/>
  <c r="R26" i="72" s="1"/>
  <c r="V27" i="72"/>
  <c r="V26" i="72" s="1"/>
  <c r="D33" i="72"/>
  <c r="D26" i="72" s="1"/>
  <c r="H33" i="72"/>
  <c r="H26" i="72" s="1"/>
  <c r="L33" i="72"/>
  <c r="L26" i="72" s="1"/>
  <c r="P33" i="72"/>
  <c r="P26" i="72" s="1"/>
  <c r="T33" i="72"/>
  <c r="T26" i="72" s="1"/>
  <c r="C52" i="72"/>
  <c r="G52" i="72"/>
  <c r="K52" i="72"/>
  <c r="O52" i="72"/>
  <c r="S52" i="72"/>
  <c r="W52" i="72"/>
  <c r="C71" i="72"/>
  <c r="G71" i="72"/>
  <c r="K71" i="72"/>
  <c r="O71" i="72"/>
  <c r="S71" i="72"/>
  <c r="W71" i="72"/>
  <c r="E4" i="71"/>
  <c r="E3" i="71" s="1"/>
  <c r="I4" i="71"/>
  <c r="I3" i="71" s="1"/>
  <c r="M4" i="71"/>
  <c r="M3" i="71" s="1"/>
  <c r="Q4" i="71"/>
  <c r="Q3" i="71" s="1"/>
  <c r="U4" i="71"/>
  <c r="U3" i="71" s="1"/>
  <c r="C8" i="71"/>
  <c r="G8" i="71"/>
  <c r="K8" i="71"/>
  <c r="O8" i="71"/>
  <c r="S8" i="71"/>
  <c r="W8" i="71"/>
  <c r="C11" i="71"/>
  <c r="G11" i="71"/>
  <c r="K11" i="71"/>
  <c r="O11" i="71"/>
  <c r="S11" i="71"/>
  <c r="W11" i="71"/>
  <c r="E17" i="71"/>
  <c r="I17" i="71"/>
  <c r="M17" i="71"/>
  <c r="Q17" i="71"/>
  <c r="U17" i="71"/>
  <c r="E22" i="71"/>
  <c r="I22" i="71"/>
  <c r="M22" i="71"/>
  <c r="Q22" i="71"/>
  <c r="U22" i="71"/>
  <c r="C27" i="71"/>
  <c r="C26" i="71" s="1"/>
  <c r="G27" i="71"/>
  <c r="G26" i="71" s="1"/>
  <c r="K27" i="71"/>
  <c r="K26" i="71" s="1"/>
  <c r="O27" i="71"/>
  <c r="O26" i="71" s="1"/>
  <c r="S27" i="71"/>
  <c r="S26" i="71" s="1"/>
  <c r="W27" i="71"/>
  <c r="W26" i="71" s="1"/>
  <c r="E33" i="71"/>
  <c r="I33" i="71"/>
  <c r="I26" i="71" s="1"/>
  <c r="M33" i="71"/>
  <c r="M26" i="71" s="1"/>
  <c r="Q33" i="71"/>
  <c r="Q26" i="71" s="1"/>
  <c r="U33" i="71"/>
  <c r="U26" i="71" s="1"/>
  <c r="E52" i="71"/>
  <c r="I52" i="71"/>
  <c r="M52" i="71"/>
  <c r="Q52" i="71"/>
  <c r="U52" i="71"/>
  <c r="E71" i="71"/>
  <c r="I71" i="71"/>
  <c r="M71" i="71"/>
  <c r="Q71" i="71"/>
  <c r="U71" i="71"/>
  <c r="C4" i="70"/>
  <c r="G4" i="70"/>
  <c r="K4" i="70"/>
  <c r="O4" i="70"/>
  <c r="S4" i="70"/>
  <c r="W4" i="70"/>
  <c r="E8" i="70"/>
  <c r="I8" i="70"/>
  <c r="M8" i="70"/>
  <c r="Q8" i="70"/>
  <c r="U8" i="70"/>
  <c r="E11" i="70"/>
  <c r="I11" i="70"/>
  <c r="M11" i="70"/>
  <c r="Q11" i="70"/>
  <c r="U11" i="70"/>
  <c r="C17" i="70"/>
  <c r="G17" i="70"/>
  <c r="K17" i="70"/>
  <c r="O17" i="70"/>
  <c r="S17" i="70"/>
  <c r="W17" i="70"/>
  <c r="C22" i="70"/>
  <c r="G22" i="70"/>
  <c r="K22" i="70"/>
  <c r="O22" i="70"/>
  <c r="S22" i="70"/>
  <c r="W22" i="70"/>
  <c r="E27" i="70"/>
  <c r="I27" i="70"/>
  <c r="M27" i="70"/>
  <c r="Q27" i="70"/>
  <c r="U27" i="70"/>
  <c r="C33" i="70"/>
  <c r="G33" i="70"/>
  <c r="K33" i="70"/>
  <c r="O33" i="70"/>
  <c r="S33" i="70"/>
  <c r="W33" i="70"/>
  <c r="C52" i="70"/>
  <c r="G52" i="70"/>
  <c r="K52" i="70"/>
  <c r="O52" i="70"/>
  <c r="S52" i="70"/>
  <c r="W52" i="70"/>
  <c r="C71" i="70"/>
  <c r="G71" i="70"/>
  <c r="K71" i="70"/>
  <c r="O71" i="70"/>
  <c r="W71" i="70"/>
  <c r="E4" i="69"/>
  <c r="I4" i="69"/>
  <c r="M4" i="69"/>
  <c r="Q4" i="69"/>
  <c r="Q3" i="69" s="1"/>
  <c r="U4" i="69"/>
  <c r="C8" i="69"/>
  <c r="G8" i="69"/>
  <c r="K8" i="69"/>
  <c r="O8" i="69"/>
  <c r="S8" i="69"/>
  <c r="W8" i="69"/>
  <c r="C11" i="69"/>
  <c r="G11" i="69"/>
  <c r="K11" i="69"/>
  <c r="O11" i="69"/>
  <c r="S11" i="69"/>
  <c r="W11" i="69"/>
  <c r="E17" i="69"/>
  <c r="I17" i="69"/>
  <c r="M17" i="69"/>
  <c r="Q17" i="69"/>
  <c r="U17" i="69"/>
  <c r="E22" i="69"/>
  <c r="I22" i="69"/>
  <c r="M22" i="69"/>
  <c r="Q22" i="69"/>
  <c r="U22" i="69"/>
  <c r="C27" i="69"/>
  <c r="G27" i="69"/>
  <c r="K27" i="69"/>
  <c r="O27" i="69"/>
  <c r="S27" i="69"/>
  <c r="W27" i="69"/>
  <c r="E33" i="69"/>
  <c r="E26" i="69" s="1"/>
  <c r="I33" i="69"/>
  <c r="I26" i="69" s="1"/>
  <c r="M33" i="69"/>
  <c r="M26" i="69" s="1"/>
  <c r="Q33" i="69"/>
  <c r="Q26" i="69" s="1"/>
  <c r="U33" i="69"/>
  <c r="U26" i="69" s="1"/>
  <c r="E52" i="69"/>
  <c r="I52" i="69"/>
  <c r="M52" i="69"/>
  <c r="Q52" i="69"/>
  <c r="U52" i="69"/>
  <c r="E71" i="69"/>
  <c r="I71" i="69"/>
  <c r="M71" i="69"/>
  <c r="Q71" i="69"/>
  <c r="U71" i="69"/>
  <c r="C4" i="68"/>
  <c r="C3" i="68" s="1"/>
  <c r="G4" i="68"/>
  <c r="G3" i="68" s="1"/>
  <c r="K4" i="68"/>
  <c r="K3" i="68" s="1"/>
  <c r="O4" i="68"/>
  <c r="O3" i="68" s="1"/>
  <c r="S4" i="68"/>
  <c r="S3" i="68" s="1"/>
  <c r="W4" i="68"/>
  <c r="W3" i="68" s="1"/>
  <c r="E8" i="68"/>
  <c r="I8" i="68"/>
  <c r="M8" i="68"/>
  <c r="Q8" i="68"/>
  <c r="U8" i="68"/>
  <c r="E11" i="68"/>
  <c r="I11" i="68"/>
  <c r="M11" i="68"/>
  <c r="Q11" i="68"/>
  <c r="U11" i="68"/>
  <c r="C17" i="68"/>
  <c r="G17" i="68"/>
  <c r="K17" i="68"/>
  <c r="O17" i="68"/>
  <c r="S17" i="68"/>
  <c r="W17" i="68"/>
  <c r="C22" i="68"/>
  <c r="G22" i="68"/>
  <c r="K22" i="68"/>
  <c r="O22" i="68"/>
  <c r="S22" i="68"/>
  <c r="W22" i="68"/>
  <c r="E27" i="68"/>
  <c r="E26" i="68" s="1"/>
  <c r="I27" i="68"/>
  <c r="M27" i="68"/>
  <c r="M26" i="68" s="1"/>
  <c r="Q27" i="68"/>
  <c r="Q26" i="68" s="1"/>
  <c r="U27" i="68"/>
  <c r="U26" i="68" s="1"/>
  <c r="C33" i="68"/>
  <c r="C26" i="68" s="1"/>
  <c r="G33" i="68"/>
  <c r="G26" i="68" s="1"/>
  <c r="K33" i="68"/>
  <c r="K26" i="68" s="1"/>
  <c r="O33" i="68"/>
  <c r="O26" i="68" s="1"/>
  <c r="S33" i="68"/>
  <c r="S26" i="68" s="1"/>
  <c r="W33" i="68"/>
  <c r="W26" i="68" s="1"/>
  <c r="C52" i="68"/>
  <c r="G52" i="68"/>
  <c r="K52" i="68"/>
  <c r="O52" i="68"/>
  <c r="S52" i="68"/>
  <c r="W52" i="68"/>
  <c r="C71" i="68"/>
  <c r="G71" i="68"/>
  <c r="K71" i="68"/>
  <c r="O71" i="68"/>
  <c r="S71" i="68"/>
  <c r="W71" i="68"/>
  <c r="E4" i="67"/>
  <c r="E3" i="67" s="1"/>
  <c r="I4" i="67"/>
  <c r="I3" i="67" s="1"/>
  <c r="M4" i="67"/>
  <c r="M3" i="67" s="1"/>
  <c r="Q4" i="67"/>
  <c r="Q3" i="67" s="1"/>
  <c r="U4" i="67"/>
  <c r="U3" i="67" s="1"/>
  <c r="C8" i="67"/>
  <c r="G8" i="67"/>
  <c r="K8" i="67"/>
  <c r="O8" i="67"/>
  <c r="S8" i="67"/>
  <c r="W8" i="67"/>
  <c r="C11" i="67"/>
  <c r="G11" i="67"/>
  <c r="K11" i="67"/>
  <c r="O11" i="67"/>
  <c r="S11" i="67"/>
  <c r="W11" i="67"/>
  <c r="E17" i="67"/>
  <c r="I17" i="67"/>
  <c r="M17" i="67"/>
  <c r="Q17" i="67"/>
  <c r="U17" i="67"/>
  <c r="E22" i="67"/>
  <c r="I22" i="67"/>
  <c r="M22" i="67"/>
  <c r="Q22" i="67"/>
  <c r="U22" i="67"/>
  <c r="C27" i="67"/>
  <c r="G27" i="67"/>
  <c r="K27" i="67"/>
  <c r="O27" i="67"/>
  <c r="S27" i="67"/>
  <c r="W27" i="67"/>
  <c r="E33" i="67"/>
  <c r="I33" i="67"/>
  <c r="M33" i="67"/>
  <c r="Q33" i="67"/>
  <c r="U33" i="67"/>
  <c r="E52" i="67"/>
  <c r="I52" i="67"/>
  <c r="M52" i="67"/>
  <c r="Q52" i="67"/>
  <c r="U52" i="67"/>
  <c r="E71" i="67"/>
  <c r="I71" i="67"/>
  <c r="M71" i="67"/>
  <c r="Q71" i="67"/>
  <c r="U71" i="67"/>
  <c r="C4" i="66"/>
  <c r="C3" i="66" s="1"/>
  <c r="G4" i="66"/>
  <c r="G3" i="66" s="1"/>
  <c r="K4" i="66"/>
  <c r="K3" i="66" s="1"/>
  <c r="O4" i="66"/>
  <c r="O3" i="66" s="1"/>
  <c r="S4" i="66"/>
  <c r="S3" i="66" s="1"/>
  <c r="W4" i="66"/>
  <c r="W3" i="66" s="1"/>
  <c r="E8" i="66"/>
  <c r="I8" i="66"/>
  <c r="M8" i="66"/>
  <c r="Q8" i="66"/>
  <c r="U8" i="66"/>
  <c r="E11" i="66"/>
  <c r="I11" i="66"/>
  <c r="M11" i="66"/>
  <c r="Q11" i="66"/>
  <c r="U11" i="66"/>
  <c r="C17" i="66"/>
  <c r="G17" i="66"/>
  <c r="K17" i="66"/>
  <c r="O17" i="66"/>
  <c r="S17" i="66"/>
  <c r="W17" i="66"/>
  <c r="C22" i="66"/>
  <c r="G22" i="66"/>
  <c r="K22" i="66"/>
  <c r="O22" i="66"/>
  <c r="S22" i="66"/>
  <c r="W22" i="66"/>
  <c r="E27" i="66"/>
  <c r="I27" i="66"/>
  <c r="M27" i="66"/>
  <c r="Q27" i="66"/>
  <c r="U27" i="66"/>
  <c r="C33" i="66"/>
  <c r="C26" i="66" s="1"/>
  <c r="G33" i="66"/>
  <c r="G26" i="66" s="1"/>
  <c r="K33" i="66"/>
  <c r="K26" i="66" s="1"/>
  <c r="O33" i="66"/>
  <c r="O26" i="66" s="1"/>
  <c r="S33" i="66"/>
  <c r="S26" i="66" s="1"/>
  <c r="W33" i="66"/>
  <c r="W26" i="66" s="1"/>
  <c r="C52" i="66"/>
  <c r="G52" i="66"/>
  <c r="K52" i="66"/>
  <c r="O52" i="66"/>
  <c r="S52" i="66"/>
  <c r="W52" i="66"/>
  <c r="C71" i="66"/>
  <c r="G71" i="66"/>
  <c r="K71" i="66"/>
  <c r="O71" i="66"/>
  <c r="S71" i="66"/>
  <c r="W71" i="66"/>
  <c r="E4" i="65"/>
  <c r="I4" i="65"/>
  <c r="M4" i="65"/>
  <c r="Q4" i="65"/>
  <c r="U4" i="65"/>
  <c r="C8" i="65"/>
  <c r="G8" i="65"/>
  <c r="K8" i="65"/>
  <c r="O8" i="65"/>
  <c r="S8" i="65"/>
  <c r="W8" i="65"/>
  <c r="C11" i="65"/>
  <c r="G11" i="65"/>
  <c r="K11" i="65"/>
  <c r="O11" i="65"/>
  <c r="S11" i="65"/>
  <c r="W11" i="65"/>
  <c r="E17" i="65"/>
  <c r="I17" i="65"/>
  <c r="M17" i="65"/>
  <c r="Q17" i="65"/>
  <c r="U17" i="65"/>
  <c r="E22" i="65"/>
  <c r="I22" i="65"/>
  <c r="M22" i="65"/>
  <c r="Q22" i="65"/>
  <c r="U22" i="65"/>
  <c r="C27" i="65"/>
  <c r="G27" i="65"/>
  <c r="K27" i="65"/>
  <c r="O27" i="65"/>
  <c r="S27" i="65"/>
  <c r="W27" i="65"/>
  <c r="E33" i="65"/>
  <c r="I33" i="65"/>
  <c r="M33" i="65"/>
  <c r="Q33" i="65"/>
  <c r="U33" i="65"/>
  <c r="E52" i="65"/>
  <c r="I52" i="65"/>
  <c r="M52" i="65"/>
  <c r="Q52" i="65"/>
  <c r="U52" i="65"/>
  <c r="E71" i="65"/>
  <c r="I71" i="65"/>
  <c r="M71" i="65"/>
  <c r="Q71" i="65"/>
  <c r="U71" i="65"/>
  <c r="C4" i="64"/>
  <c r="G4" i="64"/>
  <c r="K4" i="64"/>
  <c r="O4" i="64"/>
  <c r="S4" i="64"/>
  <c r="W4" i="64"/>
  <c r="E8" i="64"/>
  <c r="I8" i="64"/>
  <c r="M8" i="64"/>
  <c r="Q8" i="64"/>
  <c r="U8" i="64"/>
  <c r="E11" i="64"/>
  <c r="I11" i="64"/>
  <c r="M11" i="64"/>
  <c r="Q11" i="64"/>
  <c r="U11" i="64"/>
  <c r="C17" i="64"/>
  <c r="G17" i="64"/>
  <c r="K17" i="64"/>
  <c r="O17" i="64"/>
  <c r="S17" i="64"/>
  <c r="W17" i="64"/>
  <c r="C22" i="64"/>
  <c r="G22" i="64"/>
  <c r="K22" i="64"/>
  <c r="O22" i="64"/>
  <c r="S22" i="64"/>
  <c r="W22" i="64"/>
  <c r="E27" i="64"/>
  <c r="I27" i="64"/>
  <c r="M27" i="64"/>
  <c r="Q27" i="64"/>
  <c r="U27" i="64"/>
  <c r="C33" i="64"/>
  <c r="G33" i="64"/>
  <c r="K33" i="64"/>
  <c r="O33" i="64"/>
  <c r="S33" i="64"/>
  <c r="W33" i="64"/>
  <c r="C52" i="64"/>
  <c r="G52" i="64"/>
  <c r="K52" i="64"/>
  <c r="O52" i="64"/>
  <c r="S52" i="64"/>
  <c r="W52" i="64"/>
  <c r="C71" i="64"/>
  <c r="G71" i="64"/>
  <c r="K71" i="64"/>
  <c r="O71" i="64"/>
  <c r="S71" i="64"/>
  <c r="W71" i="64"/>
  <c r="E4" i="63"/>
  <c r="I4" i="63"/>
  <c r="M4" i="63"/>
  <c r="Q4" i="63"/>
  <c r="U4" i="63"/>
  <c r="C8" i="63"/>
  <c r="G8" i="63"/>
  <c r="K8" i="63"/>
  <c r="O8" i="63"/>
  <c r="S8" i="63"/>
  <c r="W8" i="63"/>
  <c r="C11" i="63"/>
  <c r="G11" i="63"/>
  <c r="K11" i="63"/>
  <c r="O11" i="63"/>
  <c r="S11" i="63"/>
  <c r="W11" i="63"/>
  <c r="E17" i="63"/>
  <c r="I17" i="63"/>
  <c r="M17" i="63"/>
  <c r="Q17" i="63"/>
  <c r="U17" i="63"/>
  <c r="E22" i="63"/>
  <c r="I22" i="63"/>
  <c r="M22" i="63"/>
  <c r="Q22" i="63"/>
  <c r="U22" i="63"/>
  <c r="C27" i="63"/>
  <c r="G27" i="63"/>
  <c r="K27" i="63"/>
  <c r="O27" i="63"/>
  <c r="S27" i="63"/>
  <c r="W27" i="63"/>
  <c r="E33" i="63"/>
  <c r="I33" i="63"/>
  <c r="M33" i="63"/>
  <c r="Q33" i="63"/>
  <c r="U33" i="63"/>
  <c r="E52" i="63"/>
  <c r="I52" i="63"/>
  <c r="M52" i="63"/>
  <c r="Q52" i="63"/>
  <c r="U52" i="63"/>
  <c r="E71" i="63"/>
  <c r="I71" i="63"/>
  <c r="M71" i="63"/>
  <c r="Q71" i="63"/>
  <c r="U71" i="63"/>
  <c r="C4" i="62"/>
  <c r="G4" i="62"/>
  <c r="K4" i="62"/>
  <c r="O4" i="62"/>
  <c r="S4" i="62"/>
  <c r="W4" i="62"/>
  <c r="E8" i="62"/>
  <c r="I8" i="62"/>
  <c r="M8" i="62"/>
  <c r="Q8" i="62"/>
  <c r="U8" i="62"/>
  <c r="E11" i="62"/>
  <c r="I11" i="62"/>
  <c r="M11" i="62"/>
  <c r="Q11" i="62"/>
  <c r="U11" i="62"/>
  <c r="C17" i="62"/>
  <c r="G17" i="62"/>
  <c r="K17" i="62"/>
  <c r="O17" i="62"/>
  <c r="S17" i="62"/>
  <c r="W17" i="62"/>
  <c r="C22" i="62"/>
  <c r="G22" i="62"/>
  <c r="K22" i="62"/>
  <c r="O22" i="62"/>
  <c r="S22" i="62"/>
  <c r="W22" i="62"/>
  <c r="E27" i="62"/>
  <c r="I27" i="62"/>
  <c r="M27" i="62"/>
  <c r="Q27" i="62"/>
  <c r="U27" i="62"/>
  <c r="C33" i="62"/>
  <c r="G33" i="62"/>
  <c r="K33" i="62"/>
  <c r="O33" i="62"/>
  <c r="S33" i="62"/>
  <c r="W33" i="62"/>
  <c r="C52" i="62"/>
  <c r="G52" i="62"/>
  <c r="K52" i="62"/>
  <c r="O52" i="62"/>
  <c r="S52" i="62"/>
  <c r="W52" i="62"/>
  <c r="C71" i="62"/>
  <c r="G71" i="62"/>
  <c r="K71" i="62"/>
  <c r="O71" i="62"/>
  <c r="S71" i="62"/>
  <c r="W71" i="62"/>
  <c r="E4" i="61"/>
  <c r="I4" i="61"/>
  <c r="M4" i="61"/>
  <c r="Q4" i="61"/>
  <c r="U4" i="61"/>
  <c r="C8" i="61"/>
  <c r="G8" i="61"/>
  <c r="K8" i="61"/>
  <c r="O8" i="61"/>
  <c r="S8" i="61"/>
  <c r="W8" i="61"/>
  <c r="C11" i="61"/>
  <c r="G11" i="61"/>
  <c r="K11" i="61"/>
  <c r="O11" i="61"/>
  <c r="S11" i="61"/>
  <c r="W11" i="61"/>
  <c r="E17" i="61"/>
  <c r="I17" i="61"/>
  <c r="M17" i="61"/>
  <c r="Q17" i="61"/>
  <c r="U17" i="61"/>
  <c r="E22" i="61"/>
  <c r="I22" i="61"/>
  <c r="M22" i="61"/>
  <c r="Q22" i="61"/>
  <c r="U22" i="61"/>
  <c r="C27" i="61"/>
  <c r="G27" i="61"/>
  <c r="K27" i="61"/>
  <c r="O27" i="61"/>
  <c r="S27" i="61"/>
  <c r="W27" i="61"/>
  <c r="E33" i="61"/>
  <c r="I33" i="61"/>
  <c r="M33" i="61"/>
  <c r="Q33" i="61"/>
  <c r="U33" i="61"/>
  <c r="E52" i="61"/>
  <c r="I52" i="61"/>
  <c r="M52" i="61"/>
  <c r="Q52" i="61"/>
  <c r="U52" i="61"/>
  <c r="N17" i="44"/>
  <c r="F33" i="44"/>
  <c r="N33" i="44"/>
  <c r="V33" i="44"/>
  <c r="F52" i="44"/>
  <c r="J52" i="44"/>
  <c r="N52" i="44"/>
  <c r="R52" i="44"/>
  <c r="V52" i="44"/>
  <c r="N71" i="44"/>
  <c r="D3" i="43"/>
  <c r="T3" i="43"/>
  <c r="E8" i="43"/>
  <c r="Q8" i="43"/>
  <c r="W22" i="43"/>
  <c r="W52" i="43"/>
  <c r="M11" i="41"/>
  <c r="M4" i="40"/>
  <c r="M3" i="40" s="1"/>
  <c r="M33" i="40"/>
  <c r="M26" i="40" s="1"/>
  <c r="Q26" i="38"/>
  <c r="U26" i="38"/>
  <c r="C26" i="37"/>
  <c r="G17" i="35"/>
  <c r="M27" i="35"/>
  <c r="M26" i="35" s="1"/>
  <c r="G52" i="35"/>
  <c r="S52" i="35"/>
  <c r="H3" i="27"/>
  <c r="L3" i="27"/>
  <c r="T3" i="27"/>
  <c r="H26" i="26"/>
  <c r="N71" i="10"/>
  <c r="J3" i="5"/>
  <c r="V3" i="3"/>
  <c r="J3" i="3"/>
  <c r="J22" i="94" l="1"/>
  <c r="L26" i="107"/>
  <c r="H26" i="107"/>
  <c r="P71" i="30"/>
  <c r="H22" i="94"/>
  <c r="W8" i="60"/>
  <c r="D8" i="60"/>
  <c r="O26" i="62"/>
  <c r="I26" i="67"/>
  <c r="E22" i="60"/>
  <c r="J3" i="41"/>
  <c r="D8" i="75"/>
  <c r="Q26" i="96"/>
  <c r="W26" i="69"/>
  <c r="P3" i="74"/>
  <c r="L3" i="78"/>
  <c r="J26" i="79"/>
  <c r="R26" i="81"/>
  <c r="L26" i="84"/>
  <c r="T26" i="86"/>
  <c r="P26" i="99"/>
  <c r="F26" i="100"/>
  <c r="G26" i="112"/>
  <c r="M26" i="59"/>
  <c r="K71" i="30"/>
  <c r="I3" i="32"/>
  <c r="I2" i="32" s="1"/>
  <c r="G26" i="87"/>
  <c r="G2" i="87" s="1"/>
  <c r="P26" i="100"/>
  <c r="S26" i="76"/>
  <c r="K8" i="94"/>
  <c r="C22" i="94"/>
  <c r="U8" i="94"/>
  <c r="T22" i="94"/>
  <c r="K26" i="24"/>
  <c r="E26" i="110"/>
  <c r="M26" i="6"/>
  <c r="Q3" i="55"/>
  <c r="Q2" i="55" s="1"/>
  <c r="D71" i="60"/>
  <c r="R8" i="30"/>
  <c r="D26" i="92"/>
  <c r="H26" i="121"/>
  <c r="I26" i="34"/>
  <c r="G26" i="59"/>
  <c r="W3" i="119"/>
  <c r="T26" i="44"/>
  <c r="T2" i="44" s="1"/>
  <c r="D26" i="112"/>
  <c r="L26" i="114"/>
  <c r="I26" i="54"/>
  <c r="F3" i="119"/>
  <c r="T3" i="6"/>
  <c r="C26" i="63"/>
  <c r="O26" i="65"/>
  <c r="O26" i="78"/>
  <c r="W26" i="108"/>
  <c r="O71" i="30"/>
  <c r="O22" i="75"/>
  <c r="Q26" i="87"/>
  <c r="T3" i="91"/>
  <c r="T22" i="60"/>
  <c r="E26" i="64"/>
  <c r="S26" i="67"/>
  <c r="T3" i="44"/>
  <c r="N26" i="57"/>
  <c r="I26" i="44"/>
  <c r="E26" i="77"/>
  <c r="C3" i="35"/>
  <c r="P22" i="75"/>
  <c r="K26" i="61"/>
  <c r="P26" i="84"/>
  <c r="F26" i="85"/>
  <c r="V26" i="55"/>
  <c r="P71" i="94"/>
  <c r="O22" i="60"/>
  <c r="O71" i="75"/>
  <c r="Q26" i="66"/>
  <c r="L26" i="82"/>
  <c r="H26" i="95"/>
  <c r="F26" i="91"/>
  <c r="M71" i="30"/>
  <c r="K71" i="60"/>
  <c r="E71" i="94"/>
  <c r="O26" i="70"/>
  <c r="M26" i="61"/>
  <c r="E26" i="65"/>
  <c r="P26" i="85"/>
  <c r="F26" i="86"/>
  <c r="P3" i="54"/>
  <c r="E26" i="78"/>
  <c r="N26" i="88"/>
  <c r="F3" i="39"/>
  <c r="I22" i="30"/>
  <c r="O8" i="75"/>
  <c r="R26" i="74"/>
  <c r="N26" i="115"/>
  <c r="Q26" i="100"/>
  <c r="U3" i="61"/>
  <c r="I26" i="65"/>
  <c r="F26" i="92"/>
  <c r="P26" i="70"/>
  <c r="U26" i="84"/>
  <c r="U26" i="95"/>
  <c r="S8" i="60"/>
  <c r="P26" i="92"/>
  <c r="W26" i="85"/>
  <c r="E26" i="99"/>
  <c r="L26" i="73"/>
  <c r="U26" i="54"/>
  <c r="K26" i="86"/>
  <c r="L26" i="80"/>
  <c r="Q26" i="91"/>
  <c r="M4" i="94"/>
  <c r="D26" i="74"/>
  <c r="P26" i="82"/>
  <c r="H3" i="82"/>
  <c r="R26" i="100"/>
  <c r="W3" i="24"/>
  <c r="S26" i="59"/>
  <c r="M26" i="87"/>
  <c r="L3" i="54"/>
  <c r="E26" i="76"/>
  <c r="I3" i="76"/>
  <c r="F22" i="60"/>
  <c r="E22" i="30"/>
  <c r="G71" i="60"/>
  <c r="K8" i="75"/>
  <c r="U26" i="62"/>
  <c r="M26" i="66"/>
  <c r="O26" i="67"/>
  <c r="K26" i="70"/>
  <c r="H26" i="82"/>
  <c r="T26" i="91"/>
  <c r="N26" i="99"/>
  <c r="U26" i="109"/>
  <c r="G3" i="121"/>
  <c r="V26" i="82"/>
  <c r="L26" i="112"/>
  <c r="J26" i="115"/>
  <c r="U26" i="34"/>
  <c r="D26" i="31"/>
  <c r="P22" i="60"/>
  <c r="N8" i="60"/>
  <c r="R71" i="75"/>
  <c r="L22" i="75"/>
  <c r="U8" i="75"/>
  <c r="U26" i="70"/>
  <c r="D26" i="76"/>
  <c r="L26" i="85"/>
  <c r="U26" i="76"/>
  <c r="J26" i="88"/>
  <c r="J2" i="88" s="1"/>
  <c r="L71" i="94"/>
  <c r="K22" i="75"/>
  <c r="Q3" i="61"/>
  <c r="C26" i="87"/>
  <c r="T26" i="115"/>
  <c r="J26" i="57"/>
  <c r="F26" i="68"/>
  <c r="U26" i="83"/>
  <c r="U26" i="63"/>
  <c r="K26" i="62"/>
  <c r="W26" i="64"/>
  <c r="E26" i="67"/>
  <c r="R26" i="55"/>
  <c r="W26" i="77"/>
  <c r="T26" i="88"/>
  <c r="G22" i="30"/>
  <c r="N8" i="30"/>
  <c r="K26" i="65"/>
  <c r="V26" i="79"/>
  <c r="T26" i="107"/>
  <c r="T26" i="57"/>
  <c r="K26" i="78"/>
  <c r="F3" i="41"/>
  <c r="F2" i="41" s="1"/>
  <c r="K22" i="60"/>
  <c r="K71" i="75"/>
  <c r="C26" i="105"/>
  <c r="V8" i="30"/>
  <c r="E26" i="96"/>
  <c r="S26" i="99"/>
  <c r="L26" i="121"/>
  <c r="O71" i="60"/>
  <c r="M22" i="94"/>
  <c r="I3" i="46"/>
  <c r="H22" i="30"/>
  <c r="J71" i="94"/>
  <c r="O22" i="30"/>
  <c r="T3" i="39"/>
  <c r="W3" i="41"/>
  <c r="W2" i="41" s="1"/>
  <c r="I22" i="60"/>
  <c r="Q26" i="58"/>
  <c r="M26" i="58"/>
  <c r="U26" i="90"/>
  <c r="J26" i="29"/>
  <c r="J2" i="29" s="1"/>
  <c r="I26" i="59"/>
  <c r="K3" i="44"/>
  <c r="K2" i="44" s="1"/>
  <c r="E26" i="83"/>
  <c r="U22" i="30"/>
  <c r="L26" i="55"/>
  <c r="E26" i="108"/>
  <c r="T26" i="29"/>
  <c r="M26" i="112"/>
  <c r="W26" i="38"/>
  <c r="F26" i="82"/>
  <c r="R26" i="91"/>
  <c r="E3" i="39"/>
  <c r="E2" i="39" s="1"/>
  <c r="J4" i="30"/>
  <c r="E26" i="109"/>
  <c r="T26" i="23"/>
  <c r="I3" i="41"/>
  <c r="I2" i="41" s="1"/>
  <c r="V22" i="60"/>
  <c r="M3" i="6"/>
  <c r="G26" i="35"/>
  <c r="E2" i="27"/>
  <c r="R26" i="80"/>
  <c r="D26" i="81"/>
  <c r="D26" i="82"/>
  <c r="P26" i="91"/>
  <c r="I2" i="27"/>
  <c r="R2" i="3"/>
  <c r="J26" i="99"/>
  <c r="Q26" i="110"/>
  <c r="D26" i="87"/>
  <c r="S8" i="94"/>
  <c r="D26" i="46"/>
  <c r="H3" i="46"/>
  <c r="P4" i="94"/>
  <c r="Q8" i="60"/>
  <c r="U71" i="94"/>
  <c r="U22" i="94"/>
  <c r="P26" i="46"/>
  <c r="T3" i="99"/>
  <c r="P3" i="76"/>
  <c r="H26" i="79"/>
  <c r="P26" i="81"/>
  <c r="D26" i="99"/>
  <c r="J71" i="60"/>
  <c r="U22" i="60"/>
  <c r="R3" i="116"/>
  <c r="K26" i="46"/>
  <c r="E26" i="98"/>
  <c r="E3" i="69"/>
  <c r="E2" i="69" s="1"/>
  <c r="W26" i="4"/>
  <c r="Q3" i="6"/>
  <c r="K26" i="92"/>
  <c r="P71" i="60"/>
  <c r="J3" i="100"/>
  <c r="C26" i="113"/>
  <c r="R26" i="99"/>
  <c r="U26" i="92"/>
  <c r="C3" i="92"/>
  <c r="K26" i="112"/>
  <c r="F26" i="73"/>
  <c r="N3" i="98"/>
  <c r="N2" i="98" s="1"/>
  <c r="V3" i="100"/>
  <c r="F26" i="107"/>
  <c r="H3" i="107"/>
  <c r="H2" i="107" s="1"/>
  <c r="M26" i="53"/>
  <c r="R26" i="62"/>
  <c r="E26" i="85"/>
  <c r="S26" i="109"/>
  <c r="Q71" i="94"/>
  <c r="V3" i="41"/>
  <c r="V2" i="41" s="1"/>
  <c r="O17" i="30"/>
  <c r="I27" i="60"/>
  <c r="W4" i="60"/>
  <c r="S27" i="75"/>
  <c r="I8" i="30"/>
  <c r="G3" i="41"/>
  <c r="G2" i="41" s="1"/>
  <c r="C8" i="75"/>
  <c r="D17" i="94"/>
  <c r="U71" i="30"/>
  <c r="V22" i="75"/>
  <c r="F22" i="75"/>
  <c r="T8" i="30"/>
  <c r="Q71" i="60"/>
  <c r="U22" i="75"/>
  <c r="I8" i="75"/>
  <c r="E22" i="94"/>
  <c r="M3" i="41"/>
  <c r="M2" i="41" s="1"/>
  <c r="C26" i="84"/>
  <c r="O26" i="86"/>
  <c r="M26" i="89"/>
  <c r="C26" i="95"/>
  <c r="C26" i="98"/>
  <c r="P26" i="73"/>
  <c r="P26" i="76"/>
  <c r="F26" i="76"/>
  <c r="J26" i="92"/>
  <c r="L26" i="95"/>
  <c r="O3" i="59"/>
  <c r="O26" i="54"/>
  <c r="O2" i="54" s="1"/>
  <c r="T26" i="61"/>
  <c r="T26" i="70"/>
  <c r="U26" i="82"/>
  <c r="U2" i="82" s="1"/>
  <c r="S26" i="46"/>
  <c r="I26" i="110"/>
  <c r="T26" i="112"/>
  <c r="R26" i="115"/>
  <c r="W26" i="53"/>
  <c r="G3" i="73"/>
  <c r="G2" i="73" s="1"/>
  <c r="U26" i="100"/>
  <c r="C3" i="100"/>
  <c r="N22" i="30"/>
  <c r="T8" i="60"/>
  <c r="U8" i="60"/>
  <c r="M8" i="75"/>
  <c r="K71" i="94"/>
  <c r="H2" i="28"/>
  <c r="H26" i="74"/>
  <c r="E26" i="86"/>
  <c r="C26" i="114"/>
  <c r="N4" i="75"/>
  <c r="N71" i="94"/>
  <c r="T71" i="30"/>
  <c r="I2" i="39"/>
  <c r="J2" i="25"/>
  <c r="D3" i="78"/>
  <c r="D2" i="78" s="1"/>
  <c r="T26" i="80"/>
  <c r="J26" i="81"/>
  <c r="J2" i="81" s="1"/>
  <c r="D26" i="84"/>
  <c r="L26" i="86"/>
  <c r="V3" i="98"/>
  <c r="V2" i="98" s="1"/>
  <c r="T26" i="113"/>
  <c r="J26" i="114"/>
  <c r="I26" i="109"/>
  <c r="V26" i="74"/>
  <c r="V26" i="76"/>
  <c r="P26" i="80"/>
  <c r="L26" i="99"/>
  <c r="O3" i="42"/>
  <c r="O2" i="42" s="1"/>
  <c r="D26" i="61"/>
  <c r="D26" i="62"/>
  <c r="I26" i="99"/>
  <c r="C8" i="30"/>
  <c r="J71" i="75"/>
  <c r="L8" i="75"/>
  <c r="N2" i="26"/>
  <c r="N3" i="116"/>
  <c r="O26" i="61"/>
  <c r="O26" i="64"/>
  <c r="N26" i="82"/>
  <c r="P3" i="82"/>
  <c r="L26" i="92"/>
  <c r="V26" i="95"/>
  <c r="O26" i="58"/>
  <c r="G3" i="59"/>
  <c r="E26" i="53"/>
  <c r="R26" i="29"/>
  <c r="R22" i="30"/>
  <c r="H3" i="40"/>
  <c r="Q3" i="37"/>
  <c r="Q2" i="37" s="1"/>
  <c r="F3" i="46"/>
  <c r="G3" i="46"/>
  <c r="C3" i="62"/>
  <c r="W26" i="63"/>
  <c r="C26" i="65"/>
  <c r="R26" i="76"/>
  <c r="L26" i="79"/>
  <c r="R3" i="79"/>
  <c r="D3" i="80"/>
  <c r="T26" i="81"/>
  <c r="R26" i="84"/>
  <c r="D3" i="107"/>
  <c r="U3" i="76"/>
  <c r="C3" i="83"/>
  <c r="C2" i="83" s="1"/>
  <c r="H3" i="87"/>
  <c r="S26" i="113"/>
  <c r="I26" i="113"/>
  <c r="W3" i="113"/>
  <c r="K26" i="114"/>
  <c r="O71" i="94"/>
  <c r="P8" i="94"/>
  <c r="L26" i="57"/>
  <c r="R3" i="57"/>
  <c r="O26" i="53"/>
  <c r="M26" i="83"/>
  <c r="E26" i="91"/>
  <c r="O3" i="108"/>
  <c r="C26" i="109"/>
  <c r="L22" i="30"/>
  <c r="C22" i="75"/>
  <c r="M26" i="62"/>
  <c r="G26" i="67"/>
  <c r="T26" i="73"/>
  <c r="L3" i="76"/>
  <c r="N26" i="92"/>
  <c r="M3" i="61"/>
  <c r="C3" i="70"/>
  <c r="P3" i="78"/>
  <c r="P2" i="78" s="1"/>
  <c r="F26" i="84"/>
  <c r="H3" i="84"/>
  <c r="N26" i="86"/>
  <c r="P3" i="86"/>
  <c r="G3" i="42"/>
  <c r="G2" i="42" s="1"/>
  <c r="O26" i="77"/>
  <c r="L26" i="88"/>
  <c r="C26" i="70"/>
  <c r="L26" i="76"/>
  <c r="E26" i="87"/>
  <c r="H26" i="54"/>
  <c r="Q26" i="54"/>
  <c r="N26" i="61"/>
  <c r="E3" i="76"/>
  <c r="O3" i="77"/>
  <c r="C26" i="78"/>
  <c r="W3" i="98"/>
  <c r="D3" i="72"/>
  <c r="M26" i="63"/>
  <c r="Q3" i="63"/>
  <c r="N3" i="73"/>
  <c r="V3" i="85"/>
  <c r="H3" i="86"/>
  <c r="L26" i="91"/>
  <c r="N26" i="107"/>
  <c r="P3" i="107"/>
  <c r="Q26" i="24"/>
  <c r="Q2" i="24" s="1"/>
  <c r="R26" i="44"/>
  <c r="E26" i="100"/>
  <c r="S3" i="100"/>
  <c r="C22" i="60"/>
  <c r="C71" i="75"/>
  <c r="P22" i="94"/>
  <c r="W26" i="46"/>
  <c r="U3" i="16"/>
  <c r="W26" i="54"/>
  <c r="J71" i="30"/>
  <c r="S3" i="46"/>
  <c r="F26" i="46"/>
  <c r="T26" i="46"/>
  <c r="V3" i="46"/>
  <c r="U3" i="46"/>
  <c r="C3" i="125"/>
  <c r="H26" i="46"/>
  <c r="Q3" i="46"/>
  <c r="V3" i="16"/>
  <c r="L26" i="46"/>
  <c r="W3" i="38"/>
  <c r="S4" i="102"/>
  <c r="I2" i="23"/>
  <c r="G3" i="16"/>
  <c r="O3" i="46"/>
  <c r="W26" i="59"/>
  <c r="R3" i="16"/>
  <c r="N3" i="46"/>
  <c r="U26" i="6"/>
  <c r="Q26" i="2"/>
  <c r="G22" i="94"/>
  <c r="E26" i="46"/>
  <c r="M71" i="60"/>
  <c r="W3" i="46"/>
  <c r="K26" i="16"/>
  <c r="U26" i="46"/>
  <c r="E4" i="60"/>
  <c r="M8" i="94"/>
  <c r="O3" i="16"/>
  <c r="E27" i="102"/>
  <c r="V26" i="16"/>
  <c r="H2" i="3"/>
  <c r="H26" i="40"/>
  <c r="O3" i="39"/>
  <c r="O2" i="39" s="1"/>
  <c r="J4" i="94"/>
  <c r="M26" i="46"/>
  <c r="P8" i="60"/>
  <c r="W71" i="94"/>
  <c r="U3" i="35"/>
  <c r="U2" i="35" s="1"/>
  <c r="J3" i="16"/>
  <c r="T3" i="46"/>
  <c r="S26" i="92"/>
  <c r="Q71" i="30"/>
  <c r="J22" i="102"/>
  <c r="D4" i="94"/>
  <c r="H26" i="55"/>
  <c r="S26" i="85"/>
  <c r="K26" i="85"/>
  <c r="D26" i="100"/>
  <c r="M3" i="46"/>
  <c r="H26" i="81"/>
  <c r="P26" i="61"/>
  <c r="G26" i="46"/>
  <c r="O4" i="94"/>
  <c r="N26" i="74"/>
  <c r="P3" i="46"/>
  <c r="H26" i="2"/>
  <c r="U8" i="30"/>
  <c r="N22" i="60"/>
  <c r="N22" i="75"/>
  <c r="V3" i="28"/>
  <c r="V2" i="28" s="1"/>
  <c r="J22" i="60"/>
  <c r="V3" i="24"/>
  <c r="V2" i="24" s="1"/>
  <c r="K26" i="38"/>
  <c r="R3" i="24"/>
  <c r="R2" i="24" s="1"/>
  <c r="F8" i="102"/>
  <c r="E8" i="30"/>
  <c r="G26" i="38"/>
  <c r="N8" i="94"/>
  <c r="O26" i="87"/>
  <c r="O2" i="87" s="1"/>
  <c r="C26" i="38"/>
  <c r="O26" i="46"/>
  <c r="L26" i="40"/>
  <c r="D3" i="46"/>
  <c r="K2" i="37"/>
  <c r="Q26" i="46"/>
  <c r="V71" i="60"/>
  <c r="R26" i="46"/>
  <c r="J3" i="46"/>
  <c r="C26" i="62"/>
  <c r="F26" i="74"/>
  <c r="E4" i="75"/>
  <c r="V26" i="100"/>
  <c r="P26" i="68"/>
  <c r="D26" i="85"/>
  <c r="L3" i="46"/>
  <c r="K3" i="46"/>
  <c r="Q26" i="16"/>
  <c r="T26" i="92"/>
  <c r="J3" i="92"/>
  <c r="W3" i="108"/>
  <c r="W3" i="25"/>
  <c r="W2" i="25" s="1"/>
  <c r="U26" i="16"/>
  <c r="F3" i="16"/>
  <c r="P26" i="112"/>
  <c r="F26" i="24"/>
  <c r="F2" i="24" s="1"/>
  <c r="J3" i="33"/>
  <c r="J2" i="33" s="1"/>
  <c r="O3" i="64"/>
  <c r="U71" i="60"/>
  <c r="F3" i="33"/>
  <c r="F2" i="33" s="1"/>
  <c r="M27" i="94"/>
  <c r="E4" i="94"/>
  <c r="Q4" i="60"/>
  <c r="S22" i="75"/>
  <c r="L3" i="99"/>
  <c r="L2" i="99" s="1"/>
  <c r="H3" i="16"/>
  <c r="J26" i="46"/>
  <c r="T3" i="16"/>
  <c r="E26" i="90"/>
  <c r="E3" i="46"/>
  <c r="R26" i="61"/>
  <c r="J26" i="121"/>
  <c r="Q3" i="116"/>
  <c r="V3" i="116"/>
  <c r="M3" i="16"/>
  <c r="I26" i="16"/>
  <c r="N3" i="16"/>
  <c r="N71" i="30"/>
  <c r="P4" i="102"/>
  <c r="T26" i="16"/>
  <c r="N26" i="16"/>
  <c r="W3" i="16"/>
  <c r="Q3" i="16"/>
  <c r="P2" i="28"/>
  <c r="D3" i="16"/>
  <c r="S3" i="16"/>
  <c r="J3" i="6"/>
  <c r="J2" i="6" s="1"/>
  <c r="I26" i="46"/>
  <c r="I2" i="46" s="1"/>
  <c r="L3" i="16"/>
  <c r="I3" i="116"/>
  <c r="D3" i="116"/>
  <c r="R26" i="16"/>
  <c r="W26" i="16"/>
  <c r="E26" i="16"/>
  <c r="H26" i="44"/>
  <c r="W3" i="85"/>
  <c r="J26" i="73"/>
  <c r="R3" i="34"/>
  <c r="R2" i="34" s="1"/>
  <c r="K3" i="73"/>
  <c r="K2" i="73" s="1"/>
  <c r="T26" i="87"/>
  <c r="L3" i="116"/>
  <c r="I3" i="44"/>
  <c r="V3" i="69"/>
  <c r="V2" i="69" s="1"/>
  <c r="F26" i="70"/>
  <c r="H3" i="70"/>
  <c r="P26" i="29"/>
  <c r="K3" i="27"/>
  <c r="K2" i="27" s="1"/>
  <c r="J8" i="75"/>
  <c r="P3" i="116"/>
  <c r="F26" i="16"/>
  <c r="N26" i="24"/>
  <c r="I26" i="86"/>
  <c r="S26" i="38"/>
  <c r="T4" i="60"/>
  <c r="D71" i="75"/>
  <c r="K2" i="28"/>
  <c r="V4" i="30"/>
  <c r="E11" i="75"/>
  <c r="W2" i="29"/>
  <c r="V27" i="30"/>
  <c r="C71" i="60"/>
  <c r="G22" i="60"/>
  <c r="M4" i="60"/>
  <c r="G71" i="75"/>
  <c r="G22" i="75"/>
  <c r="Q8" i="75"/>
  <c r="G8" i="75"/>
  <c r="R4" i="102"/>
  <c r="L22" i="94"/>
  <c r="Q22" i="102"/>
  <c r="M8" i="102"/>
  <c r="U2" i="40"/>
  <c r="H3" i="74"/>
  <c r="H26" i="62"/>
  <c r="C26" i="82"/>
  <c r="L8" i="60"/>
  <c r="J3" i="31"/>
  <c r="J3" i="116"/>
  <c r="N26" i="46"/>
  <c r="P3" i="16"/>
  <c r="L26" i="74"/>
  <c r="P26" i="23"/>
  <c r="E3" i="41"/>
  <c r="L71" i="60"/>
  <c r="R22" i="60"/>
  <c r="R22" i="75"/>
  <c r="F4" i="75"/>
  <c r="Q22" i="30"/>
  <c r="N2" i="3"/>
  <c r="M3" i="116"/>
  <c r="R3" i="46"/>
  <c r="H3" i="44"/>
  <c r="G26" i="84"/>
  <c r="F22" i="30"/>
  <c r="C26" i="35"/>
  <c r="F71" i="75"/>
  <c r="H8" i="75"/>
  <c r="W22" i="75"/>
  <c r="P8" i="102"/>
  <c r="O26" i="16"/>
  <c r="V26" i="46"/>
  <c r="I3" i="16"/>
  <c r="K3" i="16"/>
  <c r="J26" i="16"/>
  <c r="L26" i="16"/>
  <c r="E3" i="16"/>
  <c r="S26" i="16"/>
  <c r="M26" i="16"/>
  <c r="G26" i="16"/>
  <c r="D3" i="91"/>
  <c r="E3" i="32"/>
  <c r="E2" i="32" s="1"/>
  <c r="F3" i="69"/>
  <c r="F2" i="69" s="1"/>
  <c r="V26" i="70"/>
  <c r="O8" i="60"/>
  <c r="T3" i="62"/>
  <c r="M26" i="84"/>
  <c r="Q3" i="84"/>
  <c r="R26" i="87"/>
  <c r="E26" i="34"/>
  <c r="T17" i="75"/>
  <c r="P4" i="75"/>
  <c r="Q26" i="86"/>
  <c r="R71" i="30"/>
  <c r="C17" i="30"/>
  <c r="C3" i="38"/>
  <c r="D26" i="16"/>
  <c r="S26" i="82"/>
  <c r="L4" i="75"/>
  <c r="U3" i="116"/>
  <c r="L3" i="82"/>
  <c r="H26" i="92"/>
  <c r="G3" i="83"/>
  <c r="G2" i="83" s="1"/>
  <c r="O26" i="85"/>
  <c r="G26" i="61"/>
  <c r="G26" i="70"/>
  <c r="J26" i="74"/>
  <c r="N3" i="79"/>
  <c r="F26" i="62"/>
  <c r="W26" i="84"/>
  <c r="C26" i="86"/>
  <c r="K26" i="67"/>
  <c r="R26" i="79"/>
  <c r="D26" i="80"/>
  <c r="P3" i="58"/>
  <c r="D3" i="70"/>
  <c r="D2" i="70" s="1"/>
  <c r="H26" i="16"/>
  <c r="J26" i="95"/>
  <c r="Q26" i="6"/>
  <c r="H26" i="70"/>
  <c r="E26" i="66"/>
  <c r="G3" i="70"/>
  <c r="T26" i="74"/>
  <c r="H26" i="84"/>
  <c r="H3" i="95"/>
  <c r="F3" i="98"/>
  <c r="F2" i="98" s="1"/>
  <c r="H26" i="100"/>
  <c r="N3" i="100"/>
  <c r="N2" i="100" s="1"/>
  <c r="D3" i="114"/>
  <c r="T26" i="68"/>
  <c r="S3" i="73"/>
  <c r="S2" i="73" s="1"/>
  <c r="K26" i="82"/>
  <c r="F26" i="88"/>
  <c r="S3" i="113"/>
  <c r="O3" i="90"/>
  <c r="U2" i="26"/>
  <c r="W2" i="37"/>
  <c r="T3" i="24"/>
  <c r="T2" i="26"/>
  <c r="W3" i="27"/>
  <c r="T26" i="79"/>
  <c r="J26" i="80"/>
  <c r="L3" i="80"/>
  <c r="R26" i="82"/>
  <c r="V26" i="113"/>
  <c r="H26" i="114"/>
  <c r="I26" i="6"/>
  <c r="W3" i="43"/>
  <c r="W2" i="43" s="1"/>
  <c r="N26" i="70"/>
  <c r="P3" i="70"/>
  <c r="I26" i="92"/>
  <c r="S71" i="94"/>
  <c r="I26" i="61"/>
  <c r="D3" i="74"/>
  <c r="V26" i="84"/>
  <c r="H26" i="85"/>
  <c r="R3" i="92"/>
  <c r="E3" i="58"/>
  <c r="S26" i="77"/>
  <c r="O26" i="84"/>
  <c r="G3" i="85"/>
  <c r="I3" i="86"/>
  <c r="P26" i="88"/>
  <c r="E26" i="95"/>
  <c r="D3" i="5"/>
  <c r="D2" i="5" s="1"/>
  <c r="H3" i="23"/>
  <c r="H2" i="23" s="1"/>
  <c r="S4" i="60"/>
  <c r="F3" i="116"/>
  <c r="V26" i="92"/>
  <c r="D26" i="95"/>
  <c r="N26" i="112"/>
  <c r="P3" i="112"/>
  <c r="F3" i="113"/>
  <c r="V26" i="114"/>
  <c r="N3" i="115"/>
  <c r="N2" i="115" s="1"/>
  <c r="P3" i="44"/>
  <c r="P26" i="62"/>
  <c r="G26" i="78"/>
  <c r="M26" i="97"/>
  <c r="H3" i="116"/>
  <c r="G3" i="116"/>
  <c r="W26" i="61"/>
  <c r="G26" i="62"/>
  <c r="S26" i="64"/>
  <c r="R26" i="73"/>
  <c r="J3" i="73"/>
  <c r="F26" i="57"/>
  <c r="C26" i="59"/>
  <c r="Q26" i="85"/>
  <c r="U26" i="99"/>
  <c r="U26" i="108"/>
  <c r="P4" i="30"/>
  <c r="O4" i="60"/>
  <c r="R26" i="88"/>
  <c r="R2" i="88" s="1"/>
  <c r="L26" i="29"/>
  <c r="T22" i="30"/>
  <c r="D22" i="30"/>
  <c r="F17" i="30"/>
  <c r="Q8" i="30"/>
  <c r="H27" i="60"/>
  <c r="P27" i="60"/>
  <c r="V17" i="60"/>
  <c r="H17" i="60"/>
  <c r="V8" i="60"/>
  <c r="H8" i="60"/>
  <c r="F4" i="60"/>
  <c r="V71" i="75"/>
  <c r="T22" i="75"/>
  <c r="L11" i="75"/>
  <c r="T11" i="75"/>
  <c r="F8" i="75"/>
  <c r="M22" i="30"/>
  <c r="K22" i="30"/>
  <c r="S17" i="30"/>
  <c r="D4" i="30"/>
  <c r="E3" i="35"/>
  <c r="E2" i="35" s="1"/>
  <c r="S22" i="60"/>
  <c r="O11" i="60"/>
  <c r="S71" i="75"/>
  <c r="M17" i="75"/>
  <c r="C17" i="75"/>
  <c r="H22" i="102"/>
  <c r="L27" i="94"/>
  <c r="R22" i="94"/>
  <c r="L8" i="94"/>
  <c r="F4" i="94"/>
  <c r="S17" i="102"/>
  <c r="L2" i="26"/>
  <c r="G3" i="62"/>
  <c r="S3" i="64"/>
  <c r="G26" i="65"/>
  <c r="D3" i="82"/>
  <c r="P3" i="91"/>
  <c r="F3" i="92"/>
  <c r="P26" i="44"/>
  <c r="K26" i="58"/>
  <c r="O26" i="98"/>
  <c r="Q26" i="107"/>
  <c r="U3" i="107"/>
  <c r="J8" i="30"/>
  <c r="P26" i="16"/>
  <c r="L3" i="72"/>
  <c r="L2" i="72" s="1"/>
  <c r="F3" i="79"/>
  <c r="I26" i="87"/>
  <c r="H26" i="99"/>
  <c r="P26" i="107"/>
  <c r="W26" i="97"/>
  <c r="W26" i="100"/>
  <c r="C26" i="112"/>
  <c r="W26" i="113"/>
  <c r="O26" i="114"/>
  <c r="P8" i="75"/>
  <c r="F8" i="94"/>
  <c r="N71" i="102"/>
  <c r="I3" i="69"/>
  <c r="I2" i="69" s="1"/>
  <c r="U26" i="87"/>
  <c r="K3" i="42"/>
  <c r="K2" i="42" s="1"/>
  <c r="F26" i="55"/>
  <c r="F2" i="55" s="1"/>
  <c r="S26" i="78"/>
  <c r="S26" i="97"/>
  <c r="S26" i="100"/>
  <c r="M26" i="113"/>
  <c r="R4" i="30"/>
  <c r="E71" i="60"/>
  <c r="I4" i="94"/>
  <c r="R17" i="94"/>
  <c r="V8" i="94"/>
  <c r="P71" i="102"/>
  <c r="T26" i="84"/>
  <c r="J26" i="85"/>
  <c r="C3" i="42"/>
  <c r="C2" i="42" s="1"/>
  <c r="R26" i="57"/>
  <c r="I26" i="76"/>
  <c r="I2" i="76" s="1"/>
  <c r="W3" i="77"/>
  <c r="C26" i="103"/>
  <c r="Q26" i="109"/>
  <c r="E26" i="112"/>
  <c r="E2" i="112" s="1"/>
  <c r="V3" i="31"/>
  <c r="R11" i="30"/>
  <c r="S26" i="62"/>
  <c r="M26" i="67"/>
  <c r="M2" i="67" s="1"/>
  <c r="V3" i="73"/>
  <c r="H3" i="76"/>
  <c r="J26" i="91"/>
  <c r="U26" i="110"/>
  <c r="I3" i="55"/>
  <c r="U26" i="89"/>
  <c r="W26" i="107"/>
  <c r="Q3" i="114"/>
  <c r="S3" i="121"/>
  <c r="D3" i="84"/>
  <c r="T26" i="85"/>
  <c r="J26" i="86"/>
  <c r="L3" i="86"/>
  <c r="L2" i="86" s="1"/>
  <c r="R26" i="113"/>
  <c r="D26" i="114"/>
  <c r="U26" i="53"/>
  <c r="C3" i="53"/>
  <c r="P3" i="68"/>
  <c r="W26" i="76"/>
  <c r="G26" i="113"/>
  <c r="H26" i="31"/>
  <c r="U4" i="75"/>
  <c r="J8" i="102"/>
  <c r="U3" i="63"/>
  <c r="U2" i="63" s="1"/>
  <c r="E3" i="61"/>
  <c r="H26" i="76"/>
  <c r="K26" i="87"/>
  <c r="K2" i="87" s="1"/>
  <c r="S3" i="39"/>
  <c r="L3" i="44"/>
  <c r="T3" i="54"/>
  <c r="T2" i="54" s="1"/>
  <c r="D26" i="55"/>
  <c r="I26" i="78"/>
  <c r="M3" i="78"/>
  <c r="W26" i="90"/>
  <c r="O26" i="112"/>
  <c r="N2" i="27"/>
  <c r="N17" i="75"/>
  <c r="T71" i="94"/>
  <c r="I26" i="64"/>
  <c r="W3" i="64"/>
  <c r="U26" i="66"/>
  <c r="W26" i="67"/>
  <c r="C26" i="69"/>
  <c r="S26" i="70"/>
  <c r="J26" i="112"/>
  <c r="L3" i="112"/>
  <c r="R26" i="114"/>
  <c r="J3" i="115"/>
  <c r="V26" i="36"/>
  <c r="K3" i="83"/>
  <c r="K2" i="83" s="1"/>
  <c r="C26" i="96"/>
  <c r="Q26" i="99"/>
  <c r="D3" i="110"/>
  <c r="D2" i="110" s="1"/>
  <c r="E3" i="114"/>
  <c r="E2" i="114" s="1"/>
  <c r="E71" i="30"/>
  <c r="C4" i="30"/>
  <c r="S3" i="27"/>
  <c r="S2" i="27" s="1"/>
  <c r="S3" i="116"/>
  <c r="G26" i="63"/>
  <c r="K3" i="62"/>
  <c r="P3" i="95"/>
  <c r="J26" i="107"/>
  <c r="G26" i="58"/>
  <c r="M26" i="44"/>
  <c r="M3" i="53"/>
  <c r="M2" i="53" s="1"/>
  <c r="L3" i="87"/>
  <c r="L2" i="87" s="1"/>
  <c r="G26" i="91"/>
  <c r="K26" i="98"/>
  <c r="O26" i="36"/>
  <c r="O2" i="36" s="1"/>
  <c r="O26" i="38"/>
  <c r="P17" i="60"/>
  <c r="E17" i="75"/>
  <c r="G11" i="75"/>
  <c r="S8" i="75"/>
  <c r="I4" i="75"/>
  <c r="L27" i="75"/>
  <c r="J11" i="75"/>
  <c r="M2" i="39"/>
  <c r="Q3" i="29"/>
  <c r="Q26" i="113"/>
  <c r="Q26" i="63"/>
  <c r="T26" i="95"/>
  <c r="P26" i="57"/>
  <c r="T27" i="75"/>
  <c r="D26" i="58"/>
  <c r="Q26" i="76"/>
  <c r="T3" i="76"/>
  <c r="E3" i="33"/>
  <c r="E2" i="33" s="1"/>
  <c r="L4" i="30"/>
  <c r="P26" i="86"/>
  <c r="S17" i="75"/>
  <c r="Q27" i="102"/>
  <c r="U2" i="27"/>
  <c r="F3" i="28"/>
  <c r="F2" i="28" s="1"/>
  <c r="O3" i="41"/>
  <c r="O2" i="41" s="1"/>
  <c r="E3" i="116"/>
  <c r="F26" i="81"/>
  <c r="F2" i="81" s="1"/>
  <c r="M11" i="60"/>
  <c r="F3" i="71"/>
  <c r="F2" i="71" s="1"/>
  <c r="E27" i="75"/>
  <c r="S2" i="29"/>
  <c r="T27" i="102"/>
  <c r="S26" i="121"/>
  <c r="T3" i="78"/>
  <c r="T2" i="78" s="1"/>
  <c r="S3" i="77"/>
  <c r="O2" i="37"/>
  <c r="Q26" i="62"/>
  <c r="L3" i="107"/>
  <c r="L2" i="107" s="1"/>
  <c r="M26" i="96"/>
  <c r="F4" i="102"/>
  <c r="W26" i="24"/>
  <c r="O17" i="102"/>
  <c r="M26" i="100"/>
  <c r="K3" i="100"/>
  <c r="K3" i="53"/>
  <c r="N4" i="94"/>
  <c r="H3" i="91"/>
  <c r="J3" i="39"/>
  <c r="J2" i="39" s="1"/>
  <c r="V3" i="33"/>
  <c r="V2" i="33" s="1"/>
  <c r="C3" i="116"/>
  <c r="V26" i="99"/>
  <c r="H3" i="99"/>
  <c r="V26" i="80"/>
  <c r="M26" i="91"/>
  <c r="L71" i="75"/>
  <c r="T8" i="75"/>
  <c r="C2" i="25"/>
  <c r="K3" i="116"/>
  <c r="C4" i="16"/>
  <c r="H4" i="60"/>
  <c r="E26" i="82"/>
  <c r="E2" i="82" s="1"/>
  <c r="V52" i="102"/>
  <c r="Q2" i="26"/>
  <c r="T26" i="114"/>
  <c r="V33" i="94"/>
  <c r="F17" i="60"/>
  <c r="R71" i="94"/>
  <c r="D71" i="30"/>
  <c r="U11" i="30"/>
  <c r="S71" i="60"/>
  <c r="U27" i="60"/>
  <c r="Q11" i="60"/>
  <c r="G17" i="75"/>
  <c r="C4" i="75"/>
  <c r="G27" i="60"/>
  <c r="G26" i="90"/>
  <c r="L3" i="6"/>
  <c r="G3" i="98"/>
  <c r="U11" i="102"/>
  <c r="I8" i="94"/>
  <c r="L11" i="102"/>
  <c r="L3" i="102" s="1"/>
  <c r="I26" i="82"/>
  <c r="I2" i="82" s="1"/>
  <c r="W4" i="30"/>
  <c r="P11" i="60"/>
  <c r="D11" i="75"/>
  <c r="T2" i="28"/>
  <c r="M71" i="94"/>
  <c r="E17" i="30"/>
  <c r="O26" i="109"/>
  <c r="M3" i="109"/>
  <c r="P26" i="24"/>
  <c r="P2" i="24" s="1"/>
  <c r="T11" i="102"/>
  <c r="N22" i="94"/>
  <c r="E11" i="102"/>
  <c r="K26" i="109"/>
  <c r="K8" i="30"/>
  <c r="C4" i="46"/>
  <c r="N17" i="60"/>
  <c r="R27" i="75"/>
  <c r="R4" i="75"/>
  <c r="C2" i="28"/>
  <c r="S22" i="30"/>
  <c r="F26" i="114"/>
  <c r="S26" i="86"/>
  <c r="L17" i="30"/>
  <c r="E8" i="60"/>
  <c r="C17" i="16"/>
  <c r="L27" i="60"/>
  <c r="S26" i="89"/>
  <c r="L26" i="44"/>
  <c r="O26" i="89"/>
  <c r="N8" i="102"/>
  <c r="T27" i="94"/>
  <c r="R4" i="94"/>
  <c r="C11" i="60"/>
  <c r="Q17" i="75"/>
  <c r="I2" i="40"/>
  <c r="H22" i="60"/>
  <c r="F8" i="60"/>
  <c r="D22" i="75"/>
  <c r="P11" i="75"/>
  <c r="L27" i="30"/>
  <c r="T4" i="30"/>
  <c r="O17" i="60"/>
  <c r="K4" i="60"/>
  <c r="I22" i="75"/>
  <c r="C71" i="94"/>
  <c r="E4" i="30"/>
  <c r="Q27" i="75"/>
  <c r="T71" i="60"/>
  <c r="H4" i="94"/>
  <c r="S3" i="80"/>
  <c r="S2" i="80" s="1"/>
  <c r="I26" i="77"/>
  <c r="J17" i="30"/>
  <c r="J26" i="61"/>
  <c r="W3" i="84"/>
  <c r="E3" i="29"/>
  <c r="S3" i="38"/>
  <c r="U11" i="94"/>
  <c r="L17" i="94"/>
  <c r="Q8" i="102"/>
  <c r="T3" i="116"/>
  <c r="N26" i="76"/>
  <c r="S11" i="75"/>
  <c r="H71" i="30"/>
  <c r="D17" i="30"/>
  <c r="F27" i="60"/>
  <c r="D27" i="75"/>
  <c r="D4" i="75"/>
  <c r="J52" i="94"/>
  <c r="U3" i="29"/>
  <c r="C22" i="30"/>
  <c r="I11" i="30"/>
  <c r="W22" i="60"/>
  <c r="I11" i="75"/>
  <c r="S71" i="102"/>
  <c r="S3" i="43"/>
  <c r="S2" i="43" s="1"/>
  <c r="O3" i="85"/>
  <c r="W3" i="121"/>
  <c r="Q26" i="70"/>
  <c r="M26" i="70"/>
  <c r="K3" i="70"/>
  <c r="W3" i="34"/>
  <c r="M3" i="76"/>
  <c r="I26" i="58"/>
  <c r="V11" i="30"/>
  <c r="H2" i="38"/>
  <c r="C17" i="46"/>
  <c r="O17" i="94"/>
  <c r="K4" i="94"/>
  <c r="S3" i="34"/>
  <c r="Q17" i="60"/>
  <c r="S4" i="75"/>
  <c r="S2" i="28"/>
  <c r="V22" i="30"/>
  <c r="N4" i="60"/>
  <c r="V8" i="75"/>
  <c r="C8" i="16"/>
  <c r="C71" i="30"/>
  <c r="P52" i="30"/>
  <c r="N4" i="30"/>
  <c r="E17" i="60"/>
  <c r="C17" i="94"/>
  <c r="G4" i="94"/>
  <c r="F26" i="110"/>
  <c r="G26" i="76"/>
  <c r="C3" i="88"/>
  <c r="C2" i="88" s="1"/>
  <c r="K3" i="92"/>
  <c r="I26" i="121"/>
  <c r="L3" i="32"/>
  <c r="L2" i="32" s="1"/>
  <c r="F11" i="60"/>
  <c r="M17" i="60"/>
  <c r="G27" i="75"/>
  <c r="O4" i="75"/>
  <c r="J4" i="60"/>
  <c r="R8" i="75"/>
  <c r="R3" i="113"/>
  <c r="S26" i="65"/>
  <c r="V26" i="62"/>
  <c r="M3" i="99"/>
  <c r="E26" i="121"/>
  <c r="U3" i="69"/>
  <c r="U2" i="69" s="1"/>
  <c r="H26" i="73"/>
  <c r="K26" i="99"/>
  <c r="I3" i="99"/>
  <c r="C22" i="16"/>
  <c r="Q4" i="30"/>
  <c r="D3" i="32"/>
  <c r="P27" i="94"/>
  <c r="I11" i="102"/>
  <c r="W22" i="94"/>
  <c r="D26" i="73"/>
  <c r="H26" i="80"/>
  <c r="C11" i="46"/>
  <c r="L26" i="58"/>
  <c r="I71" i="30"/>
  <c r="P17" i="30"/>
  <c r="N27" i="60"/>
  <c r="P71" i="75"/>
  <c r="R11" i="75"/>
  <c r="N3" i="28"/>
  <c r="N2" i="28" s="1"/>
  <c r="R27" i="30"/>
  <c r="M22" i="60"/>
  <c r="I71" i="75"/>
  <c r="K22" i="94"/>
  <c r="G11" i="94"/>
  <c r="S22" i="94"/>
  <c r="R2" i="29"/>
  <c r="F52" i="75"/>
  <c r="C52" i="16"/>
  <c r="C26" i="125"/>
  <c r="N3" i="34"/>
  <c r="N2" i="34" s="1"/>
  <c r="I71" i="60"/>
  <c r="K27" i="60"/>
  <c r="U27" i="75"/>
  <c r="K27" i="75"/>
  <c r="R52" i="94"/>
  <c r="H52" i="30"/>
  <c r="S3" i="62"/>
  <c r="S3" i="42"/>
  <c r="S2" i="42" s="1"/>
  <c r="K26" i="113"/>
  <c r="V52" i="30"/>
  <c r="I3" i="61"/>
  <c r="E26" i="62"/>
  <c r="D3" i="44"/>
  <c r="N3" i="61"/>
  <c r="N3" i="69"/>
  <c r="S26" i="112"/>
  <c r="K3" i="113"/>
  <c r="F52" i="30"/>
  <c r="I17" i="30"/>
  <c r="C4" i="60"/>
  <c r="D52" i="94"/>
  <c r="Q26" i="64"/>
  <c r="D26" i="70"/>
  <c r="F52" i="60"/>
  <c r="E26" i="63"/>
  <c r="I3" i="63"/>
  <c r="Q26" i="65"/>
  <c r="U3" i="65"/>
  <c r="E26" i="70"/>
  <c r="S3" i="70"/>
  <c r="P3" i="72"/>
  <c r="R26" i="85"/>
  <c r="D26" i="86"/>
  <c r="D3" i="54"/>
  <c r="T26" i="55"/>
  <c r="M26" i="76"/>
  <c r="Q3" i="76"/>
  <c r="S26" i="84"/>
  <c r="K3" i="85"/>
  <c r="M3" i="86"/>
  <c r="V26" i="57"/>
  <c r="Q27" i="60"/>
  <c r="S27" i="60"/>
  <c r="C17" i="60"/>
  <c r="I27" i="75"/>
  <c r="L52" i="94"/>
  <c r="O2" i="28"/>
  <c r="K27" i="30"/>
  <c r="G4" i="30"/>
  <c r="R11" i="60"/>
  <c r="R2" i="40"/>
  <c r="O27" i="94"/>
  <c r="W11" i="94"/>
  <c r="O8" i="94"/>
  <c r="Q4" i="94"/>
  <c r="G26" i="69"/>
  <c r="V26" i="73"/>
  <c r="J3" i="79"/>
  <c r="J2" i="79" s="1"/>
  <c r="J26" i="84"/>
  <c r="L3" i="84"/>
  <c r="L2" i="84" s="1"/>
  <c r="R26" i="86"/>
  <c r="T3" i="86"/>
  <c r="S3" i="44"/>
  <c r="N3" i="71"/>
  <c r="N2" i="71" s="1"/>
  <c r="W3" i="73"/>
  <c r="W2" i="73" s="1"/>
  <c r="Q26" i="78"/>
  <c r="U3" i="78"/>
  <c r="U26" i="85"/>
  <c r="E3" i="91"/>
  <c r="E2" i="91" s="1"/>
  <c r="I3" i="114"/>
  <c r="I2" i="114" s="1"/>
  <c r="T17" i="30"/>
  <c r="N11" i="30"/>
  <c r="H3" i="33"/>
  <c r="N71" i="60"/>
  <c r="N11" i="60"/>
  <c r="H11" i="60"/>
  <c r="J11" i="60"/>
  <c r="V4" i="60"/>
  <c r="P27" i="75"/>
  <c r="V17" i="75"/>
  <c r="H17" i="75"/>
  <c r="P17" i="75"/>
  <c r="T4" i="75"/>
  <c r="D71" i="94"/>
  <c r="N26" i="79"/>
  <c r="V26" i="81"/>
  <c r="V2" i="81" s="1"/>
  <c r="S26" i="87"/>
  <c r="L3" i="95"/>
  <c r="J3" i="98"/>
  <c r="L26" i="100"/>
  <c r="R3" i="100"/>
  <c r="H26" i="112"/>
  <c r="V3" i="113"/>
  <c r="P26" i="114"/>
  <c r="H3" i="114"/>
  <c r="K3" i="34"/>
  <c r="D26" i="44"/>
  <c r="J3" i="44"/>
  <c r="J2" i="44" s="1"/>
  <c r="V3" i="57"/>
  <c r="Q26" i="59"/>
  <c r="Q3" i="53"/>
  <c r="R26" i="70"/>
  <c r="S3" i="83"/>
  <c r="S3" i="88"/>
  <c r="S2" i="88" s="1"/>
  <c r="Q26" i="97"/>
  <c r="U3" i="97"/>
  <c r="U26" i="107"/>
  <c r="C3" i="113"/>
  <c r="W26" i="114"/>
  <c r="D3" i="42"/>
  <c r="D2" i="42" s="1"/>
  <c r="N3" i="42"/>
  <c r="P3" i="62"/>
  <c r="G26" i="77"/>
  <c r="T3" i="87"/>
  <c r="D26" i="88"/>
  <c r="O26" i="91"/>
  <c r="K26" i="96"/>
  <c r="C26" i="104"/>
  <c r="S26" i="114"/>
  <c r="M26" i="121"/>
  <c r="N3" i="121"/>
  <c r="O27" i="30"/>
  <c r="Q17" i="30"/>
  <c r="S11" i="30"/>
  <c r="T3" i="74"/>
  <c r="N26" i="80"/>
  <c r="P3" i="80"/>
  <c r="M3" i="34"/>
  <c r="C3" i="34"/>
  <c r="C2" i="34" s="1"/>
  <c r="E26" i="54"/>
  <c r="T26" i="62"/>
  <c r="D3" i="68"/>
  <c r="G3" i="77"/>
  <c r="I26" i="84"/>
  <c r="M3" i="84"/>
  <c r="U26" i="86"/>
  <c r="N26" i="87"/>
  <c r="W3" i="90"/>
  <c r="S26" i="98"/>
  <c r="C3" i="104"/>
  <c r="R26" i="121"/>
  <c r="G26" i="64"/>
  <c r="U26" i="67"/>
  <c r="U2" i="67" s="1"/>
  <c r="V3" i="92"/>
  <c r="R26" i="112"/>
  <c r="D26" i="113"/>
  <c r="L26" i="115"/>
  <c r="E26" i="6"/>
  <c r="E2" i="6" s="1"/>
  <c r="Q3" i="32"/>
  <c r="Q2" i="32" s="1"/>
  <c r="N26" i="36"/>
  <c r="J26" i="55"/>
  <c r="J2" i="55" s="1"/>
  <c r="D26" i="57"/>
  <c r="J3" i="57"/>
  <c r="I3" i="58"/>
  <c r="H26" i="68"/>
  <c r="L3" i="69"/>
  <c r="L2" i="69" s="1"/>
  <c r="K26" i="76"/>
  <c r="E3" i="78"/>
  <c r="O26" i="82"/>
  <c r="I26" i="112"/>
  <c r="I2" i="112" s="1"/>
  <c r="M3" i="24"/>
  <c r="M2" i="24" s="1"/>
  <c r="W3" i="26"/>
  <c r="W2" i="26" s="1"/>
  <c r="W2" i="28"/>
  <c r="P26" i="31"/>
  <c r="M4" i="30"/>
  <c r="P4" i="60"/>
  <c r="T26" i="6"/>
  <c r="V27" i="94"/>
  <c r="F17" i="94"/>
  <c r="N17" i="94"/>
  <c r="P11" i="94"/>
  <c r="G11" i="102"/>
  <c r="G3" i="102" s="1"/>
  <c r="U4" i="102"/>
  <c r="J27" i="94"/>
  <c r="N11" i="94"/>
  <c r="R8" i="94"/>
  <c r="H71" i="102"/>
  <c r="G22" i="102"/>
  <c r="N3" i="54"/>
  <c r="N2" i="54" s="1"/>
  <c r="O26" i="63"/>
  <c r="G3" i="64"/>
  <c r="I3" i="65"/>
  <c r="I2" i="65" s="1"/>
  <c r="N3" i="85"/>
  <c r="N2" i="85" s="1"/>
  <c r="D26" i="91"/>
  <c r="F3" i="36"/>
  <c r="I26" i="55"/>
  <c r="M3" i="55"/>
  <c r="M2" i="55" s="1"/>
  <c r="L3" i="58"/>
  <c r="D3" i="62"/>
  <c r="T26" i="63"/>
  <c r="Q26" i="77"/>
  <c r="M26" i="92"/>
  <c r="C3" i="96"/>
  <c r="O3" i="98"/>
  <c r="E26" i="113"/>
  <c r="U3" i="114"/>
  <c r="U2" i="114" s="1"/>
  <c r="I3" i="24"/>
  <c r="I2" i="24" s="1"/>
  <c r="K17" i="60"/>
  <c r="G17" i="60"/>
  <c r="I8" i="60"/>
  <c r="G4" i="60"/>
  <c r="W8" i="75"/>
  <c r="M4" i="75"/>
  <c r="I71" i="94"/>
  <c r="V22" i="102"/>
  <c r="V11" i="102"/>
  <c r="J4" i="102"/>
  <c r="E3" i="63"/>
  <c r="M26" i="65"/>
  <c r="Q3" i="65"/>
  <c r="O3" i="70"/>
  <c r="V26" i="112"/>
  <c r="N3" i="113"/>
  <c r="P26" i="115"/>
  <c r="V3" i="115"/>
  <c r="H3" i="37"/>
  <c r="H2" i="37" s="1"/>
  <c r="M3" i="97"/>
  <c r="Q26" i="61"/>
  <c r="P3" i="53"/>
  <c r="P2" i="53" s="1"/>
  <c r="F3" i="54"/>
  <c r="F2" i="54" s="1"/>
  <c r="F26" i="121"/>
  <c r="W26" i="62"/>
  <c r="C26" i="64"/>
  <c r="Q26" i="67"/>
  <c r="Q2" i="67" s="1"/>
  <c r="F3" i="57"/>
  <c r="K26" i="59"/>
  <c r="H26" i="58"/>
  <c r="M26" i="77"/>
  <c r="I26" i="91"/>
  <c r="K26" i="63"/>
  <c r="W26" i="65"/>
  <c r="E3" i="65"/>
  <c r="T26" i="82"/>
  <c r="T3" i="84"/>
  <c r="J3" i="85"/>
  <c r="L26" i="54"/>
  <c r="L2" i="54" s="1"/>
  <c r="S26" i="58"/>
  <c r="K3" i="59"/>
  <c r="P26" i="55"/>
  <c r="O3" i="62"/>
  <c r="M26" i="64"/>
  <c r="W26" i="70"/>
  <c r="N26" i="91"/>
  <c r="D3" i="112"/>
  <c r="D2" i="112" s="1"/>
  <c r="L3" i="114"/>
  <c r="L2" i="114" s="1"/>
  <c r="U26" i="59"/>
  <c r="C3" i="59"/>
  <c r="V3" i="34"/>
  <c r="V2" i="34" s="1"/>
  <c r="J3" i="42"/>
  <c r="J2" i="42" s="1"/>
  <c r="K26" i="53"/>
  <c r="J26" i="62"/>
  <c r="L3" i="62"/>
  <c r="E3" i="89"/>
  <c r="W26" i="95"/>
  <c r="W26" i="98"/>
  <c r="P3" i="32"/>
  <c r="P2" i="32" s="1"/>
  <c r="R3" i="61"/>
  <c r="D26" i="68"/>
  <c r="L26" i="70"/>
  <c r="M26" i="82"/>
  <c r="M2" i="82" s="1"/>
  <c r="H26" i="87"/>
  <c r="C26" i="90"/>
  <c r="G3" i="96"/>
  <c r="S3" i="98"/>
  <c r="G26" i="99"/>
  <c r="J3" i="34"/>
  <c r="J2" i="34" s="1"/>
  <c r="V3" i="71"/>
  <c r="V2" i="71" s="1"/>
  <c r="I26" i="83"/>
  <c r="W3" i="88"/>
  <c r="W2" i="88" s="1"/>
  <c r="C26" i="107"/>
  <c r="Q26" i="121"/>
  <c r="P3" i="6"/>
  <c r="U3" i="55"/>
  <c r="U2" i="55" s="1"/>
  <c r="T3" i="68"/>
  <c r="M26" i="78"/>
  <c r="Q3" i="78"/>
  <c r="S3" i="82"/>
  <c r="Q26" i="84"/>
  <c r="K3" i="86"/>
  <c r="V26" i="87"/>
  <c r="V26" i="88"/>
  <c r="V2" i="88" s="1"/>
  <c r="S26" i="91"/>
  <c r="G26" i="92"/>
  <c r="K3" i="98"/>
  <c r="I26" i="100"/>
  <c r="W3" i="100"/>
  <c r="S26" i="108"/>
  <c r="J26" i="24"/>
  <c r="J2" i="24" s="1"/>
  <c r="I3" i="31"/>
  <c r="D3" i="40"/>
  <c r="F71" i="30"/>
  <c r="F27" i="30"/>
  <c r="N27" i="30"/>
  <c r="U17" i="30"/>
  <c r="K17" i="30"/>
  <c r="K11" i="30"/>
  <c r="W11" i="30"/>
  <c r="M11" i="30"/>
  <c r="H26" i="25"/>
  <c r="H2" i="25" s="1"/>
  <c r="V3" i="42"/>
  <c r="V2" i="42" s="1"/>
  <c r="E3" i="53"/>
  <c r="J3" i="58"/>
  <c r="J2" i="58" s="1"/>
  <c r="F3" i="62"/>
  <c r="C3" i="80"/>
  <c r="C2" i="80" s="1"/>
  <c r="W26" i="82"/>
  <c r="O3" i="83"/>
  <c r="G3" i="92"/>
  <c r="Q3" i="95"/>
  <c r="G26" i="109"/>
  <c r="Q3" i="34"/>
  <c r="C26" i="58"/>
  <c r="G3" i="58"/>
  <c r="G3" i="88"/>
  <c r="U3" i="88"/>
  <c r="U2" i="88" s="1"/>
  <c r="E2" i="26"/>
  <c r="Q27" i="30"/>
  <c r="D27" i="30"/>
  <c r="H11" i="30"/>
  <c r="I3" i="36"/>
  <c r="I2" i="36" s="1"/>
  <c r="S2" i="37"/>
  <c r="J27" i="60"/>
  <c r="L17" i="60"/>
  <c r="H3" i="62"/>
  <c r="H2" i="62" s="1"/>
  <c r="V52" i="75"/>
  <c r="F33" i="75"/>
  <c r="F27" i="75"/>
  <c r="F11" i="75"/>
  <c r="N11" i="75"/>
  <c r="V11" i="75"/>
  <c r="Q3" i="86"/>
  <c r="F26" i="87"/>
  <c r="D26" i="6"/>
  <c r="D2" i="6" s="1"/>
  <c r="C33" i="16"/>
  <c r="C11" i="16"/>
  <c r="R2" i="26"/>
  <c r="P2" i="26"/>
  <c r="O3" i="44"/>
  <c r="L3" i="61"/>
  <c r="J3" i="71"/>
  <c r="J2" i="71" s="1"/>
  <c r="C26" i="77"/>
  <c r="P3" i="87"/>
  <c r="P3" i="110"/>
  <c r="P2" i="110" s="1"/>
  <c r="D3" i="33"/>
  <c r="E26" i="55"/>
  <c r="H3" i="58"/>
  <c r="W26" i="78"/>
  <c r="I3" i="84"/>
  <c r="S3" i="85"/>
  <c r="G26" i="86"/>
  <c r="Q26" i="92"/>
  <c r="O26" i="96"/>
  <c r="K3" i="108"/>
  <c r="P26" i="2"/>
  <c r="N26" i="29"/>
  <c r="N2" i="29" s="1"/>
  <c r="N3" i="57"/>
  <c r="N2" i="57" s="1"/>
  <c r="G52" i="60"/>
  <c r="S52" i="60"/>
  <c r="I52" i="60"/>
  <c r="U52" i="60"/>
  <c r="K52" i="60"/>
  <c r="W52" i="60"/>
  <c r="M52" i="60"/>
  <c r="C52" i="60"/>
  <c r="K33" i="60"/>
  <c r="M33" i="60"/>
  <c r="C33" i="60"/>
  <c r="O33" i="60"/>
  <c r="E33" i="60"/>
  <c r="Q33" i="60"/>
  <c r="G33" i="60"/>
  <c r="S33" i="60"/>
  <c r="U33" i="60"/>
  <c r="U26" i="60" s="1"/>
  <c r="O27" i="60"/>
  <c r="E27" i="60"/>
  <c r="U17" i="60"/>
  <c r="W17" i="60"/>
  <c r="E11" i="60"/>
  <c r="G11" i="60"/>
  <c r="I11" i="60"/>
  <c r="K52" i="75"/>
  <c r="M52" i="75"/>
  <c r="C52" i="75"/>
  <c r="E52" i="75"/>
  <c r="Q52" i="75"/>
  <c r="I52" i="75"/>
  <c r="O33" i="75"/>
  <c r="E33" i="75"/>
  <c r="Q33" i="75"/>
  <c r="G33" i="75"/>
  <c r="S33" i="75"/>
  <c r="S26" i="75" s="1"/>
  <c r="I33" i="75"/>
  <c r="M33" i="75"/>
  <c r="K33" i="75"/>
  <c r="C27" i="75"/>
  <c r="O27" i="75"/>
  <c r="I17" i="75"/>
  <c r="U17" i="75"/>
  <c r="O17" i="75"/>
  <c r="U11" i="75"/>
  <c r="K11" i="75"/>
  <c r="W11" i="75"/>
  <c r="Q11" i="75"/>
  <c r="K4" i="75"/>
  <c r="K52" i="94"/>
  <c r="C52" i="94"/>
  <c r="O52" i="94"/>
  <c r="G52" i="94"/>
  <c r="S52" i="94"/>
  <c r="T52" i="94"/>
  <c r="F2" i="27"/>
  <c r="I27" i="30"/>
  <c r="H17" i="30"/>
  <c r="O8" i="30"/>
  <c r="M8" i="30"/>
  <c r="E2" i="40"/>
  <c r="R27" i="60"/>
  <c r="D27" i="60"/>
  <c r="L22" i="60"/>
  <c r="T17" i="60"/>
  <c r="D11" i="60"/>
  <c r="L11" i="60"/>
  <c r="T11" i="60"/>
  <c r="J8" i="60"/>
  <c r="R4" i="60"/>
  <c r="D4" i="60"/>
  <c r="T71" i="75"/>
  <c r="H22" i="75"/>
  <c r="J22" i="75"/>
  <c r="D17" i="75"/>
  <c r="L17" i="75"/>
  <c r="J17" i="75"/>
  <c r="H11" i="75"/>
  <c r="V4" i="75"/>
  <c r="H4" i="75"/>
  <c r="J4" i="75"/>
  <c r="V71" i="94"/>
  <c r="H71" i="94"/>
  <c r="V26" i="29"/>
  <c r="V2" i="29" s="1"/>
  <c r="F33" i="30"/>
  <c r="N33" i="30"/>
  <c r="V33" i="30"/>
  <c r="H33" i="30"/>
  <c r="P33" i="30"/>
  <c r="M26" i="31"/>
  <c r="W17" i="30"/>
  <c r="M17" i="30"/>
  <c r="C11" i="30"/>
  <c r="O11" i="30"/>
  <c r="H8" i="30"/>
  <c r="F4" i="30"/>
  <c r="T2" i="32"/>
  <c r="N3" i="32"/>
  <c r="N2" i="32" s="1"/>
  <c r="Q3" i="35"/>
  <c r="Q2" i="35" s="1"/>
  <c r="K3" i="38"/>
  <c r="Q2" i="39"/>
  <c r="K3" i="41"/>
  <c r="K2" i="41" s="1"/>
  <c r="W71" i="60"/>
  <c r="W33" i="60"/>
  <c r="W27" i="60"/>
  <c r="M27" i="60"/>
  <c r="C27" i="60"/>
  <c r="Q22" i="60"/>
  <c r="S17" i="60"/>
  <c r="I17" i="60"/>
  <c r="U11" i="60"/>
  <c r="K11" i="60"/>
  <c r="W11" i="60"/>
  <c r="M8" i="60"/>
  <c r="C8" i="60"/>
  <c r="M71" i="75"/>
  <c r="U33" i="75"/>
  <c r="W27" i="75"/>
  <c r="M22" i="75"/>
  <c r="K17" i="75"/>
  <c r="M11" i="75"/>
  <c r="C11" i="75"/>
  <c r="O11" i="75"/>
  <c r="E8" i="75"/>
  <c r="E3" i="75" s="1"/>
  <c r="Q4" i="75"/>
  <c r="G4" i="75"/>
  <c r="G71" i="94"/>
  <c r="K27" i="94"/>
  <c r="S11" i="94"/>
  <c r="N27" i="102"/>
  <c r="P17" i="102"/>
  <c r="N11" i="102"/>
  <c r="V11" i="94"/>
  <c r="V4" i="94"/>
  <c r="P52" i="102"/>
  <c r="Q17" i="102"/>
  <c r="Q27" i="94"/>
  <c r="I22" i="94"/>
  <c r="K17" i="94"/>
  <c r="Q8" i="94"/>
  <c r="F33" i="102"/>
  <c r="D17" i="102"/>
  <c r="F17" i="102"/>
  <c r="R11" i="102"/>
  <c r="D11" i="102"/>
  <c r="P11" i="102"/>
  <c r="V8" i="102"/>
  <c r="D4" i="102"/>
  <c r="D22" i="94"/>
  <c r="V17" i="94"/>
  <c r="H17" i="94"/>
  <c r="J17" i="94"/>
  <c r="D11" i="94"/>
  <c r="L4" i="94"/>
  <c r="O33" i="102"/>
  <c r="G27" i="102"/>
  <c r="S22" i="102"/>
  <c r="K17" i="102"/>
  <c r="C11" i="102"/>
  <c r="E8" i="102"/>
  <c r="W11" i="116"/>
  <c r="M2" i="27"/>
  <c r="O52" i="60"/>
  <c r="M27" i="75"/>
  <c r="L33" i="94"/>
  <c r="V27" i="75"/>
  <c r="T3" i="95"/>
  <c r="R3" i="98"/>
  <c r="R2" i="98" s="1"/>
  <c r="D3" i="99"/>
  <c r="T26" i="100"/>
  <c r="O3" i="34"/>
  <c r="J3" i="61"/>
  <c r="J3" i="62"/>
  <c r="R3" i="71"/>
  <c r="R2" i="71" s="1"/>
  <c r="I3" i="78"/>
  <c r="M3" i="107"/>
  <c r="V26" i="121"/>
  <c r="N52" i="94"/>
  <c r="V71" i="30"/>
  <c r="L52" i="30"/>
  <c r="J33" i="30"/>
  <c r="L33" i="75"/>
  <c r="W3" i="42"/>
  <c r="P52" i="94"/>
  <c r="D52" i="30"/>
  <c r="L33" i="30"/>
  <c r="R17" i="60"/>
  <c r="D33" i="75"/>
  <c r="M3" i="42"/>
  <c r="M2" i="42" s="1"/>
  <c r="G3" i="34"/>
  <c r="W26" i="112"/>
  <c r="O3" i="113"/>
  <c r="F52" i="94"/>
  <c r="J52" i="30"/>
  <c r="P22" i="30"/>
  <c r="J17" i="60"/>
  <c r="J52" i="75"/>
  <c r="E26" i="61"/>
  <c r="K26" i="69"/>
  <c r="D3" i="76"/>
  <c r="D2" i="76" s="1"/>
  <c r="P26" i="95"/>
  <c r="F26" i="95"/>
  <c r="D26" i="107"/>
  <c r="W3" i="72"/>
  <c r="W2" i="72" s="1"/>
  <c r="Q26" i="83"/>
  <c r="M3" i="114"/>
  <c r="M2" i="114" s="1"/>
  <c r="W26" i="40"/>
  <c r="N33" i="75"/>
  <c r="V52" i="94"/>
  <c r="D33" i="30"/>
  <c r="R52" i="75"/>
  <c r="J33" i="75"/>
  <c r="V3" i="54"/>
  <c r="V2" i="54" s="1"/>
  <c r="H3" i="54"/>
  <c r="P3" i="57"/>
  <c r="W3" i="58"/>
  <c r="O3" i="58"/>
  <c r="W3" i="55"/>
  <c r="W2" i="55" s="1"/>
  <c r="C3" i="57"/>
  <c r="C2" i="57" s="1"/>
  <c r="G3" i="113"/>
  <c r="M3" i="31"/>
  <c r="R52" i="30"/>
  <c r="R33" i="30"/>
  <c r="Q52" i="60"/>
  <c r="U52" i="75"/>
  <c r="R33" i="75"/>
  <c r="N3" i="82"/>
  <c r="P3" i="99"/>
  <c r="F3" i="100"/>
  <c r="R26" i="107"/>
  <c r="T3" i="107"/>
  <c r="M3" i="29"/>
  <c r="M2" i="29" s="1"/>
  <c r="V33" i="75"/>
  <c r="T52" i="30"/>
  <c r="T33" i="30"/>
  <c r="P26" i="79"/>
  <c r="V3" i="79"/>
  <c r="F26" i="80"/>
  <c r="H3" i="80"/>
  <c r="J3" i="82"/>
  <c r="V26" i="85"/>
  <c r="H26" i="86"/>
  <c r="T26" i="99"/>
  <c r="J26" i="100"/>
  <c r="L3" i="33"/>
  <c r="L2" i="33" s="1"/>
  <c r="G3" i="39"/>
  <c r="G2" i="39" s="1"/>
  <c r="R3" i="70"/>
  <c r="C3" i="73"/>
  <c r="C2" i="73" s="1"/>
  <c r="K26" i="77"/>
  <c r="I3" i="85"/>
  <c r="H26" i="88"/>
  <c r="Q26" i="89"/>
  <c r="U3" i="89"/>
  <c r="N26" i="73"/>
  <c r="T26" i="76"/>
  <c r="J26" i="76"/>
  <c r="W26" i="87"/>
  <c r="W2" i="87" s="1"/>
  <c r="U3" i="6"/>
  <c r="U3" i="43"/>
  <c r="U2" i="43" s="1"/>
  <c r="E3" i="55"/>
  <c r="D3" i="58"/>
  <c r="H3" i="68"/>
  <c r="O3" i="73"/>
  <c r="O2" i="73" s="1"/>
  <c r="U26" i="77"/>
  <c r="C3" i="77"/>
  <c r="I3" i="89"/>
  <c r="S3" i="90"/>
  <c r="G26" i="95"/>
  <c r="G26" i="98"/>
  <c r="S26" i="107"/>
  <c r="U26" i="61"/>
  <c r="K3" i="61"/>
  <c r="K26" i="64"/>
  <c r="L3" i="91"/>
  <c r="F26" i="112"/>
  <c r="H3" i="112"/>
  <c r="N26" i="114"/>
  <c r="F3" i="115"/>
  <c r="Q26" i="53"/>
  <c r="U3" i="53"/>
  <c r="U2" i="53" s="1"/>
  <c r="U3" i="54"/>
  <c r="L26" i="68"/>
  <c r="P3" i="69"/>
  <c r="P2" i="69" s="1"/>
  <c r="J26" i="70"/>
  <c r="L3" i="70"/>
  <c r="E3" i="84"/>
  <c r="E2" i="84" s="1"/>
  <c r="M26" i="86"/>
  <c r="C26" i="91"/>
  <c r="W26" i="92"/>
  <c r="O26" i="97"/>
  <c r="O26" i="100"/>
  <c r="C26" i="108"/>
  <c r="S26" i="63"/>
  <c r="K3" i="64"/>
  <c r="M3" i="65"/>
  <c r="H3" i="72"/>
  <c r="H2" i="72" s="1"/>
  <c r="T3" i="80"/>
  <c r="D3" i="87"/>
  <c r="D2" i="87" s="1"/>
  <c r="K3" i="90"/>
  <c r="W3" i="96"/>
  <c r="C3" i="98"/>
  <c r="W26" i="99"/>
  <c r="O3" i="100"/>
  <c r="W26" i="109"/>
  <c r="E3" i="109"/>
  <c r="E2" i="109" s="1"/>
  <c r="W26" i="121"/>
  <c r="C26" i="61"/>
  <c r="S26" i="69"/>
  <c r="L3" i="74"/>
  <c r="H3" i="78"/>
  <c r="H2" i="78" s="1"/>
  <c r="F26" i="79"/>
  <c r="N26" i="81"/>
  <c r="N2" i="81" s="1"/>
  <c r="F26" i="36"/>
  <c r="N26" i="55"/>
  <c r="N2" i="55" s="1"/>
  <c r="H26" i="57"/>
  <c r="L3" i="42"/>
  <c r="L2" i="42" s="1"/>
  <c r="S26" i="54"/>
  <c r="S2" i="54" s="1"/>
  <c r="L26" i="62"/>
  <c r="R3" i="69"/>
  <c r="R2" i="69" s="1"/>
  <c r="U26" i="78"/>
  <c r="C26" i="85"/>
  <c r="G26" i="34"/>
  <c r="I26" i="62"/>
  <c r="W3" i="62"/>
  <c r="U26" i="64"/>
  <c r="C3" i="64"/>
  <c r="C2" i="64" s="1"/>
  <c r="C26" i="67"/>
  <c r="P26" i="74"/>
  <c r="P2" i="74" s="1"/>
  <c r="T3" i="82"/>
  <c r="R3" i="85"/>
  <c r="D3" i="86"/>
  <c r="H26" i="91"/>
  <c r="E26" i="59"/>
  <c r="S3" i="59"/>
  <c r="I3" i="53"/>
  <c r="I2" i="53" s="1"/>
  <c r="G3" i="55"/>
  <c r="G2" i="55" s="1"/>
  <c r="S3" i="57"/>
  <c r="S2" i="57" s="1"/>
  <c r="H26" i="61"/>
  <c r="L3" i="71"/>
  <c r="L2" i="71" s="1"/>
  <c r="G3" i="72"/>
  <c r="G2" i="72" s="1"/>
  <c r="S3" i="74"/>
  <c r="S2" i="74" s="1"/>
  <c r="I3" i="77"/>
  <c r="G3" i="78"/>
  <c r="W3" i="83"/>
  <c r="W2" i="83" s="1"/>
  <c r="K26" i="84"/>
  <c r="K3" i="84"/>
  <c r="C3" i="85"/>
  <c r="W26" i="86"/>
  <c r="E3" i="86"/>
  <c r="M3" i="90"/>
  <c r="O3" i="92"/>
  <c r="G3" i="100"/>
  <c r="J26" i="82"/>
  <c r="V26" i="91"/>
  <c r="N3" i="92"/>
  <c r="N2" i="92" s="1"/>
  <c r="J3" i="113"/>
  <c r="R3" i="115"/>
  <c r="W26" i="23"/>
  <c r="K3" i="77"/>
  <c r="M26" i="85"/>
  <c r="I3" i="97"/>
  <c r="C26" i="106"/>
  <c r="S26" i="61"/>
  <c r="I26" i="63"/>
  <c r="M3" i="63"/>
  <c r="M2" i="63" s="1"/>
  <c r="U26" i="65"/>
  <c r="I26" i="70"/>
  <c r="W3" i="70"/>
  <c r="T3" i="72"/>
  <c r="T2" i="72" s="1"/>
  <c r="N26" i="84"/>
  <c r="P3" i="84"/>
  <c r="F3" i="85"/>
  <c r="F2" i="85" s="1"/>
  <c r="V26" i="86"/>
  <c r="R26" i="92"/>
  <c r="M26" i="110"/>
  <c r="N26" i="113"/>
  <c r="V26" i="115"/>
  <c r="V2" i="115" s="1"/>
  <c r="F3" i="42"/>
  <c r="F2" i="42" s="1"/>
  <c r="P26" i="58"/>
  <c r="S26" i="90"/>
  <c r="M26" i="109"/>
  <c r="Q3" i="109"/>
  <c r="Q2" i="109" s="1"/>
  <c r="W3" i="80"/>
  <c r="W2" i="80" s="1"/>
  <c r="E3" i="28"/>
  <c r="E2" i="28" s="1"/>
  <c r="M3" i="83"/>
  <c r="M2" i="83" s="1"/>
  <c r="E3" i="92"/>
  <c r="G3" i="57"/>
  <c r="G2" i="57" s="1"/>
  <c r="G3" i="80"/>
  <c r="G2" i="80" s="1"/>
  <c r="R3" i="44"/>
  <c r="S3" i="89"/>
  <c r="U3" i="90"/>
  <c r="O3" i="119"/>
  <c r="F3" i="82"/>
  <c r="F2" i="82" s="1"/>
  <c r="T3" i="34"/>
  <c r="T2" i="34" s="1"/>
  <c r="D3" i="63"/>
  <c r="D2" i="63" s="1"/>
  <c r="C3" i="78"/>
  <c r="E3" i="83"/>
  <c r="O3" i="84"/>
  <c r="S3" i="86"/>
  <c r="F3" i="68"/>
  <c r="V3" i="87"/>
  <c r="W4" i="116"/>
  <c r="S3" i="119"/>
  <c r="K3" i="119"/>
  <c r="I3" i="10"/>
  <c r="F3" i="73"/>
  <c r="H26" i="36"/>
  <c r="H2" i="36" s="1"/>
  <c r="T3" i="40"/>
  <c r="N3" i="44"/>
  <c r="R3" i="82"/>
  <c r="O3" i="55"/>
  <c r="O2" i="55" s="1"/>
  <c r="V3" i="43"/>
  <c r="V2" i="43" s="1"/>
  <c r="R3" i="43"/>
  <c r="R2" i="43" s="1"/>
  <c r="O3" i="57"/>
  <c r="O2" i="57" s="1"/>
  <c r="P3" i="59"/>
  <c r="P2" i="59" s="1"/>
  <c r="P3" i="65"/>
  <c r="P2" i="65" s="1"/>
  <c r="V3" i="70"/>
  <c r="C3" i="72"/>
  <c r="C2" i="72" s="1"/>
  <c r="S3" i="61"/>
  <c r="N3" i="91"/>
  <c r="Q3" i="110"/>
  <c r="W3" i="10"/>
  <c r="N3" i="43"/>
  <c r="K3" i="57"/>
  <c r="K2" i="57" s="1"/>
  <c r="R3" i="62"/>
  <c r="R2" i="62" s="1"/>
  <c r="K3" i="80"/>
  <c r="K2" i="80" s="1"/>
  <c r="N3" i="87"/>
  <c r="S3" i="10"/>
  <c r="N3" i="62"/>
  <c r="N2" i="62" s="1"/>
  <c r="S3" i="53"/>
  <c r="S2" i="53" s="1"/>
  <c r="H3" i="5"/>
  <c r="H2" i="5" s="1"/>
  <c r="R3" i="6"/>
  <c r="R2" i="6" s="1"/>
  <c r="E3" i="34"/>
  <c r="W26" i="58"/>
  <c r="Q3" i="58"/>
  <c r="E26" i="89"/>
  <c r="M26" i="90"/>
  <c r="N26" i="25"/>
  <c r="N2" i="25" s="1"/>
  <c r="W3" i="36"/>
  <c r="W2" i="36" s="1"/>
  <c r="N3" i="39"/>
  <c r="N2" i="39" s="1"/>
  <c r="M26" i="54"/>
  <c r="N3" i="70"/>
  <c r="W3" i="76"/>
  <c r="C3" i="86"/>
  <c r="N3" i="68"/>
  <c r="N2" i="68" s="1"/>
  <c r="J3" i="70"/>
  <c r="C3" i="74"/>
  <c r="C2" i="74" s="1"/>
  <c r="J3" i="87"/>
  <c r="J2" i="87" s="1"/>
  <c r="I3" i="42"/>
  <c r="I2" i="42" s="1"/>
  <c r="J3" i="28"/>
  <c r="J2" i="28" s="1"/>
  <c r="G3" i="38"/>
  <c r="U3" i="39"/>
  <c r="U2" i="39" s="1"/>
  <c r="E3" i="90"/>
  <c r="E26" i="92"/>
  <c r="C26" i="92"/>
  <c r="C2" i="92" s="1"/>
  <c r="S26" i="34"/>
  <c r="W8" i="30"/>
  <c r="L33" i="60"/>
  <c r="T3" i="114"/>
  <c r="U27" i="30"/>
  <c r="P2" i="38"/>
  <c r="V33" i="60"/>
  <c r="T27" i="60"/>
  <c r="P27" i="30"/>
  <c r="T33" i="60"/>
  <c r="R3" i="73"/>
  <c r="T3" i="112"/>
  <c r="T2" i="112" s="1"/>
  <c r="P3" i="114"/>
  <c r="R71" i="60"/>
  <c r="R33" i="60"/>
  <c r="D33" i="60"/>
  <c r="L26" i="113"/>
  <c r="H26" i="115"/>
  <c r="G2" i="28"/>
  <c r="R26" i="36"/>
  <c r="N33" i="60"/>
  <c r="G8" i="30"/>
  <c r="S27" i="30"/>
  <c r="P33" i="60"/>
  <c r="J26" i="113"/>
  <c r="H26" i="113"/>
  <c r="F26" i="115"/>
  <c r="D26" i="115"/>
  <c r="J33" i="60"/>
  <c r="T3" i="58"/>
  <c r="T2" i="58" s="1"/>
  <c r="T2" i="33"/>
  <c r="F26" i="113"/>
  <c r="F33" i="60"/>
  <c r="F26" i="60" s="1"/>
  <c r="D3" i="55"/>
  <c r="U26" i="58"/>
  <c r="W3" i="44"/>
  <c r="W2" i="44" s="1"/>
  <c r="W3" i="59"/>
  <c r="V27" i="60"/>
  <c r="S4" i="30"/>
  <c r="S3" i="78"/>
  <c r="O3" i="80"/>
  <c r="O2" i="80" s="1"/>
  <c r="K3" i="82"/>
  <c r="G3" i="84"/>
  <c r="G3" i="91"/>
  <c r="W3" i="92"/>
  <c r="W26" i="96"/>
  <c r="Q26" i="98"/>
  <c r="I26" i="107"/>
  <c r="L3" i="5"/>
  <c r="L2" i="5" s="1"/>
  <c r="Q26" i="34"/>
  <c r="M2" i="26"/>
  <c r="I52" i="30"/>
  <c r="T26" i="31"/>
  <c r="J22" i="30"/>
  <c r="V17" i="30"/>
  <c r="T11" i="30"/>
  <c r="P11" i="30"/>
  <c r="U4" i="30"/>
  <c r="U3" i="30" s="1"/>
  <c r="G3" i="35"/>
  <c r="G2" i="35" s="1"/>
  <c r="I3" i="34"/>
  <c r="I2" i="34" s="1"/>
  <c r="U3" i="58"/>
  <c r="L4" i="60"/>
  <c r="K3" i="88"/>
  <c r="K2" i="88" s="1"/>
  <c r="Q26" i="95"/>
  <c r="O26" i="95"/>
  <c r="K26" i="97"/>
  <c r="I3" i="107"/>
  <c r="P3" i="23"/>
  <c r="T33" i="75"/>
  <c r="N27" i="75"/>
  <c r="M3" i="43"/>
  <c r="M2" i="43" s="1"/>
  <c r="G26" i="53"/>
  <c r="F26" i="61"/>
  <c r="J3" i="69"/>
  <c r="J2" i="69" s="1"/>
  <c r="T3" i="70"/>
  <c r="I26" i="85"/>
  <c r="O26" i="90"/>
  <c r="C3" i="90"/>
  <c r="M26" i="95"/>
  <c r="S3" i="96"/>
  <c r="I26" i="97"/>
  <c r="G26" i="97"/>
  <c r="C26" i="99"/>
  <c r="O26" i="107"/>
  <c r="E3" i="107"/>
  <c r="J26" i="37"/>
  <c r="J2" i="37" s="1"/>
  <c r="M3" i="58"/>
  <c r="H71" i="75"/>
  <c r="P33" i="75"/>
  <c r="J27" i="75"/>
  <c r="I3" i="43"/>
  <c r="I2" i="43" s="1"/>
  <c r="C26" i="53"/>
  <c r="V3" i="61"/>
  <c r="G26" i="85"/>
  <c r="K26" i="90"/>
  <c r="O3" i="96"/>
  <c r="E26" i="97"/>
  <c r="K26" i="107"/>
  <c r="C3" i="2"/>
  <c r="I3" i="33"/>
  <c r="I2" i="33" s="1"/>
  <c r="L3" i="40"/>
  <c r="T52" i="75"/>
  <c r="F3" i="34"/>
  <c r="R3" i="42"/>
  <c r="R2" i="42" s="1"/>
  <c r="Q3" i="44"/>
  <c r="D17" i="60"/>
  <c r="V26" i="61"/>
  <c r="L3" i="63"/>
  <c r="H3" i="65"/>
  <c r="H2" i="65" s="1"/>
  <c r="D3" i="65"/>
  <c r="D2" i="65" s="1"/>
  <c r="D3" i="67"/>
  <c r="D2" i="67" s="1"/>
  <c r="C3" i="82"/>
  <c r="U3" i="83"/>
  <c r="Q3" i="85"/>
  <c r="P26" i="87"/>
  <c r="F3" i="87"/>
  <c r="K26" i="89"/>
  <c r="C3" i="89"/>
  <c r="G26" i="100"/>
  <c r="Q26" i="108"/>
  <c r="G3" i="108"/>
  <c r="C3" i="121"/>
  <c r="U26" i="2"/>
  <c r="E3" i="24"/>
  <c r="E2" i="24" s="1"/>
  <c r="G3" i="27"/>
  <c r="K26" i="36"/>
  <c r="P52" i="75"/>
  <c r="U26" i="44"/>
  <c r="F3" i="61"/>
  <c r="G26" i="82"/>
  <c r="U3" i="86"/>
  <c r="I26" i="89"/>
  <c r="G26" i="89"/>
  <c r="M3" i="95"/>
  <c r="O26" i="108"/>
  <c r="M26" i="108"/>
  <c r="C3" i="108"/>
  <c r="K26" i="121"/>
  <c r="S3" i="2"/>
  <c r="V3" i="121"/>
  <c r="Q3" i="31"/>
  <c r="D52" i="75"/>
  <c r="Q26" i="44"/>
  <c r="V11" i="60"/>
  <c r="R8" i="60"/>
  <c r="L26" i="61"/>
  <c r="U3" i="84"/>
  <c r="O3" i="88"/>
  <c r="O2" i="88" s="1"/>
  <c r="U3" i="91"/>
  <c r="S26" i="95"/>
  <c r="I3" i="95"/>
  <c r="E3" i="97"/>
  <c r="K26" i="108"/>
  <c r="P26" i="6"/>
  <c r="O26" i="34"/>
  <c r="E3" i="37"/>
  <c r="E2" i="37" s="1"/>
  <c r="Q3" i="66"/>
  <c r="Q2" i="66" s="1"/>
  <c r="T3" i="90"/>
  <c r="H3" i="34"/>
  <c r="H2" i="34" s="1"/>
  <c r="M3" i="92"/>
  <c r="C26" i="100"/>
  <c r="C26" i="89"/>
  <c r="I26" i="108"/>
  <c r="G26" i="121"/>
  <c r="G2" i="121" s="1"/>
  <c r="M26" i="2"/>
  <c r="V3" i="119"/>
  <c r="R3" i="121"/>
  <c r="M3" i="36"/>
  <c r="M2" i="36" s="1"/>
  <c r="I3" i="29"/>
  <c r="U3" i="37"/>
  <c r="U2" i="37" s="1"/>
  <c r="I26" i="68"/>
  <c r="T26" i="36"/>
  <c r="T2" i="36" s="1"/>
  <c r="U3" i="42"/>
  <c r="U2" i="42" s="1"/>
  <c r="E3" i="95"/>
  <c r="E2" i="95" s="1"/>
  <c r="G26" i="108"/>
  <c r="G3" i="109"/>
  <c r="L26" i="6"/>
  <c r="K26" i="34"/>
  <c r="K3" i="89"/>
  <c r="O3" i="74"/>
  <c r="W26" i="91"/>
  <c r="M3" i="91"/>
  <c r="K26" i="95"/>
  <c r="T3" i="110"/>
  <c r="T2" i="110" s="1"/>
  <c r="U3" i="36"/>
  <c r="T3" i="5"/>
  <c r="T3" i="63"/>
  <c r="D3" i="71"/>
  <c r="D2" i="71" s="1"/>
  <c r="I26" i="90"/>
  <c r="U26" i="91"/>
  <c r="I3" i="91"/>
  <c r="I26" i="95"/>
  <c r="C26" i="97"/>
  <c r="U3" i="99"/>
  <c r="F26" i="37"/>
  <c r="F2" i="37" s="1"/>
  <c r="W26" i="34"/>
  <c r="M3" i="37"/>
  <c r="I3" i="37"/>
  <c r="I2" i="37" s="1"/>
  <c r="O3" i="38"/>
  <c r="P3" i="40"/>
  <c r="I3" i="6"/>
  <c r="T3" i="61"/>
  <c r="L3" i="65"/>
  <c r="L2" i="65" s="1"/>
  <c r="U26" i="96"/>
  <c r="K3" i="96"/>
  <c r="Q3" i="99"/>
  <c r="G26" i="107"/>
  <c r="O3" i="2"/>
  <c r="E3" i="42"/>
  <c r="S3" i="92"/>
  <c r="S26" i="96"/>
  <c r="M26" i="98"/>
  <c r="E26" i="107"/>
  <c r="U3" i="109"/>
  <c r="P2" i="118"/>
  <c r="M26" i="34"/>
  <c r="C26" i="47"/>
  <c r="U71" i="102"/>
  <c r="D52" i="60"/>
  <c r="W33" i="94"/>
  <c r="S33" i="94"/>
  <c r="Q33" i="94"/>
  <c r="M33" i="94"/>
  <c r="K33" i="94"/>
  <c r="I27" i="94"/>
  <c r="G27" i="94"/>
  <c r="C27" i="94"/>
  <c r="W17" i="94"/>
  <c r="U17" i="94"/>
  <c r="S17" i="94"/>
  <c r="Q11" i="94"/>
  <c r="O11" i="94"/>
  <c r="M11" i="94"/>
  <c r="K11" i="94"/>
  <c r="I11" i="94"/>
  <c r="G8" i="94"/>
  <c r="E8" i="94"/>
  <c r="C4" i="94"/>
  <c r="W71" i="102"/>
  <c r="W52" i="102"/>
  <c r="K52" i="102"/>
  <c r="L33" i="102"/>
  <c r="H33" i="102"/>
  <c r="V27" i="102"/>
  <c r="R27" i="102"/>
  <c r="R17" i="102"/>
  <c r="J11" i="102"/>
  <c r="F11" i="102"/>
  <c r="T4" i="102"/>
  <c r="H33" i="94"/>
  <c r="D33" i="94"/>
  <c r="R27" i="94"/>
  <c r="N27" i="94"/>
  <c r="R11" i="94"/>
  <c r="T71" i="102"/>
  <c r="I33" i="102"/>
  <c r="S27" i="102"/>
  <c r="K22" i="102"/>
  <c r="G17" i="102"/>
  <c r="C17" i="102"/>
  <c r="U8" i="102"/>
  <c r="W27" i="116"/>
  <c r="I26" i="66"/>
  <c r="N52" i="102"/>
  <c r="K52" i="30"/>
  <c r="N17" i="30"/>
  <c r="T4" i="94"/>
  <c r="J27" i="102"/>
  <c r="F3" i="70"/>
  <c r="K3" i="78"/>
  <c r="E11" i="94"/>
  <c r="G33" i="102"/>
  <c r="S33" i="102"/>
  <c r="K33" i="102"/>
  <c r="U27" i="102"/>
  <c r="I22" i="102"/>
  <c r="E17" i="102"/>
  <c r="W11" i="102"/>
  <c r="S8" i="102"/>
  <c r="M4" i="102"/>
  <c r="I4" i="102"/>
  <c r="F2" i="26"/>
  <c r="V22" i="94"/>
  <c r="T11" i="94"/>
  <c r="J52" i="102"/>
  <c r="H8" i="102"/>
  <c r="C52" i="30"/>
  <c r="D11" i="30"/>
  <c r="T52" i="102"/>
  <c r="T17" i="102"/>
  <c r="Q52" i="30"/>
  <c r="E27" i="94"/>
  <c r="U17" i="102"/>
  <c r="M52" i="30"/>
  <c r="E52" i="30"/>
  <c r="W33" i="30"/>
  <c r="S33" i="30"/>
  <c r="G27" i="30"/>
  <c r="R17" i="30"/>
  <c r="I4" i="30"/>
  <c r="H71" i="60"/>
  <c r="T52" i="60"/>
  <c r="P52" i="60"/>
  <c r="L52" i="60"/>
  <c r="Q22" i="94"/>
  <c r="M17" i="94"/>
  <c r="C11" i="94"/>
  <c r="U4" i="94"/>
  <c r="H27" i="102"/>
  <c r="F27" i="102"/>
  <c r="L17" i="102"/>
  <c r="H17" i="102"/>
  <c r="H4" i="102"/>
  <c r="T33" i="94"/>
  <c r="T17" i="94"/>
  <c r="D71" i="102"/>
  <c r="H52" i="102"/>
  <c r="D52" i="102"/>
  <c r="C33" i="102"/>
  <c r="M27" i="102"/>
  <c r="K27" i="102"/>
  <c r="I27" i="102"/>
  <c r="C27" i="102"/>
  <c r="S11" i="102"/>
  <c r="Q11" i="102"/>
  <c r="M11" i="102"/>
  <c r="K11" i="102"/>
  <c r="C8" i="102"/>
  <c r="O52" i="30"/>
  <c r="Q33" i="30"/>
  <c r="S8" i="30"/>
  <c r="O4" i="30"/>
  <c r="C27" i="46"/>
  <c r="R52" i="60"/>
  <c r="E33" i="94"/>
  <c r="W27" i="94"/>
  <c r="I17" i="94"/>
  <c r="S4" i="94"/>
  <c r="V2" i="27"/>
  <c r="J11" i="30"/>
  <c r="R33" i="94"/>
  <c r="L11" i="94"/>
  <c r="H8" i="94"/>
  <c r="O33" i="30"/>
  <c r="P3" i="34"/>
  <c r="P2" i="34" s="1"/>
  <c r="M33" i="30"/>
  <c r="F2" i="25"/>
  <c r="R2" i="27"/>
  <c r="F11" i="30"/>
  <c r="Q2" i="40"/>
  <c r="N33" i="94"/>
  <c r="H11" i="94"/>
  <c r="R33" i="102"/>
  <c r="J17" i="102"/>
  <c r="K33" i="30"/>
  <c r="N52" i="60"/>
  <c r="J11" i="94"/>
  <c r="J8" i="94"/>
  <c r="P33" i="102"/>
  <c r="R8" i="102"/>
  <c r="U33" i="30"/>
  <c r="O33" i="94"/>
  <c r="O22" i="94"/>
  <c r="W2" i="27"/>
  <c r="U52" i="30"/>
  <c r="G33" i="30"/>
  <c r="C27" i="30"/>
  <c r="K4" i="30"/>
  <c r="F71" i="60"/>
  <c r="V52" i="60"/>
  <c r="H52" i="60"/>
  <c r="G33" i="94"/>
  <c r="U27" i="94"/>
  <c r="W4" i="94"/>
  <c r="G17" i="94"/>
  <c r="I8" i="102"/>
  <c r="J27" i="30"/>
  <c r="J33" i="94"/>
  <c r="H27" i="94"/>
  <c r="F22" i="94"/>
  <c r="R26" i="95"/>
  <c r="N33" i="102"/>
  <c r="C33" i="30"/>
  <c r="J52" i="60"/>
  <c r="O3" i="43"/>
  <c r="O2" i="43" s="1"/>
  <c r="P17" i="94"/>
  <c r="F11" i="94"/>
  <c r="D33" i="102"/>
  <c r="E33" i="30"/>
  <c r="V3" i="68"/>
  <c r="V2" i="68" s="1"/>
  <c r="K3" i="74"/>
  <c r="C33" i="94"/>
  <c r="L27" i="102"/>
  <c r="H11" i="102"/>
  <c r="E27" i="30"/>
  <c r="F27" i="94"/>
  <c r="T33" i="102"/>
  <c r="L2" i="3"/>
  <c r="J2" i="27"/>
  <c r="F33" i="94"/>
  <c r="D27" i="94"/>
  <c r="D3" i="95"/>
  <c r="J33" i="102"/>
  <c r="N4" i="102"/>
  <c r="P33" i="94"/>
  <c r="E3" i="54"/>
  <c r="R3" i="58"/>
  <c r="R2" i="58" s="1"/>
  <c r="H3" i="69"/>
  <c r="H2" i="69" s="1"/>
  <c r="I26" i="96"/>
  <c r="U26" i="97"/>
  <c r="O26" i="99"/>
  <c r="E3" i="99"/>
  <c r="E2" i="99" s="1"/>
  <c r="Q3" i="107"/>
  <c r="E3" i="108"/>
  <c r="Q3" i="113"/>
  <c r="M3" i="115"/>
  <c r="M2" i="115" s="1"/>
  <c r="C3" i="117"/>
  <c r="M2" i="118"/>
  <c r="U3" i="34"/>
  <c r="N3" i="24"/>
  <c r="I3" i="54"/>
  <c r="K26" i="91"/>
  <c r="G26" i="96"/>
  <c r="M26" i="99"/>
  <c r="C3" i="106"/>
  <c r="I3" i="109"/>
  <c r="R3" i="10"/>
  <c r="C52" i="46"/>
  <c r="E52" i="60"/>
  <c r="S11" i="60"/>
  <c r="O52" i="75"/>
  <c r="C33" i="75"/>
  <c r="U52" i="94"/>
  <c r="F3" i="43"/>
  <c r="F2" i="43" s="1"/>
  <c r="T3" i="53"/>
  <c r="D26" i="54"/>
  <c r="L3" i="57"/>
  <c r="H3" i="57"/>
  <c r="O26" i="59"/>
  <c r="H3" i="61"/>
  <c r="T3" i="71"/>
  <c r="T2" i="71" s="1"/>
  <c r="U26" i="121"/>
  <c r="K3" i="121"/>
  <c r="L3" i="110"/>
  <c r="L2" i="110" s="1"/>
  <c r="I33" i="30"/>
  <c r="D22" i="60"/>
  <c r="H33" i="75"/>
  <c r="T3" i="65"/>
  <c r="T2" i="65" s="1"/>
  <c r="Q3" i="89"/>
  <c r="T3" i="55"/>
  <c r="E26" i="58"/>
  <c r="Q3" i="59"/>
  <c r="H52" i="94"/>
  <c r="N26" i="37"/>
  <c r="H33" i="60"/>
  <c r="L3" i="68"/>
  <c r="C26" i="76"/>
  <c r="M3" i="79"/>
  <c r="M2" i="79" s="1"/>
  <c r="W26" i="89"/>
  <c r="M3" i="89"/>
  <c r="U3" i="95"/>
  <c r="Q3" i="97"/>
  <c r="Q2" i="97" s="1"/>
  <c r="K26" i="100"/>
  <c r="H3" i="110"/>
  <c r="C26" i="117"/>
  <c r="O3" i="121"/>
  <c r="F3" i="2"/>
  <c r="M52" i="94"/>
  <c r="I52" i="94"/>
  <c r="I33" i="94"/>
  <c r="Q17" i="94"/>
  <c r="C8" i="94"/>
  <c r="U52" i="102"/>
  <c r="M52" i="102"/>
  <c r="I52" i="102"/>
  <c r="W71" i="116"/>
  <c r="U33" i="102"/>
  <c r="M33" i="102"/>
  <c r="M17" i="102"/>
  <c r="I17" i="102"/>
  <c r="W8" i="102"/>
  <c r="Q4" i="102"/>
  <c r="K3" i="2"/>
  <c r="L26" i="31"/>
  <c r="R3" i="28"/>
  <c r="R2" i="28" s="1"/>
  <c r="E52" i="94"/>
  <c r="S27" i="94"/>
  <c r="E17" i="94"/>
  <c r="W8" i="94"/>
  <c r="M22" i="102"/>
  <c r="O11" i="102"/>
  <c r="K8" i="102"/>
  <c r="E4" i="102"/>
  <c r="M3" i="88"/>
  <c r="M2" i="88" s="1"/>
  <c r="Q26" i="90"/>
  <c r="G3" i="90"/>
  <c r="Q3" i="91"/>
  <c r="O26" i="92"/>
  <c r="U26" i="98"/>
  <c r="W3" i="99"/>
  <c r="M26" i="107"/>
  <c r="U3" i="108"/>
  <c r="S3" i="108"/>
  <c r="Q52" i="94"/>
  <c r="U33" i="94"/>
  <c r="H26" i="6"/>
  <c r="H2" i="6" s="1"/>
  <c r="E26" i="2"/>
  <c r="T26" i="2"/>
  <c r="Q2" i="118"/>
  <c r="E3" i="119"/>
  <c r="O3" i="27"/>
  <c r="S26" i="36"/>
  <c r="D3" i="31"/>
  <c r="U26" i="31"/>
  <c r="P3" i="29"/>
  <c r="U3" i="31"/>
  <c r="E3" i="31"/>
  <c r="M3" i="32"/>
  <c r="G3" i="2"/>
  <c r="J3" i="119"/>
  <c r="P26" i="121"/>
  <c r="F3" i="121"/>
  <c r="K26" i="35"/>
  <c r="K2" i="35" s="1"/>
  <c r="G26" i="114"/>
  <c r="N26" i="121"/>
  <c r="H3" i="32"/>
  <c r="H2" i="32" s="1"/>
  <c r="V3" i="64"/>
  <c r="F3" i="64"/>
  <c r="F2" i="64" s="1"/>
  <c r="R3" i="66"/>
  <c r="R2" i="66" s="1"/>
  <c r="K3" i="76"/>
  <c r="K2" i="76" s="1"/>
  <c r="M3" i="77"/>
  <c r="U3" i="81"/>
  <c r="U2" i="81" s="1"/>
  <c r="O3" i="82"/>
  <c r="G3" i="86"/>
  <c r="R3" i="87"/>
  <c r="E3" i="88"/>
  <c r="E2" i="88" s="1"/>
  <c r="O3" i="89"/>
  <c r="N3" i="4"/>
  <c r="N2" i="4" s="1"/>
  <c r="M3" i="28"/>
  <c r="E3" i="36"/>
  <c r="E2" i="36" s="1"/>
  <c r="N3" i="38"/>
  <c r="S3" i="40"/>
  <c r="C3" i="40"/>
  <c r="M3" i="35"/>
  <c r="M2" i="35" s="1"/>
  <c r="K3" i="43"/>
  <c r="F3" i="44"/>
  <c r="C3" i="17"/>
  <c r="U3" i="44"/>
  <c r="E3" i="44"/>
  <c r="Q3" i="54"/>
  <c r="W3" i="57"/>
  <c r="W2" i="57" s="1"/>
  <c r="V3" i="62"/>
  <c r="H3" i="63"/>
  <c r="H2" i="63" s="1"/>
  <c r="R3" i="64"/>
  <c r="R2" i="64" s="1"/>
  <c r="J3" i="68"/>
  <c r="H3" i="71"/>
  <c r="E3" i="73"/>
  <c r="E2" i="73" s="1"/>
  <c r="G3" i="76"/>
  <c r="L3" i="119"/>
  <c r="J3" i="4"/>
  <c r="J2" i="4" s="1"/>
  <c r="P3" i="5"/>
  <c r="P2" i="5" s="1"/>
  <c r="V3" i="6"/>
  <c r="F3" i="10"/>
  <c r="D3" i="23"/>
  <c r="I3" i="28"/>
  <c r="I2" i="28" s="1"/>
  <c r="Q3" i="36"/>
  <c r="Q2" i="36" s="1"/>
  <c r="J3" i="38"/>
  <c r="J2" i="38" s="1"/>
  <c r="O3" i="40"/>
  <c r="U26" i="25"/>
  <c r="D26" i="25"/>
  <c r="S3" i="25"/>
  <c r="N3" i="64"/>
  <c r="N2" i="64" s="1"/>
  <c r="S3" i="76"/>
  <c r="C3" i="76"/>
  <c r="U3" i="77"/>
  <c r="O3" i="78"/>
  <c r="M3" i="81"/>
  <c r="M2" i="81" s="1"/>
  <c r="W3" i="82"/>
  <c r="S3" i="84"/>
  <c r="C3" i="84"/>
  <c r="E3" i="85"/>
  <c r="O3" i="86"/>
  <c r="Q3" i="88"/>
  <c r="W3" i="89"/>
  <c r="G3" i="89"/>
  <c r="I3" i="90"/>
  <c r="I3" i="92"/>
  <c r="P3" i="121"/>
  <c r="V3" i="4"/>
  <c r="F3" i="4"/>
  <c r="F2" i="4" s="1"/>
  <c r="S3" i="26"/>
  <c r="U3" i="28"/>
  <c r="U2" i="28" s="1"/>
  <c r="T3" i="29"/>
  <c r="F3" i="38"/>
  <c r="K3" i="40"/>
  <c r="O3" i="25"/>
  <c r="O2" i="25" s="1"/>
  <c r="R3" i="32"/>
  <c r="S3" i="41"/>
  <c r="C3" i="43"/>
  <c r="T3" i="57"/>
  <c r="M3" i="44"/>
  <c r="W3" i="53"/>
  <c r="W2" i="53" s="1"/>
  <c r="C3" i="55"/>
  <c r="C2" i="55" s="1"/>
  <c r="D3" i="61"/>
  <c r="P3" i="63"/>
  <c r="P2" i="63" s="1"/>
  <c r="J3" i="64"/>
  <c r="V3" i="66"/>
  <c r="V2" i="66" s="1"/>
  <c r="T3" i="69"/>
  <c r="T2" i="69" s="1"/>
  <c r="W3" i="74"/>
  <c r="O3" i="76"/>
  <c r="O2" i="76" s="1"/>
  <c r="Q3" i="77"/>
  <c r="P3" i="37"/>
  <c r="P2" i="37" s="1"/>
  <c r="R3" i="4"/>
  <c r="N3" i="6"/>
  <c r="N2" i="6" s="1"/>
  <c r="L3" i="25"/>
  <c r="L2" i="25" s="1"/>
  <c r="Q3" i="33"/>
  <c r="R3" i="38"/>
  <c r="R2" i="38" s="1"/>
  <c r="O26" i="40"/>
  <c r="W3" i="40"/>
  <c r="G3" i="40"/>
  <c r="K3" i="25"/>
  <c r="K2" i="25" s="1"/>
  <c r="T2" i="4"/>
  <c r="V2" i="23"/>
  <c r="D2" i="4"/>
  <c r="N2" i="5"/>
  <c r="L2" i="24"/>
  <c r="Q2" i="41"/>
  <c r="J2" i="23"/>
  <c r="C2" i="19"/>
  <c r="D3" i="53"/>
  <c r="D2" i="53" s="1"/>
  <c r="M3" i="54"/>
  <c r="Q3" i="79"/>
  <c r="Q2" i="79" s="1"/>
  <c r="P2" i="4"/>
  <c r="J3" i="43"/>
  <c r="J2" i="43" s="1"/>
  <c r="V3" i="44"/>
  <c r="S3" i="58"/>
  <c r="P3" i="71"/>
  <c r="F3" i="6"/>
  <c r="D26" i="40"/>
  <c r="I3" i="79"/>
  <c r="I2" i="79" s="1"/>
  <c r="V3" i="38"/>
  <c r="C2" i="37"/>
  <c r="K3" i="58"/>
  <c r="K2" i="58" s="1"/>
  <c r="Q3" i="28"/>
  <c r="Q2" i="28" s="1"/>
  <c r="C3" i="58"/>
  <c r="V2" i="5"/>
  <c r="V2" i="39"/>
  <c r="C3" i="27"/>
  <c r="C2" i="27" s="1"/>
  <c r="W2" i="38"/>
  <c r="C3" i="41"/>
  <c r="E3" i="77"/>
  <c r="E2" i="77" s="1"/>
  <c r="G3" i="82"/>
  <c r="U3" i="92"/>
  <c r="L3" i="29"/>
  <c r="Q3" i="42"/>
  <c r="Q2" i="42" s="1"/>
  <c r="C3" i="47"/>
  <c r="D3" i="69"/>
  <c r="G3" i="74"/>
  <c r="H3" i="29"/>
  <c r="H2" i="29" s="1"/>
  <c r="F2" i="39"/>
  <c r="T3" i="119"/>
  <c r="W3" i="23"/>
  <c r="D3" i="29"/>
  <c r="D2" i="29" s="1"/>
  <c r="R3" i="54"/>
  <c r="R2" i="54" s="1"/>
  <c r="F2" i="29"/>
  <c r="O3" i="23"/>
  <c r="H2" i="26"/>
  <c r="I2" i="38"/>
  <c r="N3" i="78"/>
  <c r="N2" i="78" s="1"/>
  <c r="U3" i="110"/>
  <c r="J3" i="54"/>
  <c r="G3" i="53"/>
  <c r="S3" i="55"/>
  <c r="S2" i="55" s="1"/>
  <c r="K3" i="72"/>
  <c r="K2" i="72" s="1"/>
  <c r="S3" i="99"/>
  <c r="S2" i="99" s="1"/>
  <c r="T3" i="2"/>
  <c r="T3" i="23"/>
  <c r="J2" i="26"/>
  <c r="E2" i="38"/>
  <c r="W3" i="78"/>
  <c r="M3" i="85"/>
  <c r="Q3" i="90"/>
  <c r="D3" i="119"/>
  <c r="G3" i="23"/>
  <c r="C3" i="32"/>
  <c r="D3" i="57"/>
  <c r="K3" i="55"/>
  <c r="K3" i="99"/>
  <c r="I2" i="125"/>
  <c r="L3" i="23"/>
  <c r="C26" i="36"/>
  <c r="Q3" i="121"/>
  <c r="Q2" i="121" s="1"/>
  <c r="Q2" i="29"/>
  <c r="I3" i="70"/>
  <c r="C3" i="99"/>
  <c r="V3" i="10"/>
  <c r="P26" i="40"/>
  <c r="R3" i="99"/>
  <c r="I3" i="81"/>
  <c r="I2" i="81" s="1"/>
  <c r="Q3" i="83"/>
  <c r="Q2" i="83" s="1"/>
  <c r="N3" i="99"/>
  <c r="O3" i="53"/>
  <c r="P3" i="61"/>
  <c r="N3" i="10"/>
  <c r="G26" i="40"/>
  <c r="J3" i="99"/>
  <c r="D3" i="34"/>
  <c r="D2" i="34" s="1"/>
  <c r="U3" i="79"/>
  <c r="I3" i="83"/>
  <c r="F26" i="2"/>
  <c r="K2" i="32"/>
  <c r="H2" i="4"/>
  <c r="V4" i="102"/>
  <c r="W33" i="102"/>
  <c r="W2" i="33"/>
  <c r="G2" i="33"/>
  <c r="O2" i="32"/>
  <c r="S2" i="33"/>
  <c r="C2" i="33"/>
  <c r="R2" i="37"/>
  <c r="L76" i="15"/>
  <c r="J75" i="15"/>
  <c r="H74" i="15"/>
  <c r="V73" i="15"/>
  <c r="F73" i="15"/>
  <c r="T72" i="15"/>
  <c r="D72" i="15"/>
  <c r="N70" i="15"/>
  <c r="L69" i="15"/>
  <c r="J68" i="15"/>
  <c r="H67" i="15"/>
  <c r="V66" i="15"/>
  <c r="F66" i="15"/>
  <c r="T65" i="15"/>
  <c r="D65" i="15"/>
  <c r="R64" i="15"/>
  <c r="P63" i="15"/>
  <c r="N62" i="15"/>
  <c r="L61" i="15"/>
  <c r="J60" i="15"/>
  <c r="H59" i="15"/>
  <c r="V58" i="15"/>
  <c r="F58" i="15"/>
  <c r="T57" i="15"/>
  <c r="D57" i="15"/>
  <c r="R56" i="15"/>
  <c r="P55" i="15"/>
  <c r="N54" i="15"/>
  <c r="P53" i="15"/>
  <c r="H53" i="15"/>
  <c r="V51" i="15"/>
  <c r="F51" i="15"/>
  <c r="T50" i="15"/>
  <c r="D50" i="15"/>
  <c r="R49" i="15"/>
  <c r="P48" i="15"/>
  <c r="N47" i="15"/>
  <c r="L46" i="15"/>
  <c r="J45" i="15"/>
  <c r="H44" i="15"/>
  <c r="V43" i="15"/>
  <c r="F43" i="15"/>
  <c r="T42" i="15"/>
  <c r="D42" i="15"/>
  <c r="R41" i="15"/>
  <c r="P40" i="15"/>
  <c r="N39" i="15"/>
  <c r="L38" i="15"/>
  <c r="J37" i="15"/>
  <c r="H36" i="15"/>
  <c r="V35" i="15"/>
  <c r="F35" i="15"/>
  <c r="K34" i="15"/>
  <c r="W32" i="15"/>
  <c r="G32" i="15"/>
  <c r="U31" i="15"/>
  <c r="E31" i="15"/>
  <c r="S30" i="15"/>
  <c r="C30" i="15"/>
  <c r="Q29" i="15"/>
  <c r="F28" i="15"/>
  <c r="O25" i="15"/>
  <c r="M24" i="15"/>
  <c r="I21" i="15"/>
  <c r="W20" i="15"/>
  <c r="G20" i="15"/>
  <c r="U19" i="15"/>
  <c r="E19" i="15"/>
  <c r="P16" i="15"/>
  <c r="N15" i="15"/>
  <c r="L14" i="15"/>
  <c r="J13" i="15"/>
  <c r="R10" i="15"/>
  <c r="J7" i="15"/>
  <c r="H6" i="15"/>
  <c r="V5" i="15"/>
  <c r="N5" i="15"/>
  <c r="F5" i="15"/>
  <c r="S72" i="30"/>
  <c r="S72" i="15" s="1"/>
  <c r="H28" i="30"/>
  <c r="T24" i="15"/>
  <c r="D24" i="15"/>
  <c r="I10" i="15"/>
  <c r="N76" i="45"/>
  <c r="L75" i="45"/>
  <c r="H73" i="45"/>
  <c r="V72" i="45"/>
  <c r="F72" i="45"/>
  <c r="T70" i="45"/>
  <c r="D70" i="45"/>
  <c r="R69" i="45"/>
  <c r="P68" i="45"/>
  <c r="N67" i="45"/>
  <c r="L66" i="45"/>
  <c r="J65" i="45"/>
  <c r="H64" i="45"/>
  <c r="V63" i="45"/>
  <c r="F63" i="45"/>
  <c r="T62" i="45"/>
  <c r="D62" i="45"/>
  <c r="R61" i="45"/>
  <c r="P60" i="45"/>
  <c r="N59" i="45"/>
  <c r="L58" i="45"/>
  <c r="J57" i="45"/>
  <c r="H56" i="45"/>
  <c r="V55" i="45"/>
  <c r="F55" i="45"/>
  <c r="T54" i="45"/>
  <c r="D54" i="45"/>
  <c r="R53" i="45"/>
  <c r="O51" i="45"/>
  <c r="M50" i="45"/>
  <c r="K49" i="45"/>
  <c r="I48" i="45"/>
  <c r="W47" i="45"/>
  <c r="G47" i="45"/>
  <c r="U46" i="45"/>
  <c r="E46" i="45"/>
  <c r="S45" i="45"/>
  <c r="C45" i="45"/>
  <c r="Q44" i="45"/>
  <c r="O43" i="45"/>
  <c r="M42" i="45"/>
  <c r="K41" i="45"/>
  <c r="I40" i="45"/>
  <c r="W39" i="45"/>
  <c r="G39" i="45"/>
  <c r="U38" i="45"/>
  <c r="E38" i="45"/>
  <c r="S37" i="45"/>
  <c r="C37" i="45"/>
  <c r="Q36" i="45"/>
  <c r="O35" i="45"/>
  <c r="M34" i="45"/>
  <c r="K32" i="45"/>
  <c r="I31" i="45"/>
  <c r="W30" i="45"/>
  <c r="G30" i="45"/>
  <c r="U29" i="45"/>
  <c r="E29" i="45"/>
  <c r="S28" i="45"/>
  <c r="R25" i="45"/>
  <c r="P24" i="45"/>
  <c r="N23" i="45"/>
  <c r="J20" i="45"/>
  <c r="H19" i="45"/>
  <c r="V18" i="45"/>
  <c r="F18" i="45"/>
  <c r="R15" i="45"/>
  <c r="P14" i="45"/>
  <c r="J10" i="45"/>
  <c r="K7" i="45"/>
  <c r="I6" i="45"/>
  <c r="O5" i="45"/>
  <c r="T76" i="45"/>
  <c r="D76" i="45"/>
  <c r="P72" i="45"/>
  <c r="H72" i="45"/>
  <c r="N19" i="45"/>
  <c r="T15" i="45"/>
  <c r="D15" i="45"/>
  <c r="R14" i="45"/>
  <c r="L10" i="45"/>
  <c r="T5" i="45"/>
  <c r="D5" i="45"/>
  <c r="K76" i="15"/>
  <c r="I75" i="15"/>
  <c r="W74" i="15"/>
  <c r="G74" i="15"/>
  <c r="U73" i="15"/>
  <c r="E73" i="15"/>
  <c r="Q70" i="15"/>
  <c r="O69" i="15"/>
  <c r="M68" i="15"/>
  <c r="K67" i="15"/>
  <c r="I66" i="15"/>
  <c r="W65" i="15"/>
  <c r="G65" i="15"/>
  <c r="U64" i="15"/>
  <c r="E64" i="15"/>
  <c r="S63" i="15"/>
  <c r="C63" i="15"/>
  <c r="Q62" i="15"/>
  <c r="O61" i="15"/>
  <c r="M60" i="15"/>
  <c r="K59" i="15"/>
  <c r="I58" i="15"/>
  <c r="W57" i="15"/>
  <c r="G57" i="15"/>
  <c r="U56" i="15"/>
  <c r="E56" i="15"/>
  <c r="S55" i="15"/>
  <c r="C55" i="15"/>
  <c r="Q54" i="15"/>
  <c r="C53" i="15"/>
  <c r="M51" i="15"/>
  <c r="K50" i="15"/>
  <c r="I49" i="15"/>
  <c r="W48" i="15"/>
  <c r="G48" i="15"/>
  <c r="U47" i="15"/>
  <c r="E47" i="15"/>
  <c r="S46" i="15"/>
  <c r="C46" i="15"/>
  <c r="Q45" i="15"/>
  <c r="O44" i="15"/>
  <c r="M43" i="15"/>
  <c r="K42" i="15"/>
  <c r="I41" i="15"/>
  <c r="W40" i="15"/>
  <c r="G40" i="15"/>
  <c r="U39" i="15"/>
  <c r="E39" i="15"/>
  <c r="S38" i="15"/>
  <c r="C38" i="15"/>
  <c r="Q37" i="15"/>
  <c r="O36" i="15"/>
  <c r="M35" i="15"/>
  <c r="R32" i="15"/>
  <c r="P31" i="15"/>
  <c r="N30" i="15"/>
  <c r="L29" i="15"/>
  <c r="R25" i="15"/>
  <c r="L21" i="15"/>
  <c r="J20" i="15"/>
  <c r="H19" i="15"/>
  <c r="V18" i="15"/>
  <c r="N18" i="15"/>
  <c r="E18" i="15"/>
  <c r="S16" i="15"/>
  <c r="C16" i="15"/>
  <c r="Q15" i="15"/>
  <c r="O14" i="15"/>
  <c r="M13" i="15"/>
  <c r="K12" i="15"/>
  <c r="G9" i="15"/>
  <c r="U7" i="15"/>
  <c r="E7" i="15"/>
  <c r="S6" i="15"/>
  <c r="C6" i="15"/>
  <c r="Q5" i="15"/>
  <c r="O26" i="24"/>
  <c r="U25" i="15"/>
  <c r="E25" i="15"/>
  <c r="S24" i="15"/>
  <c r="C24" i="15"/>
  <c r="H5" i="30"/>
  <c r="U76" i="45"/>
  <c r="E76" i="45"/>
  <c r="Q74" i="45"/>
  <c r="O73" i="45"/>
  <c r="K70" i="45"/>
  <c r="I69" i="45"/>
  <c r="W68" i="45"/>
  <c r="G68" i="45"/>
  <c r="U67" i="45"/>
  <c r="E67" i="45"/>
  <c r="S66" i="45"/>
  <c r="C66" i="45"/>
  <c r="Q65" i="45"/>
  <c r="O64" i="45"/>
  <c r="M63" i="45"/>
  <c r="K62" i="45"/>
  <c r="I61" i="45"/>
  <c r="W60" i="45"/>
  <c r="G60" i="45"/>
  <c r="U59" i="45"/>
  <c r="E59" i="45"/>
  <c r="S58" i="45"/>
  <c r="C58" i="45"/>
  <c r="Q57" i="45"/>
  <c r="O56" i="45"/>
  <c r="M55" i="45"/>
  <c r="K54" i="45"/>
  <c r="I53" i="45"/>
  <c r="J51" i="45"/>
  <c r="H50" i="45"/>
  <c r="V49" i="45"/>
  <c r="F49" i="45"/>
  <c r="T48" i="45"/>
  <c r="D48" i="45"/>
  <c r="R47" i="45"/>
  <c r="P46" i="45"/>
  <c r="N45" i="45"/>
  <c r="L44" i="45"/>
  <c r="J43" i="45"/>
  <c r="H42" i="45"/>
  <c r="V41" i="45"/>
  <c r="F41" i="45"/>
  <c r="T40" i="45"/>
  <c r="D40" i="45"/>
  <c r="R39" i="45"/>
  <c r="P38" i="45"/>
  <c r="N37" i="45"/>
  <c r="L36" i="45"/>
  <c r="J35" i="45"/>
  <c r="R32" i="45"/>
  <c r="N30" i="45"/>
  <c r="L29" i="45"/>
  <c r="U25" i="45"/>
  <c r="E25" i="45"/>
  <c r="S24" i="45"/>
  <c r="C24" i="45"/>
  <c r="Q23" i="45"/>
  <c r="O21" i="45"/>
  <c r="M20" i="45"/>
  <c r="K19" i="45"/>
  <c r="W16" i="45"/>
  <c r="G16" i="45"/>
  <c r="U15" i="45"/>
  <c r="E15" i="45"/>
  <c r="O12" i="45"/>
  <c r="M10" i="45"/>
  <c r="J7" i="45"/>
  <c r="H6" i="45"/>
  <c r="V5" i="45"/>
  <c r="F5" i="45"/>
  <c r="Q73" i="45"/>
  <c r="I28" i="45"/>
  <c r="O20" i="45"/>
  <c r="I16" i="45"/>
  <c r="W15" i="45"/>
  <c r="G15" i="45"/>
  <c r="S53" i="75"/>
  <c r="N76" i="15"/>
  <c r="L75" i="15"/>
  <c r="J74" i="15"/>
  <c r="H73" i="15"/>
  <c r="V72" i="15"/>
  <c r="N72" i="15"/>
  <c r="F72" i="15"/>
  <c r="T70" i="15"/>
  <c r="D70" i="15"/>
  <c r="R69" i="15"/>
  <c r="P68" i="15"/>
  <c r="N67" i="15"/>
  <c r="L66" i="15"/>
  <c r="J65" i="15"/>
  <c r="H64" i="15"/>
  <c r="V63" i="15"/>
  <c r="F63" i="15"/>
  <c r="T62" i="15"/>
  <c r="D62" i="15"/>
  <c r="R61" i="15"/>
  <c r="P60" i="15"/>
  <c r="N59" i="15"/>
  <c r="L58" i="15"/>
  <c r="J57" i="15"/>
  <c r="H56" i="15"/>
  <c r="V55" i="15"/>
  <c r="F55" i="15"/>
  <c r="T54" i="15"/>
  <c r="D54" i="15"/>
  <c r="P51" i="15"/>
  <c r="N50" i="15"/>
  <c r="L49" i="15"/>
  <c r="J48" i="15"/>
  <c r="H47" i="15"/>
  <c r="V46" i="15"/>
  <c r="F46" i="15"/>
  <c r="T45" i="15"/>
  <c r="D45" i="15"/>
  <c r="R44" i="15"/>
  <c r="P43" i="15"/>
  <c r="N42" i="15"/>
  <c r="L41" i="15"/>
  <c r="J40" i="15"/>
  <c r="H39" i="15"/>
  <c r="V38" i="15"/>
  <c r="F38" i="15"/>
  <c r="T37" i="15"/>
  <c r="D37" i="15"/>
  <c r="R36" i="15"/>
  <c r="P35" i="15"/>
  <c r="H34" i="15"/>
  <c r="U32" i="15"/>
  <c r="E32" i="15"/>
  <c r="S31" i="15"/>
  <c r="C31" i="15"/>
  <c r="Q30" i="15"/>
  <c r="O29" i="15"/>
  <c r="Q28" i="15"/>
  <c r="Q23" i="15"/>
  <c r="O21" i="15"/>
  <c r="M20" i="15"/>
  <c r="K19" i="15"/>
  <c r="H18" i="15"/>
  <c r="V16" i="15"/>
  <c r="F16" i="15"/>
  <c r="T15" i="15"/>
  <c r="D15" i="15"/>
  <c r="R14" i="15"/>
  <c r="P13" i="15"/>
  <c r="R12" i="15"/>
  <c r="J12" i="15"/>
  <c r="L10" i="15"/>
  <c r="H7" i="15"/>
  <c r="V6" i="15"/>
  <c r="F6" i="15"/>
  <c r="T5" i="15"/>
  <c r="L5" i="15"/>
  <c r="D5" i="15"/>
  <c r="R26" i="31"/>
  <c r="J26" i="31"/>
  <c r="H25" i="15"/>
  <c r="V75" i="45"/>
  <c r="F75" i="45"/>
  <c r="T74" i="45"/>
  <c r="D74" i="45"/>
  <c r="R73" i="45"/>
  <c r="J70" i="45"/>
  <c r="H69" i="45"/>
  <c r="V68" i="45"/>
  <c r="F68" i="45"/>
  <c r="T67" i="45"/>
  <c r="D67" i="45"/>
  <c r="R66" i="45"/>
  <c r="P65" i="45"/>
  <c r="N64" i="45"/>
  <c r="L63" i="45"/>
  <c r="J62" i="45"/>
  <c r="H61" i="45"/>
  <c r="V60" i="45"/>
  <c r="F60" i="45"/>
  <c r="T59" i="45"/>
  <c r="D59" i="45"/>
  <c r="R58" i="45"/>
  <c r="P57" i="45"/>
  <c r="N56" i="45"/>
  <c r="L55" i="45"/>
  <c r="J54" i="45"/>
  <c r="Q51" i="45"/>
  <c r="O50" i="45"/>
  <c r="M49" i="45"/>
  <c r="K48" i="45"/>
  <c r="I47" i="45"/>
  <c r="W46" i="45"/>
  <c r="G46" i="45"/>
  <c r="U45" i="45"/>
  <c r="E45" i="45"/>
  <c r="S44" i="45"/>
  <c r="C44" i="45"/>
  <c r="Q43" i="45"/>
  <c r="O42" i="45"/>
  <c r="M41" i="45"/>
  <c r="K40" i="45"/>
  <c r="I39" i="45"/>
  <c r="W38" i="45"/>
  <c r="G38" i="45"/>
  <c r="U37" i="45"/>
  <c r="E37" i="45"/>
  <c r="S36" i="45"/>
  <c r="C36" i="45"/>
  <c r="Q35" i="45"/>
  <c r="S34" i="45"/>
  <c r="C34" i="45"/>
  <c r="K31" i="45"/>
  <c r="I30" i="45"/>
  <c r="W29" i="45"/>
  <c r="G29" i="45"/>
  <c r="U28" i="45"/>
  <c r="H28" i="45"/>
  <c r="T25" i="45"/>
  <c r="D25" i="45"/>
  <c r="R24" i="45"/>
  <c r="J21" i="45"/>
  <c r="H20" i="45"/>
  <c r="T18" i="45"/>
  <c r="L18" i="45"/>
  <c r="D18" i="45"/>
  <c r="N16" i="45"/>
  <c r="H13" i="45"/>
  <c r="V12" i="45"/>
  <c r="N12" i="45"/>
  <c r="F12" i="45"/>
  <c r="M7" i="45"/>
  <c r="K6" i="45"/>
  <c r="R74" i="45"/>
  <c r="N29" i="45"/>
  <c r="T21" i="45"/>
  <c r="D21" i="45"/>
  <c r="L16" i="45"/>
  <c r="V13" i="45"/>
  <c r="F13" i="45"/>
  <c r="T12" i="45"/>
  <c r="D12" i="45"/>
  <c r="H28" i="75"/>
  <c r="M76" i="15"/>
  <c r="K75" i="15"/>
  <c r="I74" i="15"/>
  <c r="W73" i="15"/>
  <c r="G73" i="15"/>
  <c r="U72" i="15"/>
  <c r="M72" i="15"/>
  <c r="E72" i="15"/>
  <c r="O70" i="15"/>
  <c r="M69" i="15"/>
  <c r="K68" i="15"/>
  <c r="I67" i="15"/>
  <c r="W66" i="15"/>
  <c r="G66" i="15"/>
  <c r="U65" i="15"/>
  <c r="E65" i="15"/>
  <c r="S64" i="15"/>
  <c r="C64" i="15"/>
  <c r="Q63" i="15"/>
  <c r="O62" i="15"/>
  <c r="M61" i="15"/>
  <c r="K60" i="15"/>
  <c r="I59" i="15"/>
  <c r="W58" i="15"/>
  <c r="G58" i="15"/>
  <c r="U57" i="15"/>
  <c r="E57" i="15"/>
  <c r="S56" i="15"/>
  <c r="C56" i="15"/>
  <c r="Q55" i="15"/>
  <c r="O54" i="15"/>
  <c r="Q53" i="15"/>
  <c r="I53" i="15"/>
  <c r="W51" i="15"/>
  <c r="G51" i="15"/>
  <c r="U50" i="15"/>
  <c r="E50" i="15"/>
  <c r="S49" i="15"/>
  <c r="C49" i="15"/>
  <c r="Q48" i="15"/>
  <c r="O47" i="15"/>
  <c r="M46" i="15"/>
  <c r="K45" i="15"/>
  <c r="I44" i="15"/>
  <c r="W43" i="15"/>
  <c r="G43" i="15"/>
  <c r="U42" i="15"/>
  <c r="E42" i="15"/>
  <c r="S41" i="15"/>
  <c r="C41" i="15"/>
  <c r="Q40" i="15"/>
  <c r="O39" i="15"/>
  <c r="M38" i="15"/>
  <c r="K37" i="15"/>
  <c r="I36" i="15"/>
  <c r="W35" i="15"/>
  <c r="G35" i="15"/>
  <c r="T34" i="15"/>
  <c r="C34" i="15"/>
  <c r="L32" i="15"/>
  <c r="J31" i="15"/>
  <c r="H30" i="15"/>
  <c r="V29" i="15"/>
  <c r="F29" i="15"/>
  <c r="J24" i="15"/>
  <c r="R21" i="15"/>
  <c r="P20" i="15"/>
  <c r="N19" i="15"/>
  <c r="U16" i="15"/>
  <c r="E16" i="15"/>
  <c r="S15" i="15"/>
  <c r="C15" i="15"/>
  <c r="Q14" i="15"/>
  <c r="O13" i="15"/>
  <c r="I12" i="15"/>
  <c r="W10" i="15"/>
  <c r="G10" i="15"/>
  <c r="U9" i="15"/>
  <c r="O7" i="15"/>
  <c r="M6" i="15"/>
  <c r="C26" i="24"/>
  <c r="L34" i="15"/>
  <c r="M28" i="30"/>
  <c r="M28" i="15" s="1"/>
  <c r="N3" i="31"/>
  <c r="F3" i="31"/>
  <c r="W3" i="39"/>
  <c r="K76" i="45"/>
  <c r="I75" i="45"/>
  <c r="W74" i="45"/>
  <c r="G74" i="45"/>
  <c r="Q70" i="45"/>
  <c r="O69" i="45"/>
  <c r="M68" i="45"/>
  <c r="K67" i="45"/>
  <c r="I66" i="45"/>
  <c r="W65" i="45"/>
  <c r="G65" i="45"/>
  <c r="U64" i="45"/>
  <c r="E64" i="45"/>
  <c r="S63" i="45"/>
  <c r="C63" i="45"/>
  <c r="Q62" i="45"/>
  <c r="O61" i="45"/>
  <c r="M60" i="45"/>
  <c r="K59" i="45"/>
  <c r="I58" i="45"/>
  <c r="W57" i="45"/>
  <c r="G57" i="45"/>
  <c r="U56" i="45"/>
  <c r="E56" i="45"/>
  <c r="S55" i="45"/>
  <c r="C55" i="45"/>
  <c r="Q54" i="45"/>
  <c r="S53" i="45"/>
  <c r="C53" i="45"/>
  <c r="T51" i="45"/>
  <c r="D51" i="45"/>
  <c r="R50" i="45"/>
  <c r="P49" i="45"/>
  <c r="N48" i="45"/>
  <c r="L47" i="45"/>
  <c r="J46" i="45"/>
  <c r="H45" i="45"/>
  <c r="V44" i="45"/>
  <c r="F44" i="45"/>
  <c r="T43" i="45"/>
  <c r="D43" i="45"/>
  <c r="R42" i="45"/>
  <c r="P41" i="45"/>
  <c r="N40" i="45"/>
  <c r="L39" i="45"/>
  <c r="J38" i="45"/>
  <c r="H37" i="45"/>
  <c r="V36" i="45"/>
  <c r="F36" i="45"/>
  <c r="T35" i="45"/>
  <c r="D35" i="45"/>
  <c r="R34" i="45"/>
  <c r="P32" i="45"/>
  <c r="N31" i="45"/>
  <c r="L30" i="45"/>
  <c r="G28" i="45"/>
  <c r="K25" i="45"/>
  <c r="I24" i="45"/>
  <c r="W23" i="45"/>
  <c r="O23" i="45"/>
  <c r="G23" i="45"/>
  <c r="U21" i="45"/>
  <c r="E21" i="45"/>
  <c r="Q19" i="45"/>
  <c r="K18" i="45"/>
  <c r="C18" i="45"/>
  <c r="I14" i="45"/>
  <c r="W13" i="45"/>
  <c r="G13" i="45"/>
  <c r="O10" i="45"/>
  <c r="P9" i="45"/>
  <c r="L7" i="45"/>
  <c r="J6" i="45"/>
  <c r="O75" i="45"/>
  <c r="K30" i="45"/>
  <c r="I18" i="45"/>
  <c r="S14" i="45"/>
  <c r="C14" i="45"/>
  <c r="Q13" i="45"/>
  <c r="U5" i="60"/>
  <c r="U5" i="45" s="1"/>
  <c r="Q23" i="75"/>
  <c r="O74" i="101"/>
  <c r="I70" i="101"/>
  <c r="Q58" i="101"/>
  <c r="O57" i="101"/>
  <c r="M56" i="101"/>
  <c r="K55" i="101"/>
  <c r="I54" i="101"/>
  <c r="W53" i="101"/>
  <c r="J74" i="101"/>
  <c r="T70" i="101"/>
  <c r="D70" i="101"/>
  <c r="L58" i="101"/>
  <c r="J57" i="101"/>
  <c r="H56" i="101"/>
  <c r="V55" i="101"/>
  <c r="F55" i="101"/>
  <c r="T54" i="101"/>
  <c r="D54" i="101"/>
  <c r="T58" i="101"/>
  <c r="D58" i="101"/>
  <c r="Q74" i="101"/>
  <c r="K70" i="101"/>
  <c r="S58" i="101"/>
  <c r="C58" i="101"/>
  <c r="Q57" i="101"/>
  <c r="O56" i="101"/>
  <c r="M55" i="101"/>
  <c r="K54" i="101"/>
  <c r="H53" i="101"/>
  <c r="H74" i="101"/>
  <c r="R70" i="101"/>
  <c r="J58" i="101"/>
  <c r="H57" i="101"/>
  <c r="V56" i="101"/>
  <c r="F56" i="101"/>
  <c r="T55" i="101"/>
  <c r="D55" i="101"/>
  <c r="R54" i="101"/>
  <c r="P53" i="101"/>
  <c r="W2" i="35"/>
  <c r="C2" i="26"/>
  <c r="W27" i="31"/>
  <c r="W26" i="31" s="1"/>
  <c r="W28" i="30"/>
  <c r="M3" i="69"/>
  <c r="M2" i="69" s="1"/>
  <c r="U3" i="87"/>
  <c r="H3" i="88"/>
  <c r="H3" i="98"/>
  <c r="M3" i="110"/>
  <c r="O2" i="26"/>
  <c r="G11" i="31"/>
  <c r="G3" i="31" s="1"/>
  <c r="G12" i="30"/>
  <c r="W3" i="86"/>
  <c r="H3" i="53"/>
  <c r="H2" i="53" s="1"/>
  <c r="M3" i="59"/>
  <c r="P3" i="42"/>
  <c r="M3" i="73"/>
  <c r="M2" i="73" s="1"/>
  <c r="I3" i="96"/>
  <c r="U3" i="98"/>
  <c r="E3" i="98"/>
  <c r="Q3" i="100"/>
  <c r="Q2" i="100" s="1"/>
  <c r="D3" i="2"/>
  <c r="D2" i="118"/>
  <c r="D3" i="121"/>
  <c r="W52" i="95"/>
  <c r="W53" i="94"/>
  <c r="K3" i="23"/>
  <c r="I26" i="29"/>
  <c r="T3" i="37"/>
  <c r="D3" i="37"/>
  <c r="H76" i="15"/>
  <c r="V75" i="15"/>
  <c r="F75" i="15"/>
  <c r="T74" i="15"/>
  <c r="D74" i="15"/>
  <c r="R73" i="15"/>
  <c r="J70" i="15"/>
  <c r="H69" i="15"/>
  <c r="V68" i="15"/>
  <c r="F68" i="15"/>
  <c r="T67" i="15"/>
  <c r="D67" i="15"/>
  <c r="R66" i="15"/>
  <c r="P65" i="15"/>
  <c r="N64" i="15"/>
  <c r="L63" i="15"/>
  <c r="J62" i="15"/>
  <c r="H61" i="15"/>
  <c r="V60" i="15"/>
  <c r="F60" i="15"/>
  <c r="T59" i="15"/>
  <c r="D59" i="15"/>
  <c r="R58" i="15"/>
  <c r="P57" i="15"/>
  <c r="N56" i="15"/>
  <c r="L55" i="15"/>
  <c r="J54" i="15"/>
  <c r="R51" i="15"/>
  <c r="P50" i="15"/>
  <c r="N49" i="15"/>
  <c r="L48" i="15"/>
  <c r="J47" i="15"/>
  <c r="H46" i="15"/>
  <c r="V45" i="15"/>
  <c r="F45" i="15"/>
  <c r="T44" i="15"/>
  <c r="D44" i="15"/>
  <c r="R43" i="15"/>
  <c r="P42" i="15"/>
  <c r="N41" i="15"/>
  <c r="L40" i="15"/>
  <c r="J39" i="15"/>
  <c r="H38" i="15"/>
  <c r="V37" i="15"/>
  <c r="F37" i="15"/>
  <c r="T36" i="15"/>
  <c r="D36" i="15"/>
  <c r="R35" i="15"/>
  <c r="S32" i="15"/>
  <c r="C32" i="15"/>
  <c r="Q31" i="15"/>
  <c r="O30" i="15"/>
  <c r="M29" i="15"/>
  <c r="K25" i="15"/>
  <c r="I24" i="15"/>
  <c r="U21" i="15"/>
  <c r="E21" i="15"/>
  <c r="S20" i="15"/>
  <c r="C20" i="15"/>
  <c r="Q19" i="15"/>
  <c r="S18" i="15"/>
  <c r="K18" i="15"/>
  <c r="L16" i="15"/>
  <c r="J15" i="15"/>
  <c r="H14" i="15"/>
  <c r="V13" i="15"/>
  <c r="F13" i="15"/>
  <c r="T12" i="15"/>
  <c r="D12" i="15"/>
  <c r="N10" i="15"/>
  <c r="P9" i="15"/>
  <c r="V7" i="15"/>
  <c r="F7" i="15"/>
  <c r="T6" i="15"/>
  <c r="D6" i="15"/>
  <c r="E26" i="29"/>
  <c r="W53" i="30"/>
  <c r="G53" i="30"/>
  <c r="P24" i="15"/>
  <c r="R23" i="15"/>
  <c r="J23" i="15"/>
  <c r="U10" i="15"/>
  <c r="E10" i="15"/>
  <c r="M3" i="33"/>
  <c r="J26" i="40"/>
  <c r="R3" i="41"/>
  <c r="J76" i="45"/>
  <c r="H75" i="45"/>
  <c r="T73" i="45"/>
  <c r="D73" i="45"/>
  <c r="R72" i="45"/>
  <c r="P70" i="45"/>
  <c r="N69" i="45"/>
  <c r="L68" i="45"/>
  <c r="J67" i="45"/>
  <c r="H66" i="45"/>
  <c r="V65" i="45"/>
  <c r="F65" i="45"/>
  <c r="T64" i="45"/>
  <c r="D64" i="45"/>
  <c r="R63" i="45"/>
  <c r="P62" i="45"/>
  <c r="N61" i="45"/>
  <c r="L60" i="45"/>
  <c r="J59" i="45"/>
  <c r="H58" i="45"/>
  <c r="V57" i="45"/>
  <c r="F57" i="45"/>
  <c r="T56" i="45"/>
  <c r="D56" i="45"/>
  <c r="R55" i="45"/>
  <c r="P54" i="45"/>
  <c r="N53" i="45"/>
  <c r="K51" i="45"/>
  <c r="I50" i="45"/>
  <c r="W49" i="45"/>
  <c r="G49" i="45"/>
  <c r="U48" i="45"/>
  <c r="E48" i="45"/>
  <c r="S47" i="45"/>
  <c r="C47" i="45"/>
  <c r="Q46" i="45"/>
  <c r="O45" i="45"/>
  <c r="M44" i="45"/>
  <c r="K43" i="45"/>
  <c r="I42" i="45"/>
  <c r="W41" i="45"/>
  <c r="G41" i="45"/>
  <c r="U40" i="45"/>
  <c r="E40" i="45"/>
  <c r="S39" i="45"/>
  <c r="C39" i="45"/>
  <c r="Q38" i="45"/>
  <c r="O37" i="45"/>
  <c r="M36" i="45"/>
  <c r="K35" i="45"/>
  <c r="W32" i="45"/>
  <c r="G32" i="45"/>
  <c r="U31" i="45"/>
  <c r="E31" i="45"/>
  <c r="S30" i="45"/>
  <c r="C30" i="45"/>
  <c r="Q29" i="45"/>
  <c r="N28" i="45"/>
  <c r="E28" i="45"/>
  <c r="N25" i="45"/>
  <c r="L24" i="45"/>
  <c r="J23" i="45"/>
  <c r="V20" i="45"/>
  <c r="F20" i="45"/>
  <c r="T19" i="45"/>
  <c r="D19" i="45"/>
  <c r="R18" i="45"/>
  <c r="N15" i="45"/>
  <c r="L14" i="45"/>
  <c r="V10" i="45"/>
  <c r="F10" i="45"/>
  <c r="T9" i="45"/>
  <c r="W7" i="45"/>
  <c r="G7" i="45"/>
  <c r="U6" i="45"/>
  <c r="E6" i="45"/>
  <c r="P76" i="45"/>
  <c r="P31" i="45"/>
  <c r="J19" i="45"/>
  <c r="P15" i="45"/>
  <c r="N14" i="45"/>
  <c r="H10" i="45"/>
  <c r="L53" i="75"/>
  <c r="W76" i="15"/>
  <c r="G76" i="15"/>
  <c r="U75" i="15"/>
  <c r="E75" i="15"/>
  <c r="S74" i="15"/>
  <c r="C74" i="15"/>
  <c r="Q73" i="15"/>
  <c r="C72" i="15"/>
  <c r="M70" i="15"/>
  <c r="K69" i="15"/>
  <c r="I68" i="15"/>
  <c r="W67" i="15"/>
  <c r="G67" i="15"/>
  <c r="U66" i="15"/>
  <c r="E66" i="15"/>
  <c r="S65" i="15"/>
  <c r="C65" i="15"/>
  <c r="Q64" i="15"/>
  <c r="O63" i="15"/>
  <c r="M62" i="15"/>
  <c r="K61" i="15"/>
  <c r="I60" i="15"/>
  <c r="W59" i="15"/>
  <c r="G59" i="15"/>
  <c r="U58" i="15"/>
  <c r="E58" i="15"/>
  <c r="S57" i="15"/>
  <c r="C57" i="15"/>
  <c r="Q56" i="15"/>
  <c r="O55" i="15"/>
  <c r="M54" i="15"/>
  <c r="I51" i="15"/>
  <c r="W50" i="15"/>
  <c r="G50" i="15"/>
  <c r="U49" i="15"/>
  <c r="E49" i="15"/>
  <c r="S48" i="15"/>
  <c r="C48" i="15"/>
  <c r="Q47" i="15"/>
  <c r="O46" i="15"/>
  <c r="M45" i="15"/>
  <c r="K44" i="15"/>
  <c r="I43" i="15"/>
  <c r="W42" i="15"/>
  <c r="G42" i="15"/>
  <c r="U41" i="15"/>
  <c r="E41" i="15"/>
  <c r="S40" i="15"/>
  <c r="C40" i="15"/>
  <c r="Q39" i="15"/>
  <c r="O38" i="15"/>
  <c r="M37" i="15"/>
  <c r="K36" i="15"/>
  <c r="I35" i="15"/>
  <c r="E34" i="15"/>
  <c r="N32" i="15"/>
  <c r="L31" i="15"/>
  <c r="J30" i="15"/>
  <c r="H29" i="15"/>
  <c r="V28" i="15"/>
  <c r="E28" i="15"/>
  <c r="N25" i="15"/>
  <c r="H21" i="15"/>
  <c r="V20" i="15"/>
  <c r="F20" i="15"/>
  <c r="T19" i="15"/>
  <c r="D19" i="15"/>
  <c r="O16" i="15"/>
  <c r="M15" i="15"/>
  <c r="K14" i="15"/>
  <c r="I13" i="15"/>
  <c r="W12" i="15"/>
  <c r="S9" i="15"/>
  <c r="C9" i="15"/>
  <c r="Q7" i="15"/>
  <c r="O6" i="15"/>
  <c r="M5" i="15"/>
  <c r="Q26" i="25"/>
  <c r="T3" i="25"/>
  <c r="N53" i="30"/>
  <c r="O26" i="31"/>
  <c r="G26" i="31"/>
  <c r="Q25" i="15"/>
  <c r="O24" i="15"/>
  <c r="P3" i="31"/>
  <c r="H3" i="31"/>
  <c r="Q76" i="45"/>
  <c r="M74" i="45"/>
  <c r="K73" i="45"/>
  <c r="I72" i="45"/>
  <c r="W70" i="45"/>
  <c r="G70" i="45"/>
  <c r="U69" i="45"/>
  <c r="E69" i="45"/>
  <c r="S68" i="45"/>
  <c r="C68" i="45"/>
  <c r="Q67" i="45"/>
  <c r="O66" i="45"/>
  <c r="M65" i="45"/>
  <c r="K64" i="45"/>
  <c r="I63" i="45"/>
  <c r="W62" i="45"/>
  <c r="G62" i="45"/>
  <c r="U61" i="45"/>
  <c r="E61" i="45"/>
  <c r="S60" i="45"/>
  <c r="C60" i="45"/>
  <c r="Q59" i="45"/>
  <c r="O58" i="45"/>
  <c r="M57" i="45"/>
  <c r="K56" i="45"/>
  <c r="I55" i="45"/>
  <c r="W54" i="45"/>
  <c r="G54" i="45"/>
  <c r="U53" i="45"/>
  <c r="E53" i="45"/>
  <c r="V51" i="45"/>
  <c r="F51" i="45"/>
  <c r="T50" i="45"/>
  <c r="D50" i="45"/>
  <c r="R49" i="45"/>
  <c r="P48" i="45"/>
  <c r="N47" i="45"/>
  <c r="L46" i="45"/>
  <c r="J45" i="45"/>
  <c r="H44" i="45"/>
  <c r="V43" i="45"/>
  <c r="F43" i="45"/>
  <c r="T42" i="45"/>
  <c r="D42" i="45"/>
  <c r="R41" i="45"/>
  <c r="P40" i="45"/>
  <c r="N39" i="45"/>
  <c r="L38" i="45"/>
  <c r="J37" i="45"/>
  <c r="H36" i="45"/>
  <c r="V35" i="45"/>
  <c r="F35" i="45"/>
  <c r="T34" i="45"/>
  <c r="L34" i="45"/>
  <c r="D34" i="45"/>
  <c r="N32" i="45"/>
  <c r="J30" i="45"/>
  <c r="H29" i="45"/>
  <c r="V28" i="45"/>
  <c r="M28" i="45"/>
  <c r="D28" i="45"/>
  <c r="Q25" i="45"/>
  <c r="O24" i="45"/>
  <c r="M23" i="45"/>
  <c r="K21" i="45"/>
  <c r="I20" i="45"/>
  <c r="W19" i="45"/>
  <c r="G19" i="45"/>
  <c r="S16" i="45"/>
  <c r="C16" i="45"/>
  <c r="Q15" i="45"/>
  <c r="K12" i="45"/>
  <c r="I10" i="45"/>
  <c r="J9" i="45"/>
  <c r="V7" i="45"/>
  <c r="F7" i="45"/>
  <c r="T6" i="45"/>
  <c r="D6" i="45"/>
  <c r="R5" i="45"/>
  <c r="M73" i="45"/>
  <c r="Q32" i="45"/>
  <c r="K20" i="45"/>
  <c r="U16" i="45"/>
  <c r="E16" i="45"/>
  <c r="S15" i="45"/>
  <c r="C15" i="45"/>
  <c r="I12" i="45"/>
  <c r="W34" i="75"/>
  <c r="J76" i="15"/>
  <c r="H75" i="15"/>
  <c r="V74" i="15"/>
  <c r="F74" i="15"/>
  <c r="T73" i="15"/>
  <c r="D73" i="15"/>
  <c r="P70" i="15"/>
  <c r="N69" i="15"/>
  <c r="L68" i="15"/>
  <c r="J67" i="15"/>
  <c r="H66" i="15"/>
  <c r="V65" i="15"/>
  <c r="F65" i="15"/>
  <c r="T64" i="15"/>
  <c r="D64" i="15"/>
  <c r="R63" i="15"/>
  <c r="P62" i="15"/>
  <c r="N61" i="15"/>
  <c r="L60" i="15"/>
  <c r="J59" i="15"/>
  <c r="H58" i="15"/>
  <c r="V57" i="15"/>
  <c r="F57" i="15"/>
  <c r="T56" i="15"/>
  <c r="D56" i="15"/>
  <c r="R55" i="15"/>
  <c r="P54" i="15"/>
  <c r="L51" i="15"/>
  <c r="J50" i="15"/>
  <c r="H49" i="15"/>
  <c r="V48" i="15"/>
  <c r="F48" i="15"/>
  <c r="T47" i="15"/>
  <c r="D47" i="15"/>
  <c r="R46" i="15"/>
  <c r="P45" i="15"/>
  <c r="N44" i="15"/>
  <c r="L43" i="15"/>
  <c r="J42" i="15"/>
  <c r="H41" i="15"/>
  <c r="V40" i="15"/>
  <c r="F40" i="15"/>
  <c r="T39" i="15"/>
  <c r="D39" i="15"/>
  <c r="R38" i="15"/>
  <c r="P37" i="15"/>
  <c r="N36" i="15"/>
  <c r="L35" i="15"/>
  <c r="Q32" i="15"/>
  <c r="O31" i="15"/>
  <c r="M30" i="15"/>
  <c r="K29" i="15"/>
  <c r="M23" i="15"/>
  <c r="K21" i="15"/>
  <c r="I20" i="15"/>
  <c r="W19" i="15"/>
  <c r="G19" i="15"/>
  <c r="U18" i="15"/>
  <c r="R16" i="15"/>
  <c r="P15" i="15"/>
  <c r="N14" i="15"/>
  <c r="L13" i="15"/>
  <c r="H10" i="15"/>
  <c r="V9" i="15"/>
  <c r="T7" i="15"/>
  <c r="D7" i="15"/>
  <c r="R6" i="15"/>
  <c r="T25" i="15"/>
  <c r="D25" i="15"/>
  <c r="E12" i="30"/>
  <c r="E12" i="15" s="1"/>
  <c r="I9" i="15"/>
  <c r="W3" i="31"/>
  <c r="O3" i="31"/>
  <c r="R75" i="45"/>
  <c r="P74" i="45"/>
  <c r="N73" i="45"/>
  <c r="V70" i="45"/>
  <c r="F70" i="45"/>
  <c r="T69" i="45"/>
  <c r="D69" i="45"/>
  <c r="R68" i="45"/>
  <c r="P67" i="45"/>
  <c r="N66" i="45"/>
  <c r="L65" i="45"/>
  <c r="J64" i="45"/>
  <c r="H63" i="45"/>
  <c r="V62" i="45"/>
  <c r="F62" i="45"/>
  <c r="T61" i="45"/>
  <c r="D61" i="45"/>
  <c r="R60" i="45"/>
  <c r="P59" i="45"/>
  <c r="N58" i="45"/>
  <c r="L57" i="45"/>
  <c r="J56" i="45"/>
  <c r="H55" i="45"/>
  <c r="V54" i="45"/>
  <c r="F54" i="45"/>
  <c r="T53" i="45"/>
  <c r="L53" i="45"/>
  <c r="D53" i="45"/>
  <c r="M51" i="45"/>
  <c r="K50" i="45"/>
  <c r="I49" i="45"/>
  <c r="W48" i="45"/>
  <c r="G48" i="45"/>
  <c r="U47" i="45"/>
  <c r="E47" i="45"/>
  <c r="S46" i="45"/>
  <c r="C46" i="45"/>
  <c r="Q45" i="45"/>
  <c r="O44" i="45"/>
  <c r="M43" i="45"/>
  <c r="K42" i="45"/>
  <c r="I41" i="45"/>
  <c r="W40" i="45"/>
  <c r="G40" i="45"/>
  <c r="U39" i="45"/>
  <c r="E39" i="45"/>
  <c r="S38" i="45"/>
  <c r="C38" i="45"/>
  <c r="Q37" i="45"/>
  <c r="O36" i="45"/>
  <c r="M35" i="45"/>
  <c r="I32" i="45"/>
  <c r="W31" i="45"/>
  <c r="G31" i="45"/>
  <c r="U30" i="45"/>
  <c r="E30" i="45"/>
  <c r="S29" i="45"/>
  <c r="C29" i="45"/>
  <c r="C28" i="45"/>
  <c r="P25" i="45"/>
  <c r="N24" i="45"/>
  <c r="P23" i="45"/>
  <c r="H23" i="45"/>
  <c r="V21" i="45"/>
  <c r="F21" i="45"/>
  <c r="T20" i="45"/>
  <c r="D20" i="45"/>
  <c r="J16" i="45"/>
  <c r="T13" i="45"/>
  <c r="D13" i="45"/>
  <c r="Q9" i="45"/>
  <c r="I9" i="45"/>
  <c r="I7" i="45"/>
  <c r="W6" i="45"/>
  <c r="G6" i="45"/>
  <c r="N74" i="45"/>
  <c r="J29" i="45"/>
  <c r="P21" i="45"/>
  <c r="H16" i="45"/>
  <c r="R13" i="45"/>
  <c r="P12" i="45"/>
  <c r="N53" i="75"/>
  <c r="F18" i="75"/>
  <c r="I76" i="15"/>
  <c r="W75" i="15"/>
  <c r="G75" i="15"/>
  <c r="U74" i="15"/>
  <c r="E74" i="15"/>
  <c r="S73" i="15"/>
  <c r="C73" i="15"/>
  <c r="K70" i="15"/>
  <c r="I69" i="15"/>
  <c r="W68" i="15"/>
  <c r="G68" i="15"/>
  <c r="U67" i="15"/>
  <c r="E67" i="15"/>
  <c r="S66" i="15"/>
  <c r="C66" i="15"/>
  <c r="Q65" i="15"/>
  <c r="O64" i="15"/>
  <c r="M63" i="15"/>
  <c r="K62" i="15"/>
  <c r="I61" i="15"/>
  <c r="W60" i="15"/>
  <c r="G60" i="15"/>
  <c r="U59" i="15"/>
  <c r="E59" i="15"/>
  <c r="S58" i="15"/>
  <c r="C58" i="15"/>
  <c r="Q57" i="15"/>
  <c r="O56" i="15"/>
  <c r="M55" i="15"/>
  <c r="K54" i="15"/>
  <c r="S51" i="15"/>
  <c r="C51" i="15"/>
  <c r="Q50" i="15"/>
  <c r="O49" i="15"/>
  <c r="M48" i="15"/>
  <c r="K47" i="15"/>
  <c r="I46" i="15"/>
  <c r="W45" i="15"/>
  <c r="G45" i="15"/>
  <c r="U44" i="15"/>
  <c r="E44" i="15"/>
  <c r="S43" i="15"/>
  <c r="C43" i="15"/>
  <c r="Q42" i="15"/>
  <c r="O41" i="15"/>
  <c r="M40" i="15"/>
  <c r="K39" i="15"/>
  <c r="I38" i="15"/>
  <c r="W37" i="15"/>
  <c r="G37" i="15"/>
  <c r="U36" i="15"/>
  <c r="E36" i="15"/>
  <c r="S35" i="15"/>
  <c r="C35" i="15"/>
  <c r="H32" i="15"/>
  <c r="V31" i="15"/>
  <c r="F31" i="15"/>
  <c r="T30" i="15"/>
  <c r="D30" i="15"/>
  <c r="R29" i="15"/>
  <c r="V24" i="15"/>
  <c r="F24" i="15"/>
  <c r="T23" i="15"/>
  <c r="L23" i="15"/>
  <c r="D23" i="15"/>
  <c r="N21" i="15"/>
  <c r="L20" i="15"/>
  <c r="J19" i="15"/>
  <c r="Q16" i="15"/>
  <c r="O15" i="15"/>
  <c r="M14" i="15"/>
  <c r="K13" i="15"/>
  <c r="S10" i="15"/>
  <c r="C10" i="15"/>
  <c r="K7" i="15"/>
  <c r="I6" i="15"/>
  <c r="O5" i="15"/>
  <c r="G5" i="15"/>
  <c r="L72" i="30"/>
  <c r="E26" i="31"/>
  <c r="W23" i="30"/>
  <c r="O23" i="15"/>
  <c r="H9" i="15"/>
  <c r="R3" i="33"/>
  <c r="C3" i="39"/>
  <c r="T26" i="40"/>
  <c r="C26" i="40"/>
  <c r="W76" i="45"/>
  <c r="G76" i="45"/>
  <c r="U75" i="45"/>
  <c r="E75" i="45"/>
  <c r="S74" i="45"/>
  <c r="C74" i="45"/>
  <c r="S72" i="45"/>
  <c r="K72" i="45"/>
  <c r="C72" i="45"/>
  <c r="M70" i="45"/>
  <c r="K69" i="45"/>
  <c r="I68" i="45"/>
  <c r="W67" i="45"/>
  <c r="G67" i="45"/>
  <c r="U66" i="45"/>
  <c r="E66" i="45"/>
  <c r="S65" i="45"/>
  <c r="C65" i="45"/>
  <c r="Q64" i="45"/>
  <c r="O63" i="45"/>
  <c r="M62" i="45"/>
  <c r="K61" i="45"/>
  <c r="I60" i="45"/>
  <c r="W59" i="45"/>
  <c r="G59" i="45"/>
  <c r="U58" i="45"/>
  <c r="E58" i="45"/>
  <c r="S57" i="45"/>
  <c r="C57" i="45"/>
  <c r="Q56" i="45"/>
  <c r="O55" i="45"/>
  <c r="M54" i="45"/>
  <c r="P51" i="45"/>
  <c r="N50" i="45"/>
  <c r="L49" i="45"/>
  <c r="J48" i="45"/>
  <c r="H47" i="45"/>
  <c r="V46" i="45"/>
  <c r="F46" i="45"/>
  <c r="T45" i="45"/>
  <c r="D45" i="45"/>
  <c r="R44" i="45"/>
  <c r="P43" i="45"/>
  <c r="N42" i="45"/>
  <c r="L41" i="45"/>
  <c r="J40" i="45"/>
  <c r="H39" i="45"/>
  <c r="V38" i="45"/>
  <c r="F38" i="45"/>
  <c r="T37" i="45"/>
  <c r="D37" i="45"/>
  <c r="R36" i="45"/>
  <c r="P35" i="45"/>
  <c r="N34" i="45"/>
  <c r="L32" i="45"/>
  <c r="J31" i="45"/>
  <c r="H30" i="45"/>
  <c r="V29" i="45"/>
  <c r="F29" i="45"/>
  <c r="T28" i="45"/>
  <c r="W25" i="45"/>
  <c r="G25" i="45"/>
  <c r="U24" i="45"/>
  <c r="E24" i="45"/>
  <c r="Q21" i="45"/>
  <c r="M19" i="45"/>
  <c r="U14" i="45"/>
  <c r="E14" i="45"/>
  <c r="S13" i="45"/>
  <c r="C13" i="45"/>
  <c r="K10" i="45"/>
  <c r="L9" i="45"/>
  <c r="H7" i="45"/>
  <c r="V6" i="45"/>
  <c r="F6" i="45"/>
  <c r="K75" i="45"/>
  <c r="U18" i="45"/>
  <c r="E18" i="45"/>
  <c r="O14" i="45"/>
  <c r="M13" i="45"/>
  <c r="G9" i="45"/>
  <c r="E72" i="75"/>
  <c r="K74" i="101"/>
  <c r="U70" i="101"/>
  <c r="E70" i="101"/>
  <c r="M58" i="101"/>
  <c r="K57" i="101"/>
  <c r="I56" i="101"/>
  <c r="W55" i="101"/>
  <c r="G55" i="101"/>
  <c r="U54" i="101"/>
  <c r="E54" i="101"/>
  <c r="V74" i="101"/>
  <c r="F74" i="101"/>
  <c r="P70" i="101"/>
  <c r="H58" i="101"/>
  <c r="V57" i="101"/>
  <c r="F57" i="101"/>
  <c r="T56" i="101"/>
  <c r="D56" i="101"/>
  <c r="R55" i="101"/>
  <c r="M74" i="101"/>
  <c r="W70" i="101"/>
  <c r="G70" i="101"/>
  <c r="O58" i="101"/>
  <c r="M57" i="101"/>
  <c r="K56" i="101"/>
  <c r="I55" i="101"/>
  <c r="W54" i="101"/>
  <c r="G54" i="101"/>
  <c r="Q55" i="101"/>
  <c r="T74" i="101"/>
  <c r="D74" i="101"/>
  <c r="N70" i="101"/>
  <c r="V58" i="101"/>
  <c r="F58" i="101"/>
  <c r="T57" i="101"/>
  <c r="D57" i="101"/>
  <c r="P55" i="101"/>
  <c r="N54" i="101"/>
  <c r="K53" i="101"/>
  <c r="N3" i="2"/>
  <c r="T76" i="15"/>
  <c r="D76" i="15"/>
  <c r="R75" i="15"/>
  <c r="P74" i="15"/>
  <c r="N73" i="15"/>
  <c r="P72" i="15"/>
  <c r="H72" i="15"/>
  <c r="V70" i="15"/>
  <c r="F70" i="15"/>
  <c r="T69" i="15"/>
  <c r="D69" i="15"/>
  <c r="R68" i="15"/>
  <c r="P67" i="15"/>
  <c r="N66" i="15"/>
  <c r="L65" i="15"/>
  <c r="J64" i="15"/>
  <c r="H63" i="15"/>
  <c r="V62" i="15"/>
  <c r="F62" i="15"/>
  <c r="T61" i="15"/>
  <c r="D61" i="15"/>
  <c r="R60" i="15"/>
  <c r="P59" i="15"/>
  <c r="N58" i="15"/>
  <c r="L57" i="15"/>
  <c r="J56" i="15"/>
  <c r="H55" i="15"/>
  <c r="V54" i="15"/>
  <c r="F54" i="15"/>
  <c r="T53" i="15"/>
  <c r="L53" i="15"/>
  <c r="D53" i="15"/>
  <c r="N51" i="15"/>
  <c r="L50" i="15"/>
  <c r="J49" i="15"/>
  <c r="H48" i="15"/>
  <c r="V47" i="15"/>
  <c r="F47" i="15"/>
  <c r="T46" i="15"/>
  <c r="D46" i="15"/>
  <c r="R45" i="15"/>
  <c r="P44" i="15"/>
  <c r="N43" i="15"/>
  <c r="L42" i="15"/>
  <c r="J41" i="15"/>
  <c r="H40" i="15"/>
  <c r="V39" i="15"/>
  <c r="F39" i="15"/>
  <c r="T38" i="15"/>
  <c r="D38" i="15"/>
  <c r="R37" i="15"/>
  <c r="P36" i="15"/>
  <c r="N35" i="15"/>
  <c r="O34" i="15"/>
  <c r="O32" i="15"/>
  <c r="M31" i="15"/>
  <c r="K30" i="15"/>
  <c r="I29" i="15"/>
  <c r="J28" i="15"/>
  <c r="W25" i="15"/>
  <c r="G25" i="15"/>
  <c r="U24" i="15"/>
  <c r="E24" i="15"/>
  <c r="Q21" i="15"/>
  <c r="O20" i="15"/>
  <c r="M19" i="15"/>
  <c r="H16" i="15"/>
  <c r="V15" i="15"/>
  <c r="F15" i="15"/>
  <c r="T14" i="15"/>
  <c r="D14" i="15"/>
  <c r="R13" i="15"/>
  <c r="R7" i="15"/>
  <c r="P6" i="15"/>
  <c r="R5" i="15"/>
  <c r="J5" i="15"/>
  <c r="V26" i="25"/>
  <c r="E26" i="25"/>
  <c r="G72" i="30"/>
  <c r="G72" i="15" s="1"/>
  <c r="T28" i="30"/>
  <c r="L24" i="15"/>
  <c r="U3" i="32"/>
  <c r="F26" i="40"/>
  <c r="N3" i="41"/>
  <c r="V76" i="45"/>
  <c r="F76" i="45"/>
  <c r="T75" i="45"/>
  <c r="D75" i="45"/>
  <c r="P73" i="45"/>
  <c r="N72" i="45"/>
  <c r="L70" i="45"/>
  <c r="J69" i="45"/>
  <c r="H68" i="45"/>
  <c r="V67" i="45"/>
  <c r="F67" i="45"/>
  <c r="T66" i="45"/>
  <c r="D66" i="45"/>
  <c r="R65" i="45"/>
  <c r="P64" i="45"/>
  <c r="N63" i="45"/>
  <c r="L62" i="45"/>
  <c r="J61" i="45"/>
  <c r="H60" i="45"/>
  <c r="V59" i="45"/>
  <c r="F59" i="45"/>
  <c r="T58" i="45"/>
  <c r="D58" i="45"/>
  <c r="R57" i="45"/>
  <c r="P56" i="45"/>
  <c r="N55" i="45"/>
  <c r="L54" i="45"/>
  <c r="J53" i="45"/>
  <c r="W51" i="45"/>
  <c r="G51" i="45"/>
  <c r="U50" i="45"/>
  <c r="E50" i="45"/>
  <c r="S49" i="45"/>
  <c r="C49" i="45"/>
  <c r="Q48" i="45"/>
  <c r="O47" i="45"/>
  <c r="M46" i="45"/>
  <c r="K45" i="45"/>
  <c r="I44" i="45"/>
  <c r="W43" i="45"/>
  <c r="G43" i="45"/>
  <c r="U42" i="45"/>
  <c r="E42" i="45"/>
  <c r="S41" i="45"/>
  <c r="C41" i="45"/>
  <c r="Q40" i="45"/>
  <c r="O39" i="45"/>
  <c r="M38" i="45"/>
  <c r="K37" i="45"/>
  <c r="I36" i="45"/>
  <c r="W35" i="45"/>
  <c r="G35" i="45"/>
  <c r="U34" i="45"/>
  <c r="E34" i="45"/>
  <c r="S32" i="45"/>
  <c r="C32" i="45"/>
  <c r="Q31" i="45"/>
  <c r="M29" i="45"/>
  <c r="J25" i="45"/>
  <c r="H24" i="45"/>
  <c r="V23" i="45"/>
  <c r="F23" i="45"/>
  <c r="R20" i="45"/>
  <c r="P19" i="45"/>
  <c r="N18" i="45"/>
  <c r="J15" i="45"/>
  <c r="H14" i="45"/>
  <c r="R10" i="45"/>
  <c r="S7" i="45"/>
  <c r="C7" i="45"/>
  <c r="Q6" i="45"/>
  <c r="C5" i="45"/>
  <c r="L76" i="45"/>
  <c r="T72" i="45"/>
  <c r="L72" i="45"/>
  <c r="D72" i="45"/>
  <c r="L31" i="45"/>
  <c r="V19" i="45"/>
  <c r="F19" i="45"/>
  <c r="L15" i="45"/>
  <c r="J14" i="45"/>
  <c r="T10" i="45"/>
  <c r="D10" i="45"/>
  <c r="P5" i="45"/>
  <c r="H53" i="75"/>
  <c r="N9" i="75"/>
  <c r="S76" i="15"/>
  <c r="C76" i="15"/>
  <c r="Q75" i="15"/>
  <c r="O74" i="15"/>
  <c r="M73" i="15"/>
  <c r="I70" i="15"/>
  <c r="W69" i="15"/>
  <c r="G69" i="15"/>
  <c r="U68" i="15"/>
  <c r="E68" i="15"/>
  <c r="S67" i="15"/>
  <c r="C67" i="15"/>
  <c r="Q66" i="15"/>
  <c r="O65" i="15"/>
  <c r="M64" i="15"/>
  <c r="K63" i="15"/>
  <c r="I62" i="15"/>
  <c r="W61" i="15"/>
  <c r="G61" i="15"/>
  <c r="U60" i="15"/>
  <c r="E60" i="15"/>
  <c r="S59" i="15"/>
  <c r="C59" i="15"/>
  <c r="Q58" i="15"/>
  <c r="O57" i="15"/>
  <c r="M56" i="15"/>
  <c r="K55" i="15"/>
  <c r="I54" i="15"/>
  <c r="O53" i="15"/>
  <c r="U51" i="15"/>
  <c r="E51" i="15"/>
  <c r="S50" i="15"/>
  <c r="C50" i="15"/>
  <c r="Q49" i="15"/>
  <c r="O48" i="15"/>
  <c r="M47" i="15"/>
  <c r="K46" i="15"/>
  <c r="I45" i="15"/>
  <c r="W44" i="15"/>
  <c r="G44" i="15"/>
  <c r="U43" i="15"/>
  <c r="E43" i="15"/>
  <c r="S42" i="15"/>
  <c r="C42" i="15"/>
  <c r="Q41" i="15"/>
  <c r="O40" i="15"/>
  <c r="M39" i="15"/>
  <c r="K38" i="15"/>
  <c r="I37" i="15"/>
  <c r="W36" i="15"/>
  <c r="G36" i="15"/>
  <c r="U35" i="15"/>
  <c r="E35" i="15"/>
  <c r="J32" i="15"/>
  <c r="H31" i="15"/>
  <c r="V30" i="15"/>
  <c r="F30" i="15"/>
  <c r="T29" i="15"/>
  <c r="D29" i="15"/>
  <c r="J25" i="15"/>
  <c r="T21" i="15"/>
  <c r="D21" i="15"/>
  <c r="R20" i="15"/>
  <c r="P19" i="15"/>
  <c r="J18" i="15"/>
  <c r="K16" i="15"/>
  <c r="I15" i="15"/>
  <c r="W14" i="15"/>
  <c r="G14" i="15"/>
  <c r="U13" i="15"/>
  <c r="E13" i="15"/>
  <c r="S12" i="15"/>
  <c r="C12" i="15"/>
  <c r="Q10" i="15"/>
  <c r="O9" i="15"/>
  <c r="M7" i="15"/>
  <c r="K6" i="15"/>
  <c r="I5" i="15"/>
  <c r="M26" i="25"/>
  <c r="P3" i="25"/>
  <c r="M25" i="15"/>
  <c r="K24" i="15"/>
  <c r="M76" i="45"/>
  <c r="I74" i="45"/>
  <c r="W73" i="45"/>
  <c r="G73" i="45"/>
  <c r="U72" i="45"/>
  <c r="E72" i="45"/>
  <c r="S70" i="45"/>
  <c r="C70" i="45"/>
  <c r="Q69" i="45"/>
  <c r="O68" i="45"/>
  <c r="M67" i="45"/>
  <c r="K66" i="45"/>
  <c r="I65" i="45"/>
  <c r="W64" i="45"/>
  <c r="G64" i="45"/>
  <c r="U63" i="45"/>
  <c r="E63" i="45"/>
  <c r="S62" i="45"/>
  <c r="C62" i="45"/>
  <c r="Q61" i="45"/>
  <c r="O60" i="45"/>
  <c r="M59" i="45"/>
  <c r="K58" i="45"/>
  <c r="I57" i="45"/>
  <c r="W56" i="45"/>
  <c r="G56" i="45"/>
  <c r="U55" i="45"/>
  <c r="E55" i="45"/>
  <c r="S54" i="45"/>
  <c r="C54" i="45"/>
  <c r="Q53" i="45"/>
  <c r="R51" i="45"/>
  <c r="P50" i="45"/>
  <c r="N49" i="45"/>
  <c r="L48" i="45"/>
  <c r="J47" i="45"/>
  <c r="H46" i="45"/>
  <c r="V45" i="45"/>
  <c r="F45" i="45"/>
  <c r="T44" i="45"/>
  <c r="D44" i="45"/>
  <c r="R43" i="45"/>
  <c r="P42" i="45"/>
  <c r="N41" i="45"/>
  <c r="L40" i="45"/>
  <c r="J39" i="45"/>
  <c r="H38" i="45"/>
  <c r="V37" i="45"/>
  <c r="F37" i="45"/>
  <c r="T36" i="45"/>
  <c r="D36" i="45"/>
  <c r="R35" i="45"/>
  <c r="J32" i="45"/>
  <c r="H31" i="45"/>
  <c r="V30" i="45"/>
  <c r="F30" i="45"/>
  <c r="T29" i="45"/>
  <c r="D29" i="45"/>
  <c r="M25" i="45"/>
  <c r="K24" i="45"/>
  <c r="I23" i="45"/>
  <c r="W21" i="45"/>
  <c r="G21" i="45"/>
  <c r="U20" i="45"/>
  <c r="E20" i="45"/>
  <c r="S19" i="45"/>
  <c r="C19" i="45"/>
  <c r="O16" i="45"/>
  <c r="M15" i="45"/>
  <c r="W12" i="45"/>
  <c r="G12" i="45"/>
  <c r="U10" i="45"/>
  <c r="E10" i="45"/>
  <c r="R7" i="45"/>
  <c r="P6" i="45"/>
  <c r="N5" i="45"/>
  <c r="I73" i="45"/>
  <c r="M32" i="45"/>
  <c r="W20" i="45"/>
  <c r="G20" i="45"/>
  <c r="Q16" i="45"/>
  <c r="O15" i="45"/>
  <c r="W53" i="75"/>
  <c r="G53" i="75"/>
  <c r="W18" i="75"/>
  <c r="V76" i="15"/>
  <c r="F76" i="15"/>
  <c r="T75" i="15"/>
  <c r="D75" i="15"/>
  <c r="R74" i="15"/>
  <c r="P73" i="15"/>
  <c r="R72" i="15"/>
  <c r="J72" i="15"/>
  <c r="L70" i="15"/>
  <c r="J69" i="15"/>
  <c r="H68" i="15"/>
  <c r="V67" i="15"/>
  <c r="F67" i="15"/>
  <c r="T66" i="15"/>
  <c r="D66" i="15"/>
  <c r="R65" i="15"/>
  <c r="P64" i="15"/>
  <c r="N63" i="15"/>
  <c r="L62" i="15"/>
  <c r="J61" i="15"/>
  <c r="H60" i="15"/>
  <c r="V59" i="15"/>
  <c r="F59" i="15"/>
  <c r="T58" i="15"/>
  <c r="D58" i="15"/>
  <c r="R57" i="15"/>
  <c r="P56" i="15"/>
  <c r="N55" i="15"/>
  <c r="L54" i="15"/>
  <c r="H51" i="15"/>
  <c r="V50" i="15"/>
  <c r="F50" i="15"/>
  <c r="T49" i="15"/>
  <c r="D49" i="15"/>
  <c r="R48" i="15"/>
  <c r="P47" i="15"/>
  <c r="N46" i="15"/>
  <c r="L45" i="15"/>
  <c r="J44" i="15"/>
  <c r="H43" i="15"/>
  <c r="V42" i="15"/>
  <c r="F42" i="15"/>
  <c r="T41" i="15"/>
  <c r="D41" i="15"/>
  <c r="R40" i="15"/>
  <c r="P39" i="15"/>
  <c r="N38" i="15"/>
  <c r="L37" i="15"/>
  <c r="J36" i="15"/>
  <c r="H35" i="15"/>
  <c r="M34" i="15"/>
  <c r="D34" i="15"/>
  <c r="M32" i="15"/>
  <c r="K31" i="15"/>
  <c r="I30" i="15"/>
  <c r="W29" i="15"/>
  <c r="G29" i="15"/>
  <c r="U28" i="15"/>
  <c r="L28" i="15"/>
  <c r="D28" i="15"/>
  <c r="I23" i="15"/>
  <c r="W21" i="15"/>
  <c r="G21" i="15"/>
  <c r="U20" i="15"/>
  <c r="E20" i="15"/>
  <c r="S19" i="15"/>
  <c r="C19" i="15"/>
  <c r="Q18" i="15"/>
  <c r="N16" i="15"/>
  <c r="L15" i="15"/>
  <c r="J14" i="15"/>
  <c r="H13" i="15"/>
  <c r="V12" i="15"/>
  <c r="F12" i="15"/>
  <c r="T10" i="15"/>
  <c r="D10" i="15"/>
  <c r="P7" i="15"/>
  <c r="N6" i="15"/>
  <c r="P5" i="15"/>
  <c r="V26" i="31"/>
  <c r="N26" i="31"/>
  <c r="F26" i="31"/>
  <c r="P25" i="15"/>
  <c r="N75" i="45"/>
  <c r="L74" i="45"/>
  <c r="J73" i="45"/>
  <c r="R70" i="45"/>
  <c r="P69" i="45"/>
  <c r="N68" i="45"/>
  <c r="L67" i="45"/>
  <c r="J66" i="45"/>
  <c r="H65" i="45"/>
  <c r="V64" i="45"/>
  <c r="F64" i="45"/>
  <c r="T63" i="45"/>
  <c r="D63" i="45"/>
  <c r="R62" i="45"/>
  <c r="P61" i="45"/>
  <c r="N60" i="45"/>
  <c r="L59" i="45"/>
  <c r="J58" i="45"/>
  <c r="H57" i="45"/>
  <c r="V56" i="45"/>
  <c r="F56" i="45"/>
  <c r="T55" i="45"/>
  <c r="D55" i="45"/>
  <c r="R54" i="45"/>
  <c r="I51" i="45"/>
  <c r="W50" i="45"/>
  <c r="G50" i="45"/>
  <c r="U49" i="45"/>
  <c r="E49" i="45"/>
  <c r="S48" i="45"/>
  <c r="C48" i="45"/>
  <c r="Q47" i="45"/>
  <c r="O46" i="45"/>
  <c r="M45" i="45"/>
  <c r="K44" i="45"/>
  <c r="I43" i="45"/>
  <c r="W42" i="45"/>
  <c r="G42" i="45"/>
  <c r="U41" i="45"/>
  <c r="E41" i="45"/>
  <c r="S40" i="45"/>
  <c r="C40" i="45"/>
  <c r="Q39" i="45"/>
  <c r="O38" i="45"/>
  <c r="M37" i="45"/>
  <c r="K36" i="45"/>
  <c r="I35" i="45"/>
  <c r="O34" i="45"/>
  <c r="G34" i="45"/>
  <c r="U32" i="45"/>
  <c r="E32" i="45"/>
  <c r="S31" i="45"/>
  <c r="C31" i="45"/>
  <c r="Q30" i="45"/>
  <c r="O29" i="45"/>
  <c r="P28" i="45"/>
  <c r="L25" i="45"/>
  <c r="J24" i="45"/>
  <c r="R21" i="45"/>
  <c r="P20" i="45"/>
  <c r="P18" i="45"/>
  <c r="H18" i="45"/>
  <c r="V16" i="45"/>
  <c r="F16" i="45"/>
  <c r="P13" i="45"/>
  <c r="R12" i="45"/>
  <c r="J12" i="45"/>
  <c r="U7" i="45"/>
  <c r="E7" i="45"/>
  <c r="S6" i="45"/>
  <c r="C6" i="45"/>
  <c r="J74" i="45"/>
  <c r="L21" i="45"/>
  <c r="T16" i="45"/>
  <c r="D16" i="45"/>
  <c r="N13" i="45"/>
  <c r="L12" i="45"/>
  <c r="N72" i="75"/>
  <c r="U76" i="15"/>
  <c r="E76" i="15"/>
  <c r="S75" i="15"/>
  <c r="C75" i="15"/>
  <c r="Q74" i="15"/>
  <c r="O73" i="15"/>
  <c r="Q72" i="15"/>
  <c r="I72" i="15"/>
  <c r="W70" i="15"/>
  <c r="G70" i="15"/>
  <c r="U69" i="15"/>
  <c r="E69" i="15"/>
  <c r="S68" i="15"/>
  <c r="C68" i="15"/>
  <c r="Q67" i="15"/>
  <c r="O66" i="15"/>
  <c r="M65" i="15"/>
  <c r="K64" i="15"/>
  <c r="I63" i="15"/>
  <c r="W62" i="15"/>
  <c r="G62" i="15"/>
  <c r="U61" i="15"/>
  <c r="E61" i="15"/>
  <c r="S60" i="15"/>
  <c r="C60" i="15"/>
  <c r="Q59" i="15"/>
  <c r="O58" i="15"/>
  <c r="M57" i="15"/>
  <c r="K56" i="15"/>
  <c r="I55" i="15"/>
  <c r="W54" i="15"/>
  <c r="G54" i="15"/>
  <c r="U53" i="15"/>
  <c r="M53" i="15"/>
  <c r="E53" i="15"/>
  <c r="O51" i="15"/>
  <c r="M50" i="15"/>
  <c r="K49" i="15"/>
  <c r="I48" i="15"/>
  <c r="W47" i="15"/>
  <c r="G47" i="15"/>
  <c r="U46" i="15"/>
  <c r="E46" i="15"/>
  <c r="S45" i="15"/>
  <c r="S45" i="93" s="1"/>
  <c r="C45" i="15"/>
  <c r="Q44" i="15"/>
  <c r="O43" i="15"/>
  <c r="M42" i="15"/>
  <c r="K41" i="15"/>
  <c r="I40" i="15"/>
  <c r="W39" i="15"/>
  <c r="G39" i="15"/>
  <c r="U38" i="15"/>
  <c r="E38" i="15"/>
  <c r="S37" i="15"/>
  <c r="C37" i="15"/>
  <c r="Q36" i="15"/>
  <c r="O35" i="15"/>
  <c r="T32" i="15"/>
  <c r="D32" i="15"/>
  <c r="R31" i="15"/>
  <c r="P30" i="15"/>
  <c r="N29" i="15"/>
  <c r="P28" i="15"/>
  <c r="G28" i="15"/>
  <c r="R24" i="15"/>
  <c r="J21" i="15"/>
  <c r="H20" i="15"/>
  <c r="V19" i="15"/>
  <c r="F19" i="15"/>
  <c r="L18" i="15"/>
  <c r="C18" i="15"/>
  <c r="M16" i="15"/>
  <c r="K15" i="15"/>
  <c r="I14" i="15"/>
  <c r="W13" i="15"/>
  <c r="G13" i="15"/>
  <c r="U12" i="15"/>
  <c r="M12" i="15"/>
  <c r="O10" i="15"/>
  <c r="W7" i="15"/>
  <c r="G7" i="15"/>
  <c r="U6" i="15"/>
  <c r="E6" i="15"/>
  <c r="J10" i="15"/>
  <c r="R3" i="31"/>
  <c r="J3" i="32"/>
  <c r="N3" i="33"/>
  <c r="S76" i="45"/>
  <c r="C76" i="45"/>
  <c r="Q75" i="45"/>
  <c r="O74" i="45"/>
  <c r="I70" i="45"/>
  <c r="W69" i="45"/>
  <c r="G69" i="45"/>
  <c r="U68" i="45"/>
  <c r="E68" i="45"/>
  <c r="S67" i="45"/>
  <c r="C67" i="45"/>
  <c r="Q66" i="45"/>
  <c r="O65" i="45"/>
  <c r="M64" i="45"/>
  <c r="K63" i="45"/>
  <c r="I62" i="45"/>
  <c r="W61" i="45"/>
  <c r="G61" i="45"/>
  <c r="U60" i="45"/>
  <c r="E60" i="45"/>
  <c r="S59" i="45"/>
  <c r="C59" i="45"/>
  <c r="Q58" i="45"/>
  <c r="O57" i="45"/>
  <c r="M56" i="45"/>
  <c r="K55" i="45"/>
  <c r="I54" i="45"/>
  <c r="W53" i="45"/>
  <c r="O53" i="45"/>
  <c r="G53" i="45"/>
  <c r="L51" i="45"/>
  <c r="J50" i="45"/>
  <c r="H49" i="45"/>
  <c r="V48" i="45"/>
  <c r="F48" i="45"/>
  <c r="T47" i="45"/>
  <c r="D47" i="45"/>
  <c r="R46" i="45"/>
  <c r="P45" i="45"/>
  <c r="N44" i="45"/>
  <c r="L43" i="45"/>
  <c r="J42" i="45"/>
  <c r="H41" i="45"/>
  <c r="V40" i="45"/>
  <c r="F40" i="45"/>
  <c r="T39" i="45"/>
  <c r="D39" i="45"/>
  <c r="R38" i="45"/>
  <c r="P37" i="45"/>
  <c r="N36" i="45"/>
  <c r="L35" i="45"/>
  <c r="J34" i="45"/>
  <c r="H32" i="45"/>
  <c r="V31" i="45"/>
  <c r="F31" i="45"/>
  <c r="T30" i="45"/>
  <c r="D30" i="45"/>
  <c r="R29" i="45"/>
  <c r="O28" i="45"/>
  <c r="S25" i="45"/>
  <c r="C25" i="45"/>
  <c r="Q24" i="45"/>
  <c r="K23" i="45"/>
  <c r="C23" i="45"/>
  <c r="M21" i="45"/>
  <c r="I19" i="45"/>
  <c r="O18" i="45"/>
  <c r="Q14" i="45"/>
  <c r="O13" i="45"/>
  <c r="W10" i="45"/>
  <c r="G10" i="45"/>
  <c r="U9" i="45"/>
  <c r="H9" i="45"/>
  <c r="T7" i="45"/>
  <c r="D7" i="45"/>
  <c r="R6" i="45"/>
  <c r="W75" i="45"/>
  <c r="G75" i="45"/>
  <c r="I34" i="60"/>
  <c r="Q18" i="45"/>
  <c r="K14" i="45"/>
  <c r="I13" i="45"/>
  <c r="S9" i="45"/>
  <c r="C9" i="45"/>
  <c r="Q72" i="75"/>
  <c r="W74" i="101"/>
  <c r="G74" i="101"/>
  <c r="Q70" i="101"/>
  <c r="I58" i="101"/>
  <c r="W57" i="101"/>
  <c r="G57" i="101"/>
  <c r="U56" i="101"/>
  <c r="E56" i="101"/>
  <c r="S55" i="101"/>
  <c r="C55" i="101"/>
  <c r="Q54" i="101"/>
  <c r="R74" i="101"/>
  <c r="L70" i="101"/>
  <c r="R57" i="101"/>
  <c r="P56" i="101"/>
  <c r="N55" i="101"/>
  <c r="L54" i="101"/>
  <c r="D53" i="101"/>
  <c r="I74" i="101"/>
  <c r="S70" i="101"/>
  <c r="C70" i="101"/>
  <c r="K58" i="101"/>
  <c r="I57" i="101"/>
  <c r="W56" i="101"/>
  <c r="G56" i="101"/>
  <c r="U55" i="101"/>
  <c r="E55" i="101"/>
  <c r="S54" i="101"/>
  <c r="C54" i="101"/>
  <c r="P74" i="101"/>
  <c r="J70" i="101"/>
  <c r="R58" i="101"/>
  <c r="P57" i="101"/>
  <c r="N56" i="101"/>
  <c r="L55" i="101"/>
  <c r="J54" i="101"/>
  <c r="K2" i="26"/>
  <c r="R2" i="23"/>
  <c r="O26" i="69"/>
  <c r="M3" i="70"/>
  <c r="L3" i="98"/>
  <c r="L2" i="98" s="1"/>
  <c r="H3" i="108"/>
  <c r="H2" i="108" s="1"/>
  <c r="F3" i="35"/>
  <c r="L3" i="53"/>
  <c r="U3" i="59"/>
  <c r="E3" i="59"/>
  <c r="C27" i="17"/>
  <c r="C26" i="17" s="1"/>
  <c r="W71" i="31"/>
  <c r="W72" i="30"/>
  <c r="H3" i="42"/>
  <c r="H2" i="42" s="1"/>
  <c r="L3" i="59"/>
  <c r="L2" i="59" s="1"/>
  <c r="U3" i="73"/>
  <c r="E3" i="81"/>
  <c r="E2" i="81" s="1"/>
  <c r="O26" i="113"/>
  <c r="O3" i="115"/>
  <c r="O2" i="115" s="1"/>
  <c r="I26" i="2"/>
  <c r="P3" i="119"/>
  <c r="N3" i="119"/>
  <c r="T26" i="121"/>
  <c r="D26" i="121"/>
  <c r="J3" i="121"/>
  <c r="D26" i="2"/>
  <c r="V13" i="93"/>
  <c r="S3" i="23"/>
  <c r="C3" i="23"/>
  <c r="L3" i="37"/>
  <c r="P76" i="15"/>
  <c r="N75" i="15"/>
  <c r="L74" i="15"/>
  <c r="J73" i="15"/>
  <c r="R70" i="15"/>
  <c r="P69" i="15"/>
  <c r="N68" i="15"/>
  <c r="L67" i="15"/>
  <c r="J66" i="15"/>
  <c r="H65" i="15"/>
  <c r="V64" i="15"/>
  <c r="F64" i="15"/>
  <c r="T63" i="15"/>
  <c r="D63" i="15"/>
  <c r="R62" i="15"/>
  <c r="P61" i="15"/>
  <c r="N60" i="15"/>
  <c r="L59" i="15"/>
  <c r="J58" i="15"/>
  <c r="H57" i="15"/>
  <c r="V56" i="15"/>
  <c r="F56" i="15"/>
  <c r="T55" i="15"/>
  <c r="D55" i="15"/>
  <c r="R54" i="15"/>
  <c r="J51" i="15"/>
  <c r="H50" i="15"/>
  <c r="V49" i="15"/>
  <c r="F49" i="15"/>
  <c r="T48" i="15"/>
  <c r="D48" i="15"/>
  <c r="R47" i="15"/>
  <c r="P46" i="15"/>
  <c r="N45" i="15"/>
  <c r="L44" i="15"/>
  <c r="J43" i="15"/>
  <c r="H42" i="15"/>
  <c r="V41" i="15"/>
  <c r="F41" i="15"/>
  <c r="T40" i="15"/>
  <c r="D40" i="15"/>
  <c r="R39" i="15"/>
  <c r="P38" i="15"/>
  <c r="N37" i="15"/>
  <c r="L36" i="15"/>
  <c r="J35" i="15"/>
  <c r="K32" i="15"/>
  <c r="I31" i="15"/>
  <c r="W30" i="15"/>
  <c r="G30" i="15"/>
  <c r="U29" i="15"/>
  <c r="E29" i="15"/>
  <c r="S28" i="15"/>
  <c r="S25" i="15"/>
  <c r="C25" i="15"/>
  <c r="Q24" i="15"/>
  <c r="M21" i="15"/>
  <c r="K20" i="15"/>
  <c r="I19" i="15"/>
  <c r="O18" i="15"/>
  <c r="F18" i="15"/>
  <c r="T16" i="15"/>
  <c r="D16" i="15"/>
  <c r="R15" i="15"/>
  <c r="P14" i="15"/>
  <c r="N13" i="15"/>
  <c r="P12" i="15"/>
  <c r="H12" i="15"/>
  <c r="V10" i="15"/>
  <c r="F10" i="15"/>
  <c r="L9" i="15"/>
  <c r="N7" i="15"/>
  <c r="L6" i="15"/>
  <c r="T26" i="24"/>
  <c r="R26" i="25"/>
  <c r="S53" i="30"/>
  <c r="H24" i="15"/>
  <c r="V23" i="15"/>
  <c r="N23" i="15"/>
  <c r="F23" i="15"/>
  <c r="L12" i="30"/>
  <c r="U3" i="33"/>
  <c r="R3" i="39"/>
  <c r="S26" i="40"/>
  <c r="R76" i="45"/>
  <c r="P75" i="45"/>
  <c r="L73" i="45"/>
  <c r="J72" i="45"/>
  <c r="H70" i="45"/>
  <c r="V69" i="45"/>
  <c r="F69" i="45"/>
  <c r="T68" i="45"/>
  <c r="D68" i="45"/>
  <c r="R67" i="45"/>
  <c r="P66" i="45"/>
  <c r="N65" i="45"/>
  <c r="L64" i="45"/>
  <c r="J63" i="45"/>
  <c r="H62" i="45"/>
  <c r="V61" i="45"/>
  <c r="F61" i="45"/>
  <c r="T60" i="45"/>
  <c r="D60" i="45"/>
  <c r="R59" i="45"/>
  <c r="P58" i="45"/>
  <c r="N57" i="45"/>
  <c r="L56" i="45"/>
  <c r="J55" i="45"/>
  <c r="H54" i="45"/>
  <c r="V53" i="45"/>
  <c r="F53" i="45"/>
  <c r="S51" i="45"/>
  <c r="C51" i="45"/>
  <c r="Q50" i="45"/>
  <c r="O49" i="45"/>
  <c r="M48" i="45"/>
  <c r="K47" i="45"/>
  <c r="I46" i="45"/>
  <c r="W45" i="45"/>
  <c r="G45" i="45"/>
  <c r="U44" i="45"/>
  <c r="E44" i="45"/>
  <c r="S43" i="45"/>
  <c r="C43" i="45"/>
  <c r="Q42" i="45"/>
  <c r="O41" i="45"/>
  <c r="M40" i="45"/>
  <c r="K39" i="45"/>
  <c r="I38" i="45"/>
  <c r="W37" i="45"/>
  <c r="G37" i="45"/>
  <c r="U36" i="45"/>
  <c r="E36" i="45"/>
  <c r="S35" i="45"/>
  <c r="C35" i="45"/>
  <c r="Q34" i="45"/>
  <c r="O32" i="45"/>
  <c r="M31" i="45"/>
  <c r="I29" i="45"/>
  <c r="W28" i="45"/>
  <c r="J28" i="45"/>
  <c r="V25" i="45"/>
  <c r="F25" i="45"/>
  <c r="T24" i="45"/>
  <c r="D24" i="45"/>
  <c r="R23" i="45"/>
  <c r="N20" i="45"/>
  <c r="L19" i="45"/>
  <c r="J18" i="45"/>
  <c r="V15" i="45"/>
  <c r="F15" i="45"/>
  <c r="T14" i="45"/>
  <c r="D14" i="45"/>
  <c r="N10" i="45"/>
  <c r="O7" i="45"/>
  <c r="M6" i="45"/>
  <c r="H76" i="45"/>
  <c r="R19" i="45"/>
  <c r="H15" i="45"/>
  <c r="V14" i="45"/>
  <c r="F14" i="45"/>
  <c r="P10" i="45"/>
  <c r="O76" i="15"/>
  <c r="M75" i="15"/>
  <c r="K74" i="15"/>
  <c r="I73" i="15"/>
  <c r="U70" i="15"/>
  <c r="E70" i="15"/>
  <c r="S69" i="15"/>
  <c r="C69" i="15"/>
  <c r="Q68" i="15"/>
  <c r="O67" i="15"/>
  <c r="M66" i="15"/>
  <c r="K65" i="15"/>
  <c r="I64" i="15"/>
  <c r="W63" i="15"/>
  <c r="G63" i="15"/>
  <c r="U62" i="15"/>
  <c r="E62" i="15"/>
  <c r="S61" i="15"/>
  <c r="C61" i="15"/>
  <c r="Q60" i="15"/>
  <c r="O59" i="15"/>
  <c r="M58" i="15"/>
  <c r="K57" i="15"/>
  <c r="I56" i="15"/>
  <c r="W55" i="15"/>
  <c r="G55" i="15"/>
  <c r="U54" i="15"/>
  <c r="E54" i="15"/>
  <c r="Q51" i="15"/>
  <c r="O50" i="15"/>
  <c r="M49" i="15"/>
  <c r="K48" i="15"/>
  <c r="I47" i="15"/>
  <c r="W46" i="15"/>
  <c r="G46" i="15"/>
  <c r="U45" i="15"/>
  <c r="E45" i="15"/>
  <c r="S44" i="15"/>
  <c r="C44" i="15"/>
  <c r="Q43" i="15"/>
  <c r="O42" i="15"/>
  <c r="M41" i="15"/>
  <c r="K40" i="15"/>
  <c r="I39" i="15"/>
  <c r="W38" i="15"/>
  <c r="G38" i="15"/>
  <c r="U37" i="15"/>
  <c r="E37" i="15"/>
  <c r="S36" i="15"/>
  <c r="C36" i="15"/>
  <c r="Q35" i="15"/>
  <c r="R34" i="15"/>
  <c r="V32" i="15"/>
  <c r="F32" i="15"/>
  <c r="T31" i="15"/>
  <c r="D31" i="15"/>
  <c r="R30" i="15"/>
  <c r="P29" i="15"/>
  <c r="R28" i="15"/>
  <c r="I28" i="15"/>
  <c r="V25" i="15"/>
  <c r="F25" i="15"/>
  <c r="P21" i="15"/>
  <c r="N20" i="15"/>
  <c r="L19" i="15"/>
  <c r="W16" i="15"/>
  <c r="G16" i="15"/>
  <c r="U15" i="15"/>
  <c r="E15" i="15"/>
  <c r="S14" i="15"/>
  <c r="C14" i="15"/>
  <c r="Q13" i="15"/>
  <c r="O12" i="15"/>
  <c r="M10" i="15"/>
  <c r="K9" i="15"/>
  <c r="I7" i="15"/>
  <c r="W6" i="15"/>
  <c r="G6" i="15"/>
  <c r="U5" i="15"/>
  <c r="E5" i="15"/>
  <c r="S26" i="24"/>
  <c r="I26" i="25"/>
  <c r="S26" i="31"/>
  <c r="K26" i="31"/>
  <c r="C26" i="31"/>
  <c r="I25" i="15"/>
  <c r="W24" i="15"/>
  <c r="G24" i="15"/>
  <c r="F9" i="30"/>
  <c r="T3" i="31"/>
  <c r="L3" i="31"/>
  <c r="I76" i="45"/>
  <c r="U74" i="45"/>
  <c r="E74" i="45"/>
  <c r="S73" i="45"/>
  <c r="C73" i="45"/>
  <c r="Q72" i="45"/>
  <c r="O70" i="45"/>
  <c r="M69" i="45"/>
  <c r="K68" i="45"/>
  <c r="I67" i="45"/>
  <c r="W66" i="45"/>
  <c r="G66" i="45"/>
  <c r="U65" i="45"/>
  <c r="E65" i="45"/>
  <c r="S64" i="45"/>
  <c r="C64" i="45"/>
  <c r="Q63" i="45"/>
  <c r="O62" i="45"/>
  <c r="M61" i="45"/>
  <c r="K60" i="45"/>
  <c r="I59" i="45"/>
  <c r="W58" i="45"/>
  <c r="G58" i="45"/>
  <c r="U57" i="45"/>
  <c r="E57" i="45"/>
  <c r="S56" i="45"/>
  <c r="C56" i="45"/>
  <c r="Q55" i="45"/>
  <c r="O54" i="45"/>
  <c r="M53" i="45"/>
  <c r="N51" i="45"/>
  <c r="L50" i="45"/>
  <c r="J49" i="45"/>
  <c r="H48" i="45"/>
  <c r="V47" i="45"/>
  <c r="F47" i="45"/>
  <c r="T46" i="45"/>
  <c r="D46" i="45"/>
  <c r="R45" i="45"/>
  <c r="P44" i="45"/>
  <c r="N43" i="45"/>
  <c r="L42" i="45"/>
  <c r="J41" i="45"/>
  <c r="H40" i="45"/>
  <c r="V39" i="45"/>
  <c r="F39" i="45"/>
  <c r="T38" i="45"/>
  <c r="D38" i="45"/>
  <c r="R37" i="45"/>
  <c r="P36" i="45"/>
  <c r="N35" i="45"/>
  <c r="P34" i="45"/>
  <c r="H34" i="45"/>
  <c r="V32" i="45"/>
  <c r="F32" i="45"/>
  <c r="T31" i="45"/>
  <c r="D31" i="45"/>
  <c r="R30" i="45"/>
  <c r="P29" i="45"/>
  <c r="I25" i="45"/>
  <c r="W24" i="45"/>
  <c r="G24" i="45"/>
  <c r="U23" i="45"/>
  <c r="E23" i="45"/>
  <c r="S21" i="45"/>
  <c r="C21" i="45"/>
  <c r="Q20" i="45"/>
  <c r="O19" i="45"/>
  <c r="K16" i="45"/>
  <c r="I15" i="45"/>
  <c r="S12" i="45"/>
  <c r="C12" i="45"/>
  <c r="Q10" i="45"/>
  <c r="N9" i="45"/>
  <c r="E9" i="45"/>
  <c r="N7" i="45"/>
  <c r="L6" i="45"/>
  <c r="J5" i="45"/>
  <c r="U73" i="45"/>
  <c r="E73" i="45"/>
  <c r="S20" i="45"/>
  <c r="C20" i="45"/>
  <c r="M16" i="45"/>
  <c r="K15" i="45"/>
  <c r="U12" i="45"/>
  <c r="M12" i="45"/>
  <c r="E12" i="45"/>
  <c r="W72" i="75"/>
  <c r="W5" i="75"/>
  <c r="R76" i="15"/>
  <c r="P75" i="15"/>
  <c r="N74" i="15"/>
  <c r="L73" i="15"/>
  <c r="H70" i="15"/>
  <c r="V69" i="15"/>
  <c r="F69" i="15"/>
  <c r="T68" i="15"/>
  <c r="D68" i="15"/>
  <c r="R67" i="15"/>
  <c r="P66" i="15"/>
  <c r="N65" i="15"/>
  <c r="L64" i="15"/>
  <c r="J63" i="15"/>
  <c r="H62" i="15"/>
  <c r="V61" i="15"/>
  <c r="F61" i="15"/>
  <c r="T60" i="15"/>
  <c r="D60" i="15"/>
  <c r="R59" i="15"/>
  <c r="P58" i="15"/>
  <c r="N57" i="15"/>
  <c r="L56" i="15"/>
  <c r="J55" i="15"/>
  <c r="H54" i="15"/>
  <c r="T51" i="15"/>
  <c r="D51" i="15"/>
  <c r="R50" i="15"/>
  <c r="P49" i="15"/>
  <c r="N48" i="15"/>
  <c r="L47" i="15"/>
  <c r="J46" i="15"/>
  <c r="H45" i="15"/>
  <c r="V44" i="15"/>
  <c r="F44" i="15"/>
  <c r="T43" i="15"/>
  <c r="D43" i="15"/>
  <c r="R42" i="15"/>
  <c r="P41" i="15"/>
  <c r="N40" i="15"/>
  <c r="L39" i="15"/>
  <c r="J38" i="15"/>
  <c r="H37" i="15"/>
  <c r="V36" i="15"/>
  <c r="F36" i="15"/>
  <c r="T35" i="15"/>
  <c r="D35" i="15"/>
  <c r="I32" i="15"/>
  <c r="W31" i="15"/>
  <c r="G31" i="15"/>
  <c r="U30" i="15"/>
  <c r="E30" i="15"/>
  <c r="S29" i="15"/>
  <c r="C29" i="15"/>
  <c r="U23" i="15"/>
  <c r="E23" i="15"/>
  <c r="S21" i="15"/>
  <c r="C21" i="15"/>
  <c r="Q20" i="15"/>
  <c r="O19" i="15"/>
  <c r="J16" i="15"/>
  <c r="H15" i="15"/>
  <c r="V14" i="15"/>
  <c r="F14" i="15"/>
  <c r="T13" i="15"/>
  <c r="D13" i="15"/>
  <c r="P10" i="15"/>
  <c r="R9" i="15"/>
  <c r="J9" i="15"/>
  <c r="L7" i="15"/>
  <c r="J6" i="15"/>
  <c r="L25" i="15"/>
  <c r="S3" i="31"/>
  <c r="K3" i="31"/>
  <c r="C3" i="31"/>
  <c r="J75" i="45"/>
  <c r="H74" i="45"/>
  <c r="V73" i="45"/>
  <c r="F73" i="45"/>
  <c r="N70" i="45"/>
  <c r="L69" i="45"/>
  <c r="J68" i="45"/>
  <c r="H67" i="45"/>
  <c r="V66" i="45"/>
  <c r="F66" i="45"/>
  <c r="T65" i="45"/>
  <c r="D65" i="45"/>
  <c r="R64" i="45"/>
  <c r="P63" i="45"/>
  <c r="N62" i="45"/>
  <c r="L61" i="45"/>
  <c r="J60" i="45"/>
  <c r="H59" i="45"/>
  <c r="V58" i="45"/>
  <c r="F58" i="45"/>
  <c r="T57" i="45"/>
  <c r="D57" i="45"/>
  <c r="R56" i="45"/>
  <c r="P55" i="45"/>
  <c r="N54" i="45"/>
  <c r="P53" i="45"/>
  <c r="H53" i="45"/>
  <c r="U51" i="45"/>
  <c r="E51" i="45"/>
  <c r="S50" i="45"/>
  <c r="C50" i="45"/>
  <c r="Q49" i="45"/>
  <c r="O48" i="45"/>
  <c r="M47" i="45"/>
  <c r="K46" i="45"/>
  <c r="I45" i="45"/>
  <c r="W44" i="45"/>
  <c r="G44" i="45"/>
  <c r="U43" i="45"/>
  <c r="E43" i="45"/>
  <c r="S42" i="45"/>
  <c r="C42" i="45"/>
  <c r="Q41" i="45"/>
  <c r="O40" i="45"/>
  <c r="M39" i="45"/>
  <c r="K38" i="45"/>
  <c r="I37" i="45"/>
  <c r="W36" i="45"/>
  <c r="G36" i="45"/>
  <c r="U35" i="45"/>
  <c r="E35" i="45"/>
  <c r="O31" i="45"/>
  <c r="M30" i="45"/>
  <c r="K29" i="45"/>
  <c r="H25" i="45"/>
  <c r="V24" i="45"/>
  <c r="F24" i="45"/>
  <c r="T23" i="45"/>
  <c r="L23" i="45"/>
  <c r="D23" i="45"/>
  <c r="N21" i="45"/>
  <c r="L20" i="45"/>
  <c r="R16" i="45"/>
  <c r="L13" i="45"/>
  <c r="V9" i="45"/>
  <c r="D9" i="45"/>
  <c r="Q7" i="45"/>
  <c r="O6" i="45"/>
  <c r="M5" i="45"/>
  <c r="V74" i="45"/>
  <c r="F74" i="45"/>
  <c r="H21" i="45"/>
  <c r="P16" i="45"/>
  <c r="J13" i="45"/>
  <c r="H12" i="45"/>
  <c r="R18" i="75"/>
  <c r="Q76" i="15"/>
  <c r="O75" i="15"/>
  <c r="M74" i="15"/>
  <c r="K73" i="15"/>
  <c r="S70" i="15"/>
  <c r="C70" i="15"/>
  <c r="Q69" i="15"/>
  <c r="O68" i="15"/>
  <c r="M67" i="15"/>
  <c r="K66" i="15"/>
  <c r="I65" i="15"/>
  <c r="W64" i="15"/>
  <c r="G64" i="15"/>
  <c r="U63" i="15"/>
  <c r="E63" i="15"/>
  <c r="S62" i="15"/>
  <c r="C62" i="15"/>
  <c r="Q61" i="15"/>
  <c r="O60" i="15"/>
  <c r="M59" i="15"/>
  <c r="K58" i="15"/>
  <c r="I57" i="15"/>
  <c r="W56" i="15"/>
  <c r="G56" i="15"/>
  <c r="U55" i="15"/>
  <c r="E55" i="15"/>
  <c r="S54" i="15"/>
  <c r="C54" i="15"/>
  <c r="K51" i="15"/>
  <c r="I50" i="15"/>
  <c r="W49" i="15"/>
  <c r="G49" i="15"/>
  <c r="U48" i="15"/>
  <c r="E48" i="15"/>
  <c r="S47" i="15"/>
  <c r="C47" i="15"/>
  <c r="Q46" i="15"/>
  <c r="O45" i="15"/>
  <c r="M44" i="15"/>
  <c r="K43" i="15"/>
  <c r="I42" i="15"/>
  <c r="W41" i="15"/>
  <c r="G41" i="15"/>
  <c r="U40" i="15"/>
  <c r="E40" i="15"/>
  <c r="S39" i="15"/>
  <c r="C39" i="15"/>
  <c r="Q38" i="15"/>
  <c r="O37" i="15"/>
  <c r="M36" i="15"/>
  <c r="K35" i="15"/>
  <c r="P32" i="15"/>
  <c r="N31" i="15"/>
  <c r="L30" i="15"/>
  <c r="J29" i="15"/>
  <c r="N24" i="15"/>
  <c r="P23" i="15"/>
  <c r="H23" i="15"/>
  <c r="V21" i="15"/>
  <c r="F21" i="15"/>
  <c r="T20" i="15"/>
  <c r="D20" i="15"/>
  <c r="R19" i="15"/>
  <c r="I16" i="15"/>
  <c r="W15" i="15"/>
  <c r="G15" i="15"/>
  <c r="U14" i="15"/>
  <c r="E14" i="15"/>
  <c r="S13" i="15"/>
  <c r="C13" i="15"/>
  <c r="K10" i="15"/>
  <c r="S7" i="15"/>
  <c r="C7" i="15"/>
  <c r="Q6" i="15"/>
  <c r="S5" i="15"/>
  <c r="K5" i="15"/>
  <c r="C5" i="15"/>
  <c r="G26" i="24"/>
  <c r="Q26" i="31"/>
  <c r="I26" i="31"/>
  <c r="S23" i="15"/>
  <c r="K23" i="15"/>
  <c r="C23" i="15"/>
  <c r="G18" i="30"/>
  <c r="Q12" i="30"/>
  <c r="T9" i="15"/>
  <c r="D9" i="15"/>
  <c r="V3" i="32"/>
  <c r="F3" i="32"/>
  <c r="I3" i="35"/>
  <c r="I2" i="35" s="1"/>
  <c r="G26" i="36"/>
  <c r="K3" i="39"/>
  <c r="K26" i="40"/>
  <c r="O76" i="45"/>
  <c r="M75" i="45"/>
  <c r="K74" i="45"/>
  <c r="W72" i="45"/>
  <c r="O72" i="45"/>
  <c r="G72" i="45"/>
  <c r="U70" i="45"/>
  <c r="E70" i="45"/>
  <c r="S69" i="45"/>
  <c r="C69" i="45"/>
  <c r="Q68" i="45"/>
  <c r="O67" i="45"/>
  <c r="M66" i="45"/>
  <c r="K65" i="45"/>
  <c r="I64" i="45"/>
  <c r="W63" i="45"/>
  <c r="G63" i="45"/>
  <c r="U62" i="45"/>
  <c r="E62" i="45"/>
  <c r="S61" i="45"/>
  <c r="C61" i="45"/>
  <c r="Q60" i="45"/>
  <c r="O59" i="45"/>
  <c r="M58" i="45"/>
  <c r="K57" i="45"/>
  <c r="I56" i="45"/>
  <c r="W55" i="45"/>
  <c r="G55" i="45"/>
  <c r="U54" i="45"/>
  <c r="E54" i="45"/>
  <c r="H51" i="45"/>
  <c r="V50" i="45"/>
  <c r="F50" i="45"/>
  <c r="T49" i="45"/>
  <c r="D49" i="45"/>
  <c r="R48" i="45"/>
  <c r="P47" i="45"/>
  <c r="N46" i="45"/>
  <c r="L45" i="45"/>
  <c r="J44" i="45"/>
  <c r="H43" i="45"/>
  <c r="V42" i="45"/>
  <c r="F42" i="45"/>
  <c r="T41" i="45"/>
  <c r="D41" i="45"/>
  <c r="R40" i="45"/>
  <c r="P39" i="45"/>
  <c r="N38" i="45"/>
  <c r="L37" i="45"/>
  <c r="J36" i="45"/>
  <c r="H35" i="45"/>
  <c r="V34" i="45"/>
  <c r="F34" i="45"/>
  <c r="T32" i="45"/>
  <c r="D32" i="45"/>
  <c r="R31" i="45"/>
  <c r="P30" i="45"/>
  <c r="K28" i="45"/>
  <c r="O25" i="45"/>
  <c r="M24" i="45"/>
  <c r="I21" i="45"/>
  <c r="U19" i="45"/>
  <c r="E19" i="45"/>
  <c r="M14" i="45"/>
  <c r="K13" i="45"/>
  <c r="S10" i="45"/>
  <c r="C10" i="45"/>
  <c r="P7" i="45"/>
  <c r="N6" i="45"/>
  <c r="H5" i="45"/>
  <c r="S75" i="45"/>
  <c r="C75" i="45"/>
  <c r="O30" i="45"/>
  <c r="M18" i="45"/>
  <c r="W14" i="45"/>
  <c r="G14" i="45"/>
  <c r="U13" i="45"/>
  <c r="E13" i="45"/>
  <c r="O9" i="45"/>
  <c r="I5" i="60"/>
  <c r="E23" i="75"/>
  <c r="S74" i="101"/>
  <c r="C74" i="101"/>
  <c r="M70" i="101"/>
  <c r="U58" i="101"/>
  <c r="E58" i="101"/>
  <c r="C57" i="101"/>
  <c r="Q56" i="101"/>
  <c r="O55" i="101"/>
  <c r="M54" i="101"/>
  <c r="J53" i="101"/>
  <c r="S57" i="101"/>
  <c r="N74" i="101"/>
  <c r="H70" i="101"/>
  <c r="P58" i="101"/>
  <c r="N57" i="101"/>
  <c r="L56" i="101"/>
  <c r="J55" i="101"/>
  <c r="H54" i="101"/>
  <c r="V53" i="101"/>
  <c r="N53" i="101"/>
  <c r="P54" i="101"/>
  <c r="U74" i="101"/>
  <c r="E74" i="101"/>
  <c r="O70" i="101"/>
  <c r="W58" i="101"/>
  <c r="G58" i="101"/>
  <c r="U57" i="101"/>
  <c r="E57" i="101"/>
  <c r="S56" i="101"/>
  <c r="C56" i="101"/>
  <c r="O54" i="101"/>
  <c r="M53" i="101"/>
  <c r="L74" i="101"/>
  <c r="V70" i="101"/>
  <c r="F70" i="101"/>
  <c r="N58" i="101"/>
  <c r="L57" i="101"/>
  <c r="J56" i="101"/>
  <c r="H55" i="101"/>
  <c r="V54" i="101"/>
  <c r="F54" i="101"/>
  <c r="T53" i="101"/>
  <c r="R56" i="101"/>
  <c r="C3" i="61"/>
  <c r="U3" i="62"/>
  <c r="E3" i="62"/>
  <c r="O3" i="63"/>
  <c r="Q3" i="64"/>
  <c r="K3" i="65"/>
  <c r="I3" i="68"/>
  <c r="O3" i="71"/>
  <c r="N3" i="72"/>
  <c r="N2" i="72" s="1"/>
  <c r="P3" i="73"/>
  <c r="J3" i="74"/>
  <c r="R3" i="76"/>
  <c r="T3" i="77"/>
  <c r="D3" i="77"/>
  <c r="R3" i="78"/>
  <c r="F3" i="78"/>
  <c r="H3" i="79"/>
  <c r="R3" i="80"/>
  <c r="H3" i="81"/>
  <c r="V3" i="84"/>
  <c r="F3" i="84"/>
  <c r="H3" i="85"/>
  <c r="H2" i="85" s="1"/>
  <c r="R3" i="86"/>
  <c r="E3" i="87"/>
  <c r="E2" i="87" s="1"/>
  <c r="R3" i="89"/>
  <c r="D3" i="90"/>
  <c r="D2" i="90" s="1"/>
  <c r="P3" i="92"/>
  <c r="P2" i="92" s="1"/>
  <c r="V3" i="95"/>
  <c r="F3" i="95"/>
  <c r="H3" i="96"/>
  <c r="H2" i="96" s="1"/>
  <c r="R3" i="97"/>
  <c r="T3" i="98"/>
  <c r="D3" i="98"/>
  <c r="P3" i="100"/>
  <c r="R3" i="107"/>
  <c r="T3" i="108"/>
  <c r="D3" i="108"/>
  <c r="D2" i="108" s="1"/>
  <c r="N3" i="109"/>
  <c r="N2" i="109" s="1"/>
  <c r="V3" i="112"/>
  <c r="F3" i="112"/>
  <c r="H3" i="113"/>
  <c r="R3" i="114"/>
  <c r="R2" i="114" s="1"/>
  <c r="T3" i="115"/>
  <c r="T2" i="115" s="1"/>
  <c r="D3" i="115"/>
  <c r="I3" i="3"/>
  <c r="S3" i="4"/>
  <c r="C3" i="4"/>
  <c r="U3" i="5"/>
  <c r="E3" i="5"/>
  <c r="S3" i="6"/>
  <c r="C3" i="6"/>
  <c r="C3" i="10"/>
  <c r="R3" i="36"/>
  <c r="I3" i="59"/>
  <c r="I2" i="59" s="1"/>
  <c r="E3" i="79"/>
  <c r="E2" i="79" s="1"/>
  <c r="Q3" i="81"/>
  <c r="Q2" i="81" s="1"/>
  <c r="U3" i="85"/>
  <c r="Q3" i="92"/>
  <c r="S3" i="95"/>
  <c r="U3" i="96"/>
  <c r="E3" i="96"/>
  <c r="E2" i="96" s="1"/>
  <c r="O3" i="97"/>
  <c r="Q3" i="98"/>
  <c r="M3" i="100"/>
  <c r="C3" i="105"/>
  <c r="O3" i="107"/>
  <c r="Q3" i="108"/>
  <c r="K3" i="112"/>
  <c r="M3" i="113"/>
  <c r="W3" i="114"/>
  <c r="G3" i="114"/>
  <c r="I3" i="115"/>
  <c r="I2" i="115" s="1"/>
  <c r="Q3" i="119"/>
  <c r="M3" i="121"/>
  <c r="M2" i="125"/>
  <c r="O3" i="61"/>
  <c r="Q3" i="62"/>
  <c r="K3" i="63"/>
  <c r="W3" i="65"/>
  <c r="W2" i="65" s="1"/>
  <c r="G3" i="65"/>
  <c r="S3" i="67"/>
  <c r="C3" i="67"/>
  <c r="U3" i="68"/>
  <c r="O3" i="69"/>
  <c r="Q3" i="70"/>
  <c r="K3" i="71"/>
  <c r="K2" i="71" s="1"/>
  <c r="J3" i="72"/>
  <c r="L3" i="73"/>
  <c r="L2" i="73" s="1"/>
  <c r="V3" i="74"/>
  <c r="F3" i="74"/>
  <c r="N3" i="76"/>
  <c r="P3" i="77"/>
  <c r="T3" i="79"/>
  <c r="D3" i="79"/>
  <c r="N3" i="80"/>
  <c r="T3" i="81"/>
  <c r="D3" i="81"/>
  <c r="V3" i="82"/>
  <c r="R3" i="84"/>
  <c r="T3" i="85"/>
  <c r="D3" i="85"/>
  <c r="N3" i="86"/>
  <c r="Q3" i="87"/>
  <c r="T3" i="88"/>
  <c r="D3" i="88"/>
  <c r="N3" i="89"/>
  <c r="P3" i="90"/>
  <c r="P2" i="90" s="1"/>
  <c r="J3" i="91"/>
  <c r="L3" i="92"/>
  <c r="R3" i="95"/>
  <c r="T3" i="96"/>
  <c r="T2" i="96" s="1"/>
  <c r="D3" i="96"/>
  <c r="N3" i="97"/>
  <c r="P3" i="98"/>
  <c r="L3" i="100"/>
  <c r="N3" i="107"/>
  <c r="P3" i="108"/>
  <c r="J3" i="109"/>
  <c r="J2" i="109" s="1"/>
  <c r="R3" i="112"/>
  <c r="T3" i="113"/>
  <c r="D3" i="113"/>
  <c r="N3" i="114"/>
  <c r="U3" i="3"/>
  <c r="E3" i="3"/>
  <c r="E2" i="3" s="1"/>
  <c r="O3" i="4"/>
  <c r="Q3" i="5"/>
  <c r="O3" i="6"/>
  <c r="W3" i="8"/>
  <c r="O3" i="10"/>
  <c r="T3" i="35"/>
  <c r="D3" i="35"/>
  <c r="N3" i="36"/>
  <c r="T3" i="59"/>
  <c r="D3" i="59"/>
  <c r="T3" i="67"/>
  <c r="T2" i="67" s="1"/>
  <c r="O3" i="95"/>
  <c r="Q3" i="96"/>
  <c r="K3" i="97"/>
  <c r="M3" i="98"/>
  <c r="M2" i="98" s="1"/>
  <c r="G3" i="99"/>
  <c r="C3" i="103"/>
  <c r="M3" i="108"/>
  <c r="J3" i="110"/>
  <c r="W3" i="112"/>
  <c r="G3" i="112"/>
  <c r="G2" i="112" s="1"/>
  <c r="I3" i="113"/>
  <c r="S3" i="114"/>
  <c r="U3" i="115"/>
  <c r="U2" i="115" s="1"/>
  <c r="E3" i="115"/>
  <c r="K2" i="118"/>
  <c r="M3" i="119"/>
  <c r="W3" i="120"/>
  <c r="I3" i="121"/>
  <c r="L3" i="121"/>
  <c r="M3" i="62"/>
  <c r="W3" i="63"/>
  <c r="G3" i="63"/>
  <c r="I3" i="64"/>
  <c r="I2" i="64" s="1"/>
  <c r="S3" i="65"/>
  <c r="C3" i="65"/>
  <c r="E3" i="66"/>
  <c r="O3" i="67"/>
  <c r="O2" i="67" s="1"/>
  <c r="G3" i="71"/>
  <c r="V3" i="72"/>
  <c r="F3" i="72"/>
  <c r="H3" i="73"/>
  <c r="R3" i="74"/>
  <c r="J3" i="76"/>
  <c r="L3" i="77"/>
  <c r="P3" i="79"/>
  <c r="J3" i="80"/>
  <c r="P3" i="81"/>
  <c r="T3" i="83"/>
  <c r="D3" i="83"/>
  <c r="D2" i="83" s="1"/>
  <c r="N3" i="84"/>
  <c r="P3" i="85"/>
  <c r="J3" i="86"/>
  <c r="J3" i="89"/>
  <c r="V3" i="91"/>
  <c r="F3" i="91"/>
  <c r="H3" i="92"/>
  <c r="N3" i="95"/>
  <c r="P3" i="96"/>
  <c r="V3" i="99"/>
  <c r="F3" i="99"/>
  <c r="H3" i="100"/>
  <c r="J3" i="107"/>
  <c r="L3" i="108"/>
  <c r="V3" i="109"/>
  <c r="F3" i="109"/>
  <c r="F2" i="109" s="1"/>
  <c r="C3" i="111"/>
  <c r="N3" i="112"/>
  <c r="P3" i="113"/>
  <c r="J3" i="114"/>
  <c r="L3" i="115"/>
  <c r="Q3" i="3"/>
  <c r="K3" i="4"/>
  <c r="M3" i="5"/>
  <c r="K3" i="6"/>
  <c r="K3" i="10"/>
  <c r="P3" i="35"/>
  <c r="J3" i="36"/>
  <c r="J2" i="36" s="1"/>
  <c r="H3" i="55"/>
  <c r="L3" i="34"/>
  <c r="K3" i="95"/>
  <c r="M3" i="96"/>
  <c r="M2" i="96" s="1"/>
  <c r="W3" i="97"/>
  <c r="G3" i="97"/>
  <c r="I3" i="98"/>
  <c r="U3" i="100"/>
  <c r="E3" i="100"/>
  <c r="W3" i="107"/>
  <c r="S3" i="109"/>
  <c r="C3" i="109"/>
  <c r="V3" i="110"/>
  <c r="F3" i="110"/>
  <c r="S3" i="112"/>
  <c r="C3" i="112"/>
  <c r="U3" i="113"/>
  <c r="E3" i="113"/>
  <c r="G2" i="118"/>
  <c r="U3" i="121"/>
  <c r="E3" i="121"/>
  <c r="V2" i="125"/>
  <c r="F2" i="125"/>
  <c r="H3" i="121"/>
  <c r="W3" i="61"/>
  <c r="G3" i="61"/>
  <c r="I3" i="62"/>
  <c r="S3" i="63"/>
  <c r="C3" i="63"/>
  <c r="C2" i="63" s="1"/>
  <c r="U3" i="64"/>
  <c r="E3" i="64"/>
  <c r="O3" i="65"/>
  <c r="K3" i="67"/>
  <c r="S3" i="71"/>
  <c r="C3" i="71"/>
  <c r="R3" i="72"/>
  <c r="T3" i="73"/>
  <c r="D3" i="73"/>
  <c r="N3" i="74"/>
  <c r="N2" i="74" s="1"/>
  <c r="V3" i="76"/>
  <c r="F3" i="76"/>
  <c r="H3" i="77"/>
  <c r="V3" i="78"/>
  <c r="J3" i="78"/>
  <c r="L3" i="79"/>
  <c r="V3" i="80"/>
  <c r="F3" i="80"/>
  <c r="L3" i="81"/>
  <c r="L3" i="85"/>
  <c r="V3" i="86"/>
  <c r="F3" i="86"/>
  <c r="I3" i="87"/>
  <c r="L3" i="88"/>
  <c r="V3" i="89"/>
  <c r="H3" i="90"/>
  <c r="R3" i="91"/>
  <c r="T3" i="92"/>
  <c r="D3" i="92"/>
  <c r="J3" i="95"/>
  <c r="L3" i="96"/>
  <c r="V3" i="97"/>
  <c r="V2" i="97" s="1"/>
  <c r="F3" i="97"/>
  <c r="T3" i="100"/>
  <c r="D3" i="100"/>
  <c r="V3" i="107"/>
  <c r="F3" i="107"/>
  <c r="R3" i="109"/>
  <c r="E3" i="110"/>
  <c r="J3" i="112"/>
  <c r="L3" i="113"/>
  <c r="V3" i="114"/>
  <c r="F3" i="114"/>
  <c r="M3" i="3"/>
  <c r="M2" i="3" s="1"/>
  <c r="W3" i="4"/>
  <c r="W2" i="4" s="1"/>
  <c r="G3" i="4"/>
  <c r="I3" i="5"/>
  <c r="W3" i="6"/>
  <c r="G3" i="6"/>
  <c r="G3" i="10"/>
  <c r="L3" i="35"/>
  <c r="L2" i="35" s="1"/>
  <c r="V3" i="36"/>
  <c r="S3" i="97"/>
  <c r="C3" i="97"/>
  <c r="O3" i="99"/>
  <c r="S3" i="107"/>
  <c r="C3" i="107"/>
  <c r="O3" i="109"/>
  <c r="O3" i="112"/>
  <c r="K3" i="114"/>
  <c r="C3" i="118"/>
  <c r="R2" i="125"/>
  <c r="T3" i="121"/>
  <c r="O2" i="62"/>
  <c r="S2" i="68"/>
  <c r="F2" i="88"/>
  <c r="C2" i="3"/>
  <c r="O2" i="5"/>
  <c r="Q2" i="114"/>
  <c r="I2" i="118"/>
  <c r="O2" i="3"/>
  <c r="K2" i="5"/>
  <c r="Q2" i="112"/>
  <c r="E2" i="125"/>
  <c r="K2" i="68"/>
  <c r="V2" i="77"/>
  <c r="F2" i="77"/>
  <c r="T2" i="89"/>
  <c r="D2" i="89"/>
  <c r="E2" i="67"/>
  <c r="Q2" i="69"/>
  <c r="M2" i="71"/>
  <c r="P2" i="89"/>
  <c r="G2" i="3"/>
  <c r="P2" i="36"/>
  <c r="W2" i="115"/>
  <c r="J2" i="3"/>
  <c r="J2" i="5"/>
  <c r="H2" i="27"/>
  <c r="O2" i="33"/>
  <c r="U2" i="41"/>
  <c r="H2" i="43"/>
  <c r="R2" i="53"/>
  <c r="M3" i="64"/>
  <c r="M3" i="66"/>
  <c r="W2" i="66"/>
  <c r="G2" i="66"/>
  <c r="E3" i="68"/>
  <c r="C2" i="68"/>
  <c r="U3" i="70"/>
  <c r="E3" i="70"/>
  <c r="I2" i="71"/>
  <c r="L2" i="78"/>
  <c r="L2" i="82"/>
  <c r="P3" i="83"/>
  <c r="N2" i="83"/>
  <c r="J3" i="84"/>
  <c r="M3" i="87"/>
  <c r="P3" i="88"/>
  <c r="N2" i="88"/>
  <c r="F3" i="89"/>
  <c r="L3" i="90"/>
  <c r="V2" i="90"/>
  <c r="F2" i="90"/>
  <c r="J2" i="96"/>
  <c r="T2" i="97"/>
  <c r="D2" i="97"/>
  <c r="V71" i="102"/>
  <c r="D27" i="102"/>
  <c r="V2" i="108"/>
  <c r="F2" i="108"/>
  <c r="P2" i="109"/>
  <c r="I3" i="110"/>
  <c r="S2" i="110"/>
  <c r="C2" i="110"/>
  <c r="H3" i="115"/>
  <c r="S2" i="3"/>
  <c r="M2" i="4"/>
  <c r="Q32" i="149"/>
  <c r="I32" i="149"/>
  <c r="C2" i="29"/>
  <c r="J2" i="35"/>
  <c r="D2" i="36"/>
  <c r="H2" i="39"/>
  <c r="H2" i="41"/>
  <c r="J2" i="65"/>
  <c r="T2" i="66"/>
  <c r="T2" i="3"/>
  <c r="J27" i="149"/>
  <c r="E2" i="23"/>
  <c r="V2" i="26"/>
  <c r="K2" i="33"/>
  <c r="N2" i="43"/>
  <c r="N2" i="53"/>
  <c r="R2" i="55"/>
  <c r="I2" i="26"/>
  <c r="D2" i="32"/>
  <c r="V2" i="37"/>
  <c r="T3" i="42"/>
  <c r="N2" i="42"/>
  <c r="W2" i="54"/>
  <c r="E2" i="57"/>
  <c r="N2" i="59"/>
  <c r="F2" i="63"/>
  <c r="P2" i="64"/>
  <c r="N3" i="66"/>
  <c r="P3" i="67"/>
  <c r="N2" i="67"/>
  <c r="S3" i="72"/>
  <c r="Q2" i="72"/>
  <c r="I3" i="73"/>
  <c r="M2" i="74"/>
  <c r="K2" i="79"/>
  <c r="W2" i="81"/>
  <c r="G2" i="81"/>
  <c r="I3" i="88"/>
  <c r="K3" i="91"/>
  <c r="C3" i="95"/>
  <c r="V26" i="110"/>
  <c r="N3" i="110"/>
  <c r="G2" i="115"/>
  <c r="H2" i="125"/>
  <c r="U71" i="12"/>
  <c r="M71" i="12"/>
  <c r="I71" i="12"/>
  <c r="W71" i="11"/>
  <c r="S71" i="9"/>
  <c r="O71" i="9"/>
  <c r="K71" i="12"/>
  <c r="G71" i="11"/>
  <c r="C71" i="9"/>
  <c r="S53" i="7"/>
  <c r="G53" i="9"/>
  <c r="C52" i="7"/>
  <c r="S33" i="7"/>
  <c r="C33" i="7"/>
  <c r="U27" i="9"/>
  <c r="Q27" i="7"/>
  <c r="M27" i="11"/>
  <c r="I27" i="9"/>
  <c r="E27" i="9"/>
  <c r="W22" i="9"/>
  <c r="S22" i="9"/>
  <c r="O23" i="7"/>
  <c r="K22" i="12"/>
  <c r="G22" i="9"/>
  <c r="C23" i="9"/>
  <c r="U17" i="12"/>
  <c r="I17" i="12"/>
  <c r="E17" i="12"/>
  <c r="W17" i="11"/>
  <c r="S17" i="9"/>
  <c r="O18" i="7"/>
  <c r="G18" i="11"/>
  <c r="C18" i="9"/>
  <c r="U12" i="11"/>
  <c r="Q11" i="9"/>
  <c r="M11" i="7"/>
  <c r="I12" i="12"/>
  <c r="E11" i="11"/>
  <c r="U8" i="12"/>
  <c r="Q8" i="11"/>
  <c r="M8" i="9"/>
  <c r="I8" i="7"/>
  <c r="E8" i="12"/>
  <c r="W4" i="7"/>
  <c r="O4" i="11"/>
  <c r="K4" i="9"/>
  <c r="G4" i="7"/>
  <c r="L71" i="9"/>
  <c r="F27" i="11"/>
  <c r="D17" i="11"/>
  <c r="J11" i="12"/>
  <c r="V11" i="9"/>
  <c r="T4" i="9"/>
  <c r="D4" i="7"/>
  <c r="R71" i="7"/>
  <c r="N71" i="12"/>
  <c r="F71" i="7"/>
  <c r="R52" i="7"/>
  <c r="F52" i="7"/>
  <c r="V34" i="12"/>
  <c r="V34" i="9"/>
  <c r="V34" i="11"/>
  <c r="V34" i="7"/>
  <c r="V33" i="2"/>
  <c r="V26" i="2" s="1"/>
  <c r="N33" i="7"/>
  <c r="T27" i="11"/>
  <c r="P27" i="9"/>
  <c r="L27" i="7"/>
  <c r="H27" i="12"/>
  <c r="D27" i="11"/>
  <c r="V22" i="12"/>
  <c r="R22" i="11"/>
  <c r="N22" i="11"/>
  <c r="J22" i="7"/>
  <c r="F22" i="12"/>
  <c r="V18" i="12"/>
  <c r="V18" i="9"/>
  <c r="V18" i="11"/>
  <c r="V18" i="7"/>
  <c r="V17" i="2"/>
  <c r="R17" i="11"/>
  <c r="N17" i="7"/>
  <c r="J17" i="12"/>
  <c r="F18" i="9"/>
  <c r="T11" i="11"/>
  <c r="P11" i="12"/>
  <c r="L11" i="7"/>
  <c r="H11" i="11"/>
  <c r="D11" i="11"/>
  <c r="T8" i="12"/>
  <c r="P8" i="11"/>
  <c r="L8" i="9"/>
  <c r="H8" i="7"/>
  <c r="D8" i="11"/>
  <c r="R4" i="11"/>
  <c r="N4" i="9"/>
  <c r="F4" i="11"/>
  <c r="P71" i="7"/>
  <c r="L53" i="7"/>
  <c r="J27" i="7"/>
  <c r="P22" i="11"/>
  <c r="D22" i="9"/>
  <c r="N17" i="9"/>
  <c r="L17" i="7"/>
  <c r="N11" i="12"/>
  <c r="N11" i="9"/>
  <c r="N8" i="7"/>
  <c r="H4" i="11"/>
  <c r="U3" i="119"/>
  <c r="O26" i="121"/>
  <c r="C26" i="121"/>
  <c r="U71" i="9"/>
  <c r="Q72" i="9"/>
  <c r="M71" i="7"/>
  <c r="E72" i="9"/>
  <c r="I52" i="7"/>
  <c r="U33" i="7"/>
  <c r="E33" i="7"/>
  <c r="W28" i="9"/>
  <c r="S27" i="7"/>
  <c r="O26" i="2"/>
  <c r="O27" i="12"/>
  <c r="K27" i="11"/>
  <c r="G27" i="9"/>
  <c r="C27" i="7"/>
  <c r="U22" i="9"/>
  <c r="Q22" i="7"/>
  <c r="M22" i="12"/>
  <c r="I22" i="11"/>
  <c r="E22" i="9"/>
  <c r="W17" i="12"/>
  <c r="S17" i="12"/>
  <c r="K17" i="12"/>
  <c r="U17" i="11"/>
  <c r="Q17" i="9"/>
  <c r="M18" i="7"/>
  <c r="E17" i="11"/>
  <c r="W12" i="11"/>
  <c r="W12" i="12"/>
  <c r="W12" i="9"/>
  <c r="W12" i="7"/>
  <c r="W11" i="2"/>
  <c r="W3" i="2" s="1"/>
  <c r="S11" i="9"/>
  <c r="O11" i="7"/>
  <c r="K11" i="12"/>
  <c r="G11" i="9"/>
  <c r="C11" i="9"/>
  <c r="W8" i="9"/>
  <c r="S8" i="11"/>
  <c r="O8" i="7"/>
  <c r="K8" i="9"/>
  <c r="G8" i="9"/>
  <c r="C8" i="11"/>
  <c r="U4" i="11"/>
  <c r="Q4" i="9"/>
  <c r="M4" i="7"/>
  <c r="I3" i="2"/>
  <c r="I4" i="12"/>
  <c r="E4" i="11"/>
  <c r="H71" i="12"/>
  <c r="D33" i="7"/>
  <c r="N26" i="2"/>
  <c r="H22" i="9"/>
  <c r="H17" i="11"/>
  <c r="J11" i="11"/>
  <c r="R8" i="7"/>
  <c r="N4" i="12"/>
  <c r="L4" i="11"/>
  <c r="W3" i="109"/>
  <c r="K3" i="109"/>
  <c r="T71" i="7"/>
  <c r="D71" i="12"/>
  <c r="T52" i="7"/>
  <c r="R27" i="9"/>
  <c r="H17" i="12"/>
  <c r="T17" i="11"/>
  <c r="R11" i="7"/>
  <c r="V8" i="11"/>
  <c r="F8" i="9"/>
  <c r="P4" i="7"/>
  <c r="V2" i="3"/>
  <c r="F2" i="5"/>
  <c r="T2" i="27"/>
  <c r="S2" i="39"/>
  <c r="E2" i="41"/>
  <c r="T2" i="43"/>
  <c r="D2" i="43"/>
  <c r="F2" i="53"/>
  <c r="S2" i="66"/>
  <c r="C2" i="66"/>
  <c r="Q3" i="68"/>
  <c r="O2" i="68"/>
  <c r="K3" i="69"/>
  <c r="W3" i="71"/>
  <c r="U2" i="71"/>
  <c r="D2" i="72"/>
  <c r="R2" i="77"/>
  <c r="L3" i="83"/>
  <c r="J2" i="83"/>
  <c r="S2" i="87"/>
  <c r="C2" i="87"/>
  <c r="R2" i="90"/>
  <c r="V2" i="96"/>
  <c r="F2" i="96"/>
  <c r="P2" i="97"/>
  <c r="R2" i="108"/>
  <c r="L2" i="109"/>
  <c r="O2" i="110"/>
  <c r="I2" i="4"/>
  <c r="U26" i="149"/>
  <c r="M26" i="149"/>
  <c r="W27" i="149"/>
  <c r="G27" i="149"/>
  <c r="H2" i="24"/>
  <c r="G2" i="26"/>
  <c r="O2" i="29"/>
  <c r="H2" i="33"/>
  <c r="V2" i="35"/>
  <c r="R42" i="149"/>
  <c r="T2" i="39"/>
  <c r="D2" i="39"/>
  <c r="V2" i="40"/>
  <c r="T2" i="41"/>
  <c r="D2" i="41"/>
  <c r="R2" i="59"/>
  <c r="V2" i="65"/>
  <c r="F2" i="65"/>
  <c r="P2" i="66"/>
  <c r="R2" i="67"/>
  <c r="U2" i="80"/>
  <c r="O2" i="83"/>
  <c r="P2" i="3"/>
  <c r="T26" i="149"/>
  <c r="U2" i="23"/>
  <c r="D2" i="27"/>
  <c r="L2" i="28"/>
  <c r="D8" i="30"/>
  <c r="W2" i="32"/>
  <c r="G2" i="32"/>
  <c r="U2" i="38"/>
  <c r="N26" i="44"/>
  <c r="J2" i="53"/>
  <c r="P3" i="55"/>
  <c r="I3" i="66"/>
  <c r="N2" i="23"/>
  <c r="F2" i="23"/>
  <c r="Q31" i="149"/>
  <c r="T2" i="38"/>
  <c r="J2" i="41"/>
  <c r="E3" i="43"/>
  <c r="G2" i="44"/>
  <c r="C2" i="54"/>
  <c r="Q2" i="57"/>
  <c r="V3" i="58"/>
  <c r="F3" i="58"/>
  <c r="D2" i="58"/>
  <c r="R2" i="63"/>
  <c r="L2" i="64"/>
  <c r="J3" i="66"/>
  <c r="H2" i="66"/>
  <c r="L3" i="67"/>
  <c r="O3" i="72"/>
  <c r="M2" i="72"/>
  <c r="I2" i="74"/>
  <c r="W2" i="79"/>
  <c r="G2" i="79"/>
  <c r="Q2" i="80"/>
  <c r="S2" i="81"/>
  <c r="C2" i="81"/>
  <c r="Q2" i="82"/>
  <c r="W3" i="91"/>
  <c r="K3" i="107"/>
  <c r="R26" i="110"/>
  <c r="U2" i="112"/>
  <c r="S2" i="115"/>
  <c r="C2" i="115"/>
  <c r="U2" i="118"/>
  <c r="T2" i="125"/>
  <c r="W71" i="12"/>
  <c r="S71" i="11"/>
  <c r="O71" i="7"/>
  <c r="K71" i="7"/>
  <c r="G71" i="12"/>
  <c r="C71" i="11"/>
  <c r="S53" i="9"/>
  <c r="O52" i="7"/>
  <c r="G53" i="11"/>
  <c r="O33" i="7"/>
  <c r="S27" i="12"/>
  <c r="C27" i="12"/>
  <c r="Q27" i="9"/>
  <c r="M27" i="7"/>
  <c r="E27" i="11"/>
  <c r="W22" i="12"/>
  <c r="S22" i="11"/>
  <c r="O23" i="11"/>
  <c r="K22" i="7"/>
  <c r="G22" i="12"/>
  <c r="C23" i="11"/>
  <c r="S17" i="11"/>
  <c r="O18" i="9"/>
  <c r="K17" i="7"/>
  <c r="G18" i="12"/>
  <c r="C18" i="11"/>
  <c r="U12" i="12"/>
  <c r="U11" i="12" s="1"/>
  <c r="Q11" i="11"/>
  <c r="M11" i="9"/>
  <c r="I12" i="7"/>
  <c r="U8" i="7"/>
  <c r="Q8" i="12"/>
  <c r="M8" i="11"/>
  <c r="I8" i="9"/>
  <c r="E8" i="7"/>
  <c r="W4" i="9"/>
  <c r="S4" i="7"/>
  <c r="K4" i="11"/>
  <c r="G4" i="9"/>
  <c r="C4" i="7"/>
  <c r="L71" i="11"/>
  <c r="V27" i="7"/>
  <c r="T22" i="9"/>
  <c r="P17" i="7"/>
  <c r="V11" i="11"/>
  <c r="J8" i="7"/>
  <c r="F4" i="12"/>
  <c r="T4" i="11"/>
  <c r="D4" i="9"/>
  <c r="H3" i="119"/>
  <c r="V72" i="12"/>
  <c r="V72" i="9"/>
  <c r="V72" i="11"/>
  <c r="V72" i="7"/>
  <c r="V71" i="2"/>
  <c r="R71" i="11"/>
  <c r="N71" i="7"/>
  <c r="J72" i="12"/>
  <c r="J72" i="9"/>
  <c r="J72" i="11"/>
  <c r="J72" i="7"/>
  <c r="J71" i="2"/>
  <c r="F71" i="11"/>
  <c r="V53" i="12"/>
  <c r="V53" i="11"/>
  <c r="V53" i="9"/>
  <c r="V53" i="7"/>
  <c r="V52" i="2"/>
  <c r="N52" i="7"/>
  <c r="J53" i="12"/>
  <c r="J53" i="11"/>
  <c r="J53" i="9"/>
  <c r="J53" i="7"/>
  <c r="J52" i="2"/>
  <c r="J33" i="7"/>
  <c r="T27" i="12"/>
  <c r="P27" i="11"/>
  <c r="L27" i="9"/>
  <c r="H27" i="7"/>
  <c r="D27" i="12"/>
  <c r="V22" i="7"/>
  <c r="R22" i="12"/>
  <c r="N22" i="9"/>
  <c r="J22" i="9"/>
  <c r="F22" i="7"/>
  <c r="R17" i="9"/>
  <c r="N17" i="11"/>
  <c r="J17" i="7"/>
  <c r="F18" i="12"/>
  <c r="T11" i="12"/>
  <c r="P11" i="9"/>
  <c r="L11" i="9"/>
  <c r="H11" i="7"/>
  <c r="D11" i="12"/>
  <c r="T8" i="7"/>
  <c r="P8" i="12"/>
  <c r="L8" i="11"/>
  <c r="H8" i="9"/>
  <c r="D8" i="7"/>
  <c r="N4" i="11"/>
  <c r="P71" i="9"/>
  <c r="L53" i="9"/>
  <c r="J27" i="9"/>
  <c r="D22" i="11"/>
  <c r="L17" i="9"/>
  <c r="N8" i="9"/>
  <c r="H3" i="2"/>
  <c r="H4" i="12"/>
  <c r="Q72" i="11"/>
  <c r="M71" i="11"/>
  <c r="I71" i="7"/>
  <c r="E72" i="12"/>
  <c r="U52" i="7"/>
  <c r="E52" i="7"/>
  <c r="Q33" i="7"/>
  <c r="U27" i="12"/>
  <c r="Q27" i="12"/>
  <c r="M27" i="12"/>
  <c r="I27" i="12"/>
  <c r="W28" i="11"/>
  <c r="S27" i="9"/>
  <c r="O27" i="7"/>
  <c r="K26" i="2"/>
  <c r="K27" i="12"/>
  <c r="G27" i="11"/>
  <c r="C27" i="9"/>
  <c r="U22" i="11"/>
  <c r="Q22" i="9"/>
  <c r="M22" i="7"/>
  <c r="I22" i="12"/>
  <c r="E22" i="11"/>
  <c r="Q17" i="11"/>
  <c r="M18" i="9"/>
  <c r="I17" i="7"/>
  <c r="S11" i="11"/>
  <c r="O11" i="9"/>
  <c r="K11" i="7"/>
  <c r="G11" i="11"/>
  <c r="C11" i="11"/>
  <c r="W8" i="12"/>
  <c r="S8" i="9"/>
  <c r="O8" i="11"/>
  <c r="K8" i="7"/>
  <c r="G8" i="12"/>
  <c r="C8" i="9"/>
  <c r="U3" i="2"/>
  <c r="U4" i="12"/>
  <c r="Q4" i="11"/>
  <c r="M4" i="9"/>
  <c r="I4" i="7"/>
  <c r="E3" i="2"/>
  <c r="E4" i="12"/>
  <c r="H71" i="7"/>
  <c r="P52" i="7"/>
  <c r="N27" i="7"/>
  <c r="H22" i="11"/>
  <c r="J17" i="9"/>
  <c r="H17" i="7"/>
  <c r="R8" i="9"/>
  <c r="L3" i="2"/>
  <c r="L4" i="12"/>
  <c r="W27" i="102"/>
  <c r="T71" i="9"/>
  <c r="D71" i="7"/>
  <c r="J27" i="12"/>
  <c r="R27" i="11"/>
  <c r="L22" i="7"/>
  <c r="R11" i="9"/>
  <c r="F11" i="7"/>
  <c r="F8" i="11"/>
  <c r="P4" i="11"/>
  <c r="T2" i="6"/>
  <c r="K2" i="24"/>
  <c r="P2" i="27"/>
  <c r="N32" i="149"/>
  <c r="S2" i="35"/>
  <c r="G2" i="37"/>
  <c r="M2" i="40"/>
  <c r="E45" i="149"/>
  <c r="P2" i="43"/>
  <c r="O2" i="66"/>
  <c r="I2" i="67"/>
  <c r="M3" i="68"/>
  <c r="W3" i="69"/>
  <c r="G3" i="69"/>
  <c r="Q2" i="71"/>
  <c r="P2" i="72"/>
  <c r="N2" i="77"/>
  <c r="R2" i="81"/>
  <c r="H3" i="83"/>
  <c r="V2" i="83"/>
  <c r="F2" i="83"/>
  <c r="L2" i="89"/>
  <c r="N2" i="90"/>
  <c r="R2" i="96"/>
  <c r="L2" i="97"/>
  <c r="J71" i="102"/>
  <c r="V33" i="102"/>
  <c r="P27" i="102"/>
  <c r="N2" i="108"/>
  <c r="H2" i="109"/>
  <c r="K2" i="110"/>
  <c r="P3" i="115"/>
  <c r="K2" i="3"/>
  <c r="U2" i="4"/>
  <c r="E2" i="4"/>
  <c r="W2" i="5"/>
  <c r="G2" i="5"/>
  <c r="D2" i="24"/>
  <c r="G2" i="25"/>
  <c r="O33" i="149"/>
  <c r="K2" i="29"/>
  <c r="D2" i="33"/>
  <c r="H3" i="35"/>
  <c r="R2" i="35"/>
  <c r="L2" i="36"/>
  <c r="P2" i="39"/>
  <c r="P2" i="41"/>
  <c r="S2" i="44"/>
  <c r="G2" i="54"/>
  <c r="U2" i="57"/>
  <c r="J2" i="59"/>
  <c r="L2" i="63"/>
  <c r="R2" i="65"/>
  <c r="L2" i="66"/>
  <c r="J2" i="67"/>
  <c r="E2" i="80"/>
  <c r="G2" i="88"/>
  <c r="D2" i="3"/>
  <c r="R5" i="149"/>
  <c r="F2" i="3"/>
  <c r="L2" i="4"/>
  <c r="F27" i="149"/>
  <c r="Q2" i="23"/>
  <c r="U2" i="24"/>
  <c r="D2" i="28"/>
  <c r="O2" i="35"/>
  <c r="Q2" i="38"/>
  <c r="G3" i="43"/>
  <c r="P2" i="54"/>
  <c r="L3" i="55"/>
  <c r="E26" i="71"/>
  <c r="L2" i="38"/>
  <c r="N2" i="40"/>
  <c r="Q3" i="43"/>
  <c r="C2" i="44"/>
  <c r="C33" i="46"/>
  <c r="H3" i="59"/>
  <c r="V2" i="59"/>
  <c r="F2" i="59"/>
  <c r="N2" i="63"/>
  <c r="H2" i="64"/>
  <c r="F3" i="66"/>
  <c r="H3" i="67"/>
  <c r="V2" i="67"/>
  <c r="F2" i="67"/>
  <c r="R3" i="68"/>
  <c r="I2" i="72"/>
  <c r="Q3" i="73"/>
  <c r="U2" i="74"/>
  <c r="E2" i="74"/>
  <c r="S2" i="79"/>
  <c r="C2" i="79"/>
  <c r="M2" i="80"/>
  <c r="O2" i="81"/>
  <c r="S3" i="91"/>
  <c r="C3" i="91"/>
  <c r="I3" i="100"/>
  <c r="G3" i="107"/>
  <c r="I3" i="108"/>
  <c r="N26" i="110"/>
  <c r="Q3" i="115"/>
  <c r="P2" i="125"/>
  <c r="W71" i="9"/>
  <c r="S71" i="12"/>
  <c r="O71" i="11"/>
  <c r="K71" i="9"/>
  <c r="G71" i="9"/>
  <c r="C71" i="12"/>
  <c r="S53" i="11"/>
  <c r="K52" i="7"/>
  <c r="G53" i="12"/>
  <c r="K33" i="7"/>
  <c r="U27" i="11"/>
  <c r="Q27" i="11"/>
  <c r="M27" i="9"/>
  <c r="I27" i="7"/>
  <c r="E27" i="12"/>
  <c r="W22" i="7"/>
  <c r="S22" i="12"/>
  <c r="O23" i="9"/>
  <c r="K22" i="9"/>
  <c r="G22" i="7"/>
  <c r="C23" i="12"/>
  <c r="W17" i="7"/>
  <c r="O18" i="11"/>
  <c r="K17" i="9"/>
  <c r="G18" i="7"/>
  <c r="C18" i="12"/>
  <c r="U12" i="7"/>
  <c r="M11" i="11"/>
  <c r="I12" i="9"/>
  <c r="E11" i="7"/>
  <c r="U8" i="9"/>
  <c r="Q8" i="7"/>
  <c r="M8" i="12"/>
  <c r="I8" i="11"/>
  <c r="E8" i="9"/>
  <c r="W4" i="12"/>
  <c r="S4" i="12"/>
  <c r="O4" i="12"/>
  <c r="K4" i="12"/>
  <c r="G4" i="12"/>
  <c r="C4" i="12"/>
  <c r="S4" i="9"/>
  <c r="O4" i="7"/>
  <c r="C4" i="9"/>
  <c r="L71" i="12"/>
  <c r="H52" i="7"/>
  <c r="V27" i="9"/>
  <c r="F27" i="7"/>
  <c r="T22" i="11"/>
  <c r="P17" i="9"/>
  <c r="D17" i="7"/>
  <c r="J8" i="9"/>
  <c r="T4" i="12"/>
  <c r="D4" i="11"/>
  <c r="O2" i="125"/>
  <c r="R71" i="9"/>
  <c r="N72" i="11"/>
  <c r="F71" i="9"/>
  <c r="F33" i="7"/>
  <c r="T27" i="7"/>
  <c r="P27" i="12"/>
  <c r="L27" i="11"/>
  <c r="H27" i="9"/>
  <c r="D27" i="7"/>
  <c r="V22" i="11"/>
  <c r="R22" i="7"/>
  <c r="N22" i="12"/>
  <c r="J22" i="11"/>
  <c r="F22" i="11"/>
  <c r="R17" i="12"/>
  <c r="J17" i="11"/>
  <c r="F18" i="7"/>
  <c r="T11" i="7"/>
  <c r="P11" i="11"/>
  <c r="L11" i="11"/>
  <c r="H11" i="9"/>
  <c r="D11" i="7"/>
  <c r="T8" i="9"/>
  <c r="P8" i="7"/>
  <c r="L8" i="12"/>
  <c r="H8" i="11"/>
  <c r="D8" i="9"/>
  <c r="R4" i="7"/>
  <c r="F4" i="7"/>
  <c r="P71" i="11"/>
  <c r="L53" i="11"/>
  <c r="P33" i="7"/>
  <c r="N27" i="12"/>
  <c r="J27" i="11"/>
  <c r="P22" i="7"/>
  <c r="T17" i="12"/>
  <c r="L17" i="11"/>
  <c r="N11" i="7"/>
  <c r="N8" i="11"/>
  <c r="H4" i="7"/>
  <c r="O3" i="114"/>
  <c r="C3" i="114"/>
  <c r="U71" i="7"/>
  <c r="Q72" i="12"/>
  <c r="M71" i="9"/>
  <c r="I71" i="9"/>
  <c r="E72" i="7"/>
  <c r="Q52" i="7"/>
  <c r="M33" i="7"/>
  <c r="W26" i="2"/>
  <c r="W28" i="12"/>
  <c r="S27" i="11"/>
  <c r="O27" i="9"/>
  <c r="K27" i="7"/>
  <c r="G26" i="2"/>
  <c r="G27" i="12"/>
  <c r="C27" i="11"/>
  <c r="U22" i="12"/>
  <c r="Q22" i="11"/>
  <c r="M22" i="9"/>
  <c r="I22" i="7"/>
  <c r="E22" i="12"/>
  <c r="U17" i="7"/>
  <c r="Q17" i="12"/>
  <c r="M18" i="11"/>
  <c r="I17" i="9"/>
  <c r="E17" i="7"/>
  <c r="Q11" i="12"/>
  <c r="O11" i="11"/>
  <c r="K11" i="9"/>
  <c r="G11" i="7"/>
  <c r="W8" i="7"/>
  <c r="S8" i="12"/>
  <c r="O8" i="9"/>
  <c r="K8" i="11"/>
  <c r="G8" i="7"/>
  <c r="C8" i="12"/>
  <c r="U4" i="7"/>
  <c r="Q3" i="2"/>
  <c r="Q4" i="12"/>
  <c r="M4" i="11"/>
  <c r="I4" i="9"/>
  <c r="E4" i="7"/>
  <c r="H71" i="9"/>
  <c r="D52" i="7"/>
  <c r="N27" i="9"/>
  <c r="H17" i="9"/>
  <c r="J11" i="7"/>
  <c r="R8" i="11"/>
  <c r="L4" i="7"/>
  <c r="T71" i="11"/>
  <c r="D71" i="9"/>
  <c r="H33" i="7"/>
  <c r="R26" i="2"/>
  <c r="L22" i="9"/>
  <c r="T17" i="7"/>
  <c r="V11" i="12"/>
  <c r="F11" i="12"/>
  <c r="R11" i="11"/>
  <c r="F11" i="9"/>
  <c r="V8" i="7"/>
  <c r="R4" i="12"/>
  <c r="P4" i="9"/>
  <c r="R2" i="5"/>
  <c r="L2" i="27"/>
  <c r="W2" i="42"/>
  <c r="L2" i="43"/>
  <c r="V2" i="53"/>
  <c r="K2" i="66"/>
  <c r="W3" i="67"/>
  <c r="G3" i="67"/>
  <c r="W2" i="68"/>
  <c r="G2" i="68"/>
  <c r="S3" i="69"/>
  <c r="C3" i="69"/>
  <c r="J2" i="77"/>
  <c r="N2" i="79"/>
  <c r="R2" i="83"/>
  <c r="H2" i="89"/>
  <c r="J2" i="90"/>
  <c r="N2" i="96"/>
  <c r="J3" i="97"/>
  <c r="H2" i="97"/>
  <c r="J2" i="98"/>
  <c r="F2" i="100"/>
  <c r="J2" i="108"/>
  <c r="T2" i="109"/>
  <c r="D2" i="109"/>
  <c r="W2" i="110"/>
  <c r="G2" i="110"/>
  <c r="W2" i="3"/>
  <c r="Q2" i="4"/>
  <c r="S2" i="5"/>
  <c r="C2" i="5"/>
  <c r="Q26" i="149"/>
  <c r="G2" i="29"/>
  <c r="P2" i="33"/>
  <c r="N2" i="35"/>
  <c r="L2" i="39"/>
  <c r="L2" i="41"/>
  <c r="O2" i="44"/>
  <c r="M2" i="57"/>
  <c r="V2" i="63"/>
  <c r="N2" i="65"/>
  <c r="D2" i="66"/>
  <c r="H2" i="71"/>
  <c r="O2" i="79"/>
  <c r="P26" i="149"/>
  <c r="D26" i="149"/>
  <c r="N27" i="149"/>
  <c r="M2" i="23"/>
  <c r="D2" i="26"/>
  <c r="P8" i="30"/>
  <c r="S2" i="32"/>
  <c r="M2" i="38"/>
  <c r="V26" i="44"/>
  <c r="F26" i="44"/>
  <c r="V2" i="55"/>
  <c r="U3" i="66"/>
  <c r="U2" i="29"/>
  <c r="D2" i="38"/>
  <c r="K2" i="54"/>
  <c r="I2" i="57"/>
  <c r="N3" i="58"/>
  <c r="J2" i="63"/>
  <c r="T2" i="64"/>
  <c r="D2" i="64"/>
  <c r="N2" i="69"/>
  <c r="U2" i="72"/>
  <c r="E2" i="72"/>
  <c r="Q2" i="74"/>
  <c r="I2" i="80"/>
  <c r="K2" i="81"/>
  <c r="S2" i="83"/>
  <c r="O3" i="91"/>
  <c r="W3" i="95"/>
  <c r="G3" i="95"/>
  <c r="J26" i="110"/>
  <c r="R3" i="110"/>
  <c r="M2" i="112"/>
  <c r="K2" i="115"/>
  <c r="W71" i="7"/>
  <c r="S71" i="7"/>
  <c r="O71" i="12"/>
  <c r="K71" i="11"/>
  <c r="G71" i="7"/>
  <c r="C71" i="7"/>
  <c r="W52" i="7"/>
  <c r="S53" i="12"/>
  <c r="G53" i="7"/>
  <c r="W33" i="7"/>
  <c r="G33" i="7"/>
  <c r="U27" i="7"/>
  <c r="I27" i="11"/>
  <c r="E27" i="7"/>
  <c r="W22" i="11"/>
  <c r="S22" i="7"/>
  <c r="O23" i="12"/>
  <c r="K22" i="11"/>
  <c r="G22" i="11"/>
  <c r="C23" i="7"/>
  <c r="W17" i="9"/>
  <c r="S17" i="7"/>
  <c r="O18" i="12"/>
  <c r="K17" i="11"/>
  <c r="G18" i="9"/>
  <c r="C18" i="7"/>
  <c r="S11" i="12"/>
  <c r="C11" i="12"/>
  <c r="U12" i="9"/>
  <c r="Q11" i="7"/>
  <c r="I12" i="11"/>
  <c r="E11" i="9"/>
  <c r="U8" i="11"/>
  <c r="Q8" i="9"/>
  <c r="M8" i="7"/>
  <c r="I8" i="12"/>
  <c r="E8" i="11"/>
  <c r="W5" i="11"/>
  <c r="S4" i="11"/>
  <c r="O4" i="9"/>
  <c r="K4" i="7"/>
  <c r="G4" i="11"/>
  <c r="C4" i="11"/>
  <c r="L71" i="7"/>
  <c r="L33" i="7"/>
  <c r="V27" i="12"/>
  <c r="F27" i="12"/>
  <c r="V27" i="11"/>
  <c r="F27" i="9"/>
  <c r="T22" i="7"/>
  <c r="P17" i="12"/>
  <c r="D17" i="12"/>
  <c r="P17" i="11"/>
  <c r="D17" i="9"/>
  <c r="V11" i="7"/>
  <c r="J8" i="11"/>
  <c r="T4" i="7"/>
  <c r="D4" i="12"/>
  <c r="L2" i="118"/>
  <c r="K2" i="125"/>
  <c r="R71" i="12"/>
  <c r="N71" i="9"/>
  <c r="F71" i="12"/>
  <c r="R33" i="7"/>
  <c r="T27" i="9"/>
  <c r="P27" i="7"/>
  <c r="L26" i="2"/>
  <c r="L27" i="12"/>
  <c r="H27" i="11"/>
  <c r="D27" i="9"/>
  <c r="T22" i="12"/>
  <c r="P22" i="12"/>
  <c r="L22" i="12"/>
  <c r="H22" i="12"/>
  <c r="D22" i="12"/>
  <c r="V22" i="9"/>
  <c r="R22" i="9"/>
  <c r="N22" i="7"/>
  <c r="J22" i="12"/>
  <c r="F22" i="9"/>
  <c r="R17" i="7"/>
  <c r="N17" i="12"/>
  <c r="F18" i="11"/>
  <c r="T11" i="9"/>
  <c r="P11" i="7"/>
  <c r="L11" i="12"/>
  <c r="H11" i="12"/>
  <c r="D11" i="9"/>
  <c r="V8" i="12"/>
  <c r="R8" i="12"/>
  <c r="N8" i="12"/>
  <c r="J8" i="12"/>
  <c r="F8" i="12"/>
  <c r="T8" i="11"/>
  <c r="P8" i="9"/>
  <c r="L8" i="7"/>
  <c r="H8" i="12"/>
  <c r="D8" i="12"/>
  <c r="V5" i="12"/>
  <c r="V5" i="11"/>
  <c r="V5" i="9"/>
  <c r="V5" i="7"/>
  <c r="V4" i="2"/>
  <c r="V3" i="2" s="1"/>
  <c r="R4" i="9"/>
  <c r="N4" i="7"/>
  <c r="J5" i="12"/>
  <c r="J5" i="11"/>
  <c r="J5" i="9"/>
  <c r="J5" i="7"/>
  <c r="J4" i="2"/>
  <c r="J3" i="2" s="1"/>
  <c r="F4" i="9"/>
  <c r="P71" i="12"/>
  <c r="L53" i="12"/>
  <c r="J26" i="2"/>
  <c r="P22" i="9"/>
  <c r="D22" i="7"/>
  <c r="N11" i="11"/>
  <c r="H4" i="9"/>
  <c r="I3" i="119"/>
  <c r="U71" i="11"/>
  <c r="Q72" i="7"/>
  <c r="I71" i="11"/>
  <c r="E72" i="11"/>
  <c r="M52" i="7"/>
  <c r="I33" i="7"/>
  <c r="W28" i="7"/>
  <c r="S26" i="2"/>
  <c r="O27" i="11"/>
  <c r="K27" i="9"/>
  <c r="G27" i="7"/>
  <c r="C26" i="2"/>
  <c r="U22" i="7"/>
  <c r="Q22" i="12"/>
  <c r="M22" i="11"/>
  <c r="I22" i="9"/>
  <c r="E22" i="7"/>
  <c r="U17" i="9"/>
  <c r="Q17" i="7"/>
  <c r="M18" i="12"/>
  <c r="I17" i="11"/>
  <c r="E17" i="9"/>
  <c r="M11" i="12"/>
  <c r="E11" i="12"/>
  <c r="S11" i="7"/>
  <c r="O11" i="12"/>
  <c r="K11" i="11"/>
  <c r="G11" i="12"/>
  <c r="C11" i="7"/>
  <c r="W8" i="11"/>
  <c r="S8" i="7"/>
  <c r="O8" i="12"/>
  <c r="K8" i="12"/>
  <c r="G8" i="11"/>
  <c r="C8" i="7"/>
  <c r="U4" i="9"/>
  <c r="Q4" i="7"/>
  <c r="M3" i="2"/>
  <c r="M4" i="12"/>
  <c r="I4" i="11"/>
  <c r="E4" i="9"/>
  <c r="H71" i="11"/>
  <c r="T33" i="7"/>
  <c r="R27" i="12"/>
  <c r="N27" i="11"/>
  <c r="H22" i="7"/>
  <c r="L17" i="12"/>
  <c r="R11" i="12"/>
  <c r="J11" i="9"/>
  <c r="R3" i="2"/>
  <c r="L4" i="9"/>
  <c r="T71" i="12"/>
  <c r="D71" i="11"/>
  <c r="R27" i="7"/>
  <c r="L22" i="11"/>
  <c r="T17" i="9"/>
  <c r="F11" i="11"/>
  <c r="V8" i="9"/>
  <c r="F8" i="7"/>
  <c r="P3" i="2"/>
  <c r="P4" i="12"/>
  <c r="L2" i="74" l="1"/>
  <c r="U2" i="54"/>
  <c r="U2" i="90"/>
  <c r="W2" i="82"/>
  <c r="F2" i="121"/>
  <c r="Q2" i="6"/>
  <c r="V2" i="100"/>
  <c r="L31" i="149"/>
  <c r="F30" i="149"/>
  <c r="U2" i="34"/>
  <c r="U2" i="87"/>
  <c r="V2" i="70"/>
  <c r="N5" i="149"/>
  <c r="F2" i="92"/>
  <c r="C2" i="35"/>
  <c r="K2" i="70"/>
  <c r="N2" i="86"/>
  <c r="T2" i="107"/>
  <c r="M2" i="89"/>
  <c r="H33" i="149"/>
  <c r="P2" i="80"/>
  <c r="P2" i="70"/>
  <c r="H2" i="82"/>
  <c r="T2" i="57"/>
  <c r="G2" i="58"/>
  <c r="W40" i="149"/>
  <c r="E2" i="108"/>
  <c r="H2" i="91"/>
  <c r="O2" i="70"/>
  <c r="G2" i="70"/>
  <c r="F2" i="86"/>
  <c r="G2" i="113"/>
  <c r="M2" i="61"/>
  <c r="G2" i="96"/>
  <c r="J26" i="60"/>
  <c r="G2" i="92"/>
  <c r="P2" i="107"/>
  <c r="J2" i="115"/>
  <c r="E2" i="16"/>
  <c r="K2" i="16"/>
  <c r="W2" i="108"/>
  <c r="H2" i="46"/>
  <c r="Q2" i="86"/>
  <c r="U32" i="149"/>
  <c r="T2" i="76"/>
  <c r="G2" i="59"/>
  <c r="F2" i="46"/>
  <c r="P2" i="82"/>
  <c r="D3" i="75"/>
  <c r="M2" i="46"/>
  <c r="T3" i="102"/>
  <c r="C42" i="149"/>
  <c r="F2" i="79"/>
  <c r="U2" i="109"/>
  <c r="U2" i="95"/>
  <c r="I2" i="6"/>
  <c r="P2" i="99"/>
  <c r="T2" i="86"/>
  <c r="L2" i="91"/>
  <c r="M2" i="6"/>
  <c r="M26" i="75"/>
  <c r="K2" i="61"/>
  <c r="Q2" i="110"/>
  <c r="E2" i="65"/>
  <c r="W43" i="149"/>
  <c r="E32" i="149"/>
  <c r="U2" i="84"/>
  <c r="H2" i="114"/>
  <c r="E2" i="54"/>
  <c r="E56" i="149" s="1"/>
  <c r="Q26" i="60"/>
  <c r="I2" i="78"/>
  <c r="R26" i="94"/>
  <c r="K2" i="65"/>
  <c r="K2" i="62"/>
  <c r="F2" i="76"/>
  <c r="D2" i="82"/>
  <c r="H2" i="81"/>
  <c r="M2" i="107"/>
  <c r="E2" i="86"/>
  <c r="O2" i="38"/>
  <c r="U2" i="89"/>
  <c r="O2" i="84"/>
  <c r="S2" i="59"/>
  <c r="L2" i="80"/>
  <c r="H2" i="95"/>
  <c r="K42" i="149"/>
  <c r="D2" i="54"/>
  <c r="C2" i="105"/>
  <c r="K2" i="46"/>
  <c r="V28" i="149"/>
  <c r="T2" i="99"/>
  <c r="M2" i="44"/>
  <c r="T2" i="29"/>
  <c r="K3" i="94"/>
  <c r="H2" i="86"/>
  <c r="C2" i="113"/>
  <c r="F32" i="149"/>
  <c r="T2" i="80"/>
  <c r="O26" i="75"/>
  <c r="U2" i="46"/>
  <c r="J30" i="149"/>
  <c r="E2" i="59"/>
  <c r="M2" i="86"/>
  <c r="W2" i="46"/>
  <c r="P2" i="73"/>
  <c r="D2" i="61"/>
  <c r="P2" i="85"/>
  <c r="K26" i="30"/>
  <c r="Q2" i="58"/>
  <c r="P2" i="84"/>
  <c r="W2" i="97"/>
  <c r="R2" i="74"/>
  <c r="R2" i="82"/>
  <c r="R2" i="85"/>
  <c r="D2" i="107"/>
  <c r="E2" i="53"/>
  <c r="E55" i="149" s="1"/>
  <c r="C2" i="109"/>
  <c r="D26" i="94"/>
  <c r="O2" i="78"/>
  <c r="M2" i="99"/>
  <c r="U2" i="83"/>
  <c r="V2" i="121"/>
  <c r="U2" i="107"/>
  <c r="N3" i="60"/>
  <c r="U2" i="78"/>
  <c r="S26" i="60"/>
  <c r="M2" i="78"/>
  <c r="E2" i="61"/>
  <c r="J2" i="92"/>
  <c r="P2" i="91"/>
  <c r="V2" i="79"/>
  <c r="D2" i="74"/>
  <c r="E31" i="149"/>
  <c r="U45" i="149"/>
  <c r="T3" i="30"/>
  <c r="Q2" i="61"/>
  <c r="Q2" i="65"/>
  <c r="W2" i="64"/>
  <c r="U2" i="61"/>
  <c r="D2" i="46"/>
  <c r="E2" i="76"/>
  <c r="P2" i="76"/>
  <c r="I2" i="54"/>
  <c r="I56" i="149" s="1"/>
  <c r="Q26" i="94"/>
  <c r="H2" i="68"/>
  <c r="L2" i="112"/>
  <c r="L2" i="70"/>
  <c r="U26" i="75"/>
  <c r="W2" i="85"/>
  <c r="C2" i="53"/>
  <c r="E2" i="78"/>
  <c r="V3" i="30"/>
  <c r="P33" i="149"/>
  <c r="R45" i="149"/>
  <c r="D2" i="92"/>
  <c r="T2" i="55"/>
  <c r="S3" i="94"/>
  <c r="T2" i="74"/>
  <c r="I2" i="44"/>
  <c r="K33" i="149"/>
  <c r="V2" i="36"/>
  <c r="V2" i="84"/>
  <c r="S2" i="46"/>
  <c r="N2" i="113"/>
  <c r="R2" i="121"/>
  <c r="R2" i="113"/>
  <c r="N3" i="30"/>
  <c r="S3" i="75"/>
  <c r="I2" i="58"/>
  <c r="K3" i="60"/>
  <c r="S2" i="89"/>
  <c r="S2" i="64"/>
  <c r="K2" i="85"/>
  <c r="Q2" i="63"/>
  <c r="C2" i="62"/>
  <c r="F2" i="68"/>
  <c r="W2" i="24"/>
  <c r="K2" i="86"/>
  <c r="R2" i="70"/>
  <c r="U2" i="110"/>
  <c r="H2" i="99"/>
  <c r="T2" i="62"/>
  <c r="Q3" i="60"/>
  <c r="P2" i="112"/>
  <c r="T2" i="46"/>
  <c r="H2" i="54"/>
  <c r="H56" i="149" s="1"/>
  <c r="W2" i="113"/>
  <c r="D2" i="99"/>
  <c r="W2" i="77"/>
  <c r="T2" i="91"/>
  <c r="J8" i="149"/>
  <c r="V29" i="149"/>
  <c r="I44" i="149"/>
  <c r="V2" i="80"/>
  <c r="G2" i="97"/>
  <c r="T2" i="81"/>
  <c r="V2" i="31"/>
  <c r="J2" i="99"/>
  <c r="L2" i="6"/>
  <c r="S2" i="85"/>
  <c r="K2" i="92"/>
  <c r="P2" i="86"/>
  <c r="L29" i="149"/>
  <c r="C2" i="82"/>
  <c r="J2" i="85"/>
  <c r="R2" i="100"/>
  <c r="S2" i="77"/>
  <c r="K2" i="63"/>
  <c r="Q2" i="54"/>
  <c r="G2" i="86"/>
  <c r="U2" i="108"/>
  <c r="I2" i="91"/>
  <c r="O2" i="108"/>
  <c r="N31" i="149"/>
  <c r="Q2" i="107"/>
  <c r="Q2" i="99"/>
  <c r="C2" i="90"/>
  <c r="F2" i="73"/>
  <c r="R26" i="30"/>
  <c r="R2" i="61"/>
  <c r="J2" i="57"/>
  <c r="D2" i="80"/>
  <c r="G2" i="62"/>
  <c r="J34" i="149"/>
  <c r="W34" i="149"/>
  <c r="C33" i="149"/>
  <c r="R2" i="36"/>
  <c r="Q2" i="64"/>
  <c r="K2" i="96"/>
  <c r="E2" i="83"/>
  <c r="U2" i="76"/>
  <c r="K2" i="114"/>
  <c r="L2" i="85"/>
  <c r="V2" i="91"/>
  <c r="H2" i="88"/>
  <c r="P2" i="114"/>
  <c r="C2" i="98"/>
  <c r="L26" i="94"/>
  <c r="C2" i="38"/>
  <c r="H2" i="44"/>
  <c r="L2" i="76"/>
  <c r="P3" i="102"/>
  <c r="F2" i="57"/>
  <c r="M2" i="97"/>
  <c r="N2" i="46"/>
  <c r="I2" i="63"/>
  <c r="Q3" i="75"/>
  <c r="O3" i="75"/>
  <c r="Q2" i="76"/>
  <c r="C26" i="75"/>
  <c r="K26" i="60"/>
  <c r="Q2" i="78"/>
  <c r="K2" i="98"/>
  <c r="Q2" i="53"/>
  <c r="Q55" i="149" s="1"/>
  <c r="J3" i="60"/>
  <c r="W2" i="84"/>
  <c r="L2" i="40"/>
  <c r="S2" i="100"/>
  <c r="H2" i="74"/>
  <c r="J2" i="100"/>
  <c r="Q2" i="95"/>
  <c r="I3" i="75"/>
  <c r="C2" i="96"/>
  <c r="V3" i="94"/>
  <c r="F2" i="70"/>
  <c r="T2" i="84"/>
  <c r="O2" i="98"/>
  <c r="F2" i="95"/>
  <c r="V26" i="30"/>
  <c r="K2" i="108"/>
  <c r="O2" i="112"/>
  <c r="F2" i="74"/>
  <c r="J2" i="121"/>
  <c r="G2" i="91"/>
  <c r="F26" i="30"/>
  <c r="M2" i="84"/>
  <c r="P2" i="62"/>
  <c r="V2" i="92"/>
  <c r="I2" i="61"/>
  <c r="V2" i="113"/>
  <c r="S2" i="82"/>
  <c r="P2" i="68"/>
  <c r="W2" i="98"/>
  <c r="H2" i="84"/>
  <c r="S2" i="113"/>
  <c r="R2" i="79"/>
  <c r="W3" i="60"/>
  <c r="T2" i="100"/>
  <c r="I2" i="109"/>
  <c r="Q26" i="30"/>
  <c r="W2" i="76"/>
  <c r="D26" i="75"/>
  <c r="P3" i="60"/>
  <c r="G2" i="98"/>
  <c r="R3" i="30"/>
  <c r="O2" i="64"/>
  <c r="K2" i="90"/>
  <c r="D2" i="62"/>
  <c r="V2" i="46"/>
  <c r="O42" i="149"/>
  <c r="H3" i="94"/>
  <c r="P3" i="94"/>
  <c r="P2" i="46"/>
  <c r="P7" i="149"/>
  <c r="T33" i="149"/>
  <c r="S42" i="149"/>
  <c r="D2" i="73"/>
  <c r="D2" i="68"/>
  <c r="H5" i="149"/>
  <c r="Q2" i="98"/>
  <c r="Q44" i="149"/>
  <c r="P31" i="149"/>
  <c r="G2" i="61"/>
  <c r="O2" i="86"/>
  <c r="M3" i="60"/>
  <c r="L2" i="95"/>
  <c r="W42" i="149"/>
  <c r="I28" i="149"/>
  <c r="V2" i="76"/>
  <c r="P2" i="61"/>
  <c r="O2" i="53"/>
  <c r="O55" i="149" s="1"/>
  <c r="U2" i="92"/>
  <c r="F26" i="102"/>
  <c r="T26" i="60"/>
  <c r="O26" i="60"/>
  <c r="M2" i="31"/>
  <c r="D3" i="60"/>
  <c r="F3" i="60"/>
  <c r="F2" i="60" s="1"/>
  <c r="W2" i="70"/>
  <c r="O2" i="34"/>
  <c r="O2" i="96"/>
  <c r="C2" i="70"/>
  <c r="W2" i="58"/>
  <c r="O2" i="77"/>
  <c r="F26" i="94"/>
  <c r="D2" i="44"/>
  <c r="F3" i="102"/>
  <c r="R2" i="57"/>
  <c r="H2" i="87"/>
  <c r="H2" i="40"/>
  <c r="C3" i="30"/>
  <c r="D2" i="84"/>
  <c r="J26" i="94"/>
  <c r="U2" i="86"/>
  <c r="U3" i="75"/>
  <c r="U2" i="75" s="1"/>
  <c r="V3" i="60"/>
  <c r="F2" i="113"/>
  <c r="E2" i="58"/>
  <c r="O2" i="85"/>
  <c r="R2" i="87"/>
  <c r="D2" i="91"/>
  <c r="N2" i="61"/>
  <c r="N2" i="82"/>
  <c r="I2" i="99"/>
  <c r="R2" i="115"/>
  <c r="T2" i="82"/>
  <c r="O26" i="94"/>
  <c r="K26" i="75"/>
  <c r="V26" i="94"/>
  <c r="P2" i="57"/>
  <c r="P2" i="95"/>
  <c r="W2" i="100"/>
  <c r="R2" i="92"/>
  <c r="Q2" i="84"/>
  <c r="J2" i="31"/>
  <c r="H2" i="70"/>
  <c r="U26" i="94"/>
  <c r="V2" i="16"/>
  <c r="C2" i="125"/>
  <c r="C2" i="112"/>
  <c r="H36" i="93"/>
  <c r="M3" i="94"/>
  <c r="V2" i="85"/>
  <c r="U31" i="149"/>
  <c r="V44" i="149"/>
  <c r="L2" i="79"/>
  <c r="V2" i="99"/>
  <c r="V2" i="74"/>
  <c r="M2" i="100"/>
  <c r="O2" i="90"/>
  <c r="T26" i="75"/>
  <c r="N2" i="73"/>
  <c r="D3" i="94"/>
  <c r="S33" i="149"/>
  <c r="S2" i="63"/>
  <c r="I2" i="92"/>
  <c r="P2" i="29"/>
  <c r="C2" i="59"/>
  <c r="R31" i="149"/>
  <c r="H2" i="55"/>
  <c r="J28" i="149"/>
  <c r="H43" i="149"/>
  <c r="N2" i="36"/>
  <c r="T2" i="61"/>
  <c r="L2" i="44"/>
  <c r="J2" i="112"/>
  <c r="R2" i="44"/>
  <c r="L26" i="75"/>
  <c r="G2" i="46"/>
  <c r="C30" i="149"/>
  <c r="D2" i="85"/>
  <c r="L2" i="57"/>
  <c r="U2" i="6"/>
  <c r="O2" i="46"/>
  <c r="P29" i="149"/>
  <c r="S24" i="93"/>
  <c r="K2" i="100"/>
  <c r="E2" i="90"/>
  <c r="K2" i="38"/>
  <c r="T3" i="60"/>
  <c r="U2" i="16"/>
  <c r="L2" i="46"/>
  <c r="C2" i="86"/>
  <c r="O2" i="58"/>
  <c r="L26" i="30"/>
  <c r="V2" i="73"/>
  <c r="R2" i="73"/>
  <c r="C2" i="78"/>
  <c r="M2" i="109"/>
  <c r="G26" i="60"/>
  <c r="J2" i="16"/>
  <c r="L2" i="68"/>
  <c r="C2" i="104"/>
  <c r="S2" i="70"/>
  <c r="G2" i="77"/>
  <c r="J2" i="73"/>
  <c r="Q2" i="46"/>
  <c r="E26" i="75"/>
  <c r="J2" i="46"/>
  <c r="O2" i="100"/>
  <c r="O2" i="16"/>
  <c r="W2" i="121"/>
  <c r="N3" i="94"/>
  <c r="S2" i="98"/>
  <c r="N2" i="16"/>
  <c r="R2" i="46"/>
  <c r="J2" i="61"/>
  <c r="S2" i="121"/>
  <c r="E2" i="46"/>
  <c r="T26" i="102"/>
  <c r="P2" i="44"/>
  <c r="T2" i="16"/>
  <c r="P26" i="60"/>
  <c r="S2" i="78"/>
  <c r="R2" i="16"/>
  <c r="M2" i="54"/>
  <c r="M56" i="149" s="1"/>
  <c r="V2" i="57"/>
  <c r="S2" i="84"/>
  <c r="K2" i="113"/>
  <c r="G2" i="16"/>
  <c r="G2" i="89"/>
  <c r="G2" i="76"/>
  <c r="T31" i="149"/>
  <c r="E2" i="34"/>
  <c r="D2" i="114"/>
  <c r="M44" i="149"/>
  <c r="G2" i="85"/>
  <c r="F2" i="62"/>
  <c r="N2" i="70"/>
  <c r="L3" i="75"/>
  <c r="I2" i="86"/>
  <c r="O3" i="60"/>
  <c r="I2" i="16"/>
  <c r="C45" i="93"/>
  <c r="V2" i="87"/>
  <c r="F2" i="16"/>
  <c r="Q2" i="16"/>
  <c r="T2" i="68"/>
  <c r="W2" i="90"/>
  <c r="Q3" i="94"/>
  <c r="P26" i="75"/>
  <c r="S2" i="86"/>
  <c r="L2" i="58"/>
  <c r="M2" i="76"/>
  <c r="G2" i="84"/>
  <c r="G2" i="38"/>
  <c r="K2" i="82"/>
  <c r="S2" i="38"/>
  <c r="H2" i="16"/>
  <c r="S2" i="58"/>
  <c r="G2" i="78"/>
  <c r="L3" i="94"/>
  <c r="M2" i="92"/>
  <c r="I2" i="77"/>
  <c r="L37" i="149"/>
  <c r="D2" i="16"/>
  <c r="H2" i="76"/>
  <c r="P2" i="6"/>
  <c r="N2" i="112"/>
  <c r="M2" i="34"/>
  <c r="W2" i="34"/>
  <c r="D2" i="55"/>
  <c r="I2" i="55"/>
  <c r="W2" i="125"/>
  <c r="M3" i="30"/>
  <c r="C2" i="58"/>
  <c r="W2" i="16"/>
  <c r="L2" i="61"/>
  <c r="J26" i="102"/>
  <c r="J26" i="30"/>
  <c r="U2" i="99"/>
  <c r="P2" i="58"/>
  <c r="O2" i="113"/>
  <c r="I3" i="102"/>
  <c r="W3" i="30"/>
  <c r="T2" i="87"/>
  <c r="M2" i="16"/>
  <c r="N2" i="24"/>
  <c r="F3" i="75"/>
  <c r="L2" i="16"/>
  <c r="U3" i="102"/>
  <c r="Q2" i="85"/>
  <c r="M2" i="65"/>
  <c r="S2" i="16"/>
  <c r="P2" i="16"/>
  <c r="E2" i="63"/>
  <c r="D3" i="102"/>
  <c r="H3" i="75"/>
  <c r="R26" i="60"/>
  <c r="F26" i="75"/>
  <c r="D26" i="30"/>
  <c r="Q70" i="93"/>
  <c r="Q70" i="129" s="1"/>
  <c r="O2" i="89"/>
  <c r="G3" i="75"/>
  <c r="T3" i="75"/>
  <c r="P3" i="75"/>
  <c r="H3" i="60"/>
  <c r="M2" i="85"/>
  <c r="G2" i="64"/>
  <c r="H2" i="80"/>
  <c r="G26" i="75"/>
  <c r="M2" i="70"/>
  <c r="Q26" i="75"/>
  <c r="R26" i="75"/>
  <c r="K2" i="53"/>
  <c r="K55" i="149" s="1"/>
  <c r="D54" i="93"/>
  <c r="D54" i="129" s="1"/>
  <c r="H73" i="93"/>
  <c r="E2" i="92"/>
  <c r="U2" i="44"/>
  <c r="F2" i="110"/>
  <c r="M63" i="93"/>
  <c r="T26" i="94"/>
  <c r="D2" i="86"/>
  <c r="K2" i="59"/>
  <c r="S38" i="149"/>
  <c r="S32" i="149"/>
  <c r="N2" i="76"/>
  <c r="V6" i="93"/>
  <c r="N2" i="87"/>
  <c r="E2" i="55"/>
  <c r="E26" i="60"/>
  <c r="G3" i="60"/>
  <c r="S2" i="62"/>
  <c r="C3" i="75"/>
  <c r="Q45" i="149"/>
  <c r="S34" i="149"/>
  <c r="R34" i="149"/>
  <c r="I3" i="94"/>
  <c r="K2" i="89"/>
  <c r="E2" i="97"/>
  <c r="T2" i="95"/>
  <c r="J3" i="75"/>
  <c r="K3" i="75"/>
  <c r="N2" i="125"/>
  <c r="N26" i="102"/>
  <c r="W26" i="60"/>
  <c r="W26" i="94"/>
  <c r="T2" i="114"/>
  <c r="R3" i="60"/>
  <c r="O64" i="93"/>
  <c r="G28" i="93"/>
  <c r="P70" i="93"/>
  <c r="P70" i="129" s="1"/>
  <c r="I53" i="93"/>
  <c r="L58" i="93"/>
  <c r="L58" i="129" s="1"/>
  <c r="T6" i="93"/>
  <c r="H64" i="93"/>
  <c r="J56" i="93"/>
  <c r="J56" i="129" s="1"/>
  <c r="Q59" i="93"/>
  <c r="T2" i="40"/>
  <c r="S2" i="95"/>
  <c r="N3" i="102"/>
  <c r="O56" i="93"/>
  <c r="O56" i="129" s="1"/>
  <c r="N2" i="91"/>
  <c r="U64" i="93"/>
  <c r="D26" i="102"/>
  <c r="L10" i="93"/>
  <c r="S3" i="30"/>
  <c r="K26" i="94"/>
  <c r="U59" i="93"/>
  <c r="Q2" i="89"/>
  <c r="I26" i="102"/>
  <c r="G2" i="90"/>
  <c r="R3" i="75"/>
  <c r="G2" i="125"/>
  <c r="V3" i="75"/>
  <c r="C3" i="46"/>
  <c r="E3" i="102"/>
  <c r="U2" i="65"/>
  <c r="I26" i="30"/>
  <c r="L26" i="60"/>
  <c r="E3" i="60"/>
  <c r="N26" i="30"/>
  <c r="I2" i="83"/>
  <c r="H2" i="58"/>
  <c r="M3" i="75"/>
  <c r="O2" i="82"/>
  <c r="P2" i="87"/>
  <c r="J37" i="93"/>
  <c r="M38" i="93"/>
  <c r="W57" i="93"/>
  <c r="W57" i="129" s="1"/>
  <c r="H6" i="93"/>
  <c r="F6" i="93"/>
  <c r="V55" i="93"/>
  <c r="V55" i="129" s="1"/>
  <c r="C3" i="16"/>
  <c r="M41" i="149"/>
  <c r="I29" i="149"/>
  <c r="G68" i="93"/>
  <c r="O3" i="94"/>
  <c r="N47" i="93"/>
  <c r="N26" i="75"/>
  <c r="K2" i="64"/>
  <c r="G2" i="53"/>
  <c r="G55" i="149" s="1"/>
  <c r="Q46" i="149"/>
  <c r="F46" i="149"/>
  <c r="J64" i="93"/>
  <c r="F2" i="36"/>
  <c r="S2" i="90"/>
  <c r="R3" i="94"/>
  <c r="J2" i="113"/>
  <c r="I26" i="75"/>
  <c r="C2" i="77"/>
  <c r="F2" i="87"/>
  <c r="G2" i="100"/>
  <c r="R2" i="112"/>
  <c r="R26" i="102"/>
  <c r="L3" i="60"/>
  <c r="Q2" i="34"/>
  <c r="W2" i="62"/>
  <c r="M2" i="90"/>
  <c r="I45" i="149"/>
  <c r="Q2" i="90"/>
  <c r="N26" i="60"/>
  <c r="E2" i="89"/>
  <c r="J2" i="62"/>
  <c r="V3" i="102"/>
  <c r="S26" i="30"/>
  <c r="V26" i="75"/>
  <c r="I2" i="84"/>
  <c r="R41" i="93"/>
  <c r="C2" i="85"/>
  <c r="S2" i="34"/>
  <c r="G32" i="93"/>
  <c r="U26" i="102"/>
  <c r="R3" i="102"/>
  <c r="S2" i="96"/>
  <c r="D26" i="60"/>
  <c r="L2" i="62"/>
  <c r="H2" i="112"/>
  <c r="R28" i="149"/>
  <c r="O2" i="63"/>
  <c r="S37" i="93"/>
  <c r="W48" i="93"/>
  <c r="H2" i="113"/>
  <c r="O3" i="30"/>
  <c r="M26" i="60"/>
  <c r="W33" i="149"/>
  <c r="I2" i="107"/>
  <c r="C3" i="60"/>
  <c r="C26" i="60"/>
  <c r="P26" i="30"/>
  <c r="J2" i="82"/>
  <c r="M32" i="149"/>
  <c r="J31" i="149"/>
  <c r="H13" i="93"/>
  <c r="S65" i="93"/>
  <c r="C72" i="93"/>
  <c r="S26" i="94"/>
  <c r="C2" i="117"/>
  <c r="E26" i="30"/>
  <c r="E3" i="94"/>
  <c r="I66" i="93"/>
  <c r="T62" i="93"/>
  <c r="R69" i="93"/>
  <c r="U2" i="91"/>
  <c r="K2" i="121"/>
  <c r="S2" i="125"/>
  <c r="W2" i="96"/>
  <c r="G2" i="34"/>
  <c r="J70" i="93"/>
  <c r="J70" i="129" s="1"/>
  <c r="E25" i="93"/>
  <c r="T54" i="93"/>
  <c r="T54" i="129" s="1"/>
  <c r="N67" i="93"/>
  <c r="L75" i="93"/>
  <c r="K2" i="34"/>
  <c r="C2" i="108"/>
  <c r="F2" i="61"/>
  <c r="M31" i="149"/>
  <c r="I46" i="149"/>
  <c r="T37" i="149"/>
  <c r="I2" i="70"/>
  <c r="C2" i="17"/>
  <c r="C2" i="99"/>
  <c r="J29" i="149"/>
  <c r="V34" i="149"/>
  <c r="H18" i="93"/>
  <c r="J26" i="75"/>
  <c r="C38" i="149"/>
  <c r="U47" i="93"/>
  <c r="R14" i="93"/>
  <c r="K32" i="149"/>
  <c r="I58" i="93"/>
  <c r="I58" i="129" s="1"/>
  <c r="P60" i="93"/>
  <c r="W2" i="92"/>
  <c r="V7" i="149"/>
  <c r="W26" i="149"/>
  <c r="P57" i="93"/>
  <c r="P57" i="129" s="1"/>
  <c r="W2" i="23"/>
  <c r="K2" i="77"/>
  <c r="K2" i="84"/>
  <c r="F2" i="112"/>
  <c r="O2" i="92"/>
  <c r="G2" i="109"/>
  <c r="O2" i="97"/>
  <c r="P42" i="149"/>
  <c r="R33" i="149"/>
  <c r="E41" i="149"/>
  <c r="C2" i="76"/>
  <c r="I2" i="85"/>
  <c r="S2" i="61"/>
  <c r="H2" i="57"/>
  <c r="L5" i="149"/>
  <c r="N2" i="84"/>
  <c r="D2" i="121"/>
  <c r="W60" i="93"/>
  <c r="R32" i="149"/>
  <c r="L31" i="93"/>
  <c r="J47" i="93"/>
  <c r="T3" i="94"/>
  <c r="P43" i="149"/>
  <c r="U2" i="98"/>
  <c r="C2" i="121"/>
  <c r="H2" i="61"/>
  <c r="J2" i="70"/>
  <c r="F2" i="115"/>
  <c r="I2" i="89"/>
  <c r="J26" i="149"/>
  <c r="J42" i="149"/>
  <c r="R29" i="149"/>
  <c r="N33" i="149"/>
  <c r="R27" i="149"/>
  <c r="P6" i="149"/>
  <c r="R8" i="149"/>
  <c r="N34" i="149"/>
  <c r="F31" i="149"/>
  <c r="J32" i="149"/>
  <c r="Q2" i="125"/>
  <c r="G2" i="82"/>
  <c r="C27" i="149"/>
  <c r="G38" i="149"/>
  <c r="N7" i="149"/>
  <c r="K76" i="93"/>
  <c r="W32" i="149"/>
  <c r="T38" i="149"/>
  <c r="I37" i="149"/>
  <c r="H29" i="93"/>
  <c r="G67" i="93"/>
  <c r="V63" i="93"/>
  <c r="U25" i="93"/>
  <c r="M60" i="93"/>
  <c r="Q42" i="149"/>
  <c r="H6" i="149"/>
  <c r="U2" i="96"/>
  <c r="N26" i="94"/>
  <c r="U44" i="149"/>
  <c r="H56" i="93"/>
  <c r="H56" i="129" s="1"/>
  <c r="F63" i="93"/>
  <c r="Q2" i="44"/>
  <c r="F55" i="93"/>
  <c r="F55" i="129" s="1"/>
  <c r="D62" i="93"/>
  <c r="P68" i="93"/>
  <c r="R32" i="93"/>
  <c r="N30" i="149"/>
  <c r="Q27" i="149"/>
  <c r="N8" i="149"/>
  <c r="R68" i="93"/>
  <c r="N14" i="93"/>
  <c r="I43" i="149"/>
  <c r="H34" i="149"/>
  <c r="L26" i="149"/>
  <c r="C31" i="149"/>
  <c r="D34" i="149"/>
  <c r="R26" i="149"/>
  <c r="Q34" i="149"/>
  <c r="E44" i="149"/>
  <c r="O37" i="149"/>
  <c r="O31" i="149"/>
  <c r="W35" i="93"/>
  <c r="E42" i="93"/>
  <c r="Q48" i="93"/>
  <c r="N59" i="93"/>
  <c r="E18" i="93"/>
  <c r="E56" i="93"/>
  <c r="E56" i="129" s="1"/>
  <c r="Q62" i="93"/>
  <c r="K49" i="93"/>
  <c r="J7" i="93"/>
  <c r="P37" i="149"/>
  <c r="F34" i="149"/>
  <c r="R43" i="149"/>
  <c r="L66" i="93"/>
  <c r="G33" i="149"/>
  <c r="L30" i="149"/>
  <c r="J43" i="149"/>
  <c r="E42" i="149"/>
  <c r="O2" i="107"/>
  <c r="H28" i="149"/>
  <c r="V33" i="149"/>
  <c r="T19" i="93"/>
  <c r="K37" i="149"/>
  <c r="Q41" i="149"/>
  <c r="W3" i="94"/>
  <c r="O21" i="93"/>
  <c r="K37" i="93"/>
  <c r="I75" i="93"/>
  <c r="W39" i="93"/>
  <c r="C2" i="47"/>
  <c r="J14" i="93"/>
  <c r="J12" i="93"/>
  <c r="D42" i="93"/>
  <c r="H3" i="102"/>
  <c r="V26" i="60"/>
  <c r="U26" i="30"/>
  <c r="U2" i="30" s="1"/>
  <c r="I48" i="93"/>
  <c r="C2" i="84"/>
  <c r="W2" i="74"/>
  <c r="M2" i="59"/>
  <c r="W2" i="89"/>
  <c r="O41" i="149"/>
  <c r="D8" i="149"/>
  <c r="Q2" i="108"/>
  <c r="R2" i="72"/>
  <c r="G2" i="63"/>
  <c r="H2" i="118"/>
  <c r="F54" i="93"/>
  <c r="L48" i="93"/>
  <c r="Q15" i="93"/>
  <c r="Q57" i="93"/>
  <c r="Q57" i="129" s="1"/>
  <c r="H14" i="93"/>
  <c r="W32" i="93"/>
  <c r="H7" i="93"/>
  <c r="Q3" i="102"/>
  <c r="L2" i="125"/>
  <c r="U2" i="59"/>
  <c r="K27" i="149"/>
  <c r="J3" i="102"/>
  <c r="D6" i="149"/>
  <c r="Q2" i="59"/>
  <c r="P2" i="42"/>
  <c r="E2" i="121"/>
  <c r="L2" i="77"/>
  <c r="D53" i="93"/>
  <c r="D53" i="129" s="1"/>
  <c r="O47" i="93"/>
  <c r="G48" i="93"/>
  <c r="S2" i="25"/>
  <c r="C3" i="12"/>
  <c r="S2" i="108"/>
  <c r="M2" i="110"/>
  <c r="U2" i="97"/>
  <c r="U42" i="149"/>
  <c r="M2" i="95"/>
  <c r="V2" i="61"/>
  <c r="E2" i="25"/>
  <c r="M2" i="77"/>
  <c r="K2" i="74"/>
  <c r="N2" i="99"/>
  <c r="U2" i="58"/>
  <c r="E2" i="98"/>
  <c r="F2" i="114"/>
  <c r="E2" i="118"/>
  <c r="N2" i="89"/>
  <c r="O58" i="93"/>
  <c r="O58" i="129" s="1"/>
  <c r="G53" i="15"/>
  <c r="G52" i="15" s="1"/>
  <c r="D6" i="93"/>
  <c r="U39" i="93"/>
  <c r="S2" i="26"/>
  <c r="I26" i="94"/>
  <c r="M2" i="58"/>
  <c r="M26" i="102"/>
  <c r="S26" i="102"/>
  <c r="V2" i="62"/>
  <c r="J2" i="54"/>
  <c r="J56" i="149" s="1"/>
  <c r="M26" i="94"/>
  <c r="T2" i="118"/>
  <c r="G3" i="94"/>
  <c r="H2" i="98"/>
  <c r="T2" i="70"/>
  <c r="F2" i="34"/>
  <c r="O2" i="74"/>
  <c r="I2" i="68"/>
  <c r="J2" i="95"/>
  <c r="C2" i="103"/>
  <c r="V62" i="93"/>
  <c r="C37" i="93"/>
  <c r="W54" i="93"/>
  <c r="W54" i="129" s="1"/>
  <c r="K64" i="93"/>
  <c r="S72" i="93"/>
  <c r="O63" i="93"/>
  <c r="W67" i="93"/>
  <c r="K2" i="36"/>
  <c r="P2" i="23"/>
  <c r="I68" i="93"/>
  <c r="D2" i="2"/>
  <c r="Q2" i="92"/>
  <c r="D2" i="59"/>
  <c r="G26" i="30"/>
  <c r="K2" i="55"/>
  <c r="W2" i="99"/>
  <c r="W2" i="86"/>
  <c r="L26" i="102"/>
  <c r="G26" i="102"/>
  <c r="D2" i="95"/>
  <c r="R2" i="109"/>
  <c r="N2" i="114"/>
  <c r="D76" i="93"/>
  <c r="J45" i="93"/>
  <c r="C60" i="93"/>
  <c r="R58" i="93"/>
  <c r="R58" i="129" s="1"/>
  <c r="L34" i="93"/>
  <c r="Q25" i="93"/>
  <c r="R73" i="93"/>
  <c r="E64" i="93"/>
  <c r="M68" i="93"/>
  <c r="V2" i="38"/>
  <c r="G2" i="27"/>
  <c r="M2" i="91"/>
  <c r="D2" i="69"/>
  <c r="I2" i="97"/>
  <c r="W2" i="59"/>
  <c r="E2" i="42"/>
  <c r="V2" i="118"/>
  <c r="G2" i="71"/>
  <c r="H31" i="149"/>
  <c r="Q2" i="62"/>
  <c r="L76" i="93"/>
  <c r="O14" i="93"/>
  <c r="S41" i="93"/>
  <c r="G60" i="93"/>
  <c r="W68" i="93"/>
  <c r="R13" i="93"/>
  <c r="W59" i="93"/>
  <c r="W2" i="40"/>
  <c r="V2" i="6"/>
  <c r="D2" i="25"/>
  <c r="U3" i="94"/>
  <c r="N2" i="44"/>
  <c r="K31" i="149"/>
  <c r="T2" i="2"/>
  <c r="C2" i="89"/>
  <c r="G26" i="94"/>
  <c r="D2" i="125"/>
  <c r="M34" i="149"/>
  <c r="I33" i="149"/>
  <c r="T2" i="121"/>
  <c r="G2" i="6"/>
  <c r="M57" i="93"/>
  <c r="M57" i="129" s="1"/>
  <c r="P48" i="93"/>
  <c r="U2" i="31"/>
  <c r="C26" i="94"/>
  <c r="G2" i="74"/>
  <c r="E26" i="94"/>
  <c r="I42" i="149"/>
  <c r="K2" i="95"/>
  <c r="W2" i="63"/>
  <c r="H63" i="93"/>
  <c r="K45" i="93"/>
  <c r="K54" i="93"/>
  <c r="K54" i="129" s="1"/>
  <c r="N64" i="93"/>
  <c r="F13" i="93"/>
  <c r="I2" i="95"/>
  <c r="V2" i="64"/>
  <c r="Q2" i="88"/>
  <c r="W2" i="78"/>
  <c r="J3" i="94"/>
  <c r="E2" i="29"/>
  <c r="R2" i="99"/>
  <c r="F2" i="107"/>
  <c r="C2" i="100"/>
  <c r="L2" i="108"/>
  <c r="C41" i="93"/>
  <c r="Q29" i="93"/>
  <c r="K42" i="93"/>
  <c r="C65" i="93"/>
  <c r="V26" i="149"/>
  <c r="N2" i="2"/>
  <c r="S2" i="92"/>
  <c r="H37" i="149"/>
  <c r="N6" i="149"/>
  <c r="J3" i="30"/>
  <c r="E2" i="44"/>
  <c r="F44" i="149"/>
  <c r="T2" i="24"/>
  <c r="W38" i="149"/>
  <c r="I2" i="96"/>
  <c r="W2" i="61"/>
  <c r="U2" i="121"/>
  <c r="V35" i="93"/>
  <c r="G35" i="93"/>
  <c r="N32" i="93"/>
  <c r="T15" i="93"/>
  <c r="E2" i="107"/>
  <c r="O2" i="2"/>
  <c r="O2" i="59"/>
  <c r="N2" i="118"/>
  <c r="G2" i="108"/>
  <c r="H2" i="110"/>
  <c r="D2" i="113"/>
  <c r="G57" i="93"/>
  <c r="G57" i="129" s="1"/>
  <c r="W65" i="93"/>
  <c r="M2" i="37"/>
  <c r="O26" i="30"/>
  <c r="L2" i="29"/>
  <c r="T2" i="90"/>
  <c r="Q33" i="149"/>
  <c r="L2" i="53"/>
  <c r="L55" i="149" s="1"/>
  <c r="I2" i="90"/>
  <c r="H26" i="60"/>
  <c r="C2" i="43"/>
  <c r="H26" i="94"/>
  <c r="K2" i="99"/>
  <c r="K3" i="30"/>
  <c r="K2" i="30" s="1"/>
  <c r="Q2" i="77"/>
  <c r="K2" i="43"/>
  <c r="O2" i="95"/>
  <c r="O2" i="69"/>
  <c r="O39" i="93"/>
  <c r="D19" i="93"/>
  <c r="C24" i="93"/>
  <c r="E66" i="93"/>
  <c r="T2" i="5"/>
  <c r="U2" i="77"/>
  <c r="P26" i="94"/>
  <c r="T2" i="63"/>
  <c r="O2" i="99"/>
  <c r="V2" i="114"/>
  <c r="E2" i="113"/>
  <c r="W2" i="107"/>
  <c r="D10" i="93"/>
  <c r="T5" i="93"/>
  <c r="K59" i="93"/>
  <c r="S63" i="93"/>
  <c r="N2" i="38"/>
  <c r="U2" i="36"/>
  <c r="P2" i="121"/>
  <c r="I3" i="30"/>
  <c r="V27" i="149"/>
  <c r="V32" i="149"/>
  <c r="O27" i="149"/>
  <c r="F33" i="149"/>
  <c r="Q29" i="149"/>
  <c r="C2" i="97"/>
  <c r="H30" i="149"/>
  <c r="G2" i="99"/>
  <c r="T2" i="113"/>
  <c r="L55" i="93"/>
  <c r="L55" i="129" s="1"/>
  <c r="R75" i="93"/>
  <c r="N39" i="93"/>
  <c r="I36" i="93"/>
  <c r="C49" i="93"/>
  <c r="O36" i="93"/>
  <c r="Q32" i="93"/>
  <c r="J65" i="93"/>
  <c r="M2" i="32"/>
  <c r="O2" i="27"/>
  <c r="S2" i="36"/>
  <c r="E2" i="85"/>
  <c r="C26" i="30"/>
  <c r="W2" i="6"/>
  <c r="D2" i="100"/>
  <c r="G47" i="93"/>
  <c r="S60" i="93"/>
  <c r="R10" i="93"/>
  <c r="V70" i="93"/>
  <c r="Q64" i="93"/>
  <c r="W9" i="45"/>
  <c r="O2" i="40"/>
  <c r="V2" i="4"/>
  <c r="C3" i="94"/>
  <c r="H26" i="102"/>
  <c r="E43" i="149"/>
  <c r="N26" i="149"/>
  <c r="Q2" i="91"/>
  <c r="U2" i="73"/>
  <c r="J2" i="68"/>
  <c r="J2" i="64"/>
  <c r="K2" i="78"/>
  <c r="F2" i="99"/>
  <c r="I2" i="113"/>
  <c r="G2" i="31"/>
  <c r="F35" i="93"/>
  <c r="C58" i="93"/>
  <c r="S68" i="93"/>
  <c r="M62" i="93"/>
  <c r="N2" i="121"/>
  <c r="U33" i="149"/>
  <c r="S27" i="149"/>
  <c r="F3" i="94"/>
  <c r="S3" i="60"/>
  <c r="T6" i="149"/>
  <c r="D2" i="57"/>
  <c r="S2" i="76"/>
  <c r="M3" i="102"/>
  <c r="C2" i="106"/>
  <c r="J2" i="86"/>
  <c r="V2" i="82"/>
  <c r="F62" i="93"/>
  <c r="W47" i="93"/>
  <c r="K56" i="93"/>
  <c r="K56" i="129" s="1"/>
  <c r="F2" i="38"/>
  <c r="P34" i="15"/>
  <c r="P33" i="15" s="1"/>
  <c r="O24" i="93"/>
  <c r="T74" i="93"/>
  <c r="T74" i="129" s="1"/>
  <c r="E47" i="93"/>
  <c r="O69" i="93"/>
  <c r="J57" i="93"/>
  <c r="J57" i="129" s="1"/>
  <c r="R2" i="4"/>
  <c r="I38" i="149"/>
  <c r="L27" i="149"/>
  <c r="T2" i="53"/>
  <c r="H2" i="77"/>
  <c r="L2" i="92"/>
  <c r="T2" i="88"/>
  <c r="S2" i="67"/>
  <c r="N16" i="93"/>
  <c r="S58" i="93"/>
  <c r="V12" i="93"/>
  <c r="W7" i="93"/>
  <c r="M70" i="93"/>
  <c r="M70" i="129" s="1"/>
  <c r="I60" i="93"/>
  <c r="C63" i="93"/>
  <c r="G65" i="93"/>
  <c r="K67" i="93"/>
  <c r="J20" i="93"/>
  <c r="D2" i="23"/>
  <c r="U2" i="85"/>
  <c r="F6" i="149"/>
  <c r="U2" i="79"/>
  <c r="P2" i="71"/>
  <c r="F2" i="35"/>
  <c r="C26" i="102"/>
  <c r="C2" i="118"/>
  <c r="Q2" i="113"/>
  <c r="U2" i="125"/>
  <c r="N2" i="107"/>
  <c r="Q2" i="87"/>
  <c r="J2" i="72"/>
  <c r="M34" i="93"/>
  <c r="H5" i="15"/>
  <c r="H5" i="93" s="1"/>
  <c r="S15" i="93"/>
  <c r="U56" i="93"/>
  <c r="U56" i="129" s="1"/>
  <c r="D2" i="31"/>
  <c r="N2" i="37"/>
  <c r="F2" i="2"/>
  <c r="K26" i="102"/>
  <c r="S3" i="102"/>
  <c r="J6" i="149"/>
  <c r="V2" i="107"/>
  <c r="U2" i="113"/>
  <c r="I2" i="98"/>
  <c r="M2" i="62"/>
  <c r="P2" i="77"/>
  <c r="F5" i="93"/>
  <c r="E28" i="93"/>
  <c r="D15" i="93"/>
  <c r="G12" i="15"/>
  <c r="G11" i="15" s="1"/>
  <c r="M2" i="28"/>
  <c r="P12" i="93"/>
  <c r="Q2" i="33"/>
  <c r="S2" i="41"/>
  <c r="R2" i="32"/>
  <c r="V10" i="93"/>
  <c r="U2" i="25"/>
  <c r="C2" i="71"/>
  <c r="E2" i="115"/>
  <c r="G2" i="114"/>
  <c r="T9" i="93"/>
  <c r="J28" i="93"/>
  <c r="T2" i="83"/>
  <c r="O2" i="109"/>
  <c r="S2" i="71"/>
  <c r="C2" i="67"/>
  <c r="P2" i="25"/>
  <c r="C2" i="24"/>
  <c r="C2" i="107"/>
  <c r="E2" i="110"/>
  <c r="P2" i="81"/>
  <c r="S2" i="114"/>
  <c r="C2" i="61"/>
  <c r="S2" i="40"/>
  <c r="M2" i="25"/>
  <c r="V2" i="25"/>
  <c r="K2" i="67"/>
  <c r="G2" i="65"/>
  <c r="G18" i="15"/>
  <c r="G17" i="15" s="1"/>
  <c r="V9" i="93"/>
  <c r="R2" i="39"/>
  <c r="T2" i="23"/>
  <c r="H2" i="121"/>
  <c r="S2" i="109"/>
  <c r="J2" i="80"/>
  <c r="H53" i="93"/>
  <c r="H53" i="129" s="1"/>
  <c r="J2" i="32"/>
  <c r="G2" i="23"/>
  <c r="U2" i="68"/>
  <c r="V2" i="86"/>
  <c r="R2" i="84"/>
  <c r="U2" i="33"/>
  <c r="E53" i="93"/>
  <c r="O2" i="31"/>
  <c r="S2" i="112"/>
  <c r="O2" i="65"/>
  <c r="K2" i="6"/>
  <c r="H2" i="100"/>
  <c r="P2" i="79"/>
  <c r="D2" i="35"/>
  <c r="L2" i="31"/>
  <c r="R34" i="93"/>
  <c r="R2" i="31"/>
  <c r="T2" i="25"/>
  <c r="P2" i="35"/>
  <c r="E2" i="64"/>
  <c r="F2" i="118"/>
  <c r="T2" i="35"/>
  <c r="D2" i="81"/>
  <c r="C2" i="6"/>
  <c r="T2" i="31"/>
  <c r="N13" i="93"/>
  <c r="U53" i="93"/>
  <c r="R72" i="93"/>
  <c r="K69" i="93"/>
  <c r="Q2" i="25"/>
  <c r="G2" i="40"/>
  <c r="U2" i="64"/>
  <c r="F2" i="6"/>
  <c r="D2" i="77"/>
  <c r="I2" i="31"/>
  <c r="J2" i="76"/>
  <c r="M2" i="108"/>
  <c r="N2" i="80"/>
  <c r="O2" i="61"/>
  <c r="Q2" i="31"/>
  <c r="D2" i="37"/>
  <c r="O2" i="24"/>
  <c r="F2" i="84"/>
  <c r="P2" i="108"/>
  <c r="L2" i="81"/>
  <c r="I2" i="62"/>
  <c r="C2" i="4"/>
  <c r="D2" i="98"/>
  <c r="K9" i="45"/>
  <c r="T2" i="37"/>
  <c r="C2" i="36"/>
  <c r="R2" i="107"/>
  <c r="F2" i="80"/>
  <c r="Q2" i="3"/>
  <c r="P2" i="96"/>
  <c r="T2" i="79"/>
  <c r="P14" i="93"/>
  <c r="J30" i="93"/>
  <c r="R2" i="118"/>
  <c r="E2" i="100"/>
  <c r="H2" i="73"/>
  <c r="I2" i="3"/>
  <c r="G2" i="24"/>
  <c r="S53" i="15"/>
  <c r="S52" i="15" s="1"/>
  <c r="C2" i="40"/>
  <c r="I2" i="29"/>
  <c r="F2" i="72"/>
  <c r="D2" i="96"/>
  <c r="R2" i="25"/>
  <c r="P9" i="93"/>
  <c r="K2" i="23"/>
  <c r="M3" i="12"/>
  <c r="E2" i="62"/>
  <c r="W2" i="112"/>
  <c r="V2" i="72"/>
  <c r="C5" i="93"/>
  <c r="U10" i="93"/>
  <c r="H24" i="93"/>
  <c r="I6" i="93"/>
  <c r="C2" i="39"/>
  <c r="L2" i="23"/>
  <c r="T3" i="12"/>
  <c r="R2" i="80"/>
  <c r="U2" i="62"/>
  <c r="L2" i="100"/>
  <c r="D2" i="79"/>
  <c r="F2" i="91"/>
  <c r="O2" i="4"/>
  <c r="R2" i="95"/>
  <c r="I5" i="45"/>
  <c r="I5" i="93" s="1"/>
  <c r="C2" i="31"/>
  <c r="G72" i="93"/>
  <c r="L2" i="37"/>
  <c r="C34" i="93"/>
  <c r="H2" i="79"/>
  <c r="J2" i="78"/>
  <c r="K2" i="31"/>
  <c r="I2" i="25"/>
  <c r="C2" i="23"/>
  <c r="K41" i="93"/>
  <c r="S49" i="93"/>
  <c r="P28" i="93"/>
  <c r="K7" i="93"/>
  <c r="M54" i="93"/>
  <c r="S9" i="93"/>
  <c r="O2" i="23"/>
  <c r="C26" i="46"/>
  <c r="F2" i="78"/>
  <c r="M2" i="5"/>
  <c r="F2" i="97"/>
  <c r="V2" i="78"/>
  <c r="P2" i="113"/>
  <c r="J2" i="125"/>
  <c r="U2" i="3"/>
  <c r="M2" i="121"/>
  <c r="S2" i="31"/>
  <c r="E23" i="93"/>
  <c r="S2" i="24"/>
  <c r="S2" i="23"/>
  <c r="J24" i="93"/>
  <c r="E6" i="93"/>
  <c r="N2" i="41"/>
  <c r="C15" i="93"/>
  <c r="P2" i="100"/>
  <c r="R2" i="78"/>
  <c r="N2" i="95"/>
  <c r="J2" i="118"/>
  <c r="P2" i="98"/>
  <c r="I2" i="5"/>
  <c r="J2" i="89"/>
  <c r="P5" i="93"/>
  <c r="G7" i="93"/>
  <c r="L38" i="93"/>
  <c r="O55" i="93"/>
  <c r="G2" i="2"/>
  <c r="P26" i="102"/>
  <c r="S2" i="6"/>
  <c r="T2" i="77"/>
  <c r="U2" i="100"/>
  <c r="K2" i="4"/>
  <c r="G2" i="4"/>
  <c r="I2" i="121"/>
  <c r="J2" i="91"/>
  <c r="V2" i="112"/>
  <c r="O2" i="71"/>
  <c r="Q18" i="93"/>
  <c r="D72" i="93"/>
  <c r="F2" i="40"/>
  <c r="R2" i="41"/>
  <c r="W2" i="39"/>
  <c r="F72" i="93"/>
  <c r="K2" i="2"/>
  <c r="W2" i="114"/>
  <c r="E2" i="5"/>
  <c r="R2" i="76"/>
  <c r="S2" i="107"/>
  <c r="O2" i="6"/>
  <c r="N2" i="97"/>
  <c r="L2" i="96"/>
  <c r="W2" i="118"/>
  <c r="C2" i="111"/>
  <c r="C2" i="65"/>
  <c r="K2" i="40"/>
  <c r="R6" i="93"/>
  <c r="M42" i="93"/>
  <c r="G23" i="15"/>
  <c r="G22" i="15" s="1"/>
  <c r="J62" i="93"/>
  <c r="C2" i="32"/>
  <c r="M2" i="113"/>
  <c r="U2" i="5"/>
  <c r="H2" i="90"/>
  <c r="S2" i="65"/>
  <c r="K2" i="97"/>
  <c r="D7" i="93"/>
  <c r="M12" i="93"/>
  <c r="D34" i="93"/>
  <c r="U2" i="32"/>
  <c r="Q56" i="93"/>
  <c r="J2" i="40"/>
  <c r="L63" i="93"/>
  <c r="U33" i="45"/>
  <c r="S2" i="4"/>
  <c r="T2" i="98"/>
  <c r="Q2" i="96"/>
  <c r="G2" i="36"/>
  <c r="T7" i="93"/>
  <c r="H9" i="93"/>
  <c r="D23" i="93"/>
  <c r="D74" i="93"/>
  <c r="D74" i="129" s="1"/>
  <c r="K2" i="112"/>
  <c r="J2" i="74"/>
  <c r="L2" i="115"/>
  <c r="V2" i="109"/>
  <c r="O2" i="118"/>
  <c r="V37" i="93"/>
  <c r="H72" i="93"/>
  <c r="M35" i="93"/>
  <c r="C57" i="93"/>
  <c r="C57" i="129" s="1"/>
  <c r="H2" i="31"/>
  <c r="M2" i="33"/>
  <c r="D2" i="40"/>
  <c r="D2" i="115"/>
  <c r="R2" i="97"/>
  <c r="V2" i="89"/>
  <c r="T2" i="92"/>
  <c r="T2" i="73"/>
  <c r="D2" i="88"/>
  <c r="F2" i="32"/>
  <c r="H12" i="93"/>
  <c r="P72" i="93"/>
  <c r="E2" i="31"/>
  <c r="T23" i="93"/>
  <c r="P2" i="31"/>
  <c r="Q54" i="93"/>
  <c r="Q54" i="129" s="1"/>
  <c r="C2" i="41"/>
  <c r="T2" i="59"/>
  <c r="Q3" i="12"/>
  <c r="L2" i="88"/>
  <c r="Q2" i="70"/>
  <c r="T2" i="108"/>
  <c r="R2" i="86"/>
  <c r="G54" i="93"/>
  <c r="G54" i="129" s="1"/>
  <c r="Q67" i="93"/>
  <c r="F10" i="93"/>
  <c r="I34" i="45"/>
  <c r="M28" i="93"/>
  <c r="T28" i="15"/>
  <c r="U18" i="93"/>
  <c r="F7" i="93"/>
  <c r="S57" i="93"/>
  <c r="S57" i="129" s="1"/>
  <c r="C55" i="93"/>
  <c r="C55" i="129" s="1"/>
  <c r="P2" i="40"/>
  <c r="I2" i="87"/>
  <c r="L2" i="113"/>
  <c r="R2" i="91"/>
  <c r="J2" i="107"/>
  <c r="Q36" i="93"/>
  <c r="C68" i="93"/>
  <c r="J10" i="93"/>
  <c r="K21" i="93"/>
  <c r="V7" i="93"/>
  <c r="S55" i="93"/>
  <c r="S55" i="129" s="1"/>
  <c r="E72" i="93"/>
  <c r="V5" i="93"/>
  <c r="F18" i="93"/>
  <c r="I12" i="93"/>
  <c r="L53" i="93"/>
  <c r="C23" i="93"/>
  <c r="O23" i="93"/>
  <c r="U12" i="93"/>
  <c r="O8" i="102"/>
  <c r="Q71" i="102"/>
  <c r="O71" i="102"/>
  <c r="K22" i="15"/>
  <c r="M4" i="45"/>
  <c r="M9" i="45"/>
  <c r="P52" i="45"/>
  <c r="J8" i="15"/>
  <c r="N53" i="15"/>
  <c r="W4" i="75"/>
  <c r="J4" i="45"/>
  <c r="H33" i="45"/>
  <c r="E4" i="15"/>
  <c r="K8" i="15"/>
  <c r="O11" i="15"/>
  <c r="I27" i="15"/>
  <c r="W27" i="45"/>
  <c r="F52" i="45"/>
  <c r="J71" i="45"/>
  <c r="S27" i="15"/>
  <c r="F14" i="93"/>
  <c r="L59" i="93"/>
  <c r="L42" i="93"/>
  <c r="J49" i="93"/>
  <c r="N10" i="93"/>
  <c r="L19" i="93"/>
  <c r="D20" i="93"/>
  <c r="F53" i="101"/>
  <c r="F52" i="102"/>
  <c r="V17" i="102"/>
  <c r="R22" i="102"/>
  <c r="S8" i="45"/>
  <c r="H8" i="45"/>
  <c r="G18" i="45"/>
  <c r="C22" i="45"/>
  <c r="S23" i="45"/>
  <c r="S23" i="93" s="1"/>
  <c r="O52" i="45"/>
  <c r="N2" i="33"/>
  <c r="G27" i="15"/>
  <c r="M52" i="15"/>
  <c r="Q71" i="15"/>
  <c r="R11" i="45"/>
  <c r="H17" i="45"/>
  <c r="P4" i="15"/>
  <c r="F11" i="15"/>
  <c r="I22" i="15"/>
  <c r="D27" i="15"/>
  <c r="U27" i="15"/>
  <c r="J71" i="15"/>
  <c r="W17" i="75"/>
  <c r="N4" i="45"/>
  <c r="Q52" i="45"/>
  <c r="U71" i="45"/>
  <c r="I4" i="15"/>
  <c r="O8" i="15"/>
  <c r="S11" i="15"/>
  <c r="R18" i="15"/>
  <c r="O52" i="15"/>
  <c r="S5" i="45"/>
  <c r="R4" i="15"/>
  <c r="W28" i="15"/>
  <c r="F34" i="15"/>
  <c r="H31" i="93"/>
  <c r="V32" i="93"/>
  <c r="V58" i="93"/>
  <c r="F73" i="93"/>
  <c r="G53" i="101"/>
  <c r="G52" i="102"/>
  <c r="P13" i="93"/>
  <c r="V16" i="93"/>
  <c r="O9" i="93"/>
  <c r="C21" i="93"/>
  <c r="I23" i="93"/>
  <c r="K24" i="93"/>
  <c r="M25" i="93"/>
  <c r="I29" i="93"/>
  <c r="Q31" i="93"/>
  <c r="O32" i="93"/>
  <c r="K39" i="93"/>
  <c r="K47" i="93"/>
  <c r="J6" i="93"/>
  <c r="L7" i="93"/>
  <c r="L13" i="93"/>
  <c r="L15" i="93"/>
  <c r="J16" i="93"/>
  <c r="D36" i="93"/>
  <c r="F37" i="93"/>
  <c r="J39" i="93"/>
  <c r="P42" i="93"/>
  <c r="V45" i="93"/>
  <c r="V47" i="93"/>
  <c r="M6" i="93"/>
  <c r="U6" i="93"/>
  <c r="C7" i="93"/>
  <c r="S7" i="93"/>
  <c r="I14" i="93"/>
  <c r="G29" i="93"/>
  <c r="O29" i="93"/>
  <c r="W29" i="93"/>
  <c r="I30" i="93"/>
  <c r="Q30" i="93"/>
  <c r="C31" i="93"/>
  <c r="K31" i="93"/>
  <c r="S31" i="93"/>
  <c r="E32" i="93"/>
  <c r="E35" i="93"/>
  <c r="U35" i="93"/>
  <c r="G36" i="93"/>
  <c r="S36" i="93"/>
  <c r="O38" i="93"/>
  <c r="M39" i="93"/>
  <c r="M47" i="93"/>
  <c r="S48" i="93"/>
  <c r="M56" i="93"/>
  <c r="O57" i="93"/>
  <c r="M58" i="93"/>
  <c r="S59" i="93"/>
  <c r="E60" i="93"/>
  <c r="U60" i="93"/>
  <c r="K63" i="93"/>
  <c r="M64" i="93"/>
  <c r="K65" i="93"/>
  <c r="M66" i="93"/>
  <c r="O67" i="93"/>
  <c r="Q68" i="93"/>
  <c r="C69" i="93"/>
  <c r="S69" i="93"/>
  <c r="I71" i="102"/>
  <c r="R53" i="101"/>
  <c r="R52" i="102"/>
  <c r="S53" i="101"/>
  <c r="S52" i="102"/>
  <c r="L22" i="15"/>
  <c r="N52" i="75"/>
  <c r="P11" i="45"/>
  <c r="U4" i="45"/>
  <c r="Q8" i="45"/>
  <c r="H22" i="45"/>
  <c r="C27" i="45"/>
  <c r="L52" i="45"/>
  <c r="M22" i="15"/>
  <c r="M22" i="45"/>
  <c r="N52" i="30"/>
  <c r="E27" i="15"/>
  <c r="V27" i="15"/>
  <c r="E33" i="15"/>
  <c r="C71" i="15"/>
  <c r="T8" i="45"/>
  <c r="R17" i="45"/>
  <c r="J22" i="45"/>
  <c r="N27" i="45"/>
  <c r="G52" i="30"/>
  <c r="K17" i="15"/>
  <c r="F19" i="93"/>
  <c r="H20" i="93"/>
  <c r="V21" i="93"/>
  <c r="J35" i="93"/>
  <c r="L36" i="93"/>
  <c r="N37" i="93"/>
  <c r="V39" i="93"/>
  <c r="R45" i="93"/>
  <c r="T48" i="93"/>
  <c r="R49" i="93"/>
  <c r="F32" i="93"/>
  <c r="H55" i="93"/>
  <c r="N56" i="93"/>
  <c r="P59" i="93"/>
  <c r="N62" i="93"/>
  <c r="P63" i="93"/>
  <c r="R64" i="93"/>
  <c r="F68" i="93"/>
  <c r="N5" i="93"/>
  <c r="R7" i="93"/>
  <c r="L16" i="93"/>
  <c r="H30" i="93"/>
  <c r="J31" i="93"/>
  <c r="R31" i="93"/>
  <c r="H32" i="93"/>
  <c r="T32" i="93"/>
  <c r="L35" i="93"/>
  <c r="J36" i="93"/>
  <c r="R36" i="93"/>
  <c r="H37" i="93"/>
  <c r="T37" i="93"/>
  <c r="H39" i="93"/>
  <c r="H41" i="93"/>
  <c r="P41" i="93"/>
  <c r="R42" i="93"/>
  <c r="L45" i="93"/>
  <c r="T45" i="93"/>
  <c r="H47" i="93"/>
  <c r="J48" i="93"/>
  <c r="R48" i="93"/>
  <c r="D49" i="93"/>
  <c r="L49" i="93"/>
  <c r="H54" i="93"/>
  <c r="P54" i="93"/>
  <c r="N55" i="93"/>
  <c r="P56" i="93"/>
  <c r="F57" i="93"/>
  <c r="N57" i="93"/>
  <c r="V57" i="93"/>
  <c r="H58" i="93"/>
  <c r="P58" i="93"/>
  <c r="J59" i="93"/>
  <c r="R59" i="93"/>
  <c r="H60" i="93"/>
  <c r="L62" i="93"/>
  <c r="R63" i="93"/>
  <c r="D64" i="93"/>
  <c r="L64" i="93"/>
  <c r="T64" i="93"/>
  <c r="F65" i="93"/>
  <c r="N65" i="93"/>
  <c r="V65" i="93"/>
  <c r="D66" i="93"/>
  <c r="F67" i="93"/>
  <c r="V67" i="93"/>
  <c r="H68" i="93"/>
  <c r="J69" i="93"/>
  <c r="H70" i="93"/>
  <c r="D73" i="93"/>
  <c r="L73" i="93"/>
  <c r="T73" i="93"/>
  <c r="F74" i="93"/>
  <c r="N74" i="93"/>
  <c r="V74" i="93"/>
  <c r="D75" i="93"/>
  <c r="T75" i="93"/>
  <c r="F28" i="45"/>
  <c r="W2" i="31"/>
  <c r="Q33" i="102"/>
  <c r="F71" i="102"/>
  <c r="Q22" i="75"/>
  <c r="K17" i="45"/>
  <c r="E9" i="15"/>
  <c r="T33" i="15"/>
  <c r="I52" i="15"/>
  <c r="M71" i="15"/>
  <c r="T11" i="45"/>
  <c r="S33" i="45"/>
  <c r="L4" i="15"/>
  <c r="R11" i="15"/>
  <c r="H17" i="15"/>
  <c r="Q22" i="15"/>
  <c r="Q27" i="15"/>
  <c r="Q34" i="15"/>
  <c r="S52" i="75"/>
  <c r="I27" i="45"/>
  <c r="V4" i="45"/>
  <c r="H4" i="30"/>
  <c r="G8" i="15"/>
  <c r="K53" i="15"/>
  <c r="W5" i="45"/>
  <c r="N4" i="15"/>
  <c r="N28" i="15"/>
  <c r="S34" i="15"/>
  <c r="N72" i="93"/>
  <c r="W12" i="93"/>
  <c r="V18" i="93"/>
  <c r="E33" i="102"/>
  <c r="E22" i="75"/>
  <c r="H4" i="45"/>
  <c r="F33" i="45"/>
  <c r="O71" i="45"/>
  <c r="D8" i="15"/>
  <c r="Q11" i="30"/>
  <c r="K4" i="15"/>
  <c r="H22" i="15"/>
  <c r="R17" i="75"/>
  <c r="V8" i="45"/>
  <c r="D22" i="45"/>
  <c r="T22" i="45"/>
  <c r="U22" i="15"/>
  <c r="V53" i="15"/>
  <c r="W71" i="75"/>
  <c r="E11" i="45"/>
  <c r="U11" i="45"/>
  <c r="N8" i="45"/>
  <c r="S11" i="45"/>
  <c r="E22" i="45"/>
  <c r="Q28" i="45"/>
  <c r="Q28" i="93" s="1"/>
  <c r="Q71" i="45"/>
  <c r="O72" i="15"/>
  <c r="N22" i="15"/>
  <c r="L8" i="15"/>
  <c r="H11" i="15"/>
  <c r="O17" i="15"/>
  <c r="M5" i="93"/>
  <c r="M10" i="93"/>
  <c r="W30" i="93"/>
  <c r="C35" i="93"/>
  <c r="K35" i="93"/>
  <c r="G41" i="93"/>
  <c r="O41" i="93"/>
  <c r="W41" i="93"/>
  <c r="I42" i="93"/>
  <c r="Q42" i="93"/>
  <c r="E48" i="93"/>
  <c r="C54" i="93"/>
  <c r="S54" i="93"/>
  <c r="C56" i="93"/>
  <c r="S56" i="93"/>
  <c r="E57" i="93"/>
  <c r="U57" i="93"/>
  <c r="G58" i="93"/>
  <c r="W58" i="93"/>
  <c r="O60" i="93"/>
  <c r="E63" i="93"/>
  <c r="U63" i="93"/>
  <c r="G64" i="93"/>
  <c r="W64" i="93"/>
  <c r="I67" i="93"/>
  <c r="K68" i="93"/>
  <c r="C70" i="93"/>
  <c r="T20" i="93"/>
  <c r="D57" i="93"/>
  <c r="F64" i="93"/>
  <c r="D65" i="93"/>
  <c r="P69" i="93"/>
  <c r="W71" i="30"/>
  <c r="R28" i="45"/>
  <c r="C71" i="102"/>
  <c r="O17" i="45"/>
  <c r="O27" i="45"/>
  <c r="E11" i="15"/>
  <c r="U11" i="15"/>
  <c r="L17" i="15"/>
  <c r="Q5" i="45"/>
  <c r="G33" i="45"/>
  <c r="W34" i="45"/>
  <c r="D18" i="15"/>
  <c r="D33" i="15"/>
  <c r="V34" i="15"/>
  <c r="V34" i="93" s="1"/>
  <c r="G52" i="75"/>
  <c r="G11" i="45"/>
  <c r="I22" i="45"/>
  <c r="N8" i="75"/>
  <c r="L71" i="45"/>
  <c r="C4" i="45"/>
  <c r="N17" i="45"/>
  <c r="V22" i="45"/>
  <c r="E33" i="45"/>
  <c r="J52" i="45"/>
  <c r="N71" i="45"/>
  <c r="T27" i="30"/>
  <c r="O33" i="15"/>
  <c r="D52" i="15"/>
  <c r="T52" i="15"/>
  <c r="H71" i="15"/>
  <c r="P6" i="93"/>
  <c r="N7" i="93"/>
  <c r="N23" i="93"/>
  <c r="D28" i="93"/>
  <c r="D41" i="93"/>
  <c r="H45" i="93"/>
  <c r="T13" i="93"/>
  <c r="R16" i="93"/>
  <c r="F24" i="93"/>
  <c r="V41" i="93"/>
  <c r="F49" i="93"/>
  <c r="F70" i="93"/>
  <c r="J75" i="93"/>
  <c r="T76" i="93"/>
  <c r="I18" i="15"/>
  <c r="I34" i="15"/>
  <c r="C53" i="101"/>
  <c r="C52" i="102"/>
  <c r="C22" i="102"/>
  <c r="E71" i="75"/>
  <c r="U17" i="45"/>
  <c r="L8" i="45"/>
  <c r="T27" i="45"/>
  <c r="K71" i="45"/>
  <c r="R2" i="33"/>
  <c r="G4" i="15"/>
  <c r="W5" i="15"/>
  <c r="I8" i="15"/>
  <c r="N9" i="15"/>
  <c r="Q12" i="45"/>
  <c r="R4" i="45"/>
  <c r="V27" i="45"/>
  <c r="L33" i="45"/>
  <c r="E52" i="45"/>
  <c r="I71" i="45"/>
  <c r="C8" i="15"/>
  <c r="J22" i="15"/>
  <c r="W52" i="30"/>
  <c r="P8" i="15"/>
  <c r="D11" i="15"/>
  <c r="T11" i="15"/>
  <c r="I7" i="93"/>
  <c r="I13" i="93"/>
  <c r="G19" i="93"/>
  <c r="W19" i="93"/>
  <c r="I20" i="93"/>
  <c r="G21" i="93"/>
  <c r="S21" i="93"/>
  <c r="G24" i="93"/>
  <c r="C30" i="93"/>
  <c r="S30" i="93"/>
  <c r="E31" i="93"/>
  <c r="U31" i="93"/>
  <c r="K70" i="93"/>
  <c r="U72" i="93"/>
  <c r="G73" i="93"/>
  <c r="W73" i="93"/>
  <c r="I74" i="93"/>
  <c r="Q74" i="93"/>
  <c r="C75" i="93"/>
  <c r="K75" i="93"/>
  <c r="S75" i="93"/>
  <c r="M76" i="93"/>
  <c r="J9" i="93"/>
  <c r="P15" i="93"/>
  <c r="D25" i="93"/>
  <c r="V28" i="93"/>
  <c r="P36" i="93"/>
  <c r="T55" i="93"/>
  <c r="V56" i="93"/>
  <c r="H59" i="93"/>
  <c r="N60" i="93"/>
  <c r="D69" i="93"/>
  <c r="C13" i="93"/>
  <c r="K13" i="93"/>
  <c r="S13" i="93"/>
  <c r="E14" i="93"/>
  <c r="Q14" i="93"/>
  <c r="O15" i="93"/>
  <c r="E16" i="93"/>
  <c r="Q16" i="93"/>
  <c r="M19" i="93"/>
  <c r="U19" i="93"/>
  <c r="G20" i="93"/>
  <c r="O20" i="93"/>
  <c r="W20" i="93"/>
  <c r="E21" i="93"/>
  <c r="Q21" i="93"/>
  <c r="K23" i="93"/>
  <c r="I24" i="93"/>
  <c r="Q24" i="93"/>
  <c r="G25" i="93"/>
  <c r="O25" i="93"/>
  <c r="W25" i="93"/>
  <c r="M32" i="93"/>
  <c r="I37" i="93"/>
  <c r="Q37" i="93"/>
  <c r="E41" i="93"/>
  <c r="M41" i="93"/>
  <c r="U41" i="93"/>
  <c r="G42" i="93"/>
  <c r="W42" i="93"/>
  <c r="I45" i="93"/>
  <c r="Q45" i="93"/>
  <c r="E49" i="93"/>
  <c r="M49" i="93"/>
  <c r="U49" i="93"/>
  <c r="O53" i="93"/>
  <c r="I54" i="93"/>
  <c r="K55" i="93"/>
  <c r="U58" i="93"/>
  <c r="I62" i="93"/>
  <c r="I70" i="93"/>
  <c r="E73" i="93"/>
  <c r="M73" i="93"/>
  <c r="U73" i="93"/>
  <c r="K74" i="93"/>
  <c r="S74" i="93"/>
  <c r="Q75" i="93"/>
  <c r="C76" i="93"/>
  <c r="S76" i="93"/>
  <c r="G11" i="30"/>
  <c r="W17" i="116"/>
  <c r="U4" i="60"/>
  <c r="P8" i="45"/>
  <c r="G22" i="45"/>
  <c r="W22" i="45"/>
  <c r="G27" i="45"/>
  <c r="R33" i="45"/>
  <c r="K53" i="45"/>
  <c r="F2" i="31"/>
  <c r="M9" i="15"/>
  <c r="I11" i="15"/>
  <c r="N11" i="45"/>
  <c r="D17" i="45"/>
  <c r="T17" i="45"/>
  <c r="H27" i="45"/>
  <c r="C33" i="45"/>
  <c r="N71" i="15"/>
  <c r="O11" i="45"/>
  <c r="Q22" i="45"/>
  <c r="K11" i="15"/>
  <c r="N17" i="15"/>
  <c r="D4" i="45"/>
  <c r="T4" i="45"/>
  <c r="H71" i="45"/>
  <c r="G5" i="45"/>
  <c r="G5" i="93" s="1"/>
  <c r="V17" i="45"/>
  <c r="S27" i="45"/>
  <c r="F71" i="45"/>
  <c r="H27" i="30"/>
  <c r="P52" i="15"/>
  <c r="D71" i="15"/>
  <c r="T71" i="15"/>
  <c r="R12" i="93"/>
  <c r="L69" i="93"/>
  <c r="T72" i="93"/>
  <c r="L20" i="93"/>
  <c r="D31" i="93"/>
  <c r="T34" i="93"/>
  <c r="R54" i="93"/>
  <c r="L57" i="93"/>
  <c r="N58" i="93"/>
  <c r="L65" i="93"/>
  <c r="G6" i="93"/>
  <c r="O6" i="93"/>
  <c r="W6" i="93"/>
  <c r="M7" i="93"/>
  <c r="U7" i="93"/>
  <c r="E10" i="93"/>
  <c r="Q10" i="93"/>
  <c r="K12" i="93"/>
  <c r="E13" i="93"/>
  <c r="U13" i="93"/>
  <c r="C14" i="93"/>
  <c r="S14" i="93"/>
  <c r="E15" i="93"/>
  <c r="U15" i="93"/>
  <c r="C16" i="93"/>
  <c r="O16" i="93"/>
  <c r="W16" i="93"/>
  <c r="K19" i="93"/>
  <c r="M20" i="93"/>
  <c r="E34" i="93"/>
  <c r="Q38" i="93"/>
  <c r="E55" i="93"/>
  <c r="M55" i="93"/>
  <c r="U55" i="93"/>
  <c r="I59" i="93"/>
  <c r="G62" i="93"/>
  <c r="O62" i="93"/>
  <c r="W62" i="93"/>
  <c r="I63" i="93"/>
  <c r="E65" i="93"/>
  <c r="M65" i="93"/>
  <c r="U65" i="93"/>
  <c r="G66" i="93"/>
  <c r="O66" i="93"/>
  <c r="E67" i="93"/>
  <c r="U67" i="93"/>
  <c r="I69" i="93"/>
  <c r="Q69" i="93"/>
  <c r="G70" i="93"/>
  <c r="K73" i="93"/>
  <c r="Q76" i="93"/>
  <c r="N19" i="93"/>
  <c r="F21" i="93"/>
  <c r="L29" i="93"/>
  <c r="N30" i="93"/>
  <c r="P31" i="93"/>
  <c r="P55" i="93"/>
  <c r="R56" i="93"/>
  <c r="T59" i="93"/>
  <c r="D63" i="93"/>
  <c r="P65" i="93"/>
  <c r="R66" i="93"/>
  <c r="P67" i="93"/>
  <c r="N73" i="93"/>
  <c r="L74" i="93"/>
  <c r="F75" i="93"/>
  <c r="H76" i="93"/>
  <c r="D14" i="93"/>
  <c r="T14" i="93"/>
  <c r="N15" i="93"/>
  <c r="V15" i="93"/>
  <c r="H16" i="93"/>
  <c r="P19" i="93"/>
  <c r="N20" i="93"/>
  <c r="V20" i="93"/>
  <c r="H21" i="93"/>
  <c r="P21" i="93"/>
  <c r="J23" i="93"/>
  <c r="D24" i="93"/>
  <c r="P24" i="93"/>
  <c r="F25" i="93"/>
  <c r="N25" i="93"/>
  <c r="J29" i="93"/>
  <c r="R29" i="93"/>
  <c r="L30" i="93"/>
  <c r="P35" i="93"/>
  <c r="T39" i="93"/>
  <c r="F42" i="93"/>
  <c r="V42" i="93"/>
  <c r="L47" i="93"/>
  <c r="J55" i="93"/>
  <c r="L56" i="93"/>
  <c r="J63" i="93"/>
  <c r="P66" i="93"/>
  <c r="D70" i="93"/>
  <c r="H75" i="93"/>
  <c r="J76" i="93"/>
  <c r="R76" i="93"/>
  <c r="P10" i="93"/>
  <c r="P20" i="93"/>
  <c r="N21" i="93"/>
  <c r="T29" i="93"/>
  <c r="V30" i="93"/>
  <c r="J32" i="93"/>
  <c r="V54" i="93"/>
  <c r="C10" i="93"/>
  <c r="K10" i="93"/>
  <c r="S10" i="93"/>
  <c r="M21" i="93"/>
  <c r="U28" i="93"/>
  <c r="G74" i="93"/>
  <c r="O18" i="93"/>
  <c r="V72" i="93"/>
  <c r="F17" i="9"/>
  <c r="G17" i="30"/>
  <c r="C22" i="15"/>
  <c r="S22" i="15"/>
  <c r="D8" i="45"/>
  <c r="H52" i="45"/>
  <c r="R8" i="15"/>
  <c r="M18" i="15"/>
  <c r="P33" i="45"/>
  <c r="M52" i="45"/>
  <c r="U4" i="15"/>
  <c r="R27" i="15"/>
  <c r="J34" i="15"/>
  <c r="W72" i="15"/>
  <c r="J17" i="45"/>
  <c r="R22" i="45"/>
  <c r="J27" i="45"/>
  <c r="Q33" i="45"/>
  <c r="V52" i="45"/>
  <c r="D13" i="93"/>
  <c r="V14" i="93"/>
  <c r="H25" i="93"/>
  <c r="F66" i="93"/>
  <c r="H67" i="93"/>
  <c r="H74" i="93"/>
  <c r="J13" i="93"/>
  <c r="J18" i="93"/>
  <c r="R39" i="93"/>
  <c r="O7" i="93"/>
  <c r="C28" i="15"/>
  <c r="C27" i="16"/>
  <c r="W8" i="116"/>
  <c r="E71" i="102"/>
  <c r="W17" i="102"/>
  <c r="O52" i="102"/>
  <c r="C8" i="45"/>
  <c r="Q17" i="45"/>
  <c r="U8" i="45"/>
  <c r="K22" i="45"/>
  <c r="J33" i="45"/>
  <c r="G52" i="45"/>
  <c r="W52" i="45"/>
  <c r="Q9" i="15"/>
  <c r="P27" i="15"/>
  <c r="G34" i="15"/>
  <c r="E52" i="15"/>
  <c r="U52" i="15"/>
  <c r="I71" i="15"/>
  <c r="N71" i="75"/>
  <c r="L11" i="45"/>
  <c r="J11" i="45"/>
  <c r="P17" i="45"/>
  <c r="P27" i="45"/>
  <c r="N12" i="15"/>
  <c r="Q17" i="15"/>
  <c r="L27" i="15"/>
  <c r="R71" i="15"/>
  <c r="W52" i="75"/>
  <c r="M27" i="45"/>
  <c r="E71" i="45"/>
  <c r="C11" i="15"/>
  <c r="J17" i="15"/>
  <c r="W53" i="15"/>
  <c r="G71" i="30"/>
  <c r="J4" i="15"/>
  <c r="J27" i="15"/>
  <c r="H15" i="93"/>
  <c r="H34" i="93"/>
  <c r="F58" i="93"/>
  <c r="J60" i="93"/>
  <c r="T65" i="93"/>
  <c r="J68" i="93"/>
  <c r="V73" i="93"/>
  <c r="N6" i="93"/>
  <c r="P7" i="93"/>
  <c r="F16" i="93"/>
  <c r="P25" i="93"/>
  <c r="C12" i="93"/>
  <c r="S12" i="93"/>
  <c r="W24" i="93"/>
  <c r="I25" i="93"/>
  <c r="E29" i="93"/>
  <c r="M29" i="93"/>
  <c r="U29" i="93"/>
  <c r="G30" i="93"/>
  <c r="I31" i="93"/>
  <c r="C32" i="93"/>
  <c r="K32" i="93"/>
  <c r="S32" i="93"/>
  <c r="O35" i="93"/>
  <c r="C39" i="93"/>
  <c r="S39" i="93"/>
  <c r="C47" i="93"/>
  <c r="S47" i="93"/>
  <c r="M48" i="93"/>
  <c r="O70" i="93"/>
  <c r="N24" i="93"/>
  <c r="F45" i="93"/>
  <c r="F47" i="93"/>
  <c r="H48" i="93"/>
  <c r="N49" i="93"/>
  <c r="N70" i="93"/>
  <c r="Q6" i="93"/>
  <c r="E12" i="93"/>
  <c r="K15" i="93"/>
  <c r="I19" i="93"/>
  <c r="U24" i="93"/>
  <c r="C29" i="93"/>
  <c r="K29" i="93"/>
  <c r="S29" i="93"/>
  <c r="E30" i="93"/>
  <c r="M30" i="93"/>
  <c r="U30" i="93"/>
  <c r="G31" i="93"/>
  <c r="O31" i="93"/>
  <c r="W31" i="93"/>
  <c r="I32" i="93"/>
  <c r="U32" i="93"/>
  <c r="I35" i="93"/>
  <c r="Q35" i="93"/>
  <c r="C36" i="93"/>
  <c r="K36" i="93"/>
  <c r="I39" i="93"/>
  <c r="Q39" i="93"/>
  <c r="C42" i="93"/>
  <c r="S42" i="93"/>
  <c r="I47" i="93"/>
  <c r="Q47" i="93"/>
  <c r="C48" i="93"/>
  <c r="K48" i="93"/>
  <c r="S50" i="93"/>
  <c r="E54" i="93"/>
  <c r="U54" i="93"/>
  <c r="G55" i="93"/>
  <c r="W55" i="93"/>
  <c r="I56" i="93"/>
  <c r="K57" i="93"/>
  <c r="C59" i="93"/>
  <c r="O59" i="93"/>
  <c r="Q60" i="93"/>
  <c r="E62" i="93"/>
  <c r="U62" i="93"/>
  <c r="G63" i="93"/>
  <c r="W63" i="93"/>
  <c r="I64" i="93"/>
  <c r="Q66" i="93"/>
  <c r="C67" i="93"/>
  <c r="S67" i="93"/>
  <c r="E68" i="93"/>
  <c r="U68" i="93"/>
  <c r="G69" i="93"/>
  <c r="W69" i="93"/>
  <c r="U53" i="101"/>
  <c r="W4" i="102"/>
  <c r="I53" i="101"/>
  <c r="O22" i="15"/>
  <c r="L71" i="30"/>
  <c r="D22" i="15"/>
  <c r="T22" i="15"/>
  <c r="I8" i="45"/>
  <c r="P22" i="45"/>
  <c r="D52" i="45"/>
  <c r="T52" i="45"/>
  <c r="E11" i="30"/>
  <c r="V8" i="15"/>
  <c r="U17" i="15"/>
  <c r="J53" i="15"/>
  <c r="W33" i="75"/>
  <c r="K11" i="45"/>
  <c r="D27" i="45"/>
  <c r="M27" i="15"/>
  <c r="N34" i="15"/>
  <c r="K72" i="15"/>
  <c r="L52" i="75"/>
  <c r="E27" i="45"/>
  <c r="N52" i="45"/>
  <c r="R71" i="45"/>
  <c r="S17" i="15"/>
  <c r="F12" i="93"/>
  <c r="V19" i="93"/>
  <c r="L23" i="93"/>
  <c r="J41" i="93"/>
  <c r="T42" i="93"/>
  <c r="D48" i="93"/>
  <c r="R70" i="93"/>
  <c r="W52" i="94"/>
  <c r="J19" i="93"/>
  <c r="J21" i="93"/>
  <c r="P29" i="93"/>
  <c r="R30" i="93"/>
  <c r="P53" i="93"/>
  <c r="F60" i="93"/>
  <c r="N66" i="93"/>
  <c r="T67" i="93"/>
  <c r="V68" i="93"/>
  <c r="J73" i="93"/>
  <c r="P74" i="93"/>
  <c r="N75" i="93"/>
  <c r="P76" i="93"/>
  <c r="D9" i="93"/>
  <c r="D12" i="93"/>
  <c r="T12" i="93"/>
  <c r="J15" i="93"/>
  <c r="D16" i="93"/>
  <c r="T16" i="93"/>
  <c r="V25" i="93"/>
  <c r="P30" i="93"/>
  <c r="F31" i="93"/>
  <c r="N31" i="93"/>
  <c r="V31" i="93"/>
  <c r="D32" i="93"/>
  <c r="L32" i="93"/>
  <c r="D35" i="93"/>
  <c r="T35" i="93"/>
  <c r="F36" i="93"/>
  <c r="N36" i="93"/>
  <c r="D37" i="93"/>
  <c r="L37" i="93"/>
  <c r="N38" i="93"/>
  <c r="P39" i="93"/>
  <c r="L41" i="93"/>
  <c r="J42" i="93"/>
  <c r="D45" i="93"/>
  <c r="P45" i="93"/>
  <c r="P47" i="93"/>
  <c r="F48" i="93"/>
  <c r="N48" i="93"/>
  <c r="V48" i="93"/>
  <c r="H49" i="93"/>
  <c r="T49" i="93"/>
  <c r="R50" i="93"/>
  <c r="L54" i="93"/>
  <c r="R57" i="93"/>
  <c r="D58" i="93"/>
  <c r="T58" i="93"/>
  <c r="F59" i="93"/>
  <c r="V59" i="93"/>
  <c r="D60" i="93"/>
  <c r="L60" i="93"/>
  <c r="T60" i="93"/>
  <c r="H62" i="93"/>
  <c r="P62" i="93"/>
  <c r="N63" i="93"/>
  <c r="P64" i="93"/>
  <c r="R65" i="93"/>
  <c r="H66" i="93"/>
  <c r="T66" i="93"/>
  <c r="J67" i="93"/>
  <c r="R67" i="93"/>
  <c r="D68" i="93"/>
  <c r="L68" i="93"/>
  <c r="T68" i="93"/>
  <c r="F69" i="93"/>
  <c r="N69" i="93"/>
  <c r="V69" i="93"/>
  <c r="P73" i="93"/>
  <c r="J74" i="93"/>
  <c r="R74" i="93"/>
  <c r="R9" i="45"/>
  <c r="C17" i="45"/>
  <c r="S18" i="45"/>
  <c r="S52" i="45"/>
  <c r="N2" i="31"/>
  <c r="U8" i="15"/>
  <c r="C33" i="15"/>
  <c r="Q52" i="15"/>
  <c r="E71" i="15"/>
  <c r="U71" i="15"/>
  <c r="D11" i="45"/>
  <c r="D4" i="15"/>
  <c r="T4" i="15"/>
  <c r="J11" i="15"/>
  <c r="H33" i="15"/>
  <c r="F4" i="45"/>
  <c r="Q4" i="15"/>
  <c r="W9" i="15"/>
  <c r="C52" i="15"/>
  <c r="O4" i="45"/>
  <c r="F4" i="15"/>
  <c r="V4" i="15"/>
  <c r="F27" i="15"/>
  <c r="K33" i="15"/>
  <c r="J5" i="93"/>
  <c r="Q72" i="93"/>
  <c r="J72" i="93"/>
  <c r="C18" i="93"/>
  <c r="O4" i="102"/>
  <c r="I4" i="60"/>
  <c r="O8" i="45"/>
  <c r="M17" i="45"/>
  <c r="K27" i="45"/>
  <c r="V33" i="45"/>
  <c r="G71" i="45"/>
  <c r="W71" i="45"/>
  <c r="K2" i="39"/>
  <c r="V2" i="32"/>
  <c r="T8" i="15"/>
  <c r="C4" i="15"/>
  <c r="S4" i="15"/>
  <c r="P22" i="15"/>
  <c r="H11" i="45"/>
  <c r="L22" i="45"/>
  <c r="L28" i="45"/>
  <c r="E22" i="15"/>
  <c r="F53" i="15"/>
  <c r="M11" i="45"/>
  <c r="E8" i="45"/>
  <c r="C11" i="45"/>
  <c r="U22" i="45"/>
  <c r="F8" i="30"/>
  <c r="R33" i="15"/>
  <c r="G71" i="15"/>
  <c r="L11" i="30"/>
  <c r="F22" i="15"/>
  <c r="V22" i="15"/>
  <c r="S52" i="30"/>
  <c r="P11" i="15"/>
  <c r="F17" i="15"/>
  <c r="W18" i="15"/>
  <c r="O12" i="93"/>
  <c r="G14" i="93"/>
  <c r="W14" i="93"/>
  <c r="I15" i="93"/>
  <c r="U23" i="93"/>
  <c r="O30" i="93"/>
  <c r="S35" i="93"/>
  <c r="E36" i="93"/>
  <c r="M36" i="93"/>
  <c r="G37" i="93"/>
  <c r="O37" i="93"/>
  <c r="W37" i="93"/>
  <c r="G45" i="93"/>
  <c r="O45" i="93"/>
  <c r="W45" i="93"/>
  <c r="U48" i="93"/>
  <c r="G49" i="93"/>
  <c r="O49" i="93"/>
  <c r="W49" i="93"/>
  <c r="M53" i="93"/>
  <c r="O54" i="93"/>
  <c r="G56" i="93"/>
  <c r="W56" i="93"/>
  <c r="I57" i="93"/>
  <c r="K58" i="93"/>
  <c r="M59" i="93"/>
  <c r="K60" i="93"/>
  <c r="C64" i="93"/>
  <c r="S64" i="93"/>
  <c r="O68" i="93"/>
  <c r="S70" i="93"/>
  <c r="P23" i="93"/>
  <c r="N35" i="93"/>
  <c r="N54" i="93"/>
  <c r="T57" i="93"/>
  <c r="O48" i="93"/>
  <c r="F9" i="45"/>
  <c r="O27" i="102"/>
  <c r="L71" i="102"/>
  <c r="Q53" i="101"/>
  <c r="Q52" i="102"/>
  <c r="C4" i="102"/>
  <c r="O22" i="102"/>
  <c r="R71" i="102"/>
  <c r="Q71" i="75"/>
  <c r="I33" i="60"/>
  <c r="W18" i="45"/>
  <c r="M11" i="15"/>
  <c r="C17" i="15"/>
  <c r="T18" i="15"/>
  <c r="O33" i="45"/>
  <c r="V11" i="15"/>
  <c r="M33" i="15"/>
  <c r="W11" i="45"/>
  <c r="H52" i="75"/>
  <c r="P4" i="45"/>
  <c r="D71" i="45"/>
  <c r="T71" i="45"/>
  <c r="K5" i="45"/>
  <c r="F22" i="45"/>
  <c r="L52" i="15"/>
  <c r="P71" i="15"/>
  <c r="L6" i="93"/>
  <c r="L9" i="93"/>
  <c r="N18" i="93"/>
  <c r="R23" i="93"/>
  <c r="P32" i="93"/>
  <c r="P37" i="93"/>
  <c r="T41" i="93"/>
  <c r="P49" i="93"/>
  <c r="L70" i="93"/>
  <c r="V24" i="93"/>
  <c r="R35" i="93"/>
  <c r="P38" i="93"/>
  <c r="F41" i="93"/>
  <c r="H42" i="93"/>
  <c r="N45" i="93"/>
  <c r="R47" i="93"/>
  <c r="V49" i="93"/>
  <c r="O28" i="15"/>
  <c r="L53" i="101"/>
  <c r="L52" i="102"/>
  <c r="E53" i="101"/>
  <c r="E52" i="102"/>
  <c r="G8" i="45"/>
  <c r="E17" i="45"/>
  <c r="N33" i="45"/>
  <c r="C71" i="45"/>
  <c r="S71" i="45"/>
  <c r="H8" i="15"/>
  <c r="W23" i="15"/>
  <c r="W22" i="30"/>
  <c r="O4" i="15"/>
  <c r="F17" i="75"/>
  <c r="E5" i="45"/>
  <c r="F9" i="15"/>
  <c r="R53" i="15"/>
  <c r="I11" i="45"/>
  <c r="J8" i="45"/>
  <c r="D33" i="45"/>
  <c r="T33" i="45"/>
  <c r="U52" i="45"/>
  <c r="M4" i="15"/>
  <c r="S8" i="15"/>
  <c r="W11" i="15"/>
  <c r="W34" i="15"/>
  <c r="S71" i="15"/>
  <c r="R22" i="15"/>
  <c r="L12" i="15"/>
  <c r="U5" i="93"/>
  <c r="C9" i="93"/>
  <c r="Q13" i="93"/>
  <c r="K16" i="93"/>
  <c r="O19" i="93"/>
  <c r="Q20" i="93"/>
  <c r="W21" i="93"/>
  <c r="M23" i="93"/>
  <c r="K30" i="93"/>
  <c r="M31" i="93"/>
  <c r="Q53" i="93"/>
  <c r="I72" i="93"/>
  <c r="O73" i="93"/>
  <c r="E74" i="93"/>
  <c r="M74" i="93"/>
  <c r="U74" i="93"/>
  <c r="G75" i="93"/>
  <c r="O75" i="93"/>
  <c r="W75" i="93"/>
  <c r="E76" i="93"/>
  <c r="U76" i="93"/>
  <c r="L18" i="93"/>
  <c r="L25" i="93"/>
  <c r="T25" i="93"/>
  <c r="D55" i="93"/>
  <c r="F56" i="93"/>
  <c r="H65" i="93"/>
  <c r="J66" i="93"/>
  <c r="L67" i="93"/>
  <c r="N68" i="93"/>
  <c r="T69" i="93"/>
  <c r="O5" i="93"/>
  <c r="U9" i="93"/>
  <c r="G13" i="93"/>
  <c r="O13" i="93"/>
  <c r="W13" i="93"/>
  <c r="M14" i="93"/>
  <c r="U14" i="93"/>
  <c r="G15" i="93"/>
  <c r="W15" i="93"/>
  <c r="M16" i="93"/>
  <c r="U16" i="93"/>
  <c r="K18" i="93"/>
  <c r="E19" i="93"/>
  <c r="Q19" i="93"/>
  <c r="C20" i="93"/>
  <c r="K20" i="93"/>
  <c r="S20" i="93"/>
  <c r="I21" i="93"/>
  <c r="U21" i="93"/>
  <c r="E24" i="93"/>
  <c r="M24" i="93"/>
  <c r="C25" i="93"/>
  <c r="K25" i="93"/>
  <c r="S25" i="93"/>
  <c r="I28" i="93"/>
  <c r="E37" i="93"/>
  <c r="M37" i="93"/>
  <c r="U37" i="93"/>
  <c r="I41" i="93"/>
  <c r="Q41" i="93"/>
  <c r="O42" i="93"/>
  <c r="E45" i="93"/>
  <c r="M45" i="93"/>
  <c r="U45" i="93"/>
  <c r="I49" i="93"/>
  <c r="Q49" i="93"/>
  <c r="E58" i="93"/>
  <c r="Q58" i="93"/>
  <c r="G59" i="93"/>
  <c r="O65" i="93"/>
  <c r="E70" i="93"/>
  <c r="U70" i="93"/>
  <c r="I73" i="93"/>
  <c r="Q73" i="93"/>
  <c r="C74" i="93"/>
  <c r="O74" i="93"/>
  <c r="E75" i="93"/>
  <c r="M75" i="93"/>
  <c r="U75" i="93"/>
  <c r="G76" i="93"/>
  <c r="O76" i="93"/>
  <c r="W76" i="93"/>
  <c r="U34" i="15"/>
  <c r="W27" i="30"/>
  <c r="F22" i="102"/>
  <c r="K4" i="102"/>
  <c r="O53" i="101"/>
  <c r="I17" i="45"/>
  <c r="O22" i="45"/>
  <c r="C52" i="45"/>
  <c r="M27" i="30"/>
  <c r="L33" i="15"/>
  <c r="Q12" i="15"/>
  <c r="P18" i="15"/>
  <c r="K28" i="15"/>
  <c r="H27" i="75"/>
  <c r="F11" i="45"/>
  <c r="V11" i="45"/>
  <c r="L17" i="45"/>
  <c r="U27" i="45"/>
  <c r="K34" i="45"/>
  <c r="H28" i="15"/>
  <c r="F71" i="15"/>
  <c r="V71" i="15"/>
  <c r="I52" i="45"/>
  <c r="M72" i="45"/>
  <c r="E17" i="15"/>
  <c r="V17" i="15"/>
  <c r="L5" i="45"/>
  <c r="P71" i="45"/>
  <c r="F17" i="45"/>
  <c r="N22" i="45"/>
  <c r="M33" i="45"/>
  <c r="R52" i="45"/>
  <c r="V71" i="45"/>
  <c r="S71" i="30"/>
  <c r="H52" i="15"/>
  <c r="L72" i="15"/>
  <c r="T10" i="93"/>
  <c r="R24" i="93"/>
  <c r="T53" i="93"/>
  <c r="H10" i="93"/>
  <c r="H23" i="93"/>
  <c r="T31" i="93"/>
  <c r="R60" i="93"/>
  <c r="H69" i="93"/>
  <c r="C6" i="93"/>
  <c r="K6" i="93"/>
  <c r="S6" i="93"/>
  <c r="E7" i="93"/>
  <c r="Q7" i="93"/>
  <c r="G9" i="93"/>
  <c r="I10" i="93"/>
  <c r="M13" i="93"/>
  <c r="K14" i="93"/>
  <c r="M15" i="93"/>
  <c r="G16" i="93"/>
  <c r="S16" i="93"/>
  <c r="C19" i="93"/>
  <c r="S19" i="93"/>
  <c r="E20" i="93"/>
  <c r="U20" i="93"/>
  <c r="Q23" i="93"/>
  <c r="S28" i="93"/>
  <c r="U42" i="93"/>
  <c r="I55" i="93"/>
  <c r="Q55" i="93"/>
  <c r="E59" i="93"/>
  <c r="C62" i="93"/>
  <c r="K62" i="93"/>
  <c r="S62" i="93"/>
  <c r="Q63" i="93"/>
  <c r="I65" i="93"/>
  <c r="Q65" i="93"/>
  <c r="C66" i="93"/>
  <c r="K66" i="93"/>
  <c r="S66" i="93"/>
  <c r="M67" i="93"/>
  <c r="E69" i="93"/>
  <c r="M69" i="93"/>
  <c r="U69" i="93"/>
  <c r="W70" i="93"/>
  <c r="C73" i="93"/>
  <c r="S73" i="93"/>
  <c r="I76" i="93"/>
  <c r="R21" i="93"/>
  <c r="D59" i="93"/>
  <c r="V60" i="93"/>
  <c r="R62" i="93"/>
  <c r="T63" i="93"/>
  <c r="D67" i="93"/>
  <c r="V75" i="93"/>
  <c r="R5" i="93"/>
  <c r="L14" i="93"/>
  <c r="F15" i="93"/>
  <c r="R15" i="93"/>
  <c r="P16" i="93"/>
  <c r="H19" i="93"/>
  <c r="F20" i="93"/>
  <c r="R20" i="93"/>
  <c r="D21" i="93"/>
  <c r="L21" i="93"/>
  <c r="T21" i="93"/>
  <c r="F23" i="93"/>
  <c r="V23" i="93"/>
  <c r="L24" i="93"/>
  <c r="T24" i="93"/>
  <c r="J25" i="93"/>
  <c r="R25" i="93"/>
  <c r="F29" i="93"/>
  <c r="N29" i="93"/>
  <c r="V29" i="93"/>
  <c r="D30" i="93"/>
  <c r="T30" i="93"/>
  <c r="H35" i="93"/>
  <c r="L39" i="93"/>
  <c r="N42" i="93"/>
  <c r="D47" i="93"/>
  <c r="T47" i="93"/>
  <c r="R55" i="93"/>
  <c r="D56" i="93"/>
  <c r="T56" i="93"/>
  <c r="T70" i="93"/>
  <c r="P75" i="93"/>
  <c r="F76" i="93"/>
  <c r="N76" i="93"/>
  <c r="V76" i="93"/>
  <c r="D5" i="93"/>
  <c r="R19" i="93"/>
  <c r="D29" i="93"/>
  <c r="F30" i="93"/>
  <c r="J54" i="93"/>
  <c r="H57" i="93"/>
  <c r="J58" i="93"/>
  <c r="V64" i="93"/>
  <c r="I9" i="93"/>
  <c r="G10" i="93"/>
  <c r="O10" i="93"/>
  <c r="W10" i="93"/>
  <c r="I16" i="93"/>
  <c r="O34" i="93"/>
  <c r="C53" i="93"/>
  <c r="W74" i="93"/>
  <c r="D3" i="12"/>
  <c r="L2" i="34"/>
  <c r="O2" i="121"/>
  <c r="S2" i="118"/>
  <c r="S2" i="97"/>
  <c r="L2" i="121"/>
  <c r="Q2" i="5"/>
  <c r="P3" i="12"/>
  <c r="S3" i="12"/>
  <c r="V2" i="95"/>
  <c r="R2" i="89"/>
  <c r="J2" i="114"/>
  <c r="H2" i="92"/>
  <c r="E2" i="66"/>
  <c r="T2" i="85"/>
  <c r="I11" i="12"/>
  <c r="I3" i="12" s="1"/>
  <c r="P2" i="2"/>
  <c r="T26" i="7"/>
  <c r="Q3" i="7"/>
  <c r="H3" i="9"/>
  <c r="J2" i="2"/>
  <c r="R3" i="9"/>
  <c r="V4" i="11"/>
  <c r="F17" i="11"/>
  <c r="K164" i="149"/>
  <c r="T3" i="7"/>
  <c r="I164" i="149"/>
  <c r="G3" i="11"/>
  <c r="K3" i="7"/>
  <c r="S3" i="11"/>
  <c r="G17" i="9"/>
  <c r="K132" i="149"/>
  <c r="G97" i="149"/>
  <c r="E96" i="149"/>
  <c r="G2" i="95"/>
  <c r="S84" i="149"/>
  <c r="K82" i="149"/>
  <c r="K81" i="149"/>
  <c r="T68" i="149"/>
  <c r="T65" i="149"/>
  <c r="J64" i="149"/>
  <c r="R47" i="149"/>
  <c r="J44" i="149"/>
  <c r="E26" i="149"/>
  <c r="U2" i="66"/>
  <c r="E59" i="149"/>
  <c r="G47" i="149"/>
  <c r="M47" i="149"/>
  <c r="K40" i="149"/>
  <c r="D31" i="149"/>
  <c r="I93" i="149"/>
  <c r="K77" i="149"/>
  <c r="E74" i="149"/>
  <c r="V72" i="149"/>
  <c r="V69" i="149"/>
  <c r="R65" i="149"/>
  <c r="H64" i="149"/>
  <c r="W52" i="149"/>
  <c r="M49" i="149"/>
  <c r="O48" i="149"/>
  <c r="L47" i="149"/>
  <c r="L44" i="149"/>
  <c r="C7" i="149"/>
  <c r="Q6" i="149"/>
  <c r="J132" i="149"/>
  <c r="H128" i="149"/>
  <c r="J127" i="149"/>
  <c r="V117" i="149"/>
  <c r="F93" i="149"/>
  <c r="L85" i="149"/>
  <c r="R84" i="149"/>
  <c r="P79" i="149"/>
  <c r="C71" i="149"/>
  <c r="C2" i="69"/>
  <c r="W69" i="149"/>
  <c r="Q67" i="149"/>
  <c r="I47" i="149"/>
  <c r="L32" i="149"/>
  <c r="P3" i="9"/>
  <c r="R3" i="12"/>
  <c r="L3" i="7"/>
  <c r="K26" i="7"/>
  <c r="E71" i="7"/>
  <c r="O2" i="114"/>
  <c r="F3" i="7"/>
  <c r="V134" i="149"/>
  <c r="C3" i="9"/>
  <c r="S3" i="9"/>
  <c r="G17" i="7"/>
  <c r="C22" i="12"/>
  <c r="Q2" i="115"/>
  <c r="C131" i="149"/>
  <c r="D125" i="149"/>
  <c r="S101" i="149"/>
  <c r="C2" i="91"/>
  <c r="S80" i="149"/>
  <c r="N64" i="149"/>
  <c r="S53" i="149"/>
  <c r="K30" i="149"/>
  <c r="P56" i="149"/>
  <c r="R49" i="149"/>
  <c r="W46" i="149"/>
  <c r="U29" i="149"/>
  <c r="C83" i="149"/>
  <c r="K73" i="149"/>
  <c r="F69" i="149"/>
  <c r="L67" i="149"/>
  <c r="H66" i="149"/>
  <c r="R66" i="149"/>
  <c r="J60" i="149"/>
  <c r="U58" i="149"/>
  <c r="W55" i="149"/>
  <c r="K52" i="149"/>
  <c r="S48" i="149"/>
  <c r="K34" i="149"/>
  <c r="I27" i="149"/>
  <c r="G7" i="149"/>
  <c r="U6" i="149"/>
  <c r="K5" i="149"/>
  <c r="N132" i="149"/>
  <c r="U121" i="149"/>
  <c r="N127" i="149"/>
  <c r="F113" i="149"/>
  <c r="P105" i="149"/>
  <c r="N99" i="149"/>
  <c r="N91" i="149"/>
  <c r="N78" i="149"/>
  <c r="G2" i="69"/>
  <c r="I68" i="149"/>
  <c r="W26" i="102"/>
  <c r="N26" i="7"/>
  <c r="E3" i="12"/>
  <c r="Q3" i="11"/>
  <c r="O26" i="7"/>
  <c r="Q71" i="11"/>
  <c r="H3" i="12"/>
  <c r="N3" i="11"/>
  <c r="F17" i="12"/>
  <c r="V52" i="7"/>
  <c r="J71" i="11"/>
  <c r="V71" i="7"/>
  <c r="O17" i="9"/>
  <c r="U139" i="149"/>
  <c r="K134" i="149"/>
  <c r="S132" i="149"/>
  <c r="E130" i="149"/>
  <c r="I113" i="149"/>
  <c r="E101" i="149"/>
  <c r="Q83" i="149"/>
  <c r="S82" i="149"/>
  <c r="Q81" i="149"/>
  <c r="I77" i="149"/>
  <c r="M73" i="149"/>
  <c r="H67" i="149"/>
  <c r="D59" i="149"/>
  <c r="F2" i="58"/>
  <c r="C56" i="149"/>
  <c r="U48" i="149"/>
  <c r="J47" i="149"/>
  <c r="M25" i="149"/>
  <c r="V26" i="102"/>
  <c r="P2" i="55"/>
  <c r="V52" i="149"/>
  <c r="O44" i="149"/>
  <c r="O43" i="149"/>
  <c r="U43" i="149"/>
  <c r="G37" i="149"/>
  <c r="W37" i="149"/>
  <c r="L33" i="149"/>
  <c r="D32" i="149"/>
  <c r="W83" i="149"/>
  <c r="U82" i="149"/>
  <c r="D68" i="149"/>
  <c r="P64" i="149"/>
  <c r="D44" i="149"/>
  <c r="O34" i="149"/>
  <c r="O125" i="149"/>
  <c r="T108" i="149"/>
  <c r="N102" i="149"/>
  <c r="F97" i="149"/>
  <c r="J89" i="149"/>
  <c r="S88" i="149"/>
  <c r="F86" i="149"/>
  <c r="J84" i="149"/>
  <c r="F82" i="149"/>
  <c r="P81" i="149"/>
  <c r="F80" i="149"/>
  <c r="U72" i="149"/>
  <c r="I65" i="149"/>
  <c r="U64" i="149"/>
  <c r="N53" i="149"/>
  <c r="T48" i="149"/>
  <c r="S44" i="149"/>
  <c r="H26" i="149"/>
  <c r="D26" i="7"/>
  <c r="M3" i="7"/>
  <c r="W11" i="7"/>
  <c r="W27" i="9"/>
  <c r="V17" i="12"/>
  <c r="V33" i="7"/>
  <c r="G17" i="11"/>
  <c r="Q26" i="7"/>
  <c r="W151" i="149"/>
  <c r="G132" i="149"/>
  <c r="E105" i="149"/>
  <c r="E83" i="149"/>
  <c r="S74" i="149"/>
  <c r="D71" i="149"/>
  <c r="N2" i="66"/>
  <c r="W54" i="149"/>
  <c r="T2" i="42"/>
  <c r="N55" i="149"/>
  <c r="S47" i="149"/>
  <c r="J88" i="149"/>
  <c r="M84" i="149"/>
  <c r="S81" i="149"/>
  <c r="T72" i="149"/>
  <c r="L70" i="149"/>
  <c r="K49" i="149"/>
  <c r="H46" i="149"/>
  <c r="T41" i="149"/>
  <c r="H2" i="115"/>
  <c r="C125" i="149"/>
  <c r="I2" i="110"/>
  <c r="V127" i="149"/>
  <c r="R117" i="149"/>
  <c r="P92" i="149"/>
  <c r="L2" i="90"/>
  <c r="F2" i="89"/>
  <c r="P2" i="88"/>
  <c r="I72" i="149"/>
  <c r="M2" i="66"/>
  <c r="E66" i="149"/>
  <c r="R56" i="149"/>
  <c r="R53" i="149"/>
  <c r="P52" i="149"/>
  <c r="F2" i="44"/>
  <c r="U46" i="149"/>
  <c r="M164" i="149"/>
  <c r="E134" i="149"/>
  <c r="O127" i="149"/>
  <c r="E97" i="149"/>
  <c r="P41" i="149"/>
  <c r="I121" i="149"/>
  <c r="H97" i="149"/>
  <c r="D91" i="149"/>
  <c r="N73" i="149"/>
  <c r="E68" i="149"/>
  <c r="H134" i="149"/>
  <c r="I134" i="149"/>
  <c r="M132" i="149"/>
  <c r="I128" i="149"/>
  <c r="G108" i="149"/>
  <c r="E8" i="149"/>
  <c r="W6" i="149"/>
  <c r="M5" i="149"/>
  <c r="V99" i="149"/>
  <c r="L75" i="149"/>
  <c r="N75" i="149"/>
  <c r="U70" i="149"/>
  <c r="K69" i="149"/>
  <c r="M128" i="149"/>
  <c r="Q129" i="149"/>
  <c r="M97" i="149"/>
  <c r="H41" i="149"/>
  <c r="J41" i="149"/>
  <c r="L38" i="149"/>
  <c r="I8" i="149"/>
  <c r="T113" i="149"/>
  <c r="J2" i="110"/>
  <c r="Q105" i="149"/>
  <c r="C5" i="149"/>
  <c r="T97" i="149"/>
  <c r="P91" i="149"/>
  <c r="T83" i="149"/>
  <c r="L74" i="149"/>
  <c r="K72" i="149"/>
  <c r="L3" i="9"/>
  <c r="R2" i="2"/>
  <c r="E3" i="9"/>
  <c r="O3" i="12"/>
  <c r="M17" i="12"/>
  <c r="W27" i="7"/>
  <c r="E71" i="11"/>
  <c r="J4" i="7"/>
  <c r="V2" i="2"/>
  <c r="R134" i="149"/>
  <c r="W4" i="11"/>
  <c r="U26" i="7"/>
  <c r="L164" i="149"/>
  <c r="M129" i="149"/>
  <c r="W117" i="149"/>
  <c r="M101" i="149"/>
  <c r="Q98" i="149"/>
  <c r="W2" i="95"/>
  <c r="O2" i="91"/>
  <c r="G74" i="149"/>
  <c r="U73" i="149"/>
  <c r="J72" i="149"/>
  <c r="N2" i="58"/>
  <c r="Q57" i="149"/>
  <c r="J39" i="149"/>
  <c r="F38" i="149"/>
  <c r="U25" i="149"/>
  <c r="L56" i="149"/>
  <c r="H55" i="149"/>
  <c r="H53" i="149"/>
  <c r="R48" i="149"/>
  <c r="V2" i="30"/>
  <c r="C89" i="149"/>
  <c r="Q84" i="149"/>
  <c r="I80" i="149"/>
  <c r="S75" i="149"/>
  <c r="R67" i="149"/>
  <c r="T66" i="149"/>
  <c r="S58" i="149"/>
  <c r="W57" i="149"/>
  <c r="U56" i="149"/>
  <c r="G54" i="149"/>
  <c r="M54" i="149"/>
  <c r="N40" i="149"/>
  <c r="W5" i="149"/>
  <c r="L129" i="149"/>
  <c r="G125" i="149"/>
  <c r="T130" i="149"/>
  <c r="L105" i="149"/>
  <c r="F102" i="149"/>
  <c r="J2" i="97"/>
  <c r="N97" i="149"/>
  <c r="J91" i="149"/>
  <c r="H90" i="149"/>
  <c r="S2" i="69"/>
  <c r="G2" i="67"/>
  <c r="N58" i="149"/>
  <c r="V56" i="149"/>
  <c r="V55" i="149"/>
  <c r="J54" i="149"/>
  <c r="D52" i="149"/>
  <c r="J49" i="149"/>
  <c r="E37" i="149"/>
  <c r="R7" i="149"/>
  <c r="H26" i="7"/>
  <c r="Q2" i="2"/>
  <c r="W27" i="12"/>
  <c r="R3" i="7"/>
  <c r="N71" i="11"/>
  <c r="O164" i="149"/>
  <c r="D3" i="11"/>
  <c r="I11" i="9"/>
  <c r="U11" i="7"/>
  <c r="U3" i="7" s="1"/>
  <c r="W134" i="149"/>
  <c r="G2" i="107"/>
  <c r="K117" i="149"/>
  <c r="I2" i="100"/>
  <c r="S2" i="91"/>
  <c r="K89" i="149"/>
  <c r="W84" i="149"/>
  <c r="M83" i="149"/>
  <c r="O82" i="149"/>
  <c r="U75" i="149"/>
  <c r="K74" i="149"/>
  <c r="N72" i="149"/>
  <c r="V68" i="149"/>
  <c r="F60" i="149"/>
  <c r="H2" i="59"/>
  <c r="U57" i="149"/>
  <c r="C49" i="149"/>
  <c r="Q2" i="43"/>
  <c r="V47" i="149"/>
  <c r="N45" i="149"/>
  <c r="N44" i="149"/>
  <c r="L43" i="149"/>
  <c r="I26" i="149"/>
  <c r="V48" i="149"/>
  <c r="I40" i="149"/>
  <c r="J33" i="149"/>
  <c r="D33" i="149"/>
  <c r="M89" i="149"/>
  <c r="Q87" i="149"/>
  <c r="K84" i="149"/>
  <c r="C81" i="149"/>
  <c r="O77" i="149"/>
  <c r="L72" i="149"/>
  <c r="T70" i="149"/>
  <c r="T62" i="149"/>
  <c r="P46" i="149"/>
  <c r="L45" i="149"/>
  <c r="P44" i="149"/>
  <c r="R40" i="149"/>
  <c r="G30" i="149"/>
  <c r="L126" i="149"/>
  <c r="J117" i="149"/>
  <c r="R97" i="149"/>
  <c r="O88" i="149"/>
  <c r="L87" i="149"/>
  <c r="V84" i="149"/>
  <c r="G71" i="149"/>
  <c r="W2" i="69"/>
  <c r="M2" i="68"/>
  <c r="T58" i="149"/>
  <c r="M45" i="149"/>
  <c r="K29" i="149"/>
  <c r="P3" i="11"/>
  <c r="J71" i="9"/>
  <c r="V71" i="11"/>
  <c r="V151" i="149"/>
  <c r="J134" i="149"/>
  <c r="D3" i="9"/>
  <c r="F3" i="12"/>
  <c r="C3" i="7"/>
  <c r="K3" i="11"/>
  <c r="I11" i="7"/>
  <c r="C22" i="11"/>
  <c r="M26" i="7"/>
  <c r="T164" i="149"/>
  <c r="S151" i="149"/>
  <c r="U129" i="149"/>
  <c r="J121" i="149"/>
  <c r="O108" i="149"/>
  <c r="E92" i="149"/>
  <c r="W2" i="91"/>
  <c r="U85" i="149"/>
  <c r="W80" i="149"/>
  <c r="O74" i="149"/>
  <c r="R72" i="149"/>
  <c r="L2" i="67"/>
  <c r="R64" i="149"/>
  <c r="P63" i="149"/>
  <c r="V2" i="58"/>
  <c r="C58" i="149"/>
  <c r="W53" i="149"/>
  <c r="E52" i="149"/>
  <c r="G49" i="149"/>
  <c r="T43" i="149"/>
  <c r="R39" i="149"/>
  <c r="W31" i="149"/>
  <c r="F29" i="149"/>
  <c r="N57" i="149"/>
  <c r="T56" i="149"/>
  <c r="J55" i="149"/>
  <c r="C40" i="149"/>
  <c r="I39" i="149"/>
  <c r="E38" i="149"/>
  <c r="U28" i="149"/>
  <c r="W89" i="149"/>
  <c r="U81" i="149"/>
  <c r="C79" i="149"/>
  <c r="H70" i="149"/>
  <c r="F66" i="149"/>
  <c r="O57" i="149"/>
  <c r="E54" i="149"/>
  <c r="T46" i="149"/>
  <c r="V45" i="149"/>
  <c r="V40" i="149"/>
  <c r="E33" i="149"/>
  <c r="H29" i="149"/>
  <c r="G25" i="149"/>
  <c r="I6" i="149"/>
  <c r="F131" i="149"/>
  <c r="T129" i="149"/>
  <c r="L130" i="149"/>
  <c r="R127" i="149"/>
  <c r="J113" i="149"/>
  <c r="P98" i="149"/>
  <c r="H83" i="149"/>
  <c r="N79" i="149"/>
  <c r="D73" i="149"/>
  <c r="K71" i="149"/>
  <c r="Q2" i="68"/>
  <c r="C67" i="149"/>
  <c r="F55" i="149"/>
  <c r="D54" i="149"/>
  <c r="Q40" i="149"/>
  <c r="U39" i="149"/>
  <c r="T32" i="149"/>
  <c r="V5" i="149"/>
  <c r="N3" i="12"/>
  <c r="K3" i="12"/>
  <c r="W11" i="9"/>
  <c r="C17" i="12"/>
  <c r="E71" i="9"/>
  <c r="N3" i="9"/>
  <c r="H3" i="7"/>
  <c r="V17" i="7"/>
  <c r="G3" i="7"/>
  <c r="O3" i="11"/>
  <c r="O22" i="7"/>
  <c r="Q71" i="12"/>
  <c r="N2" i="110"/>
  <c r="Q108" i="149"/>
  <c r="C2" i="95"/>
  <c r="M90" i="149"/>
  <c r="S89" i="149"/>
  <c r="G82" i="149"/>
  <c r="W81" i="149"/>
  <c r="K80" i="149"/>
  <c r="M75" i="149"/>
  <c r="Q73" i="149"/>
  <c r="F72" i="149"/>
  <c r="P2" i="67"/>
  <c r="P65" i="149"/>
  <c r="F64" i="149"/>
  <c r="G58" i="149"/>
  <c r="K53" i="149"/>
  <c r="I52" i="149"/>
  <c r="I48" i="149"/>
  <c r="V46" i="149"/>
  <c r="V42" i="149"/>
  <c r="V39" i="149"/>
  <c r="O30" i="149"/>
  <c r="V54" i="149"/>
  <c r="D53" i="149"/>
  <c r="G40" i="149"/>
  <c r="K38" i="149"/>
  <c r="D3" i="30"/>
  <c r="P25" i="149"/>
  <c r="N69" i="149"/>
  <c r="J66" i="149"/>
  <c r="N63" i="149"/>
  <c r="S57" i="149"/>
  <c r="Q56" i="149"/>
  <c r="S54" i="149"/>
  <c r="M53" i="149"/>
  <c r="D47" i="149"/>
  <c r="H44" i="149"/>
  <c r="J40" i="149"/>
  <c r="H39" i="149"/>
  <c r="P130" i="149"/>
  <c r="D126" i="149"/>
  <c r="H105" i="149"/>
  <c r="P101" i="149"/>
  <c r="T98" i="149"/>
  <c r="J97" i="149"/>
  <c r="V91" i="149"/>
  <c r="G88" i="149"/>
  <c r="J2" i="84"/>
  <c r="N84" i="149"/>
  <c r="L83" i="149"/>
  <c r="D81" i="149"/>
  <c r="L79" i="149"/>
  <c r="H73" i="149"/>
  <c r="E2" i="70"/>
  <c r="E2" i="68"/>
  <c r="W67" i="149"/>
  <c r="R55" i="149"/>
  <c r="H54" i="149"/>
  <c r="O47" i="149"/>
  <c r="H32" i="149"/>
  <c r="W132" i="149"/>
  <c r="U128" i="149"/>
  <c r="T132" i="149"/>
  <c r="R128" i="149"/>
  <c r="R99" i="149"/>
  <c r="M64" i="149"/>
  <c r="Q62" i="149"/>
  <c r="Q151" i="149"/>
  <c r="P125" i="149"/>
  <c r="Q102" i="149"/>
  <c r="C99" i="149"/>
  <c r="R130" i="149"/>
  <c r="T117" i="149"/>
  <c r="V98" i="149"/>
  <c r="D90" i="149"/>
  <c r="F87" i="149"/>
  <c r="V78" i="149"/>
  <c r="D77" i="149"/>
  <c r="C65" i="149"/>
  <c r="E65" i="149"/>
  <c r="V164" i="149"/>
  <c r="S131" i="149"/>
  <c r="V2" i="110"/>
  <c r="W99" i="149"/>
  <c r="Q121" i="149"/>
  <c r="S121" i="149"/>
  <c r="F130" i="149"/>
  <c r="H126" i="149"/>
  <c r="M46" i="149"/>
  <c r="Q134" i="149"/>
  <c r="U132" i="149"/>
  <c r="O7" i="149"/>
  <c r="L128" i="149"/>
  <c r="J130" i="149"/>
  <c r="V89" i="149"/>
  <c r="M70" i="149"/>
  <c r="S69" i="149"/>
  <c r="O63" i="149"/>
  <c r="M2" i="2"/>
  <c r="G26" i="7"/>
  <c r="Q71" i="7"/>
  <c r="J4" i="9"/>
  <c r="N3" i="7"/>
  <c r="V4" i="7"/>
  <c r="L26" i="7"/>
  <c r="C3" i="11"/>
  <c r="O3" i="9"/>
  <c r="W2" i="2"/>
  <c r="I11" i="11"/>
  <c r="U11" i="9"/>
  <c r="C22" i="7"/>
  <c r="E26" i="7"/>
  <c r="G52" i="7"/>
  <c r="R2" i="110"/>
  <c r="K113" i="149"/>
  <c r="M85" i="149"/>
  <c r="C84" i="149"/>
  <c r="Q82" i="149"/>
  <c r="I81" i="149"/>
  <c r="Q75" i="149"/>
  <c r="D65" i="149"/>
  <c r="I58" i="149"/>
  <c r="K58" i="149"/>
  <c r="O53" i="149"/>
  <c r="M48" i="149"/>
  <c r="H47" i="149"/>
  <c r="H42" i="149"/>
  <c r="U34" i="149"/>
  <c r="N52" i="149"/>
  <c r="O46" i="149"/>
  <c r="M43" i="149"/>
  <c r="W28" i="149"/>
  <c r="H7" i="149"/>
  <c r="G93" i="149"/>
  <c r="E78" i="149"/>
  <c r="G73" i="149"/>
  <c r="H72" i="149"/>
  <c r="V64" i="149"/>
  <c r="J59" i="149"/>
  <c r="G52" i="149"/>
  <c r="O49" i="149"/>
  <c r="L46" i="149"/>
  <c r="P39" i="149"/>
  <c r="P38" i="149"/>
  <c r="G34" i="149"/>
  <c r="E27" i="149"/>
  <c r="S7" i="149"/>
  <c r="F117" i="149"/>
  <c r="L96" i="149"/>
  <c r="T92" i="149"/>
  <c r="R89" i="149"/>
  <c r="K88" i="149"/>
  <c r="D84" i="149"/>
  <c r="N80" i="149"/>
  <c r="J78" i="149"/>
  <c r="L73" i="149"/>
  <c r="G69" i="149"/>
  <c r="W2" i="67"/>
  <c r="K67" i="149"/>
  <c r="F56" i="149"/>
  <c r="V53" i="149"/>
  <c r="L48" i="149"/>
  <c r="W47" i="149"/>
  <c r="J25" i="149"/>
  <c r="E3" i="7"/>
  <c r="M3" i="11"/>
  <c r="P26" i="7"/>
  <c r="L3" i="11"/>
  <c r="F17" i="7"/>
  <c r="F134" i="149"/>
  <c r="O3" i="7"/>
  <c r="G3" i="12"/>
  <c r="O22" i="9"/>
  <c r="P164" i="149"/>
  <c r="I2" i="108"/>
  <c r="K97" i="149"/>
  <c r="M81" i="149"/>
  <c r="C80" i="149"/>
  <c r="I73" i="149"/>
  <c r="F2" i="66"/>
  <c r="C53" i="149"/>
  <c r="N39" i="149"/>
  <c r="Q43" i="149"/>
  <c r="O40" i="149"/>
  <c r="V36" i="149"/>
  <c r="E29" i="149"/>
  <c r="Q28" i="149"/>
  <c r="F5" i="149"/>
  <c r="D5" i="149"/>
  <c r="M82" i="149"/>
  <c r="V67" i="149"/>
  <c r="L64" i="149"/>
  <c r="W58" i="149"/>
  <c r="G56" i="149"/>
  <c r="C55" i="149"/>
  <c r="K54" i="149"/>
  <c r="Q54" i="149"/>
  <c r="S49" i="149"/>
  <c r="W7" i="149"/>
  <c r="E6" i="149"/>
  <c r="E121" i="149"/>
  <c r="K125" i="149"/>
  <c r="V113" i="149"/>
  <c r="R86" i="149"/>
  <c r="F83" i="149"/>
  <c r="Q72" i="149"/>
  <c r="E70" i="149"/>
  <c r="V2" i="44"/>
  <c r="P48" i="149"/>
  <c r="S40" i="149"/>
  <c r="C39" i="149"/>
  <c r="Q37" i="149"/>
  <c r="P32" i="149"/>
  <c r="T8" i="149"/>
  <c r="L2" i="2"/>
  <c r="E2" i="2"/>
  <c r="M3" i="9"/>
  <c r="U3" i="12"/>
  <c r="H2" i="2"/>
  <c r="J71" i="12"/>
  <c r="V71" i="9"/>
  <c r="S3" i="7"/>
  <c r="C132" i="149"/>
  <c r="U130" i="149"/>
  <c r="U117" i="149"/>
  <c r="S113" i="149"/>
  <c r="C82" i="149"/>
  <c r="I82" i="149"/>
  <c r="F70" i="149"/>
  <c r="J2" i="66"/>
  <c r="T59" i="149"/>
  <c r="I55" i="149"/>
  <c r="J46" i="149"/>
  <c r="V38" i="149"/>
  <c r="C32" i="149"/>
  <c r="F28" i="149"/>
  <c r="I2" i="66"/>
  <c r="I60" i="149"/>
  <c r="J58" i="149"/>
  <c r="P53" i="149"/>
  <c r="G46" i="149"/>
  <c r="P5" i="149"/>
  <c r="W73" i="149"/>
  <c r="R68" i="149"/>
  <c r="W48" i="149"/>
  <c r="T44" i="149"/>
  <c r="P128" i="149"/>
  <c r="N117" i="149"/>
  <c r="V97" i="149"/>
  <c r="N93" i="149"/>
  <c r="C88" i="149"/>
  <c r="L2" i="83"/>
  <c r="V82" i="149"/>
  <c r="E2" i="71"/>
  <c r="W2" i="71"/>
  <c r="K2" i="69"/>
  <c r="O69" i="149"/>
  <c r="W65" i="149"/>
  <c r="K63" i="149"/>
  <c r="G59" i="149"/>
  <c r="F57" i="149"/>
  <c r="L53" i="149"/>
  <c r="D48" i="149"/>
  <c r="K47" i="149"/>
  <c r="P3" i="7"/>
  <c r="K2" i="109"/>
  <c r="I2" i="2"/>
  <c r="Q3" i="9"/>
  <c r="W11" i="12"/>
  <c r="W3" i="12" s="1"/>
  <c r="C26" i="7"/>
  <c r="Q71" i="9"/>
  <c r="H3" i="11"/>
  <c r="J4" i="12"/>
  <c r="J3" i="12" s="1"/>
  <c r="J26" i="7"/>
  <c r="L52" i="7"/>
  <c r="V17" i="11"/>
  <c r="N134" i="149"/>
  <c r="C2" i="2"/>
  <c r="U11" i="11"/>
  <c r="S52" i="7"/>
  <c r="G151" i="149"/>
  <c r="L125" i="149"/>
  <c r="K2" i="91"/>
  <c r="U83" i="149"/>
  <c r="C74" i="149"/>
  <c r="I2" i="73"/>
  <c r="J70" i="149"/>
  <c r="N68" i="149"/>
  <c r="N60" i="149"/>
  <c r="M55" i="149"/>
  <c r="N47" i="149"/>
  <c r="D37" i="149"/>
  <c r="I31" i="149"/>
  <c r="J52" i="149"/>
  <c r="N48" i="149"/>
  <c r="C47" i="149"/>
  <c r="V31" i="149"/>
  <c r="E28" i="149"/>
  <c r="T5" i="149"/>
  <c r="C93" i="149"/>
  <c r="U89" i="149"/>
  <c r="D72" i="149"/>
  <c r="T67" i="149"/>
  <c r="N65" i="149"/>
  <c r="D64" i="149"/>
  <c r="S52" i="149"/>
  <c r="D41" i="149"/>
  <c r="C34" i="149"/>
  <c r="S125" i="149"/>
  <c r="F127" i="149"/>
  <c r="H108" i="149"/>
  <c r="F99" i="149"/>
  <c r="N89" i="149"/>
  <c r="M2" i="87"/>
  <c r="T87" i="149"/>
  <c r="J82" i="149"/>
  <c r="D75" i="149"/>
  <c r="U2" i="70"/>
  <c r="Q68" i="149"/>
  <c r="M2" i="64"/>
  <c r="K59" i="149"/>
  <c r="L58" i="149"/>
  <c r="G44" i="149"/>
  <c r="O38" i="149"/>
  <c r="H8" i="149"/>
  <c r="J7" i="149"/>
  <c r="J5" i="149"/>
  <c r="M139" i="149"/>
  <c r="U134" i="149"/>
  <c r="Q8" i="149"/>
  <c r="N130" i="149"/>
  <c r="D127" i="149"/>
  <c r="P93" i="149"/>
  <c r="H86" i="149"/>
  <c r="V85" i="149"/>
  <c r="M72" i="149"/>
  <c r="Q70" i="149"/>
  <c r="R164" i="149"/>
  <c r="Q139" i="149"/>
  <c r="I117" i="149"/>
  <c r="E108" i="149"/>
  <c r="V132" i="149"/>
  <c r="E62" i="149"/>
  <c r="E164" i="149"/>
  <c r="O132" i="149"/>
  <c r="C129" i="149"/>
  <c r="O105" i="149"/>
  <c r="K7" i="149"/>
  <c r="D113" i="149"/>
  <c r="L99" i="149"/>
  <c r="P83" i="149"/>
  <c r="P75" i="149"/>
  <c r="G129" i="149"/>
  <c r="N87" i="149"/>
  <c r="D83" i="149"/>
  <c r="D79" i="149"/>
  <c r="W66" i="149"/>
  <c r="M62" i="149"/>
  <c r="R26" i="7"/>
  <c r="F3" i="9"/>
  <c r="J4" i="11"/>
  <c r="J3" i="11" s="1"/>
  <c r="V4" i="9"/>
  <c r="L139" i="149"/>
  <c r="C17" i="7"/>
  <c r="O22" i="12"/>
  <c r="G117" i="149"/>
  <c r="D88" i="149"/>
  <c r="O86" i="149"/>
  <c r="I83" i="149"/>
  <c r="E80" i="149"/>
  <c r="W74" i="149"/>
  <c r="M74" i="149"/>
  <c r="E73" i="149"/>
  <c r="N70" i="149"/>
  <c r="K56" i="149"/>
  <c r="M52" i="149"/>
  <c r="D43" i="149"/>
  <c r="S26" i="149"/>
  <c r="E25" i="149"/>
  <c r="V57" i="149"/>
  <c r="S37" i="149"/>
  <c r="M28" i="149"/>
  <c r="E89" i="149"/>
  <c r="O85" i="149"/>
  <c r="G84" i="149"/>
  <c r="O80" i="149"/>
  <c r="C75" i="149"/>
  <c r="P70" i="149"/>
  <c r="D67" i="149"/>
  <c r="D66" i="149"/>
  <c r="N66" i="149"/>
  <c r="R63" i="149"/>
  <c r="P60" i="149"/>
  <c r="M58" i="149"/>
  <c r="G57" i="149"/>
  <c r="S55" i="149"/>
  <c r="Q53" i="149"/>
  <c r="F42" i="149"/>
  <c r="O25" i="149"/>
  <c r="W125" i="149"/>
  <c r="D130" i="149"/>
  <c r="L108" i="149"/>
  <c r="R113" i="149"/>
  <c r="V102" i="149"/>
  <c r="J99" i="149"/>
  <c r="H98" i="149"/>
  <c r="N86" i="149"/>
  <c r="N82" i="149"/>
  <c r="U68" i="149"/>
  <c r="P55" i="149"/>
  <c r="M17" i="11"/>
  <c r="C2" i="114"/>
  <c r="L3" i="12"/>
  <c r="P139" i="149"/>
  <c r="F26" i="7"/>
  <c r="O17" i="11"/>
  <c r="I26" i="7"/>
  <c r="G134" i="149"/>
  <c r="T125" i="149"/>
  <c r="Q130" i="149"/>
  <c r="U126" i="149"/>
  <c r="Q117" i="149"/>
  <c r="I108" i="149"/>
  <c r="O113" i="149"/>
  <c r="E82" i="149"/>
  <c r="E77" i="149"/>
  <c r="E75" i="149"/>
  <c r="Q2" i="73"/>
  <c r="R70" i="149"/>
  <c r="R2" i="68"/>
  <c r="F68" i="149"/>
  <c r="H2" i="67"/>
  <c r="H65" i="149"/>
  <c r="R62" i="149"/>
  <c r="V60" i="149"/>
  <c r="O58" i="149"/>
  <c r="U55" i="149"/>
  <c r="Q52" i="149"/>
  <c r="F47" i="149"/>
  <c r="J38" i="149"/>
  <c r="L2" i="55"/>
  <c r="N54" i="149"/>
  <c r="F48" i="149"/>
  <c r="G2" i="43"/>
  <c r="P3" i="30"/>
  <c r="M29" i="149"/>
  <c r="L7" i="149"/>
  <c r="L6" i="149"/>
  <c r="U91" i="149"/>
  <c r="G89" i="149"/>
  <c r="E81" i="149"/>
  <c r="Q80" i="149"/>
  <c r="V71" i="149"/>
  <c r="J68" i="149"/>
  <c r="F65" i="149"/>
  <c r="D62" i="149"/>
  <c r="R59" i="149"/>
  <c r="L41" i="149"/>
  <c r="H2" i="35"/>
  <c r="T39" i="149"/>
  <c r="D38" i="149"/>
  <c r="N37" i="149"/>
  <c r="D29" i="149"/>
  <c r="S25" i="149"/>
  <c r="P2" i="115"/>
  <c r="H130" i="149"/>
  <c r="P108" i="149"/>
  <c r="J102" i="149"/>
  <c r="L98" i="149"/>
  <c r="L90" i="149"/>
  <c r="U88" i="149"/>
  <c r="F84" i="149"/>
  <c r="H2" i="83"/>
  <c r="R82" i="149"/>
  <c r="T79" i="149"/>
  <c r="P73" i="149"/>
  <c r="O67" i="149"/>
  <c r="Q64" i="149"/>
  <c r="J53" i="149"/>
  <c r="Q47" i="149"/>
  <c r="G42" i="149"/>
  <c r="E40" i="149"/>
  <c r="F3" i="11"/>
  <c r="U2" i="2"/>
  <c r="M17" i="9"/>
  <c r="W27" i="11"/>
  <c r="D3" i="7"/>
  <c r="J52" i="7"/>
  <c r="J71" i="7"/>
  <c r="V71" i="12"/>
  <c r="F151" i="149"/>
  <c r="D139" i="149"/>
  <c r="T3" i="11"/>
  <c r="V4" i="12"/>
  <c r="V3" i="12" s="1"/>
  <c r="G3" i="9"/>
  <c r="C17" i="11"/>
  <c r="O22" i="11"/>
  <c r="E129" i="149"/>
  <c r="K2" i="107"/>
  <c r="O89" i="149"/>
  <c r="L88" i="149"/>
  <c r="E85" i="149"/>
  <c r="G80" i="149"/>
  <c r="M80" i="149"/>
  <c r="I75" i="149"/>
  <c r="O2" i="72"/>
  <c r="P71" i="149"/>
  <c r="L65" i="149"/>
  <c r="L60" i="149"/>
  <c r="Q58" i="149"/>
  <c r="M57" i="149"/>
  <c r="S56" i="149"/>
  <c r="G53" i="149"/>
  <c r="U52" i="149"/>
  <c r="E2" i="43"/>
  <c r="N28" i="149"/>
  <c r="D56" i="149"/>
  <c r="R54" i="149"/>
  <c r="T49" i="149"/>
  <c r="J48" i="149"/>
  <c r="U47" i="149"/>
  <c r="I41" i="149"/>
  <c r="O84" i="149"/>
  <c r="O81" i="149"/>
  <c r="V70" i="149"/>
  <c r="P67" i="149"/>
  <c r="L66" i="149"/>
  <c r="V66" i="149"/>
  <c r="R60" i="149"/>
  <c r="O56" i="149"/>
  <c r="O54" i="149"/>
  <c r="U54" i="149"/>
  <c r="I53" i="149"/>
  <c r="D46" i="149"/>
  <c r="D39" i="149"/>
  <c r="H38" i="149"/>
  <c r="G31" i="149"/>
  <c r="W30" i="149"/>
  <c r="M27" i="149"/>
  <c r="W25" i="149"/>
  <c r="D129" i="149"/>
  <c r="H127" i="149"/>
  <c r="D108" i="149"/>
  <c r="T105" i="149"/>
  <c r="L92" i="149"/>
  <c r="R91" i="149"/>
  <c r="H79" i="149"/>
  <c r="R78" i="149"/>
  <c r="T73" i="149"/>
  <c r="S67" i="149"/>
  <c r="G60" i="149"/>
  <c r="N56" i="149"/>
  <c r="E46" i="149"/>
  <c r="H27" i="149"/>
  <c r="F7" i="149"/>
  <c r="W2" i="109"/>
  <c r="E3" i="11"/>
  <c r="W11" i="11"/>
  <c r="M17" i="7"/>
  <c r="G17" i="12"/>
  <c r="O17" i="12"/>
  <c r="S26" i="7"/>
  <c r="R3" i="11"/>
  <c r="V17" i="9"/>
  <c r="T3" i="9"/>
  <c r="K3" i="9"/>
  <c r="S2" i="2"/>
  <c r="C17" i="9"/>
  <c r="O17" i="7"/>
  <c r="C22" i="9"/>
  <c r="E71" i="12"/>
  <c r="H164" i="149"/>
  <c r="O134" i="149"/>
  <c r="N121" i="149"/>
  <c r="S108" i="149"/>
  <c r="M98" i="149"/>
  <c r="I2" i="88"/>
  <c r="W82" i="149"/>
  <c r="G81" i="149"/>
  <c r="S2" i="72"/>
  <c r="E58" i="149"/>
  <c r="W56" i="149"/>
  <c r="W49" i="149"/>
  <c r="R57" i="149"/>
  <c r="F54" i="149"/>
  <c r="T53" i="149"/>
  <c r="K46" i="149"/>
  <c r="D7" i="149"/>
  <c r="C73" i="149"/>
  <c r="P66" i="149"/>
  <c r="H63" i="149"/>
  <c r="C57" i="149"/>
  <c r="C54" i="149"/>
  <c r="I54" i="149"/>
  <c r="U27" i="149"/>
  <c r="K25" i="149"/>
  <c r="M6" i="149"/>
  <c r="S5" i="149"/>
  <c r="M121" i="149"/>
  <c r="O121" i="149"/>
  <c r="T126" i="149"/>
  <c r="N113" i="149"/>
  <c r="D98" i="149"/>
  <c r="F91" i="149"/>
  <c r="W88" i="149"/>
  <c r="P2" i="83"/>
  <c r="J80" i="149"/>
  <c r="O71" i="149"/>
  <c r="C69" i="149"/>
  <c r="G67" i="149"/>
  <c r="J57" i="149"/>
  <c r="D55" i="149"/>
  <c r="H48" i="149"/>
  <c r="W41" i="149"/>
  <c r="U40" i="149"/>
  <c r="I132" i="149"/>
  <c r="E128" i="149"/>
  <c r="I129" i="149"/>
  <c r="E117" i="149"/>
  <c r="G105" i="149"/>
  <c r="G5" i="149"/>
  <c r="L101" i="149"/>
  <c r="P90" i="149"/>
  <c r="E88" i="149"/>
  <c r="I66" i="149"/>
  <c r="K66" i="149"/>
  <c r="D121" i="149"/>
  <c r="E127" i="149"/>
  <c r="L40" i="149"/>
  <c r="T90" i="149"/>
  <c r="F78" i="149"/>
  <c r="T77" i="149"/>
  <c r="C64" i="149"/>
  <c r="F164" i="149"/>
  <c r="G139" i="149"/>
  <c r="W127" i="149"/>
  <c r="O5" i="149"/>
  <c r="I70" i="149"/>
  <c r="M68" i="149"/>
  <c r="O68" i="149"/>
  <c r="C66" i="149"/>
  <c r="M40" i="149"/>
  <c r="I139" i="149"/>
  <c r="K139" i="149"/>
  <c r="Q128" i="149"/>
  <c r="K99" i="149"/>
  <c r="M99" i="149"/>
  <c r="E5" i="149"/>
  <c r="L117" i="149"/>
  <c r="F89" i="149"/>
  <c r="S2" i="75" l="1"/>
  <c r="H92" i="149"/>
  <c r="R75" i="149"/>
  <c r="L81" i="149"/>
  <c r="Q79" i="149"/>
  <c r="T82" i="149"/>
  <c r="Q85" i="149"/>
  <c r="W2" i="60"/>
  <c r="D69" i="149"/>
  <c r="J2" i="60"/>
  <c r="T101" i="149"/>
  <c r="U59" i="149"/>
  <c r="T2" i="60"/>
  <c r="D128" i="149"/>
  <c r="G131" i="149"/>
  <c r="Q125" i="149"/>
  <c r="Q2" i="60"/>
  <c r="P129" i="149"/>
  <c r="R2" i="94"/>
  <c r="I92" i="149"/>
  <c r="V75" i="149"/>
  <c r="Q96" i="149"/>
  <c r="F4" i="149"/>
  <c r="J86" i="149"/>
  <c r="F96" i="149"/>
  <c r="P2" i="60"/>
  <c r="T81" i="149"/>
  <c r="P126" i="149"/>
  <c r="D2" i="75"/>
  <c r="D2" i="94"/>
  <c r="M2" i="75"/>
  <c r="T2" i="102"/>
  <c r="H2" i="94"/>
  <c r="P2" i="102"/>
  <c r="N2" i="60"/>
  <c r="Q65" i="149"/>
  <c r="Q2" i="94"/>
  <c r="J129" i="149"/>
  <c r="I85" i="149"/>
  <c r="H45" i="149"/>
  <c r="H85" i="149"/>
  <c r="K57" i="149"/>
  <c r="M8" i="149"/>
  <c r="C108" i="149"/>
  <c r="S71" i="149"/>
  <c r="I2" i="75"/>
  <c r="R131" i="149"/>
  <c r="P59" i="149"/>
  <c r="U96" i="149"/>
  <c r="M79" i="149"/>
  <c r="I64" i="149"/>
  <c r="W98" i="149"/>
  <c r="M87" i="149"/>
  <c r="E60" i="149"/>
  <c r="I49" i="149"/>
  <c r="V93" i="149"/>
  <c r="O79" i="149"/>
  <c r="J101" i="149"/>
  <c r="E84" i="149"/>
  <c r="M126" i="149"/>
  <c r="K62" i="149"/>
  <c r="G99" i="149"/>
  <c r="R102" i="149"/>
  <c r="T75" i="149"/>
  <c r="H87" i="149"/>
  <c r="P77" i="149"/>
  <c r="L8" i="149"/>
  <c r="C63" i="149"/>
  <c r="P85" i="149"/>
  <c r="K2" i="94"/>
  <c r="K90" i="149"/>
  <c r="T63" i="149"/>
  <c r="E87" i="149"/>
  <c r="I79" i="149"/>
  <c r="V58" i="149"/>
  <c r="P2" i="75"/>
  <c r="Q99" i="149"/>
  <c r="K78" i="149"/>
  <c r="R88" i="149"/>
  <c r="S2" i="60"/>
  <c r="L2" i="94"/>
  <c r="E79" i="149"/>
  <c r="E39" i="149"/>
  <c r="C130" i="149"/>
  <c r="W78" i="149"/>
  <c r="K86" i="149"/>
  <c r="M130" i="149"/>
  <c r="M131" i="149"/>
  <c r="R151" i="149"/>
  <c r="Q59" i="149"/>
  <c r="M102" i="149"/>
  <c r="M2" i="60"/>
  <c r="H101" i="149"/>
  <c r="L49" i="149"/>
  <c r="H96" i="149"/>
  <c r="O99" i="149"/>
  <c r="D74" i="149"/>
  <c r="W86" i="149"/>
  <c r="H89" i="149"/>
  <c r="U79" i="149"/>
  <c r="H82" i="149"/>
  <c r="P34" i="149"/>
  <c r="S2" i="94"/>
  <c r="R93" i="149"/>
  <c r="U127" i="149"/>
  <c r="W77" i="149"/>
  <c r="T34" i="149"/>
  <c r="F77" i="149"/>
  <c r="P86" i="149"/>
  <c r="O2" i="75"/>
  <c r="S60" i="149"/>
  <c r="V80" i="149"/>
  <c r="R77" i="149"/>
  <c r="J87" i="149"/>
  <c r="S62" i="149"/>
  <c r="P74" i="149"/>
  <c r="C97" i="149"/>
  <c r="H69" i="149"/>
  <c r="U77" i="149"/>
  <c r="W97" i="149"/>
  <c r="D85" i="149"/>
  <c r="Q66" i="149"/>
  <c r="V41" i="149"/>
  <c r="U84" i="149"/>
  <c r="S63" i="149"/>
  <c r="V86" i="149"/>
  <c r="R83" i="149"/>
  <c r="S78" i="149"/>
  <c r="C43" i="149"/>
  <c r="W29" i="149"/>
  <c r="P2" i="94"/>
  <c r="T2" i="75"/>
  <c r="J93" i="149"/>
  <c r="C90" i="149"/>
  <c r="O78" i="149"/>
  <c r="F128" i="149"/>
  <c r="R80" i="149"/>
  <c r="J69" i="149"/>
  <c r="U90" i="149"/>
  <c r="G63" i="149"/>
  <c r="K2" i="75"/>
  <c r="Q126" i="149"/>
  <c r="H71" i="149"/>
  <c r="M66" i="149"/>
  <c r="M36" i="149"/>
  <c r="I59" i="149"/>
  <c r="K127" i="149"/>
  <c r="U125" i="149"/>
  <c r="G90" i="149"/>
  <c r="C91" i="149"/>
  <c r="V2" i="94"/>
  <c r="Q77" i="149"/>
  <c r="M93" i="149"/>
  <c r="S65" i="149"/>
  <c r="L71" i="149"/>
  <c r="N131" i="149"/>
  <c r="S90" i="149"/>
  <c r="F75" i="149"/>
  <c r="W131" i="149"/>
  <c r="D101" i="149"/>
  <c r="D93" i="149"/>
  <c r="R71" i="149"/>
  <c r="L77" i="149"/>
  <c r="L86" i="149"/>
  <c r="U62" i="149"/>
  <c r="K93" i="149"/>
  <c r="D164" i="149"/>
  <c r="T57" i="149"/>
  <c r="W39" i="149"/>
  <c r="M39" i="149"/>
  <c r="O129" i="149"/>
  <c r="J2" i="94"/>
  <c r="S86" i="149"/>
  <c r="N74" i="149"/>
  <c r="K87" i="149"/>
  <c r="C86" i="149"/>
  <c r="K64" i="149"/>
  <c r="S99" i="149"/>
  <c r="D92" i="149"/>
  <c r="I62" i="149"/>
  <c r="H57" i="149"/>
  <c r="E93" i="149"/>
  <c r="W85" i="149"/>
  <c r="Q101" i="149"/>
  <c r="H81" i="149"/>
  <c r="F2" i="94"/>
  <c r="V77" i="149"/>
  <c r="L62" i="149"/>
  <c r="J74" i="149"/>
  <c r="T88" i="149"/>
  <c r="K128" i="149"/>
  <c r="H49" i="149"/>
  <c r="U2" i="94"/>
  <c r="K2" i="60"/>
  <c r="R2" i="60"/>
  <c r="K43" i="149"/>
  <c r="R2" i="30"/>
  <c r="G87" i="149"/>
  <c r="S102" i="149"/>
  <c r="U101" i="149"/>
  <c r="H75" i="149"/>
  <c r="P87" i="149"/>
  <c r="I57" i="149"/>
  <c r="V74" i="149"/>
  <c r="F58" i="149"/>
  <c r="R58" i="149"/>
  <c r="O39" i="149"/>
  <c r="R41" i="149"/>
  <c r="O87" i="149"/>
  <c r="J62" i="149"/>
  <c r="U93" i="149"/>
  <c r="G98" i="149"/>
  <c r="G92" i="149"/>
  <c r="D63" i="149"/>
  <c r="E91" i="149"/>
  <c r="Q39" i="149"/>
  <c r="K83" i="149"/>
  <c r="I101" i="149"/>
  <c r="N88" i="149"/>
  <c r="P69" i="149"/>
  <c r="T85" i="149"/>
  <c r="W91" i="149"/>
  <c r="F74" i="149"/>
  <c r="P40" i="149"/>
  <c r="V92" i="149"/>
  <c r="V81" i="149"/>
  <c r="C113" i="149"/>
  <c r="I130" i="149"/>
  <c r="G77" i="149"/>
  <c r="S96" i="149"/>
  <c r="P96" i="149"/>
  <c r="I78" i="149"/>
  <c r="S79" i="149"/>
  <c r="L69" i="149"/>
  <c r="C2" i="75"/>
  <c r="O66" i="149"/>
  <c r="D57" i="149"/>
  <c r="T131" i="149"/>
  <c r="E64" i="149"/>
  <c r="K91" i="149"/>
  <c r="L80" i="149"/>
  <c r="H59" i="149"/>
  <c r="C164" i="149"/>
  <c r="W71" i="149"/>
  <c r="K102" i="149"/>
  <c r="S83" i="149"/>
  <c r="H58" i="149"/>
  <c r="F71" i="149"/>
  <c r="Q49" i="149"/>
  <c r="L2" i="75"/>
  <c r="N164" i="149"/>
  <c r="G62" i="149"/>
  <c r="J151" i="149"/>
  <c r="T69" i="149"/>
  <c r="F132" i="149"/>
  <c r="T102" i="149"/>
  <c r="E90" i="149"/>
  <c r="D102" i="149"/>
  <c r="O90" i="149"/>
  <c r="O2" i="60"/>
  <c r="V62" i="149"/>
  <c r="N62" i="149"/>
  <c r="V131" i="149"/>
  <c r="U49" i="149"/>
  <c r="U87" i="149"/>
  <c r="N71" i="149"/>
  <c r="D49" i="149"/>
  <c r="F92" i="149"/>
  <c r="G85" i="149"/>
  <c r="O65" i="149"/>
  <c r="P62" i="149"/>
  <c r="F63" i="149"/>
  <c r="W102" i="149"/>
  <c r="R132" i="149"/>
  <c r="W59" i="149"/>
  <c r="D86" i="149"/>
  <c r="F2" i="75"/>
  <c r="C2" i="30"/>
  <c r="U66" i="149"/>
  <c r="G2" i="60"/>
  <c r="D2" i="102"/>
  <c r="V130" i="149"/>
  <c r="R79" i="149"/>
  <c r="C78" i="149"/>
  <c r="O102" i="149"/>
  <c r="O91" i="149"/>
  <c r="O2" i="94"/>
  <c r="J36" i="149"/>
  <c r="M2" i="94"/>
  <c r="U8" i="149"/>
  <c r="T89" i="149"/>
  <c r="K60" i="149"/>
  <c r="G65" i="149"/>
  <c r="C77" i="149"/>
  <c r="I87" i="149"/>
  <c r="T121" i="149"/>
  <c r="R74" i="149"/>
  <c r="D2" i="60"/>
  <c r="M7" i="149"/>
  <c r="O97" i="149"/>
  <c r="R96" i="149"/>
  <c r="N29" i="149"/>
  <c r="C60" i="149"/>
  <c r="S126" i="149"/>
  <c r="P78" i="149"/>
  <c r="H77" i="149"/>
  <c r="S87" i="149"/>
  <c r="O83" i="149"/>
  <c r="O117" i="149"/>
  <c r="O131" i="149"/>
  <c r="G130" i="149"/>
  <c r="N2" i="94"/>
  <c r="P58" i="149"/>
  <c r="L121" i="149"/>
  <c r="H88" i="149"/>
  <c r="S59" i="149"/>
  <c r="S85" i="149"/>
  <c r="N83" i="149"/>
  <c r="G78" i="149"/>
  <c r="V2" i="60"/>
  <c r="W164" i="149"/>
  <c r="N129" i="149"/>
  <c r="Q131" i="149"/>
  <c r="F39" i="149"/>
  <c r="C87" i="149"/>
  <c r="V128" i="149"/>
  <c r="U2" i="102"/>
  <c r="K65" i="149"/>
  <c r="O59" i="149"/>
  <c r="K68" i="149"/>
  <c r="V88" i="149"/>
  <c r="G91" i="149"/>
  <c r="U86" i="149"/>
  <c r="N41" i="149"/>
  <c r="S64" i="149"/>
  <c r="Q63" i="149"/>
  <c r="S130" i="149"/>
  <c r="J75" i="149"/>
  <c r="M77" i="149"/>
  <c r="R101" i="149"/>
  <c r="K131" i="149"/>
  <c r="Q86" i="149"/>
  <c r="P49" i="149"/>
  <c r="S97" i="149"/>
  <c r="V101" i="149"/>
  <c r="Q71" i="149"/>
  <c r="C134" i="149"/>
  <c r="N139" i="149"/>
  <c r="T128" i="149"/>
  <c r="U105" i="149"/>
  <c r="F98" i="149"/>
  <c r="F129" i="149"/>
  <c r="C59" i="149"/>
  <c r="M91" i="149"/>
  <c r="I126" i="149"/>
  <c r="G79" i="149"/>
  <c r="T139" i="149"/>
  <c r="T96" i="149"/>
  <c r="N92" i="149"/>
  <c r="V121" i="149"/>
  <c r="G86" i="149"/>
  <c r="H91" i="149"/>
  <c r="U164" i="149"/>
  <c r="C2" i="60"/>
  <c r="G43" i="149"/>
  <c r="E2" i="60"/>
  <c r="S43" i="149"/>
  <c r="L59" i="149"/>
  <c r="N77" i="149"/>
  <c r="G2" i="75"/>
  <c r="P8" i="149"/>
  <c r="R126" i="149"/>
  <c r="J2" i="30"/>
  <c r="T2" i="94"/>
  <c r="J2" i="102"/>
  <c r="T29" i="149"/>
  <c r="W90" i="149"/>
  <c r="T99" i="149"/>
  <c r="M71" i="149"/>
  <c r="S139" i="149"/>
  <c r="F105" i="149"/>
  <c r="K85" i="149"/>
  <c r="D70" i="149"/>
  <c r="I5" i="149"/>
  <c r="T45" i="149"/>
  <c r="I96" i="149"/>
  <c r="C151" i="149"/>
  <c r="N2" i="102"/>
  <c r="W62" i="149"/>
  <c r="I7" i="149"/>
  <c r="S8" i="149"/>
  <c r="H129" i="149"/>
  <c r="G102" i="149"/>
  <c r="S164" i="149"/>
  <c r="N105" i="149"/>
  <c r="N81" i="149"/>
  <c r="D4" i="149"/>
  <c r="N42" i="149"/>
  <c r="K4" i="149"/>
  <c r="M86" i="149"/>
  <c r="R2" i="75"/>
  <c r="U65" i="149"/>
  <c r="U99" i="149"/>
  <c r="S66" i="149"/>
  <c r="L97" i="149"/>
  <c r="G72" i="149"/>
  <c r="O139" i="149"/>
  <c r="S91" i="149"/>
  <c r="N85" i="149"/>
  <c r="E132" i="149"/>
  <c r="C62" i="149"/>
  <c r="E98" i="149"/>
  <c r="M92" i="149"/>
  <c r="L2" i="60"/>
  <c r="J128" i="149"/>
  <c r="P151" i="149"/>
  <c r="M127" i="149"/>
  <c r="L63" i="149"/>
  <c r="U97" i="149"/>
  <c r="F41" i="149"/>
  <c r="J92" i="149"/>
  <c r="L78" i="149"/>
  <c r="J83" i="149"/>
  <c r="O2" i="30"/>
  <c r="W93" i="149"/>
  <c r="K151" i="149"/>
  <c r="V2" i="75"/>
  <c r="N98" i="149"/>
  <c r="P99" i="149"/>
  <c r="F125" i="149"/>
  <c r="W63" i="149"/>
  <c r="C117" i="149"/>
  <c r="H2" i="60"/>
  <c r="D134" i="149"/>
  <c r="E63" i="149"/>
  <c r="P88" i="149"/>
  <c r="J131" i="149"/>
  <c r="Q113" i="149"/>
  <c r="V83" i="149"/>
  <c r="C127" i="149"/>
  <c r="O64" i="149"/>
  <c r="R98" i="149"/>
  <c r="V63" i="149"/>
  <c r="C121" i="149"/>
  <c r="H78" i="149"/>
  <c r="Q60" i="149"/>
  <c r="Q90" i="149"/>
  <c r="O70" i="149"/>
  <c r="O60" i="149"/>
  <c r="M96" i="149"/>
  <c r="Q91" i="149"/>
  <c r="J2" i="75"/>
  <c r="I2" i="94"/>
  <c r="I86" i="149"/>
  <c r="E57" i="149"/>
  <c r="R105" i="149"/>
  <c r="I84" i="149"/>
  <c r="G101" i="149"/>
  <c r="D87" i="149"/>
  <c r="C101" i="149"/>
  <c r="I98" i="149"/>
  <c r="C139" i="149"/>
  <c r="E2" i="94"/>
  <c r="P82" i="149"/>
  <c r="G164" i="149"/>
  <c r="M59" i="149"/>
  <c r="O126" i="149"/>
  <c r="P127" i="149"/>
  <c r="G113" i="149"/>
  <c r="T134" i="149"/>
  <c r="F121" i="149"/>
  <c r="W105" i="149"/>
  <c r="W113" i="149"/>
  <c r="U108" i="149"/>
  <c r="G4" i="149"/>
  <c r="Q127" i="149"/>
  <c r="U92" i="149"/>
  <c r="S105" i="149"/>
  <c r="F88" i="149"/>
  <c r="W87" i="149"/>
  <c r="J63" i="149"/>
  <c r="I2" i="30"/>
  <c r="N151" i="149"/>
  <c r="G66" i="149"/>
  <c r="C2" i="46"/>
  <c r="H71" i="93"/>
  <c r="R129" i="149"/>
  <c r="M60" i="149"/>
  <c r="M63" i="149"/>
  <c r="L134" i="149"/>
  <c r="O98" i="149"/>
  <c r="I90" i="149"/>
  <c r="I151" i="149"/>
  <c r="E99" i="149"/>
  <c r="C105" i="149"/>
  <c r="I71" i="149"/>
  <c r="F40" i="149"/>
  <c r="G6" i="149"/>
  <c r="H4" i="15"/>
  <c r="H3" i="15" s="1"/>
  <c r="G53" i="93"/>
  <c r="G53" i="129" s="1"/>
  <c r="Q25" i="149"/>
  <c r="F126" i="149"/>
  <c r="J126" i="149"/>
  <c r="U5" i="149"/>
  <c r="J71" i="149"/>
  <c r="W108" i="149"/>
  <c r="F62" i="149"/>
  <c r="P131" i="149"/>
  <c r="U131" i="149"/>
  <c r="U102" i="149"/>
  <c r="S39" i="149"/>
  <c r="N128" i="149"/>
  <c r="D97" i="149"/>
  <c r="S2" i="102"/>
  <c r="I131" i="149"/>
  <c r="R90" i="149"/>
  <c r="Q78" i="149"/>
  <c r="O93" i="149"/>
  <c r="U80" i="149"/>
  <c r="D96" i="149"/>
  <c r="J164" i="149"/>
  <c r="C6" i="149"/>
  <c r="F108" i="149"/>
  <c r="L52" i="149"/>
  <c r="H102" i="149"/>
  <c r="L113" i="149"/>
  <c r="G64" i="149"/>
  <c r="C25" i="149"/>
  <c r="H2" i="102"/>
  <c r="H131" i="149"/>
  <c r="I91" i="149"/>
  <c r="O29" i="149"/>
  <c r="D151" i="149"/>
  <c r="G39" i="149"/>
  <c r="K48" i="149"/>
  <c r="K39" i="149"/>
  <c r="H113" i="149"/>
  <c r="D82" i="149"/>
  <c r="E34" i="149"/>
  <c r="H52" i="149"/>
  <c r="R2" i="102"/>
  <c r="P117" i="149"/>
  <c r="J65" i="149"/>
  <c r="G83" i="149"/>
  <c r="E102" i="149"/>
  <c r="Q89" i="149"/>
  <c r="V73" i="149"/>
  <c r="M105" i="149"/>
  <c r="N4" i="149"/>
  <c r="U98" i="149"/>
  <c r="C52" i="149"/>
  <c r="C48" i="149"/>
  <c r="J96" i="149"/>
  <c r="I25" i="149"/>
  <c r="J79" i="149"/>
  <c r="H62" i="149"/>
  <c r="O151" i="149"/>
  <c r="C102" i="149"/>
  <c r="K129" i="149"/>
  <c r="S117" i="149"/>
  <c r="K75" i="149"/>
  <c r="H125" i="149"/>
  <c r="V2" i="102"/>
  <c r="M108" i="149"/>
  <c r="E151" i="149"/>
  <c r="H74" i="149"/>
  <c r="N96" i="149"/>
  <c r="V108" i="149"/>
  <c r="E53" i="149"/>
  <c r="Q92" i="149"/>
  <c r="T84" i="149"/>
  <c r="W128" i="149"/>
  <c r="J73" i="149"/>
  <c r="U53" i="149"/>
  <c r="G2" i="102"/>
  <c r="G2" i="94"/>
  <c r="E113" i="149"/>
  <c r="G23" i="93"/>
  <c r="T80" i="149"/>
  <c r="G121" i="149"/>
  <c r="G75" i="149"/>
  <c r="W139" i="149"/>
  <c r="U78" i="149"/>
  <c r="Q2" i="75"/>
  <c r="W64" i="149"/>
  <c r="E125" i="149"/>
  <c r="P134" i="149"/>
  <c r="I88" i="149"/>
  <c r="F101" i="149"/>
  <c r="C126" i="149"/>
  <c r="K6" i="149"/>
  <c r="Q164" i="149"/>
  <c r="E7" i="149"/>
  <c r="O52" i="149"/>
  <c r="W121" i="149"/>
  <c r="M2" i="102"/>
  <c r="E47" i="149"/>
  <c r="V105" i="149"/>
  <c r="O4" i="149"/>
  <c r="L34" i="149"/>
  <c r="J77" i="149"/>
  <c r="M117" i="149"/>
  <c r="R81" i="149"/>
  <c r="T71" i="149"/>
  <c r="T91" i="149"/>
  <c r="E126" i="149"/>
  <c r="F53" i="149"/>
  <c r="C8" i="149"/>
  <c r="K101" i="149"/>
  <c r="T55" i="149"/>
  <c r="W126" i="149"/>
  <c r="G8" i="149"/>
  <c r="H99" i="149"/>
  <c r="V65" i="149"/>
  <c r="C72" i="149"/>
  <c r="E131" i="149"/>
  <c r="D58" i="149"/>
  <c r="J108" i="149"/>
  <c r="E49" i="149"/>
  <c r="P121" i="149"/>
  <c r="W75" i="149"/>
  <c r="U38" i="149"/>
  <c r="S93" i="149"/>
  <c r="W8" i="149"/>
  <c r="S30" i="149"/>
  <c r="L2" i="102"/>
  <c r="N126" i="149"/>
  <c r="L127" i="149"/>
  <c r="H139" i="149"/>
  <c r="S68" i="149"/>
  <c r="J81" i="149"/>
  <c r="T78" i="149"/>
  <c r="I99" i="149"/>
  <c r="D99" i="149"/>
  <c r="P72" i="149"/>
  <c r="O72" i="149"/>
  <c r="N108" i="149"/>
  <c r="R108" i="149"/>
  <c r="L151" i="149"/>
  <c r="M134" i="149"/>
  <c r="N101" i="149"/>
  <c r="I97" i="149"/>
  <c r="P102" i="149"/>
  <c r="K8" i="149"/>
  <c r="Q5" i="149"/>
  <c r="V87" i="149"/>
  <c r="R139" i="149"/>
  <c r="W79" i="149"/>
  <c r="T52" i="149"/>
  <c r="O101" i="149"/>
  <c r="T151" i="149"/>
  <c r="T4" i="149"/>
  <c r="S45" i="149"/>
  <c r="L93" i="149"/>
  <c r="R87" i="149"/>
  <c r="P47" i="149"/>
  <c r="V129" i="149"/>
  <c r="D78" i="149"/>
  <c r="D60" i="149"/>
  <c r="D80" i="149"/>
  <c r="M125" i="149"/>
  <c r="F139" i="149"/>
  <c r="M78" i="149"/>
  <c r="E67" i="149"/>
  <c r="T4" i="93"/>
  <c r="S53" i="93"/>
  <c r="S53" i="129" s="1"/>
  <c r="L82" i="149"/>
  <c r="G36" i="149"/>
  <c r="E30" i="149"/>
  <c r="G128" i="149"/>
  <c r="O62" i="149"/>
  <c r="W129" i="149"/>
  <c r="W60" i="149"/>
  <c r="Q7" i="149"/>
  <c r="U26" i="45"/>
  <c r="S72" i="149"/>
  <c r="V139" i="149"/>
  <c r="W101" i="149"/>
  <c r="O75" i="149"/>
  <c r="N49" i="149"/>
  <c r="D89" i="149"/>
  <c r="J105" i="149"/>
  <c r="H151" i="149"/>
  <c r="Q97" i="149"/>
  <c r="V79" i="149"/>
  <c r="P80" i="149"/>
  <c r="U151" i="149"/>
  <c r="C68" i="149"/>
  <c r="R73" i="149"/>
  <c r="L39" i="149"/>
  <c r="Q93" i="149"/>
  <c r="E139" i="149"/>
  <c r="S29" i="149"/>
  <c r="P97" i="149"/>
  <c r="Q88" i="149"/>
  <c r="E86" i="149"/>
  <c r="S128" i="149"/>
  <c r="K108" i="149"/>
  <c r="J90" i="149"/>
  <c r="P113" i="149"/>
  <c r="G127" i="149"/>
  <c r="I69" i="149"/>
  <c r="F79" i="149"/>
  <c r="O26" i="149"/>
  <c r="K79" i="149"/>
  <c r="O96" i="149"/>
  <c r="K96" i="149"/>
  <c r="E2" i="75"/>
  <c r="C2" i="94"/>
  <c r="D30" i="149"/>
  <c r="P28" i="149"/>
  <c r="V96" i="149"/>
  <c r="D105" i="149"/>
  <c r="U60" i="149"/>
  <c r="T40" i="149"/>
  <c r="I63" i="149"/>
  <c r="I105" i="149"/>
  <c r="S6" i="149"/>
  <c r="V8" i="149"/>
  <c r="O6" i="149"/>
  <c r="V90" i="149"/>
  <c r="C98" i="149"/>
  <c r="C85" i="149"/>
  <c r="C58" i="129"/>
  <c r="K41" i="149"/>
  <c r="R71" i="93"/>
  <c r="P34" i="93"/>
  <c r="W45" i="149"/>
  <c r="V43" i="149"/>
  <c r="H80" i="149"/>
  <c r="F54" i="129"/>
  <c r="K9" i="93"/>
  <c r="K8" i="45"/>
  <c r="L131" i="149"/>
  <c r="D131" i="149"/>
  <c r="S77" i="149"/>
  <c r="V126" i="149"/>
  <c r="S127" i="149"/>
  <c r="V8" i="93"/>
  <c r="G26" i="149"/>
  <c r="R85" i="149"/>
  <c r="U7" i="149"/>
  <c r="F73" i="149"/>
  <c r="L132" i="149"/>
  <c r="T64" i="149"/>
  <c r="R121" i="149"/>
  <c r="S31" i="149"/>
  <c r="T93" i="149"/>
  <c r="N90" i="149"/>
  <c r="K105" i="149"/>
  <c r="I33" i="45"/>
  <c r="G32" i="149"/>
  <c r="C26" i="149"/>
  <c r="N43" i="149"/>
  <c r="F26" i="149"/>
  <c r="N2" i="30"/>
  <c r="I2" i="102"/>
  <c r="U41" i="149"/>
  <c r="M42" i="149"/>
  <c r="F2" i="102"/>
  <c r="S2" i="30"/>
  <c r="T7" i="149"/>
  <c r="U36" i="149"/>
  <c r="W2" i="94"/>
  <c r="D27" i="149"/>
  <c r="U63" i="149"/>
  <c r="D132" i="149"/>
  <c r="U74" i="149"/>
  <c r="T86" i="149"/>
  <c r="U113" i="149"/>
  <c r="P27" i="149"/>
  <c r="D28" i="149"/>
  <c r="O45" i="149"/>
  <c r="V25" i="149"/>
  <c r="T28" i="93"/>
  <c r="V53" i="93"/>
  <c r="V53" i="129" s="1"/>
  <c r="F4" i="93"/>
  <c r="T27" i="15"/>
  <c r="T26" i="15" s="1"/>
  <c r="O32" i="149"/>
  <c r="R92" i="149"/>
  <c r="J139" i="149"/>
  <c r="S98" i="149"/>
  <c r="W3" i="7"/>
  <c r="T74" i="149"/>
  <c r="L28" i="93"/>
  <c r="L27" i="93" s="1"/>
  <c r="Q56" i="129"/>
  <c r="K26" i="149"/>
  <c r="D117" i="149"/>
  <c r="T60" i="149"/>
  <c r="H117" i="149"/>
  <c r="S129" i="149"/>
  <c r="L89" i="149"/>
  <c r="F85" i="149"/>
  <c r="K121" i="149"/>
  <c r="M151" i="149"/>
  <c r="N25" i="149"/>
  <c r="D36" i="149"/>
  <c r="R6" i="149"/>
  <c r="M37" i="149"/>
  <c r="F81" i="149"/>
  <c r="S134" i="149"/>
  <c r="O8" i="149"/>
  <c r="K45" i="149"/>
  <c r="U69" i="149"/>
  <c r="K98" i="149"/>
  <c r="T127" i="149"/>
  <c r="T54" i="149"/>
  <c r="D40" i="149"/>
  <c r="O130" i="149"/>
  <c r="L102" i="149"/>
  <c r="W8" i="45"/>
  <c r="F43" i="149"/>
  <c r="S41" i="149"/>
  <c r="S58" i="129"/>
  <c r="V70" i="129"/>
  <c r="G12" i="93"/>
  <c r="G11" i="93" s="1"/>
  <c r="M33" i="149"/>
  <c r="V6" i="149"/>
  <c r="U30" i="149"/>
  <c r="S46" i="149"/>
  <c r="R37" i="149"/>
  <c r="Q38" i="149"/>
  <c r="H11" i="93"/>
  <c r="E22" i="93"/>
  <c r="H36" i="149"/>
  <c r="L42" i="149"/>
  <c r="K28" i="149"/>
  <c r="G28" i="149"/>
  <c r="M30" i="149"/>
  <c r="T27" i="149"/>
  <c r="C41" i="149"/>
  <c r="C46" i="149"/>
  <c r="W44" i="149"/>
  <c r="L28" i="149"/>
  <c r="G18" i="93"/>
  <c r="G17" i="93" s="1"/>
  <c r="G45" i="149"/>
  <c r="R46" i="149"/>
  <c r="R30" i="149"/>
  <c r="W28" i="93"/>
  <c r="C44" i="149"/>
  <c r="Q30" i="149"/>
  <c r="P36" i="149"/>
  <c r="G41" i="149"/>
  <c r="O28" i="149"/>
  <c r="C36" i="149"/>
  <c r="T42" i="149"/>
  <c r="F45" i="149"/>
  <c r="W5" i="93"/>
  <c r="N46" i="149"/>
  <c r="I34" i="149"/>
  <c r="I36" i="149"/>
  <c r="E36" i="149"/>
  <c r="F25" i="149"/>
  <c r="J37" i="149"/>
  <c r="E53" i="129"/>
  <c r="S5" i="93"/>
  <c r="S4" i="93" s="1"/>
  <c r="P45" i="149"/>
  <c r="F8" i="149"/>
  <c r="C29" i="149"/>
  <c r="S28" i="149"/>
  <c r="T8" i="93"/>
  <c r="G27" i="93"/>
  <c r="D71" i="93"/>
  <c r="H25" i="149"/>
  <c r="O36" i="149"/>
  <c r="T30" i="149"/>
  <c r="P30" i="149"/>
  <c r="T36" i="149"/>
  <c r="E27" i="93"/>
  <c r="G29" i="149"/>
  <c r="V11" i="93"/>
  <c r="D42" i="149"/>
  <c r="T28" i="149"/>
  <c r="P27" i="93"/>
  <c r="F71" i="93"/>
  <c r="F37" i="149"/>
  <c r="S36" i="149"/>
  <c r="C28" i="149"/>
  <c r="H17" i="93"/>
  <c r="P71" i="93"/>
  <c r="G71" i="93"/>
  <c r="O55" i="129"/>
  <c r="D45" i="149"/>
  <c r="R36" i="149"/>
  <c r="C45" i="149"/>
  <c r="J45" i="149"/>
  <c r="I30" i="149"/>
  <c r="H93" i="149"/>
  <c r="M54" i="129"/>
  <c r="R44" i="149"/>
  <c r="K36" i="149"/>
  <c r="Q36" i="149"/>
  <c r="S71" i="93"/>
  <c r="R25" i="149"/>
  <c r="L36" i="149"/>
  <c r="K5" i="93"/>
  <c r="U37" i="149"/>
  <c r="I4" i="45"/>
  <c r="I3" i="45" s="1"/>
  <c r="M38" i="149"/>
  <c r="C37" i="149"/>
  <c r="L25" i="149"/>
  <c r="V30" i="149"/>
  <c r="C53" i="129"/>
  <c r="H57" i="129"/>
  <c r="C71" i="93"/>
  <c r="I55" i="129"/>
  <c r="S27" i="93"/>
  <c r="L4" i="45"/>
  <c r="L5" i="93"/>
  <c r="K33" i="45"/>
  <c r="K34" i="93"/>
  <c r="H26" i="75"/>
  <c r="K3" i="102"/>
  <c r="C74" i="129"/>
  <c r="O4" i="93"/>
  <c r="D55" i="129"/>
  <c r="E74" i="129"/>
  <c r="I71" i="93"/>
  <c r="D25" i="149"/>
  <c r="W22" i="15"/>
  <c r="W23" i="93"/>
  <c r="R22" i="93"/>
  <c r="T17" i="15"/>
  <c r="T18" i="93"/>
  <c r="O26" i="102"/>
  <c r="W17" i="15"/>
  <c r="W18" i="93"/>
  <c r="S3" i="15"/>
  <c r="I3" i="60"/>
  <c r="O3" i="102"/>
  <c r="J71" i="93"/>
  <c r="V3" i="15"/>
  <c r="D3" i="15"/>
  <c r="T58" i="129"/>
  <c r="L54" i="129"/>
  <c r="D8" i="93"/>
  <c r="F11" i="93"/>
  <c r="D26" i="45"/>
  <c r="J52" i="15"/>
  <c r="I56" i="129"/>
  <c r="G55" i="129"/>
  <c r="E11" i="93"/>
  <c r="O70" i="129"/>
  <c r="P26" i="15"/>
  <c r="S22" i="93"/>
  <c r="J33" i="15"/>
  <c r="J26" i="15" s="1"/>
  <c r="J34" i="93"/>
  <c r="M17" i="15"/>
  <c r="V71" i="93"/>
  <c r="M18" i="93"/>
  <c r="G74" i="129"/>
  <c r="V54" i="129"/>
  <c r="J22" i="93"/>
  <c r="L74" i="129"/>
  <c r="R56" i="129"/>
  <c r="E55" i="129"/>
  <c r="I4" i="93"/>
  <c r="R54" i="129"/>
  <c r="S26" i="45"/>
  <c r="K52" i="45"/>
  <c r="G26" i="45"/>
  <c r="K74" i="129"/>
  <c r="J8" i="93"/>
  <c r="K70" i="129"/>
  <c r="Q11" i="45"/>
  <c r="T25" i="149"/>
  <c r="I17" i="15"/>
  <c r="I18" i="93"/>
  <c r="R27" i="45"/>
  <c r="D57" i="129"/>
  <c r="C70" i="129"/>
  <c r="W58" i="129"/>
  <c r="S56" i="129"/>
  <c r="S33" i="15"/>
  <c r="S26" i="15" s="1"/>
  <c r="S34" i="93"/>
  <c r="W4" i="45"/>
  <c r="H3" i="30"/>
  <c r="F28" i="93"/>
  <c r="F27" i="45"/>
  <c r="V74" i="129"/>
  <c r="H70" i="129"/>
  <c r="H58" i="129"/>
  <c r="F57" i="129"/>
  <c r="N55" i="129"/>
  <c r="N4" i="93"/>
  <c r="N56" i="129"/>
  <c r="M58" i="129"/>
  <c r="F33" i="15"/>
  <c r="F26" i="15" s="1"/>
  <c r="F34" i="93"/>
  <c r="D26" i="15"/>
  <c r="N52" i="15"/>
  <c r="N53" i="93"/>
  <c r="U11" i="93"/>
  <c r="O22" i="93"/>
  <c r="L53" i="129"/>
  <c r="J54" i="129"/>
  <c r="T70" i="129"/>
  <c r="T56" i="129"/>
  <c r="W70" i="129"/>
  <c r="Q22" i="93"/>
  <c r="H27" i="15"/>
  <c r="H28" i="93"/>
  <c r="Q11" i="15"/>
  <c r="Q12" i="93"/>
  <c r="M26" i="30"/>
  <c r="U33" i="15"/>
  <c r="U26" i="15" s="1"/>
  <c r="U34" i="93"/>
  <c r="U70" i="129"/>
  <c r="Q58" i="129"/>
  <c r="I27" i="93"/>
  <c r="M22" i="93"/>
  <c r="R52" i="15"/>
  <c r="R53" i="93"/>
  <c r="L70" i="129"/>
  <c r="P3" i="45"/>
  <c r="W17" i="45"/>
  <c r="K58" i="129"/>
  <c r="G56" i="129"/>
  <c r="M53" i="129"/>
  <c r="O11" i="93"/>
  <c r="K44" i="149"/>
  <c r="R8" i="45"/>
  <c r="R3" i="45" s="1"/>
  <c r="L22" i="93"/>
  <c r="M26" i="15"/>
  <c r="W26" i="75"/>
  <c r="W3" i="102"/>
  <c r="U54" i="129"/>
  <c r="N70" i="129"/>
  <c r="S11" i="93"/>
  <c r="J3" i="15"/>
  <c r="N11" i="15"/>
  <c r="N12" i="93"/>
  <c r="Q8" i="15"/>
  <c r="Q9" i="93"/>
  <c r="W3" i="116"/>
  <c r="J17" i="93"/>
  <c r="W71" i="15"/>
  <c r="W72" i="93"/>
  <c r="J55" i="129"/>
  <c r="P55" i="129"/>
  <c r="G70" i="129"/>
  <c r="T71" i="93"/>
  <c r="R11" i="93"/>
  <c r="D3" i="45"/>
  <c r="H26" i="45"/>
  <c r="I54" i="129"/>
  <c r="K22" i="93"/>
  <c r="V27" i="93"/>
  <c r="W4" i="15"/>
  <c r="R38" i="149"/>
  <c r="T26" i="45"/>
  <c r="I33" i="15"/>
  <c r="I34" i="93"/>
  <c r="D27" i="93"/>
  <c r="E57" i="129"/>
  <c r="C54" i="129"/>
  <c r="K3" i="15"/>
  <c r="Q3" i="30"/>
  <c r="H3" i="45"/>
  <c r="E26" i="102"/>
  <c r="V17" i="93"/>
  <c r="W11" i="93"/>
  <c r="Q33" i="15"/>
  <c r="Q34" i="93"/>
  <c r="E8" i="15"/>
  <c r="E9" i="93"/>
  <c r="N74" i="129"/>
  <c r="H55" i="129"/>
  <c r="N26" i="45"/>
  <c r="M56" i="129"/>
  <c r="I22" i="93"/>
  <c r="S4" i="45"/>
  <c r="R17" i="15"/>
  <c r="R18" i="93"/>
  <c r="I3" i="15"/>
  <c r="N3" i="45"/>
  <c r="P11" i="93"/>
  <c r="W3" i="75"/>
  <c r="M8" i="45"/>
  <c r="M3" i="45" s="1"/>
  <c r="S8" i="93"/>
  <c r="C4" i="93"/>
  <c r="I8" i="93"/>
  <c r="D4" i="93"/>
  <c r="D56" i="129"/>
  <c r="V22" i="93"/>
  <c r="H22" i="93"/>
  <c r="T53" i="129"/>
  <c r="M71" i="45"/>
  <c r="M72" i="93"/>
  <c r="P17" i="15"/>
  <c r="P18" i="93"/>
  <c r="W26" i="30"/>
  <c r="E70" i="129"/>
  <c r="E58" i="129"/>
  <c r="K17" i="93"/>
  <c r="U74" i="129"/>
  <c r="Q53" i="129"/>
  <c r="C8" i="93"/>
  <c r="E4" i="45"/>
  <c r="O3" i="15"/>
  <c r="O27" i="15"/>
  <c r="O28" i="93"/>
  <c r="N17" i="93"/>
  <c r="C3" i="102"/>
  <c r="F8" i="45"/>
  <c r="T57" i="129"/>
  <c r="S70" i="129"/>
  <c r="W56" i="129"/>
  <c r="O54" i="129"/>
  <c r="U22" i="93"/>
  <c r="F52" i="15"/>
  <c r="F53" i="93"/>
  <c r="L27" i="45"/>
  <c r="C3" i="15"/>
  <c r="V37" i="149"/>
  <c r="C17" i="93"/>
  <c r="Q71" i="93"/>
  <c r="J4" i="93"/>
  <c r="O3" i="45"/>
  <c r="T3" i="15"/>
  <c r="R74" i="129"/>
  <c r="R57" i="129"/>
  <c r="T11" i="93"/>
  <c r="R9" i="93"/>
  <c r="R70" i="129"/>
  <c r="K71" i="15"/>
  <c r="K72" i="93"/>
  <c r="K57" i="129"/>
  <c r="E54" i="129"/>
  <c r="U17" i="93"/>
  <c r="C11" i="93"/>
  <c r="F58" i="129"/>
  <c r="W52" i="15"/>
  <c r="W53" i="93"/>
  <c r="M26" i="45"/>
  <c r="L26" i="15"/>
  <c r="G33" i="15"/>
  <c r="G34" i="93"/>
  <c r="C26" i="16"/>
  <c r="J11" i="93"/>
  <c r="J26" i="45"/>
  <c r="R26" i="15"/>
  <c r="U3" i="15"/>
  <c r="O17" i="93"/>
  <c r="U27" i="93"/>
  <c r="U55" i="129"/>
  <c r="K11" i="93"/>
  <c r="N58" i="129"/>
  <c r="H26" i="30"/>
  <c r="M8" i="15"/>
  <c r="M9" i="93"/>
  <c r="F36" i="149"/>
  <c r="I70" i="129"/>
  <c r="O53" i="129"/>
  <c r="V56" i="129"/>
  <c r="Q74" i="129"/>
  <c r="V26" i="45"/>
  <c r="N8" i="15"/>
  <c r="N9" i="93"/>
  <c r="N22" i="93"/>
  <c r="N3" i="75"/>
  <c r="V33" i="15"/>
  <c r="W33" i="45"/>
  <c r="U57" i="129"/>
  <c r="S54" i="129"/>
  <c r="Q27" i="45"/>
  <c r="K52" i="15"/>
  <c r="K53" i="93"/>
  <c r="V3" i="45"/>
  <c r="W36" i="149"/>
  <c r="F74" i="129"/>
  <c r="V57" i="129"/>
  <c r="P56" i="129"/>
  <c r="P54" i="129"/>
  <c r="C26" i="45"/>
  <c r="U3" i="45"/>
  <c r="O8" i="93"/>
  <c r="V58" i="129"/>
  <c r="R3" i="15"/>
  <c r="P3" i="15"/>
  <c r="S22" i="45"/>
  <c r="H8" i="93"/>
  <c r="C22" i="93"/>
  <c r="J53" i="93"/>
  <c r="I11" i="93"/>
  <c r="F17" i="93"/>
  <c r="V4" i="93"/>
  <c r="M11" i="93"/>
  <c r="D22" i="93"/>
  <c r="U53" i="129"/>
  <c r="P8" i="93"/>
  <c r="W74" i="129"/>
  <c r="Q27" i="93"/>
  <c r="G4" i="93"/>
  <c r="J58" i="129"/>
  <c r="R55" i="129"/>
  <c r="F22" i="93"/>
  <c r="R4" i="93"/>
  <c r="Q55" i="129"/>
  <c r="G8" i="93"/>
  <c r="L71" i="15"/>
  <c r="L72" i="93"/>
  <c r="K27" i="15"/>
  <c r="K28" i="93"/>
  <c r="O74" i="129"/>
  <c r="U8" i="93"/>
  <c r="F56" i="129"/>
  <c r="L17" i="93"/>
  <c r="M74" i="129"/>
  <c r="U4" i="93"/>
  <c r="L11" i="15"/>
  <c r="L12" i="93"/>
  <c r="W33" i="15"/>
  <c r="W34" i="93"/>
  <c r="F8" i="15"/>
  <c r="F9" i="93"/>
  <c r="L8" i="93"/>
  <c r="K4" i="45"/>
  <c r="I26" i="60"/>
  <c r="N54" i="129"/>
  <c r="P22" i="93"/>
  <c r="H4" i="93"/>
  <c r="I57" i="129"/>
  <c r="Q17" i="93"/>
  <c r="L3" i="30"/>
  <c r="F3" i="30"/>
  <c r="W8" i="15"/>
  <c r="W9" i="93"/>
  <c r="N36" i="149"/>
  <c r="S17" i="45"/>
  <c r="S18" i="93"/>
  <c r="J74" i="129"/>
  <c r="D58" i="129"/>
  <c r="D11" i="93"/>
  <c r="P74" i="129"/>
  <c r="P53" i="129"/>
  <c r="E26" i="45"/>
  <c r="N33" i="15"/>
  <c r="N34" i="93"/>
  <c r="E3" i="30"/>
  <c r="W55" i="129"/>
  <c r="P26" i="45"/>
  <c r="C27" i="15"/>
  <c r="C28" i="93"/>
  <c r="H74" i="129"/>
  <c r="P4" i="93"/>
  <c r="D70" i="129"/>
  <c r="L56" i="129"/>
  <c r="M55" i="129"/>
  <c r="L57" i="129"/>
  <c r="G4" i="45"/>
  <c r="T3" i="45"/>
  <c r="U3" i="60"/>
  <c r="G3" i="30"/>
  <c r="S74" i="129"/>
  <c r="U58" i="129"/>
  <c r="K55" i="129"/>
  <c r="T55" i="129"/>
  <c r="I74" i="129"/>
  <c r="U71" i="93"/>
  <c r="E5" i="93"/>
  <c r="G3" i="15"/>
  <c r="F70" i="129"/>
  <c r="T26" i="30"/>
  <c r="C3" i="45"/>
  <c r="D17" i="15"/>
  <c r="D18" i="93"/>
  <c r="Q4" i="45"/>
  <c r="Q5" i="93"/>
  <c r="O26" i="45"/>
  <c r="G58" i="129"/>
  <c r="C56" i="129"/>
  <c r="I53" i="129"/>
  <c r="M4" i="93"/>
  <c r="O71" i="15"/>
  <c r="O72" i="93"/>
  <c r="V52" i="15"/>
  <c r="N71" i="93"/>
  <c r="N27" i="15"/>
  <c r="N28" i="93"/>
  <c r="Q26" i="102"/>
  <c r="P58" i="129"/>
  <c r="N57" i="129"/>
  <c r="H54" i="129"/>
  <c r="E26" i="15"/>
  <c r="O57" i="129"/>
  <c r="E17" i="93"/>
  <c r="W27" i="15"/>
  <c r="N38" i="149"/>
  <c r="G17" i="45"/>
  <c r="J3" i="45"/>
  <c r="E71" i="93"/>
  <c r="R28" i="93"/>
  <c r="T22" i="93"/>
  <c r="M27" i="93"/>
  <c r="J27" i="93"/>
  <c r="S73" i="149"/>
  <c r="P132" i="149"/>
  <c r="L57" i="149"/>
  <c r="R69" i="149"/>
  <c r="C128" i="149"/>
  <c r="M65" i="149"/>
  <c r="U35" i="149"/>
  <c r="C4" i="149"/>
  <c r="H4" i="149"/>
  <c r="F61" i="149"/>
  <c r="T61" i="149"/>
  <c r="R125" i="149"/>
  <c r="I3" i="11"/>
  <c r="N2" i="7"/>
  <c r="M4" i="149"/>
  <c r="E69" i="149"/>
  <c r="L24" i="149"/>
  <c r="Q69" i="149"/>
  <c r="I76" i="149"/>
  <c r="L68" i="149"/>
  <c r="W70" i="149"/>
  <c r="Q4" i="149"/>
  <c r="G68" i="149"/>
  <c r="D51" i="149"/>
  <c r="W96" i="149"/>
  <c r="J3" i="7"/>
  <c r="F49" i="149"/>
  <c r="P89" i="149"/>
  <c r="I51" i="149"/>
  <c r="W3" i="9"/>
  <c r="I3" i="7"/>
  <c r="G70" i="149"/>
  <c r="Q132" i="149"/>
  <c r="S95" i="149"/>
  <c r="P4" i="149"/>
  <c r="D24" i="149"/>
  <c r="W61" i="149"/>
  <c r="E48" i="149"/>
  <c r="K126" i="149"/>
  <c r="U4" i="149"/>
  <c r="H40" i="149"/>
  <c r="Q74" i="149"/>
  <c r="V3" i="9"/>
  <c r="U71" i="149"/>
  <c r="M88" i="149"/>
  <c r="I74" i="149"/>
  <c r="I4" i="149"/>
  <c r="K130" i="149"/>
  <c r="P2" i="7"/>
  <c r="K70" i="149"/>
  <c r="E72" i="149"/>
  <c r="J67" i="149"/>
  <c r="S2" i="7"/>
  <c r="E4" i="149"/>
  <c r="I127" i="149"/>
  <c r="O2" i="7"/>
  <c r="V51" i="149"/>
  <c r="O51" i="149"/>
  <c r="W4" i="149"/>
  <c r="V59" i="149"/>
  <c r="P54" i="149"/>
  <c r="Q48" i="149"/>
  <c r="S92" i="149"/>
  <c r="V35" i="149"/>
  <c r="T51" i="149"/>
  <c r="V4" i="149"/>
  <c r="F90" i="149"/>
  <c r="I125" i="149"/>
  <c r="Q61" i="149"/>
  <c r="M2" i="7"/>
  <c r="P57" i="149"/>
  <c r="F59" i="149"/>
  <c r="C92" i="149"/>
  <c r="F2" i="7"/>
  <c r="C70" i="149"/>
  <c r="U67" i="149"/>
  <c r="G96" i="149"/>
  <c r="K2" i="7"/>
  <c r="P84" i="149"/>
  <c r="T24" i="149"/>
  <c r="I89" i="149"/>
  <c r="K92" i="149"/>
  <c r="L84" i="149"/>
  <c r="I67" i="149"/>
  <c r="L4" i="149"/>
  <c r="V49" i="149"/>
  <c r="R52" i="149"/>
  <c r="F67" i="149"/>
  <c r="S76" i="149"/>
  <c r="E2" i="7"/>
  <c r="V3" i="7"/>
  <c r="J3" i="9"/>
  <c r="V125" i="149"/>
  <c r="E71" i="149"/>
  <c r="J85" i="149"/>
  <c r="D2" i="30"/>
  <c r="G2" i="7"/>
  <c r="U76" i="149"/>
  <c r="C2" i="7"/>
  <c r="M69" i="149"/>
  <c r="O92" i="149"/>
  <c r="M67" i="149"/>
  <c r="H132" i="149"/>
  <c r="K35" i="149"/>
  <c r="V26" i="7"/>
  <c r="P51" i="149"/>
  <c r="L2" i="7"/>
  <c r="T2" i="7"/>
  <c r="S4" i="149"/>
  <c r="W130" i="149"/>
  <c r="J51" i="149"/>
  <c r="O73" i="149"/>
  <c r="D2" i="7"/>
  <c r="H84" i="149"/>
  <c r="P2" i="30"/>
  <c r="G48" i="149"/>
  <c r="H68" i="149"/>
  <c r="H121" i="149"/>
  <c r="U2" i="7"/>
  <c r="L54" i="149"/>
  <c r="F52" i="149"/>
  <c r="W72" i="149"/>
  <c r="J61" i="149"/>
  <c r="H51" i="149"/>
  <c r="T104" i="149"/>
  <c r="W68" i="149"/>
  <c r="U3" i="9"/>
  <c r="P68" i="149"/>
  <c r="C96" i="149"/>
  <c r="N125" i="149"/>
  <c r="H2" i="7"/>
  <c r="W92" i="149"/>
  <c r="H60" i="149"/>
  <c r="I102" i="149"/>
  <c r="G126" i="149"/>
  <c r="R2" i="7"/>
  <c r="S70" i="149"/>
  <c r="V95" i="149"/>
  <c r="J98" i="149"/>
  <c r="U51" i="149"/>
  <c r="N59" i="149"/>
  <c r="W3" i="11"/>
  <c r="W26" i="7"/>
  <c r="R4" i="149"/>
  <c r="J125" i="149"/>
  <c r="L91" i="149"/>
  <c r="T47" i="149"/>
  <c r="N67" i="149"/>
  <c r="M113" i="149"/>
  <c r="U3" i="11"/>
  <c r="L95" i="149"/>
  <c r="O128" i="149"/>
  <c r="I3" i="9"/>
  <c r="N51" i="149"/>
  <c r="D76" i="149"/>
  <c r="V3" i="11"/>
  <c r="J4" i="149"/>
  <c r="Q2" i="7"/>
  <c r="P61" i="149" l="1"/>
  <c r="R95" i="149"/>
  <c r="D95" i="149"/>
  <c r="Q95" i="149"/>
  <c r="M76" i="149"/>
  <c r="O76" i="149"/>
  <c r="K95" i="149"/>
  <c r="H95" i="149"/>
  <c r="N61" i="149"/>
  <c r="P104" i="149"/>
  <c r="D61" i="149"/>
  <c r="S61" i="149"/>
  <c r="J95" i="149"/>
  <c r="F76" i="149"/>
  <c r="T76" i="149"/>
  <c r="J35" i="149"/>
  <c r="R35" i="149"/>
  <c r="M61" i="149"/>
  <c r="K76" i="149"/>
  <c r="P76" i="149"/>
  <c r="U95" i="149"/>
  <c r="P95" i="149"/>
  <c r="G61" i="149"/>
  <c r="N95" i="149"/>
  <c r="V61" i="149"/>
  <c r="C76" i="149"/>
  <c r="R61" i="149"/>
  <c r="L76" i="149"/>
  <c r="K61" i="149"/>
  <c r="F95" i="149"/>
  <c r="O35" i="149"/>
  <c r="C61" i="149"/>
  <c r="O61" i="149"/>
  <c r="D104" i="149"/>
  <c r="I95" i="149"/>
  <c r="C35" i="149"/>
  <c r="O95" i="149"/>
  <c r="T95" i="149"/>
  <c r="H61" i="149"/>
  <c r="E61" i="149"/>
  <c r="M95" i="149"/>
  <c r="U104" i="149"/>
  <c r="V76" i="149"/>
  <c r="J104" i="149"/>
  <c r="V104" i="149"/>
  <c r="G76" i="149"/>
  <c r="L104" i="149"/>
  <c r="S104" i="149"/>
  <c r="N104" i="149"/>
  <c r="R76" i="149"/>
  <c r="I104" i="149"/>
  <c r="K8" i="93"/>
  <c r="E95" i="149"/>
  <c r="L61" i="149"/>
  <c r="Q76" i="149"/>
  <c r="G22" i="93"/>
  <c r="I35" i="149"/>
  <c r="J76" i="149"/>
  <c r="C51" i="149"/>
  <c r="H104" i="149"/>
  <c r="T27" i="93"/>
  <c r="M104" i="149"/>
  <c r="R104" i="149"/>
  <c r="S35" i="149"/>
  <c r="W95" i="149"/>
  <c r="G104" i="149"/>
  <c r="E76" i="149"/>
  <c r="R24" i="149"/>
  <c r="G95" i="149"/>
  <c r="F104" i="149"/>
  <c r="C95" i="149"/>
  <c r="N35" i="149"/>
  <c r="W27" i="93"/>
  <c r="W4" i="93"/>
  <c r="I26" i="45"/>
  <c r="I2" i="45" s="1"/>
  <c r="K4" i="93"/>
  <c r="F3" i="45"/>
  <c r="Q26" i="15"/>
  <c r="N3" i="15"/>
  <c r="Q3" i="15"/>
  <c r="E3" i="15"/>
  <c r="E2" i="15" s="1"/>
  <c r="W26" i="45"/>
  <c r="K26" i="45"/>
  <c r="Q2" i="102"/>
  <c r="O71" i="93"/>
  <c r="D17" i="93"/>
  <c r="W8" i="93"/>
  <c r="F2" i="30"/>
  <c r="L2" i="30"/>
  <c r="F8" i="93"/>
  <c r="L71" i="93"/>
  <c r="R2" i="15"/>
  <c r="V2" i="45"/>
  <c r="K53" i="129"/>
  <c r="U2" i="15"/>
  <c r="W53" i="129"/>
  <c r="R8" i="93"/>
  <c r="C2" i="102"/>
  <c r="O27" i="93"/>
  <c r="G26" i="15"/>
  <c r="G2" i="15" s="1"/>
  <c r="N2" i="45"/>
  <c r="V26" i="15"/>
  <c r="E8" i="93"/>
  <c r="H2" i="45"/>
  <c r="Q2" i="30"/>
  <c r="H27" i="93"/>
  <c r="I26" i="15"/>
  <c r="F27" i="93"/>
  <c r="H2" i="30"/>
  <c r="I17" i="93"/>
  <c r="O2" i="102"/>
  <c r="S2" i="15"/>
  <c r="W17" i="93"/>
  <c r="L3" i="45"/>
  <c r="M2" i="45"/>
  <c r="J2" i="45"/>
  <c r="W26" i="15"/>
  <c r="Q4" i="93"/>
  <c r="C2" i="45"/>
  <c r="T2" i="45"/>
  <c r="C27" i="93"/>
  <c r="E2" i="30"/>
  <c r="U3" i="93"/>
  <c r="K27" i="93"/>
  <c r="G3" i="93"/>
  <c r="V3" i="93"/>
  <c r="U2" i="45"/>
  <c r="N2" i="75"/>
  <c r="F3" i="15"/>
  <c r="J3" i="93"/>
  <c r="O26" i="15"/>
  <c r="S3" i="45"/>
  <c r="W71" i="93"/>
  <c r="W2" i="102"/>
  <c r="P2" i="45"/>
  <c r="M2" i="30"/>
  <c r="H26" i="15"/>
  <c r="R26" i="45"/>
  <c r="I3" i="93"/>
  <c r="S3" i="93"/>
  <c r="N27" i="93"/>
  <c r="P3" i="93"/>
  <c r="C26" i="15"/>
  <c r="J53" i="129"/>
  <c r="P2" i="15"/>
  <c r="N8" i="93"/>
  <c r="L26" i="45"/>
  <c r="F53" i="129"/>
  <c r="W2" i="30"/>
  <c r="P17" i="93"/>
  <c r="C3" i="93"/>
  <c r="R17" i="93"/>
  <c r="E2" i="102"/>
  <c r="Q8" i="93"/>
  <c r="J2" i="15"/>
  <c r="R53" i="129"/>
  <c r="W3" i="45"/>
  <c r="M17" i="93"/>
  <c r="D2" i="15"/>
  <c r="I2" i="60"/>
  <c r="T17" i="93"/>
  <c r="M3" i="15"/>
  <c r="O3" i="93"/>
  <c r="K2" i="102"/>
  <c r="H2" i="75"/>
  <c r="R27" i="93"/>
  <c r="Q3" i="45"/>
  <c r="L11" i="93"/>
  <c r="K26" i="15"/>
  <c r="N26" i="15"/>
  <c r="T2" i="30"/>
  <c r="E4" i="93"/>
  <c r="G2" i="30"/>
  <c r="U2" i="60"/>
  <c r="G3" i="45"/>
  <c r="S17" i="93"/>
  <c r="H3" i="93"/>
  <c r="K3" i="45"/>
  <c r="Q26" i="45"/>
  <c r="M8" i="93"/>
  <c r="C2" i="16"/>
  <c r="K71" i="93"/>
  <c r="T2" i="15"/>
  <c r="O2" i="45"/>
  <c r="E3" i="45"/>
  <c r="M71" i="93"/>
  <c r="D3" i="93"/>
  <c r="W2" i="75"/>
  <c r="L3" i="15"/>
  <c r="W3" i="15"/>
  <c r="D2" i="45"/>
  <c r="T3" i="93"/>
  <c r="N11" i="93"/>
  <c r="Q11" i="93"/>
  <c r="N53" i="129"/>
  <c r="F26" i="45"/>
  <c r="W22" i="93"/>
  <c r="L4" i="93"/>
  <c r="Q9" i="149"/>
  <c r="H9" i="149"/>
  <c r="W2" i="7"/>
  <c r="T9" i="149"/>
  <c r="C9" i="149"/>
  <c r="E9" i="149"/>
  <c r="O9" i="149"/>
  <c r="I2" i="7"/>
  <c r="N9" i="149"/>
  <c r="P35" i="149"/>
  <c r="V2" i="7"/>
  <c r="K9" i="149"/>
  <c r="S9" i="149"/>
  <c r="R9" i="149"/>
  <c r="L9" i="149"/>
  <c r="G9" i="149"/>
  <c r="M9" i="149"/>
  <c r="J2" i="7"/>
  <c r="U9" i="149"/>
  <c r="D9" i="149"/>
  <c r="D35" i="149"/>
  <c r="F9" i="149"/>
  <c r="P9" i="149"/>
  <c r="Q2" i="15" l="1"/>
  <c r="W3" i="93"/>
  <c r="V2" i="15"/>
  <c r="K3" i="93"/>
  <c r="K2" i="15"/>
  <c r="I2" i="15"/>
  <c r="I50" i="149"/>
  <c r="H2" i="15"/>
  <c r="R2" i="45"/>
  <c r="I24" i="149"/>
  <c r="V24" i="149"/>
  <c r="L2" i="15"/>
  <c r="K2" i="45"/>
  <c r="G2" i="45"/>
  <c r="E3" i="93"/>
  <c r="F24" i="149"/>
  <c r="K104" i="149"/>
  <c r="P24" i="149"/>
  <c r="P23" i="149"/>
  <c r="W24" i="149"/>
  <c r="G24" i="149"/>
  <c r="N24" i="149"/>
  <c r="F2" i="15"/>
  <c r="U50" i="149"/>
  <c r="E35" i="149"/>
  <c r="M50" i="149"/>
  <c r="L2" i="45"/>
  <c r="O104" i="149"/>
  <c r="R51" i="149"/>
  <c r="O24" i="149"/>
  <c r="H50" i="149"/>
  <c r="V50" i="149"/>
  <c r="L51" i="149"/>
  <c r="T35" i="149"/>
  <c r="Q2" i="45"/>
  <c r="H76" i="149"/>
  <c r="M2" i="15"/>
  <c r="I61" i="149"/>
  <c r="D23" i="149"/>
  <c r="N3" i="93"/>
  <c r="E104" i="149"/>
  <c r="W35" i="149"/>
  <c r="S51" i="149"/>
  <c r="M35" i="149"/>
  <c r="Q51" i="149"/>
  <c r="J50" i="149"/>
  <c r="S23" i="149"/>
  <c r="H35" i="149"/>
  <c r="Q35" i="149"/>
  <c r="U23" i="149"/>
  <c r="R23" i="149"/>
  <c r="R3" i="93"/>
  <c r="J24" i="149"/>
  <c r="D50" i="149"/>
  <c r="W2" i="15"/>
  <c r="W76" i="149"/>
  <c r="E2" i="45"/>
  <c r="T23" i="149"/>
  <c r="U61" i="149"/>
  <c r="M3" i="93"/>
  <c r="F2" i="45"/>
  <c r="G23" i="149"/>
  <c r="W51" i="149"/>
  <c r="W2" i="45"/>
  <c r="E24" i="149"/>
  <c r="K51" i="149"/>
  <c r="H24" i="149"/>
  <c r="P50" i="149"/>
  <c r="W104" i="149"/>
  <c r="S2" i="45"/>
  <c r="O2" i="15"/>
  <c r="N76" i="149"/>
  <c r="C50" i="149"/>
  <c r="S24" i="149"/>
  <c r="E23" i="149"/>
  <c r="F3" i="93"/>
  <c r="F35" i="149"/>
  <c r="Q104" i="149"/>
  <c r="L3" i="93"/>
  <c r="M51" i="149"/>
  <c r="M24" i="149"/>
  <c r="O50" i="149"/>
  <c r="C24" i="149"/>
  <c r="G35" i="149"/>
  <c r="U24" i="149"/>
  <c r="F51" i="149"/>
  <c r="J23" i="149"/>
  <c r="C2" i="15"/>
  <c r="G51" i="149"/>
  <c r="Q24" i="149"/>
  <c r="K24" i="149"/>
  <c r="T50" i="149"/>
  <c r="Q3" i="93"/>
  <c r="E51" i="149"/>
  <c r="N50" i="149"/>
  <c r="C104" i="149"/>
  <c r="L35" i="149"/>
  <c r="N2" i="15"/>
  <c r="V9" i="149"/>
  <c r="J9" i="149"/>
  <c r="I9" i="149"/>
  <c r="W9" i="149"/>
  <c r="V23" i="149" l="1"/>
  <c r="Q23" i="149"/>
  <c r="R50" i="149"/>
  <c r="K23" i="149"/>
  <c r="H23" i="149"/>
  <c r="I23" i="149"/>
  <c r="S50" i="149"/>
  <c r="F50" i="149"/>
  <c r="E50" i="149"/>
  <c r="M23" i="149"/>
  <c r="C23" i="149"/>
  <c r="G50" i="149"/>
  <c r="L23" i="149"/>
  <c r="N23" i="149"/>
  <c r="W50" i="149"/>
  <c r="W23" i="149"/>
  <c r="Q50" i="149"/>
  <c r="L50" i="149"/>
  <c r="F23" i="149"/>
  <c r="K50" i="149"/>
  <c r="O23" i="149"/>
  <c r="N33" i="156" l="1"/>
  <c r="N26" i="156" s="1"/>
  <c r="N2" i="156" s="1"/>
  <c r="G33" i="156"/>
  <c r="G26" i="156" s="1"/>
  <c r="G2" i="156" s="1"/>
  <c r="V33" i="156"/>
  <c r="V26" i="156" s="1"/>
  <c r="V2" i="156" s="1"/>
  <c r="U33" i="156"/>
  <c r="U26" i="156" s="1"/>
  <c r="U2" i="156" s="1"/>
  <c r="O33" i="156"/>
  <c r="O26" i="156" s="1"/>
  <c r="O2" i="156" s="1"/>
  <c r="V40" i="119"/>
  <c r="V40" i="116" s="1"/>
  <c r="V38" i="119"/>
  <c r="V38" i="116" s="1"/>
  <c r="O40" i="119"/>
  <c r="O40" i="116" s="1"/>
  <c r="O38" i="119"/>
  <c r="O38" i="116" s="1"/>
  <c r="M40" i="119"/>
  <c r="M40" i="116" s="1"/>
  <c r="M38" i="119"/>
  <c r="M38" i="116" s="1"/>
  <c r="M33" i="156"/>
  <c r="M26" i="156" s="1"/>
  <c r="M2" i="156" s="1"/>
  <c r="H33" i="156"/>
  <c r="H26" i="156" s="1"/>
  <c r="H2" i="156" s="1"/>
  <c r="N40" i="119"/>
  <c r="N40" i="116" s="1"/>
  <c r="N38" i="119"/>
  <c r="N38" i="116" s="1"/>
  <c r="V147" i="149" l="1"/>
  <c r="U147" i="149"/>
  <c r="O147" i="149"/>
  <c r="G147" i="149"/>
  <c r="N147" i="149"/>
  <c r="W33" i="156"/>
  <c r="W26" i="156" s="1"/>
  <c r="W2" i="156" s="1"/>
  <c r="F33" i="156"/>
  <c r="F26" i="156" s="1"/>
  <c r="F2" i="156" s="1"/>
  <c r="I38" i="119"/>
  <c r="I38" i="116" s="1"/>
  <c r="I39" i="119"/>
  <c r="I39" i="116" s="1"/>
  <c r="I40" i="119"/>
  <c r="I40" i="116" s="1"/>
  <c r="P33" i="156"/>
  <c r="P26" i="156" s="1"/>
  <c r="P2" i="156" s="1"/>
  <c r="W40" i="119"/>
  <c r="W40" i="116" s="1"/>
  <c r="W38" i="119"/>
  <c r="W38" i="116" s="1"/>
  <c r="G40" i="119"/>
  <c r="G40" i="116" s="1"/>
  <c r="G43" i="119"/>
  <c r="G39" i="119"/>
  <c r="G39" i="116" s="1"/>
  <c r="U40" i="119"/>
  <c r="U40" i="116" s="1"/>
  <c r="U38" i="119"/>
  <c r="U38" i="116" s="1"/>
  <c r="I33" i="156"/>
  <c r="I26" i="156" s="1"/>
  <c r="I2" i="156" s="1"/>
  <c r="V37" i="119"/>
  <c r="V33" i="155"/>
  <c r="V26" i="155" s="1"/>
  <c r="V2" i="155" s="1"/>
  <c r="H43" i="119"/>
  <c r="H38" i="119"/>
  <c r="H38" i="116" s="1"/>
  <c r="H39" i="119"/>
  <c r="H39" i="116" s="1"/>
  <c r="H40" i="119"/>
  <c r="H40" i="116" s="1"/>
  <c r="P38" i="119"/>
  <c r="P38" i="116" s="1"/>
  <c r="P40" i="119"/>
  <c r="P40" i="116" s="1"/>
  <c r="M147" i="149"/>
  <c r="O33" i="155"/>
  <c r="O26" i="155" s="1"/>
  <c r="O2" i="155" s="1"/>
  <c r="O37" i="119"/>
  <c r="F40" i="119"/>
  <c r="F40" i="116" s="1"/>
  <c r="F41" i="119"/>
  <c r="F41" i="116" s="1"/>
  <c r="F39" i="119"/>
  <c r="F39" i="116" s="1"/>
  <c r="N37" i="119"/>
  <c r="N33" i="155"/>
  <c r="N26" i="155" s="1"/>
  <c r="N2" i="155" s="1"/>
  <c r="H147" i="149"/>
  <c r="M37" i="119"/>
  <c r="M33" i="155"/>
  <c r="M26" i="155" s="1"/>
  <c r="M2" i="155" s="1"/>
  <c r="W147" i="149" l="1"/>
  <c r="F147" i="149"/>
  <c r="G33" i="153"/>
  <c r="G26" i="153" s="1"/>
  <c r="G2" i="153" s="1"/>
  <c r="N146" i="149"/>
  <c r="F33" i="155"/>
  <c r="F26" i="155" s="1"/>
  <c r="F2" i="155" s="1"/>
  <c r="F38" i="119"/>
  <c r="W33" i="155"/>
  <c r="W26" i="155" s="1"/>
  <c r="W2" i="155" s="1"/>
  <c r="W37" i="119"/>
  <c r="E40" i="119"/>
  <c r="E40" i="116" s="1"/>
  <c r="E41" i="119"/>
  <c r="E41" i="116" s="1"/>
  <c r="E39" i="119"/>
  <c r="E39" i="116" s="1"/>
  <c r="O33" i="152"/>
  <c r="O26" i="152" s="1"/>
  <c r="O2" i="152" s="1"/>
  <c r="N33" i="119"/>
  <c r="N26" i="119" s="1"/>
  <c r="N2" i="119" s="1"/>
  <c r="I37" i="119"/>
  <c r="I33" i="155"/>
  <c r="I26" i="155" s="1"/>
  <c r="I2" i="155" s="1"/>
  <c r="M33" i="152"/>
  <c r="M26" i="152" s="1"/>
  <c r="M2" i="152" s="1"/>
  <c r="G33" i="155"/>
  <c r="G26" i="155" s="1"/>
  <c r="G2" i="155" s="1"/>
  <c r="G38" i="119"/>
  <c r="J33" i="156"/>
  <c r="J26" i="156" s="1"/>
  <c r="J2" i="156" s="1"/>
  <c r="M33" i="153"/>
  <c r="M26" i="153" s="1"/>
  <c r="M2" i="153" s="1"/>
  <c r="P37" i="119"/>
  <c r="P33" i="155"/>
  <c r="P26" i="155" s="1"/>
  <c r="P2" i="155" s="1"/>
  <c r="V146" i="149"/>
  <c r="O33" i="153"/>
  <c r="O26" i="153" s="1"/>
  <c r="O2" i="153" s="1"/>
  <c r="M146" i="149"/>
  <c r="O33" i="119"/>
  <c r="O26" i="119" s="1"/>
  <c r="O2" i="119" s="1"/>
  <c r="V33" i="119"/>
  <c r="V26" i="119" s="1"/>
  <c r="V2" i="119" s="1"/>
  <c r="P147" i="149"/>
  <c r="M33" i="119"/>
  <c r="M26" i="119" s="1"/>
  <c r="M2" i="119" s="1"/>
  <c r="O146" i="149"/>
  <c r="I147" i="149"/>
  <c r="U52" i="154"/>
  <c r="M33" i="154"/>
  <c r="M26" i="154" s="1"/>
  <c r="M2" i="154" s="1"/>
  <c r="H37" i="119"/>
  <c r="H33" i="155"/>
  <c r="H26" i="155" s="1"/>
  <c r="H2" i="155" s="1"/>
  <c r="Q33" i="156"/>
  <c r="Q26" i="156" s="1"/>
  <c r="Q2" i="156" s="1"/>
  <c r="U52" i="153"/>
  <c r="N33" i="153"/>
  <c r="N26" i="153" s="1"/>
  <c r="N2" i="153" s="1"/>
  <c r="U37" i="119"/>
  <c r="U33" i="155"/>
  <c r="U26" i="155" s="1"/>
  <c r="U2" i="155" s="1"/>
  <c r="E33" i="156"/>
  <c r="E26" i="156" s="1"/>
  <c r="E2" i="156" s="1"/>
  <c r="G17" i="149" l="1"/>
  <c r="F33" i="153"/>
  <c r="F26" i="153" s="1"/>
  <c r="F2" i="153" s="1"/>
  <c r="U33" i="153"/>
  <c r="U26" i="153" s="1"/>
  <c r="U2" i="153" s="1"/>
  <c r="H33" i="152"/>
  <c r="H26" i="152" s="1"/>
  <c r="H2" i="152" s="1"/>
  <c r="H33" i="153"/>
  <c r="H26" i="153" s="1"/>
  <c r="H2" i="153" s="1"/>
  <c r="G33" i="152"/>
  <c r="G26" i="152" s="1"/>
  <c r="G2" i="152" s="1"/>
  <c r="L33" i="156"/>
  <c r="L26" i="156" s="1"/>
  <c r="L2" i="156" s="1"/>
  <c r="U33" i="154"/>
  <c r="U26" i="154" s="1"/>
  <c r="U2" i="154" s="1"/>
  <c r="H40" i="10"/>
  <c r="H40" i="11" s="1"/>
  <c r="H40" i="93" s="1"/>
  <c r="V33" i="152"/>
  <c r="V26" i="152" s="1"/>
  <c r="V2" i="152" s="1"/>
  <c r="P33" i="152"/>
  <c r="P26" i="152" s="1"/>
  <c r="P2" i="152" s="1"/>
  <c r="V33" i="151"/>
  <c r="V26" i="151" s="1"/>
  <c r="V2" i="151" s="1"/>
  <c r="H33" i="151"/>
  <c r="H26" i="151" s="1"/>
  <c r="H2" i="151" s="1"/>
  <c r="H38" i="10"/>
  <c r="U33" i="151"/>
  <c r="U26" i="151" s="1"/>
  <c r="K33" i="156"/>
  <c r="K26" i="156" s="1"/>
  <c r="K2" i="156" s="1"/>
  <c r="P33" i="154"/>
  <c r="P26" i="154" s="1"/>
  <c r="P2" i="154" s="1"/>
  <c r="P33" i="153"/>
  <c r="P26" i="153" s="1"/>
  <c r="P2" i="153" s="1"/>
  <c r="E147" i="149"/>
  <c r="U146" i="149"/>
  <c r="N17" i="149"/>
  <c r="O16" i="149"/>
  <c r="U33" i="119"/>
  <c r="U26" i="119" s="1"/>
  <c r="U2" i="119" s="1"/>
  <c r="M145" i="149"/>
  <c r="O145" i="149"/>
  <c r="M17" i="149"/>
  <c r="M16" i="149"/>
  <c r="N145" i="149"/>
  <c r="W33" i="119"/>
  <c r="W26" i="119" s="1"/>
  <c r="W2" i="119" s="1"/>
  <c r="O33" i="154"/>
  <c r="O26" i="154" s="1"/>
  <c r="O2" i="154" s="1"/>
  <c r="M18" i="149"/>
  <c r="O17" i="149"/>
  <c r="W146" i="149"/>
  <c r="F38" i="116"/>
  <c r="F33" i="119"/>
  <c r="F26" i="119" s="1"/>
  <c r="F2" i="119" s="1"/>
  <c r="M33" i="151"/>
  <c r="M26" i="151" s="1"/>
  <c r="M2" i="151" s="1"/>
  <c r="M40" i="10"/>
  <c r="D33" i="156"/>
  <c r="D26" i="156" s="1"/>
  <c r="D2" i="156" s="1"/>
  <c r="I146" i="149"/>
  <c r="F146" i="149"/>
  <c r="U52" i="152"/>
  <c r="U43" i="10"/>
  <c r="U40" i="10"/>
  <c r="U40" i="11" s="1"/>
  <c r="U40" i="93" s="1"/>
  <c r="U38" i="10"/>
  <c r="U38" i="11" s="1"/>
  <c r="U38" i="93" s="1"/>
  <c r="U36" i="10"/>
  <c r="Q147" i="149"/>
  <c r="H146" i="149"/>
  <c r="P146" i="149"/>
  <c r="H33" i="154"/>
  <c r="H26" i="154" s="1"/>
  <c r="H2" i="154" s="1"/>
  <c r="J147" i="149"/>
  <c r="I33" i="119"/>
  <c r="I26" i="119" s="1"/>
  <c r="I2" i="119" s="1"/>
  <c r="E38" i="119"/>
  <c r="E33" i="155"/>
  <c r="E26" i="155" s="1"/>
  <c r="E2" i="155" s="1"/>
  <c r="H33" i="119"/>
  <c r="H26" i="119" s="1"/>
  <c r="H2" i="119" s="1"/>
  <c r="R33" i="156"/>
  <c r="R26" i="156" s="1"/>
  <c r="R2" i="156" s="1"/>
  <c r="V145" i="149"/>
  <c r="P33" i="119"/>
  <c r="P26" i="119" s="1"/>
  <c r="P2" i="119" s="1"/>
  <c r="G38" i="116"/>
  <c r="G33" i="119"/>
  <c r="G26" i="119" s="1"/>
  <c r="G2" i="119" s="1"/>
  <c r="O33" i="151"/>
  <c r="O26" i="151" s="1"/>
  <c r="O2" i="151" s="1"/>
  <c r="Q38" i="119"/>
  <c r="Q38" i="116" s="1"/>
  <c r="Q40" i="119"/>
  <c r="Q40" i="116" s="1"/>
  <c r="J39" i="119"/>
  <c r="J39" i="116" s="1"/>
  <c r="J40" i="119"/>
  <c r="J40" i="116" s="1"/>
  <c r="J43" i="119"/>
  <c r="J38" i="119"/>
  <c r="J38" i="116" s="1"/>
  <c r="U52" i="151"/>
  <c r="G146" i="149"/>
  <c r="I33" i="153"/>
  <c r="I26" i="153" s="1"/>
  <c r="I2" i="153" s="1"/>
  <c r="U17" i="149" l="1"/>
  <c r="H16" i="149"/>
  <c r="V16" i="149"/>
  <c r="F17" i="149"/>
  <c r="L147" i="149"/>
  <c r="G39" i="10"/>
  <c r="G39" i="11" s="1"/>
  <c r="G39" i="93" s="1"/>
  <c r="U2" i="151"/>
  <c r="G16" i="149"/>
  <c r="H17" i="149"/>
  <c r="G33" i="154"/>
  <c r="G26" i="154" s="1"/>
  <c r="G2" i="154" s="1"/>
  <c r="U18" i="149"/>
  <c r="O40" i="10"/>
  <c r="O33" i="10" s="1"/>
  <c r="O26" i="10" s="1"/>
  <c r="O2" i="10" s="1"/>
  <c r="N33" i="154"/>
  <c r="N26" i="154" s="1"/>
  <c r="N2" i="154" s="1"/>
  <c r="U66" i="10"/>
  <c r="U52" i="10" s="1"/>
  <c r="C33" i="156"/>
  <c r="C26" i="156" s="1"/>
  <c r="C2" i="156" s="1"/>
  <c r="N33" i="152"/>
  <c r="N26" i="152" s="1"/>
  <c r="N2" i="152" s="1"/>
  <c r="S33" i="156"/>
  <c r="S26" i="156" s="1"/>
  <c r="S2" i="156" s="1"/>
  <c r="V36" i="10"/>
  <c r="V38" i="10"/>
  <c r="V38" i="11" s="1"/>
  <c r="V38" i="93" s="1"/>
  <c r="V40" i="10"/>
  <c r="V40" i="11" s="1"/>
  <c r="V40" i="93" s="1"/>
  <c r="U33" i="10"/>
  <c r="U26" i="10" s="1"/>
  <c r="U36" i="11"/>
  <c r="D39" i="119"/>
  <c r="D39" i="116" s="1"/>
  <c r="D40" i="119"/>
  <c r="D40" i="116" s="1"/>
  <c r="D41" i="119"/>
  <c r="Q33" i="153"/>
  <c r="Q26" i="153" s="1"/>
  <c r="Q2" i="153" s="1"/>
  <c r="S40" i="119"/>
  <c r="S40" i="116" s="1"/>
  <c r="S38" i="119"/>
  <c r="S38" i="116" s="1"/>
  <c r="G145" i="149"/>
  <c r="H145" i="149"/>
  <c r="W33" i="151"/>
  <c r="W26" i="151" s="1"/>
  <c r="W2" i="151" s="1"/>
  <c r="W145" i="149"/>
  <c r="H15" i="149"/>
  <c r="W33" i="153"/>
  <c r="W26" i="153" s="1"/>
  <c r="W2" i="153" s="1"/>
  <c r="L40" i="119"/>
  <c r="L40" i="116" s="1"/>
  <c r="L43" i="119"/>
  <c r="L38" i="119"/>
  <c r="L38" i="116" s="1"/>
  <c r="I17" i="149"/>
  <c r="F33" i="151"/>
  <c r="F26" i="151" s="1"/>
  <c r="F2" i="151" s="1"/>
  <c r="Q37" i="119"/>
  <c r="Q33" i="155"/>
  <c r="Q26" i="155" s="1"/>
  <c r="Q2" i="155" s="1"/>
  <c r="P145" i="149"/>
  <c r="M33" i="10"/>
  <c r="M26" i="10" s="1"/>
  <c r="M2" i="10" s="1"/>
  <c r="M40" i="11"/>
  <c r="N33" i="151"/>
  <c r="N26" i="151" s="1"/>
  <c r="N2" i="151" s="1"/>
  <c r="N40" i="10"/>
  <c r="V15" i="149"/>
  <c r="J33" i="155"/>
  <c r="J26" i="155" s="1"/>
  <c r="J2" i="155" s="1"/>
  <c r="J37" i="119"/>
  <c r="R147" i="149"/>
  <c r="M15" i="149"/>
  <c r="F145" i="149"/>
  <c r="O18" i="149"/>
  <c r="N41" i="10"/>
  <c r="N41" i="11" s="1"/>
  <c r="N41" i="93" s="1"/>
  <c r="U145" i="149"/>
  <c r="P33" i="151"/>
  <c r="P26" i="151" s="1"/>
  <c r="P2" i="151" s="1"/>
  <c r="P40" i="10"/>
  <c r="E146" i="149"/>
  <c r="D147" i="149"/>
  <c r="P17" i="149"/>
  <c r="K147" i="149"/>
  <c r="P16" i="149"/>
  <c r="R40" i="119"/>
  <c r="R40" i="116" s="1"/>
  <c r="R38" i="119"/>
  <c r="R38" i="116" s="1"/>
  <c r="O15" i="149"/>
  <c r="E38" i="116"/>
  <c r="E33" i="119"/>
  <c r="E26" i="119" s="1"/>
  <c r="E2" i="119" s="1"/>
  <c r="K39" i="119"/>
  <c r="K39" i="116" s="1"/>
  <c r="K40" i="119"/>
  <c r="K40" i="116" s="1"/>
  <c r="K43" i="119"/>
  <c r="K38" i="119"/>
  <c r="K38" i="116" s="1"/>
  <c r="H18" i="149"/>
  <c r="T33" i="156"/>
  <c r="T26" i="156" s="1"/>
  <c r="T2" i="156" s="1"/>
  <c r="G33" i="151"/>
  <c r="G26" i="151" s="1"/>
  <c r="G2" i="151" s="1"/>
  <c r="G38" i="10"/>
  <c r="V33" i="154"/>
  <c r="V26" i="154" s="1"/>
  <c r="V2" i="154" s="1"/>
  <c r="I145" i="149"/>
  <c r="U33" i="152"/>
  <c r="U26" i="152" s="1"/>
  <c r="U2" i="152" s="1"/>
  <c r="V33" i="153"/>
  <c r="V26" i="153" s="1"/>
  <c r="V2" i="153" s="1"/>
  <c r="G40" i="10"/>
  <c r="G40" i="11" s="1"/>
  <c r="G40" i="93" s="1"/>
  <c r="P18" i="149"/>
  <c r="H33" i="10"/>
  <c r="H26" i="10" s="1"/>
  <c r="H2" i="10" s="1"/>
  <c r="H38" i="11"/>
  <c r="N18" i="149" l="1"/>
  <c r="G18" i="149"/>
  <c r="O40" i="11"/>
  <c r="O40" i="93" s="1"/>
  <c r="U15" i="149"/>
  <c r="F40" i="10"/>
  <c r="F40" i="11" s="1"/>
  <c r="F40" i="93" s="1"/>
  <c r="V33" i="10"/>
  <c r="V26" i="10" s="1"/>
  <c r="V2" i="10" s="1"/>
  <c r="V36" i="11"/>
  <c r="V36" i="93" s="1"/>
  <c r="I33" i="152"/>
  <c r="I26" i="152" s="1"/>
  <c r="I2" i="152" s="1"/>
  <c r="I33" i="154"/>
  <c r="I26" i="154" s="1"/>
  <c r="I2" i="154" s="1"/>
  <c r="S147" i="149"/>
  <c r="W36" i="10"/>
  <c r="W36" i="11" s="1"/>
  <c r="J33" i="153"/>
  <c r="J26" i="153" s="1"/>
  <c r="J2" i="153" s="1"/>
  <c r="N16" i="149"/>
  <c r="W38" i="10"/>
  <c r="W38" i="11" s="1"/>
  <c r="W38" i="93" s="1"/>
  <c r="C147" i="149"/>
  <c r="F39" i="10"/>
  <c r="F39" i="11" s="1"/>
  <c r="F39" i="93" s="1"/>
  <c r="W40" i="10"/>
  <c r="W40" i="11" s="1"/>
  <c r="W40" i="93" s="1"/>
  <c r="U16" i="149"/>
  <c r="P33" i="10"/>
  <c r="P26" i="10" s="1"/>
  <c r="P2" i="10" s="1"/>
  <c r="P40" i="11"/>
  <c r="J33" i="119"/>
  <c r="J26" i="119" s="1"/>
  <c r="J2" i="119" s="1"/>
  <c r="D38" i="119"/>
  <c r="D33" i="155"/>
  <c r="D26" i="155" s="1"/>
  <c r="D2" i="155" s="1"/>
  <c r="U36" i="93"/>
  <c r="L33" i="153"/>
  <c r="L26" i="153" s="1"/>
  <c r="L2" i="153" s="1"/>
  <c r="Q33" i="152"/>
  <c r="Q26" i="152" s="1"/>
  <c r="Q2" i="152" s="1"/>
  <c r="G38" i="11"/>
  <c r="G33" i="10"/>
  <c r="G26" i="10" s="1"/>
  <c r="G2" i="10" s="1"/>
  <c r="O14" i="149"/>
  <c r="W33" i="154"/>
  <c r="W26" i="154" s="1"/>
  <c r="W2" i="154" s="1"/>
  <c r="P15" i="149"/>
  <c r="J146" i="149"/>
  <c r="M40" i="93"/>
  <c r="I33" i="151"/>
  <c r="I26" i="151" s="1"/>
  <c r="I2" i="151" s="1"/>
  <c r="I38" i="10"/>
  <c r="Q17" i="149"/>
  <c r="U2" i="10"/>
  <c r="Q33" i="154"/>
  <c r="Q26" i="154" s="1"/>
  <c r="Q2" i="154" s="1"/>
  <c r="V17" i="149"/>
  <c r="Q33" i="151"/>
  <c r="Q26" i="151" s="1"/>
  <c r="Q2" i="151" s="1"/>
  <c r="G15" i="149"/>
  <c r="R37" i="119"/>
  <c r="R33" i="155"/>
  <c r="R26" i="155" s="1"/>
  <c r="R2" i="155" s="1"/>
  <c r="D33" i="153"/>
  <c r="D26" i="153" s="1"/>
  <c r="D2" i="153" s="1"/>
  <c r="M14" i="149"/>
  <c r="I40" i="10"/>
  <c r="I40" i="11" s="1"/>
  <c r="I40" i="93" s="1"/>
  <c r="S33" i="155"/>
  <c r="S26" i="155" s="1"/>
  <c r="S2" i="155" s="1"/>
  <c r="S37" i="119"/>
  <c r="H38" i="93"/>
  <c r="V18" i="149"/>
  <c r="N33" i="10"/>
  <c r="N26" i="10" s="1"/>
  <c r="N2" i="10" s="1"/>
  <c r="N40" i="11"/>
  <c r="W15" i="149"/>
  <c r="J33" i="151"/>
  <c r="J26" i="151" s="1"/>
  <c r="J2" i="151" s="1"/>
  <c r="C39" i="119"/>
  <c r="C39" i="116" s="1"/>
  <c r="C40" i="119"/>
  <c r="C40" i="116" s="1"/>
  <c r="C41" i="119"/>
  <c r="H14" i="149"/>
  <c r="E33" i="151"/>
  <c r="E26" i="151" s="1"/>
  <c r="E2" i="151" s="1"/>
  <c r="N15" i="149"/>
  <c r="Q146" i="149"/>
  <c r="R33" i="151"/>
  <c r="R26" i="151" s="1"/>
  <c r="R2" i="151" s="1"/>
  <c r="T40" i="119"/>
  <c r="T40" i="116" s="1"/>
  <c r="T38" i="119"/>
  <c r="T38" i="116" s="1"/>
  <c r="T147" i="149"/>
  <c r="K33" i="155"/>
  <c r="K26" i="155" s="1"/>
  <c r="K2" i="155" s="1"/>
  <c r="K37" i="119"/>
  <c r="Q33" i="119"/>
  <c r="Q26" i="119" s="1"/>
  <c r="Q2" i="119" s="1"/>
  <c r="L33" i="155"/>
  <c r="L26" i="155" s="1"/>
  <c r="L2" i="155" s="1"/>
  <c r="L37" i="119"/>
  <c r="F33" i="154"/>
  <c r="F26" i="154" s="1"/>
  <c r="F2" i="154" s="1"/>
  <c r="F33" i="152"/>
  <c r="F26" i="152" s="1"/>
  <c r="F2" i="152" s="1"/>
  <c r="E145" i="149"/>
  <c r="F15" i="149"/>
  <c r="W17" i="149"/>
  <c r="F38" i="10"/>
  <c r="W33" i="152"/>
  <c r="W26" i="152" s="1"/>
  <c r="W2" i="152" s="1"/>
  <c r="J17" i="149" l="1"/>
  <c r="I16" i="149"/>
  <c r="V14" i="149"/>
  <c r="I18" i="149"/>
  <c r="K33" i="153"/>
  <c r="K26" i="153" s="1"/>
  <c r="K2" i="153" s="1"/>
  <c r="R33" i="152"/>
  <c r="R26" i="152" s="1"/>
  <c r="R2" i="152" s="1"/>
  <c r="J33" i="152"/>
  <c r="J26" i="152" s="1"/>
  <c r="J2" i="152" s="1"/>
  <c r="K33" i="154"/>
  <c r="K26" i="154" s="1"/>
  <c r="K2" i="154" s="1"/>
  <c r="S33" i="153"/>
  <c r="S26" i="153" s="1"/>
  <c r="S2" i="153" s="1"/>
  <c r="Q40" i="10"/>
  <c r="Q40" i="11" s="1"/>
  <c r="E40" i="10"/>
  <c r="E40" i="11" s="1"/>
  <c r="E40" i="93" s="1"/>
  <c r="W33" i="10"/>
  <c r="W26" i="10" s="1"/>
  <c r="W2" i="10" s="1"/>
  <c r="R40" i="10"/>
  <c r="R40" i="11" s="1"/>
  <c r="R40" i="93" s="1"/>
  <c r="E33" i="152"/>
  <c r="E26" i="152" s="1"/>
  <c r="E2" i="152" s="1"/>
  <c r="J40" i="10"/>
  <c r="J40" i="11" s="1"/>
  <c r="J40" i="93" s="1"/>
  <c r="R38" i="10"/>
  <c r="R38" i="11" s="1"/>
  <c r="R38" i="93" s="1"/>
  <c r="E39" i="10"/>
  <c r="E39" i="11" s="1"/>
  <c r="E39" i="93" s="1"/>
  <c r="E33" i="154"/>
  <c r="E26" i="154" s="1"/>
  <c r="E2" i="154" s="1"/>
  <c r="F18" i="149"/>
  <c r="E33" i="153"/>
  <c r="E26" i="153" s="1"/>
  <c r="E2" i="153" s="1"/>
  <c r="E38" i="10"/>
  <c r="N40" i="93"/>
  <c r="S146" i="149"/>
  <c r="U14" i="149"/>
  <c r="J145" i="149"/>
  <c r="D33" i="151"/>
  <c r="D26" i="151" s="1"/>
  <c r="D2" i="151" s="1"/>
  <c r="R33" i="154"/>
  <c r="R26" i="154" s="1"/>
  <c r="R2" i="154" s="1"/>
  <c r="N14" i="149"/>
  <c r="S33" i="151"/>
  <c r="S26" i="151" s="1"/>
  <c r="S2" i="151" s="1"/>
  <c r="P40" i="93"/>
  <c r="L33" i="119"/>
  <c r="L26" i="119" s="1"/>
  <c r="L2" i="119" s="1"/>
  <c r="I33" i="10"/>
  <c r="I26" i="10" s="1"/>
  <c r="I2" i="10" s="1"/>
  <c r="I38" i="11"/>
  <c r="G14" i="149"/>
  <c r="P14" i="149"/>
  <c r="L33" i="154"/>
  <c r="L26" i="154" s="1"/>
  <c r="L2" i="154" s="1"/>
  <c r="L146" i="149"/>
  <c r="K33" i="119"/>
  <c r="K26" i="119" s="1"/>
  <c r="K2" i="119" s="1"/>
  <c r="C38" i="119"/>
  <c r="C33" i="155"/>
  <c r="C26" i="155" s="1"/>
  <c r="C2" i="155" s="1"/>
  <c r="I15" i="149"/>
  <c r="G38" i="93"/>
  <c r="L17" i="149"/>
  <c r="J33" i="154"/>
  <c r="J26" i="154" s="1"/>
  <c r="J2" i="154" s="1"/>
  <c r="K146" i="149"/>
  <c r="R37" i="10"/>
  <c r="K40" i="10"/>
  <c r="K40" i="11" s="1"/>
  <c r="K40" i="93" s="1"/>
  <c r="K38" i="10"/>
  <c r="L33" i="152"/>
  <c r="L26" i="152" s="1"/>
  <c r="L2" i="152" s="1"/>
  <c r="R15" i="149"/>
  <c r="J38" i="10"/>
  <c r="R146" i="149"/>
  <c r="Q15" i="149"/>
  <c r="W18" i="149"/>
  <c r="D146" i="149"/>
  <c r="W16" i="149"/>
  <c r="F16" i="149"/>
  <c r="Q145" i="149"/>
  <c r="T33" i="155"/>
  <c r="T26" i="155" s="1"/>
  <c r="T2" i="155" s="1"/>
  <c r="T37" i="119"/>
  <c r="R33" i="153"/>
  <c r="R26" i="153" s="1"/>
  <c r="R2" i="153" s="1"/>
  <c r="J15" i="149"/>
  <c r="D17" i="149"/>
  <c r="R33" i="119"/>
  <c r="R26" i="119" s="1"/>
  <c r="R2" i="119" s="1"/>
  <c r="Q16" i="149"/>
  <c r="D38" i="116"/>
  <c r="D33" i="119"/>
  <c r="D26" i="119" s="1"/>
  <c r="D2" i="119" s="1"/>
  <c r="L33" i="151"/>
  <c r="L26" i="151" s="1"/>
  <c r="L2" i="151" s="1"/>
  <c r="F33" i="10"/>
  <c r="F26" i="10" s="1"/>
  <c r="F2" i="10" s="1"/>
  <c r="F38" i="11"/>
  <c r="E15" i="149"/>
  <c r="S33" i="119"/>
  <c r="S26" i="119" s="1"/>
  <c r="S2" i="119" s="1"/>
  <c r="K33" i="151"/>
  <c r="K26" i="151" s="1"/>
  <c r="K2" i="151" s="1"/>
  <c r="Q18" i="149"/>
  <c r="W36" i="93"/>
  <c r="W14" i="149" l="1"/>
  <c r="K17" i="149"/>
  <c r="S33" i="154"/>
  <c r="S26" i="154" s="1"/>
  <c r="S2" i="154" s="1"/>
  <c r="R16" i="149"/>
  <c r="J16" i="149"/>
  <c r="E16" i="149"/>
  <c r="S17" i="149"/>
  <c r="K18" i="149"/>
  <c r="S33" i="152"/>
  <c r="S26" i="152" s="1"/>
  <c r="S2" i="152" s="1"/>
  <c r="Q33" i="10"/>
  <c r="Q26" i="10" s="1"/>
  <c r="Q2" i="10" s="1"/>
  <c r="D39" i="10"/>
  <c r="D39" i="11" s="1"/>
  <c r="D39" i="93" s="1"/>
  <c r="D40" i="10"/>
  <c r="D40" i="11" s="1"/>
  <c r="D40" i="93" s="1"/>
  <c r="E18" i="149"/>
  <c r="S40" i="10"/>
  <c r="S40" i="11" s="1"/>
  <c r="S40" i="93" s="1"/>
  <c r="L40" i="10"/>
  <c r="L40" i="11" s="1"/>
  <c r="K15" i="149"/>
  <c r="F38" i="93"/>
  <c r="J18" i="149"/>
  <c r="L18" i="149"/>
  <c r="S15" i="149"/>
  <c r="K38" i="11"/>
  <c r="K33" i="10"/>
  <c r="K26" i="10" s="1"/>
  <c r="K2" i="10" s="1"/>
  <c r="F14" i="149"/>
  <c r="R145" i="149"/>
  <c r="T33" i="151"/>
  <c r="T26" i="151" s="1"/>
  <c r="T2" i="151" s="1"/>
  <c r="L16" i="149"/>
  <c r="S38" i="10"/>
  <c r="D145" i="149"/>
  <c r="T33" i="119"/>
  <c r="T26" i="119" s="1"/>
  <c r="T2" i="119" s="1"/>
  <c r="T33" i="153"/>
  <c r="T26" i="153" s="1"/>
  <c r="T2" i="153" s="1"/>
  <c r="I38" i="93"/>
  <c r="L145" i="149"/>
  <c r="S145" i="149"/>
  <c r="T146" i="149"/>
  <c r="R33" i="10"/>
  <c r="R26" i="10" s="1"/>
  <c r="R2" i="10" s="1"/>
  <c r="R37" i="11"/>
  <c r="C146" i="149"/>
  <c r="I14" i="149"/>
  <c r="C33" i="151"/>
  <c r="C26" i="151" s="1"/>
  <c r="C2" i="151" s="1"/>
  <c r="E17" i="149"/>
  <c r="K33" i="152"/>
  <c r="K26" i="152" s="1"/>
  <c r="K2" i="152" s="1"/>
  <c r="C38" i="116"/>
  <c r="C33" i="119"/>
  <c r="C26" i="119" s="1"/>
  <c r="C2" i="119" s="1"/>
  <c r="R17" i="149"/>
  <c r="D33" i="154"/>
  <c r="D26" i="154" s="1"/>
  <c r="D2" i="154" s="1"/>
  <c r="J38" i="11"/>
  <c r="J33" i="10"/>
  <c r="J26" i="10" s="1"/>
  <c r="J2" i="10" s="1"/>
  <c r="D38" i="10"/>
  <c r="K145" i="149"/>
  <c r="D15" i="149"/>
  <c r="L15" i="149"/>
  <c r="Q40" i="93"/>
  <c r="R18" i="149"/>
  <c r="E33" i="10"/>
  <c r="E26" i="10" s="1"/>
  <c r="E2" i="10" s="1"/>
  <c r="E38" i="11"/>
  <c r="D33" i="152"/>
  <c r="D26" i="152" s="1"/>
  <c r="D2" i="152" s="1"/>
  <c r="S18" i="149" l="1"/>
  <c r="S16" i="149"/>
  <c r="Q14" i="149"/>
  <c r="T38" i="10"/>
  <c r="T38" i="11" s="1"/>
  <c r="T38" i="93" s="1"/>
  <c r="C40" i="10"/>
  <c r="C40" i="11" s="1"/>
  <c r="C40" i="93" s="1"/>
  <c r="L33" i="10"/>
  <c r="L26" i="10" s="1"/>
  <c r="L2" i="10" s="1"/>
  <c r="C33" i="152"/>
  <c r="C26" i="152" s="1"/>
  <c r="C2" i="152" s="1"/>
  <c r="C38" i="10"/>
  <c r="T40" i="10"/>
  <c r="T40" i="11" s="1"/>
  <c r="T40" i="93" s="1"/>
  <c r="D33" i="10"/>
  <c r="D26" i="10" s="1"/>
  <c r="D2" i="10" s="1"/>
  <c r="D38" i="11"/>
  <c r="C15" i="149"/>
  <c r="T17" i="149"/>
  <c r="T15" i="149"/>
  <c r="C33" i="154"/>
  <c r="C26" i="154" s="1"/>
  <c r="C2" i="154" s="1"/>
  <c r="C33" i="153"/>
  <c r="C26" i="153" s="1"/>
  <c r="C2" i="153" s="1"/>
  <c r="D16" i="149"/>
  <c r="D18" i="149"/>
  <c r="T145" i="149"/>
  <c r="J14" i="149"/>
  <c r="C145" i="149"/>
  <c r="K16" i="149"/>
  <c r="E38" i="93"/>
  <c r="J38" i="93"/>
  <c r="T33" i="152"/>
  <c r="T26" i="152" s="1"/>
  <c r="T2" i="152" s="1"/>
  <c r="L40" i="93"/>
  <c r="E14" i="149"/>
  <c r="R37" i="93"/>
  <c r="K14" i="149"/>
  <c r="T33" i="154"/>
  <c r="T26" i="154" s="1"/>
  <c r="T2" i="154" s="1"/>
  <c r="R14" i="149"/>
  <c r="S33" i="10"/>
  <c r="S26" i="10" s="1"/>
  <c r="S2" i="10" s="1"/>
  <c r="S38" i="11"/>
  <c r="T36" i="10"/>
  <c r="K38" i="93"/>
  <c r="L14" i="149" l="1"/>
  <c r="C33" i="10"/>
  <c r="C26" i="10" s="1"/>
  <c r="C2" i="10" s="1"/>
  <c r="C16" i="149"/>
  <c r="C38" i="11"/>
  <c r="C38" i="93" s="1"/>
  <c r="C18" i="149"/>
  <c r="S38" i="93"/>
  <c r="S14" i="149"/>
  <c r="T18" i="149"/>
  <c r="T33" i="10"/>
  <c r="T26" i="10" s="1"/>
  <c r="T2" i="10" s="1"/>
  <c r="T36" i="11"/>
  <c r="D38" i="93"/>
  <c r="D14" i="149"/>
  <c r="T16" i="149"/>
  <c r="C17" i="149"/>
  <c r="C14" i="149" l="1"/>
  <c r="T36" i="93"/>
  <c r="T14" i="149"/>
  <c r="J52" i="159" l="1"/>
  <c r="G52" i="159"/>
  <c r="J51" i="120"/>
  <c r="J51" i="116" s="1"/>
  <c r="L64" i="120"/>
  <c r="L64" i="116" s="1"/>
  <c r="Q51" i="120"/>
  <c r="Q51" i="116" s="1"/>
  <c r="H52" i="159"/>
  <c r="J43" i="120"/>
  <c r="J43" i="116" s="1"/>
  <c r="Q44" i="120" l="1"/>
  <c r="Q44" i="116" s="1"/>
  <c r="H44" i="120"/>
  <c r="H44" i="116" s="1"/>
  <c r="T52" i="159"/>
  <c r="H51" i="120"/>
  <c r="H51" i="116" s="1"/>
  <c r="K64" i="120"/>
  <c r="K64" i="116" s="1"/>
  <c r="R51" i="120"/>
  <c r="R51" i="116" s="1"/>
  <c r="P51" i="120"/>
  <c r="P51" i="116" s="1"/>
  <c r="N51" i="120"/>
  <c r="N51" i="116" s="1"/>
  <c r="N41" i="120"/>
  <c r="N41" i="116" s="1"/>
  <c r="K37" i="120"/>
  <c r="K37" i="116" s="1"/>
  <c r="T66" i="120"/>
  <c r="T66" i="116" s="1"/>
  <c r="R66" i="120"/>
  <c r="R66" i="116" s="1"/>
  <c r="M41" i="120"/>
  <c r="M41" i="116" s="1"/>
  <c r="R64" i="120"/>
  <c r="R64" i="116" s="1"/>
  <c r="J37" i="120"/>
  <c r="J37" i="116" s="1"/>
  <c r="Q41" i="120"/>
  <c r="Q41" i="116" s="1"/>
  <c r="G44" i="120"/>
  <c r="G44" i="116" s="1"/>
  <c r="T64" i="120"/>
  <c r="T64" i="116" s="1"/>
  <c r="K43" i="120"/>
  <c r="K43" i="116" s="1"/>
  <c r="T43" i="120"/>
  <c r="T43" i="116" s="1"/>
  <c r="K44" i="120"/>
  <c r="K44" i="116" s="1"/>
  <c r="G51" i="120"/>
  <c r="G51" i="116" s="1"/>
  <c r="N43" i="120"/>
  <c r="N43" i="116" s="1"/>
  <c r="M52" i="159"/>
  <c r="N44" i="120"/>
  <c r="N44" i="116" s="1"/>
  <c r="L66" i="120"/>
  <c r="L66" i="116" s="1"/>
  <c r="R44" i="120"/>
  <c r="R44" i="116" s="1"/>
  <c r="P43" i="120"/>
  <c r="P43" i="116" s="1"/>
  <c r="J41" i="120"/>
  <c r="J41" i="116" s="1"/>
  <c r="L52" i="159"/>
  <c r="P33" i="159"/>
  <c r="P26" i="159" s="1"/>
  <c r="N33" i="159"/>
  <c r="N26" i="159" s="1"/>
  <c r="T33" i="159"/>
  <c r="T26" i="159" s="1"/>
  <c r="T2" i="159" s="1"/>
  <c r="M44" i="120"/>
  <c r="M44" i="116" s="1"/>
  <c r="N52" i="159"/>
  <c r="K51" i="120"/>
  <c r="K51" i="116" s="1"/>
  <c r="Q33" i="159"/>
  <c r="Q26" i="159" s="1"/>
  <c r="M64" i="120"/>
  <c r="M64" i="116" s="1"/>
  <c r="K33" i="159"/>
  <c r="K26" i="159" s="1"/>
  <c r="K41" i="120"/>
  <c r="K41" i="116" s="1"/>
  <c r="H61" i="120"/>
  <c r="H52" i="158"/>
  <c r="G61" i="120"/>
  <c r="G52" i="158"/>
  <c r="L61" i="120"/>
  <c r="L52" i="158"/>
  <c r="H37" i="120"/>
  <c r="H33" i="158"/>
  <c r="H26" i="158" s="1"/>
  <c r="M61" i="120"/>
  <c r="M52" i="158"/>
  <c r="L43" i="120"/>
  <c r="L43" i="116" s="1"/>
  <c r="Q66" i="120"/>
  <c r="Q66" i="116" s="1"/>
  <c r="R33" i="159"/>
  <c r="R26" i="159" s="1"/>
  <c r="M33" i="158"/>
  <c r="M26" i="158" s="1"/>
  <c r="M37" i="120"/>
  <c r="R52" i="159"/>
  <c r="P64" i="120"/>
  <c r="P64" i="116" s="1"/>
  <c r="R43" i="120"/>
  <c r="R43" i="116" s="1"/>
  <c r="T61" i="120"/>
  <c r="T52" i="158"/>
  <c r="Q61" i="120"/>
  <c r="Q52" i="158"/>
  <c r="I52" i="159"/>
  <c r="Q52" i="159"/>
  <c r="P52" i="159"/>
  <c r="R41" i="120"/>
  <c r="R41" i="116" s="1"/>
  <c r="G43" i="120"/>
  <c r="G43" i="116" s="1"/>
  <c r="F43" i="120"/>
  <c r="F43" i="116" s="1"/>
  <c r="L51" i="120"/>
  <c r="L51" i="116" s="1"/>
  <c r="N64" i="120"/>
  <c r="N64" i="116" s="1"/>
  <c r="J61" i="120"/>
  <c r="J52" i="158"/>
  <c r="K61" i="120"/>
  <c r="K52" i="158"/>
  <c r="T41" i="120"/>
  <c r="T41" i="116" s="1"/>
  <c r="M43" i="120"/>
  <c r="M43" i="116" s="1"/>
  <c r="M33" i="159"/>
  <c r="M26" i="159" s="1"/>
  <c r="H43" i="120"/>
  <c r="H43" i="116" s="1"/>
  <c r="L41" i="120"/>
  <c r="L41" i="116" s="1"/>
  <c r="K52" i="159"/>
  <c r="J33" i="159"/>
  <c r="J26" i="159" s="1"/>
  <c r="J2" i="159" s="1"/>
  <c r="G33" i="159"/>
  <c r="G26" i="159" s="1"/>
  <c r="G2" i="159" s="1"/>
  <c r="H33" i="159"/>
  <c r="H26" i="159" s="1"/>
  <c r="H2" i="159" s="1"/>
  <c r="C52" i="159"/>
  <c r="F52" i="159"/>
  <c r="N66" i="120"/>
  <c r="N66" i="116" s="1"/>
  <c r="R65" i="120"/>
  <c r="R65" i="116" s="1"/>
  <c r="J36" i="120"/>
  <c r="J33" i="158"/>
  <c r="J26" i="158" s="1"/>
  <c r="P33" i="158"/>
  <c r="P26" i="158" s="1"/>
  <c r="P37" i="120"/>
  <c r="T44" i="120"/>
  <c r="T44" i="116" s="1"/>
  <c r="R37" i="120"/>
  <c r="R33" i="158"/>
  <c r="R26" i="158" s="1"/>
  <c r="K33" i="158"/>
  <c r="K26" i="158" s="1"/>
  <c r="K36" i="120"/>
  <c r="L44" i="120"/>
  <c r="L44" i="116" s="1"/>
  <c r="R52" i="158"/>
  <c r="R61" i="120"/>
  <c r="N61" i="120"/>
  <c r="N52" i="158"/>
  <c r="S44" i="120"/>
  <c r="S44" i="116" s="1"/>
  <c r="N37" i="120"/>
  <c r="N33" i="158"/>
  <c r="N26" i="158" s="1"/>
  <c r="N65" i="120"/>
  <c r="N65" i="116" s="1"/>
  <c r="Q65" i="120"/>
  <c r="Q65" i="116" s="1"/>
  <c r="T51" i="120"/>
  <c r="T51" i="116" s="1"/>
  <c r="J44" i="120"/>
  <c r="J44" i="116" s="1"/>
  <c r="P44" i="120"/>
  <c r="P44" i="116" s="1"/>
  <c r="T37" i="120"/>
  <c r="T33" i="158"/>
  <c r="T26" i="158" s="1"/>
  <c r="L37" i="120"/>
  <c r="L33" i="158"/>
  <c r="L26" i="158" s="1"/>
  <c r="P65" i="120"/>
  <c r="P65" i="116" s="1"/>
  <c r="Q43" i="120"/>
  <c r="Q43" i="116" s="1"/>
  <c r="Q64" i="120"/>
  <c r="Q64" i="116" s="1"/>
  <c r="P41" i="120"/>
  <c r="P41" i="116" s="1"/>
  <c r="L33" i="159"/>
  <c r="L26" i="159" s="1"/>
  <c r="Q37" i="120"/>
  <c r="Q33" i="158"/>
  <c r="Q26" i="158" s="1"/>
  <c r="P61" i="120"/>
  <c r="P52" i="158"/>
  <c r="G37" i="120"/>
  <c r="G33" i="158"/>
  <c r="G26" i="158" s="1"/>
  <c r="P66" i="120"/>
  <c r="P66" i="116" s="1"/>
  <c r="M51" i="120"/>
  <c r="M51" i="116" s="1"/>
  <c r="Q2" i="159" l="1"/>
  <c r="S43" i="120"/>
  <c r="S43" i="116" s="1"/>
  <c r="S51" i="120"/>
  <c r="S51" i="116" s="1"/>
  <c r="C51" i="120"/>
  <c r="C51" i="116" s="1"/>
  <c r="H2" i="158"/>
  <c r="Q2" i="158"/>
  <c r="F44" i="120"/>
  <c r="F44" i="116" s="1"/>
  <c r="M2" i="158"/>
  <c r="N2" i="159"/>
  <c r="P2" i="159"/>
  <c r="O64" i="120"/>
  <c r="O64" i="116" s="1"/>
  <c r="L2" i="159"/>
  <c r="O65" i="120"/>
  <c r="O65" i="116" s="1"/>
  <c r="O51" i="120"/>
  <c r="O51" i="116" s="1"/>
  <c r="U51" i="120"/>
  <c r="U51" i="116" s="1"/>
  <c r="T150" i="149"/>
  <c r="K2" i="158"/>
  <c r="R2" i="158"/>
  <c r="O33" i="159"/>
  <c r="O26" i="159" s="1"/>
  <c r="M2" i="159"/>
  <c r="K2" i="159"/>
  <c r="T2" i="158"/>
  <c r="N2" i="158"/>
  <c r="F33" i="159"/>
  <c r="F26" i="159" s="1"/>
  <c r="F2" i="159" s="1"/>
  <c r="S64" i="120"/>
  <c r="S64" i="116" s="1"/>
  <c r="I33" i="159"/>
  <c r="I26" i="159" s="1"/>
  <c r="I2" i="159" s="1"/>
  <c r="C33" i="159"/>
  <c r="C26" i="159" s="1"/>
  <c r="C2" i="159" s="1"/>
  <c r="C43" i="120"/>
  <c r="C43" i="116" s="1"/>
  <c r="C44" i="120"/>
  <c r="C44" i="116" s="1"/>
  <c r="U50" i="120"/>
  <c r="U50" i="116" s="1"/>
  <c r="N61" i="116"/>
  <c r="N52" i="120"/>
  <c r="K33" i="120"/>
  <c r="K26" i="120" s="1"/>
  <c r="K36" i="116"/>
  <c r="O33" i="158"/>
  <c r="O26" i="158" s="1"/>
  <c r="O37" i="120"/>
  <c r="H52" i="120"/>
  <c r="H61" i="116"/>
  <c r="P52" i="120"/>
  <c r="P61" i="116"/>
  <c r="F51" i="120"/>
  <c r="F51" i="116" s="1"/>
  <c r="O41" i="120"/>
  <c r="O41" i="116" s="1"/>
  <c r="C37" i="120"/>
  <c r="C33" i="158"/>
  <c r="C26" i="158" s="1"/>
  <c r="L61" i="116"/>
  <c r="L52" i="120"/>
  <c r="J36" i="116"/>
  <c r="J33" i="120"/>
  <c r="J26" i="120" s="1"/>
  <c r="K52" i="120"/>
  <c r="K61" i="116"/>
  <c r="F52" i="158"/>
  <c r="F61" i="120"/>
  <c r="T33" i="120"/>
  <c r="T26" i="120" s="1"/>
  <c r="T37" i="116"/>
  <c r="N33" i="120"/>
  <c r="N26" i="120" s="1"/>
  <c r="N37" i="116"/>
  <c r="S33" i="159"/>
  <c r="S26" i="159" s="1"/>
  <c r="J52" i="120"/>
  <c r="J61" i="116"/>
  <c r="F37" i="120"/>
  <c r="F33" i="158"/>
  <c r="F26" i="158" s="1"/>
  <c r="T61" i="116"/>
  <c r="T52" i="120"/>
  <c r="M33" i="120"/>
  <c r="M26" i="120" s="1"/>
  <c r="M37" i="116"/>
  <c r="S66" i="120"/>
  <c r="S66" i="116" s="1"/>
  <c r="C41" i="120"/>
  <c r="C41" i="116" s="1"/>
  <c r="G2" i="158"/>
  <c r="L33" i="120"/>
  <c r="L26" i="120" s="1"/>
  <c r="L37" i="116"/>
  <c r="J150" i="149"/>
  <c r="D52" i="159"/>
  <c r="Q33" i="120"/>
  <c r="Q26" i="120" s="1"/>
  <c r="Q37" i="116"/>
  <c r="S61" i="120"/>
  <c r="S52" i="158"/>
  <c r="R33" i="120"/>
  <c r="R26" i="120" s="1"/>
  <c r="R37" i="116"/>
  <c r="G52" i="120"/>
  <c r="G61" i="116"/>
  <c r="C52" i="158"/>
  <c r="C61" i="120"/>
  <c r="O52" i="158"/>
  <c r="O61" i="120"/>
  <c r="U52" i="159"/>
  <c r="I52" i="158"/>
  <c r="I61" i="120"/>
  <c r="I43" i="120"/>
  <c r="I43" i="116" s="1"/>
  <c r="I51" i="120"/>
  <c r="I51" i="116" s="1"/>
  <c r="U33" i="159"/>
  <c r="U26" i="159" s="1"/>
  <c r="R2" i="159"/>
  <c r="U64" i="120"/>
  <c r="U64" i="116" s="1"/>
  <c r="O66" i="120"/>
  <c r="O66" i="116" s="1"/>
  <c r="R61" i="116"/>
  <c r="R52" i="120"/>
  <c r="P33" i="120"/>
  <c r="P26" i="120" s="1"/>
  <c r="P37" i="116"/>
  <c r="I33" i="158"/>
  <c r="I26" i="158" s="1"/>
  <c r="I37" i="120"/>
  <c r="S52" i="159"/>
  <c r="Q52" i="120"/>
  <c r="Q61" i="116"/>
  <c r="U43" i="120"/>
  <c r="U43" i="116" s="1"/>
  <c r="U37" i="120"/>
  <c r="U33" i="158"/>
  <c r="U26" i="158" s="1"/>
  <c r="U66" i="120"/>
  <c r="U66" i="116" s="1"/>
  <c r="M52" i="120"/>
  <c r="M61" i="116"/>
  <c r="P2" i="158"/>
  <c r="H150" i="149"/>
  <c r="I41" i="120"/>
  <c r="I41" i="116" s="1"/>
  <c r="U41" i="120"/>
  <c r="U41" i="116" s="1"/>
  <c r="E51" i="120"/>
  <c r="E51" i="116" s="1"/>
  <c r="G33" i="120"/>
  <c r="G26" i="120" s="1"/>
  <c r="G37" i="116"/>
  <c r="S41" i="120"/>
  <c r="S41" i="116" s="1"/>
  <c r="L2" i="158"/>
  <c r="S37" i="120"/>
  <c r="S33" i="158"/>
  <c r="S26" i="158" s="1"/>
  <c r="O43" i="120"/>
  <c r="O43" i="116" s="1"/>
  <c r="U61" i="120"/>
  <c r="U52" i="158"/>
  <c r="J2" i="158"/>
  <c r="G150" i="149"/>
  <c r="O52" i="159"/>
  <c r="I44" i="120"/>
  <c r="I44" i="116" s="1"/>
  <c r="O44" i="120"/>
  <c r="O44" i="116" s="1"/>
  <c r="U44" i="120"/>
  <c r="U44" i="116" s="1"/>
  <c r="H33" i="120"/>
  <c r="H26" i="120" s="1"/>
  <c r="H37" i="116"/>
  <c r="M149" i="149" l="1"/>
  <c r="Q149" i="149"/>
  <c r="H149" i="149"/>
  <c r="C150" i="149"/>
  <c r="R149" i="149"/>
  <c r="N150" i="149"/>
  <c r="Q150" i="149"/>
  <c r="V51" i="120"/>
  <c r="V51" i="116" s="1"/>
  <c r="T149" i="149"/>
  <c r="N149" i="149"/>
  <c r="K149" i="149"/>
  <c r="P150" i="149"/>
  <c r="O2" i="159"/>
  <c r="S2" i="158"/>
  <c r="M150" i="149"/>
  <c r="G2" i="120"/>
  <c r="E43" i="120"/>
  <c r="E43" i="116" s="1"/>
  <c r="V65" i="120"/>
  <c r="V65" i="116" s="1"/>
  <c r="L150" i="149"/>
  <c r="E33" i="159"/>
  <c r="E26" i="159" s="1"/>
  <c r="U2" i="158"/>
  <c r="L2" i="120"/>
  <c r="V41" i="120"/>
  <c r="V41" i="116" s="1"/>
  <c r="J2" i="120"/>
  <c r="K150" i="149"/>
  <c r="H2" i="120"/>
  <c r="C2" i="158"/>
  <c r="E37" i="120"/>
  <c r="E37" i="116" s="1"/>
  <c r="R2" i="120"/>
  <c r="E44" i="120"/>
  <c r="E44" i="116" s="1"/>
  <c r="I2" i="158"/>
  <c r="U2" i="159"/>
  <c r="S2" i="159"/>
  <c r="U52" i="120"/>
  <c r="U61" i="116"/>
  <c r="P149" i="149"/>
  <c r="I33" i="120"/>
  <c r="I26" i="120" s="1"/>
  <c r="I37" i="116"/>
  <c r="V61" i="120"/>
  <c r="V52" i="158"/>
  <c r="R150" i="149"/>
  <c r="O61" i="116"/>
  <c r="O52" i="120"/>
  <c r="R33" i="116"/>
  <c r="R26" i="116" s="1"/>
  <c r="M2" i="120"/>
  <c r="D41" i="120"/>
  <c r="D41" i="116" s="1"/>
  <c r="K2" i="120"/>
  <c r="E36" i="120"/>
  <c r="E33" i="158"/>
  <c r="E26" i="158" s="1"/>
  <c r="E61" i="120"/>
  <c r="E61" i="116" s="1"/>
  <c r="P33" i="116"/>
  <c r="P26" i="116" s="1"/>
  <c r="D51" i="120"/>
  <c r="D51" i="116" s="1"/>
  <c r="I150" i="149"/>
  <c r="L33" i="116"/>
  <c r="L26" i="116" s="1"/>
  <c r="T52" i="116"/>
  <c r="K52" i="116"/>
  <c r="P52" i="116"/>
  <c r="N52" i="116"/>
  <c r="V64" i="120"/>
  <c r="V64" i="116" s="1"/>
  <c r="S33" i="120"/>
  <c r="S26" i="120" s="1"/>
  <c r="S37" i="116"/>
  <c r="U33" i="120"/>
  <c r="U26" i="120" s="1"/>
  <c r="U37" i="116"/>
  <c r="N33" i="116"/>
  <c r="N26" i="116" s="1"/>
  <c r="P2" i="120"/>
  <c r="H52" i="116"/>
  <c r="C37" i="116"/>
  <c r="C33" i="120"/>
  <c r="C26" i="120" s="1"/>
  <c r="L149" i="149"/>
  <c r="V44" i="120"/>
  <c r="V44" i="116" s="1"/>
  <c r="C52" i="120"/>
  <c r="C61" i="116"/>
  <c r="F150" i="149"/>
  <c r="S61" i="116"/>
  <c r="S52" i="120"/>
  <c r="G149" i="149"/>
  <c r="F2" i="158"/>
  <c r="N2" i="120"/>
  <c r="E52" i="159"/>
  <c r="V52" i="159"/>
  <c r="V43" i="120"/>
  <c r="V43" i="116" s="1"/>
  <c r="Q52" i="116"/>
  <c r="R52" i="116"/>
  <c r="V50" i="120"/>
  <c r="V50" i="116" s="1"/>
  <c r="Q33" i="116"/>
  <c r="Q26" i="116" s="1"/>
  <c r="F37" i="116"/>
  <c r="F33" i="120"/>
  <c r="F26" i="120" s="1"/>
  <c r="T33" i="116"/>
  <c r="T26" i="116" s="1"/>
  <c r="J33" i="116"/>
  <c r="J26" i="116" s="1"/>
  <c r="O33" i="120"/>
  <c r="O26" i="120" s="1"/>
  <c r="O37" i="116"/>
  <c r="H33" i="116"/>
  <c r="H26" i="116" s="1"/>
  <c r="J149" i="149"/>
  <c r="G33" i="116"/>
  <c r="G26" i="116" s="1"/>
  <c r="E52" i="158"/>
  <c r="E59" i="120"/>
  <c r="V33" i="159"/>
  <c r="V26" i="159" s="1"/>
  <c r="I61" i="116"/>
  <c r="I52" i="120"/>
  <c r="V37" i="120"/>
  <c r="V33" i="158"/>
  <c r="V26" i="158" s="1"/>
  <c r="G52" i="116"/>
  <c r="Q2" i="120"/>
  <c r="J52" i="116"/>
  <c r="T2" i="120"/>
  <c r="D52" i="158"/>
  <c r="D61" i="120"/>
  <c r="D37" i="120"/>
  <c r="D33" i="158"/>
  <c r="D26" i="158" s="1"/>
  <c r="O2" i="158"/>
  <c r="D43" i="120"/>
  <c r="D43" i="116" s="1"/>
  <c r="M52" i="116"/>
  <c r="D33" i="159"/>
  <c r="D26" i="159" s="1"/>
  <c r="D2" i="159" s="1"/>
  <c r="V66" i="120"/>
  <c r="V66" i="116" s="1"/>
  <c r="M33" i="116"/>
  <c r="M26" i="116" s="1"/>
  <c r="F61" i="116"/>
  <c r="F52" i="120"/>
  <c r="L52" i="116"/>
  <c r="D44" i="120"/>
  <c r="D44" i="116" s="1"/>
  <c r="K33" i="116"/>
  <c r="K26" i="116" s="1"/>
  <c r="N2" i="116" l="1"/>
  <c r="U150" i="149"/>
  <c r="S149" i="149"/>
  <c r="O150" i="149"/>
  <c r="S150" i="149"/>
  <c r="C149" i="149"/>
  <c r="H148" i="149"/>
  <c r="V2" i="158"/>
  <c r="G148" i="149"/>
  <c r="E2" i="159"/>
  <c r="D2" i="158"/>
  <c r="O2" i="120"/>
  <c r="T2" i="116"/>
  <c r="J148" i="149"/>
  <c r="H2" i="116"/>
  <c r="V2" i="159"/>
  <c r="Q2" i="116"/>
  <c r="W43" i="120"/>
  <c r="W43" i="116" s="1"/>
  <c r="W41" i="120"/>
  <c r="W41" i="116" s="1"/>
  <c r="U149" i="149"/>
  <c r="W64" i="120"/>
  <c r="W64" i="116" s="1"/>
  <c r="L148" i="149"/>
  <c r="W65" i="120"/>
  <c r="W65" i="116" s="1"/>
  <c r="C2" i="120"/>
  <c r="I149" i="149"/>
  <c r="P2" i="116"/>
  <c r="W50" i="120"/>
  <c r="W50" i="116" s="1"/>
  <c r="E2" i="158"/>
  <c r="S2" i="120"/>
  <c r="R148" i="149"/>
  <c r="W33" i="159"/>
  <c r="W26" i="159" s="1"/>
  <c r="K2" i="116"/>
  <c r="M2" i="116"/>
  <c r="T148" i="149"/>
  <c r="F33" i="116"/>
  <c r="F26" i="116" s="1"/>
  <c r="P148" i="149"/>
  <c r="S33" i="116"/>
  <c r="S26" i="116" s="1"/>
  <c r="L2" i="116"/>
  <c r="I52" i="116"/>
  <c r="D150" i="149"/>
  <c r="N133" i="149"/>
  <c r="E33" i="120"/>
  <c r="E26" i="120" s="1"/>
  <c r="E36" i="116"/>
  <c r="U52" i="116"/>
  <c r="O149" i="149"/>
  <c r="Q148" i="149"/>
  <c r="E59" i="116"/>
  <c r="E52" i="120"/>
  <c r="J2" i="116"/>
  <c r="W44" i="120"/>
  <c r="W44" i="116" s="1"/>
  <c r="W52" i="158"/>
  <c r="W61" i="120"/>
  <c r="W52" i="159"/>
  <c r="N148" i="149"/>
  <c r="C52" i="116"/>
  <c r="S52" i="116"/>
  <c r="K148" i="149"/>
  <c r="W66" i="120"/>
  <c r="W66" i="116" s="1"/>
  <c r="D37" i="116"/>
  <c r="D33" i="120"/>
  <c r="D26" i="120" s="1"/>
  <c r="G2" i="116"/>
  <c r="F149" i="149"/>
  <c r="W37" i="120"/>
  <c r="W33" i="158"/>
  <c r="W26" i="158" s="1"/>
  <c r="C33" i="116"/>
  <c r="C26" i="116" s="1"/>
  <c r="M148" i="149"/>
  <c r="V52" i="120"/>
  <c r="V61" i="116"/>
  <c r="F52" i="116"/>
  <c r="D52" i="120"/>
  <c r="D61" i="116"/>
  <c r="U33" i="116"/>
  <c r="U26" i="116" s="1"/>
  <c r="R2" i="116"/>
  <c r="I33" i="116"/>
  <c r="I26" i="116" s="1"/>
  <c r="O33" i="116"/>
  <c r="O26" i="116" s="1"/>
  <c r="O52" i="116"/>
  <c r="V33" i="120"/>
  <c r="V26" i="120" s="1"/>
  <c r="V37" i="116"/>
  <c r="F2" i="120"/>
  <c r="W51" i="120"/>
  <c r="W51" i="116" s="1"/>
  <c r="U2" i="120"/>
  <c r="I2" i="120"/>
  <c r="E150" i="149" l="1"/>
  <c r="D149" i="149"/>
  <c r="V149" i="149"/>
  <c r="S148" i="149"/>
  <c r="O148" i="149"/>
  <c r="Q133" i="149"/>
  <c r="I2" i="116"/>
  <c r="H133" i="149"/>
  <c r="T133" i="149"/>
  <c r="C2" i="116"/>
  <c r="V150" i="149"/>
  <c r="V2" i="120"/>
  <c r="E149" i="149"/>
  <c r="P133" i="149"/>
  <c r="C148" i="149"/>
  <c r="W2" i="159"/>
  <c r="U2" i="116"/>
  <c r="O2" i="116"/>
  <c r="W61" i="116"/>
  <c r="W52" i="120"/>
  <c r="I148" i="149"/>
  <c r="M133" i="149"/>
  <c r="K133" i="149"/>
  <c r="V33" i="116"/>
  <c r="V26" i="116" s="1"/>
  <c r="D52" i="116"/>
  <c r="V52" i="116"/>
  <c r="S2" i="116"/>
  <c r="G133" i="149"/>
  <c r="F148" i="149"/>
  <c r="D2" i="120"/>
  <c r="J133" i="149"/>
  <c r="F2" i="116"/>
  <c r="U148" i="149"/>
  <c r="W2" i="158"/>
  <c r="D33" i="116"/>
  <c r="D26" i="116" s="1"/>
  <c r="E33" i="116"/>
  <c r="E26" i="116" s="1"/>
  <c r="L133" i="149"/>
  <c r="W33" i="120"/>
  <c r="W26" i="120" s="1"/>
  <c r="W37" i="116"/>
  <c r="E52" i="116"/>
  <c r="E2" i="120"/>
  <c r="R133" i="149"/>
  <c r="W150" i="149" l="1"/>
  <c r="V148" i="149"/>
  <c r="I133" i="149"/>
  <c r="C133" i="149"/>
  <c r="D2" i="116"/>
  <c r="W2" i="120"/>
  <c r="U133" i="149"/>
  <c r="O133" i="149"/>
  <c r="W149" i="149"/>
  <c r="S133" i="149"/>
  <c r="W52" i="116"/>
  <c r="D148" i="149"/>
  <c r="V2" i="116"/>
  <c r="E148" i="149"/>
  <c r="E2" i="116"/>
  <c r="F133" i="149"/>
  <c r="W33" i="116"/>
  <c r="W148" i="149" l="1"/>
  <c r="W26" i="116"/>
  <c r="W2" i="116" s="1"/>
  <c r="D133" i="149"/>
  <c r="V133" i="149"/>
  <c r="E133" i="149"/>
  <c r="W133" i="149" l="1"/>
  <c r="M52" i="161" l="1"/>
  <c r="C52" i="161"/>
  <c r="S52" i="161"/>
  <c r="I52" i="161"/>
  <c r="T52" i="161"/>
  <c r="G52" i="161"/>
  <c r="O52" i="161"/>
  <c r="R52" i="161"/>
  <c r="L52" i="161"/>
  <c r="K52" i="161"/>
  <c r="D52" i="161"/>
  <c r="J52" i="161"/>
  <c r="P52" i="161"/>
  <c r="H52" i="161"/>
  <c r="E52" i="161"/>
  <c r="E52" i="160" l="1"/>
  <c r="E61" i="8"/>
  <c r="K51" i="8"/>
  <c r="J51" i="8"/>
  <c r="I51" i="8"/>
  <c r="O52" i="160"/>
  <c r="O61" i="8"/>
  <c r="Q52" i="160"/>
  <c r="L51" i="8"/>
  <c r="H52" i="160"/>
  <c r="H61" i="8"/>
  <c r="V61" i="8"/>
  <c r="C51" i="8"/>
  <c r="M51" i="8"/>
  <c r="T61" i="8"/>
  <c r="T52" i="160"/>
  <c r="K61" i="8"/>
  <c r="K52" i="160"/>
  <c r="E51" i="8"/>
  <c r="O51" i="8"/>
  <c r="N51" i="8"/>
  <c r="M52" i="160"/>
  <c r="M61" i="8"/>
  <c r="F52" i="161"/>
  <c r="N52" i="161"/>
  <c r="T61" i="9" l="1"/>
  <c r="T52" i="9" s="1"/>
  <c r="T52" i="8"/>
  <c r="T61" i="12"/>
  <c r="T52" i="12" s="1"/>
  <c r="T61" i="11"/>
  <c r="M61" i="9"/>
  <c r="M52" i="9" s="1"/>
  <c r="M61" i="12"/>
  <c r="M52" i="12" s="1"/>
  <c r="M52" i="8"/>
  <c r="M61" i="11"/>
  <c r="E51" i="11"/>
  <c r="E51" i="93" s="1"/>
  <c r="E51" i="9"/>
  <c r="E51" i="12"/>
  <c r="C51" i="11"/>
  <c r="C51" i="93" s="1"/>
  <c r="C51" i="12"/>
  <c r="C51" i="9"/>
  <c r="F61" i="8"/>
  <c r="F52" i="160"/>
  <c r="R61" i="8"/>
  <c r="R52" i="160"/>
  <c r="I51" i="11"/>
  <c r="I51" i="93" s="1"/>
  <c r="I51" i="12"/>
  <c r="I51" i="9"/>
  <c r="P52" i="160"/>
  <c r="P61" i="8"/>
  <c r="L51" i="11"/>
  <c r="L51" i="93" s="1"/>
  <c r="L51" i="9"/>
  <c r="L51" i="12"/>
  <c r="D51" i="8"/>
  <c r="C52" i="160"/>
  <c r="C61" i="8"/>
  <c r="K51" i="9"/>
  <c r="K51" i="12"/>
  <c r="K51" i="11"/>
  <c r="K51" i="93" s="1"/>
  <c r="F51" i="8"/>
  <c r="W61" i="8"/>
  <c r="N51" i="12"/>
  <c r="N51" i="11"/>
  <c r="N51" i="93" s="1"/>
  <c r="N51" i="9"/>
  <c r="S61" i="8"/>
  <c r="S52" i="160"/>
  <c r="J51" i="9"/>
  <c r="J51" i="12"/>
  <c r="J51" i="11"/>
  <c r="J51" i="93" s="1"/>
  <c r="J61" i="8"/>
  <c r="J52" i="160"/>
  <c r="D61" i="8"/>
  <c r="D52" i="160"/>
  <c r="V61" i="11"/>
  <c r="V61" i="12"/>
  <c r="V61" i="9"/>
  <c r="G61" i="8"/>
  <c r="G52" i="160"/>
  <c r="I61" i="8"/>
  <c r="I52" i="160"/>
  <c r="N61" i="8"/>
  <c r="N52" i="160"/>
  <c r="G51" i="8"/>
  <c r="O51" i="11"/>
  <c r="O51" i="93" s="1"/>
  <c r="O51" i="12"/>
  <c r="O51" i="9"/>
  <c r="M51" i="9"/>
  <c r="M51" i="11"/>
  <c r="M51" i="93" s="1"/>
  <c r="M51" i="12"/>
  <c r="H61" i="9"/>
  <c r="H52" i="9" s="1"/>
  <c r="H61" i="12"/>
  <c r="H52" i="12" s="1"/>
  <c r="H52" i="8"/>
  <c r="H61" i="11"/>
  <c r="O52" i="8"/>
  <c r="O61" i="9"/>
  <c r="O52" i="9" s="1"/>
  <c r="O61" i="11"/>
  <c r="O61" i="12"/>
  <c r="O52" i="12" s="1"/>
  <c r="U61" i="8"/>
  <c r="E61" i="12"/>
  <c r="E52" i="12" s="1"/>
  <c r="E52" i="8"/>
  <c r="E61" i="11"/>
  <c r="E61" i="9"/>
  <c r="E52" i="9" s="1"/>
  <c r="K52" i="8"/>
  <c r="K61" i="12"/>
  <c r="K52" i="12" s="1"/>
  <c r="K61" i="11"/>
  <c r="K61" i="9"/>
  <c r="K52" i="9" s="1"/>
  <c r="L52" i="160"/>
  <c r="L61" i="8"/>
  <c r="H51" i="8"/>
  <c r="M61" i="93" l="1"/>
  <c r="M52" i="11"/>
  <c r="G51" i="9"/>
  <c r="G51" i="12"/>
  <c r="G51" i="11"/>
  <c r="G51" i="93" s="1"/>
  <c r="Q52" i="161"/>
  <c r="Q61" i="8"/>
  <c r="F61" i="9"/>
  <c r="F52" i="9" s="1"/>
  <c r="F52" i="8"/>
  <c r="F61" i="11"/>
  <c r="F61" i="12"/>
  <c r="F52" i="12" s="1"/>
  <c r="W61" i="11"/>
  <c r="W61" i="12"/>
  <c r="W61" i="9"/>
  <c r="D51" i="9"/>
  <c r="D51" i="11"/>
  <c r="D51" i="93" s="1"/>
  <c r="D51" i="12"/>
  <c r="C52" i="8"/>
  <c r="C61" i="12"/>
  <c r="C52" i="12" s="1"/>
  <c r="C61" i="9"/>
  <c r="C52" i="9" s="1"/>
  <c r="C61" i="11"/>
  <c r="O61" i="93"/>
  <c r="O52" i="11"/>
  <c r="N52" i="8"/>
  <c r="N61" i="9"/>
  <c r="N52" i="9" s="1"/>
  <c r="N61" i="11"/>
  <c r="N61" i="12"/>
  <c r="N52" i="12" s="1"/>
  <c r="V61" i="93"/>
  <c r="U61" i="12"/>
  <c r="U61" i="11"/>
  <c r="U61" i="9"/>
  <c r="H51" i="9"/>
  <c r="H51" i="11"/>
  <c r="H51" i="93" s="1"/>
  <c r="H51" i="12"/>
  <c r="E52" i="11"/>
  <c r="E61" i="93"/>
  <c r="F51" i="11"/>
  <c r="F51" i="93" s="1"/>
  <c r="F51" i="9"/>
  <c r="F51" i="12"/>
  <c r="T52" i="11"/>
  <c r="T61" i="93"/>
  <c r="L52" i="8"/>
  <c r="L61" i="12"/>
  <c r="L52" i="12" s="1"/>
  <c r="L61" i="11"/>
  <c r="L61" i="9"/>
  <c r="L52" i="9" s="1"/>
  <c r="I52" i="8"/>
  <c r="I61" i="11"/>
  <c r="I61" i="9"/>
  <c r="I52" i="9" s="1"/>
  <c r="I61" i="12"/>
  <c r="I52" i="12" s="1"/>
  <c r="D61" i="12"/>
  <c r="D52" i="12" s="1"/>
  <c r="D52" i="8"/>
  <c r="D61" i="9"/>
  <c r="D52" i="9" s="1"/>
  <c r="D61" i="11"/>
  <c r="S61" i="12"/>
  <c r="S52" i="12" s="1"/>
  <c r="S61" i="11"/>
  <c r="S61" i="9"/>
  <c r="S52" i="9" s="1"/>
  <c r="S52" i="8"/>
  <c r="K61" i="93"/>
  <c r="K52" i="11"/>
  <c r="H52" i="11"/>
  <c r="H61" i="93"/>
  <c r="P61" i="12"/>
  <c r="P52" i="12" s="1"/>
  <c r="P61" i="11"/>
  <c r="P52" i="8"/>
  <c r="P61" i="9"/>
  <c r="P52" i="9" s="1"/>
  <c r="G61" i="11"/>
  <c r="G61" i="12"/>
  <c r="G52" i="12" s="1"/>
  <c r="G61" i="9"/>
  <c r="G52" i="9" s="1"/>
  <c r="G52" i="8"/>
  <c r="J61" i="12"/>
  <c r="J52" i="12" s="1"/>
  <c r="J52" i="8"/>
  <c r="J61" i="11"/>
  <c r="J61" i="9"/>
  <c r="J52" i="9" s="1"/>
  <c r="R61" i="12"/>
  <c r="R52" i="12" s="1"/>
  <c r="R52" i="8"/>
  <c r="R61" i="11"/>
  <c r="R61" i="9"/>
  <c r="R52" i="9" s="1"/>
  <c r="D52" i="11" l="1"/>
  <c r="D61" i="93"/>
  <c r="U61" i="93"/>
  <c r="C52" i="11"/>
  <c r="C61" i="93"/>
  <c r="H52" i="93"/>
  <c r="O52" i="93"/>
  <c r="W61" i="93"/>
  <c r="R52" i="11"/>
  <c r="R61" i="93"/>
  <c r="L52" i="11"/>
  <c r="L61" i="93"/>
  <c r="Q61" i="9"/>
  <c r="Q52" i="9" s="1"/>
  <c r="Q52" i="8"/>
  <c r="Q61" i="12"/>
  <c r="Q52" i="12" s="1"/>
  <c r="Q61" i="11"/>
  <c r="G61" i="93"/>
  <c r="G52" i="11"/>
  <c r="J52" i="11"/>
  <c r="J61" i="93"/>
  <c r="N52" i="11"/>
  <c r="N61" i="93"/>
  <c r="E52" i="93"/>
  <c r="T52" i="93"/>
  <c r="P52" i="11"/>
  <c r="P61" i="93"/>
  <c r="S52" i="11"/>
  <c r="S61" i="93"/>
  <c r="I61" i="93"/>
  <c r="I52" i="11"/>
  <c r="F61" i="93"/>
  <c r="F52" i="11"/>
  <c r="K52" i="93"/>
  <c r="M52" i="93"/>
  <c r="C52" i="93" l="1"/>
  <c r="F52" i="93"/>
  <c r="Q61" i="93"/>
  <c r="Q52" i="11"/>
  <c r="R52" i="93"/>
  <c r="G52" i="93"/>
  <c r="I52" i="93"/>
  <c r="S52" i="93"/>
  <c r="D52" i="93"/>
  <c r="N52" i="93"/>
  <c r="P52" i="93"/>
  <c r="J52" i="93"/>
  <c r="L52" i="93"/>
  <c r="Q52" i="93" l="1"/>
  <c r="W52" i="161" l="1"/>
  <c r="V52" i="161" l="1"/>
  <c r="V51" i="8"/>
  <c r="U51" i="8" l="1"/>
  <c r="W66" i="8"/>
  <c r="W52" i="160"/>
  <c r="U51" i="12"/>
  <c r="U51" i="11"/>
  <c r="U51" i="93" s="1"/>
  <c r="U51" i="9"/>
  <c r="U52" i="161"/>
  <c r="V51" i="12"/>
  <c r="V51" i="11"/>
  <c r="V51" i="93" s="1"/>
  <c r="V51" i="9"/>
  <c r="V66" i="8"/>
  <c r="V52" i="160"/>
  <c r="U66" i="8" l="1"/>
  <c r="U52" i="160"/>
  <c r="W51" i="8"/>
  <c r="V66" i="11"/>
  <c r="V66" i="9"/>
  <c r="V52" i="9" s="1"/>
  <c r="V66" i="12"/>
  <c r="V52" i="12" s="1"/>
  <c r="V52" i="8"/>
  <c r="W66" i="12"/>
  <c r="W52" i="12" s="1"/>
  <c r="W66" i="11"/>
  <c r="W66" i="9"/>
  <c r="W52" i="9" s="1"/>
  <c r="W52" i="8"/>
  <c r="V43" i="8" l="1"/>
  <c r="W51" i="12"/>
  <c r="W51" i="11"/>
  <c r="W51" i="93" s="1"/>
  <c r="W51" i="9"/>
  <c r="T51" i="8"/>
  <c r="U66" i="12"/>
  <c r="U52" i="12" s="1"/>
  <c r="U66" i="9"/>
  <c r="U52" i="9" s="1"/>
  <c r="U66" i="11"/>
  <c r="U52" i="8"/>
  <c r="V66" i="93"/>
  <c r="V52" i="11"/>
  <c r="W66" i="93"/>
  <c r="W52" i="11"/>
  <c r="W43" i="8"/>
  <c r="W33" i="160" l="1"/>
  <c r="W26" i="160" s="1"/>
  <c r="W2" i="160" s="1"/>
  <c r="W33" i="161"/>
  <c r="W26" i="161" s="1"/>
  <c r="W2" i="161" s="1"/>
  <c r="Q51" i="8"/>
  <c r="Q51" i="12" s="1"/>
  <c r="R51" i="8"/>
  <c r="R51" i="9" s="1"/>
  <c r="V33" i="161"/>
  <c r="V26" i="161" s="1"/>
  <c r="V2" i="161" s="1"/>
  <c r="V46" i="8"/>
  <c r="V46" i="12" s="1"/>
  <c r="R51" i="11"/>
  <c r="R51" i="93" s="1"/>
  <c r="W52" i="93"/>
  <c r="T51" i="12"/>
  <c r="T51" i="11"/>
  <c r="T51" i="93" s="1"/>
  <c r="T51" i="9"/>
  <c r="V52" i="93"/>
  <c r="Q51" i="9"/>
  <c r="U66" i="93"/>
  <c r="U52" i="11"/>
  <c r="U43" i="8"/>
  <c r="W46" i="8"/>
  <c r="W50" i="8"/>
  <c r="V43" i="9"/>
  <c r="V43" i="11"/>
  <c r="V43" i="12"/>
  <c r="W43" i="12"/>
  <c r="W43" i="9"/>
  <c r="W43" i="11"/>
  <c r="S43" i="8"/>
  <c r="W44" i="8"/>
  <c r="V50" i="8"/>
  <c r="S51" i="8"/>
  <c r="V44" i="8"/>
  <c r="V33" i="160"/>
  <c r="V26" i="160" s="1"/>
  <c r="V2" i="160" s="1"/>
  <c r="V12" i="149" l="1"/>
  <c r="W12" i="149"/>
  <c r="W11" i="149"/>
  <c r="Q51" i="11"/>
  <c r="Q51" i="93" s="1"/>
  <c r="R51" i="12"/>
  <c r="W33" i="8"/>
  <c r="W26" i="8" s="1"/>
  <c r="W2" i="8" s="1"/>
  <c r="V46" i="9"/>
  <c r="V46" i="11"/>
  <c r="V46" i="93" s="1"/>
  <c r="U33" i="161"/>
  <c r="U26" i="161" s="1"/>
  <c r="U2" i="161" s="1"/>
  <c r="U50" i="8"/>
  <c r="U50" i="11" s="1"/>
  <c r="U50" i="93" s="1"/>
  <c r="U46" i="8"/>
  <c r="T43" i="8"/>
  <c r="S51" i="12"/>
  <c r="S51" i="11"/>
  <c r="S51" i="93" s="1"/>
  <c r="S51" i="9"/>
  <c r="V43" i="93"/>
  <c r="U44" i="8"/>
  <c r="U33" i="160"/>
  <c r="U26" i="160" s="1"/>
  <c r="U2" i="160" s="1"/>
  <c r="W50" i="11"/>
  <c r="W50" i="93" s="1"/>
  <c r="W50" i="9"/>
  <c r="W50" i="12"/>
  <c r="Q43" i="8"/>
  <c r="V50" i="9"/>
  <c r="V50" i="11"/>
  <c r="V50" i="93" s="1"/>
  <c r="V50" i="12"/>
  <c r="W43" i="93"/>
  <c r="W46" i="9"/>
  <c r="W46" i="11"/>
  <c r="W46" i="93" s="1"/>
  <c r="W46" i="12"/>
  <c r="R43" i="8"/>
  <c r="V11" i="149"/>
  <c r="W44" i="9"/>
  <c r="W44" i="12"/>
  <c r="W44" i="11"/>
  <c r="W44" i="93" s="1"/>
  <c r="U43" i="12"/>
  <c r="U43" i="9"/>
  <c r="U43" i="11"/>
  <c r="V44" i="12"/>
  <c r="V44" i="11"/>
  <c r="V44" i="93" s="1"/>
  <c r="V44" i="9"/>
  <c r="S43" i="11"/>
  <c r="S43" i="12"/>
  <c r="S43" i="9"/>
  <c r="U52" i="93"/>
  <c r="V33" i="8"/>
  <c r="V26" i="8" s="1"/>
  <c r="V2" i="8" s="1"/>
  <c r="U12" i="149" l="1"/>
  <c r="W10" i="149"/>
  <c r="V33" i="12"/>
  <c r="V26" i="12" s="1"/>
  <c r="V2" i="12" s="1"/>
  <c r="U33" i="8"/>
  <c r="U26" i="8" s="1"/>
  <c r="U2" i="8" s="1"/>
  <c r="U50" i="12"/>
  <c r="U50" i="9"/>
  <c r="V33" i="9"/>
  <c r="V26" i="9" s="1"/>
  <c r="V2" i="9" s="1"/>
  <c r="T33" i="161"/>
  <c r="T26" i="161" s="1"/>
  <c r="T2" i="161" s="1"/>
  <c r="S43" i="93"/>
  <c r="T46" i="8"/>
  <c r="U46" i="12"/>
  <c r="U46" i="11"/>
  <c r="U46" i="93" s="1"/>
  <c r="U46" i="9"/>
  <c r="P51" i="8"/>
  <c r="U43" i="93"/>
  <c r="T44" i="8"/>
  <c r="T33" i="160"/>
  <c r="T26" i="160" s="1"/>
  <c r="T2" i="160" s="1"/>
  <c r="U11" i="149"/>
  <c r="V10" i="149"/>
  <c r="W33" i="11"/>
  <c r="W26" i="11" s="1"/>
  <c r="W2" i="11" s="1"/>
  <c r="Q43" i="11"/>
  <c r="Q43" i="12"/>
  <c r="Q43" i="9"/>
  <c r="U44" i="12"/>
  <c r="U44" i="9"/>
  <c r="U44" i="11"/>
  <c r="U44" i="93" s="1"/>
  <c r="W33" i="93"/>
  <c r="W26" i="93" s="1"/>
  <c r="W2" i="93" s="1"/>
  <c r="T50" i="8"/>
  <c r="V33" i="11"/>
  <c r="V26" i="11" s="1"/>
  <c r="V2" i="11" s="1"/>
  <c r="V33" i="93"/>
  <c r="V26" i="93" s="1"/>
  <c r="V2" i="93" s="1"/>
  <c r="R43" i="11"/>
  <c r="R43" i="9"/>
  <c r="R43" i="12"/>
  <c r="R46" i="8"/>
  <c r="W33" i="12"/>
  <c r="W26" i="12" s="1"/>
  <c r="W2" i="12" s="1"/>
  <c r="T43" i="11"/>
  <c r="T43" i="12"/>
  <c r="T43" i="9"/>
  <c r="W33" i="9"/>
  <c r="W26" i="9" s="1"/>
  <c r="W2" i="9" s="1"/>
  <c r="P43" i="8"/>
  <c r="U10" i="149" l="1"/>
  <c r="V2" i="13"/>
  <c r="V20" i="149"/>
  <c r="V13" i="149"/>
  <c r="S46" i="8"/>
  <c r="S46" i="11" s="1"/>
  <c r="S46" i="93" s="1"/>
  <c r="U33" i="11"/>
  <c r="U26" i="11" s="1"/>
  <c r="U2" i="11" s="1"/>
  <c r="T12" i="149"/>
  <c r="U33" i="12"/>
  <c r="U26" i="12" s="1"/>
  <c r="U2" i="12" s="1"/>
  <c r="R46" i="12"/>
  <c r="R46" i="9"/>
  <c r="R46" i="11"/>
  <c r="R46" i="93" s="1"/>
  <c r="T43" i="93"/>
  <c r="S46" i="9"/>
  <c r="W94" i="149"/>
  <c r="T44" i="12"/>
  <c r="T44" i="11"/>
  <c r="T44" i="93" s="1"/>
  <c r="T44" i="9"/>
  <c r="P51" i="12"/>
  <c r="P51" i="11"/>
  <c r="P51" i="93" s="1"/>
  <c r="P51" i="9"/>
  <c r="T46" i="11"/>
  <c r="T46" i="93" s="1"/>
  <c r="T46" i="9"/>
  <c r="T46" i="12"/>
  <c r="Q50" i="8"/>
  <c r="P43" i="9"/>
  <c r="P43" i="11"/>
  <c r="P43" i="12"/>
  <c r="W13" i="149"/>
  <c r="W2" i="13"/>
  <c r="W20" i="149"/>
  <c r="S33" i="161"/>
  <c r="S26" i="161" s="1"/>
  <c r="S2" i="161" s="1"/>
  <c r="Q43" i="93"/>
  <c r="U33" i="93"/>
  <c r="U26" i="93" s="1"/>
  <c r="U2" i="93" s="1"/>
  <c r="R43" i="93"/>
  <c r="R44" i="8"/>
  <c r="R33" i="160"/>
  <c r="R26" i="160" s="1"/>
  <c r="R2" i="160" s="1"/>
  <c r="W19" i="149"/>
  <c r="S44" i="8"/>
  <c r="S33" i="160"/>
  <c r="S26" i="160" s="1"/>
  <c r="S2" i="160" s="1"/>
  <c r="R33" i="161"/>
  <c r="R26" i="161" s="1"/>
  <c r="R2" i="161" s="1"/>
  <c r="U33" i="9"/>
  <c r="U26" i="9" s="1"/>
  <c r="U2" i="9" s="1"/>
  <c r="T33" i="8"/>
  <c r="T26" i="8" s="1"/>
  <c r="T2" i="8" s="1"/>
  <c r="V94" i="149"/>
  <c r="V19" i="149"/>
  <c r="V21" i="149"/>
  <c r="T11" i="149"/>
  <c r="T50" i="11"/>
  <c r="T50" i="93" s="1"/>
  <c r="T50" i="12"/>
  <c r="T50" i="9"/>
  <c r="U2" i="13" l="1"/>
  <c r="U20" i="149"/>
  <c r="S46" i="12"/>
  <c r="U19" i="149"/>
  <c r="Q33" i="161"/>
  <c r="Q26" i="161" s="1"/>
  <c r="Q2" i="161" s="1"/>
  <c r="Q46" i="8"/>
  <c r="Q46" i="9" s="1"/>
  <c r="T33" i="12"/>
  <c r="T26" i="12" s="1"/>
  <c r="T2" i="12" s="1"/>
  <c r="T33" i="9"/>
  <c r="T26" i="9" s="1"/>
  <c r="T2" i="9" s="1"/>
  <c r="Q50" i="11"/>
  <c r="Q50" i="93" s="1"/>
  <c r="Q50" i="12"/>
  <c r="Q50" i="9"/>
  <c r="S44" i="12"/>
  <c r="S44" i="11"/>
  <c r="S44" i="9"/>
  <c r="S33" i="9" s="1"/>
  <c r="S26" i="9" s="1"/>
  <c r="S2" i="9" s="1"/>
  <c r="S33" i="8"/>
  <c r="S26" i="8" s="1"/>
  <c r="S2" i="8" s="1"/>
  <c r="R44" i="9"/>
  <c r="R33" i="9" s="1"/>
  <c r="R26" i="9" s="1"/>
  <c r="R2" i="9" s="1"/>
  <c r="R44" i="11"/>
  <c r="R44" i="12"/>
  <c r="R33" i="12" s="1"/>
  <c r="R26" i="12" s="1"/>
  <c r="R2" i="12" s="1"/>
  <c r="R33" i="8"/>
  <c r="R26" i="8" s="1"/>
  <c r="R2" i="8" s="1"/>
  <c r="W21" i="149"/>
  <c r="T33" i="11"/>
  <c r="T26" i="11" s="1"/>
  <c r="T2" i="11" s="1"/>
  <c r="T33" i="93"/>
  <c r="T26" i="93" s="1"/>
  <c r="T2" i="93" s="1"/>
  <c r="T10" i="149"/>
  <c r="O43" i="8"/>
  <c r="Q33" i="160"/>
  <c r="Q26" i="160" s="1"/>
  <c r="Q2" i="160" s="1"/>
  <c r="S12" i="149"/>
  <c r="Q44" i="8"/>
  <c r="R12" i="149"/>
  <c r="U94" i="149"/>
  <c r="P43" i="93"/>
  <c r="U13" i="149"/>
  <c r="S11" i="149"/>
  <c r="R11" i="149"/>
  <c r="U21" i="149" l="1"/>
  <c r="Q12" i="149"/>
  <c r="T2" i="13"/>
  <c r="S33" i="12"/>
  <c r="S26" i="12" s="1"/>
  <c r="S2" i="12" s="1"/>
  <c r="Q46" i="11"/>
  <c r="Q46" i="93" s="1"/>
  <c r="Q46" i="12"/>
  <c r="T13" i="149"/>
  <c r="O50" i="8"/>
  <c r="O50" i="12" s="1"/>
  <c r="O33" i="161"/>
  <c r="O26" i="161" s="1"/>
  <c r="O2" i="161" s="1"/>
  <c r="T20" i="149"/>
  <c r="O46" i="8"/>
  <c r="O46" i="11" s="1"/>
  <c r="O46" i="93" s="1"/>
  <c r="M43" i="8"/>
  <c r="R10" i="149"/>
  <c r="O43" i="12"/>
  <c r="O43" i="11"/>
  <c r="O43" i="9"/>
  <c r="R2" i="13"/>
  <c r="R20" i="149"/>
  <c r="T19" i="149"/>
  <c r="N43" i="8"/>
  <c r="R44" i="93"/>
  <c r="R33" i="11"/>
  <c r="R26" i="11" s="1"/>
  <c r="R2" i="11" s="1"/>
  <c r="Q44" i="12"/>
  <c r="Q44" i="11"/>
  <c r="Q44" i="9"/>
  <c r="Q33" i="9" s="1"/>
  <c r="Q26" i="9" s="1"/>
  <c r="Q2" i="9" s="1"/>
  <c r="Q33" i="8"/>
  <c r="Q26" i="8" s="1"/>
  <c r="Q2" i="8" s="1"/>
  <c r="O44" i="8"/>
  <c r="O33" i="160"/>
  <c r="O26" i="160" s="1"/>
  <c r="O2" i="160" s="1"/>
  <c r="T94" i="149"/>
  <c r="R13" i="149"/>
  <c r="S10" i="149"/>
  <c r="S13" i="149"/>
  <c r="S44" i="93"/>
  <c r="S33" i="11"/>
  <c r="S26" i="11" s="1"/>
  <c r="S2" i="11" s="1"/>
  <c r="Q11" i="149"/>
  <c r="T21" i="149" l="1"/>
  <c r="O46" i="9"/>
  <c r="S20" i="149"/>
  <c r="S2" i="13"/>
  <c r="O50" i="9"/>
  <c r="O50" i="11"/>
  <c r="O50" i="93" s="1"/>
  <c r="O12" i="149"/>
  <c r="Q33" i="12"/>
  <c r="Q26" i="12" s="1"/>
  <c r="Q2" i="12" s="1"/>
  <c r="P46" i="8"/>
  <c r="P46" i="11" s="1"/>
  <c r="P46" i="93" s="1"/>
  <c r="O33" i="8"/>
  <c r="O26" i="8" s="1"/>
  <c r="O2" i="8" s="1"/>
  <c r="P50" i="8"/>
  <c r="P50" i="9" s="1"/>
  <c r="O46" i="12"/>
  <c r="P33" i="161"/>
  <c r="P26" i="161" s="1"/>
  <c r="P2" i="161" s="1"/>
  <c r="N46" i="8"/>
  <c r="N46" i="12" s="1"/>
  <c r="N33" i="161"/>
  <c r="N26" i="161" s="1"/>
  <c r="N2" i="161" s="1"/>
  <c r="P46" i="12"/>
  <c r="L43" i="8"/>
  <c r="M43" i="9"/>
  <c r="M43" i="12"/>
  <c r="M43" i="11"/>
  <c r="P44" i="8"/>
  <c r="P33" i="160"/>
  <c r="P26" i="160" s="1"/>
  <c r="P2" i="160" s="1"/>
  <c r="O11" i="149"/>
  <c r="R19" i="149"/>
  <c r="N50" i="8"/>
  <c r="O44" i="12"/>
  <c r="O44" i="11"/>
  <c r="O44" i="93" s="1"/>
  <c r="O44" i="9"/>
  <c r="R33" i="93"/>
  <c r="R26" i="93" s="1"/>
  <c r="R2" i="93" s="1"/>
  <c r="S19" i="149"/>
  <c r="N44" i="8"/>
  <c r="N33" i="160"/>
  <c r="N26" i="160" s="1"/>
  <c r="N2" i="160" s="1"/>
  <c r="Q10" i="149"/>
  <c r="N43" i="12"/>
  <c r="N43" i="11"/>
  <c r="N43" i="9"/>
  <c r="O43" i="93"/>
  <c r="S33" i="93"/>
  <c r="S26" i="93" s="1"/>
  <c r="S2" i="93" s="1"/>
  <c r="Q13" i="149"/>
  <c r="Q44" i="93"/>
  <c r="Q33" i="11"/>
  <c r="Q26" i="11" s="1"/>
  <c r="Q2" i="11" s="1"/>
  <c r="R21" i="149"/>
  <c r="O33" i="9" l="1"/>
  <c r="O26" i="9" s="1"/>
  <c r="O2" i="9" s="1"/>
  <c r="S21" i="149"/>
  <c r="N12" i="149"/>
  <c r="P12" i="149"/>
  <c r="P46" i="9"/>
  <c r="O10" i="149"/>
  <c r="P50" i="12"/>
  <c r="P50" i="11"/>
  <c r="P50" i="93" s="1"/>
  <c r="Q20" i="149"/>
  <c r="Q2" i="13"/>
  <c r="O33" i="12"/>
  <c r="O26" i="12" s="1"/>
  <c r="O2" i="12" s="1"/>
  <c r="N46" i="9"/>
  <c r="N46" i="11"/>
  <c r="N46" i="93" s="1"/>
  <c r="O33" i="11"/>
  <c r="O26" i="11" s="1"/>
  <c r="O2" i="11" s="1"/>
  <c r="N11" i="149"/>
  <c r="M33" i="161"/>
  <c r="M26" i="161" s="1"/>
  <c r="M2" i="161" s="1"/>
  <c r="O13" i="149"/>
  <c r="P11" i="149"/>
  <c r="K43" i="8"/>
  <c r="Q19" i="149"/>
  <c r="S94" i="149"/>
  <c r="O33" i="93"/>
  <c r="O26" i="93" s="1"/>
  <c r="O2" i="93" s="1"/>
  <c r="N44" i="12"/>
  <c r="N44" i="11"/>
  <c r="N44" i="93" s="1"/>
  <c r="N44" i="9"/>
  <c r="R94" i="149"/>
  <c r="P44" i="11"/>
  <c r="P44" i="12"/>
  <c r="P44" i="9"/>
  <c r="P33" i="8"/>
  <c r="P26" i="8" s="1"/>
  <c r="P2" i="8" s="1"/>
  <c r="L43" i="12"/>
  <c r="L43" i="9"/>
  <c r="L43" i="11"/>
  <c r="Q33" i="93"/>
  <c r="Q26" i="93" s="1"/>
  <c r="Q2" i="93" s="1"/>
  <c r="N33" i="8"/>
  <c r="N26" i="8" s="1"/>
  <c r="N2" i="8" s="1"/>
  <c r="N43" i="93"/>
  <c r="M50" i="8"/>
  <c r="M43" i="93"/>
  <c r="M44" i="8"/>
  <c r="M33" i="160"/>
  <c r="M26" i="160" s="1"/>
  <c r="M2" i="160" s="1"/>
  <c r="M46" i="8"/>
  <c r="N50" i="12"/>
  <c r="N50" i="9"/>
  <c r="N50" i="11"/>
  <c r="N50" i="93" s="1"/>
  <c r="P33" i="9" l="1"/>
  <c r="P26" i="9" s="1"/>
  <c r="P2" i="9" s="1"/>
  <c r="P33" i="12"/>
  <c r="P26" i="12" s="1"/>
  <c r="P2" i="12" s="1"/>
  <c r="Q21" i="149"/>
  <c r="O2" i="13"/>
  <c r="O20" i="149"/>
  <c r="N33" i="9"/>
  <c r="N26" i="9" s="1"/>
  <c r="N2" i="9" s="1"/>
  <c r="N33" i="12"/>
  <c r="N26" i="12" s="1"/>
  <c r="N2" i="12" s="1"/>
  <c r="L50" i="8"/>
  <c r="L50" i="11" s="1"/>
  <c r="L50" i="93" s="1"/>
  <c r="O19" i="149"/>
  <c r="M11" i="149"/>
  <c r="N33" i="11"/>
  <c r="N26" i="11" s="1"/>
  <c r="N2" i="11" s="1"/>
  <c r="P44" i="93"/>
  <c r="P33" i="11"/>
  <c r="P26" i="11" s="1"/>
  <c r="P2" i="11" s="1"/>
  <c r="M44" i="12"/>
  <c r="M44" i="11"/>
  <c r="M44" i="9"/>
  <c r="M33" i="8"/>
  <c r="M26" i="8" s="1"/>
  <c r="M2" i="8" s="1"/>
  <c r="N33" i="93"/>
  <c r="N26" i="93" s="1"/>
  <c r="N2" i="93" s="1"/>
  <c r="N10" i="149"/>
  <c r="J43" i="8"/>
  <c r="L44" i="8"/>
  <c r="L33" i="160"/>
  <c r="L26" i="160" s="1"/>
  <c r="L2" i="160" s="1"/>
  <c r="L43" i="93"/>
  <c r="M12" i="149"/>
  <c r="M46" i="11"/>
  <c r="M46" i="93" s="1"/>
  <c r="M46" i="9"/>
  <c r="M46" i="12"/>
  <c r="Q94" i="149"/>
  <c r="M50" i="11"/>
  <c r="M50" i="93" s="1"/>
  <c r="M50" i="12"/>
  <c r="M50" i="9"/>
  <c r="L46" i="8"/>
  <c r="P10" i="149"/>
  <c r="K43" i="12"/>
  <c r="K43" i="11"/>
  <c r="K43" i="9"/>
  <c r="P13" i="149"/>
  <c r="L33" i="161"/>
  <c r="L26" i="161" s="1"/>
  <c r="L2" i="161" s="1"/>
  <c r="O94" i="149"/>
  <c r="P20" i="149" l="1"/>
  <c r="P2" i="13"/>
  <c r="O21" i="149"/>
  <c r="N2" i="13"/>
  <c r="N13" i="149"/>
  <c r="L50" i="12"/>
  <c r="L50" i="9"/>
  <c r="N20" i="149"/>
  <c r="K44" i="8"/>
  <c r="K33" i="160"/>
  <c r="K26" i="160" s="1"/>
  <c r="K2" i="160" s="1"/>
  <c r="P33" i="93"/>
  <c r="P26" i="93" s="1"/>
  <c r="P2" i="93" s="1"/>
  <c r="K43" i="93"/>
  <c r="N94" i="149"/>
  <c r="N19" i="149"/>
  <c r="M10" i="149"/>
  <c r="L11" i="149"/>
  <c r="K33" i="161"/>
  <c r="K26" i="161" s="1"/>
  <c r="K2" i="161" s="1"/>
  <c r="M33" i="9"/>
  <c r="M26" i="9" s="1"/>
  <c r="M2" i="9" s="1"/>
  <c r="P21" i="149"/>
  <c r="L44" i="9"/>
  <c r="L44" i="12"/>
  <c r="L44" i="11"/>
  <c r="L33" i="8"/>
  <c r="L26" i="8" s="1"/>
  <c r="L2" i="8" s="1"/>
  <c r="M44" i="93"/>
  <c r="M33" i="11"/>
  <c r="M26" i="11" s="1"/>
  <c r="M2" i="11" s="1"/>
  <c r="J43" i="9"/>
  <c r="J43" i="11"/>
  <c r="J43" i="12"/>
  <c r="M33" i="12"/>
  <c r="M26" i="12" s="1"/>
  <c r="M2" i="12" s="1"/>
  <c r="I43" i="8"/>
  <c r="L12" i="149"/>
  <c r="K46" i="8"/>
  <c r="L46" i="12"/>
  <c r="L46" i="9"/>
  <c r="L46" i="11"/>
  <c r="L46" i="93" s="1"/>
  <c r="K50" i="8"/>
  <c r="P19" i="149"/>
  <c r="N21" i="149" l="1"/>
  <c r="J46" i="8"/>
  <c r="J46" i="12" s="1"/>
  <c r="J50" i="8"/>
  <c r="J50" i="12" s="1"/>
  <c r="L33" i="9"/>
  <c r="L26" i="9" s="1"/>
  <c r="L2" i="9" s="1"/>
  <c r="P94" i="149"/>
  <c r="H43" i="8"/>
  <c r="M13" i="149"/>
  <c r="K46" i="11"/>
  <c r="K46" i="93" s="1"/>
  <c r="K46" i="9"/>
  <c r="K46" i="12"/>
  <c r="I43" i="11"/>
  <c r="I43" i="12"/>
  <c r="I43" i="9"/>
  <c r="M19" i="149"/>
  <c r="K12" i="149"/>
  <c r="J44" i="8"/>
  <c r="J33" i="160"/>
  <c r="J26" i="160" s="1"/>
  <c r="J2" i="160" s="1"/>
  <c r="M20" i="149"/>
  <c r="M2" i="13"/>
  <c r="M33" i="93"/>
  <c r="M26" i="93" s="1"/>
  <c r="M2" i="93" s="1"/>
  <c r="K11" i="149"/>
  <c r="L10" i="149"/>
  <c r="K44" i="9"/>
  <c r="K44" i="11"/>
  <c r="K44" i="12"/>
  <c r="K33" i="8"/>
  <c r="K26" i="8" s="1"/>
  <c r="K2" i="8" s="1"/>
  <c r="J33" i="161"/>
  <c r="J26" i="161" s="1"/>
  <c r="J2" i="161" s="1"/>
  <c r="L44" i="93"/>
  <c r="L33" i="11"/>
  <c r="L26" i="11" s="1"/>
  <c r="L2" i="11" s="1"/>
  <c r="K50" i="11"/>
  <c r="K50" i="93" s="1"/>
  <c r="K50" i="9"/>
  <c r="K50" i="12"/>
  <c r="J43" i="93"/>
  <c r="L33" i="12"/>
  <c r="L26" i="12" s="1"/>
  <c r="L2" i="12" s="1"/>
  <c r="J46" i="11" l="1"/>
  <c r="J46" i="93" s="1"/>
  <c r="J46" i="9"/>
  <c r="J50" i="9"/>
  <c r="J50" i="11"/>
  <c r="J50" i="93" s="1"/>
  <c r="I33" i="161"/>
  <c r="I26" i="161" s="1"/>
  <c r="I2" i="161" s="1"/>
  <c r="I46" i="8"/>
  <c r="I46" i="12" s="1"/>
  <c r="L19" i="149"/>
  <c r="L33" i="93"/>
  <c r="L26" i="93" s="1"/>
  <c r="L2" i="93" s="1"/>
  <c r="J11" i="149"/>
  <c r="I43" i="93"/>
  <c r="J12" i="149"/>
  <c r="J44" i="9"/>
  <c r="J44" i="12"/>
  <c r="J33" i="12" s="1"/>
  <c r="J26" i="12" s="1"/>
  <c r="J2" i="12" s="1"/>
  <c r="J44" i="11"/>
  <c r="J33" i="8"/>
  <c r="J26" i="8" s="1"/>
  <c r="J2" i="8" s="1"/>
  <c r="K10" i="149"/>
  <c r="G43" i="8"/>
  <c r="K33" i="12"/>
  <c r="K26" i="12" s="1"/>
  <c r="K2" i="12" s="1"/>
  <c r="M94" i="149"/>
  <c r="I50" i="8"/>
  <c r="H43" i="9"/>
  <c r="H43" i="11"/>
  <c r="H43" i="12"/>
  <c r="L13" i="149"/>
  <c r="L20" i="149"/>
  <c r="L2" i="13"/>
  <c r="K44" i="93"/>
  <c r="K33" i="11"/>
  <c r="K26" i="11" s="1"/>
  <c r="K2" i="11" s="1"/>
  <c r="K33" i="9"/>
  <c r="K26" i="9" s="1"/>
  <c r="K2" i="9" s="1"/>
  <c r="M21" i="149"/>
  <c r="I44" i="8"/>
  <c r="I33" i="160"/>
  <c r="I26" i="160" s="1"/>
  <c r="I2" i="160" s="1"/>
  <c r="J33" i="9" l="1"/>
  <c r="J26" i="9" s="1"/>
  <c r="J2" i="9" s="1"/>
  <c r="I12" i="149"/>
  <c r="I46" i="9"/>
  <c r="I46" i="11"/>
  <c r="I46" i="93" s="1"/>
  <c r="I11" i="149"/>
  <c r="K20" i="149"/>
  <c r="K2" i="13"/>
  <c r="I44" i="12"/>
  <c r="I44" i="11"/>
  <c r="I44" i="9"/>
  <c r="I33" i="8"/>
  <c r="I26" i="8" s="1"/>
  <c r="I2" i="8" s="1"/>
  <c r="F43" i="8"/>
  <c r="K19" i="149"/>
  <c r="G43" i="11"/>
  <c r="G43" i="9"/>
  <c r="G43" i="12"/>
  <c r="H46" i="8"/>
  <c r="K33" i="93"/>
  <c r="K26" i="93" s="1"/>
  <c r="K2" i="93" s="1"/>
  <c r="H43" i="93"/>
  <c r="H50" i="8"/>
  <c r="K13" i="149"/>
  <c r="L21" i="149"/>
  <c r="J10" i="149"/>
  <c r="I50" i="9"/>
  <c r="I50" i="11"/>
  <c r="I50" i="93" s="1"/>
  <c r="I50" i="12"/>
  <c r="J44" i="93"/>
  <c r="J33" i="11"/>
  <c r="J26" i="11" s="1"/>
  <c r="J2" i="11" s="1"/>
  <c r="H44" i="8"/>
  <c r="H33" i="160"/>
  <c r="H26" i="160" s="1"/>
  <c r="H2" i="160" s="1"/>
  <c r="J20" i="149"/>
  <c r="J2" i="13"/>
  <c r="L94" i="149"/>
  <c r="H33" i="161"/>
  <c r="H26" i="161" s="1"/>
  <c r="H2" i="161" s="1"/>
  <c r="J13" i="149" l="1"/>
  <c r="I10" i="149"/>
  <c r="G33" i="161"/>
  <c r="G26" i="161" s="1"/>
  <c r="G2" i="161" s="1"/>
  <c r="J21" i="149"/>
  <c r="I33" i="9"/>
  <c r="I26" i="9" s="1"/>
  <c r="I2" i="9" s="1"/>
  <c r="K21" i="149"/>
  <c r="H50" i="12"/>
  <c r="H50" i="11"/>
  <c r="H50" i="93" s="1"/>
  <c r="H50" i="9"/>
  <c r="I44" i="93"/>
  <c r="I33" i="11"/>
  <c r="I26" i="11" s="1"/>
  <c r="I2" i="11" s="1"/>
  <c r="H46" i="9"/>
  <c r="H46" i="12"/>
  <c r="H46" i="11"/>
  <c r="H46" i="93" s="1"/>
  <c r="I33" i="12"/>
  <c r="I26" i="12" s="1"/>
  <c r="I2" i="12" s="1"/>
  <c r="H11" i="149"/>
  <c r="G50" i="8"/>
  <c r="H44" i="11"/>
  <c r="H44" i="12"/>
  <c r="H44" i="9"/>
  <c r="H33" i="8"/>
  <c r="H26" i="8" s="1"/>
  <c r="H2" i="8" s="1"/>
  <c r="H12" i="149"/>
  <c r="J19" i="149"/>
  <c r="K94" i="149"/>
  <c r="F43" i="9"/>
  <c r="F43" i="11"/>
  <c r="F43" i="12"/>
  <c r="G44" i="8"/>
  <c r="G33" i="160"/>
  <c r="G26" i="160" s="1"/>
  <c r="G2" i="160" s="1"/>
  <c r="J33" i="93"/>
  <c r="J26" i="93" s="1"/>
  <c r="J2" i="93" s="1"/>
  <c r="G43" i="93"/>
  <c r="G46" i="8"/>
  <c r="H33" i="12" l="1"/>
  <c r="H26" i="12" s="1"/>
  <c r="H2" i="12" s="1"/>
  <c r="H33" i="9"/>
  <c r="H26" i="9" s="1"/>
  <c r="H2" i="9" s="1"/>
  <c r="F33" i="161"/>
  <c r="F26" i="161" s="1"/>
  <c r="F2" i="161" s="1"/>
  <c r="F44" i="8"/>
  <c r="F33" i="160"/>
  <c r="F26" i="160" s="1"/>
  <c r="F2" i="160" s="1"/>
  <c r="G44" i="11"/>
  <c r="G44" i="9"/>
  <c r="G44" i="12"/>
  <c r="G33" i="8"/>
  <c r="G26" i="8" s="1"/>
  <c r="G2" i="8" s="1"/>
  <c r="G50" i="12"/>
  <c r="G50" i="11"/>
  <c r="G50" i="93" s="1"/>
  <c r="G50" i="9"/>
  <c r="H10" i="149"/>
  <c r="J94" i="149"/>
  <c r="I2" i="13"/>
  <c r="I20" i="149"/>
  <c r="D43" i="8"/>
  <c r="F43" i="93"/>
  <c r="G12" i="149"/>
  <c r="H44" i="93"/>
  <c r="H33" i="11"/>
  <c r="H26" i="11" s="1"/>
  <c r="H2" i="11" s="1"/>
  <c r="I19" i="149"/>
  <c r="G46" i="12"/>
  <c r="G46" i="9"/>
  <c r="G46" i="11"/>
  <c r="G46" i="93" s="1"/>
  <c r="F50" i="8"/>
  <c r="I33" i="93"/>
  <c r="I26" i="93" s="1"/>
  <c r="I2" i="93" s="1"/>
  <c r="F46" i="8"/>
  <c r="G11" i="149"/>
  <c r="E43" i="8"/>
  <c r="I13" i="149"/>
  <c r="H20" i="149" l="1"/>
  <c r="H2" i="13"/>
  <c r="H13" i="149"/>
  <c r="E33" i="161"/>
  <c r="E26" i="161" s="1"/>
  <c r="E2" i="161" s="1"/>
  <c r="F12" i="149"/>
  <c r="G33" i="12"/>
  <c r="G26" i="12" s="1"/>
  <c r="G2" i="12" s="1"/>
  <c r="D43" i="12"/>
  <c r="D43" i="9"/>
  <c r="D43" i="11"/>
  <c r="G33" i="9"/>
  <c r="G26" i="9" s="1"/>
  <c r="G2" i="9" s="1"/>
  <c r="E43" i="11"/>
  <c r="E43" i="9"/>
  <c r="E43" i="12"/>
  <c r="G44" i="93"/>
  <c r="G33" i="11"/>
  <c r="G26" i="11" s="1"/>
  <c r="G2" i="11" s="1"/>
  <c r="F50" i="11"/>
  <c r="F50" i="93" s="1"/>
  <c r="F50" i="12"/>
  <c r="F50" i="9"/>
  <c r="H21" i="149"/>
  <c r="I21" i="149"/>
  <c r="F11" i="149"/>
  <c r="F44" i="12"/>
  <c r="F44" i="11"/>
  <c r="F44" i="9"/>
  <c r="F33" i="8"/>
  <c r="F26" i="8" s="1"/>
  <c r="F2" i="8" s="1"/>
  <c r="F46" i="12"/>
  <c r="F46" i="11"/>
  <c r="F46" i="93" s="1"/>
  <c r="F46" i="9"/>
  <c r="I94" i="149"/>
  <c r="H19" i="149"/>
  <c r="E50" i="8"/>
  <c r="H33" i="93"/>
  <c r="H26" i="93" s="1"/>
  <c r="H2" i="93" s="1"/>
  <c r="E44" i="8"/>
  <c r="E33" i="160"/>
  <c r="E26" i="160" s="1"/>
  <c r="E2" i="160" s="1"/>
  <c r="C43" i="8"/>
  <c r="E46" i="8"/>
  <c r="G10" i="149"/>
  <c r="E12" i="149" l="1"/>
  <c r="G20" i="149"/>
  <c r="D46" i="8"/>
  <c r="D46" i="12" s="1"/>
  <c r="G2" i="13"/>
  <c r="D50" i="8"/>
  <c r="D50" i="12" s="1"/>
  <c r="F33" i="12"/>
  <c r="F26" i="12" s="1"/>
  <c r="F2" i="12" s="1"/>
  <c r="F44" i="93"/>
  <c r="F33" i="11"/>
  <c r="F26" i="11" s="1"/>
  <c r="F2" i="11" s="1"/>
  <c r="D43" i="93"/>
  <c r="E43" i="93"/>
  <c r="E11" i="149"/>
  <c r="E46" i="9"/>
  <c r="E46" i="11"/>
  <c r="E46" i="93" s="1"/>
  <c r="E46" i="12"/>
  <c r="E44" i="11"/>
  <c r="E44" i="93" s="1"/>
  <c r="E44" i="12"/>
  <c r="E44" i="9"/>
  <c r="D44" i="8"/>
  <c r="D33" i="160"/>
  <c r="D26" i="160" s="1"/>
  <c r="D2" i="160" s="1"/>
  <c r="G19" i="149"/>
  <c r="C43" i="11"/>
  <c r="C43" i="9"/>
  <c r="C43" i="12"/>
  <c r="H94" i="149"/>
  <c r="D33" i="161"/>
  <c r="D26" i="161" s="1"/>
  <c r="D2" i="161" s="1"/>
  <c r="E50" i="12"/>
  <c r="E50" i="9"/>
  <c r="E50" i="11"/>
  <c r="E50" i="93" s="1"/>
  <c r="G33" i="93"/>
  <c r="G26" i="93" s="1"/>
  <c r="G2" i="93" s="1"/>
  <c r="F10" i="149"/>
  <c r="E33" i="8"/>
  <c r="E26" i="8" s="1"/>
  <c r="E2" i="8" s="1"/>
  <c r="G13" i="149"/>
  <c r="F33" i="9"/>
  <c r="F26" i="9" s="1"/>
  <c r="F2" i="9" s="1"/>
  <c r="D46" i="9" l="1"/>
  <c r="D46" i="11"/>
  <c r="D46" i="93" s="1"/>
  <c r="F2" i="13"/>
  <c r="G21" i="149"/>
  <c r="D50" i="11"/>
  <c r="D50" i="93" s="1"/>
  <c r="D50" i="9"/>
  <c r="C46" i="8"/>
  <c r="C46" i="12" s="1"/>
  <c r="F20" i="149"/>
  <c r="E33" i="12"/>
  <c r="E26" i="12" s="1"/>
  <c r="E2" i="12" s="1"/>
  <c r="E33" i="9"/>
  <c r="E26" i="9" s="1"/>
  <c r="E2" i="9" s="1"/>
  <c r="G94" i="149"/>
  <c r="D11" i="149"/>
  <c r="C44" i="8"/>
  <c r="C33" i="160"/>
  <c r="C26" i="160" s="1"/>
  <c r="C2" i="160" s="1"/>
  <c r="F13" i="149"/>
  <c r="D44" i="12"/>
  <c r="D33" i="12" s="1"/>
  <c r="D26" i="12" s="1"/>
  <c r="D2" i="12" s="1"/>
  <c r="D44" i="11"/>
  <c r="D44" i="9"/>
  <c r="D33" i="8"/>
  <c r="D26" i="8" s="1"/>
  <c r="D2" i="8" s="1"/>
  <c r="C43" i="93"/>
  <c r="E33" i="11"/>
  <c r="E26" i="11" s="1"/>
  <c r="E2" i="11" s="1"/>
  <c r="E10" i="149"/>
  <c r="D12" i="149"/>
  <c r="E33" i="93"/>
  <c r="E26" i="93" s="1"/>
  <c r="E2" i="93" s="1"/>
  <c r="C50" i="8"/>
  <c r="F19" i="149"/>
  <c r="C33" i="161"/>
  <c r="C26" i="161" s="1"/>
  <c r="C2" i="161" s="1"/>
  <c r="F33" i="93"/>
  <c r="F26" i="93" s="1"/>
  <c r="F2" i="93" s="1"/>
  <c r="F21" i="149" l="1"/>
  <c r="D33" i="9"/>
  <c r="D26" i="9" s="1"/>
  <c r="D2" i="9" s="1"/>
  <c r="E2" i="13"/>
  <c r="C46" i="9"/>
  <c r="C46" i="11"/>
  <c r="C46" i="93" s="1"/>
  <c r="E20" i="149"/>
  <c r="E13" i="149"/>
  <c r="D44" i="93"/>
  <c r="D33" i="11"/>
  <c r="D26" i="11" s="1"/>
  <c r="D2" i="11" s="1"/>
  <c r="C11" i="149"/>
  <c r="E19" i="149"/>
  <c r="D20" i="149"/>
  <c r="D2" i="13"/>
  <c r="C44" i="12"/>
  <c r="C44" i="9"/>
  <c r="C44" i="11"/>
  <c r="C33" i="8"/>
  <c r="C26" i="8" s="1"/>
  <c r="C2" i="8" s="1"/>
  <c r="F94" i="149"/>
  <c r="C50" i="11"/>
  <c r="C50" i="93" s="1"/>
  <c r="C50" i="9"/>
  <c r="C50" i="12"/>
  <c r="C12" i="149"/>
  <c r="E94" i="149"/>
  <c r="D10" i="149"/>
  <c r="E21" i="149" l="1"/>
  <c r="D13" i="149"/>
  <c r="C33" i="9"/>
  <c r="C26" i="9" s="1"/>
  <c r="C2" i="9" s="1"/>
  <c r="C10" i="149"/>
  <c r="C44" i="93"/>
  <c r="C33" i="11"/>
  <c r="C26" i="11" s="1"/>
  <c r="C2" i="11" s="1"/>
  <c r="C33" i="12"/>
  <c r="C26" i="12" s="1"/>
  <c r="C2" i="12" s="1"/>
  <c r="D19" i="149"/>
  <c r="D33" i="93"/>
  <c r="D26" i="93" s="1"/>
  <c r="D2" i="93" s="1"/>
  <c r="D21" i="149"/>
  <c r="C13" i="149" l="1"/>
  <c r="D94" i="149"/>
  <c r="C19" i="149"/>
  <c r="C33" i="93"/>
  <c r="C26" i="93" s="1"/>
  <c r="C2" i="93" s="1"/>
  <c r="C20" i="149"/>
  <c r="C2" i="13"/>
  <c r="C21" i="149" l="1"/>
  <c r="C94" i="149"/>
  <c r="K33" i="204" l="1"/>
  <c r="K26" i="204" s="1"/>
  <c r="N33" i="204"/>
  <c r="N26" i="204" s="1"/>
  <c r="W33" i="204"/>
  <c r="W26" i="204" s="1"/>
  <c r="L33" i="204"/>
  <c r="L26" i="204" s="1"/>
  <c r="X33" i="204"/>
  <c r="X26" i="204" s="1"/>
  <c r="G75" i="124"/>
  <c r="G75" i="123" s="1"/>
  <c r="G75" i="101" s="1"/>
  <c r="G75" i="129" s="1"/>
  <c r="R33" i="204"/>
  <c r="R26" i="204" s="1"/>
  <c r="D33" i="204"/>
  <c r="D26" i="204" s="1"/>
  <c r="T33" i="204"/>
  <c r="T26" i="204" s="1"/>
  <c r="Q33" i="204"/>
  <c r="Q26" i="204" s="1"/>
  <c r="V75" i="124"/>
  <c r="V75" i="123" s="1"/>
  <c r="V75" i="101" s="1"/>
  <c r="V75" i="129" s="1"/>
  <c r="H33" i="204"/>
  <c r="H26" i="204" s="1"/>
  <c r="S33" i="204"/>
  <c r="S26" i="204" s="1"/>
  <c r="P33" i="204"/>
  <c r="P26" i="204" s="1"/>
  <c r="J33" i="204"/>
  <c r="J26" i="204" s="1"/>
  <c r="F33" i="204"/>
  <c r="F26" i="204" s="1"/>
  <c r="O33" i="204"/>
  <c r="O26" i="204" s="1"/>
  <c r="W75" i="124"/>
  <c r="W75" i="123" s="1"/>
  <c r="W75" i="101" s="1"/>
  <c r="W75" i="129" s="1"/>
  <c r="V33" i="204"/>
  <c r="V26" i="204" s="1"/>
  <c r="I33" i="204"/>
  <c r="I26" i="204" s="1"/>
  <c r="G33" i="204"/>
  <c r="G26" i="204" s="1"/>
  <c r="M75" i="124"/>
  <c r="M75" i="123" s="1"/>
  <c r="M75" i="101" s="1"/>
  <c r="M75" i="129" s="1"/>
  <c r="T75" i="124"/>
  <c r="T75" i="123" s="1"/>
  <c r="T75" i="101" s="1"/>
  <c r="T75" i="129" s="1"/>
  <c r="K75" i="124" l="1"/>
  <c r="K75" i="123" s="1"/>
  <c r="K75" i="101" s="1"/>
  <c r="K75" i="129" s="1"/>
  <c r="K36" i="124"/>
  <c r="K36" i="123" s="1"/>
  <c r="K36" i="101" s="1"/>
  <c r="K36" i="129" s="1"/>
  <c r="R75" i="124"/>
  <c r="R75" i="123" s="1"/>
  <c r="R75" i="101" s="1"/>
  <c r="R75" i="129" s="1"/>
  <c r="D75" i="124"/>
  <c r="D75" i="123" s="1"/>
  <c r="D75" i="101" s="1"/>
  <c r="D75" i="129" s="1"/>
  <c r="P36" i="124"/>
  <c r="P36" i="123" s="1"/>
  <c r="P36" i="101" s="1"/>
  <c r="P36" i="129" s="1"/>
  <c r="L75" i="124"/>
  <c r="L75" i="123" s="1"/>
  <c r="L75" i="101" s="1"/>
  <c r="L75" i="129" s="1"/>
  <c r="U75" i="124"/>
  <c r="U75" i="123" s="1"/>
  <c r="U75" i="101" s="1"/>
  <c r="U75" i="129" s="1"/>
  <c r="H36" i="124"/>
  <c r="H36" i="123" s="1"/>
  <c r="H36" i="101" s="1"/>
  <c r="H36" i="129" s="1"/>
  <c r="R36" i="124"/>
  <c r="R36" i="123" s="1"/>
  <c r="R36" i="101" s="1"/>
  <c r="R36" i="129" s="1"/>
  <c r="O36" i="124"/>
  <c r="O36" i="123" s="1"/>
  <c r="O36" i="101" s="1"/>
  <c r="O36" i="129" s="1"/>
  <c r="I75" i="124"/>
  <c r="I75" i="123" s="1"/>
  <c r="I75" i="101" s="1"/>
  <c r="I75" i="129" s="1"/>
  <c r="X75" i="124"/>
  <c r="X75" i="123" s="1"/>
  <c r="X75" i="101" s="1"/>
  <c r="X75" i="129" s="1"/>
  <c r="F36" i="124"/>
  <c r="F36" i="123" s="1"/>
  <c r="F36" i="101" s="1"/>
  <c r="F36" i="129" s="1"/>
  <c r="T36" i="124"/>
  <c r="T36" i="123" s="1"/>
  <c r="T36" i="101" s="1"/>
  <c r="T36" i="129" s="1"/>
  <c r="M33" i="204"/>
  <c r="M26" i="204" s="1"/>
  <c r="J36" i="124"/>
  <c r="J36" i="123" s="1"/>
  <c r="J36" i="101" s="1"/>
  <c r="J36" i="129" s="1"/>
  <c r="S36" i="124"/>
  <c r="S36" i="123" s="1"/>
  <c r="S36" i="101" s="1"/>
  <c r="S36" i="129" s="1"/>
  <c r="W36" i="124"/>
  <c r="W36" i="123" s="1"/>
  <c r="W36" i="101" s="1"/>
  <c r="W36" i="129" s="1"/>
  <c r="U22" i="203"/>
  <c r="U8" i="203"/>
  <c r="T22" i="203"/>
  <c r="U13" i="124"/>
  <c r="U13" i="123" s="1"/>
  <c r="U13" i="101" s="1"/>
  <c r="U13" i="129" s="1"/>
  <c r="U7" i="124"/>
  <c r="U7" i="123" s="1"/>
  <c r="U7" i="101" s="1"/>
  <c r="U7" i="129" s="1"/>
  <c r="U24" i="124"/>
  <c r="U24" i="123" s="1"/>
  <c r="U24" i="101" s="1"/>
  <c r="U24" i="129" s="1"/>
  <c r="U25" i="124"/>
  <c r="U25" i="123" s="1"/>
  <c r="U25" i="101" s="1"/>
  <c r="U25" i="129" s="1"/>
  <c r="U10" i="124"/>
  <c r="U10" i="123" s="1"/>
  <c r="U10" i="101" s="1"/>
  <c r="U10" i="129" s="1"/>
  <c r="J75" i="124"/>
  <c r="J75" i="123" s="1"/>
  <c r="J75" i="101" s="1"/>
  <c r="J75" i="129" s="1"/>
  <c r="I36" i="124"/>
  <c r="I36" i="123" s="1"/>
  <c r="I36" i="101" s="1"/>
  <c r="I36" i="129" s="1"/>
  <c r="O75" i="124"/>
  <c r="O75" i="123" s="1"/>
  <c r="O75" i="101" s="1"/>
  <c r="O75" i="129" s="1"/>
  <c r="E8" i="203"/>
  <c r="Q75" i="124"/>
  <c r="Q75" i="123" s="1"/>
  <c r="Q75" i="101" s="1"/>
  <c r="Q75" i="129" s="1"/>
  <c r="L36" i="124"/>
  <c r="L36" i="123" s="1"/>
  <c r="L36" i="101" s="1"/>
  <c r="L36" i="129" s="1"/>
  <c r="E13" i="124"/>
  <c r="E13" i="123" s="1"/>
  <c r="E13" i="101" s="1"/>
  <c r="E13" i="129" s="1"/>
  <c r="E14" i="124"/>
  <c r="E14" i="123" s="1"/>
  <c r="E14" i="101" s="1"/>
  <c r="E14" i="129" s="1"/>
  <c r="E25" i="124"/>
  <c r="E25" i="123" s="1"/>
  <c r="E25" i="101" s="1"/>
  <c r="E25" i="129" s="1"/>
  <c r="E10" i="124"/>
  <c r="E10" i="123" s="1"/>
  <c r="E10" i="101" s="1"/>
  <c r="E10" i="129" s="1"/>
  <c r="V36" i="124"/>
  <c r="V36" i="123" s="1"/>
  <c r="V36" i="101" s="1"/>
  <c r="V36" i="129" s="1"/>
  <c r="P75" i="124"/>
  <c r="P75" i="123" s="1"/>
  <c r="P75" i="101" s="1"/>
  <c r="P75" i="129" s="1"/>
  <c r="K8" i="203"/>
  <c r="N75" i="124"/>
  <c r="N75" i="123" s="1"/>
  <c r="N75" i="101" s="1"/>
  <c r="N75" i="129" s="1"/>
  <c r="E33" i="204"/>
  <c r="E26" i="204" s="1"/>
  <c r="Q36" i="124"/>
  <c r="Q36" i="123" s="1"/>
  <c r="Q36" i="101" s="1"/>
  <c r="Q36" i="129" s="1"/>
  <c r="X36" i="124"/>
  <c r="X36" i="123" s="1"/>
  <c r="X36" i="101" s="1"/>
  <c r="X36" i="129" s="1"/>
  <c r="R25" i="124"/>
  <c r="R25" i="123" s="1"/>
  <c r="R25" i="101" s="1"/>
  <c r="R25" i="129" s="1"/>
  <c r="R15" i="124"/>
  <c r="R15" i="123" s="1"/>
  <c r="R15" i="101" s="1"/>
  <c r="R15" i="129" s="1"/>
  <c r="R10" i="124"/>
  <c r="R10" i="123" s="1"/>
  <c r="R10" i="101" s="1"/>
  <c r="R10" i="129" s="1"/>
  <c r="R16" i="124"/>
  <c r="R16" i="123" s="1"/>
  <c r="R16" i="101" s="1"/>
  <c r="R16" i="129" s="1"/>
  <c r="R6" i="124"/>
  <c r="R6" i="123" s="1"/>
  <c r="R6" i="101" s="1"/>
  <c r="R6" i="129" s="1"/>
  <c r="R13" i="124"/>
  <c r="R13" i="123" s="1"/>
  <c r="R13" i="101" s="1"/>
  <c r="R13" i="129" s="1"/>
  <c r="R7" i="124"/>
  <c r="R7" i="123" s="1"/>
  <c r="R7" i="101" s="1"/>
  <c r="R7" i="129" s="1"/>
  <c r="R24" i="124"/>
  <c r="R24" i="123" s="1"/>
  <c r="R24" i="101" s="1"/>
  <c r="R24" i="129" s="1"/>
  <c r="R14" i="124"/>
  <c r="R14" i="123" s="1"/>
  <c r="R14" i="101" s="1"/>
  <c r="R14" i="129" s="1"/>
  <c r="M16" i="124"/>
  <c r="M16" i="123" s="1"/>
  <c r="M16" i="101" s="1"/>
  <c r="M16" i="129" s="1"/>
  <c r="M6" i="124"/>
  <c r="M6" i="123" s="1"/>
  <c r="M6" i="101" s="1"/>
  <c r="M6" i="129" s="1"/>
  <c r="M13" i="124"/>
  <c r="M13" i="123" s="1"/>
  <c r="M13" i="101" s="1"/>
  <c r="M13" i="129" s="1"/>
  <c r="M14" i="124"/>
  <c r="M14" i="123" s="1"/>
  <c r="M14" i="101" s="1"/>
  <c r="M14" i="129" s="1"/>
  <c r="M25" i="124"/>
  <c r="M25" i="123" s="1"/>
  <c r="M25" i="101" s="1"/>
  <c r="M25" i="129" s="1"/>
  <c r="G36" i="124"/>
  <c r="G36" i="123" s="1"/>
  <c r="G36" i="101" s="1"/>
  <c r="G36" i="129" s="1"/>
  <c r="U33" i="204"/>
  <c r="U26" i="204" s="1"/>
  <c r="N8" i="203"/>
  <c r="L16" i="124"/>
  <c r="L16" i="123" s="1"/>
  <c r="L16" i="101" s="1"/>
  <c r="L16" i="129" s="1"/>
  <c r="N7" i="124"/>
  <c r="N7" i="123" s="1"/>
  <c r="N7" i="101" s="1"/>
  <c r="N7" i="129" s="1"/>
  <c r="N24" i="124"/>
  <c r="N24" i="123" s="1"/>
  <c r="N24" i="101" s="1"/>
  <c r="N24" i="129" s="1"/>
  <c r="N25" i="124"/>
  <c r="N25" i="123" s="1"/>
  <c r="N25" i="101" s="1"/>
  <c r="N25" i="129" s="1"/>
  <c r="N10" i="124"/>
  <c r="N10" i="123" s="1"/>
  <c r="N10" i="101" s="1"/>
  <c r="N10" i="129" s="1"/>
  <c r="N36" i="124"/>
  <c r="N36" i="123" s="1"/>
  <c r="N36" i="101" s="1"/>
  <c r="N36" i="129" s="1"/>
  <c r="S16" i="124"/>
  <c r="S16" i="123" s="1"/>
  <c r="S16" i="101" s="1"/>
  <c r="S16" i="129" s="1"/>
  <c r="S24" i="124"/>
  <c r="S24" i="123" s="1"/>
  <c r="S24" i="101" s="1"/>
  <c r="S24" i="129" s="1"/>
  <c r="O13" i="124"/>
  <c r="O13" i="123" s="1"/>
  <c r="O13" i="101" s="1"/>
  <c r="O13" i="129" s="1"/>
  <c r="O24" i="124"/>
  <c r="O24" i="123" s="1"/>
  <c r="O24" i="101" s="1"/>
  <c r="O24" i="129" s="1"/>
  <c r="O14" i="124"/>
  <c r="O14" i="123" s="1"/>
  <c r="O14" i="101" s="1"/>
  <c r="O14" i="129" s="1"/>
  <c r="O25" i="124"/>
  <c r="O25" i="123" s="1"/>
  <c r="O25" i="101" s="1"/>
  <c r="O25" i="129" s="1"/>
  <c r="O15" i="124"/>
  <c r="O15" i="123" s="1"/>
  <c r="O15" i="101" s="1"/>
  <c r="O15" i="129" s="1"/>
  <c r="O10" i="124"/>
  <c r="O10" i="123" s="1"/>
  <c r="O10" i="101" s="1"/>
  <c r="O10" i="129" s="1"/>
  <c r="O16" i="124"/>
  <c r="O16" i="123" s="1"/>
  <c r="O16" i="101" s="1"/>
  <c r="O16" i="129" s="1"/>
  <c r="O6" i="124"/>
  <c r="O6" i="123" s="1"/>
  <c r="O6" i="101" s="1"/>
  <c r="O6" i="129" s="1"/>
  <c r="S75" i="124"/>
  <c r="S75" i="123" s="1"/>
  <c r="S75" i="101" s="1"/>
  <c r="S75" i="129" s="1"/>
  <c r="E75" i="124"/>
  <c r="E75" i="123" s="1"/>
  <c r="E75" i="101" s="1"/>
  <c r="E75" i="129" s="1"/>
  <c r="W13" i="124"/>
  <c r="W13" i="123" s="1"/>
  <c r="W13" i="101" s="1"/>
  <c r="W13" i="129" s="1"/>
  <c r="W24" i="124"/>
  <c r="W24" i="123" s="1"/>
  <c r="W24" i="101" s="1"/>
  <c r="W24" i="129" s="1"/>
  <c r="W15" i="124"/>
  <c r="W15" i="123" s="1"/>
  <c r="W15" i="101" s="1"/>
  <c r="W15" i="129" s="1"/>
  <c r="W6" i="124"/>
  <c r="W6" i="123" s="1"/>
  <c r="W6" i="101" s="1"/>
  <c r="W6" i="129" s="1"/>
  <c r="P24" i="124"/>
  <c r="P24" i="123" s="1"/>
  <c r="P24" i="101" s="1"/>
  <c r="P24" i="129" s="1"/>
  <c r="P25" i="124"/>
  <c r="P25" i="123" s="1"/>
  <c r="P25" i="101" s="1"/>
  <c r="P25" i="129" s="1"/>
  <c r="P10" i="124"/>
  <c r="P10" i="123" s="1"/>
  <c r="P10" i="101" s="1"/>
  <c r="P10" i="129" s="1"/>
  <c r="P16" i="124"/>
  <c r="P16" i="123" s="1"/>
  <c r="P16" i="101" s="1"/>
  <c r="P16" i="129" s="1"/>
  <c r="P13" i="124"/>
  <c r="P13" i="123" s="1"/>
  <c r="P13" i="101" s="1"/>
  <c r="P13" i="129" s="1"/>
  <c r="H75" i="124"/>
  <c r="H75" i="123" s="1"/>
  <c r="H75" i="101" s="1"/>
  <c r="H75" i="129" s="1"/>
  <c r="D36" i="124"/>
  <c r="D36" i="123" s="1"/>
  <c r="D36" i="101" s="1"/>
  <c r="D36" i="129" s="1"/>
  <c r="F75" i="124"/>
  <c r="F75" i="123" s="1"/>
  <c r="F75" i="101" s="1"/>
  <c r="F75" i="129" s="1"/>
  <c r="V8" i="203"/>
  <c r="N13" i="124" l="1"/>
  <c r="N13" i="123" s="1"/>
  <c r="N13" i="101" s="1"/>
  <c r="N13" i="129" s="1"/>
  <c r="S7" i="124"/>
  <c r="S7" i="123" s="1"/>
  <c r="S7" i="101" s="1"/>
  <c r="S7" i="129" s="1"/>
  <c r="N15" i="124"/>
  <c r="N15" i="123" s="1"/>
  <c r="N15" i="101" s="1"/>
  <c r="N15" i="129" s="1"/>
  <c r="P22" i="203"/>
  <c r="N6" i="124"/>
  <c r="N6" i="123" s="1"/>
  <c r="N6" i="101" s="1"/>
  <c r="N6" i="129" s="1"/>
  <c r="T4" i="203"/>
  <c r="W25" i="124"/>
  <c r="W25" i="123" s="1"/>
  <c r="W25" i="101" s="1"/>
  <c r="W25" i="129" s="1"/>
  <c r="S14" i="124"/>
  <c r="S14" i="123" s="1"/>
  <c r="S14" i="101" s="1"/>
  <c r="S14" i="129" s="1"/>
  <c r="L24" i="124"/>
  <c r="E24" i="124"/>
  <c r="E24" i="123" s="1"/>
  <c r="E24" i="101" s="1"/>
  <c r="E24" i="129" s="1"/>
  <c r="E22" i="203"/>
  <c r="S10" i="124"/>
  <c r="S10" i="123" s="1"/>
  <c r="S10" i="101" s="1"/>
  <c r="S10" i="129" s="1"/>
  <c r="L7" i="124"/>
  <c r="L7" i="123" s="1"/>
  <c r="L7" i="101" s="1"/>
  <c r="L7" i="129" s="1"/>
  <c r="W14" i="124"/>
  <c r="W14" i="123" s="1"/>
  <c r="W14" i="101" s="1"/>
  <c r="W14" i="129" s="1"/>
  <c r="S15" i="124"/>
  <c r="S15" i="123" s="1"/>
  <c r="S15" i="101" s="1"/>
  <c r="S15" i="129" s="1"/>
  <c r="T8" i="203"/>
  <c r="V10" i="124"/>
  <c r="V10" i="123" s="1"/>
  <c r="V10" i="101" s="1"/>
  <c r="V10" i="129" s="1"/>
  <c r="L15" i="124"/>
  <c r="L15" i="123" s="1"/>
  <c r="L15" i="101" s="1"/>
  <c r="L15" i="129" s="1"/>
  <c r="L22" i="203"/>
  <c r="R8" i="203"/>
  <c r="G6" i="124"/>
  <c r="G6" i="123" s="1"/>
  <c r="G6" i="101" s="1"/>
  <c r="G6" i="129" s="1"/>
  <c r="G14" i="124"/>
  <c r="G14" i="123" s="1"/>
  <c r="G14" i="101" s="1"/>
  <c r="G14" i="129" s="1"/>
  <c r="L6" i="124"/>
  <c r="L6" i="123" s="1"/>
  <c r="L6" i="101" s="1"/>
  <c r="L6" i="129" s="1"/>
  <c r="K22" i="203"/>
  <c r="E15" i="124"/>
  <c r="E15" i="123" s="1"/>
  <c r="E15" i="101" s="1"/>
  <c r="E15" i="129" s="1"/>
  <c r="E6" i="124"/>
  <c r="E6" i="123" s="1"/>
  <c r="E6" i="101" s="1"/>
  <c r="E6" i="129" s="1"/>
  <c r="O4" i="203"/>
  <c r="T16" i="124"/>
  <c r="T16" i="123" s="1"/>
  <c r="T16" i="101" s="1"/>
  <c r="T16" i="129" s="1"/>
  <c r="H4" i="203"/>
  <c r="N14" i="124"/>
  <c r="N14" i="123" s="1"/>
  <c r="N14" i="101" s="1"/>
  <c r="N14" i="129" s="1"/>
  <c r="M7" i="124"/>
  <c r="M7" i="123" s="1"/>
  <c r="M7" i="101" s="1"/>
  <c r="M7" i="129" s="1"/>
  <c r="X4" i="203"/>
  <c r="D4" i="203"/>
  <c r="J8" i="203"/>
  <c r="W8" i="203"/>
  <c r="H22" i="203"/>
  <c r="Q4" i="203"/>
  <c r="L4" i="203"/>
  <c r="F22" i="203"/>
  <c r="I11" i="203"/>
  <c r="P7" i="124"/>
  <c r="P7" i="123" s="1"/>
  <c r="P7" i="101" s="1"/>
  <c r="P7" i="129" s="1"/>
  <c r="P15" i="124"/>
  <c r="P15" i="123" s="1"/>
  <c r="P15" i="101" s="1"/>
  <c r="P15" i="129" s="1"/>
  <c r="W16" i="124"/>
  <c r="W16" i="123" s="1"/>
  <c r="W16" i="101" s="1"/>
  <c r="W16" i="129" s="1"/>
  <c r="W7" i="124"/>
  <c r="W7" i="123" s="1"/>
  <c r="W7" i="101" s="1"/>
  <c r="W7" i="129" s="1"/>
  <c r="L14" i="124"/>
  <c r="L14" i="123" s="1"/>
  <c r="L14" i="101" s="1"/>
  <c r="L14" i="129" s="1"/>
  <c r="Q22" i="203"/>
  <c r="N22" i="203"/>
  <c r="Q16" i="124"/>
  <c r="Q16" i="123" s="1"/>
  <c r="Q16" i="101" s="1"/>
  <c r="Q16" i="129" s="1"/>
  <c r="K13" i="124"/>
  <c r="K13" i="123" s="1"/>
  <c r="K13" i="101" s="1"/>
  <c r="K13" i="129" s="1"/>
  <c r="K25" i="124"/>
  <c r="K25" i="123" s="1"/>
  <c r="K25" i="101" s="1"/>
  <c r="K25" i="129" s="1"/>
  <c r="O11" i="203"/>
  <c r="F25" i="124"/>
  <c r="F25" i="123" s="1"/>
  <c r="F25" i="101" s="1"/>
  <c r="F25" i="129" s="1"/>
  <c r="U4" i="203"/>
  <c r="U3" i="203" s="1"/>
  <c r="P8" i="203"/>
  <c r="J24" i="124"/>
  <c r="J24" i="123" s="1"/>
  <c r="J24" i="101" s="1"/>
  <c r="J24" i="129" s="1"/>
  <c r="J10" i="124"/>
  <c r="J10" i="123" s="1"/>
  <c r="J10" i="101" s="1"/>
  <c r="J10" i="129" s="1"/>
  <c r="M15" i="124"/>
  <c r="M15" i="123" s="1"/>
  <c r="M15" i="101" s="1"/>
  <c r="M15" i="129" s="1"/>
  <c r="R22" i="203"/>
  <c r="G15" i="124"/>
  <c r="G15" i="123" s="1"/>
  <c r="G15" i="101" s="1"/>
  <c r="G15" i="129" s="1"/>
  <c r="X11" i="203"/>
  <c r="V4" i="203"/>
  <c r="I4" i="203"/>
  <c r="W10" i="124"/>
  <c r="W10" i="123" s="1"/>
  <c r="W10" i="101" s="1"/>
  <c r="W10" i="129" s="1"/>
  <c r="M4" i="203"/>
  <c r="G8" i="203"/>
  <c r="E7" i="124"/>
  <c r="E7" i="123" s="1"/>
  <c r="E7" i="101" s="1"/>
  <c r="E7" i="129" s="1"/>
  <c r="F8" i="203"/>
  <c r="P14" i="124"/>
  <c r="P14" i="123" s="1"/>
  <c r="P14" i="101" s="1"/>
  <c r="P14" i="129" s="1"/>
  <c r="D22" i="203"/>
  <c r="O7" i="124"/>
  <c r="O7" i="123" s="1"/>
  <c r="O7" i="101" s="1"/>
  <c r="O7" i="129" s="1"/>
  <c r="U16" i="124"/>
  <c r="U16" i="123" s="1"/>
  <c r="U16" i="101" s="1"/>
  <c r="U16" i="129" s="1"/>
  <c r="U52" i="202"/>
  <c r="P22" i="201"/>
  <c r="P23" i="124"/>
  <c r="P9" i="124"/>
  <c r="P8" i="201"/>
  <c r="W23" i="124"/>
  <c r="W22" i="201"/>
  <c r="V25" i="124"/>
  <c r="V25" i="123" s="1"/>
  <c r="V25" i="101" s="1"/>
  <c r="V25" i="129" s="1"/>
  <c r="J11" i="203"/>
  <c r="H11" i="203"/>
  <c r="S13" i="124"/>
  <c r="S13" i="123" s="1"/>
  <c r="S13" i="101" s="1"/>
  <c r="S13" i="129" s="1"/>
  <c r="S25" i="124"/>
  <c r="S25" i="123" s="1"/>
  <c r="S25" i="101" s="1"/>
  <c r="S25" i="129" s="1"/>
  <c r="L10" i="124"/>
  <c r="L10" i="123" s="1"/>
  <c r="L10" i="101" s="1"/>
  <c r="L10" i="129" s="1"/>
  <c r="L23" i="124"/>
  <c r="L23" i="123" s="1"/>
  <c r="L22" i="201"/>
  <c r="J13" i="124"/>
  <c r="J13" i="123" s="1"/>
  <c r="J13" i="101" s="1"/>
  <c r="J13" i="129" s="1"/>
  <c r="J25" i="124"/>
  <c r="J25" i="123" s="1"/>
  <c r="J25" i="101" s="1"/>
  <c r="J25" i="129" s="1"/>
  <c r="N11" i="203"/>
  <c r="R23" i="124"/>
  <c r="R22" i="201"/>
  <c r="Q11" i="201"/>
  <c r="Q12" i="124"/>
  <c r="Q24" i="124"/>
  <c r="Q24" i="123" s="1"/>
  <c r="Q24" i="101" s="1"/>
  <c r="Q24" i="129" s="1"/>
  <c r="E22" i="201"/>
  <c r="E23" i="124"/>
  <c r="G8" i="201"/>
  <c r="G9" i="124"/>
  <c r="K6" i="124"/>
  <c r="K6" i="123" s="1"/>
  <c r="K6" i="101" s="1"/>
  <c r="K6" i="129" s="1"/>
  <c r="H7" i="124"/>
  <c r="H7" i="123" s="1"/>
  <c r="H7" i="101" s="1"/>
  <c r="H7" i="129" s="1"/>
  <c r="H15" i="124"/>
  <c r="H15" i="123" s="1"/>
  <c r="H15" i="101" s="1"/>
  <c r="H15" i="129" s="1"/>
  <c r="U12" i="124"/>
  <c r="U11" i="201"/>
  <c r="T11" i="203"/>
  <c r="F6" i="124"/>
  <c r="F6" i="123" s="1"/>
  <c r="F6" i="101" s="1"/>
  <c r="F6" i="129" s="1"/>
  <c r="F14" i="124"/>
  <c r="F14" i="123" s="1"/>
  <c r="F14" i="101" s="1"/>
  <c r="F14" i="129" s="1"/>
  <c r="I5" i="124"/>
  <c r="I4" i="201"/>
  <c r="D8" i="201"/>
  <c r="D9" i="124"/>
  <c r="D16" i="124"/>
  <c r="D16" i="123" s="1"/>
  <c r="D16" i="101" s="1"/>
  <c r="D16" i="129" s="1"/>
  <c r="T24" i="124"/>
  <c r="T24" i="123" s="1"/>
  <c r="T24" i="101" s="1"/>
  <c r="T24" i="129" s="1"/>
  <c r="X10" i="124"/>
  <c r="X10" i="123" s="1"/>
  <c r="X10" i="101" s="1"/>
  <c r="X10" i="129" s="1"/>
  <c r="I22" i="203"/>
  <c r="P6" i="124"/>
  <c r="P6" i="123" s="1"/>
  <c r="P6" i="101" s="1"/>
  <c r="P6" i="129" s="1"/>
  <c r="D8" i="203"/>
  <c r="V8" i="201"/>
  <c r="V9" i="124"/>
  <c r="P52" i="202"/>
  <c r="G52" i="202"/>
  <c r="O11" i="201"/>
  <c r="O12" i="124"/>
  <c r="H8" i="203"/>
  <c r="S23" i="124"/>
  <c r="S22" i="201"/>
  <c r="N9" i="124"/>
  <c r="N8" i="201"/>
  <c r="J23" i="124"/>
  <c r="J22" i="201"/>
  <c r="S11" i="203"/>
  <c r="Q8" i="203"/>
  <c r="L8" i="203"/>
  <c r="J71" i="204"/>
  <c r="M12" i="124"/>
  <c r="M11" i="201"/>
  <c r="X52" i="202"/>
  <c r="M22" i="203"/>
  <c r="P69" i="124"/>
  <c r="P69" i="123" s="1"/>
  <c r="P69" i="101" s="1"/>
  <c r="P69" i="129" s="1"/>
  <c r="P65" i="124"/>
  <c r="P65" i="123" s="1"/>
  <c r="P65" i="101" s="1"/>
  <c r="P65" i="129" s="1"/>
  <c r="P47" i="124"/>
  <c r="P47" i="123" s="1"/>
  <c r="P47" i="101" s="1"/>
  <c r="P47" i="129" s="1"/>
  <c r="P43" i="124"/>
  <c r="P43" i="123" s="1"/>
  <c r="P43" i="101" s="1"/>
  <c r="P43" i="129" s="1"/>
  <c r="P39" i="124"/>
  <c r="P39" i="123" s="1"/>
  <c r="P39" i="101" s="1"/>
  <c r="P39" i="129" s="1"/>
  <c r="P30" i="124"/>
  <c r="P30" i="123" s="1"/>
  <c r="P30" i="101" s="1"/>
  <c r="P30" i="129" s="1"/>
  <c r="P66" i="124"/>
  <c r="P66" i="123" s="1"/>
  <c r="P66" i="101" s="1"/>
  <c r="P66" i="129" s="1"/>
  <c r="P48" i="124"/>
  <c r="P48" i="123" s="1"/>
  <c r="P48" i="101" s="1"/>
  <c r="P48" i="129" s="1"/>
  <c r="P44" i="124"/>
  <c r="P44" i="123" s="1"/>
  <c r="P44" i="101" s="1"/>
  <c r="P44" i="129" s="1"/>
  <c r="P40" i="124"/>
  <c r="P40" i="123" s="1"/>
  <c r="P40" i="101" s="1"/>
  <c r="P40" i="129" s="1"/>
  <c r="P31" i="124"/>
  <c r="P31" i="123" s="1"/>
  <c r="P31" i="101" s="1"/>
  <c r="P31" i="129" s="1"/>
  <c r="P67" i="124"/>
  <c r="P67" i="123" s="1"/>
  <c r="P67" i="101" s="1"/>
  <c r="P67" i="129" s="1"/>
  <c r="P63" i="124"/>
  <c r="P63" i="123" s="1"/>
  <c r="P63" i="101" s="1"/>
  <c r="P63" i="129" s="1"/>
  <c r="P49" i="124"/>
  <c r="P49" i="123" s="1"/>
  <c r="P49" i="101" s="1"/>
  <c r="P49" i="129" s="1"/>
  <c r="P45" i="124"/>
  <c r="P45" i="123" s="1"/>
  <c r="P45" i="101" s="1"/>
  <c r="P45" i="129" s="1"/>
  <c r="P41" i="124"/>
  <c r="P41" i="123" s="1"/>
  <c r="P41" i="101" s="1"/>
  <c r="P41" i="129" s="1"/>
  <c r="P32" i="124"/>
  <c r="P32" i="123" s="1"/>
  <c r="P32" i="101" s="1"/>
  <c r="P32" i="129" s="1"/>
  <c r="P68" i="124"/>
  <c r="P68" i="123" s="1"/>
  <c r="P68" i="101" s="1"/>
  <c r="P68" i="129" s="1"/>
  <c r="P64" i="124"/>
  <c r="P64" i="123" s="1"/>
  <c r="P64" i="101" s="1"/>
  <c r="P64" i="129" s="1"/>
  <c r="P50" i="124"/>
  <c r="P50" i="123" s="1"/>
  <c r="P50" i="101" s="1"/>
  <c r="P50" i="129" s="1"/>
  <c r="P46" i="124"/>
  <c r="P46" i="123" s="1"/>
  <c r="P46" i="101" s="1"/>
  <c r="P46" i="129" s="1"/>
  <c r="P42" i="124"/>
  <c r="P42" i="123" s="1"/>
  <c r="P42" i="101" s="1"/>
  <c r="P42" i="129" s="1"/>
  <c r="P29" i="124"/>
  <c r="P29" i="123" s="1"/>
  <c r="P29" i="101" s="1"/>
  <c r="P29" i="129" s="1"/>
  <c r="K12" i="124"/>
  <c r="K11" i="201"/>
  <c r="L52" i="202"/>
  <c r="H13" i="124"/>
  <c r="H13" i="123" s="1"/>
  <c r="H13" i="101" s="1"/>
  <c r="H13" i="129" s="1"/>
  <c r="H25" i="124"/>
  <c r="H25" i="123" s="1"/>
  <c r="H25" i="101" s="1"/>
  <c r="H25" i="129" s="1"/>
  <c r="F4" i="203"/>
  <c r="U9" i="124"/>
  <c r="U8" i="201"/>
  <c r="F12" i="124"/>
  <c r="F11" i="201"/>
  <c r="F24" i="124"/>
  <c r="F24" i="123" s="1"/>
  <c r="F24" i="101" s="1"/>
  <c r="F24" i="129" s="1"/>
  <c r="I10" i="124"/>
  <c r="I10" i="123" s="1"/>
  <c r="I10" i="101" s="1"/>
  <c r="I10" i="129" s="1"/>
  <c r="D14" i="124"/>
  <c r="D14" i="123" s="1"/>
  <c r="D14" i="101" s="1"/>
  <c r="D14" i="129" s="1"/>
  <c r="T7" i="124"/>
  <c r="T7" i="123" s="1"/>
  <c r="T7" i="101" s="1"/>
  <c r="T7" i="129" s="1"/>
  <c r="J52" i="202"/>
  <c r="X7" i="124"/>
  <c r="X7" i="123" s="1"/>
  <c r="X7" i="101" s="1"/>
  <c r="X7" i="129" s="1"/>
  <c r="X15" i="124"/>
  <c r="X15" i="123" s="1"/>
  <c r="X15" i="101" s="1"/>
  <c r="X15" i="129" s="1"/>
  <c r="V22" i="203"/>
  <c r="P11" i="201"/>
  <c r="P12" i="124"/>
  <c r="V6" i="124"/>
  <c r="V6" i="123" s="1"/>
  <c r="V6" i="101" s="1"/>
  <c r="V6" i="129" s="1"/>
  <c r="V14" i="124"/>
  <c r="V14" i="123" s="1"/>
  <c r="V14" i="101" s="1"/>
  <c r="V14" i="129" s="1"/>
  <c r="J4" i="203"/>
  <c r="W4" i="203"/>
  <c r="S6" i="124"/>
  <c r="S6" i="123" s="1"/>
  <c r="S6" i="101" s="1"/>
  <c r="S6" i="129" s="1"/>
  <c r="L25" i="124"/>
  <c r="L25" i="123" s="1"/>
  <c r="L25" i="101" s="1"/>
  <c r="L25" i="129" s="1"/>
  <c r="L11" i="201"/>
  <c r="L12" i="124"/>
  <c r="J6" i="124"/>
  <c r="J6" i="123" s="1"/>
  <c r="J6" i="101" s="1"/>
  <c r="J6" i="129" s="1"/>
  <c r="N4" i="203"/>
  <c r="N3" i="203" s="1"/>
  <c r="U36" i="124"/>
  <c r="U36" i="123" s="1"/>
  <c r="U36" i="101" s="1"/>
  <c r="U36" i="129" s="1"/>
  <c r="M8" i="201"/>
  <c r="M9" i="124"/>
  <c r="F33" i="203"/>
  <c r="R11" i="201"/>
  <c r="R12" i="124"/>
  <c r="Q5" i="124"/>
  <c r="Q4" i="201"/>
  <c r="K11" i="203"/>
  <c r="G4" i="203"/>
  <c r="E12" i="124"/>
  <c r="E11" i="201"/>
  <c r="R11" i="203"/>
  <c r="I65" i="124"/>
  <c r="I65" i="123" s="1"/>
  <c r="I65" i="101" s="1"/>
  <c r="I65" i="129" s="1"/>
  <c r="I47" i="124"/>
  <c r="I47" i="123" s="1"/>
  <c r="I47" i="101" s="1"/>
  <c r="I47" i="129" s="1"/>
  <c r="I43" i="124"/>
  <c r="I43" i="123" s="1"/>
  <c r="I43" i="101" s="1"/>
  <c r="I43" i="129" s="1"/>
  <c r="I39" i="124"/>
  <c r="I39" i="123" s="1"/>
  <c r="I39" i="101" s="1"/>
  <c r="I39" i="129" s="1"/>
  <c r="I35" i="124"/>
  <c r="I35" i="123" s="1"/>
  <c r="I35" i="101" s="1"/>
  <c r="I35" i="129" s="1"/>
  <c r="I30" i="124"/>
  <c r="I30" i="123" s="1"/>
  <c r="I30" i="101" s="1"/>
  <c r="I30" i="129" s="1"/>
  <c r="I66" i="124"/>
  <c r="I66" i="123" s="1"/>
  <c r="I66" i="101" s="1"/>
  <c r="I66" i="129" s="1"/>
  <c r="I44" i="124"/>
  <c r="I44" i="123" s="1"/>
  <c r="I44" i="101" s="1"/>
  <c r="I44" i="129" s="1"/>
  <c r="I40" i="124"/>
  <c r="I40" i="123" s="1"/>
  <c r="I40" i="101" s="1"/>
  <c r="I40" i="129" s="1"/>
  <c r="I31" i="124"/>
  <c r="I31" i="123" s="1"/>
  <c r="I31" i="101" s="1"/>
  <c r="I31" i="129" s="1"/>
  <c r="I67" i="124"/>
  <c r="I67" i="123" s="1"/>
  <c r="I67" i="101" s="1"/>
  <c r="I67" i="129" s="1"/>
  <c r="I63" i="124"/>
  <c r="I63" i="123" s="1"/>
  <c r="I63" i="101" s="1"/>
  <c r="I63" i="129" s="1"/>
  <c r="I49" i="124"/>
  <c r="I49" i="123" s="1"/>
  <c r="I49" i="101" s="1"/>
  <c r="I49" i="129" s="1"/>
  <c r="I45" i="124"/>
  <c r="I45" i="123" s="1"/>
  <c r="I45" i="101" s="1"/>
  <c r="I45" i="129" s="1"/>
  <c r="I37" i="124"/>
  <c r="I37" i="123" s="1"/>
  <c r="I37" i="101" s="1"/>
  <c r="I37" i="129" s="1"/>
  <c r="I32" i="124"/>
  <c r="I32" i="123" s="1"/>
  <c r="I32" i="101" s="1"/>
  <c r="I32" i="129" s="1"/>
  <c r="I64" i="124"/>
  <c r="I64" i="123" s="1"/>
  <c r="I64" i="101" s="1"/>
  <c r="I64" i="129" s="1"/>
  <c r="I50" i="124"/>
  <c r="I50" i="123" s="1"/>
  <c r="I50" i="101" s="1"/>
  <c r="I50" i="129" s="1"/>
  <c r="I46" i="124"/>
  <c r="I46" i="123" s="1"/>
  <c r="I46" i="101" s="1"/>
  <c r="I46" i="129" s="1"/>
  <c r="I42" i="124"/>
  <c r="I42" i="123" s="1"/>
  <c r="I42" i="101" s="1"/>
  <c r="I42" i="129" s="1"/>
  <c r="I38" i="124"/>
  <c r="I38" i="123" s="1"/>
  <c r="I38" i="101" s="1"/>
  <c r="I38" i="129" s="1"/>
  <c r="I29" i="124"/>
  <c r="I29" i="123" s="1"/>
  <c r="I29" i="101" s="1"/>
  <c r="I29" i="129" s="1"/>
  <c r="G12" i="124"/>
  <c r="G11" i="201"/>
  <c r="G24" i="124"/>
  <c r="G24" i="123" s="1"/>
  <c r="G24" i="101" s="1"/>
  <c r="G24" i="129" s="1"/>
  <c r="K9" i="124"/>
  <c r="K8" i="201"/>
  <c r="K16" i="124"/>
  <c r="K16" i="123" s="1"/>
  <c r="K16" i="101" s="1"/>
  <c r="K16" i="129" s="1"/>
  <c r="H22" i="201"/>
  <c r="H23" i="124"/>
  <c r="H9" i="124"/>
  <c r="H8" i="201"/>
  <c r="U14" i="124"/>
  <c r="U14" i="123" s="1"/>
  <c r="U14" i="101" s="1"/>
  <c r="U14" i="129" s="1"/>
  <c r="F16" i="124"/>
  <c r="F16" i="123" s="1"/>
  <c r="F16" i="101" s="1"/>
  <c r="F16" i="129" s="1"/>
  <c r="F7" i="124"/>
  <c r="F7" i="123" s="1"/>
  <c r="F7" i="101" s="1"/>
  <c r="F7" i="129" s="1"/>
  <c r="T52" i="202"/>
  <c r="I7" i="124"/>
  <c r="I7" i="123" s="1"/>
  <c r="I7" i="101" s="1"/>
  <c r="I7" i="129" s="1"/>
  <c r="I15" i="124"/>
  <c r="I15" i="123" s="1"/>
  <c r="I15" i="101" s="1"/>
  <c r="I15" i="129" s="1"/>
  <c r="S48" i="124"/>
  <c r="S48" i="123" s="1"/>
  <c r="S48" i="101" s="1"/>
  <c r="S48" i="129" s="1"/>
  <c r="S44" i="124"/>
  <c r="S44" i="123" s="1"/>
  <c r="S44" i="101" s="1"/>
  <c r="S44" i="129" s="1"/>
  <c r="S40" i="124"/>
  <c r="S40" i="123" s="1"/>
  <c r="S40" i="101" s="1"/>
  <c r="S40" i="129" s="1"/>
  <c r="S31" i="124"/>
  <c r="S31" i="123" s="1"/>
  <c r="S31" i="101" s="1"/>
  <c r="S31" i="129" s="1"/>
  <c r="S67" i="124"/>
  <c r="S67" i="123" s="1"/>
  <c r="S67" i="101" s="1"/>
  <c r="S67" i="129" s="1"/>
  <c r="S63" i="124"/>
  <c r="S63" i="123" s="1"/>
  <c r="S63" i="101" s="1"/>
  <c r="S63" i="129" s="1"/>
  <c r="S49" i="124"/>
  <c r="S49" i="123" s="1"/>
  <c r="S49" i="101" s="1"/>
  <c r="S49" i="129" s="1"/>
  <c r="S41" i="124"/>
  <c r="S41" i="123" s="1"/>
  <c r="S41" i="101" s="1"/>
  <c r="S41" i="129" s="1"/>
  <c r="S37" i="124"/>
  <c r="S37" i="123" s="1"/>
  <c r="S37" i="101" s="1"/>
  <c r="S37" i="129" s="1"/>
  <c r="S32" i="124"/>
  <c r="S32" i="123" s="1"/>
  <c r="S32" i="101" s="1"/>
  <c r="S32" i="129" s="1"/>
  <c r="S68" i="124"/>
  <c r="S68" i="123" s="1"/>
  <c r="S68" i="101" s="1"/>
  <c r="S68" i="129" s="1"/>
  <c r="S64" i="124"/>
  <c r="S64" i="123" s="1"/>
  <c r="S64" i="101" s="1"/>
  <c r="S64" i="129" s="1"/>
  <c r="S50" i="124"/>
  <c r="S50" i="123" s="1"/>
  <c r="S50" i="101" s="1"/>
  <c r="S50" i="129" s="1"/>
  <c r="S42" i="124"/>
  <c r="S42" i="123" s="1"/>
  <c r="S42" i="101" s="1"/>
  <c r="S42" i="129" s="1"/>
  <c r="S38" i="124"/>
  <c r="S38" i="123" s="1"/>
  <c r="S38" i="101" s="1"/>
  <c r="S38" i="129" s="1"/>
  <c r="S29" i="124"/>
  <c r="S29" i="123" s="1"/>
  <c r="S29" i="101" s="1"/>
  <c r="S29" i="129" s="1"/>
  <c r="S69" i="124"/>
  <c r="S69" i="123" s="1"/>
  <c r="S69" i="101" s="1"/>
  <c r="S69" i="129" s="1"/>
  <c r="S65" i="124"/>
  <c r="S65" i="123" s="1"/>
  <c r="S65" i="101" s="1"/>
  <c r="S65" i="129" s="1"/>
  <c r="S47" i="124"/>
  <c r="S47" i="123" s="1"/>
  <c r="S47" i="101" s="1"/>
  <c r="S47" i="129" s="1"/>
  <c r="S43" i="124"/>
  <c r="S43" i="123" s="1"/>
  <c r="S43" i="101" s="1"/>
  <c r="S43" i="129" s="1"/>
  <c r="S39" i="124"/>
  <c r="S39" i="123" s="1"/>
  <c r="S39" i="101" s="1"/>
  <c r="S39" i="129" s="1"/>
  <c r="S35" i="124"/>
  <c r="S35" i="123" s="1"/>
  <c r="S35" i="101" s="1"/>
  <c r="S35" i="129" s="1"/>
  <c r="S30" i="124"/>
  <c r="S30" i="123" s="1"/>
  <c r="S30" i="101" s="1"/>
  <c r="S30" i="129" s="1"/>
  <c r="D24" i="124"/>
  <c r="D24" i="123" s="1"/>
  <c r="D24" i="101" s="1"/>
  <c r="D24" i="129" s="1"/>
  <c r="T4" i="201"/>
  <c r="T5" i="124"/>
  <c r="T13" i="124"/>
  <c r="T13" i="123" s="1"/>
  <c r="T13" i="101" s="1"/>
  <c r="T13" i="129" s="1"/>
  <c r="X13" i="124"/>
  <c r="X13" i="123" s="1"/>
  <c r="X13" i="101" s="1"/>
  <c r="X13" i="129" s="1"/>
  <c r="X25" i="124"/>
  <c r="X25" i="123" s="1"/>
  <c r="X25" i="101" s="1"/>
  <c r="X25" i="129" s="1"/>
  <c r="N64" i="124"/>
  <c r="N64" i="123" s="1"/>
  <c r="N64" i="101" s="1"/>
  <c r="N64" i="129" s="1"/>
  <c r="N50" i="124"/>
  <c r="N50" i="123" s="1"/>
  <c r="N50" i="101" s="1"/>
  <c r="N50" i="129" s="1"/>
  <c r="N46" i="124"/>
  <c r="N46" i="123" s="1"/>
  <c r="N46" i="101" s="1"/>
  <c r="N46" i="129" s="1"/>
  <c r="N42" i="124"/>
  <c r="N42" i="123" s="1"/>
  <c r="N42" i="101" s="1"/>
  <c r="N42" i="129" s="1"/>
  <c r="N38" i="124"/>
  <c r="N38" i="123" s="1"/>
  <c r="N38" i="101" s="1"/>
  <c r="N38" i="129" s="1"/>
  <c r="N29" i="124"/>
  <c r="N29" i="123" s="1"/>
  <c r="N29" i="101" s="1"/>
  <c r="N29" i="129" s="1"/>
  <c r="N65" i="124"/>
  <c r="N65" i="123" s="1"/>
  <c r="N65" i="101" s="1"/>
  <c r="N65" i="129" s="1"/>
  <c r="N47" i="124"/>
  <c r="N47" i="123" s="1"/>
  <c r="N47" i="101" s="1"/>
  <c r="N47" i="129" s="1"/>
  <c r="N43" i="124"/>
  <c r="N43" i="123" s="1"/>
  <c r="N43" i="101" s="1"/>
  <c r="N43" i="129" s="1"/>
  <c r="N39" i="124"/>
  <c r="N39" i="123" s="1"/>
  <c r="N39" i="101" s="1"/>
  <c r="N39" i="129" s="1"/>
  <c r="N35" i="124"/>
  <c r="N35" i="123" s="1"/>
  <c r="N35" i="101" s="1"/>
  <c r="N35" i="129" s="1"/>
  <c r="N30" i="124"/>
  <c r="N30" i="123" s="1"/>
  <c r="N30" i="101" s="1"/>
  <c r="N30" i="129" s="1"/>
  <c r="N66" i="124"/>
  <c r="N66" i="123" s="1"/>
  <c r="N66" i="101" s="1"/>
  <c r="N66" i="129" s="1"/>
  <c r="N48" i="124"/>
  <c r="N48" i="123" s="1"/>
  <c r="N48" i="101" s="1"/>
  <c r="N48" i="129" s="1"/>
  <c r="N44" i="124"/>
  <c r="N44" i="123" s="1"/>
  <c r="N44" i="101" s="1"/>
  <c r="N44" i="129" s="1"/>
  <c r="N40" i="124"/>
  <c r="N40" i="123" s="1"/>
  <c r="N40" i="101" s="1"/>
  <c r="N40" i="129" s="1"/>
  <c r="N31" i="124"/>
  <c r="N31" i="123" s="1"/>
  <c r="N31" i="101" s="1"/>
  <c r="N31" i="129" s="1"/>
  <c r="N63" i="124"/>
  <c r="N63" i="123" s="1"/>
  <c r="N63" i="101" s="1"/>
  <c r="N63" i="129" s="1"/>
  <c r="N49" i="124"/>
  <c r="N49" i="123" s="1"/>
  <c r="N49" i="101" s="1"/>
  <c r="N49" i="129" s="1"/>
  <c r="N45" i="124"/>
  <c r="N45" i="123" s="1"/>
  <c r="N45" i="101" s="1"/>
  <c r="N45" i="129" s="1"/>
  <c r="N41" i="124"/>
  <c r="N41" i="123" s="1"/>
  <c r="N41" i="101" s="1"/>
  <c r="N41" i="129" s="1"/>
  <c r="N37" i="124"/>
  <c r="N37" i="123" s="1"/>
  <c r="N37" i="101" s="1"/>
  <c r="N37" i="129" s="1"/>
  <c r="N32" i="124"/>
  <c r="N32" i="123" s="1"/>
  <c r="N32" i="101" s="1"/>
  <c r="N32" i="129" s="1"/>
  <c r="I52" i="202"/>
  <c r="D11" i="203"/>
  <c r="D3" i="203" s="1"/>
  <c r="W8" i="201"/>
  <c r="W9" i="124"/>
  <c r="V12" i="124"/>
  <c r="V11" i="201"/>
  <c r="V24" i="124"/>
  <c r="V24" i="123" s="1"/>
  <c r="V24" i="101" s="1"/>
  <c r="V24" i="129" s="1"/>
  <c r="J22" i="203"/>
  <c r="W22" i="203"/>
  <c r="O5" i="124"/>
  <c r="O4" i="201"/>
  <c r="S12" i="124"/>
  <c r="S11" i="201"/>
  <c r="N11" i="201"/>
  <c r="N12" i="124"/>
  <c r="L8" i="201"/>
  <c r="L9" i="124"/>
  <c r="K48" i="124"/>
  <c r="K48" i="123" s="1"/>
  <c r="K48" i="101" s="1"/>
  <c r="K48" i="129" s="1"/>
  <c r="K44" i="124"/>
  <c r="K44" i="123" s="1"/>
  <c r="K44" i="101" s="1"/>
  <c r="K44" i="129" s="1"/>
  <c r="K40" i="124"/>
  <c r="K40" i="123" s="1"/>
  <c r="K40" i="101" s="1"/>
  <c r="K40" i="129" s="1"/>
  <c r="K31" i="124"/>
  <c r="K31" i="123" s="1"/>
  <c r="K31" i="101" s="1"/>
  <c r="K31" i="129" s="1"/>
  <c r="K67" i="124"/>
  <c r="K67" i="123" s="1"/>
  <c r="K67" i="101" s="1"/>
  <c r="K67" i="129" s="1"/>
  <c r="K63" i="124"/>
  <c r="K63" i="123" s="1"/>
  <c r="K63" i="101" s="1"/>
  <c r="K63" i="129" s="1"/>
  <c r="K49" i="124"/>
  <c r="K49" i="123" s="1"/>
  <c r="K49" i="101" s="1"/>
  <c r="K49" i="129" s="1"/>
  <c r="K41" i="124"/>
  <c r="K41" i="123" s="1"/>
  <c r="K41" i="101" s="1"/>
  <c r="K41" i="129" s="1"/>
  <c r="K37" i="124"/>
  <c r="K37" i="123" s="1"/>
  <c r="K37" i="101" s="1"/>
  <c r="K37" i="129" s="1"/>
  <c r="K32" i="124"/>
  <c r="K32" i="123" s="1"/>
  <c r="K32" i="101" s="1"/>
  <c r="K32" i="129" s="1"/>
  <c r="K68" i="124"/>
  <c r="K68" i="123" s="1"/>
  <c r="K68" i="101" s="1"/>
  <c r="K68" i="129" s="1"/>
  <c r="K64" i="124"/>
  <c r="K64" i="123" s="1"/>
  <c r="K64" i="101" s="1"/>
  <c r="K64" i="129" s="1"/>
  <c r="K50" i="124"/>
  <c r="K50" i="123" s="1"/>
  <c r="K50" i="101" s="1"/>
  <c r="K50" i="129" s="1"/>
  <c r="K42" i="124"/>
  <c r="K42" i="123" s="1"/>
  <c r="K42" i="101" s="1"/>
  <c r="K42" i="129" s="1"/>
  <c r="K38" i="124"/>
  <c r="K38" i="123" s="1"/>
  <c r="K38" i="101" s="1"/>
  <c r="K38" i="129" s="1"/>
  <c r="K29" i="124"/>
  <c r="K29" i="123" s="1"/>
  <c r="K29" i="101" s="1"/>
  <c r="K29" i="129" s="1"/>
  <c r="K69" i="124"/>
  <c r="K69" i="123" s="1"/>
  <c r="K69" i="101" s="1"/>
  <c r="K69" i="129" s="1"/>
  <c r="K65" i="124"/>
  <c r="K65" i="123" s="1"/>
  <c r="K65" i="101" s="1"/>
  <c r="K65" i="129" s="1"/>
  <c r="K47" i="124"/>
  <c r="K47" i="123" s="1"/>
  <c r="K47" i="101" s="1"/>
  <c r="K47" i="129" s="1"/>
  <c r="K43" i="124"/>
  <c r="K43" i="123" s="1"/>
  <c r="K43" i="101" s="1"/>
  <c r="K43" i="129" s="1"/>
  <c r="K39" i="124"/>
  <c r="K39" i="123" s="1"/>
  <c r="K39" i="101" s="1"/>
  <c r="K39" i="129" s="1"/>
  <c r="K35" i="124"/>
  <c r="K35" i="123" s="1"/>
  <c r="K35" i="101" s="1"/>
  <c r="K35" i="129" s="1"/>
  <c r="K30" i="124"/>
  <c r="K30" i="123" s="1"/>
  <c r="K30" i="101" s="1"/>
  <c r="K30" i="129" s="1"/>
  <c r="J12" i="124"/>
  <c r="J11" i="201"/>
  <c r="S4" i="203"/>
  <c r="Q11" i="203"/>
  <c r="L11" i="203"/>
  <c r="R9" i="124"/>
  <c r="R8" i="201"/>
  <c r="Q10" i="124"/>
  <c r="Q10" i="123" s="1"/>
  <c r="Q10" i="101" s="1"/>
  <c r="Q10" i="129" s="1"/>
  <c r="X19" i="124"/>
  <c r="X19" i="123" s="1"/>
  <c r="X19" i="101" s="1"/>
  <c r="X19" i="129" s="1"/>
  <c r="X61" i="124"/>
  <c r="X61" i="123" s="1"/>
  <c r="X61" i="101" s="1"/>
  <c r="X61" i="129" s="1"/>
  <c r="X20" i="124"/>
  <c r="X20" i="123" s="1"/>
  <c r="X20" i="101" s="1"/>
  <c r="X20" i="129" s="1"/>
  <c r="X21" i="124"/>
  <c r="X21" i="123" s="1"/>
  <c r="X21" i="101" s="1"/>
  <c r="X21" i="129" s="1"/>
  <c r="M11" i="203"/>
  <c r="G22" i="203"/>
  <c r="E9" i="124"/>
  <c r="E8" i="201"/>
  <c r="E16" i="124"/>
  <c r="E16" i="123" s="1"/>
  <c r="E16" i="101" s="1"/>
  <c r="E16" i="129" s="1"/>
  <c r="G16" i="124"/>
  <c r="G16" i="123" s="1"/>
  <c r="G16" i="101" s="1"/>
  <c r="G16" i="129" s="1"/>
  <c r="G7" i="124"/>
  <c r="G7" i="123" s="1"/>
  <c r="G7" i="101" s="1"/>
  <c r="G7" i="129" s="1"/>
  <c r="K14" i="124"/>
  <c r="K14" i="123" s="1"/>
  <c r="K14" i="101" s="1"/>
  <c r="K14" i="129" s="1"/>
  <c r="K5" i="124"/>
  <c r="K4" i="201"/>
  <c r="H6" i="124"/>
  <c r="H14" i="124"/>
  <c r="H14" i="123" s="1"/>
  <c r="H14" i="101" s="1"/>
  <c r="H14" i="129" s="1"/>
  <c r="F4" i="201"/>
  <c r="F5" i="124"/>
  <c r="F13" i="124"/>
  <c r="F13" i="123" s="1"/>
  <c r="F13" i="101" s="1"/>
  <c r="F13" i="129" s="1"/>
  <c r="I13" i="124"/>
  <c r="I13" i="123" s="1"/>
  <c r="I13" i="101" s="1"/>
  <c r="I13" i="129" s="1"/>
  <c r="I25" i="124"/>
  <c r="I25" i="123" s="1"/>
  <c r="I25" i="101" s="1"/>
  <c r="I25" i="129" s="1"/>
  <c r="D7" i="124"/>
  <c r="D7" i="123" s="1"/>
  <c r="D7" i="101" s="1"/>
  <c r="D7" i="129" s="1"/>
  <c r="T10" i="124"/>
  <c r="T10" i="123" s="1"/>
  <c r="T10" i="101" s="1"/>
  <c r="T10" i="129" s="1"/>
  <c r="T23" i="124"/>
  <c r="T22" i="201"/>
  <c r="X23" i="124"/>
  <c r="X22" i="201"/>
  <c r="X9" i="124"/>
  <c r="X8" i="201"/>
  <c r="V11" i="203"/>
  <c r="K52" i="202"/>
  <c r="I8" i="203"/>
  <c r="P4" i="201"/>
  <c r="P5" i="124"/>
  <c r="W64" i="124"/>
  <c r="W64" i="123" s="1"/>
  <c r="W64" i="101" s="1"/>
  <c r="W64" i="129" s="1"/>
  <c r="W50" i="124"/>
  <c r="W50" i="123" s="1"/>
  <c r="W50" i="101" s="1"/>
  <c r="W50" i="129" s="1"/>
  <c r="W46" i="124"/>
  <c r="W46" i="123" s="1"/>
  <c r="W46" i="101" s="1"/>
  <c r="W46" i="129" s="1"/>
  <c r="W42" i="124"/>
  <c r="W42" i="123" s="1"/>
  <c r="W42" i="101" s="1"/>
  <c r="W42" i="129" s="1"/>
  <c r="W38" i="124"/>
  <c r="W38" i="123" s="1"/>
  <c r="W38" i="101" s="1"/>
  <c r="W38" i="129" s="1"/>
  <c r="W29" i="124"/>
  <c r="W29" i="123" s="1"/>
  <c r="W29" i="101" s="1"/>
  <c r="W29" i="129" s="1"/>
  <c r="W65" i="124"/>
  <c r="W65" i="123" s="1"/>
  <c r="W65" i="101" s="1"/>
  <c r="W65" i="129" s="1"/>
  <c r="W47" i="124"/>
  <c r="W47" i="123" s="1"/>
  <c r="W47" i="101" s="1"/>
  <c r="W47" i="129" s="1"/>
  <c r="W43" i="124"/>
  <c r="W43" i="123" s="1"/>
  <c r="W43" i="101" s="1"/>
  <c r="W43" i="129" s="1"/>
  <c r="W39" i="124"/>
  <c r="W39" i="123" s="1"/>
  <c r="W39" i="101" s="1"/>
  <c r="W39" i="129" s="1"/>
  <c r="W35" i="124"/>
  <c r="W35" i="123" s="1"/>
  <c r="W35" i="101" s="1"/>
  <c r="W35" i="129" s="1"/>
  <c r="W30" i="124"/>
  <c r="W30" i="123" s="1"/>
  <c r="W30" i="101" s="1"/>
  <c r="W30" i="129" s="1"/>
  <c r="W66" i="124"/>
  <c r="W66" i="123" s="1"/>
  <c r="W66" i="101" s="1"/>
  <c r="W66" i="129" s="1"/>
  <c r="W44" i="124"/>
  <c r="W44" i="123" s="1"/>
  <c r="W44" i="101" s="1"/>
  <c r="W44" i="129" s="1"/>
  <c r="W40" i="124"/>
  <c r="W40" i="123" s="1"/>
  <c r="W40" i="101" s="1"/>
  <c r="W40" i="129" s="1"/>
  <c r="W31" i="124"/>
  <c r="W31" i="123" s="1"/>
  <c r="W31" i="101" s="1"/>
  <c r="W31" i="129" s="1"/>
  <c r="W63" i="124"/>
  <c r="W63" i="123" s="1"/>
  <c r="W63" i="101" s="1"/>
  <c r="W63" i="129" s="1"/>
  <c r="W49" i="124"/>
  <c r="W49" i="123" s="1"/>
  <c r="W49" i="101" s="1"/>
  <c r="W49" i="129" s="1"/>
  <c r="W45" i="124"/>
  <c r="W45" i="123" s="1"/>
  <c r="W45" i="101" s="1"/>
  <c r="W45" i="129" s="1"/>
  <c r="W41" i="124"/>
  <c r="W41" i="123" s="1"/>
  <c r="W41" i="101" s="1"/>
  <c r="W41" i="129" s="1"/>
  <c r="W37" i="124"/>
  <c r="W37" i="123" s="1"/>
  <c r="W37" i="101" s="1"/>
  <c r="W37" i="129" s="1"/>
  <c r="W32" i="124"/>
  <c r="W32" i="123" s="1"/>
  <c r="W32" i="101" s="1"/>
  <c r="W32" i="129" s="1"/>
  <c r="V16" i="124"/>
  <c r="V16" i="123" s="1"/>
  <c r="V16" i="101" s="1"/>
  <c r="V16" i="129" s="1"/>
  <c r="V7" i="124"/>
  <c r="V7" i="123" s="1"/>
  <c r="V7" i="101" s="1"/>
  <c r="V7" i="129" s="1"/>
  <c r="P4" i="203"/>
  <c r="O23" i="124"/>
  <c r="O22" i="201"/>
  <c r="S9" i="124"/>
  <c r="S8" i="201"/>
  <c r="N16" i="124"/>
  <c r="N16" i="123" s="1"/>
  <c r="N16" i="101" s="1"/>
  <c r="N16" i="129" s="1"/>
  <c r="J9" i="124"/>
  <c r="J8" i="201"/>
  <c r="J16" i="124"/>
  <c r="J16" i="123" s="1"/>
  <c r="J16" i="101" s="1"/>
  <c r="J16" i="129" s="1"/>
  <c r="M24" i="124"/>
  <c r="M24" i="123" s="1"/>
  <c r="M24" i="101" s="1"/>
  <c r="M24" i="129" s="1"/>
  <c r="R52" i="202"/>
  <c r="R5" i="124"/>
  <c r="R4" i="201"/>
  <c r="Q7" i="124"/>
  <c r="Q7" i="123" s="1"/>
  <c r="Q7" i="101" s="1"/>
  <c r="Q7" i="129" s="1"/>
  <c r="Q15" i="124"/>
  <c r="Q15" i="123" s="1"/>
  <c r="Q15" i="101" s="1"/>
  <c r="Q15" i="129" s="1"/>
  <c r="F52" i="202"/>
  <c r="E36" i="124"/>
  <c r="E36" i="123" s="1"/>
  <c r="E36" i="101" s="1"/>
  <c r="E36" i="129" s="1"/>
  <c r="K4" i="203"/>
  <c r="M52" i="202"/>
  <c r="M8" i="203"/>
  <c r="R4" i="203"/>
  <c r="R3" i="203" s="1"/>
  <c r="H69" i="124"/>
  <c r="H69" i="123" s="1"/>
  <c r="H69" i="101" s="1"/>
  <c r="H69" i="129" s="1"/>
  <c r="H65" i="124"/>
  <c r="H65" i="123" s="1"/>
  <c r="H65" i="101" s="1"/>
  <c r="H65" i="129" s="1"/>
  <c r="H47" i="124"/>
  <c r="H47" i="123" s="1"/>
  <c r="H47" i="101" s="1"/>
  <c r="H47" i="129" s="1"/>
  <c r="H43" i="124"/>
  <c r="H43" i="123" s="1"/>
  <c r="H43" i="101" s="1"/>
  <c r="H43" i="129" s="1"/>
  <c r="H35" i="124"/>
  <c r="H35" i="123" s="1"/>
  <c r="H35" i="101" s="1"/>
  <c r="H35" i="129" s="1"/>
  <c r="H30" i="124"/>
  <c r="H30" i="123" s="1"/>
  <c r="H30" i="101" s="1"/>
  <c r="H30" i="129" s="1"/>
  <c r="H66" i="124"/>
  <c r="H66" i="123" s="1"/>
  <c r="H66" i="101" s="1"/>
  <c r="H66" i="129" s="1"/>
  <c r="H48" i="124"/>
  <c r="H48" i="123" s="1"/>
  <c r="H48" i="101" s="1"/>
  <c r="H48" i="129" s="1"/>
  <c r="H44" i="124"/>
  <c r="H44" i="123" s="1"/>
  <c r="H44" i="101" s="1"/>
  <c r="H44" i="129" s="1"/>
  <c r="H40" i="124"/>
  <c r="H40" i="123" s="1"/>
  <c r="H40" i="101" s="1"/>
  <c r="H40" i="129" s="1"/>
  <c r="H31" i="124"/>
  <c r="H31" i="123" s="1"/>
  <c r="H31" i="101" s="1"/>
  <c r="H31" i="129" s="1"/>
  <c r="H67" i="124"/>
  <c r="H67" i="123" s="1"/>
  <c r="H67" i="101" s="1"/>
  <c r="H67" i="129" s="1"/>
  <c r="H63" i="124"/>
  <c r="H63" i="123" s="1"/>
  <c r="H63" i="101" s="1"/>
  <c r="H63" i="129" s="1"/>
  <c r="H49" i="124"/>
  <c r="H49" i="123" s="1"/>
  <c r="H49" i="101" s="1"/>
  <c r="H49" i="129" s="1"/>
  <c r="H45" i="124"/>
  <c r="H45" i="123" s="1"/>
  <c r="H45" i="101" s="1"/>
  <c r="H45" i="129" s="1"/>
  <c r="H37" i="124"/>
  <c r="H37" i="123" s="1"/>
  <c r="H37" i="101" s="1"/>
  <c r="H37" i="129" s="1"/>
  <c r="H32" i="124"/>
  <c r="H32" i="123" s="1"/>
  <c r="H32" i="101" s="1"/>
  <c r="H32" i="129" s="1"/>
  <c r="H68" i="124"/>
  <c r="H68" i="123" s="1"/>
  <c r="H68" i="101" s="1"/>
  <c r="H68" i="129" s="1"/>
  <c r="H64" i="124"/>
  <c r="H64" i="123" s="1"/>
  <c r="H64" i="101" s="1"/>
  <c r="H64" i="129" s="1"/>
  <c r="H50" i="124"/>
  <c r="H50" i="123" s="1"/>
  <c r="H50" i="101" s="1"/>
  <c r="H50" i="129" s="1"/>
  <c r="H46" i="124"/>
  <c r="H46" i="123" s="1"/>
  <c r="H46" i="101" s="1"/>
  <c r="H46" i="129" s="1"/>
  <c r="H38" i="124"/>
  <c r="H38" i="123" s="1"/>
  <c r="H38" i="101" s="1"/>
  <c r="H38" i="129" s="1"/>
  <c r="H29" i="124"/>
  <c r="H29" i="123" s="1"/>
  <c r="H29" i="101" s="1"/>
  <c r="H29" i="129" s="1"/>
  <c r="G4" i="201"/>
  <c r="G3" i="201" s="1"/>
  <c r="G5" i="124"/>
  <c r="G13" i="124"/>
  <c r="G13" i="123" s="1"/>
  <c r="G13" i="101" s="1"/>
  <c r="G13" i="129" s="1"/>
  <c r="X22" i="203"/>
  <c r="K24" i="124"/>
  <c r="K24" i="123" s="1"/>
  <c r="K24" i="101" s="1"/>
  <c r="K24" i="129" s="1"/>
  <c r="K10" i="124"/>
  <c r="K10" i="123" s="1"/>
  <c r="K10" i="101" s="1"/>
  <c r="K10" i="129" s="1"/>
  <c r="O22" i="203"/>
  <c r="H11" i="201"/>
  <c r="H12" i="124"/>
  <c r="H24" i="124"/>
  <c r="H24" i="123" s="1"/>
  <c r="H24" i="101" s="1"/>
  <c r="H24" i="129" s="1"/>
  <c r="F10" i="124"/>
  <c r="F10" i="123" s="1"/>
  <c r="F10" i="101" s="1"/>
  <c r="F10" i="129" s="1"/>
  <c r="F23" i="124"/>
  <c r="F22" i="201"/>
  <c r="U11" i="203"/>
  <c r="S52" i="202"/>
  <c r="I23" i="124"/>
  <c r="I22" i="201"/>
  <c r="I9" i="124"/>
  <c r="I8" i="201"/>
  <c r="D4" i="201"/>
  <c r="D5" i="124"/>
  <c r="D13" i="124"/>
  <c r="D13" i="123" s="1"/>
  <c r="D13" i="101" s="1"/>
  <c r="D13" i="129" s="1"/>
  <c r="T15" i="124"/>
  <c r="T15" i="123" s="1"/>
  <c r="T15" i="101" s="1"/>
  <c r="T15" i="129" s="1"/>
  <c r="T6" i="124"/>
  <c r="T6" i="123" s="1"/>
  <c r="T6" i="101" s="1"/>
  <c r="T6" i="129" s="1"/>
  <c r="X6" i="124"/>
  <c r="X6" i="123" s="1"/>
  <c r="X14" i="124"/>
  <c r="X14" i="123" s="1"/>
  <c r="X14" i="101" s="1"/>
  <c r="X14" i="129" s="1"/>
  <c r="W11" i="201"/>
  <c r="W12" i="124"/>
  <c r="V4" i="201"/>
  <c r="V5" i="124"/>
  <c r="V13" i="124"/>
  <c r="V13" i="123" s="1"/>
  <c r="V13" i="101" s="1"/>
  <c r="V13" i="129" s="1"/>
  <c r="E52" i="202"/>
  <c r="W11" i="203"/>
  <c r="S5" i="124"/>
  <c r="S4" i="201"/>
  <c r="N4" i="201"/>
  <c r="N5" i="124"/>
  <c r="L24" i="123"/>
  <c r="L24" i="101" s="1"/>
  <c r="L24" i="129" s="1"/>
  <c r="J14" i="124"/>
  <c r="J14" i="123" s="1"/>
  <c r="J14" i="101" s="1"/>
  <c r="J14" i="129" s="1"/>
  <c r="J4" i="201"/>
  <c r="J5" i="124"/>
  <c r="Q13" i="124"/>
  <c r="Q13" i="123" s="1"/>
  <c r="Q13" i="101" s="1"/>
  <c r="Q13" i="129" s="1"/>
  <c r="Q25" i="124"/>
  <c r="Q25" i="123" s="1"/>
  <c r="Q25" i="101" s="1"/>
  <c r="Q25" i="129" s="1"/>
  <c r="G11" i="203"/>
  <c r="R66" i="124"/>
  <c r="R66" i="123" s="1"/>
  <c r="R66" i="101" s="1"/>
  <c r="R66" i="129" s="1"/>
  <c r="R44" i="124"/>
  <c r="R44" i="123" s="1"/>
  <c r="R44" i="101" s="1"/>
  <c r="R44" i="129" s="1"/>
  <c r="R40" i="124"/>
  <c r="R40" i="123" s="1"/>
  <c r="R40" i="101" s="1"/>
  <c r="R40" i="129" s="1"/>
  <c r="R31" i="124"/>
  <c r="R31" i="123" s="1"/>
  <c r="R31" i="101" s="1"/>
  <c r="R31" i="129" s="1"/>
  <c r="R67" i="124"/>
  <c r="R67" i="123" s="1"/>
  <c r="R67" i="101" s="1"/>
  <c r="R67" i="129" s="1"/>
  <c r="R63" i="124"/>
  <c r="R63" i="123" s="1"/>
  <c r="R63" i="101" s="1"/>
  <c r="R63" i="129" s="1"/>
  <c r="R49" i="124"/>
  <c r="R49" i="123" s="1"/>
  <c r="R49" i="101" s="1"/>
  <c r="R49" i="129" s="1"/>
  <c r="R45" i="124"/>
  <c r="R45" i="123" s="1"/>
  <c r="R45" i="101" s="1"/>
  <c r="R45" i="129" s="1"/>
  <c r="R37" i="124"/>
  <c r="R37" i="123" s="1"/>
  <c r="R37" i="101" s="1"/>
  <c r="R37" i="129" s="1"/>
  <c r="R32" i="124"/>
  <c r="R32" i="123" s="1"/>
  <c r="R32" i="101" s="1"/>
  <c r="R32" i="129" s="1"/>
  <c r="R68" i="124"/>
  <c r="R68" i="123" s="1"/>
  <c r="R68" i="101" s="1"/>
  <c r="R68" i="129" s="1"/>
  <c r="R64" i="124"/>
  <c r="R64" i="123" s="1"/>
  <c r="R64" i="101" s="1"/>
  <c r="R64" i="129" s="1"/>
  <c r="R50" i="124"/>
  <c r="R50" i="123" s="1"/>
  <c r="R50" i="101" s="1"/>
  <c r="R50" i="129" s="1"/>
  <c r="R46" i="124"/>
  <c r="R46" i="123" s="1"/>
  <c r="R46" i="101" s="1"/>
  <c r="R46" i="129" s="1"/>
  <c r="R42" i="124"/>
  <c r="R42" i="123" s="1"/>
  <c r="R42" i="101" s="1"/>
  <c r="R42" i="129" s="1"/>
  <c r="R38" i="124"/>
  <c r="R38" i="123" s="1"/>
  <c r="R38" i="101" s="1"/>
  <c r="R38" i="129" s="1"/>
  <c r="R29" i="124"/>
  <c r="R29" i="123" s="1"/>
  <c r="R29" i="101" s="1"/>
  <c r="R29" i="129" s="1"/>
  <c r="R69" i="124"/>
  <c r="R69" i="123" s="1"/>
  <c r="R69" i="101" s="1"/>
  <c r="R69" i="129" s="1"/>
  <c r="R65" i="124"/>
  <c r="R65" i="123" s="1"/>
  <c r="R65" i="101" s="1"/>
  <c r="R65" i="129" s="1"/>
  <c r="R47" i="124"/>
  <c r="R47" i="123" s="1"/>
  <c r="R47" i="101" s="1"/>
  <c r="R47" i="129" s="1"/>
  <c r="R43" i="124"/>
  <c r="R43" i="123" s="1"/>
  <c r="R43" i="101" s="1"/>
  <c r="R43" i="129" s="1"/>
  <c r="R39" i="124"/>
  <c r="R39" i="123" s="1"/>
  <c r="R39" i="101" s="1"/>
  <c r="R39" i="129" s="1"/>
  <c r="R35" i="124"/>
  <c r="R35" i="123" s="1"/>
  <c r="R35" i="101" s="1"/>
  <c r="R35" i="129" s="1"/>
  <c r="R30" i="124"/>
  <c r="R30" i="123" s="1"/>
  <c r="R30" i="101" s="1"/>
  <c r="R30" i="129" s="1"/>
  <c r="W52" i="202"/>
  <c r="G10" i="124"/>
  <c r="G10" i="123" s="1"/>
  <c r="G10" i="101" s="1"/>
  <c r="G10" i="129" s="1"/>
  <c r="G23" i="124"/>
  <c r="G22" i="201"/>
  <c r="E11" i="203"/>
  <c r="K7" i="124"/>
  <c r="K7" i="123" s="1"/>
  <c r="K7" i="101" s="1"/>
  <c r="K7" i="129" s="1"/>
  <c r="K15" i="124"/>
  <c r="K15" i="123" s="1"/>
  <c r="K15" i="101" s="1"/>
  <c r="K15" i="129" s="1"/>
  <c r="H16" i="124"/>
  <c r="H16" i="123" s="1"/>
  <c r="H16" i="101" s="1"/>
  <c r="H16" i="129" s="1"/>
  <c r="U4" i="201"/>
  <c r="U5" i="124"/>
  <c r="F15" i="124"/>
  <c r="F15" i="123" s="1"/>
  <c r="F15" i="101" s="1"/>
  <c r="F15" i="129" s="1"/>
  <c r="I6" i="124"/>
  <c r="I6" i="123" s="1"/>
  <c r="I6" i="101" s="1"/>
  <c r="I6" i="129" s="1"/>
  <c r="I14" i="124"/>
  <c r="I14" i="123" s="1"/>
  <c r="I14" i="101" s="1"/>
  <c r="I14" i="129" s="1"/>
  <c r="D10" i="124"/>
  <c r="D10" i="123" s="1"/>
  <c r="D10" i="101" s="1"/>
  <c r="D10" i="129" s="1"/>
  <c r="D23" i="124"/>
  <c r="D22" i="201"/>
  <c r="T25" i="124"/>
  <c r="T25" i="123" s="1"/>
  <c r="T25" i="101" s="1"/>
  <c r="T25" i="129" s="1"/>
  <c r="T12" i="124"/>
  <c r="T11" i="201"/>
  <c r="M36" i="124"/>
  <c r="M36" i="123" s="1"/>
  <c r="M36" i="101" s="1"/>
  <c r="M36" i="129" s="1"/>
  <c r="X12" i="124"/>
  <c r="X11" i="201"/>
  <c r="X24" i="124"/>
  <c r="X24" i="123" s="1"/>
  <c r="X24" i="101" s="1"/>
  <c r="X24" i="129" s="1"/>
  <c r="V52" i="202"/>
  <c r="V23" i="124"/>
  <c r="V22" i="201"/>
  <c r="N23" i="124"/>
  <c r="N22" i="201"/>
  <c r="H71" i="204"/>
  <c r="M4" i="201"/>
  <c r="M5" i="124"/>
  <c r="Q23" i="124"/>
  <c r="Q22" i="201"/>
  <c r="Q9" i="124"/>
  <c r="Q8" i="201"/>
  <c r="H4" i="201"/>
  <c r="H5" i="124"/>
  <c r="H5" i="123" s="1"/>
  <c r="U23" i="124"/>
  <c r="U22" i="201"/>
  <c r="H52" i="202"/>
  <c r="I11" i="201"/>
  <c r="I12" i="124"/>
  <c r="I24" i="124"/>
  <c r="I24" i="123" s="1"/>
  <c r="I24" i="101" s="1"/>
  <c r="I24" i="129" s="1"/>
  <c r="D15" i="124"/>
  <c r="D15" i="123" s="1"/>
  <c r="D15" i="101" s="1"/>
  <c r="D15" i="129" s="1"/>
  <c r="D6" i="124"/>
  <c r="D6" i="123" s="1"/>
  <c r="D6" i="101" s="1"/>
  <c r="D6" i="129" s="1"/>
  <c r="T8" i="201"/>
  <c r="T9" i="124"/>
  <c r="X16" i="124"/>
  <c r="X16" i="123" s="1"/>
  <c r="X16" i="101" s="1"/>
  <c r="X16" i="129" s="1"/>
  <c r="V3" i="203"/>
  <c r="U21" i="124"/>
  <c r="U21" i="123" s="1"/>
  <c r="U21" i="101" s="1"/>
  <c r="U21" i="129" s="1"/>
  <c r="U51" i="124"/>
  <c r="U51" i="123" s="1"/>
  <c r="U51" i="101" s="1"/>
  <c r="U51" i="129" s="1"/>
  <c r="U19" i="124"/>
  <c r="U19" i="123" s="1"/>
  <c r="U19" i="101" s="1"/>
  <c r="U19" i="129" s="1"/>
  <c r="W5" i="124"/>
  <c r="W4" i="201"/>
  <c r="V15" i="124"/>
  <c r="V15" i="123" s="1"/>
  <c r="V15" i="101" s="1"/>
  <c r="V15" i="129" s="1"/>
  <c r="P11" i="203"/>
  <c r="O9" i="124"/>
  <c r="O8" i="201"/>
  <c r="D52" i="202"/>
  <c r="L4" i="201"/>
  <c r="L5" i="124"/>
  <c r="L13" i="124"/>
  <c r="L13" i="123" s="1"/>
  <c r="L13" i="101" s="1"/>
  <c r="L13" i="129" s="1"/>
  <c r="J7" i="124"/>
  <c r="J7" i="123" s="1"/>
  <c r="J7" i="101" s="1"/>
  <c r="J7" i="129" s="1"/>
  <c r="J15" i="124"/>
  <c r="J15" i="123" s="1"/>
  <c r="J15" i="101" s="1"/>
  <c r="J15" i="129" s="1"/>
  <c r="S22" i="203"/>
  <c r="S8" i="203"/>
  <c r="O52" i="202"/>
  <c r="M10" i="124"/>
  <c r="M10" i="123" s="1"/>
  <c r="M10" i="101" s="1"/>
  <c r="M10" i="129" s="1"/>
  <c r="M22" i="201"/>
  <c r="M23" i="124"/>
  <c r="Q52" i="202"/>
  <c r="Q6" i="124"/>
  <c r="Q6" i="123" s="1"/>
  <c r="Q6" i="101" s="1"/>
  <c r="Q6" i="129" s="1"/>
  <c r="Q14" i="124"/>
  <c r="Q14" i="123" s="1"/>
  <c r="Q14" i="101" s="1"/>
  <c r="Q14" i="129" s="1"/>
  <c r="E5" i="124"/>
  <c r="E4" i="201"/>
  <c r="G25" i="124"/>
  <c r="G25" i="123" s="1"/>
  <c r="G25" i="101" s="1"/>
  <c r="G25" i="129" s="1"/>
  <c r="E4" i="203"/>
  <c r="X8" i="203"/>
  <c r="K23" i="124"/>
  <c r="K22" i="201"/>
  <c r="L19" i="124"/>
  <c r="L19" i="123" s="1"/>
  <c r="L19" i="101" s="1"/>
  <c r="L19" i="129" s="1"/>
  <c r="L61" i="124"/>
  <c r="L61" i="123" s="1"/>
  <c r="L61" i="101" s="1"/>
  <c r="L61" i="129" s="1"/>
  <c r="L20" i="124"/>
  <c r="L20" i="123" s="1"/>
  <c r="L20" i="101" s="1"/>
  <c r="L20" i="129" s="1"/>
  <c r="O8" i="203"/>
  <c r="H10" i="124"/>
  <c r="H10" i="123" s="1"/>
  <c r="H10" i="101" s="1"/>
  <c r="H10" i="129" s="1"/>
  <c r="F11" i="203"/>
  <c r="U15" i="124"/>
  <c r="U15" i="123" s="1"/>
  <c r="U15" i="101" s="1"/>
  <c r="U15" i="129" s="1"/>
  <c r="U6" i="124"/>
  <c r="U6" i="123" s="1"/>
  <c r="U6" i="101" s="1"/>
  <c r="U6" i="129" s="1"/>
  <c r="F8" i="201"/>
  <c r="F9" i="124"/>
  <c r="H61" i="124"/>
  <c r="H61" i="123" s="1"/>
  <c r="H61" i="101" s="1"/>
  <c r="H61" i="129" s="1"/>
  <c r="H20" i="124"/>
  <c r="H20" i="123" s="1"/>
  <c r="H20" i="101" s="1"/>
  <c r="H20" i="129" s="1"/>
  <c r="H21" i="124"/>
  <c r="H21" i="123" s="1"/>
  <c r="H21" i="101" s="1"/>
  <c r="H21" i="129" s="1"/>
  <c r="I16" i="124"/>
  <c r="I16" i="123" s="1"/>
  <c r="I16" i="101" s="1"/>
  <c r="I16" i="129" s="1"/>
  <c r="D25" i="124"/>
  <c r="D25" i="123" s="1"/>
  <c r="D25" i="101" s="1"/>
  <c r="D25" i="129" s="1"/>
  <c r="D11" i="201"/>
  <c r="D12" i="124"/>
  <c r="T14" i="124"/>
  <c r="T14" i="123" s="1"/>
  <c r="T14" i="101" s="1"/>
  <c r="T14" i="129" s="1"/>
  <c r="N52" i="202"/>
  <c r="X4" i="201"/>
  <c r="X5" i="124"/>
  <c r="K3" i="201" l="1"/>
  <c r="X3" i="201"/>
  <c r="Q3" i="203"/>
  <c r="H3" i="203"/>
  <c r="L3" i="201"/>
  <c r="O3" i="203"/>
  <c r="P3" i="201"/>
  <c r="R3" i="201"/>
  <c r="E3" i="201"/>
  <c r="M3" i="203"/>
  <c r="T3" i="203"/>
  <c r="J3" i="201"/>
  <c r="J3" i="203"/>
  <c r="U3" i="201"/>
  <c r="I3" i="203"/>
  <c r="X3" i="203"/>
  <c r="W3" i="201"/>
  <c r="L22" i="124"/>
  <c r="M3" i="201"/>
  <c r="N3" i="201"/>
  <c r="V3" i="201"/>
  <c r="K3" i="203"/>
  <c r="L71" i="204"/>
  <c r="H19" i="124"/>
  <c r="H19" i="123" s="1"/>
  <c r="H19" i="101" s="1"/>
  <c r="H19" i="129" s="1"/>
  <c r="U20" i="124"/>
  <c r="U20" i="123" s="1"/>
  <c r="U20" i="101" s="1"/>
  <c r="U20" i="129" s="1"/>
  <c r="L3" i="203"/>
  <c r="G71" i="204"/>
  <c r="P71" i="204"/>
  <c r="K17" i="204"/>
  <c r="V17" i="203"/>
  <c r="K71" i="204"/>
  <c r="K17" i="203"/>
  <c r="L21" i="124"/>
  <c r="L21" i="123" s="1"/>
  <c r="L21" i="101" s="1"/>
  <c r="L21" i="129" s="1"/>
  <c r="E3" i="203"/>
  <c r="H3" i="201"/>
  <c r="T17" i="204"/>
  <c r="W67" i="124"/>
  <c r="W67" i="123" s="1"/>
  <c r="W67" i="101" s="1"/>
  <c r="W67" i="129" s="1"/>
  <c r="Q71" i="204"/>
  <c r="N67" i="124"/>
  <c r="N67" i="123" s="1"/>
  <c r="N67" i="101" s="1"/>
  <c r="N67" i="129" s="1"/>
  <c r="P17" i="202"/>
  <c r="P2" i="202" s="1"/>
  <c r="U33" i="203"/>
  <c r="W17" i="204"/>
  <c r="S3" i="201"/>
  <c r="X51" i="124"/>
  <c r="X51" i="123" s="1"/>
  <c r="X51" i="101" s="1"/>
  <c r="X51" i="129" s="1"/>
  <c r="I68" i="124"/>
  <c r="I68" i="123" s="1"/>
  <c r="I68" i="101" s="1"/>
  <c r="I68" i="129" s="1"/>
  <c r="H51" i="124"/>
  <c r="H51" i="123" s="1"/>
  <c r="H51" i="101" s="1"/>
  <c r="H51" i="129" s="1"/>
  <c r="U61" i="124"/>
  <c r="U61" i="123" s="1"/>
  <c r="U61" i="101" s="1"/>
  <c r="U61" i="129" s="1"/>
  <c r="H17" i="202"/>
  <c r="H2" i="202" s="1"/>
  <c r="H42" i="124"/>
  <c r="H42" i="123" s="1"/>
  <c r="H42" i="101" s="1"/>
  <c r="H42" i="129" s="1"/>
  <c r="H41" i="124"/>
  <c r="H41" i="123" s="1"/>
  <c r="H41" i="101" s="1"/>
  <c r="H41" i="129" s="1"/>
  <c r="R17" i="202"/>
  <c r="R2" i="202" s="1"/>
  <c r="K46" i="124"/>
  <c r="K46" i="123" s="1"/>
  <c r="K46" i="101" s="1"/>
  <c r="K46" i="129" s="1"/>
  <c r="K45" i="124"/>
  <c r="K45" i="123" s="1"/>
  <c r="K45" i="101" s="1"/>
  <c r="K45" i="129" s="1"/>
  <c r="K66" i="124"/>
  <c r="K66" i="123" s="1"/>
  <c r="K66" i="101" s="1"/>
  <c r="K66" i="129" s="1"/>
  <c r="L17" i="202"/>
  <c r="L2" i="202" s="1"/>
  <c r="P38" i="124"/>
  <c r="P38" i="123" s="1"/>
  <c r="P38" i="101" s="1"/>
  <c r="P38" i="129" s="1"/>
  <c r="P37" i="124"/>
  <c r="P37" i="123" s="1"/>
  <c r="P37" i="101" s="1"/>
  <c r="P37" i="129" s="1"/>
  <c r="Q17" i="202"/>
  <c r="Q2" i="202" s="1"/>
  <c r="R41" i="124"/>
  <c r="R41" i="123" s="1"/>
  <c r="R41" i="101" s="1"/>
  <c r="R41" i="129" s="1"/>
  <c r="R48" i="124"/>
  <c r="R48" i="123" s="1"/>
  <c r="R48" i="101" s="1"/>
  <c r="R48" i="129" s="1"/>
  <c r="I17" i="202"/>
  <c r="I2" i="202" s="1"/>
  <c r="R52" i="204"/>
  <c r="E17" i="202"/>
  <c r="E2" i="202" s="1"/>
  <c r="W48" i="124"/>
  <c r="W48" i="123" s="1"/>
  <c r="W48" i="101" s="1"/>
  <c r="W48" i="129" s="1"/>
  <c r="W69" i="124"/>
  <c r="W69" i="123" s="1"/>
  <c r="W69" i="101" s="1"/>
  <c r="W69" i="129" s="1"/>
  <c r="W68" i="124"/>
  <c r="W68" i="123" s="1"/>
  <c r="W68" i="101" s="1"/>
  <c r="W68" i="129" s="1"/>
  <c r="I17" i="203"/>
  <c r="N69" i="124"/>
  <c r="N69" i="123" s="1"/>
  <c r="N69" i="101" s="1"/>
  <c r="N69" i="129" s="1"/>
  <c r="N68" i="124"/>
  <c r="N68" i="123" s="1"/>
  <c r="N68" i="101" s="1"/>
  <c r="N68" i="129" s="1"/>
  <c r="S33" i="203"/>
  <c r="H17" i="204"/>
  <c r="M17" i="202"/>
  <c r="M2" i="202" s="1"/>
  <c r="I41" i="124"/>
  <c r="I41" i="123" s="1"/>
  <c r="I41" i="101" s="1"/>
  <c r="I41" i="129" s="1"/>
  <c r="I48" i="124"/>
  <c r="I48" i="123" s="1"/>
  <c r="I48" i="101" s="1"/>
  <c r="I48" i="129" s="1"/>
  <c r="I69" i="124"/>
  <c r="I69" i="123" s="1"/>
  <c r="I69" i="101" s="1"/>
  <c r="I69" i="129" s="1"/>
  <c r="X17" i="202"/>
  <c r="X2" i="202" s="1"/>
  <c r="L51" i="124"/>
  <c r="L51" i="123" s="1"/>
  <c r="L51" i="101" s="1"/>
  <c r="L51" i="129" s="1"/>
  <c r="S17" i="204"/>
  <c r="R71" i="204"/>
  <c r="D33" i="203"/>
  <c r="H39" i="124"/>
  <c r="H39" i="123" s="1"/>
  <c r="H39" i="101" s="1"/>
  <c r="H39" i="129" s="1"/>
  <c r="J17" i="204"/>
  <c r="S46" i="124"/>
  <c r="S46" i="123" s="1"/>
  <c r="S46" i="101" s="1"/>
  <c r="S46" i="129" s="1"/>
  <c r="S45" i="124"/>
  <c r="S45" i="123" s="1"/>
  <c r="S45" i="101" s="1"/>
  <c r="S45" i="129" s="1"/>
  <c r="S66" i="124"/>
  <c r="S66" i="123" s="1"/>
  <c r="S66" i="101" s="1"/>
  <c r="S66" i="129" s="1"/>
  <c r="L17" i="204"/>
  <c r="P35" i="124"/>
  <c r="P35" i="123" s="1"/>
  <c r="P35" i="101" s="1"/>
  <c r="P35" i="129" s="1"/>
  <c r="P33" i="203"/>
  <c r="L18" i="124"/>
  <c r="L17" i="201"/>
  <c r="E4" i="124"/>
  <c r="E5" i="123"/>
  <c r="E31" i="124"/>
  <c r="E31" i="123" s="1"/>
  <c r="E31" i="101" s="1"/>
  <c r="E31" i="129" s="1"/>
  <c r="E43" i="124"/>
  <c r="E43" i="123" s="1"/>
  <c r="E43" i="101" s="1"/>
  <c r="E43" i="129" s="1"/>
  <c r="E46" i="124"/>
  <c r="E46" i="123" s="1"/>
  <c r="E46" i="101" s="1"/>
  <c r="E46" i="129" s="1"/>
  <c r="E45" i="124"/>
  <c r="E45" i="123" s="1"/>
  <c r="E45" i="101" s="1"/>
  <c r="E45" i="129" s="1"/>
  <c r="U35" i="124"/>
  <c r="U35" i="123" s="1"/>
  <c r="U35" i="101" s="1"/>
  <c r="U35" i="129" s="1"/>
  <c r="U38" i="124"/>
  <c r="U38" i="123" s="1"/>
  <c r="U38" i="101" s="1"/>
  <c r="U38" i="129" s="1"/>
  <c r="U37" i="124"/>
  <c r="U37" i="123" s="1"/>
  <c r="U37" i="101" s="1"/>
  <c r="U37" i="129" s="1"/>
  <c r="V28" i="124"/>
  <c r="V27" i="201"/>
  <c r="V31" i="124"/>
  <c r="V31" i="123" s="1"/>
  <c r="V31" i="101" s="1"/>
  <c r="V31" i="129" s="1"/>
  <c r="V43" i="124"/>
  <c r="V43" i="123" s="1"/>
  <c r="V43" i="101" s="1"/>
  <c r="V43" i="129" s="1"/>
  <c r="V46" i="124"/>
  <c r="V46" i="123" s="1"/>
  <c r="V46" i="101" s="1"/>
  <c r="V46" i="129" s="1"/>
  <c r="M27" i="203"/>
  <c r="F20" i="124"/>
  <c r="F20" i="123" s="1"/>
  <c r="F20" i="101" s="1"/>
  <c r="F20" i="129" s="1"/>
  <c r="J4" i="124"/>
  <c r="J5" i="123"/>
  <c r="M44" i="124"/>
  <c r="M44" i="123" s="1"/>
  <c r="M44" i="101" s="1"/>
  <c r="M44" i="129" s="1"/>
  <c r="M65" i="124"/>
  <c r="M65" i="123" s="1"/>
  <c r="M65" i="101" s="1"/>
  <c r="M65" i="129" s="1"/>
  <c r="M64" i="124"/>
  <c r="M64" i="123" s="1"/>
  <c r="M64" i="101" s="1"/>
  <c r="M64" i="129" s="1"/>
  <c r="M63" i="124"/>
  <c r="M63" i="123" s="1"/>
  <c r="M63" i="101" s="1"/>
  <c r="M63" i="129" s="1"/>
  <c r="K51" i="124"/>
  <c r="K51" i="123" s="1"/>
  <c r="K51" i="101" s="1"/>
  <c r="K51" i="129" s="1"/>
  <c r="V19" i="124"/>
  <c r="V19" i="123" s="1"/>
  <c r="V19" i="101" s="1"/>
  <c r="V19" i="129" s="1"/>
  <c r="I8" i="124"/>
  <c r="I9" i="123"/>
  <c r="L40" i="124"/>
  <c r="L40" i="123" s="1"/>
  <c r="L40" i="101" s="1"/>
  <c r="L40" i="129" s="1"/>
  <c r="L47" i="124"/>
  <c r="L47" i="123" s="1"/>
  <c r="L47" i="101" s="1"/>
  <c r="L47" i="129" s="1"/>
  <c r="L50" i="124"/>
  <c r="L50" i="123" s="1"/>
  <c r="L50" i="101" s="1"/>
  <c r="L50" i="129" s="1"/>
  <c r="L49" i="124"/>
  <c r="L49" i="123" s="1"/>
  <c r="L49" i="101" s="1"/>
  <c r="L49" i="129" s="1"/>
  <c r="D40" i="124"/>
  <c r="D40" i="123" s="1"/>
  <c r="D40" i="101" s="1"/>
  <c r="D40" i="129" s="1"/>
  <c r="D47" i="124"/>
  <c r="D47" i="123" s="1"/>
  <c r="D47" i="101" s="1"/>
  <c r="D47" i="129" s="1"/>
  <c r="D50" i="124"/>
  <c r="D50" i="123" s="1"/>
  <c r="D50" i="101" s="1"/>
  <c r="D50" i="129" s="1"/>
  <c r="D49" i="124"/>
  <c r="D49" i="123" s="1"/>
  <c r="D49" i="101" s="1"/>
  <c r="D49" i="129" s="1"/>
  <c r="X8" i="124"/>
  <c r="X9" i="123"/>
  <c r="M71" i="204"/>
  <c r="T21" i="124"/>
  <c r="T21" i="123" s="1"/>
  <c r="T21" i="101" s="1"/>
  <c r="T21" i="129" s="1"/>
  <c r="F4" i="124"/>
  <c r="F5" i="123"/>
  <c r="K4" i="124"/>
  <c r="K5" i="123"/>
  <c r="M19" i="124"/>
  <c r="M19" i="123" s="1"/>
  <c r="M19" i="101" s="1"/>
  <c r="M19" i="129" s="1"/>
  <c r="R61" i="124"/>
  <c r="R61" i="123" s="1"/>
  <c r="R61" i="101" s="1"/>
  <c r="R61" i="129" s="1"/>
  <c r="T35" i="124"/>
  <c r="T35" i="123" s="1"/>
  <c r="T35" i="101" s="1"/>
  <c r="T35" i="129" s="1"/>
  <c r="T38" i="124"/>
  <c r="T38" i="123" s="1"/>
  <c r="T38" i="101" s="1"/>
  <c r="T38" i="129" s="1"/>
  <c r="T37" i="124"/>
  <c r="T37" i="123" s="1"/>
  <c r="T37" i="101" s="1"/>
  <c r="T37" i="129" s="1"/>
  <c r="K33" i="201"/>
  <c r="K34" i="124"/>
  <c r="I155" i="149"/>
  <c r="H22" i="124"/>
  <c r="H23" i="123"/>
  <c r="G3" i="203"/>
  <c r="G27" i="203"/>
  <c r="Q3" i="201"/>
  <c r="P51" i="124"/>
  <c r="P51" i="123" s="1"/>
  <c r="P51" i="101" s="1"/>
  <c r="P51" i="129" s="1"/>
  <c r="F11" i="124"/>
  <c r="F12" i="123"/>
  <c r="P27" i="201"/>
  <c r="P28" i="124"/>
  <c r="G28" i="124"/>
  <c r="G27" i="201"/>
  <c r="G31" i="124"/>
  <c r="G31" i="123" s="1"/>
  <c r="G31" i="101" s="1"/>
  <c r="G31" i="129" s="1"/>
  <c r="G43" i="124"/>
  <c r="G43" i="123" s="1"/>
  <c r="G43" i="101" s="1"/>
  <c r="G43" i="129" s="1"/>
  <c r="G46" i="124"/>
  <c r="G46" i="123" s="1"/>
  <c r="G46" i="101" s="1"/>
  <c r="G46" i="129" s="1"/>
  <c r="Q20" i="124"/>
  <c r="Q20" i="123" s="1"/>
  <c r="Q20" i="101" s="1"/>
  <c r="Q20" i="129" s="1"/>
  <c r="F45" i="124"/>
  <c r="F45" i="123" s="1"/>
  <c r="F45" i="101" s="1"/>
  <c r="F45" i="129" s="1"/>
  <c r="F66" i="124"/>
  <c r="F66" i="123" s="1"/>
  <c r="F66" i="101" s="1"/>
  <c r="F66" i="129" s="1"/>
  <c r="F29" i="124"/>
  <c r="F29" i="123" s="1"/>
  <c r="F29" i="101" s="1"/>
  <c r="F29" i="129" s="1"/>
  <c r="N8" i="124"/>
  <c r="N9" i="123"/>
  <c r="J61" i="124"/>
  <c r="J61" i="123" s="1"/>
  <c r="J61" i="101" s="1"/>
  <c r="J61" i="129" s="1"/>
  <c r="W19" i="124"/>
  <c r="W19" i="123" s="1"/>
  <c r="W19" i="101" s="1"/>
  <c r="W19" i="129" s="1"/>
  <c r="O49" i="124"/>
  <c r="O49" i="123" s="1"/>
  <c r="O49" i="101" s="1"/>
  <c r="O49" i="129" s="1"/>
  <c r="O30" i="124"/>
  <c r="O30" i="123" s="1"/>
  <c r="O30" i="101" s="1"/>
  <c r="O30" i="129" s="1"/>
  <c r="O34" i="124"/>
  <c r="O33" i="201"/>
  <c r="Q42" i="124"/>
  <c r="Q42" i="123" s="1"/>
  <c r="Q42" i="101" s="1"/>
  <c r="Q42" i="129" s="1"/>
  <c r="Q41" i="124"/>
  <c r="Q41" i="123" s="1"/>
  <c r="Q41" i="101" s="1"/>
  <c r="Q41" i="129" s="1"/>
  <c r="Q48" i="124"/>
  <c r="Q48" i="123" s="1"/>
  <c r="Q48" i="101" s="1"/>
  <c r="Q48" i="129" s="1"/>
  <c r="Q69" i="124"/>
  <c r="Q69" i="123" s="1"/>
  <c r="Q69" i="101" s="1"/>
  <c r="Q69" i="129" s="1"/>
  <c r="D20" i="124"/>
  <c r="D20" i="123" s="1"/>
  <c r="D20" i="101" s="1"/>
  <c r="D20" i="129" s="1"/>
  <c r="X33" i="201"/>
  <c r="X34" i="124"/>
  <c r="X32" i="124"/>
  <c r="X32" i="123" s="1"/>
  <c r="X32" i="101" s="1"/>
  <c r="X32" i="129" s="1"/>
  <c r="X40" i="124"/>
  <c r="X40" i="123" s="1"/>
  <c r="X40" i="101" s="1"/>
  <c r="X40" i="129" s="1"/>
  <c r="X47" i="124"/>
  <c r="X47" i="123" s="1"/>
  <c r="X47" i="101" s="1"/>
  <c r="X47" i="129" s="1"/>
  <c r="I52" i="204"/>
  <c r="U27" i="203"/>
  <c r="D17" i="202"/>
  <c r="D2" i="202" s="1"/>
  <c r="O8" i="124"/>
  <c r="O9" i="123"/>
  <c r="W4" i="124"/>
  <c r="W5" i="123"/>
  <c r="E40" i="124"/>
  <c r="E40" i="123" s="1"/>
  <c r="E40" i="101" s="1"/>
  <c r="E40" i="129" s="1"/>
  <c r="E47" i="124"/>
  <c r="E47" i="123" s="1"/>
  <c r="E47" i="101" s="1"/>
  <c r="E47" i="129" s="1"/>
  <c r="E50" i="124"/>
  <c r="E50" i="123" s="1"/>
  <c r="E50" i="101" s="1"/>
  <c r="E50" i="129" s="1"/>
  <c r="E49" i="124"/>
  <c r="E49" i="123" s="1"/>
  <c r="E49" i="101" s="1"/>
  <c r="E49" i="129" s="1"/>
  <c r="T8" i="124"/>
  <c r="T9" i="123"/>
  <c r="U22" i="124"/>
  <c r="U23" i="123"/>
  <c r="U39" i="124"/>
  <c r="U39" i="123" s="1"/>
  <c r="U39" i="101" s="1"/>
  <c r="U39" i="129" s="1"/>
  <c r="U42" i="124"/>
  <c r="U42" i="123" s="1"/>
  <c r="U42" i="101" s="1"/>
  <c r="U42" i="129" s="1"/>
  <c r="U41" i="124"/>
  <c r="U41" i="123" s="1"/>
  <c r="U41" i="101" s="1"/>
  <c r="U41" i="129" s="1"/>
  <c r="V32" i="124"/>
  <c r="V32" i="123" s="1"/>
  <c r="V32" i="101" s="1"/>
  <c r="V32" i="129" s="1"/>
  <c r="V40" i="124"/>
  <c r="V40" i="123" s="1"/>
  <c r="V40" i="101" s="1"/>
  <c r="V40" i="129" s="1"/>
  <c r="V47" i="124"/>
  <c r="V47" i="123" s="1"/>
  <c r="V47" i="101" s="1"/>
  <c r="V47" i="129" s="1"/>
  <c r="V50" i="124"/>
  <c r="V50" i="123" s="1"/>
  <c r="V50" i="101" s="1"/>
  <c r="V50" i="129" s="1"/>
  <c r="M33" i="203"/>
  <c r="U4" i="124"/>
  <c r="U5" i="123"/>
  <c r="F61" i="124"/>
  <c r="M48" i="124"/>
  <c r="M48" i="123" s="1"/>
  <c r="M48" i="101" s="1"/>
  <c r="M48" i="129" s="1"/>
  <c r="M69" i="124"/>
  <c r="M69" i="123" s="1"/>
  <c r="M69" i="101" s="1"/>
  <c r="M69" i="129" s="1"/>
  <c r="M68" i="124"/>
  <c r="M68" i="123" s="1"/>
  <c r="M68" i="101" s="1"/>
  <c r="M68" i="129" s="1"/>
  <c r="M67" i="124"/>
  <c r="M67" i="123" s="1"/>
  <c r="M67" i="101" s="1"/>
  <c r="M67" i="129" s="1"/>
  <c r="V4" i="124"/>
  <c r="V5" i="123"/>
  <c r="K18" i="124"/>
  <c r="K17" i="201"/>
  <c r="V51" i="124"/>
  <c r="V51" i="123" s="1"/>
  <c r="V51" i="101" s="1"/>
  <c r="V51" i="129" s="1"/>
  <c r="X6" i="101"/>
  <c r="X6" i="129" s="1"/>
  <c r="S17" i="202"/>
  <c r="S2" i="202" s="1"/>
  <c r="F22" i="124"/>
  <c r="F23" i="123"/>
  <c r="H27" i="201"/>
  <c r="H28" i="124"/>
  <c r="L44" i="124"/>
  <c r="L44" i="123" s="1"/>
  <c r="L44" i="101" s="1"/>
  <c r="L44" i="129" s="1"/>
  <c r="L65" i="124"/>
  <c r="L65" i="123" s="1"/>
  <c r="L65" i="101" s="1"/>
  <c r="L65" i="129" s="1"/>
  <c r="L64" i="124"/>
  <c r="L64" i="123" s="1"/>
  <c r="L64" i="101" s="1"/>
  <c r="L64" i="129" s="1"/>
  <c r="L63" i="124"/>
  <c r="L63" i="123" s="1"/>
  <c r="L63" i="101" s="1"/>
  <c r="L63" i="129" s="1"/>
  <c r="D44" i="124"/>
  <c r="D44" i="123" s="1"/>
  <c r="D44" i="101" s="1"/>
  <c r="D44" i="129" s="1"/>
  <c r="D65" i="124"/>
  <c r="D65" i="123" s="1"/>
  <c r="D65" i="101" s="1"/>
  <c r="D65" i="129" s="1"/>
  <c r="D64" i="124"/>
  <c r="D64" i="123" s="1"/>
  <c r="D64" i="101" s="1"/>
  <c r="D64" i="129" s="1"/>
  <c r="D63" i="124"/>
  <c r="D63" i="123" s="1"/>
  <c r="D63" i="101" s="1"/>
  <c r="D63" i="129" s="1"/>
  <c r="G17" i="204"/>
  <c r="P4" i="124"/>
  <c r="P5" i="123"/>
  <c r="S19" i="124"/>
  <c r="S19" i="123" s="1"/>
  <c r="S19" i="101" s="1"/>
  <c r="S19" i="129" s="1"/>
  <c r="F3" i="201"/>
  <c r="H27" i="203"/>
  <c r="M51" i="124"/>
  <c r="M51" i="123" s="1"/>
  <c r="M51" i="101" s="1"/>
  <c r="M51" i="129" s="1"/>
  <c r="T39" i="124"/>
  <c r="T39" i="123" s="1"/>
  <c r="T39" i="101" s="1"/>
  <c r="T39" i="129" s="1"/>
  <c r="T42" i="124"/>
  <c r="T42" i="123" s="1"/>
  <c r="T42" i="101" s="1"/>
  <c r="T42" i="129" s="1"/>
  <c r="T41" i="124"/>
  <c r="T41" i="123" s="1"/>
  <c r="T41" i="101" s="1"/>
  <c r="T41" i="129" s="1"/>
  <c r="S11" i="124"/>
  <c r="S12" i="123"/>
  <c r="E20" i="124"/>
  <c r="E20" i="123" s="1"/>
  <c r="E20" i="101" s="1"/>
  <c r="E20" i="129" s="1"/>
  <c r="S17" i="203"/>
  <c r="G33" i="203"/>
  <c r="Q4" i="124"/>
  <c r="Q5" i="123"/>
  <c r="Q17" i="204"/>
  <c r="F27" i="203"/>
  <c r="F26" i="203" s="1"/>
  <c r="L11" i="124"/>
  <c r="L12" i="123"/>
  <c r="G21" i="124"/>
  <c r="G21" i="123" s="1"/>
  <c r="G21" i="101" s="1"/>
  <c r="G21" i="129" s="1"/>
  <c r="I18" i="124"/>
  <c r="I17" i="201"/>
  <c r="N21" i="124"/>
  <c r="N21" i="123" s="1"/>
  <c r="N21" i="101" s="1"/>
  <c r="N21" i="129" s="1"/>
  <c r="S27" i="203"/>
  <c r="S26" i="203" s="1"/>
  <c r="P34" i="124"/>
  <c r="P33" i="201"/>
  <c r="I33" i="203"/>
  <c r="G32" i="124"/>
  <c r="G32" i="123" s="1"/>
  <c r="G32" i="101" s="1"/>
  <c r="G32" i="129" s="1"/>
  <c r="G40" i="124"/>
  <c r="G40" i="123" s="1"/>
  <c r="G40" i="101" s="1"/>
  <c r="G40" i="129" s="1"/>
  <c r="G47" i="124"/>
  <c r="G47" i="123" s="1"/>
  <c r="G47" i="101" s="1"/>
  <c r="G47" i="129" s="1"/>
  <c r="G50" i="124"/>
  <c r="G50" i="123" s="1"/>
  <c r="G50" i="101" s="1"/>
  <c r="G50" i="129" s="1"/>
  <c r="Q61" i="124"/>
  <c r="Q61" i="123" s="1"/>
  <c r="Q61" i="101" s="1"/>
  <c r="Q61" i="129" s="1"/>
  <c r="F49" i="124"/>
  <c r="F49" i="123" s="1"/>
  <c r="F49" i="101" s="1"/>
  <c r="F49" i="129" s="1"/>
  <c r="F30" i="124"/>
  <c r="F30" i="123" s="1"/>
  <c r="F30" i="101" s="1"/>
  <c r="F30" i="129" s="1"/>
  <c r="F34" i="124"/>
  <c r="F33" i="201"/>
  <c r="M11" i="124"/>
  <c r="M12" i="123"/>
  <c r="G17" i="202"/>
  <c r="G2" i="202" s="1"/>
  <c r="P27" i="203"/>
  <c r="W51" i="124"/>
  <c r="W51" i="123" s="1"/>
  <c r="W51" i="101" s="1"/>
  <c r="W51" i="129" s="1"/>
  <c r="O63" i="124"/>
  <c r="O63" i="123" s="1"/>
  <c r="O63" i="101" s="1"/>
  <c r="O63" i="129" s="1"/>
  <c r="O35" i="124"/>
  <c r="O35" i="123" s="1"/>
  <c r="O35" i="101" s="1"/>
  <c r="O35" i="129" s="1"/>
  <c r="O38" i="124"/>
  <c r="O38" i="123" s="1"/>
  <c r="O38" i="101" s="1"/>
  <c r="O38" i="129" s="1"/>
  <c r="Q46" i="124"/>
  <c r="Q46" i="123" s="1"/>
  <c r="Q46" i="101" s="1"/>
  <c r="Q46" i="129" s="1"/>
  <c r="Q45" i="124"/>
  <c r="Q45" i="123" s="1"/>
  <c r="Q45" i="101" s="1"/>
  <c r="Q45" i="129" s="1"/>
  <c r="Q66" i="124"/>
  <c r="Q66" i="123" s="1"/>
  <c r="Q66" i="101" s="1"/>
  <c r="Q66" i="129" s="1"/>
  <c r="D61" i="124"/>
  <c r="D61" i="123" s="1"/>
  <c r="D61" i="101" s="1"/>
  <c r="D61" i="129" s="1"/>
  <c r="X38" i="124"/>
  <c r="X38" i="123" s="1"/>
  <c r="X38" i="101" s="1"/>
  <c r="X38" i="129" s="1"/>
  <c r="X37" i="124"/>
  <c r="X37" i="123" s="1"/>
  <c r="X37" i="101" s="1"/>
  <c r="X37" i="129" s="1"/>
  <c r="X44" i="124"/>
  <c r="X44" i="123" s="1"/>
  <c r="X44" i="101" s="1"/>
  <c r="X44" i="129" s="1"/>
  <c r="X65" i="124"/>
  <c r="X65" i="123" s="1"/>
  <c r="X65" i="101" s="1"/>
  <c r="X65" i="129" s="1"/>
  <c r="P8" i="124"/>
  <c r="P9" i="123"/>
  <c r="N52" i="204"/>
  <c r="N17" i="202"/>
  <c r="N2" i="202" s="1"/>
  <c r="E44" i="124"/>
  <c r="E44" i="123" s="1"/>
  <c r="E44" i="101" s="1"/>
  <c r="E44" i="129" s="1"/>
  <c r="E65" i="124"/>
  <c r="E65" i="123" s="1"/>
  <c r="E65" i="101" s="1"/>
  <c r="E65" i="129" s="1"/>
  <c r="E64" i="124"/>
  <c r="E64" i="123" s="1"/>
  <c r="E64" i="101" s="1"/>
  <c r="E64" i="129" s="1"/>
  <c r="E63" i="124"/>
  <c r="E63" i="123" s="1"/>
  <c r="E63" i="101" s="1"/>
  <c r="E63" i="129" s="1"/>
  <c r="U31" i="124"/>
  <c r="U31" i="123" s="1"/>
  <c r="U31" i="101" s="1"/>
  <c r="U31" i="129" s="1"/>
  <c r="U43" i="124"/>
  <c r="U43" i="123" s="1"/>
  <c r="U43" i="101" s="1"/>
  <c r="U43" i="129" s="1"/>
  <c r="U46" i="124"/>
  <c r="U46" i="123" s="1"/>
  <c r="U46" i="101" s="1"/>
  <c r="U46" i="129" s="1"/>
  <c r="U45" i="124"/>
  <c r="U45" i="123" s="1"/>
  <c r="U45" i="101" s="1"/>
  <c r="U45" i="129" s="1"/>
  <c r="V37" i="124"/>
  <c r="V37" i="123" s="1"/>
  <c r="V37" i="101" s="1"/>
  <c r="V37" i="129" s="1"/>
  <c r="V44" i="124"/>
  <c r="V44" i="123" s="1"/>
  <c r="V44" i="101" s="1"/>
  <c r="V44" i="129" s="1"/>
  <c r="V65" i="124"/>
  <c r="V65" i="123" s="1"/>
  <c r="V65" i="101" s="1"/>
  <c r="V65" i="129" s="1"/>
  <c r="V64" i="124"/>
  <c r="V64" i="123" s="1"/>
  <c r="V64" i="101" s="1"/>
  <c r="V64" i="129" s="1"/>
  <c r="Q8" i="124"/>
  <c r="Q9" i="123"/>
  <c r="N22" i="124"/>
  <c r="N23" i="123"/>
  <c r="F19" i="124"/>
  <c r="F19" i="123" s="1"/>
  <c r="F19" i="101" s="1"/>
  <c r="F19" i="129" s="1"/>
  <c r="M66" i="124"/>
  <c r="M66" i="123" s="1"/>
  <c r="M66" i="101" s="1"/>
  <c r="M66" i="129" s="1"/>
  <c r="M29" i="124"/>
  <c r="M29" i="123" s="1"/>
  <c r="M29" i="101" s="1"/>
  <c r="M29" i="129" s="1"/>
  <c r="M28" i="124"/>
  <c r="M27" i="201"/>
  <c r="E155" i="149"/>
  <c r="W11" i="124"/>
  <c r="W12" i="123"/>
  <c r="I17" i="204"/>
  <c r="K21" i="124"/>
  <c r="K21" i="123" s="1"/>
  <c r="K21" i="101" s="1"/>
  <c r="K21" i="129" s="1"/>
  <c r="V18" i="124"/>
  <c r="V17" i="201"/>
  <c r="I22" i="124"/>
  <c r="I23" i="123"/>
  <c r="H34" i="124"/>
  <c r="H34" i="123" s="1"/>
  <c r="H33" i="201"/>
  <c r="L48" i="124"/>
  <c r="L48" i="123" s="1"/>
  <c r="L48" i="101" s="1"/>
  <c r="L48" i="129" s="1"/>
  <c r="L69" i="124"/>
  <c r="L69" i="123" s="1"/>
  <c r="L69" i="101" s="1"/>
  <c r="L69" i="129" s="1"/>
  <c r="L68" i="124"/>
  <c r="L68" i="123" s="1"/>
  <c r="L68" i="101" s="1"/>
  <c r="L68" i="129" s="1"/>
  <c r="L67" i="124"/>
  <c r="L67" i="123" s="1"/>
  <c r="L67" i="101" s="1"/>
  <c r="L67" i="129" s="1"/>
  <c r="D48" i="124"/>
  <c r="D48" i="123" s="1"/>
  <c r="D48" i="101" s="1"/>
  <c r="D48" i="129" s="1"/>
  <c r="D69" i="124"/>
  <c r="D69" i="123" s="1"/>
  <c r="D69" i="101" s="1"/>
  <c r="D69" i="129" s="1"/>
  <c r="D68" i="124"/>
  <c r="D68" i="123" s="1"/>
  <c r="D68" i="101" s="1"/>
  <c r="D68" i="129" s="1"/>
  <c r="D67" i="124"/>
  <c r="D67" i="123" s="1"/>
  <c r="D67" i="101" s="1"/>
  <c r="D67" i="129" s="1"/>
  <c r="O22" i="124"/>
  <c r="O23" i="123"/>
  <c r="W33" i="201"/>
  <c r="W34" i="124"/>
  <c r="X23" i="123"/>
  <c r="X22" i="124"/>
  <c r="S51" i="124"/>
  <c r="S51" i="123" s="1"/>
  <c r="S51" i="101" s="1"/>
  <c r="S51" i="129" s="1"/>
  <c r="H33" i="203"/>
  <c r="M18" i="124"/>
  <c r="M17" i="201"/>
  <c r="R8" i="124"/>
  <c r="R9" i="123"/>
  <c r="T31" i="124"/>
  <c r="T31" i="123" s="1"/>
  <c r="T31" i="101" s="1"/>
  <c r="T31" i="129" s="1"/>
  <c r="T43" i="124"/>
  <c r="T43" i="123" s="1"/>
  <c r="T43" i="101" s="1"/>
  <c r="T43" i="129" s="1"/>
  <c r="T46" i="124"/>
  <c r="T46" i="123" s="1"/>
  <c r="T46" i="101" s="1"/>
  <c r="T46" i="129" s="1"/>
  <c r="T45" i="124"/>
  <c r="T45" i="123" s="1"/>
  <c r="T45" i="101" s="1"/>
  <c r="T45" i="129" s="1"/>
  <c r="E61" i="124"/>
  <c r="E61" i="123" s="1"/>
  <c r="E61" i="101" s="1"/>
  <c r="E61" i="129" s="1"/>
  <c r="T4" i="124"/>
  <c r="T5" i="123"/>
  <c r="K8" i="124"/>
  <c r="K9" i="123"/>
  <c r="R11" i="124"/>
  <c r="R12" i="123"/>
  <c r="G20" i="124"/>
  <c r="G20" i="123" s="1"/>
  <c r="G20" i="101" s="1"/>
  <c r="G20" i="129" s="1"/>
  <c r="I21" i="124"/>
  <c r="I21" i="123" s="1"/>
  <c r="I21" i="101" s="1"/>
  <c r="I21" i="129" s="1"/>
  <c r="N20" i="124"/>
  <c r="N20" i="123" s="1"/>
  <c r="N20" i="101" s="1"/>
  <c r="N20" i="129" s="1"/>
  <c r="G37" i="124"/>
  <c r="G37" i="123" s="1"/>
  <c r="G37" i="101" s="1"/>
  <c r="G37" i="129" s="1"/>
  <c r="G44" i="124"/>
  <c r="G44" i="123" s="1"/>
  <c r="G44" i="101" s="1"/>
  <c r="G44" i="129" s="1"/>
  <c r="G65" i="124"/>
  <c r="G65" i="123" s="1"/>
  <c r="G65" i="101" s="1"/>
  <c r="G65" i="129" s="1"/>
  <c r="G64" i="124"/>
  <c r="G64" i="123" s="1"/>
  <c r="G64" i="101" s="1"/>
  <c r="G64" i="129" s="1"/>
  <c r="Q19" i="124"/>
  <c r="Q19" i="123" s="1"/>
  <c r="Q19" i="101" s="1"/>
  <c r="Q19" i="129" s="1"/>
  <c r="F63" i="124"/>
  <c r="F63" i="123" s="1"/>
  <c r="F63" i="101" s="1"/>
  <c r="F63" i="129" s="1"/>
  <c r="F35" i="124"/>
  <c r="F35" i="123" s="1"/>
  <c r="F35" i="101" s="1"/>
  <c r="F35" i="129" s="1"/>
  <c r="F38" i="124"/>
  <c r="F38" i="123" s="1"/>
  <c r="F38" i="101" s="1"/>
  <c r="F38" i="129" s="1"/>
  <c r="O21" i="124"/>
  <c r="O21" i="123" s="1"/>
  <c r="O21" i="101" s="1"/>
  <c r="O21" i="129" s="1"/>
  <c r="J52" i="204"/>
  <c r="S22" i="124"/>
  <c r="S23" i="123"/>
  <c r="V8" i="124"/>
  <c r="V9" i="123"/>
  <c r="W17" i="201"/>
  <c r="W18" i="124"/>
  <c r="O67" i="124"/>
  <c r="O67" i="123" s="1"/>
  <c r="O67" i="101" s="1"/>
  <c r="O67" i="129" s="1"/>
  <c r="O39" i="124"/>
  <c r="O39" i="123" s="1"/>
  <c r="O39" i="101" s="1"/>
  <c r="O39" i="129" s="1"/>
  <c r="O42" i="124"/>
  <c r="O42" i="123" s="1"/>
  <c r="O42" i="101" s="1"/>
  <c r="O42" i="129" s="1"/>
  <c r="E22" i="124"/>
  <c r="E23" i="123"/>
  <c r="Q11" i="124"/>
  <c r="Q12" i="123"/>
  <c r="O17" i="204"/>
  <c r="Q50" i="124"/>
  <c r="Q50" i="123" s="1"/>
  <c r="Q50" i="101" s="1"/>
  <c r="Q50" i="129" s="1"/>
  <c r="Q49" i="124"/>
  <c r="Q49" i="123" s="1"/>
  <c r="Q49" i="101" s="1"/>
  <c r="Q49" i="129" s="1"/>
  <c r="Q30" i="124"/>
  <c r="Q30" i="123" s="1"/>
  <c r="Q30" i="101" s="1"/>
  <c r="Q30" i="129" s="1"/>
  <c r="D19" i="124"/>
  <c r="D19" i="123" s="1"/>
  <c r="D19" i="101" s="1"/>
  <c r="D19" i="129" s="1"/>
  <c r="X42" i="124"/>
  <c r="X42" i="123" s="1"/>
  <c r="X42" i="101" s="1"/>
  <c r="X42" i="129" s="1"/>
  <c r="X41" i="124"/>
  <c r="X41" i="123" s="1"/>
  <c r="X41" i="101" s="1"/>
  <c r="X41" i="129" s="1"/>
  <c r="X48" i="124"/>
  <c r="X48" i="123" s="1"/>
  <c r="X48" i="101" s="1"/>
  <c r="X48" i="129" s="1"/>
  <c r="X69" i="124"/>
  <c r="X69" i="123" s="1"/>
  <c r="X69" i="101" s="1"/>
  <c r="X69" i="129" s="1"/>
  <c r="P22" i="124"/>
  <c r="P23" i="123"/>
  <c r="I71" i="204"/>
  <c r="X5" i="123"/>
  <c r="X5" i="101" s="1"/>
  <c r="X4" i="124"/>
  <c r="F8" i="124"/>
  <c r="F9" i="123"/>
  <c r="K22" i="124"/>
  <c r="K23" i="123"/>
  <c r="V27" i="203"/>
  <c r="E48" i="124"/>
  <c r="E48" i="123" s="1"/>
  <c r="E48" i="101" s="1"/>
  <c r="E48" i="129" s="1"/>
  <c r="E69" i="124"/>
  <c r="E69" i="123" s="1"/>
  <c r="E69" i="101" s="1"/>
  <c r="E69" i="129" s="1"/>
  <c r="E68" i="124"/>
  <c r="E68" i="123" s="1"/>
  <c r="E68" i="101" s="1"/>
  <c r="E68" i="129" s="1"/>
  <c r="E67" i="124"/>
  <c r="E67" i="123" s="1"/>
  <c r="E67" i="101" s="1"/>
  <c r="E67" i="129" s="1"/>
  <c r="U40" i="124"/>
  <c r="U40" i="123" s="1"/>
  <c r="U40" i="101" s="1"/>
  <c r="U40" i="129" s="1"/>
  <c r="U47" i="124"/>
  <c r="U47" i="123" s="1"/>
  <c r="U47" i="101" s="1"/>
  <c r="U47" i="129" s="1"/>
  <c r="U50" i="124"/>
  <c r="U50" i="123" s="1"/>
  <c r="U50" i="101" s="1"/>
  <c r="U50" i="129" s="1"/>
  <c r="U49" i="124"/>
  <c r="U49" i="123" s="1"/>
  <c r="U49" i="101" s="1"/>
  <c r="U49" i="129" s="1"/>
  <c r="V41" i="124"/>
  <c r="V41" i="123" s="1"/>
  <c r="V41" i="101" s="1"/>
  <c r="V41" i="129" s="1"/>
  <c r="V48" i="124"/>
  <c r="V48" i="123" s="1"/>
  <c r="V48" i="101" s="1"/>
  <c r="V48" i="129" s="1"/>
  <c r="V69" i="124"/>
  <c r="V69" i="123" s="1"/>
  <c r="V69" i="101" s="1"/>
  <c r="V69" i="129" s="1"/>
  <c r="V68" i="124"/>
  <c r="V68" i="123" s="1"/>
  <c r="V68" i="101" s="1"/>
  <c r="V68" i="129" s="1"/>
  <c r="O17" i="203"/>
  <c r="X12" i="123"/>
  <c r="X11" i="124"/>
  <c r="T11" i="124"/>
  <c r="T12" i="123"/>
  <c r="W17" i="202"/>
  <c r="W2" i="202" s="1"/>
  <c r="M17" i="203"/>
  <c r="F51" i="124"/>
  <c r="F51" i="123" s="1"/>
  <c r="F51" i="101" s="1"/>
  <c r="F51" i="129" s="1"/>
  <c r="M30" i="124"/>
  <c r="M30" i="123" s="1"/>
  <c r="M30" i="101" s="1"/>
  <c r="M30" i="129" s="1"/>
  <c r="M34" i="124"/>
  <c r="M33" i="201"/>
  <c r="M32" i="124"/>
  <c r="M32" i="123" s="1"/>
  <c r="M32" i="101" s="1"/>
  <c r="M32" i="129" s="1"/>
  <c r="K20" i="124"/>
  <c r="K20" i="123" s="1"/>
  <c r="K20" i="101" s="1"/>
  <c r="K20" i="129" s="1"/>
  <c r="T17" i="203"/>
  <c r="F17" i="202"/>
  <c r="F2" i="202" s="1"/>
  <c r="L66" i="124"/>
  <c r="L66" i="123" s="1"/>
  <c r="L66" i="101" s="1"/>
  <c r="L66" i="129" s="1"/>
  <c r="L29" i="124"/>
  <c r="L29" i="123" s="1"/>
  <c r="L29" i="101" s="1"/>
  <c r="L29" i="129" s="1"/>
  <c r="L28" i="124"/>
  <c r="L27" i="201"/>
  <c r="D66" i="124"/>
  <c r="D66" i="123" s="1"/>
  <c r="D66" i="101" s="1"/>
  <c r="D66" i="129" s="1"/>
  <c r="D29" i="124"/>
  <c r="D29" i="123" s="1"/>
  <c r="D29" i="101" s="1"/>
  <c r="D29" i="129" s="1"/>
  <c r="D28" i="124"/>
  <c r="D27" i="201"/>
  <c r="P3" i="203"/>
  <c r="T20" i="124"/>
  <c r="T20" i="123" s="1"/>
  <c r="T20" i="101" s="1"/>
  <c r="T20" i="129" s="1"/>
  <c r="S18" i="124"/>
  <c r="S17" i="201"/>
  <c r="M21" i="124"/>
  <c r="M21" i="123" s="1"/>
  <c r="M21" i="101" s="1"/>
  <c r="M21" i="129" s="1"/>
  <c r="R19" i="124"/>
  <c r="R19" i="123" s="1"/>
  <c r="R19" i="101" s="1"/>
  <c r="R19" i="129" s="1"/>
  <c r="S3" i="203"/>
  <c r="T40" i="124"/>
  <c r="T40" i="123" s="1"/>
  <c r="T40" i="101" s="1"/>
  <c r="T40" i="129" s="1"/>
  <c r="T47" i="124"/>
  <c r="T47" i="123" s="1"/>
  <c r="T47" i="101" s="1"/>
  <c r="T47" i="129" s="1"/>
  <c r="T50" i="124"/>
  <c r="T50" i="123" s="1"/>
  <c r="T50" i="101" s="1"/>
  <c r="T50" i="129" s="1"/>
  <c r="T49" i="124"/>
  <c r="T49" i="123" s="1"/>
  <c r="T49" i="101" s="1"/>
  <c r="T49" i="129" s="1"/>
  <c r="E19" i="124"/>
  <c r="E19" i="123" s="1"/>
  <c r="E19" i="101" s="1"/>
  <c r="E19" i="129" s="1"/>
  <c r="P17" i="203"/>
  <c r="N34" i="124"/>
  <c r="N33" i="201"/>
  <c r="T3" i="201"/>
  <c r="G61" i="124"/>
  <c r="G61" i="123" s="1"/>
  <c r="G61" i="101" s="1"/>
  <c r="G61" i="129" s="1"/>
  <c r="P18" i="124"/>
  <c r="P17" i="201"/>
  <c r="I20" i="124"/>
  <c r="I20" i="123" s="1"/>
  <c r="I20" i="101" s="1"/>
  <c r="I20" i="129" s="1"/>
  <c r="N61" i="124"/>
  <c r="N61" i="123" s="1"/>
  <c r="N61" i="101" s="1"/>
  <c r="N61" i="129" s="1"/>
  <c r="G41" i="124"/>
  <c r="G41" i="123" s="1"/>
  <c r="G41" i="101" s="1"/>
  <c r="G41" i="129" s="1"/>
  <c r="G48" i="124"/>
  <c r="G48" i="123" s="1"/>
  <c r="G48" i="101" s="1"/>
  <c r="G48" i="129" s="1"/>
  <c r="G69" i="124"/>
  <c r="G69" i="123" s="1"/>
  <c r="G69" i="101" s="1"/>
  <c r="G69" i="129" s="1"/>
  <c r="G68" i="124"/>
  <c r="G68" i="123" s="1"/>
  <c r="G68" i="101" s="1"/>
  <c r="G68" i="129" s="1"/>
  <c r="Q51" i="124"/>
  <c r="Q51" i="123" s="1"/>
  <c r="Q51" i="101" s="1"/>
  <c r="Q51" i="129" s="1"/>
  <c r="F67" i="124"/>
  <c r="F67" i="123" s="1"/>
  <c r="F67" i="101" s="1"/>
  <c r="F67" i="129" s="1"/>
  <c r="F39" i="124"/>
  <c r="F39" i="123" s="1"/>
  <c r="F39" i="101" s="1"/>
  <c r="F39" i="129" s="1"/>
  <c r="F42" i="124"/>
  <c r="F42" i="123" s="1"/>
  <c r="F42" i="101" s="1"/>
  <c r="F42" i="129" s="1"/>
  <c r="O20" i="124"/>
  <c r="O20" i="123" s="1"/>
  <c r="O20" i="101" s="1"/>
  <c r="O20" i="129" s="1"/>
  <c r="D17" i="203"/>
  <c r="O11" i="124"/>
  <c r="O12" i="123"/>
  <c r="J19" i="124"/>
  <c r="J19" i="123" s="1"/>
  <c r="J19" i="101" s="1"/>
  <c r="J19" i="129" s="1"/>
  <c r="D8" i="124"/>
  <c r="D9" i="123"/>
  <c r="H17" i="203"/>
  <c r="U11" i="124"/>
  <c r="U12" i="123"/>
  <c r="G8" i="124"/>
  <c r="G9" i="123"/>
  <c r="O28" i="124"/>
  <c r="O27" i="201"/>
  <c r="O31" i="124"/>
  <c r="O31" i="123" s="1"/>
  <c r="O31" i="101" s="1"/>
  <c r="O31" i="129" s="1"/>
  <c r="O43" i="124"/>
  <c r="O43" i="123" s="1"/>
  <c r="O43" i="101" s="1"/>
  <c r="O43" i="129" s="1"/>
  <c r="O46" i="124"/>
  <c r="O46" i="123" s="1"/>
  <c r="O46" i="101" s="1"/>
  <c r="O46" i="129" s="1"/>
  <c r="Q64" i="124"/>
  <c r="Q64" i="123" s="1"/>
  <c r="Q64" i="101" s="1"/>
  <c r="Q64" i="129" s="1"/>
  <c r="Q63" i="124"/>
  <c r="Q63" i="123" s="1"/>
  <c r="Q63" i="101" s="1"/>
  <c r="Q63" i="129" s="1"/>
  <c r="Q35" i="124"/>
  <c r="Q35" i="123" s="1"/>
  <c r="Q35" i="101" s="1"/>
  <c r="Q35" i="129" s="1"/>
  <c r="D51" i="124"/>
  <c r="D51" i="123" s="1"/>
  <c r="D51" i="101" s="1"/>
  <c r="D51" i="129" s="1"/>
  <c r="X46" i="124"/>
  <c r="X46" i="123" s="1"/>
  <c r="X46" i="101" s="1"/>
  <c r="X46" i="129" s="1"/>
  <c r="X45" i="124"/>
  <c r="X45" i="123" s="1"/>
  <c r="X45" i="101" s="1"/>
  <c r="X45" i="129" s="1"/>
  <c r="X66" i="124"/>
  <c r="X66" i="123" s="1"/>
  <c r="X66" i="101" s="1"/>
  <c r="X66" i="129" s="1"/>
  <c r="N71" i="204"/>
  <c r="V33" i="203"/>
  <c r="Q33" i="203"/>
  <c r="E66" i="124"/>
  <c r="E66" i="123" s="1"/>
  <c r="E66" i="101" s="1"/>
  <c r="E66" i="129" s="1"/>
  <c r="E29" i="124"/>
  <c r="E29" i="123" s="1"/>
  <c r="E29" i="101" s="1"/>
  <c r="E29" i="129" s="1"/>
  <c r="E28" i="124"/>
  <c r="E27" i="201"/>
  <c r="U44" i="124"/>
  <c r="U44" i="123" s="1"/>
  <c r="U44" i="101" s="1"/>
  <c r="U44" i="129" s="1"/>
  <c r="U65" i="124"/>
  <c r="U65" i="123" s="1"/>
  <c r="U65" i="101" s="1"/>
  <c r="U65" i="129" s="1"/>
  <c r="U64" i="124"/>
  <c r="U64" i="123" s="1"/>
  <c r="U64" i="101" s="1"/>
  <c r="U64" i="129" s="1"/>
  <c r="U63" i="124"/>
  <c r="U63" i="123" s="1"/>
  <c r="U63" i="101" s="1"/>
  <c r="U63" i="129" s="1"/>
  <c r="V45" i="124"/>
  <c r="V45" i="123" s="1"/>
  <c r="V45" i="101" s="1"/>
  <c r="V45" i="129" s="1"/>
  <c r="V66" i="124"/>
  <c r="V66" i="123" s="1"/>
  <c r="V66" i="101" s="1"/>
  <c r="V66" i="129" s="1"/>
  <c r="V29" i="124"/>
  <c r="V29" i="123" s="1"/>
  <c r="V29" i="101" s="1"/>
  <c r="V29" i="129" s="1"/>
  <c r="Q22" i="124"/>
  <c r="Q23" i="123"/>
  <c r="R17" i="204"/>
  <c r="H52" i="204"/>
  <c r="H2" i="204" s="1"/>
  <c r="V22" i="124"/>
  <c r="V23" i="123"/>
  <c r="V17" i="202"/>
  <c r="V2" i="202" s="1"/>
  <c r="F18" i="124"/>
  <c r="F17" i="201"/>
  <c r="R17" i="203"/>
  <c r="S4" i="124"/>
  <c r="S5" i="123"/>
  <c r="M35" i="124"/>
  <c r="M35" i="123" s="1"/>
  <c r="M35" i="101" s="1"/>
  <c r="M35" i="129" s="1"/>
  <c r="M38" i="124"/>
  <c r="M38" i="123" s="1"/>
  <c r="M38" i="101" s="1"/>
  <c r="M38" i="129" s="1"/>
  <c r="M37" i="124"/>
  <c r="M37" i="123" s="1"/>
  <c r="M37" i="101" s="1"/>
  <c r="M37" i="129" s="1"/>
  <c r="K61" i="124"/>
  <c r="R33" i="203"/>
  <c r="R4" i="124"/>
  <c r="R5" i="123"/>
  <c r="L30" i="124"/>
  <c r="L30" i="123" s="1"/>
  <c r="L30" i="101" s="1"/>
  <c r="L30" i="129" s="1"/>
  <c r="L33" i="201"/>
  <c r="L34" i="124"/>
  <c r="L32" i="124"/>
  <c r="L32" i="123" s="1"/>
  <c r="L32" i="101" s="1"/>
  <c r="L32" i="129" s="1"/>
  <c r="D30" i="124"/>
  <c r="D30" i="123" s="1"/>
  <c r="D30" i="101" s="1"/>
  <c r="D30" i="129" s="1"/>
  <c r="D34" i="124"/>
  <c r="D33" i="201"/>
  <c r="D32" i="124"/>
  <c r="D32" i="123" s="1"/>
  <c r="D32" i="101" s="1"/>
  <c r="D32" i="129" s="1"/>
  <c r="S8" i="124"/>
  <c r="S9" i="123"/>
  <c r="K17" i="202"/>
  <c r="K2" i="202" s="1"/>
  <c r="T61" i="124"/>
  <c r="T61" i="123" s="1"/>
  <c r="T61" i="101" s="1"/>
  <c r="T61" i="129" s="1"/>
  <c r="S21" i="124"/>
  <c r="S21" i="123" s="1"/>
  <c r="S21" i="101" s="1"/>
  <c r="S21" i="129" s="1"/>
  <c r="E8" i="124"/>
  <c r="E9" i="123"/>
  <c r="X18" i="124"/>
  <c r="X17" i="201"/>
  <c r="F17" i="203"/>
  <c r="R51" i="124"/>
  <c r="R51" i="123" s="1"/>
  <c r="R51" i="101" s="1"/>
  <c r="R51" i="129" s="1"/>
  <c r="T44" i="124"/>
  <c r="T44" i="123" s="1"/>
  <c r="T44" i="101" s="1"/>
  <c r="T44" i="129" s="1"/>
  <c r="T65" i="124"/>
  <c r="T65" i="123" s="1"/>
  <c r="T65" i="101" s="1"/>
  <c r="T65" i="129" s="1"/>
  <c r="T64" i="124"/>
  <c r="T64" i="123" s="1"/>
  <c r="T64" i="101" s="1"/>
  <c r="T64" i="129" s="1"/>
  <c r="T63" i="124"/>
  <c r="T63" i="123" s="1"/>
  <c r="T63" i="101" s="1"/>
  <c r="T63" i="129" s="1"/>
  <c r="L8" i="124"/>
  <c r="L9" i="123"/>
  <c r="O3" i="201"/>
  <c r="E51" i="124"/>
  <c r="E51" i="123" s="1"/>
  <c r="E51" i="101" s="1"/>
  <c r="E51" i="129" s="1"/>
  <c r="S28" i="124"/>
  <c r="S27" i="201"/>
  <c r="G19" i="124"/>
  <c r="G19" i="123" s="1"/>
  <c r="G19" i="101" s="1"/>
  <c r="G19" i="129" s="1"/>
  <c r="P21" i="124"/>
  <c r="P21" i="123" s="1"/>
  <c r="P21" i="101" s="1"/>
  <c r="P21" i="129" s="1"/>
  <c r="I61" i="124"/>
  <c r="I61" i="123" s="1"/>
  <c r="I61" i="101" s="1"/>
  <c r="I61" i="129" s="1"/>
  <c r="N19" i="124"/>
  <c r="N19" i="123" s="1"/>
  <c r="N19" i="101" s="1"/>
  <c r="N19" i="129" s="1"/>
  <c r="U8" i="124"/>
  <c r="U9" i="123"/>
  <c r="I27" i="203"/>
  <c r="G45" i="124"/>
  <c r="G45" i="123" s="1"/>
  <c r="G45" i="101" s="1"/>
  <c r="G45" i="129" s="1"/>
  <c r="G66" i="124"/>
  <c r="G66" i="123" s="1"/>
  <c r="G66" i="101" s="1"/>
  <c r="G66" i="129" s="1"/>
  <c r="G29" i="124"/>
  <c r="G29" i="123" s="1"/>
  <c r="G29" i="101" s="1"/>
  <c r="G29" i="129" s="1"/>
  <c r="F28" i="124"/>
  <c r="F27" i="201"/>
  <c r="F31" i="124"/>
  <c r="F31" i="123" s="1"/>
  <c r="F31" i="101" s="1"/>
  <c r="F31" i="129" s="1"/>
  <c r="F43" i="124"/>
  <c r="F43" i="123" s="1"/>
  <c r="F43" i="101" s="1"/>
  <c r="F43" i="129" s="1"/>
  <c r="F46" i="124"/>
  <c r="F46" i="123" s="1"/>
  <c r="F46" i="101" s="1"/>
  <c r="F46" i="129" s="1"/>
  <c r="O61" i="124"/>
  <c r="O61" i="123" s="1"/>
  <c r="O61" i="101" s="1"/>
  <c r="O61" i="129" s="1"/>
  <c r="X27" i="203"/>
  <c r="U17" i="204"/>
  <c r="J51" i="124"/>
  <c r="J51" i="123" s="1"/>
  <c r="J51" i="101" s="1"/>
  <c r="J51" i="129" s="1"/>
  <c r="O32" i="124"/>
  <c r="O32" i="123" s="1"/>
  <c r="O32" i="101" s="1"/>
  <c r="O32" i="129" s="1"/>
  <c r="O40" i="124"/>
  <c r="O40" i="123" s="1"/>
  <c r="O40" i="101" s="1"/>
  <c r="O40" i="129" s="1"/>
  <c r="O47" i="124"/>
  <c r="O47" i="123" s="1"/>
  <c r="O47" i="101" s="1"/>
  <c r="O47" i="129" s="1"/>
  <c r="O50" i="124"/>
  <c r="O50" i="123" s="1"/>
  <c r="O50" i="101" s="1"/>
  <c r="O50" i="129" s="1"/>
  <c r="Q68" i="124"/>
  <c r="Q68" i="123" s="1"/>
  <c r="Q68" i="101" s="1"/>
  <c r="Q68" i="129" s="1"/>
  <c r="Q67" i="124"/>
  <c r="Q67" i="123" s="1"/>
  <c r="Q67" i="101" s="1"/>
  <c r="Q67" i="129" s="1"/>
  <c r="Q39" i="124"/>
  <c r="Q39" i="123" s="1"/>
  <c r="Q39" i="101" s="1"/>
  <c r="Q39" i="129" s="1"/>
  <c r="L22" i="123"/>
  <c r="L23" i="101"/>
  <c r="D17" i="201"/>
  <c r="D18" i="124"/>
  <c r="X50" i="124"/>
  <c r="X50" i="123" s="1"/>
  <c r="X50" i="101" s="1"/>
  <c r="X50" i="129" s="1"/>
  <c r="X49" i="124"/>
  <c r="X49" i="123" s="1"/>
  <c r="X49" i="101" s="1"/>
  <c r="X49" i="129" s="1"/>
  <c r="X30" i="124"/>
  <c r="X30" i="123" s="1"/>
  <c r="X30" i="101" s="1"/>
  <c r="X30" i="129" s="1"/>
  <c r="J17" i="203"/>
  <c r="H17" i="201"/>
  <c r="H18" i="124"/>
  <c r="O27" i="203"/>
  <c r="O17" i="202"/>
  <c r="O2" i="202" s="1"/>
  <c r="J66" i="124"/>
  <c r="J66" i="123" s="1"/>
  <c r="J66" i="101" s="1"/>
  <c r="J66" i="129" s="1"/>
  <c r="J48" i="124"/>
  <c r="J48" i="123" s="1"/>
  <c r="J48" i="101" s="1"/>
  <c r="J48" i="129" s="1"/>
  <c r="J44" i="124"/>
  <c r="J44" i="123" s="1"/>
  <c r="J44" i="101" s="1"/>
  <c r="J44" i="129" s="1"/>
  <c r="J40" i="124"/>
  <c r="J40" i="123" s="1"/>
  <c r="J40" i="101" s="1"/>
  <c r="J40" i="129" s="1"/>
  <c r="J31" i="124"/>
  <c r="J31" i="123" s="1"/>
  <c r="J31" i="101" s="1"/>
  <c r="J31" i="129" s="1"/>
  <c r="J67" i="124"/>
  <c r="J67" i="123" s="1"/>
  <c r="J67" i="101" s="1"/>
  <c r="J67" i="129" s="1"/>
  <c r="J63" i="124"/>
  <c r="J63" i="123" s="1"/>
  <c r="J63" i="101" s="1"/>
  <c r="J63" i="129" s="1"/>
  <c r="J49" i="124"/>
  <c r="J49" i="123" s="1"/>
  <c r="J49" i="101" s="1"/>
  <c r="J49" i="129" s="1"/>
  <c r="J45" i="124"/>
  <c r="J45" i="123" s="1"/>
  <c r="J45" i="101" s="1"/>
  <c r="J45" i="129" s="1"/>
  <c r="J41" i="124"/>
  <c r="J41" i="123" s="1"/>
  <c r="J41" i="101" s="1"/>
  <c r="J41" i="129" s="1"/>
  <c r="J37" i="124"/>
  <c r="J37" i="123" s="1"/>
  <c r="J37" i="101" s="1"/>
  <c r="J37" i="129" s="1"/>
  <c r="J32" i="124"/>
  <c r="J32" i="123" s="1"/>
  <c r="J32" i="101" s="1"/>
  <c r="J32" i="129" s="1"/>
  <c r="J68" i="124"/>
  <c r="J68" i="123" s="1"/>
  <c r="J68" i="101" s="1"/>
  <c r="J68" i="129" s="1"/>
  <c r="J50" i="124"/>
  <c r="J50" i="123" s="1"/>
  <c r="J50" i="101" s="1"/>
  <c r="J50" i="129" s="1"/>
  <c r="J46" i="124"/>
  <c r="J46" i="123" s="1"/>
  <c r="J46" i="101" s="1"/>
  <c r="J46" i="129" s="1"/>
  <c r="J42" i="124"/>
  <c r="J42" i="123" s="1"/>
  <c r="J42" i="101" s="1"/>
  <c r="J42" i="129" s="1"/>
  <c r="J38" i="124"/>
  <c r="J38" i="123" s="1"/>
  <c r="J38" i="101" s="1"/>
  <c r="J38" i="129" s="1"/>
  <c r="J29" i="124"/>
  <c r="J29" i="123" s="1"/>
  <c r="J29" i="101" s="1"/>
  <c r="J29" i="129" s="1"/>
  <c r="J69" i="124"/>
  <c r="J69" i="123" s="1"/>
  <c r="J69" i="101" s="1"/>
  <c r="J69" i="129" s="1"/>
  <c r="J47" i="124"/>
  <c r="J47" i="123" s="1"/>
  <c r="J47" i="101" s="1"/>
  <c r="J47" i="129" s="1"/>
  <c r="J43" i="124"/>
  <c r="J43" i="123" s="1"/>
  <c r="J43" i="101" s="1"/>
  <c r="J43" i="129" s="1"/>
  <c r="J39" i="124"/>
  <c r="J39" i="123" s="1"/>
  <c r="J39" i="101" s="1"/>
  <c r="J39" i="129" s="1"/>
  <c r="J35" i="124"/>
  <c r="J35" i="123" s="1"/>
  <c r="J35" i="101" s="1"/>
  <c r="J35" i="129" s="1"/>
  <c r="J30" i="124"/>
  <c r="J30" i="123" s="1"/>
  <c r="J30" i="101" s="1"/>
  <c r="J30" i="129" s="1"/>
  <c r="G52" i="204"/>
  <c r="E30" i="124"/>
  <c r="E30" i="123" s="1"/>
  <c r="E30" i="101" s="1"/>
  <c r="E30" i="129" s="1"/>
  <c r="E33" i="201"/>
  <c r="E34" i="124"/>
  <c r="E32" i="124"/>
  <c r="E32" i="123" s="1"/>
  <c r="E32" i="101" s="1"/>
  <c r="E32" i="129" s="1"/>
  <c r="U48" i="124"/>
  <c r="U48" i="123" s="1"/>
  <c r="U48" i="101" s="1"/>
  <c r="U48" i="129" s="1"/>
  <c r="U69" i="124"/>
  <c r="U69" i="123" s="1"/>
  <c r="U69" i="101" s="1"/>
  <c r="U69" i="129" s="1"/>
  <c r="U68" i="124"/>
  <c r="U68" i="123" s="1"/>
  <c r="U68" i="101" s="1"/>
  <c r="U68" i="129" s="1"/>
  <c r="U67" i="124"/>
  <c r="U67" i="123" s="1"/>
  <c r="U67" i="101" s="1"/>
  <c r="U67" i="129" s="1"/>
  <c r="V49" i="124"/>
  <c r="V49" i="123" s="1"/>
  <c r="V49" i="101" s="1"/>
  <c r="V49" i="129" s="1"/>
  <c r="V30" i="124"/>
  <c r="V30" i="123" s="1"/>
  <c r="V30" i="101" s="1"/>
  <c r="V30" i="129" s="1"/>
  <c r="V34" i="124"/>
  <c r="V33" i="201"/>
  <c r="F17" i="204"/>
  <c r="M4" i="124"/>
  <c r="M5" i="123"/>
  <c r="P52" i="204"/>
  <c r="U17" i="203"/>
  <c r="G22" i="124"/>
  <c r="G23" i="123"/>
  <c r="R27" i="201"/>
  <c r="R28" i="124"/>
  <c r="L27" i="203"/>
  <c r="N4" i="124"/>
  <c r="N5" i="123"/>
  <c r="M39" i="124"/>
  <c r="M39" i="123" s="1"/>
  <c r="M39" i="101" s="1"/>
  <c r="M39" i="129" s="1"/>
  <c r="M42" i="124"/>
  <c r="M42" i="123" s="1"/>
  <c r="M42" i="101" s="1"/>
  <c r="M42" i="129" s="1"/>
  <c r="M41" i="124"/>
  <c r="M41" i="123" s="1"/>
  <c r="M41" i="101" s="1"/>
  <c r="M41" i="129" s="1"/>
  <c r="V21" i="124"/>
  <c r="V21" i="123" s="1"/>
  <c r="V21" i="101" s="1"/>
  <c r="V21" i="129" s="1"/>
  <c r="D4" i="124"/>
  <c r="D5" i="123"/>
  <c r="L35" i="124"/>
  <c r="L35" i="123" s="1"/>
  <c r="L35" i="101" s="1"/>
  <c r="L35" i="129" s="1"/>
  <c r="L38" i="124"/>
  <c r="L38" i="123" s="1"/>
  <c r="L38" i="101" s="1"/>
  <c r="L38" i="129" s="1"/>
  <c r="L37" i="124"/>
  <c r="L37" i="123" s="1"/>
  <c r="L37" i="101" s="1"/>
  <c r="L37" i="129" s="1"/>
  <c r="J8" i="124"/>
  <c r="J9" i="123"/>
  <c r="D35" i="124"/>
  <c r="D35" i="123" s="1"/>
  <c r="D35" i="101" s="1"/>
  <c r="D35" i="129" s="1"/>
  <c r="D38" i="124"/>
  <c r="D38" i="123" s="1"/>
  <c r="D38" i="101" s="1"/>
  <c r="D38" i="129" s="1"/>
  <c r="D37" i="124"/>
  <c r="D37" i="123" s="1"/>
  <c r="D37" i="101" s="1"/>
  <c r="D37" i="129" s="1"/>
  <c r="W28" i="124"/>
  <c r="W27" i="201"/>
  <c r="T22" i="124"/>
  <c r="T23" i="123"/>
  <c r="T19" i="124"/>
  <c r="T19" i="123" s="1"/>
  <c r="T19" i="101" s="1"/>
  <c r="T19" i="129" s="1"/>
  <c r="S20" i="124"/>
  <c r="S20" i="123" s="1"/>
  <c r="S20" i="101" s="1"/>
  <c r="S20" i="129" s="1"/>
  <c r="H4" i="124"/>
  <c r="H6" i="123"/>
  <c r="H6" i="101" s="1"/>
  <c r="H6" i="129" s="1"/>
  <c r="R17" i="201"/>
  <c r="R18" i="124"/>
  <c r="T48" i="124"/>
  <c r="T48" i="123" s="1"/>
  <c r="T48" i="101" s="1"/>
  <c r="T48" i="129" s="1"/>
  <c r="T69" i="124"/>
  <c r="T69" i="123" s="1"/>
  <c r="T69" i="101" s="1"/>
  <c r="T69" i="129" s="1"/>
  <c r="T68" i="124"/>
  <c r="T68" i="123" s="1"/>
  <c r="T68" i="101" s="1"/>
  <c r="T68" i="129" s="1"/>
  <c r="T67" i="124"/>
  <c r="T67" i="123" s="1"/>
  <c r="T67" i="101" s="1"/>
  <c r="T67" i="129" s="1"/>
  <c r="O4" i="124"/>
  <c r="O3" i="124" s="1"/>
  <c r="O5" i="123"/>
  <c r="G17" i="203"/>
  <c r="E17" i="201"/>
  <c r="E18" i="124"/>
  <c r="W27" i="203"/>
  <c r="W8" i="124"/>
  <c r="W9" i="123"/>
  <c r="S34" i="124"/>
  <c r="S33" i="201"/>
  <c r="T17" i="202"/>
  <c r="T2" i="202" s="1"/>
  <c r="G11" i="124"/>
  <c r="G12" i="123"/>
  <c r="X17" i="203"/>
  <c r="K27" i="203"/>
  <c r="D17" i="204"/>
  <c r="G51" i="124"/>
  <c r="G51" i="123" s="1"/>
  <c r="G51" i="101" s="1"/>
  <c r="G51" i="129" s="1"/>
  <c r="P20" i="124"/>
  <c r="P20" i="123" s="1"/>
  <c r="P20" i="101" s="1"/>
  <c r="P20" i="129" s="1"/>
  <c r="I19" i="124"/>
  <c r="I19" i="123" s="1"/>
  <c r="I19" i="101" s="1"/>
  <c r="I19" i="129" s="1"/>
  <c r="N51" i="124"/>
  <c r="N51" i="123" s="1"/>
  <c r="N51" i="101" s="1"/>
  <c r="N51" i="129" s="1"/>
  <c r="F3" i="203"/>
  <c r="G49" i="124"/>
  <c r="G49" i="123" s="1"/>
  <c r="G49" i="101" s="1"/>
  <c r="G49" i="129" s="1"/>
  <c r="G30" i="124"/>
  <c r="G30" i="123" s="1"/>
  <c r="G30" i="101" s="1"/>
  <c r="G30" i="129" s="1"/>
  <c r="G34" i="124"/>
  <c r="G33" i="201"/>
  <c r="F32" i="124"/>
  <c r="F32" i="123" s="1"/>
  <c r="F32" i="101" s="1"/>
  <c r="F32" i="129" s="1"/>
  <c r="F40" i="124"/>
  <c r="F40" i="123" s="1"/>
  <c r="F40" i="101" s="1"/>
  <c r="F40" i="129" s="1"/>
  <c r="F47" i="124"/>
  <c r="F47" i="123" s="1"/>
  <c r="F47" i="101" s="1"/>
  <c r="F47" i="129" s="1"/>
  <c r="F50" i="124"/>
  <c r="F50" i="123" s="1"/>
  <c r="F50" i="101" s="1"/>
  <c r="F50" i="129" s="1"/>
  <c r="O19" i="124"/>
  <c r="O19" i="123" s="1"/>
  <c r="O19" i="101" s="1"/>
  <c r="O19" i="129" s="1"/>
  <c r="X33" i="203"/>
  <c r="J18" i="124"/>
  <c r="J17" i="201"/>
  <c r="I3" i="201"/>
  <c r="W21" i="124"/>
  <c r="W21" i="123" s="1"/>
  <c r="W21" i="101" s="1"/>
  <c r="W21" i="129" s="1"/>
  <c r="O37" i="124"/>
  <c r="O37" i="123" s="1"/>
  <c r="O37" i="101" s="1"/>
  <c r="O37" i="129" s="1"/>
  <c r="O44" i="124"/>
  <c r="O44" i="123" s="1"/>
  <c r="O44" i="101" s="1"/>
  <c r="O44" i="129" s="1"/>
  <c r="O65" i="124"/>
  <c r="O65" i="123" s="1"/>
  <c r="O65" i="101" s="1"/>
  <c r="O65" i="129" s="1"/>
  <c r="O64" i="124"/>
  <c r="O64" i="123" s="1"/>
  <c r="O64" i="101" s="1"/>
  <c r="O64" i="129" s="1"/>
  <c r="Q17" i="203"/>
  <c r="Q29" i="124"/>
  <c r="Q29" i="123" s="1"/>
  <c r="Q29" i="101" s="1"/>
  <c r="Q29" i="129" s="1"/>
  <c r="Q27" i="201"/>
  <c r="Q28" i="124"/>
  <c r="Q31" i="124"/>
  <c r="Q31" i="123" s="1"/>
  <c r="Q31" i="101" s="1"/>
  <c r="Q31" i="129" s="1"/>
  <c r="Q43" i="124"/>
  <c r="Q43" i="123" s="1"/>
  <c r="Q43" i="101" s="1"/>
  <c r="Q43" i="129" s="1"/>
  <c r="D21" i="124"/>
  <c r="D21" i="123" s="1"/>
  <c r="D21" i="101" s="1"/>
  <c r="D21" i="129" s="1"/>
  <c r="K52" i="204"/>
  <c r="X64" i="124"/>
  <c r="X64" i="123" s="1"/>
  <c r="X64" i="101" s="1"/>
  <c r="X64" i="129" s="1"/>
  <c r="X63" i="124"/>
  <c r="X63" i="123" s="1"/>
  <c r="X63" i="101" s="1"/>
  <c r="X63" i="129" s="1"/>
  <c r="X35" i="124"/>
  <c r="X35" i="123" s="1"/>
  <c r="X35" i="101" s="1"/>
  <c r="X35" i="129" s="1"/>
  <c r="V17" i="204"/>
  <c r="E27" i="203"/>
  <c r="O33" i="203"/>
  <c r="M22" i="124"/>
  <c r="M23" i="123"/>
  <c r="U18" i="124"/>
  <c r="U17" i="201"/>
  <c r="E35" i="124"/>
  <c r="E35" i="123" s="1"/>
  <c r="E35" i="101" s="1"/>
  <c r="E35" i="129" s="1"/>
  <c r="E38" i="124"/>
  <c r="E38" i="123" s="1"/>
  <c r="E38" i="101" s="1"/>
  <c r="E38" i="129" s="1"/>
  <c r="E37" i="124"/>
  <c r="E37" i="123" s="1"/>
  <c r="E37" i="101" s="1"/>
  <c r="E37" i="129" s="1"/>
  <c r="I11" i="124"/>
  <c r="I12" i="123"/>
  <c r="U66" i="124"/>
  <c r="U66" i="123" s="1"/>
  <c r="U66" i="101" s="1"/>
  <c r="U66" i="129" s="1"/>
  <c r="U29" i="124"/>
  <c r="U29" i="123" s="1"/>
  <c r="U29" i="101" s="1"/>
  <c r="U29" i="129" s="1"/>
  <c r="U28" i="124"/>
  <c r="U27" i="201"/>
  <c r="H5" i="101"/>
  <c r="V63" i="124"/>
  <c r="V63" i="123" s="1"/>
  <c r="V63" i="101" s="1"/>
  <c r="V63" i="129" s="1"/>
  <c r="V35" i="124"/>
  <c r="V35" i="123" s="1"/>
  <c r="V35" i="101" s="1"/>
  <c r="V35" i="129" s="1"/>
  <c r="V38" i="124"/>
  <c r="V38" i="123" s="1"/>
  <c r="V38" i="101" s="1"/>
  <c r="V38" i="129" s="1"/>
  <c r="D22" i="124"/>
  <c r="D23" i="123"/>
  <c r="R33" i="201"/>
  <c r="R34" i="124"/>
  <c r="R34" i="123" s="1"/>
  <c r="L33" i="203"/>
  <c r="M31" i="124"/>
  <c r="M31" i="123" s="1"/>
  <c r="M31" i="101" s="1"/>
  <c r="M31" i="129" s="1"/>
  <c r="M43" i="124"/>
  <c r="M43" i="123" s="1"/>
  <c r="M43" i="101" s="1"/>
  <c r="M43" i="129" s="1"/>
  <c r="M46" i="124"/>
  <c r="M46" i="123" s="1"/>
  <c r="M46" i="101" s="1"/>
  <c r="M46" i="129" s="1"/>
  <c r="M45" i="124"/>
  <c r="M45" i="123" s="1"/>
  <c r="M45" i="101" s="1"/>
  <c r="M45" i="129" s="1"/>
  <c r="V20" i="124"/>
  <c r="V20" i="123" s="1"/>
  <c r="V20" i="101" s="1"/>
  <c r="V20" i="129" s="1"/>
  <c r="D3" i="201"/>
  <c r="L39" i="124"/>
  <c r="L39" i="123" s="1"/>
  <c r="L39" i="101" s="1"/>
  <c r="L39" i="129" s="1"/>
  <c r="L42" i="124"/>
  <c r="L42" i="123" s="1"/>
  <c r="L42" i="101" s="1"/>
  <c r="L42" i="129" s="1"/>
  <c r="L41" i="124"/>
  <c r="L41" i="123" s="1"/>
  <c r="L41" i="101" s="1"/>
  <c r="L41" i="129" s="1"/>
  <c r="T27" i="203"/>
  <c r="D39" i="124"/>
  <c r="D39" i="123" s="1"/>
  <c r="D39" i="101" s="1"/>
  <c r="D39" i="129" s="1"/>
  <c r="D42" i="124"/>
  <c r="D42" i="123" s="1"/>
  <c r="D42" i="101" s="1"/>
  <c r="D42" i="129" s="1"/>
  <c r="D41" i="124"/>
  <c r="D41" i="123" s="1"/>
  <c r="D41" i="101" s="1"/>
  <c r="D41" i="129" s="1"/>
  <c r="T51" i="124"/>
  <c r="T51" i="123" s="1"/>
  <c r="T51" i="101" s="1"/>
  <c r="T51" i="129" s="1"/>
  <c r="S61" i="124"/>
  <c r="S61" i="123" s="1"/>
  <c r="S61" i="101" s="1"/>
  <c r="S61" i="129" s="1"/>
  <c r="M20" i="124"/>
  <c r="M20" i="123" s="1"/>
  <c r="M20" i="101" s="1"/>
  <c r="M20" i="129" s="1"/>
  <c r="R21" i="124"/>
  <c r="R21" i="123" s="1"/>
  <c r="R21" i="101" s="1"/>
  <c r="R21" i="129" s="1"/>
  <c r="Q52" i="204"/>
  <c r="T66" i="124"/>
  <c r="T66" i="123" s="1"/>
  <c r="T66" i="101" s="1"/>
  <c r="T66" i="129" s="1"/>
  <c r="T29" i="124"/>
  <c r="T29" i="123" s="1"/>
  <c r="T29" i="101" s="1"/>
  <c r="T29" i="129" s="1"/>
  <c r="T28" i="124"/>
  <c r="T27" i="201"/>
  <c r="N11" i="124"/>
  <c r="N12" i="123"/>
  <c r="E21" i="124"/>
  <c r="E21" i="123" s="1"/>
  <c r="E21" i="101" s="1"/>
  <c r="E21" i="129" s="1"/>
  <c r="W33" i="203"/>
  <c r="N28" i="124"/>
  <c r="N27" i="201"/>
  <c r="I27" i="201"/>
  <c r="I28" i="124"/>
  <c r="M8" i="124"/>
  <c r="M9" i="123"/>
  <c r="K33" i="203"/>
  <c r="G18" i="124"/>
  <c r="G17" i="201"/>
  <c r="P61" i="124"/>
  <c r="P61" i="123" s="1"/>
  <c r="P61" i="101" s="1"/>
  <c r="P61" i="129" s="1"/>
  <c r="I51" i="124"/>
  <c r="I51" i="123" s="1"/>
  <c r="I51" i="101" s="1"/>
  <c r="I51" i="129" s="1"/>
  <c r="N27" i="203"/>
  <c r="N18" i="124"/>
  <c r="N17" i="201"/>
  <c r="G63" i="124"/>
  <c r="G63" i="123" s="1"/>
  <c r="G63" i="101" s="1"/>
  <c r="G63" i="129" s="1"/>
  <c r="G35" i="124"/>
  <c r="G35" i="123" s="1"/>
  <c r="G35" i="101" s="1"/>
  <c r="G35" i="129" s="1"/>
  <c r="G38" i="124"/>
  <c r="G38" i="123" s="1"/>
  <c r="G38" i="101" s="1"/>
  <c r="G38" i="129" s="1"/>
  <c r="Q18" i="124"/>
  <c r="Q17" i="201"/>
  <c r="F37" i="124"/>
  <c r="F37" i="123" s="1"/>
  <c r="F37" i="101" s="1"/>
  <c r="F37" i="129" s="1"/>
  <c r="F44" i="124"/>
  <c r="F44" i="123" s="1"/>
  <c r="F44" i="101" s="1"/>
  <c r="F44" i="129" s="1"/>
  <c r="F65" i="124"/>
  <c r="F65" i="123" s="1"/>
  <c r="F65" i="101" s="1"/>
  <c r="F65" i="129" s="1"/>
  <c r="F64" i="124"/>
  <c r="F64" i="123" s="1"/>
  <c r="F64" i="101" s="1"/>
  <c r="F64" i="129" s="1"/>
  <c r="O51" i="124"/>
  <c r="O51" i="123" s="1"/>
  <c r="O51" i="101" s="1"/>
  <c r="O51" i="129" s="1"/>
  <c r="J22" i="124"/>
  <c r="J23" i="123"/>
  <c r="J21" i="124"/>
  <c r="J21" i="123" s="1"/>
  <c r="J21" i="101" s="1"/>
  <c r="J21" i="129" s="1"/>
  <c r="I4" i="124"/>
  <c r="I5" i="123"/>
  <c r="L17" i="203"/>
  <c r="W20" i="124"/>
  <c r="W20" i="123" s="1"/>
  <c r="W20" i="101" s="1"/>
  <c r="W20" i="129" s="1"/>
  <c r="O41" i="124"/>
  <c r="O41" i="123" s="1"/>
  <c r="O41" i="101" s="1"/>
  <c r="O41" i="129" s="1"/>
  <c r="O48" i="124"/>
  <c r="O48" i="123" s="1"/>
  <c r="O48" i="101" s="1"/>
  <c r="O48" i="129" s="1"/>
  <c r="O69" i="124"/>
  <c r="O69" i="123" s="1"/>
  <c r="O69" i="101" s="1"/>
  <c r="O69" i="129" s="1"/>
  <c r="O68" i="124"/>
  <c r="O68" i="123" s="1"/>
  <c r="O68" i="101" s="1"/>
  <c r="O68" i="129" s="1"/>
  <c r="Q34" i="124"/>
  <c r="Q33" i="201"/>
  <c r="Q32" i="124"/>
  <c r="Q32" i="123" s="1"/>
  <c r="Q32" i="101" s="1"/>
  <c r="Q32" i="129" s="1"/>
  <c r="Q40" i="124"/>
  <c r="Q40" i="123" s="1"/>
  <c r="Q40" i="101" s="1"/>
  <c r="Q40" i="129" s="1"/>
  <c r="Q47" i="124"/>
  <c r="Q47" i="123" s="1"/>
  <c r="Q47" i="101" s="1"/>
  <c r="Q47" i="129" s="1"/>
  <c r="X68" i="124"/>
  <c r="X68" i="123" s="1"/>
  <c r="X68" i="101" s="1"/>
  <c r="X68" i="129" s="1"/>
  <c r="X67" i="124"/>
  <c r="X67" i="123" s="1"/>
  <c r="X67" i="101" s="1"/>
  <c r="X67" i="129" s="1"/>
  <c r="X39" i="124"/>
  <c r="X39" i="123" s="1"/>
  <c r="X39" i="101" s="1"/>
  <c r="X39" i="129" s="1"/>
  <c r="L52" i="204"/>
  <c r="E33" i="203"/>
  <c r="D11" i="124"/>
  <c r="D12" i="123"/>
  <c r="W17" i="203"/>
  <c r="Q27" i="203"/>
  <c r="L4" i="124"/>
  <c r="L5" i="123"/>
  <c r="E39" i="124"/>
  <c r="E39" i="123" s="1"/>
  <c r="E39" i="101" s="1"/>
  <c r="E39" i="129" s="1"/>
  <c r="E42" i="124"/>
  <c r="E42" i="123" s="1"/>
  <c r="E42" i="101" s="1"/>
  <c r="E42" i="129" s="1"/>
  <c r="E41" i="124"/>
  <c r="E41" i="123" s="1"/>
  <c r="E41" i="101" s="1"/>
  <c r="E41" i="129" s="1"/>
  <c r="U30" i="124"/>
  <c r="U30" i="123" s="1"/>
  <c r="U30" i="101" s="1"/>
  <c r="U30" i="129" s="1"/>
  <c r="U34" i="124"/>
  <c r="U33" i="201"/>
  <c r="U32" i="124"/>
  <c r="U32" i="123" s="1"/>
  <c r="U32" i="101" s="1"/>
  <c r="U32" i="129" s="1"/>
  <c r="V67" i="124"/>
  <c r="V67" i="123" s="1"/>
  <c r="V67" i="101" s="1"/>
  <c r="V67" i="129" s="1"/>
  <c r="V39" i="124"/>
  <c r="V39" i="123" s="1"/>
  <c r="V39" i="101" s="1"/>
  <c r="V39" i="129" s="1"/>
  <c r="V42" i="124"/>
  <c r="V42" i="123" s="1"/>
  <c r="V42" i="101" s="1"/>
  <c r="V42" i="129" s="1"/>
  <c r="M17" i="204"/>
  <c r="E17" i="204"/>
  <c r="F21" i="124"/>
  <c r="F21" i="123" s="1"/>
  <c r="F21" i="101" s="1"/>
  <c r="F21" i="129" s="1"/>
  <c r="D27" i="203"/>
  <c r="M40" i="124"/>
  <c r="M40" i="123" s="1"/>
  <c r="M40" i="101" s="1"/>
  <c r="M40" i="129" s="1"/>
  <c r="M47" i="124"/>
  <c r="M47" i="123" s="1"/>
  <c r="M47" i="101" s="1"/>
  <c r="M47" i="129" s="1"/>
  <c r="M50" i="124"/>
  <c r="M50" i="123" s="1"/>
  <c r="M50" i="101" s="1"/>
  <c r="M50" i="129" s="1"/>
  <c r="M49" i="124"/>
  <c r="M49" i="123" s="1"/>
  <c r="M49" i="101" s="1"/>
  <c r="M49" i="129" s="1"/>
  <c r="K19" i="124"/>
  <c r="K19" i="123" s="1"/>
  <c r="K19" i="101" s="1"/>
  <c r="K19" i="129" s="1"/>
  <c r="V61" i="124"/>
  <c r="H11" i="124"/>
  <c r="H12" i="123"/>
  <c r="G4" i="124"/>
  <c r="G5" i="123"/>
  <c r="R27" i="203"/>
  <c r="L31" i="124"/>
  <c r="L31" i="123" s="1"/>
  <c r="L31" i="101" s="1"/>
  <c r="L31" i="129" s="1"/>
  <c r="L43" i="124"/>
  <c r="L43" i="123" s="1"/>
  <c r="L43" i="101" s="1"/>
  <c r="L43" i="129" s="1"/>
  <c r="L46" i="124"/>
  <c r="L46" i="123" s="1"/>
  <c r="L46" i="101" s="1"/>
  <c r="L46" i="129" s="1"/>
  <c r="L45" i="124"/>
  <c r="L45" i="123" s="1"/>
  <c r="L45" i="101" s="1"/>
  <c r="L45" i="129" s="1"/>
  <c r="T33" i="203"/>
  <c r="D31" i="124"/>
  <c r="D31" i="123" s="1"/>
  <c r="D31" i="101" s="1"/>
  <c r="D31" i="129" s="1"/>
  <c r="D43" i="124"/>
  <c r="D43" i="123" s="1"/>
  <c r="D43" i="101" s="1"/>
  <c r="D43" i="129" s="1"/>
  <c r="D46" i="124"/>
  <c r="D46" i="123" s="1"/>
  <c r="D46" i="101" s="1"/>
  <c r="D46" i="129" s="1"/>
  <c r="D45" i="124"/>
  <c r="D45" i="123" s="1"/>
  <c r="D45" i="101" s="1"/>
  <c r="D45" i="129" s="1"/>
  <c r="E17" i="203"/>
  <c r="P17" i="204"/>
  <c r="T17" i="201"/>
  <c r="T18" i="124"/>
  <c r="M61" i="124"/>
  <c r="M61" i="123" s="1"/>
  <c r="M61" i="101" s="1"/>
  <c r="M61" i="129" s="1"/>
  <c r="R20" i="124"/>
  <c r="R20" i="123" s="1"/>
  <c r="R20" i="101" s="1"/>
  <c r="R20" i="129" s="1"/>
  <c r="T30" i="124"/>
  <c r="T30" i="123" s="1"/>
  <c r="T30" i="101" s="1"/>
  <c r="T30" i="129" s="1"/>
  <c r="T34" i="124"/>
  <c r="T33" i="201"/>
  <c r="T32" i="124"/>
  <c r="T32" i="123" s="1"/>
  <c r="T32" i="101" s="1"/>
  <c r="T32" i="129" s="1"/>
  <c r="J11" i="124"/>
  <c r="J12" i="123"/>
  <c r="K28" i="124"/>
  <c r="K27" i="201"/>
  <c r="V11" i="124"/>
  <c r="V12" i="123"/>
  <c r="N17" i="204"/>
  <c r="H8" i="124"/>
  <c r="H9" i="123"/>
  <c r="I34" i="124"/>
  <c r="I33" i="201"/>
  <c r="E11" i="124"/>
  <c r="E12" i="123"/>
  <c r="W3" i="203"/>
  <c r="P19" i="124"/>
  <c r="P19" i="123" s="1"/>
  <c r="P19" i="101" s="1"/>
  <c r="P19" i="129" s="1"/>
  <c r="P11" i="124"/>
  <c r="P12" i="123"/>
  <c r="N33" i="203"/>
  <c r="J17" i="202"/>
  <c r="J2" i="202" s="1"/>
  <c r="K11" i="124"/>
  <c r="K12" i="123"/>
  <c r="G67" i="124"/>
  <c r="G67" i="123" s="1"/>
  <c r="G67" i="101" s="1"/>
  <c r="G67" i="129" s="1"/>
  <c r="G39" i="124"/>
  <c r="G39" i="123" s="1"/>
  <c r="G39" i="101" s="1"/>
  <c r="G39" i="129" s="1"/>
  <c r="G42" i="124"/>
  <c r="G42" i="123" s="1"/>
  <c r="G42" i="101" s="1"/>
  <c r="G42" i="129" s="1"/>
  <c r="Q21" i="124"/>
  <c r="Q21" i="123" s="1"/>
  <c r="Q21" i="101" s="1"/>
  <c r="Q21" i="129" s="1"/>
  <c r="F41" i="124"/>
  <c r="F41" i="123" s="1"/>
  <c r="F41" i="101" s="1"/>
  <c r="F41" i="129" s="1"/>
  <c r="F48" i="124"/>
  <c r="F48" i="123" s="1"/>
  <c r="F48" i="101" s="1"/>
  <c r="F48" i="129" s="1"/>
  <c r="F69" i="124"/>
  <c r="F69" i="123" s="1"/>
  <c r="F69" i="101" s="1"/>
  <c r="F69" i="129" s="1"/>
  <c r="F68" i="124"/>
  <c r="F68" i="123" s="1"/>
  <c r="F68" i="101" s="1"/>
  <c r="F68" i="129" s="1"/>
  <c r="O17" i="201"/>
  <c r="O18" i="124"/>
  <c r="N17" i="203"/>
  <c r="J20" i="124"/>
  <c r="J20" i="123" s="1"/>
  <c r="J20" i="101" s="1"/>
  <c r="J20" i="129" s="1"/>
  <c r="W61" i="124"/>
  <c r="O45" i="124"/>
  <c r="O45" i="123" s="1"/>
  <c r="O45" i="101" s="1"/>
  <c r="O45" i="129" s="1"/>
  <c r="O66" i="124"/>
  <c r="O66" i="123" s="1"/>
  <c r="O66" i="101" s="1"/>
  <c r="O66" i="129" s="1"/>
  <c r="O29" i="124"/>
  <c r="O29" i="123" s="1"/>
  <c r="O29" i="101" s="1"/>
  <c r="O29" i="129" s="1"/>
  <c r="X17" i="204"/>
  <c r="R22" i="124"/>
  <c r="R23" i="123"/>
  <c r="Q38" i="124"/>
  <c r="Q38" i="123" s="1"/>
  <c r="Q38" i="101" s="1"/>
  <c r="Q38" i="129" s="1"/>
  <c r="Q37" i="124"/>
  <c r="Q37" i="123" s="1"/>
  <c r="Q37" i="101" s="1"/>
  <c r="Q37" i="129" s="1"/>
  <c r="Q44" i="124"/>
  <c r="Q44" i="123" s="1"/>
  <c r="Q44" i="101" s="1"/>
  <c r="Q44" i="129" s="1"/>
  <c r="Q65" i="124"/>
  <c r="Q65" i="123" s="1"/>
  <c r="Q65" i="101" s="1"/>
  <c r="Q65" i="129" s="1"/>
  <c r="X29" i="124"/>
  <c r="X29" i="123" s="1"/>
  <c r="X29" i="101" s="1"/>
  <c r="X29" i="129" s="1"/>
  <c r="X27" i="201"/>
  <c r="X26" i="201" s="1"/>
  <c r="X28" i="124"/>
  <c r="X31" i="124"/>
  <c r="X31" i="123" s="1"/>
  <c r="X31" i="101" s="1"/>
  <c r="X31" i="129" s="1"/>
  <c r="X43" i="124"/>
  <c r="X43" i="123" s="1"/>
  <c r="X43" i="101" s="1"/>
  <c r="X43" i="129" s="1"/>
  <c r="W22" i="124"/>
  <c r="W23" i="123"/>
  <c r="U17" i="202"/>
  <c r="U2" i="202" s="1"/>
  <c r="R2" i="204" l="1"/>
  <c r="L2" i="204"/>
  <c r="D26" i="203"/>
  <c r="K26" i="201"/>
  <c r="O26" i="201"/>
  <c r="I26" i="203"/>
  <c r="N3" i="124"/>
  <c r="R26" i="203"/>
  <c r="P155" i="149"/>
  <c r="U26" i="203"/>
  <c r="F26" i="201"/>
  <c r="L155" i="149"/>
  <c r="X155" i="149"/>
  <c r="R3" i="124"/>
  <c r="N26" i="201"/>
  <c r="K2" i="204"/>
  <c r="P2" i="204"/>
  <c r="W26" i="201"/>
  <c r="M155" i="149"/>
  <c r="H155" i="149"/>
  <c r="G3" i="124"/>
  <c r="L3" i="124"/>
  <c r="Q26" i="203"/>
  <c r="J2" i="204"/>
  <c r="N2" i="204"/>
  <c r="H33" i="124"/>
  <c r="P26" i="203"/>
  <c r="Q155" i="149"/>
  <c r="F52" i="204"/>
  <c r="O71" i="204"/>
  <c r="E71" i="204"/>
  <c r="D71" i="204"/>
  <c r="J65" i="124"/>
  <c r="J65" i="123" s="1"/>
  <c r="J65" i="101" s="1"/>
  <c r="J65" i="129" s="1"/>
  <c r="J64" i="124"/>
  <c r="J64" i="123" s="1"/>
  <c r="J64" i="101" s="1"/>
  <c r="J64" i="129" s="1"/>
  <c r="F71" i="204"/>
  <c r="M52" i="204"/>
  <c r="M2" i="204" s="1"/>
  <c r="L157" i="149"/>
  <c r="H157" i="149"/>
  <c r="O17" i="124"/>
  <c r="O18" i="123"/>
  <c r="K27" i="124"/>
  <c r="K28" i="123"/>
  <c r="G17" i="124"/>
  <c r="G18" i="123"/>
  <c r="J17" i="124"/>
  <c r="J18" i="123"/>
  <c r="G33" i="124"/>
  <c r="G34" i="123"/>
  <c r="W8" i="123"/>
  <c r="W9" i="101"/>
  <c r="O26" i="203"/>
  <c r="V155" i="149"/>
  <c r="E27" i="124"/>
  <c r="E28" i="123"/>
  <c r="O27" i="124"/>
  <c r="O28" i="123"/>
  <c r="P17" i="124"/>
  <c r="P18" i="123"/>
  <c r="F8" i="123"/>
  <c r="F9" i="101"/>
  <c r="I17" i="124"/>
  <c r="I18" i="123"/>
  <c r="Q3" i="124"/>
  <c r="X4" i="123"/>
  <c r="W3" i="124"/>
  <c r="E3" i="124"/>
  <c r="N27" i="124"/>
  <c r="N28" i="123"/>
  <c r="K26" i="203"/>
  <c r="C33" i="204"/>
  <c r="C26" i="204" s="1"/>
  <c r="N4" i="123"/>
  <c r="N5" i="101"/>
  <c r="K155" i="149"/>
  <c r="R4" i="123"/>
  <c r="R5" i="101"/>
  <c r="V22" i="123"/>
  <c r="V23" i="101"/>
  <c r="G8" i="123"/>
  <c r="G9" i="101"/>
  <c r="O11" i="123"/>
  <c r="O12" i="101"/>
  <c r="M33" i="124"/>
  <c r="M34" i="123"/>
  <c r="P22" i="123"/>
  <c r="P23" i="101"/>
  <c r="V8" i="123"/>
  <c r="V9" i="101"/>
  <c r="K8" i="123"/>
  <c r="K9" i="101"/>
  <c r="F33" i="124"/>
  <c r="F34" i="123"/>
  <c r="G2" i="204"/>
  <c r="V4" i="123"/>
  <c r="V5" i="101"/>
  <c r="F61" i="123"/>
  <c r="F61" i="101" s="1"/>
  <c r="F61" i="129" s="1"/>
  <c r="O8" i="123"/>
  <c r="O9" i="101"/>
  <c r="I8" i="123"/>
  <c r="I9" i="101"/>
  <c r="W22" i="123"/>
  <c r="W23" i="101"/>
  <c r="K11" i="123"/>
  <c r="K12" i="101"/>
  <c r="P11" i="123"/>
  <c r="P12" i="101"/>
  <c r="H8" i="123"/>
  <c r="H9" i="101"/>
  <c r="T17" i="124"/>
  <c r="T18" i="123"/>
  <c r="G4" i="123"/>
  <c r="G5" i="101"/>
  <c r="I4" i="123"/>
  <c r="I5" i="101"/>
  <c r="M8" i="123"/>
  <c r="M9" i="101"/>
  <c r="W26" i="203"/>
  <c r="T22" i="123"/>
  <c r="T23" i="101"/>
  <c r="J28" i="124"/>
  <c r="J27" i="201"/>
  <c r="H17" i="124"/>
  <c r="H18" i="123"/>
  <c r="F27" i="124"/>
  <c r="F28" i="123"/>
  <c r="L8" i="123"/>
  <c r="L9" i="101"/>
  <c r="D26" i="201"/>
  <c r="X11" i="123"/>
  <c r="X12" i="101"/>
  <c r="X3" i="124"/>
  <c r="X22" i="123"/>
  <c r="X23" i="101"/>
  <c r="L11" i="123"/>
  <c r="L12" i="101"/>
  <c r="H27" i="124"/>
  <c r="H28" i="123"/>
  <c r="V3" i="124"/>
  <c r="U4" i="123"/>
  <c r="U5" i="101"/>
  <c r="G26" i="201"/>
  <c r="V26" i="201"/>
  <c r="L17" i="124"/>
  <c r="L18" i="123"/>
  <c r="V61" i="123"/>
  <c r="V61" i="101" s="1"/>
  <c r="V61" i="129" s="1"/>
  <c r="Q33" i="124"/>
  <c r="Q34" i="123"/>
  <c r="I3" i="124"/>
  <c r="N17" i="124"/>
  <c r="N18" i="123"/>
  <c r="R33" i="123"/>
  <c r="R34" i="101"/>
  <c r="I11" i="123"/>
  <c r="I12" i="101"/>
  <c r="E26" i="203"/>
  <c r="G11" i="123"/>
  <c r="G12" i="101"/>
  <c r="E17" i="124"/>
  <c r="E18" i="123"/>
  <c r="D4" i="123"/>
  <c r="D5" i="101"/>
  <c r="M4" i="123"/>
  <c r="M5" i="101"/>
  <c r="J34" i="124"/>
  <c r="J33" i="201"/>
  <c r="D17" i="124"/>
  <c r="D18" i="123"/>
  <c r="X17" i="124"/>
  <c r="X18" i="123"/>
  <c r="D33" i="124"/>
  <c r="D34" i="123"/>
  <c r="S4" i="123"/>
  <c r="S5" i="101"/>
  <c r="U11" i="123"/>
  <c r="U12" i="101"/>
  <c r="D27" i="124"/>
  <c r="D28" i="123"/>
  <c r="F155" i="149"/>
  <c r="X4" i="101"/>
  <c r="X5" i="129"/>
  <c r="X4" i="129" s="1"/>
  <c r="W17" i="124"/>
  <c r="W18" i="123"/>
  <c r="S22" i="123"/>
  <c r="S23" i="101"/>
  <c r="R8" i="123"/>
  <c r="R9" i="101"/>
  <c r="H33" i="123"/>
  <c r="H34" i="101"/>
  <c r="V17" i="124"/>
  <c r="V18" i="123"/>
  <c r="M26" i="201"/>
  <c r="N22" i="123"/>
  <c r="N23" i="101"/>
  <c r="H26" i="203"/>
  <c r="H26" i="201"/>
  <c r="U3" i="124"/>
  <c r="D155" i="149"/>
  <c r="G27" i="124"/>
  <c r="G28" i="123"/>
  <c r="G26" i="203"/>
  <c r="K33" i="124"/>
  <c r="K34" i="123"/>
  <c r="K4" i="123"/>
  <c r="K5" i="101"/>
  <c r="R33" i="124"/>
  <c r="V27" i="124"/>
  <c r="V28" i="123"/>
  <c r="I33" i="124"/>
  <c r="I34" i="123"/>
  <c r="W61" i="123"/>
  <c r="W61" i="101" s="1"/>
  <c r="W61" i="129" s="1"/>
  <c r="H11" i="123"/>
  <c r="H12" i="101"/>
  <c r="D11" i="123"/>
  <c r="D12" i="101"/>
  <c r="N26" i="203"/>
  <c r="I27" i="124"/>
  <c r="I28" i="123"/>
  <c r="N11" i="123"/>
  <c r="N12" i="101"/>
  <c r="T26" i="203"/>
  <c r="H4" i="101"/>
  <c r="H5" i="129"/>
  <c r="H4" i="129" s="1"/>
  <c r="R17" i="124"/>
  <c r="R18" i="123"/>
  <c r="J8" i="123"/>
  <c r="J9" i="101"/>
  <c r="D3" i="124"/>
  <c r="L26" i="203"/>
  <c r="M3" i="124"/>
  <c r="X26" i="203"/>
  <c r="E8" i="123"/>
  <c r="E9" i="101"/>
  <c r="S3" i="124"/>
  <c r="R157" i="149"/>
  <c r="J33" i="203"/>
  <c r="N33" i="124"/>
  <c r="N34" i="123"/>
  <c r="Q11" i="123"/>
  <c r="Q12" i="101"/>
  <c r="T4" i="123"/>
  <c r="T5" i="101"/>
  <c r="W33" i="124"/>
  <c r="W34" i="123"/>
  <c r="I22" i="123"/>
  <c r="I23" i="101"/>
  <c r="M27" i="124"/>
  <c r="M28" i="123"/>
  <c r="P33" i="124"/>
  <c r="P34" i="123"/>
  <c r="S11" i="123"/>
  <c r="S12" i="101"/>
  <c r="F22" i="123"/>
  <c r="F23" i="101"/>
  <c r="U22" i="123"/>
  <c r="U23" i="101"/>
  <c r="X33" i="124"/>
  <c r="X34" i="123"/>
  <c r="O33" i="124"/>
  <c r="O34" i="123"/>
  <c r="P27" i="124"/>
  <c r="P28" i="123"/>
  <c r="K3" i="124"/>
  <c r="E52" i="204"/>
  <c r="U155" i="149"/>
  <c r="J155" i="149"/>
  <c r="R22" i="123"/>
  <c r="R23" i="101"/>
  <c r="V11" i="123"/>
  <c r="V12" i="101"/>
  <c r="T33" i="124"/>
  <c r="T34" i="123"/>
  <c r="U33" i="124"/>
  <c r="U34" i="123"/>
  <c r="J22" i="123"/>
  <c r="J23" i="101"/>
  <c r="Q17" i="124"/>
  <c r="Q18" i="123"/>
  <c r="I26" i="201"/>
  <c r="D22" i="123"/>
  <c r="D23" i="101"/>
  <c r="H4" i="123"/>
  <c r="Q27" i="124"/>
  <c r="Q28" i="123"/>
  <c r="T155" i="149"/>
  <c r="R27" i="124"/>
  <c r="R28" i="123"/>
  <c r="L22" i="101"/>
  <c r="L23" i="129"/>
  <c r="L22" i="129" s="1"/>
  <c r="Q22" i="123"/>
  <c r="Q23" i="101"/>
  <c r="D52" i="204"/>
  <c r="V26" i="203"/>
  <c r="T3" i="124"/>
  <c r="I2" i="204"/>
  <c r="Q8" i="123"/>
  <c r="Q9" i="101"/>
  <c r="N155" i="149"/>
  <c r="P8" i="123"/>
  <c r="P9" i="101"/>
  <c r="G155" i="149"/>
  <c r="P26" i="201"/>
  <c r="F4" i="123"/>
  <c r="F5" i="101"/>
  <c r="M26" i="203"/>
  <c r="J11" i="123"/>
  <c r="J12" i="101"/>
  <c r="E11" i="123"/>
  <c r="E12" i="101"/>
  <c r="T26" i="201"/>
  <c r="U26" i="201"/>
  <c r="U17" i="124"/>
  <c r="U18" i="123"/>
  <c r="Q26" i="201"/>
  <c r="O4" i="123"/>
  <c r="O5" i="101"/>
  <c r="W27" i="124"/>
  <c r="W28" i="123"/>
  <c r="R26" i="201"/>
  <c r="S26" i="201"/>
  <c r="L33" i="124"/>
  <c r="L34" i="123"/>
  <c r="K61" i="123"/>
  <c r="K61" i="101" s="1"/>
  <c r="K61" i="129" s="1"/>
  <c r="D8" i="123"/>
  <c r="D9" i="101"/>
  <c r="L26" i="201"/>
  <c r="W155" i="149"/>
  <c r="K22" i="123"/>
  <c r="K23" i="101"/>
  <c r="E22" i="123"/>
  <c r="E23" i="101"/>
  <c r="M17" i="124"/>
  <c r="M18" i="123"/>
  <c r="O22" i="123"/>
  <c r="O23" i="101"/>
  <c r="W11" i="123"/>
  <c r="W12" i="101"/>
  <c r="M11" i="123"/>
  <c r="M12" i="101"/>
  <c r="Q2" i="204"/>
  <c r="P4" i="123"/>
  <c r="P5" i="101"/>
  <c r="S155" i="149"/>
  <c r="T8" i="123"/>
  <c r="T9" i="101"/>
  <c r="F11" i="123"/>
  <c r="F12" i="101"/>
  <c r="H22" i="123"/>
  <c r="H23" i="101"/>
  <c r="X8" i="123"/>
  <c r="X9" i="101"/>
  <c r="J4" i="123"/>
  <c r="J5" i="101"/>
  <c r="X27" i="124"/>
  <c r="X28" i="123"/>
  <c r="R155" i="149"/>
  <c r="L4" i="123"/>
  <c r="L5" i="101"/>
  <c r="T27" i="124"/>
  <c r="T26" i="124" s="1"/>
  <c r="T28" i="123"/>
  <c r="U27" i="124"/>
  <c r="U26" i="124" s="1"/>
  <c r="U28" i="123"/>
  <c r="M22" i="123"/>
  <c r="M23" i="101"/>
  <c r="S33" i="124"/>
  <c r="S34" i="123"/>
  <c r="H3" i="124"/>
  <c r="G22" i="123"/>
  <c r="G23" i="101"/>
  <c r="V33" i="124"/>
  <c r="V34" i="123"/>
  <c r="E33" i="124"/>
  <c r="E34" i="123"/>
  <c r="O155" i="149"/>
  <c r="U8" i="123"/>
  <c r="U9" i="101"/>
  <c r="S27" i="124"/>
  <c r="S28" i="123"/>
  <c r="S8" i="123"/>
  <c r="S9" i="101"/>
  <c r="F17" i="124"/>
  <c r="F18" i="123"/>
  <c r="E26" i="201"/>
  <c r="J27" i="203"/>
  <c r="S17" i="124"/>
  <c r="S18" i="123"/>
  <c r="L27" i="124"/>
  <c r="L28" i="123"/>
  <c r="T11" i="123"/>
  <c r="T12" i="101"/>
  <c r="R11" i="123"/>
  <c r="R12" i="101"/>
  <c r="O52" i="204"/>
  <c r="Q4" i="123"/>
  <c r="Q5" i="101"/>
  <c r="P3" i="124"/>
  <c r="K17" i="124"/>
  <c r="K18" i="123"/>
  <c r="W4" i="123"/>
  <c r="W5" i="101"/>
  <c r="N8" i="123"/>
  <c r="N9" i="101"/>
  <c r="F3" i="124"/>
  <c r="J3" i="124"/>
  <c r="E4" i="123"/>
  <c r="E5" i="101"/>
  <c r="O3" i="123" l="1"/>
  <c r="R26" i="124"/>
  <c r="G26" i="124"/>
  <c r="P157" i="149"/>
  <c r="K3" i="123"/>
  <c r="O2" i="204"/>
  <c r="L3" i="123"/>
  <c r="Q26" i="124"/>
  <c r="X26" i="124"/>
  <c r="D2" i="204"/>
  <c r="E2" i="204"/>
  <c r="F26" i="124"/>
  <c r="J157" i="149"/>
  <c r="K157" i="149"/>
  <c r="W26" i="124"/>
  <c r="F2" i="204"/>
  <c r="N157" i="149"/>
  <c r="P26" i="124"/>
  <c r="M26" i="124"/>
  <c r="L26" i="124"/>
  <c r="H26" i="124"/>
  <c r="J26" i="203"/>
  <c r="R3" i="123"/>
  <c r="M157" i="149"/>
  <c r="C75" i="124"/>
  <c r="C75" i="123" s="1"/>
  <c r="C75" i="101" s="1"/>
  <c r="C75" i="129" s="1"/>
  <c r="P3" i="123"/>
  <c r="J3" i="123"/>
  <c r="D26" i="124"/>
  <c r="Q3" i="123"/>
  <c r="H3" i="123"/>
  <c r="I26" i="124"/>
  <c r="S26" i="124"/>
  <c r="J26" i="201"/>
  <c r="G3" i="123"/>
  <c r="C71" i="204"/>
  <c r="N8" i="101"/>
  <c r="N9" i="129"/>
  <c r="N8" i="129" s="1"/>
  <c r="S17" i="123"/>
  <c r="S18" i="101"/>
  <c r="S33" i="123"/>
  <c r="S34" i="101"/>
  <c r="V11" i="101"/>
  <c r="V12" i="129"/>
  <c r="V11" i="129" s="1"/>
  <c r="X33" i="123"/>
  <c r="X34" i="101"/>
  <c r="F23" i="129"/>
  <c r="F22" i="129" s="1"/>
  <c r="F22" i="101"/>
  <c r="W33" i="123"/>
  <c r="W34" i="101"/>
  <c r="H11" i="101"/>
  <c r="H12" i="129"/>
  <c r="H11" i="129" s="1"/>
  <c r="I33" i="123"/>
  <c r="I34" i="101"/>
  <c r="V26" i="124"/>
  <c r="S22" i="101"/>
  <c r="S23" i="129"/>
  <c r="S22" i="129" s="1"/>
  <c r="D27" i="123"/>
  <c r="D28" i="101"/>
  <c r="G11" i="101"/>
  <c r="G12" i="129"/>
  <c r="G11" i="129" s="1"/>
  <c r="I11" i="101"/>
  <c r="I12" i="129"/>
  <c r="I11" i="129" s="1"/>
  <c r="H8" i="101"/>
  <c r="H9" i="129"/>
  <c r="H8" i="129" s="1"/>
  <c r="N27" i="123"/>
  <c r="N28" i="101"/>
  <c r="F8" i="101"/>
  <c r="F9" i="129"/>
  <c r="F8" i="129" s="1"/>
  <c r="K27" i="123"/>
  <c r="K28" i="101"/>
  <c r="R11" i="101"/>
  <c r="R12" i="129"/>
  <c r="R11" i="129" s="1"/>
  <c r="S27" i="123"/>
  <c r="S28" i="101"/>
  <c r="V33" i="123"/>
  <c r="V34" i="101"/>
  <c r="T27" i="123"/>
  <c r="T28" i="101"/>
  <c r="X27" i="123"/>
  <c r="X28" i="101"/>
  <c r="F11" i="101"/>
  <c r="F12" i="129"/>
  <c r="F11" i="129" s="1"/>
  <c r="E22" i="101"/>
  <c r="E23" i="129"/>
  <c r="E22" i="129" s="1"/>
  <c r="D8" i="101"/>
  <c r="D9" i="129"/>
  <c r="D8" i="129" s="1"/>
  <c r="W27" i="123"/>
  <c r="W28" i="101"/>
  <c r="Q27" i="123"/>
  <c r="Q28" i="101"/>
  <c r="I27" i="123"/>
  <c r="I28" i="101"/>
  <c r="X17" i="123"/>
  <c r="X18" i="101"/>
  <c r="H27" i="123"/>
  <c r="H26" i="123" s="1"/>
  <c r="H28" i="101"/>
  <c r="I8" i="101"/>
  <c r="I9" i="129"/>
  <c r="I8" i="129" s="1"/>
  <c r="P22" i="101"/>
  <c r="P23" i="129"/>
  <c r="P22" i="129" s="1"/>
  <c r="R4" i="101"/>
  <c r="R5" i="129"/>
  <c r="R4" i="129" s="1"/>
  <c r="N26" i="124"/>
  <c r="X3" i="123"/>
  <c r="J17" i="123"/>
  <c r="J18" i="101"/>
  <c r="G17" i="123"/>
  <c r="G18" i="101"/>
  <c r="K26" i="124"/>
  <c r="Q4" i="101"/>
  <c r="Q5" i="129"/>
  <c r="Q4" i="129" s="1"/>
  <c r="P4" i="101"/>
  <c r="P5" i="129"/>
  <c r="P4" i="129" s="1"/>
  <c r="W11" i="101"/>
  <c r="W12" i="129"/>
  <c r="W11" i="129" s="1"/>
  <c r="U17" i="123"/>
  <c r="U18" i="101"/>
  <c r="T4" i="101"/>
  <c r="T5" i="129"/>
  <c r="T4" i="129" s="1"/>
  <c r="K4" i="101"/>
  <c r="K5" i="129"/>
  <c r="K4" i="129" s="1"/>
  <c r="V17" i="123"/>
  <c r="V18" i="101"/>
  <c r="W17" i="123"/>
  <c r="W18" i="101"/>
  <c r="M4" i="101"/>
  <c r="M5" i="129"/>
  <c r="M4" i="129" s="1"/>
  <c r="R34" i="129"/>
  <c r="R33" i="129" s="1"/>
  <c r="R33" i="101"/>
  <c r="X22" i="101"/>
  <c r="X23" i="129"/>
  <c r="X22" i="129" s="1"/>
  <c r="J27" i="124"/>
  <c r="J28" i="123"/>
  <c r="P11" i="101"/>
  <c r="P12" i="129"/>
  <c r="P11" i="129" s="1"/>
  <c r="V4" i="101"/>
  <c r="V5" i="129"/>
  <c r="V4" i="129" s="1"/>
  <c r="O11" i="101"/>
  <c r="O12" i="129"/>
  <c r="O11" i="129" s="1"/>
  <c r="P17" i="123"/>
  <c r="P18" i="101"/>
  <c r="O17" i="123"/>
  <c r="O18" i="101"/>
  <c r="U8" i="101"/>
  <c r="U9" i="129"/>
  <c r="U8" i="129" s="1"/>
  <c r="G22" i="101"/>
  <c r="G23" i="129"/>
  <c r="G22" i="129" s="1"/>
  <c r="J4" i="101"/>
  <c r="J5" i="129"/>
  <c r="J4" i="129" s="1"/>
  <c r="W3" i="123"/>
  <c r="K22" i="101"/>
  <c r="K23" i="129"/>
  <c r="K22" i="129" s="1"/>
  <c r="O4" i="101"/>
  <c r="O5" i="129"/>
  <c r="O4" i="129" s="1"/>
  <c r="F4" i="101"/>
  <c r="F5" i="129"/>
  <c r="F4" i="129" s="1"/>
  <c r="U33" i="123"/>
  <c r="U34" i="101"/>
  <c r="R22" i="101"/>
  <c r="R23" i="129"/>
  <c r="R22" i="129" s="1"/>
  <c r="S11" i="101"/>
  <c r="S12" i="129"/>
  <c r="S11" i="129" s="1"/>
  <c r="T3" i="123"/>
  <c r="U11" i="101"/>
  <c r="U12" i="129"/>
  <c r="U11" i="129" s="1"/>
  <c r="M3" i="123"/>
  <c r="L11" i="101"/>
  <c r="L12" i="129"/>
  <c r="L11" i="129" s="1"/>
  <c r="L8" i="101"/>
  <c r="L9" i="129"/>
  <c r="L8" i="129" s="1"/>
  <c r="T22" i="101"/>
  <c r="T23" i="129"/>
  <c r="T22" i="129" s="1"/>
  <c r="M8" i="101"/>
  <c r="M9" i="129"/>
  <c r="M8" i="129" s="1"/>
  <c r="V3" i="123"/>
  <c r="I17" i="123"/>
  <c r="I18" i="101"/>
  <c r="C66" i="124"/>
  <c r="C66" i="123" s="1"/>
  <c r="C66" i="101" s="1"/>
  <c r="C66" i="129" s="1"/>
  <c r="C44" i="124"/>
  <c r="C44" i="123" s="1"/>
  <c r="C44" i="101" s="1"/>
  <c r="C44" i="129" s="1"/>
  <c r="C40" i="124"/>
  <c r="C40" i="123" s="1"/>
  <c r="C40" i="101" s="1"/>
  <c r="C40" i="129" s="1"/>
  <c r="C31" i="124"/>
  <c r="C31" i="123" s="1"/>
  <c r="C31" i="101" s="1"/>
  <c r="C31" i="129" s="1"/>
  <c r="C45" i="124"/>
  <c r="C45" i="123" s="1"/>
  <c r="C45" i="101" s="1"/>
  <c r="C45" i="129" s="1"/>
  <c r="C37" i="124"/>
  <c r="C37" i="123" s="1"/>
  <c r="C37" i="101" s="1"/>
  <c r="C37" i="129" s="1"/>
  <c r="C32" i="124"/>
  <c r="C32" i="123" s="1"/>
  <c r="C32" i="101" s="1"/>
  <c r="C32" i="129" s="1"/>
  <c r="C46" i="124"/>
  <c r="C46" i="123" s="1"/>
  <c r="C46" i="101" s="1"/>
  <c r="C46" i="129" s="1"/>
  <c r="C38" i="124"/>
  <c r="C38" i="123" s="1"/>
  <c r="C38" i="101" s="1"/>
  <c r="C38" i="129" s="1"/>
  <c r="C29" i="124"/>
  <c r="C29" i="123" s="1"/>
  <c r="C29" i="101" s="1"/>
  <c r="C29" i="129" s="1"/>
  <c r="C69" i="124"/>
  <c r="C69" i="123" s="1"/>
  <c r="C69" i="101" s="1"/>
  <c r="C69" i="129" s="1"/>
  <c r="C65" i="124"/>
  <c r="C65" i="123" s="1"/>
  <c r="C65" i="101" s="1"/>
  <c r="C65" i="129" s="1"/>
  <c r="C47" i="124"/>
  <c r="C47" i="123" s="1"/>
  <c r="C47" i="101" s="1"/>
  <c r="C47" i="129" s="1"/>
  <c r="C43" i="124"/>
  <c r="C43" i="123" s="1"/>
  <c r="C43" i="101" s="1"/>
  <c r="C43" i="129" s="1"/>
  <c r="C39" i="124"/>
  <c r="C39" i="123" s="1"/>
  <c r="C39" i="101" s="1"/>
  <c r="C39" i="129" s="1"/>
  <c r="C35" i="124"/>
  <c r="C35" i="123" s="1"/>
  <c r="C35" i="101" s="1"/>
  <c r="C35" i="129" s="1"/>
  <c r="C30" i="124"/>
  <c r="C30" i="123" s="1"/>
  <c r="C30" i="101" s="1"/>
  <c r="C30" i="129" s="1"/>
  <c r="Q157" i="149"/>
  <c r="O23" i="129"/>
  <c r="O22" i="129" s="1"/>
  <c r="O22" i="101"/>
  <c r="F3" i="123"/>
  <c r="Q17" i="123"/>
  <c r="Q18" i="101"/>
  <c r="P27" i="123"/>
  <c r="P28" i="101"/>
  <c r="M27" i="123"/>
  <c r="M28" i="101"/>
  <c r="Q11" i="101"/>
  <c r="Q12" i="129"/>
  <c r="Q11" i="129" s="1"/>
  <c r="E8" i="101"/>
  <c r="E9" i="129"/>
  <c r="E8" i="129" s="1"/>
  <c r="J8" i="101"/>
  <c r="J9" i="129"/>
  <c r="J8" i="129" s="1"/>
  <c r="K33" i="123"/>
  <c r="K26" i="123" s="1"/>
  <c r="K34" i="101"/>
  <c r="H34" i="129"/>
  <c r="H33" i="129" s="1"/>
  <c r="H33" i="101"/>
  <c r="D17" i="123"/>
  <c r="D18" i="101"/>
  <c r="D4" i="101"/>
  <c r="D5" i="129"/>
  <c r="D4" i="129" s="1"/>
  <c r="N17" i="123"/>
  <c r="N18" i="101"/>
  <c r="G4" i="101"/>
  <c r="G5" i="129"/>
  <c r="G4" i="129" s="1"/>
  <c r="K11" i="101"/>
  <c r="K12" i="129"/>
  <c r="K11" i="129" s="1"/>
  <c r="C52" i="202"/>
  <c r="G8" i="101"/>
  <c r="G9" i="129"/>
  <c r="G8" i="129" s="1"/>
  <c r="O27" i="123"/>
  <c r="O28" i="101"/>
  <c r="W8" i="101"/>
  <c r="W9" i="129"/>
  <c r="W8" i="129" s="1"/>
  <c r="E4" i="101"/>
  <c r="E5" i="129"/>
  <c r="E4" i="129" s="1"/>
  <c r="F17" i="123"/>
  <c r="F18" i="101"/>
  <c r="W4" i="101"/>
  <c r="W5" i="129"/>
  <c r="W4" i="129" s="1"/>
  <c r="M22" i="101"/>
  <c r="M23" i="129"/>
  <c r="M22" i="129" s="1"/>
  <c r="X8" i="101"/>
  <c r="X9" i="129"/>
  <c r="X8" i="129" s="1"/>
  <c r="M11" i="101"/>
  <c r="M12" i="129"/>
  <c r="M11" i="129" s="1"/>
  <c r="E11" i="101"/>
  <c r="E12" i="129"/>
  <c r="E11" i="129" s="1"/>
  <c r="P8" i="101"/>
  <c r="P9" i="129"/>
  <c r="P8" i="129" s="1"/>
  <c r="Q8" i="101"/>
  <c r="Q9" i="129"/>
  <c r="Q8" i="129" s="1"/>
  <c r="R27" i="123"/>
  <c r="R26" i="123" s="1"/>
  <c r="R28" i="101"/>
  <c r="P33" i="123"/>
  <c r="P34" i="101"/>
  <c r="S4" i="101"/>
  <c r="S5" i="129"/>
  <c r="S4" i="129" s="1"/>
  <c r="D3" i="123"/>
  <c r="G157" i="149"/>
  <c r="K8" i="101"/>
  <c r="K9" i="129"/>
  <c r="K8" i="129" s="1"/>
  <c r="C61" i="124"/>
  <c r="C61" i="123" s="1"/>
  <c r="C61" i="101" s="1"/>
  <c r="C61" i="129" s="1"/>
  <c r="C20" i="124"/>
  <c r="C20" i="123" s="1"/>
  <c r="C20" i="101" s="1"/>
  <c r="C20" i="129" s="1"/>
  <c r="N4" i="101"/>
  <c r="N5" i="129"/>
  <c r="N4" i="129" s="1"/>
  <c r="O26" i="124"/>
  <c r="C52" i="204"/>
  <c r="T11" i="101"/>
  <c r="T12" i="129"/>
  <c r="T11" i="129" s="1"/>
  <c r="L27" i="123"/>
  <c r="L28" i="101"/>
  <c r="S8" i="101"/>
  <c r="S9" i="129"/>
  <c r="S8" i="129" s="1"/>
  <c r="T8" i="101"/>
  <c r="T9" i="129"/>
  <c r="T8" i="129" s="1"/>
  <c r="M17" i="123"/>
  <c r="M18" i="101"/>
  <c r="L33" i="123"/>
  <c r="L26" i="123" s="1"/>
  <c r="L34" i="101"/>
  <c r="E3" i="123"/>
  <c r="Q22" i="101"/>
  <c r="Q23" i="129"/>
  <c r="Q22" i="129" s="1"/>
  <c r="J22" i="101"/>
  <c r="J23" i="129"/>
  <c r="J22" i="129" s="1"/>
  <c r="T33" i="123"/>
  <c r="T34" i="101"/>
  <c r="O33" i="123"/>
  <c r="O34" i="101"/>
  <c r="U22" i="101"/>
  <c r="U23" i="129"/>
  <c r="U22" i="129" s="1"/>
  <c r="I22" i="101"/>
  <c r="I23" i="129"/>
  <c r="I22" i="129" s="1"/>
  <c r="N33" i="123"/>
  <c r="N26" i="123" s="1"/>
  <c r="N34" i="101"/>
  <c r="R17" i="123"/>
  <c r="R18" i="101"/>
  <c r="D11" i="101"/>
  <c r="D12" i="129"/>
  <c r="D11" i="129" s="1"/>
  <c r="R8" i="101"/>
  <c r="R9" i="129"/>
  <c r="R8" i="129" s="1"/>
  <c r="S3" i="123"/>
  <c r="J33" i="124"/>
  <c r="J34" i="123"/>
  <c r="E17" i="123"/>
  <c r="E18" i="101"/>
  <c r="U4" i="101"/>
  <c r="U5" i="129"/>
  <c r="U4" i="129" s="1"/>
  <c r="X11" i="101"/>
  <c r="X12" i="129"/>
  <c r="X11" i="129" s="1"/>
  <c r="F27" i="123"/>
  <c r="F28" i="101"/>
  <c r="I4" i="101"/>
  <c r="I5" i="129"/>
  <c r="I4" i="129" s="1"/>
  <c r="T17" i="123"/>
  <c r="T18" i="101"/>
  <c r="O9" i="129"/>
  <c r="O8" i="129" s="1"/>
  <c r="O8" i="101"/>
  <c r="F33" i="123"/>
  <c r="F34" i="101"/>
  <c r="M33" i="123"/>
  <c r="M34" i="101"/>
  <c r="N3" i="123"/>
  <c r="E27" i="123"/>
  <c r="E28" i="101"/>
  <c r="K17" i="123"/>
  <c r="K18" i="101"/>
  <c r="E33" i="123"/>
  <c r="E34" i="101"/>
  <c r="U27" i="123"/>
  <c r="U26" i="123" s="1"/>
  <c r="U28" i="101"/>
  <c r="L4" i="101"/>
  <c r="L5" i="129"/>
  <c r="L4" i="129" s="1"/>
  <c r="H22" i="101"/>
  <c r="H23" i="129"/>
  <c r="H22" i="129" s="1"/>
  <c r="J11" i="101"/>
  <c r="J12" i="129"/>
  <c r="J11" i="129" s="1"/>
  <c r="I157" i="149"/>
  <c r="D22" i="101"/>
  <c r="D23" i="129"/>
  <c r="D22" i="129" s="1"/>
  <c r="N11" i="101"/>
  <c r="N12" i="129"/>
  <c r="N11" i="129" s="1"/>
  <c r="V27" i="123"/>
  <c r="V28" i="101"/>
  <c r="G27" i="123"/>
  <c r="G28" i="101"/>
  <c r="N22" i="101"/>
  <c r="N23" i="129"/>
  <c r="N22" i="129" s="1"/>
  <c r="D33" i="123"/>
  <c r="D34" i="101"/>
  <c r="Q33" i="123"/>
  <c r="Q26" i="123" s="1"/>
  <c r="Q34" i="101"/>
  <c r="L17" i="123"/>
  <c r="L18" i="101"/>
  <c r="U3" i="123"/>
  <c r="H17" i="123"/>
  <c r="H18" i="101"/>
  <c r="I3" i="123"/>
  <c r="W22" i="101"/>
  <c r="W23" i="129"/>
  <c r="W22" i="129" s="1"/>
  <c r="V8" i="101"/>
  <c r="V9" i="129"/>
  <c r="V8" i="129" s="1"/>
  <c r="V22" i="101"/>
  <c r="V23" i="129"/>
  <c r="V22" i="129" s="1"/>
  <c r="C36" i="124"/>
  <c r="C36" i="123" s="1"/>
  <c r="C36" i="101" s="1"/>
  <c r="C36" i="129" s="1"/>
  <c r="E26" i="124"/>
  <c r="G33" i="123"/>
  <c r="G34" i="101"/>
  <c r="U3" i="129" l="1"/>
  <c r="O157" i="149"/>
  <c r="F157" i="149"/>
  <c r="H3" i="101"/>
  <c r="D157" i="149"/>
  <c r="D26" i="123"/>
  <c r="F26" i="123"/>
  <c r="V26" i="123"/>
  <c r="E157" i="149"/>
  <c r="I3" i="101"/>
  <c r="F3" i="101"/>
  <c r="H3" i="129"/>
  <c r="L3" i="129"/>
  <c r="L3" i="101"/>
  <c r="F3" i="129"/>
  <c r="U3" i="101"/>
  <c r="I3" i="129"/>
  <c r="S26" i="123"/>
  <c r="N3" i="101"/>
  <c r="P26" i="123"/>
  <c r="C42" i="124"/>
  <c r="C42" i="123" s="1"/>
  <c r="C42" i="101" s="1"/>
  <c r="C42" i="129" s="1"/>
  <c r="C41" i="124"/>
  <c r="C41" i="123" s="1"/>
  <c r="C41" i="101" s="1"/>
  <c r="C41" i="129" s="1"/>
  <c r="C48" i="124"/>
  <c r="C48" i="123" s="1"/>
  <c r="C48" i="101" s="1"/>
  <c r="C48" i="129" s="1"/>
  <c r="G26" i="123"/>
  <c r="W26" i="123"/>
  <c r="C50" i="124"/>
  <c r="C50" i="123" s="1"/>
  <c r="C50" i="101" s="1"/>
  <c r="C50" i="129" s="1"/>
  <c r="C49" i="124"/>
  <c r="C49" i="123" s="1"/>
  <c r="C49" i="101" s="1"/>
  <c r="C49" i="129" s="1"/>
  <c r="C21" i="124"/>
  <c r="C21" i="123" s="1"/>
  <c r="C21" i="101" s="1"/>
  <c r="C21" i="129" s="1"/>
  <c r="C68" i="124"/>
  <c r="C68" i="123" s="1"/>
  <c r="C68" i="101" s="1"/>
  <c r="C68" i="129" s="1"/>
  <c r="C67" i="124"/>
  <c r="C67" i="123" s="1"/>
  <c r="C67" i="101" s="1"/>
  <c r="C67" i="129" s="1"/>
  <c r="C17" i="203"/>
  <c r="X26" i="123"/>
  <c r="X3" i="129"/>
  <c r="G3" i="101"/>
  <c r="M3" i="129"/>
  <c r="X3" i="101"/>
  <c r="M26" i="123"/>
  <c r="W3" i="129"/>
  <c r="J33" i="123"/>
  <c r="J34" i="101"/>
  <c r="C17" i="201"/>
  <c r="C18" i="124"/>
  <c r="C6" i="124"/>
  <c r="C6" i="123" s="1"/>
  <c r="C6" i="101" s="1"/>
  <c r="C6" i="129" s="1"/>
  <c r="P17" i="101"/>
  <c r="P18" i="129"/>
  <c r="P17" i="129" s="1"/>
  <c r="J27" i="123"/>
  <c r="J28" i="101"/>
  <c r="W17" i="101"/>
  <c r="W18" i="129"/>
  <c r="W17" i="129" s="1"/>
  <c r="G17" i="101"/>
  <c r="G18" i="129"/>
  <c r="G17" i="129" s="1"/>
  <c r="X34" i="129"/>
  <c r="X33" i="129" s="1"/>
  <c r="X33" i="101"/>
  <c r="V28" i="129"/>
  <c r="V27" i="129" s="1"/>
  <c r="V27" i="101"/>
  <c r="H17" i="101"/>
  <c r="H18" i="129"/>
  <c r="H17" i="129" s="1"/>
  <c r="U28" i="129"/>
  <c r="U27" i="129" s="1"/>
  <c r="U27" i="101"/>
  <c r="O27" i="101"/>
  <c r="O28" i="129"/>
  <c r="O27" i="129" s="1"/>
  <c r="N17" i="101"/>
  <c r="N18" i="129"/>
  <c r="N17" i="129" s="1"/>
  <c r="P27" i="101"/>
  <c r="P28" i="129"/>
  <c r="P27" i="129" s="1"/>
  <c r="C11" i="203"/>
  <c r="C28" i="124"/>
  <c r="C27" i="201"/>
  <c r="C11" i="201"/>
  <c r="C12" i="124"/>
  <c r="J26" i="124"/>
  <c r="Q27" i="101"/>
  <c r="Q28" i="129"/>
  <c r="Q27" i="129" s="1"/>
  <c r="S27" i="101"/>
  <c r="S28" i="129"/>
  <c r="S27" i="129" s="1"/>
  <c r="S17" i="101"/>
  <c r="S18" i="129"/>
  <c r="S17" i="129" s="1"/>
  <c r="E27" i="101"/>
  <c r="E28" i="129"/>
  <c r="E27" i="129" s="1"/>
  <c r="S3" i="129"/>
  <c r="P34" i="129"/>
  <c r="P33" i="129" s="1"/>
  <c r="P33" i="101"/>
  <c r="O26" i="123"/>
  <c r="K34" i="129"/>
  <c r="K33" i="129" s="1"/>
  <c r="K33" i="101"/>
  <c r="C34" i="124"/>
  <c r="C33" i="201"/>
  <c r="C9" i="124"/>
  <c r="C8" i="201"/>
  <c r="C16" i="124"/>
  <c r="C16" i="123" s="1"/>
  <c r="C16" i="101" s="1"/>
  <c r="C16" i="129" s="1"/>
  <c r="O17" i="101"/>
  <c r="O18" i="129"/>
  <c r="O17" i="129" s="1"/>
  <c r="V18" i="129"/>
  <c r="V17" i="129" s="1"/>
  <c r="V17" i="101"/>
  <c r="J17" i="101"/>
  <c r="J18" i="129"/>
  <c r="J17" i="129" s="1"/>
  <c r="E34" i="129"/>
  <c r="E33" i="129" s="1"/>
  <c r="E33" i="101"/>
  <c r="T17" i="101"/>
  <c r="T18" i="129"/>
  <c r="T17" i="129" s="1"/>
  <c r="R17" i="101"/>
  <c r="R18" i="129"/>
  <c r="R17" i="129" s="1"/>
  <c r="O34" i="129"/>
  <c r="O33" i="129" s="1"/>
  <c r="O33" i="101"/>
  <c r="S3" i="101"/>
  <c r="F17" i="101"/>
  <c r="F18" i="129"/>
  <c r="F17" i="129" s="1"/>
  <c r="D3" i="129"/>
  <c r="Q17" i="101"/>
  <c r="Q18" i="129"/>
  <c r="Q17" i="129" s="1"/>
  <c r="C4" i="203"/>
  <c r="O3" i="129"/>
  <c r="J3" i="129"/>
  <c r="C14" i="124"/>
  <c r="C14" i="123" s="1"/>
  <c r="C14" i="101" s="1"/>
  <c r="C14" i="129" s="1"/>
  <c r="C5" i="124"/>
  <c r="C4" i="201"/>
  <c r="T3" i="129"/>
  <c r="P3" i="129"/>
  <c r="W27" i="101"/>
  <c r="W28" i="129"/>
  <c r="W27" i="129" s="1"/>
  <c r="X27" i="101"/>
  <c r="X28" i="129"/>
  <c r="X27" i="129" s="1"/>
  <c r="N27" i="101"/>
  <c r="N28" i="129"/>
  <c r="N27" i="129" s="1"/>
  <c r="W34" i="129"/>
  <c r="W33" i="129" s="1"/>
  <c r="W33" i="101"/>
  <c r="G34" i="129"/>
  <c r="G33" i="129" s="1"/>
  <c r="G33" i="101"/>
  <c r="L17" i="101"/>
  <c r="L18" i="129"/>
  <c r="L17" i="129" s="1"/>
  <c r="E26" i="123"/>
  <c r="L34" i="129"/>
  <c r="L33" i="129" s="1"/>
  <c r="L33" i="101"/>
  <c r="N3" i="129"/>
  <c r="D3" i="101"/>
  <c r="O3" i="101"/>
  <c r="J3" i="101"/>
  <c r="C24" i="124"/>
  <c r="C24" i="123" s="1"/>
  <c r="C24" i="101" s="1"/>
  <c r="C24" i="129" s="1"/>
  <c r="C10" i="124"/>
  <c r="C10" i="123" s="1"/>
  <c r="C10" i="101" s="1"/>
  <c r="C10" i="129" s="1"/>
  <c r="C27" i="203"/>
  <c r="V3" i="129"/>
  <c r="K3" i="129"/>
  <c r="T3" i="101"/>
  <c r="P3" i="101"/>
  <c r="H27" i="101"/>
  <c r="H26" i="101" s="1"/>
  <c r="H28" i="129"/>
  <c r="H27" i="129" s="1"/>
  <c r="H26" i="129" s="1"/>
  <c r="K17" i="101"/>
  <c r="K18" i="129"/>
  <c r="K17" i="129" s="1"/>
  <c r="M34" i="129"/>
  <c r="M33" i="129" s="1"/>
  <c r="M33" i="101"/>
  <c r="N34" i="129"/>
  <c r="N33" i="129" s="1"/>
  <c r="N33" i="101"/>
  <c r="T34" i="129"/>
  <c r="T33" i="129" s="1"/>
  <c r="T33" i="101"/>
  <c r="L27" i="101"/>
  <c r="L28" i="129"/>
  <c r="L27" i="129" s="1"/>
  <c r="R27" i="101"/>
  <c r="R26" i="101" s="1"/>
  <c r="R28" i="129"/>
  <c r="R27" i="129" s="1"/>
  <c r="R26" i="129" s="1"/>
  <c r="W3" i="101"/>
  <c r="E3" i="129"/>
  <c r="D17" i="101"/>
  <c r="D18" i="129"/>
  <c r="D17" i="129" s="1"/>
  <c r="C7" i="124"/>
  <c r="C7" i="123" s="1"/>
  <c r="C7" i="101" s="1"/>
  <c r="C7" i="129" s="1"/>
  <c r="C15" i="124"/>
  <c r="C15" i="123" s="1"/>
  <c r="C15" i="101" s="1"/>
  <c r="C15" i="129" s="1"/>
  <c r="C33" i="203"/>
  <c r="V3" i="101"/>
  <c r="K3" i="101"/>
  <c r="Q3" i="129"/>
  <c r="T27" i="101"/>
  <c r="T28" i="129"/>
  <c r="T27" i="129" s="1"/>
  <c r="D27" i="101"/>
  <c r="D28" i="129"/>
  <c r="D27" i="129" s="1"/>
  <c r="Q34" i="129"/>
  <c r="Q33" i="129" s="1"/>
  <c r="Q33" i="101"/>
  <c r="G27" i="101"/>
  <c r="G28" i="129"/>
  <c r="G27" i="129" s="1"/>
  <c r="E17" i="101"/>
  <c r="E18" i="129"/>
  <c r="E17" i="129" s="1"/>
  <c r="M17" i="101"/>
  <c r="M18" i="129"/>
  <c r="M17" i="129" s="1"/>
  <c r="C19" i="124"/>
  <c r="C19" i="123" s="1"/>
  <c r="C19" i="101" s="1"/>
  <c r="C19" i="129" s="1"/>
  <c r="E3" i="101"/>
  <c r="I17" i="101"/>
  <c r="I18" i="129"/>
  <c r="I17" i="129" s="1"/>
  <c r="C13" i="124"/>
  <c r="C13" i="123" s="1"/>
  <c r="C13" i="101" s="1"/>
  <c r="C13" i="129" s="1"/>
  <c r="C25" i="124"/>
  <c r="C25" i="123" s="1"/>
  <c r="C25" i="101" s="1"/>
  <c r="C25" i="129" s="1"/>
  <c r="C17" i="204"/>
  <c r="C2" i="204" s="1"/>
  <c r="Q3" i="101"/>
  <c r="R3" i="129"/>
  <c r="I27" i="101"/>
  <c r="I28" i="129"/>
  <c r="I27" i="129" s="1"/>
  <c r="T26" i="123"/>
  <c r="K27" i="101"/>
  <c r="K28" i="129"/>
  <c r="K27" i="129" s="1"/>
  <c r="D34" i="129"/>
  <c r="D33" i="129" s="1"/>
  <c r="D33" i="101"/>
  <c r="F34" i="129"/>
  <c r="F33" i="129" s="1"/>
  <c r="F33" i="101"/>
  <c r="F27" i="101"/>
  <c r="F28" i="129"/>
  <c r="F27" i="129" s="1"/>
  <c r="C51" i="124"/>
  <c r="C51" i="123" s="1"/>
  <c r="C51" i="101" s="1"/>
  <c r="C51" i="129" s="1"/>
  <c r="C17" i="202"/>
  <c r="C2" i="202" s="1"/>
  <c r="G3" i="129"/>
  <c r="M27" i="101"/>
  <c r="M28" i="129"/>
  <c r="M27" i="129" s="1"/>
  <c r="C22" i="203"/>
  <c r="C8" i="203"/>
  <c r="C64" i="124"/>
  <c r="C64" i="123" s="1"/>
  <c r="C64" i="101" s="1"/>
  <c r="C64" i="129" s="1"/>
  <c r="C63" i="124"/>
  <c r="C63" i="123" s="1"/>
  <c r="C63" i="101" s="1"/>
  <c r="C63" i="129" s="1"/>
  <c r="U34" i="129"/>
  <c r="U33" i="129" s="1"/>
  <c r="U33" i="101"/>
  <c r="C23" i="124"/>
  <c r="C22" i="201"/>
  <c r="M3" i="101"/>
  <c r="U17" i="101"/>
  <c r="U18" i="129"/>
  <c r="U17" i="129" s="1"/>
  <c r="R3" i="101"/>
  <c r="X17" i="101"/>
  <c r="X18" i="129"/>
  <c r="X17" i="129" s="1"/>
  <c r="I26" i="123"/>
  <c r="V34" i="129"/>
  <c r="V33" i="129" s="1"/>
  <c r="V33" i="101"/>
  <c r="I34" i="129"/>
  <c r="I33" i="129" s="1"/>
  <c r="I26" i="129" s="1"/>
  <c r="I33" i="101"/>
  <c r="S34" i="129"/>
  <c r="S33" i="129" s="1"/>
  <c r="S33" i="101"/>
  <c r="S26" i="101" l="1"/>
  <c r="V26" i="101"/>
  <c r="V26" i="129"/>
  <c r="U26" i="129"/>
  <c r="X26" i="129"/>
  <c r="Q26" i="101"/>
  <c r="U26" i="101"/>
  <c r="S26" i="129"/>
  <c r="D26" i="101"/>
  <c r="Q26" i="129"/>
  <c r="F26" i="129"/>
  <c r="C26" i="201"/>
  <c r="X26" i="101"/>
  <c r="E26" i="129"/>
  <c r="N26" i="101"/>
  <c r="O26" i="101"/>
  <c r="O26" i="129"/>
  <c r="T26" i="101"/>
  <c r="C3" i="201"/>
  <c r="K26" i="101"/>
  <c r="C5" i="123"/>
  <c r="C4" i="124"/>
  <c r="K26" i="129"/>
  <c r="G26" i="101"/>
  <c r="C28" i="123"/>
  <c r="C27" i="124"/>
  <c r="C23" i="123"/>
  <c r="C22" i="124"/>
  <c r="F26" i="101"/>
  <c r="T26" i="129"/>
  <c r="C26" i="203"/>
  <c r="L26" i="101"/>
  <c r="G26" i="129"/>
  <c r="C9" i="123"/>
  <c r="C8" i="124"/>
  <c r="L26" i="129"/>
  <c r="C18" i="123"/>
  <c r="C17" i="124"/>
  <c r="C155" i="149"/>
  <c r="N26" i="129"/>
  <c r="M26" i="101"/>
  <c r="W26" i="101"/>
  <c r="C3" i="203"/>
  <c r="P26" i="101"/>
  <c r="J27" i="101"/>
  <c r="J28" i="129"/>
  <c r="J27" i="129" s="1"/>
  <c r="J34" i="129"/>
  <c r="J33" i="129" s="1"/>
  <c r="J33" i="101"/>
  <c r="I26" i="101"/>
  <c r="D26" i="129"/>
  <c r="C157" i="149"/>
  <c r="M26" i="129"/>
  <c r="W26" i="129"/>
  <c r="E26" i="101"/>
  <c r="C34" i="123"/>
  <c r="C33" i="124"/>
  <c r="P26" i="129"/>
  <c r="C12" i="123"/>
  <c r="C11" i="124"/>
  <c r="J26" i="123"/>
  <c r="J26" i="129" l="1"/>
  <c r="C3" i="124"/>
  <c r="C4" i="123"/>
  <c r="C5" i="101"/>
  <c r="C17" i="123"/>
  <c r="C18" i="101"/>
  <c r="C22" i="123"/>
  <c r="C23" i="101"/>
  <c r="C34" i="101"/>
  <c r="C33" i="123"/>
  <c r="C8" i="123"/>
  <c r="C9" i="101"/>
  <c r="C26" i="124"/>
  <c r="C12" i="101"/>
  <c r="C11" i="123"/>
  <c r="J26" i="101"/>
  <c r="C27" i="123"/>
  <c r="C28" i="101"/>
  <c r="C26" i="123" l="1"/>
  <c r="D71" i="201"/>
  <c r="E71" i="201"/>
  <c r="C11" i="101"/>
  <c r="C12" i="129"/>
  <c r="C11" i="129" s="1"/>
  <c r="E52" i="201"/>
  <c r="D52" i="201"/>
  <c r="C17" i="101"/>
  <c r="C18" i="129"/>
  <c r="C17" i="129" s="1"/>
  <c r="C5" i="129"/>
  <c r="C4" i="129" s="1"/>
  <c r="C4" i="101"/>
  <c r="C3" i="123"/>
  <c r="C22" i="101"/>
  <c r="C23" i="129"/>
  <c r="C22" i="129" s="1"/>
  <c r="C34" i="129"/>
  <c r="C33" i="129" s="1"/>
  <c r="C33" i="101"/>
  <c r="C27" i="101"/>
  <c r="C28" i="129"/>
  <c r="C27" i="129" s="1"/>
  <c r="C8" i="101"/>
  <c r="C9" i="129"/>
  <c r="C8" i="129" s="1"/>
  <c r="C3" i="101" l="1"/>
  <c r="C3" i="129"/>
  <c r="C26" i="129"/>
  <c r="C26" i="101"/>
  <c r="T71" i="204" l="1"/>
  <c r="S71" i="204"/>
  <c r="C71" i="201"/>
  <c r="T52" i="204"/>
  <c r="T2" i="204" s="1"/>
  <c r="C52" i="201"/>
  <c r="S52" i="204"/>
  <c r="S2" i="204" s="1"/>
  <c r="U52" i="204" l="1"/>
  <c r="T157" i="149"/>
  <c r="S157" i="149"/>
  <c r="U71" i="204"/>
  <c r="U2" i="204" s="1"/>
  <c r="V71" i="204" l="1"/>
  <c r="X52" i="204"/>
  <c r="V52" i="204"/>
  <c r="X71" i="204"/>
  <c r="U157" i="149"/>
  <c r="V2" i="204" l="1"/>
  <c r="W71" i="204"/>
  <c r="W52" i="204"/>
  <c r="W2" i="204" s="1"/>
  <c r="V157" i="149"/>
  <c r="X2" i="204"/>
  <c r="X157" i="149" l="1"/>
  <c r="W157" i="149"/>
  <c r="C73" i="124" l="1"/>
  <c r="C73" i="123" s="1"/>
  <c r="C73" i="101" s="1"/>
  <c r="C73" i="129" s="1"/>
  <c r="C62" i="124"/>
  <c r="C62" i="123" s="1"/>
  <c r="C62" i="101" s="1"/>
  <c r="C62" i="129" s="1"/>
  <c r="C60" i="124"/>
  <c r="C60" i="123" s="1"/>
  <c r="C60" i="101" s="1"/>
  <c r="C60" i="129" s="1"/>
  <c r="C52" i="203" l="1"/>
  <c r="C59" i="124"/>
  <c r="C71" i="203"/>
  <c r="C72" i="124"/>
  <c r="C72" i="123" l="1"/>
  <c r="C71" i="124"/>
  <c r="C2" i="203"/>
  <c r="C59" i="123"/>
  <c r="C52" i="124"/>
  <c r="C52" i="123" l="1"/>
  <c r="C59" i="101"/>
  <c r="C71" i="123"/>
  <c r="C72" i="101"/>
  <c r="C156" i="149"/>
  <c r="F52" i="201" l="1"/>
  <c r="C72" i="129"/>
  <c r="C71" i="129" s="1"/>
  <c r="C71" i="101"/>
  <c r="F71" i="201"/>
  <c r="C59" i="129"/>
  <c r="C52" i="129" s="1"/>
  <c r="C52" i="101"/>
  <c r="W52" i="201" l="1"/>
  <c r="W71" i="201"/>
  <c r="G52" i="201" l="1"/>
  <c r="G71" i="201"/>
  <c r="H71" i="201" l="1"/>
  <c r="H52" i="201"/>
  <c r="J52" i="201" l="1"/>
  <c r="J71" i="201"/>
  <c r="I52" i="201"/>
  <c r="I71" i="201"/>
  <c r="K52" i="201" l="1"/>
  <c r="K71" i="201"/>
  <c r="D62" i="124" l="1"/>
  <c r="D62" i="123" s="1"/>
  <c r="D62" i="101" s="1"/>
  <c r="D62" i="129" s="1"/>
  <c r="D73" i="124"/>
  <c r="D60" i="124"/>
  <c r="D60" i="123" s="1"/>
  <c r="D60" i="101" s="1"/>
  <c r="D60" i="129" s="1"/>
  <c r="D73" i="123" l="1"/>
  <c r="D73" i="101" s="1"/>
  <c r="D73" i="129" s="1"/>
  <c r="D52" i="203"/>
  <c r="D59" i="124"/>
  <c r="D71" i="203"/>
  <c r="D72" i="124"/>
  <c r="D72" i="123" s="1"/>
  <c r="D71" i="124" l="1"/>
  <c r="D2" i="203"/>
  <c r="D71" i="123"/>
  <c r="D72" i="101"/>
  <c r="D52" i="124"/>
  <c r="D59" i="123"/>
  <c r="D156" i="149" l="1"/>
  <c r="D52" i="123"/>
  <c r="D59" i="101"/>
  <c r="D71" i="101"/>
  <c r="D72" i="129"/>
  <c r="D71" i="129" s="1"/>
  <c r="E73" i="124" l="1"/>
  <c r="E73" i="123" s="1"/>
  <c r="E73" i="101" s="1"/>
  <c r="E73" i="129" s="1"/>
  <c r="E60" i="124"/>
  <c r="E60" i="123" s="1"/>
  <c r="E60" i="101" s="1"/>
  <c r="E60" i="129" s="1"/>
  <c r="E62" i="124"/>
  <c r="E62" i="123" s="1"/>
  <c r="E62" i="101" s="1"/>
  <c r="E62" i="129" s="1"/>
  <c r="O52" i="201"/>
  <c r="D59" i="129"/>
  <c r="D52" i="129" s="1"/>
  <c r="D52" i="101"/>
  <c r="O71" i="201"/>
  <c r="F73" i="124" l="1"/>
  <c r="F73" i="123" s="1"/>
  <c r="F73" i="101" s="1"/>
  <c r="F73" i="129" s="1"/>
  <c r="F60" i="124"/>
  <c r="F60" i="123" s="1"/>
  <c r="F60" i="101" s="1"/>
  <c r="F60" i="129" s="1"/>
  <c r="F62" i="124"/>
  <c r="F62" i="123" s="1"/>
  <c r="F62" i="101" s="1"/>
  <c r="F62" i="129" s="1"/>
  <c r="E52" i="203"/>
  <c r="E59" i="124"/>
  <c r="E71" i="203"/>
  <c r="E72" i="124"/>
  <c r="E2" i="203" l="1"/>
  <c r="E52" i="124"/>
  <c r="E59" i="123"/>
  <c r="F71" i="203"/>
  <c r="F72" i="124"/>
  <c r="E156" i="149"/>
  <c r="E71" i="124"/>
  <c r="E72" i="123"/>
  <c r="F52" i="203"/>
  <c r="F59" i="124"/>
  <c r="F2" i="203" l="1"/>
  <c r="F59" i="123"/>
  <c r="F52" i="124"/>
  <c r="F71" i="124"/>
  <c r="F72" i="123"/>
  <c r="F156" i="149"/>
  <c r="E71" i="123"/>
  <c r="E72" i="101"/>
  <c r="E52" i="123"/>
  <c r="E59" i="101"/>
  <c r="E52" i="101" l="1"/>
  <c r="E59" i="129"/>
  <c r="E52" i="129" s="1"/>
  <c r="F52" i="123"/>
  <c r="F59" i="101"/>
  <c r="E71" i="101"/>
  <c r="E72" i="129"/>
  <c r="E71" i="129" s="1"/>
  <c r="F71" i="123"/>
  <c r="F72" i="101"/>
  <c r="G73" i="124" l="1"/>
  <c r="G73" i="123" s="1"/>
  <c r="G73" i="101" s="1"/>
  <c r="G73" i="129" s="1"/>
  <c r="G60" i="124"/>
  <c r="G60" i="123" s="1"/>
  <c r="G60" i="101" s="1"/>
  <c r="G60" i="129" s="1"/>
  <c r="G62" i="124"/>
  <c r="G62" i="123" s="1"/>
  <c r="G62" i="101" s="1"/>
  <c r="G62" i="129" s="1"/>
  <c r="F72" i="129"/>
  <c r="F71" i="129" s="1"/>
  <c r="F71" i="101"/>
  <c r="F59" i="129"/>
  <c r="F52" i="129" s="1"/>
  <c r="F52" i="101"/>
  <c r="G71" i="203" l="1"/>
  <c r="G72" i="124"/>
  <c r="G52" i="203"/>
  <c r="G2" i="203" s="1"/>
  <c r="G59" i="124"/>
  <c r="G52" i="124" l="1"/>
  <c r="G59" i="123"/>
  <c r="G156" i="149"/>
  <c r="G71" i="124"/>
  <c r="G72" i="123"/>
  <c r="G52" i="123" l="1"/>
  <c r="G59" i="101"/>
  <c r="H60" i="124"/>
  <c r="H60" i="123" s="1"/>
  <c r="H60" i="101" s="1"/>
  <c r="H60" i="129" s="1"/>
  <c r="H62" i="124"/>
  <c r="H62" i="123" s="1"/>
  <c r="H62" i="101" s="1"/>
  <c r="H62" i="129" s="1"/>
  <c r="H73" i="124"/>
  <c r="H73" i="123" s="1"/>
  <c r="H73" i="101" s="1"/>
  <c r="H73" i="129" s="1"/>
  <c r="G71" i="123"/>
  <c r="G72" i="101"/>
  <c r="G59" i="129" l="1"/>
  <c r="G52" i="129" s="1"/>
  <c r="G52" i="101"/>
  <c r="H52" i="203"/>
  <c r="H59" i="124"/>
  <c r="H71" i="203"/>
  <c r="H72" i="124"/>
  <c r="G71" i="101"/>
  <c r="G72" i="129"/>
  <c r="G71" i="129" s="1"/>
  <c r="H52" i="124" l="1"/>
  <c r="H59" i="123"/>
  <c r="H2" i="203"/>
  <c r="H71" i="124"/>
  <c r="H72" i="123"/>
  <c r="H156" i="149" l="1"/>
  <c r="H52" i="123"/>
  <c r="H59" i="101"/>
  <c r="H71" i="123"/>
  <c r="H72" i="101"/>
  <c r="I62" i="124" l="1"/>
  <c r="I62" i="123" s="1"/>
  <c r="I62" i="101" s="1"/>
  <c r="I62" i="129" s="1"/>
  <c r="I60" i="124"/>
  <c r="I60" i="123" s="1"/>
  <c r="I60" i="101" s="1"/>
  <c r="I60" i="129" s="1"/>
  <c r="I73" i="124"/>
  <c r="I73" i="123" s="1"/>
  <c r="I73" i="101" s="1"/>
  <c r="I73" i="129" s="1"/>
  <c r="H59" i="129"/>
  <c r="H52" i="129" s="1"/>
  <c r="H52" i="101"/>
  <c r="H71" i="101"/>
  <c r="H72" i="129"/>
  <c r="H71" i="129" s="1"/>
  <c r="I52" i="203" l="1"/>
  <c r="I59" i="124"/>
  <c r="I71" i="203"/>
  <c r="I72" i="124"/>
  <c r="I71" i="124" l="1"/>
  <c r="I72" i="123"/>
  <c r="I52" i="124"/>
  <c r="I59" i="123"/>
  <c r="J62" i="124"/>
  <c r="J62" i="123" s="1"/>
  <c r="J62" i="101" s="1"/>
  <c r="J62" i="129" s="1"/>
  <c r="J73" i="124"/>
  <c r="J73" i="123" s="1"/>
  <c r="J73" i="101" s="1"/>
  <c r="J73" i="129" s="1"/>
  <c r="J60" i="124"/>
  <c r="J60" i="123" s="1"/>
  <c r="J60" i="101" s="1"/>
  <c r="J60" i="129" s="1"/>
  <c r="I2" i="203"/>
  <c r="I156" i="149" l="1"/>
  <c r="I71" i="123"/>
  <c r="I72" i="101"/>
  <c r="I52" i="123"/>
  <c r="I59" i="101"/>
  <c r="J52" i="203"/>
  <c r="J59" i="124"/>
  <c r="J71" i="203"/>
  <c r="J72" i="124"/>
  <c r="J2" i="203" l="1"/>
  <c r="J52" i="124"/>
  <c r="J59" i="123"/>
  <c r="I72" i="129"/>
  <c r="I71" i="129" s="1"/>
  <c r="I71" i="101"/>
  <c r="J71" i="124"/>
  <c r="J72" i="123"/>
  <c r="J156" i="149"/>
  <c r="I59" i="129"/>
  <c r="I52" i="129" s="1"/>
  <c r="I52" i="101"/>
  <c r="J71" i="123" l="1"/>
  <c r="J72" i="101"/>
  <c r="J52" i="123"/>
  <c r="J59" i="101"/>
  <c r="K73" i="124" l="1"/>
  <c r="K73" i="123" s="1"/>
  <c r="K73" i="101" s="1"/>
  <c r="K73" i="129" s="1"/>
  <c r="K60" i="124"/>
  <c r="K60" i="123" s="1"/>
  <c r="K60" i="101" s="1"/>
  <c r="K60" i="129" s="1"/>
  <c r="K62" i="124"/>
  <c r="K62" i="123" s="1"/>
  <c r="K62" i="101" s="1"/>
  <c r="K62" i="129" s="1"/>
  <c r="J71" i="101"/>
  <c r="J72" i="129"/>
  <c r="J71" i="129" s="1"/>
  <c r="J59" i="129"/>
  <c r="J52" i="129" s="1"/>
  <c r="J52" i="101"/>
  <c r="K52" i="203" l="1"/>
  <c r="K59" i="124"/>
  <c r="K71" i="203"/>
  <c r="K72" i="124"/>
  <c r="K2" i="203" l="1"/>
  <c r="L73" i="124"/>
  <c r="L73" i="123" s="1"/>
  <c r="L73" i="101" s="1"/>
  <c r="L73" i="129" s="1"/>
  <c r="L60" i="124"/>
  <c r="L60" i="123" s="1"/>
  <c r="L60" i="101" s="1"/>
  <c r="L60" i="129" s="1"/>
  <c r="K156" i="149"/>
  <c r="K71" i="124"/>
  <c r="K72" i="123"/>
  <c r="L72" i="124"/>
  <c r="L71" i="201"/>
  <c r="L59" i="124"/>
  <c r="L52" i="201"/>
  <c r="L52" i="203"/>
  <c r="L62" i="124"/>
  <c r="L62" i="123" s="1"/>
  <c r="L62" i="101" s="1"/>
  <c r="L62" i="129" s="1"/>
  <c r="L71" i="203"/>
  <c r="K59" i="123"/>
  <c r="K52" i="124"/>
  <c r="L2" i="203" l="1"/>
  <c r="K71" i="123"/>
  <c r="K72" i="101"/>
  <c r="L71" i="124"/>
  <c r="L72" i="123"/>
  <c r="L156" i="149"/>
  <c r="L52" i="124"/>
  <c r="L59" i="123"/>
  <c r="K52" i="123"/>
  <c r="K59" i="101"/>
  <c r="M71" i="201" l="1"/>
  <c r="K59" i="129"/>
  <c r="K52" i="129" s="1"/>
  <c r="K52" i="101"/>
  <c r="M52" i="201"/>
  <c r="L71" i="123"/>
  <c r="L72" i="101"/>
  <c r="K71" i="101"/>
  <c r="K72" i="129"/>
  <c r="K71" i="129" s="1"/>
  <c r="L52" i="123"/>
  <c r="L59" i="101"/>
  <c r="L59" i="129" l="1"/>
  <c r="L52" i="129" s="1"/>
  <c r="L52" i="101"/>
  <c r="M73" i="124"/>
  <c r="M73" i="123" s="1"/>
  <c r="M73" i="101" s="1"/>
  <c r="M73" i="129" s="1"/>
  <c r="M60" i="124"/>
  <c r="M60" i="123" s="1"/>
  <c r="M60" i="101" s="1"/>
  <c r="M60" i="129" s="1"/>
  <c r="M62" i="124"/>
  <c r="M62" i="123" s="1"/>
  <c r="M62" i="101" s="1"/>
  <c r="M62" i="129" s="1"/>
  <c r="L71" i="101"/>
  <c r="L72" i="129"/>
  <c r="L71" i="129" s="1"/>
  <c r="M52" i="203" l="1"/>
  <c r="M59" i="124"/>
  <c r="N71" i="201"/>
  <c r="N52" i="201"/>
  <c r="M71" i="203"/>
  <c r="M72" i="124"/>
  <c r="M2" i="203" l="1"/>
  <c r="M52" i="124"/>
  <c r="M59" i="123"/>
  <c r="M156" i="149"/>
  <c r="N73" i="124"/>
  <c r="N73" i="123" s="1"/>
  <c r="N73" i="101" s="1"/>
  <c r="N73" i="129" s="1"/>
  <c r="N60" i="124"/>
  <c r="N60" i="123" s="1"/>
  <c r="N60" i="101" s="1"/>
  <c r="N60" i="129" s="1"/>
  <c r="N62" i="124"/>
  <c r="N62" i="123" s="1"/>
  <c r="N62" i="101" s="1"/>
  <c r="N62" i="129" s="1"/>
  <c r="M71" i="124"/>
  <c r="M72" i="123"/>
  <c r="N52" i="203" l="1"/>
  <c r="N59" i="124"/>
  <c r="M52" i="123"/>
  <c r="M59" i="101"/>
  <c r="N71" i="203"/>
  <c r="N72" i="124"/>
  <c r="M71" i="123"/>
  <c r="M72" i="101"/>
  <c r="N2" i="203" l="1"/>
  <c r="N156" i="149"/>
  <c r="M71" i="101"/>
  <c r="M72" i="129"/>
  <c r="M71" i="129" s="1"/>
  <c r="N52" i="124"/>
  <c r="N59" i="123"/>
  <c r="N71" i="124"/>
  <c r="N72" i="123"/>
  <c r="M59" i="129"/>
  <c r="M52" i="129" s="1"/>
  <c r="M52" i="101"/>
  <c r="N71" i="123" l="1"/>
  <c r="N72" i="101"/>
  <c r="N52" i="123"/>
  <c r="N59" i="101"/>
  <c r="O73" i="124" l="1"/>
  <c r="O73" i="123" s="1"/>
  <c r="O73" i="101" s="1"/>
  <c r="O73" i="129" s="1"/>
  <c r="O60" i="124"/>
  <c r="O60" i="123" s="1"/>
  <c r="O60" i="101" s="1"/>
  <c r="O60" i="129" s="1"/>
  <c r="O62" i="124"/>
  <c r="O62" i="123" s="1"/>
  <c r="O62" i="101" s="1"/>
  <c r="O62" i="129" s="1"/>
  <c r="N59" i="129"/>
  <c r="N52" i="129" s="1"/>
  <c r="N52" i="101"/>
  <c r="N71" i="101"/>
  <c r="N72" i="129"/>
  <c r="N71" i="129" s="1"/>
  <c r="P52" i="203" l="1"/>
  <c r="O71" i="203"/>
  <c r="O72" i="124"/>
  <c r="P60" i="124"/>
  <c r="P60" i="123" s="1"/>
  <c r="P60" i="101" s="1"/>
  <c r="P60" i="129" s="1"/>
  <c r="P62" i="124"/>
  <c r="P62" i="123" s="1"/>
  <c r="P62" i="101" s="1"/>
  <c r="P62" i="129" s="1"/>
  <c r="O52" i="203"/>
  <c r="O2" i="203" s="1"/>
  <c r="O59" i="124"/>
  <c r="P73" i="124" l="1"/>
  <c r="P73" i="123" s="1"/>
  <c r="P73" i="101" s="1"/>
  <c r="P73" i="129" s="1"/>
  <c r="O156" i="149"/>
  <c r="P59" i="124"/>
  <c r="P52" i="201"/>
  <c r="P72" i="124"/>
  <c r="P71" i="201"/>
  <c r="P71" i="203"/>
  <c r="P2" i="203" s="1"/>
  <c r="O71" i="124"/>
  <c r="O72" i="123"/>
  <c r="O52" i="124"/>
  <c r="O59" i="123"/>
  <c r="O52" i="123" l="1"/>
  <c r="O59" i="101"/>
  <c r="P71" i="124"/>
  <c r="P72" i="123"/>
  <c r="P156" i="149"/>
  <c r="P52" i="124"/>
  <c r="P59" i="123"/>
  <c r="O71" i="123"/>
  <c r="O72" i="101"/>
  <c r="O71" i="101" l="1"/>
  <c r="O72" i="129"/>
  <c r="O71" i="129" s="1"/>
  <c r="P52" i="123"/>
  <c r="P59" i="101"/>
  <c r="P71" i="123"/>
  <c r="P72" i="101"/>
  <c r="O59" i="129"/>
  <c r="O52" i="129" s="1"/>
  <c r="O52" i="101"/>
  <c r="Q60" i="124" l="1"/>
  <c r="Q60" i="123" s="1"/>
  <c r="Q60" i="101" s="1"/>
  <c r="Q60" i="129" s="1"/>
  <c r="Q73" i="124"/>
  <c r="Q73" i="123" s="1"/>
  <c r="Q73" i="101" s="1"/>
  <c r="Q73" i="129" s="1"/>
  <c r="Q71" i="203"/>
  <c r="Q62" i="124"/>
  <c r="Q62" i="123" s="1"/>
  <c r="Q62" i="101" s="1"/>
  <c r="Q62" i="129" s="1"/>
  <c r="Q52" i="201"/>
  <c r="Q59" i="124"/>
  <c r="P59" i="129"/>
  <c r="P52" i="129" s="1"/>
  <c r="P52" i="101"/>
  <c r="P71" i="101"/>
  <c r="P72" i="129"/>
  <c r="P71" i="129" s="1"/>
  <c r="Q52" i="203"/>
  <c r="Q2" i="203" s="1"/>
  <c r="Q71" i="201"/>
  <c r="Q72" i="124"/>
  <c r="Q156" i="149" l="1"/>
  <c r="Q52" i="124"/>
  <c r="Q59" i="123"/>
  <c r="Q71" i="124"/>
  <c r="Q72" i="123"/>
  <c r="Q71" i="123" l="1"/>
  <c r="Q72" i="101"/>
  <c r="Q52" i="123"/>
  <c r="Q59" i="101"/>
  <c r="R71" i="201"/>
  <c r="R52" i="201"/>
  <c r="R62" i="124" l="1"/>
  <c r="R62" i="123" s="1"/>
  <c r="R62" i="101" s="1"/>
  <c r="R62" i="129" s="1"/>
  <c r="R60" i="124"/>
  <c r="R60" i="123" s="1"/>
  <c r="R60" i="101" s="1"/>
  <c r="R60" i="129" s="1"/>
  <c r="R73" i="124"/>
  <c r="R73" i="123" s="1"/>
  <c r="R73" i="101" s="1"/>
  <c r="R73" i="129" s="1"/>
  <c r="Q59" i="129"/>
  <c r="Q52" i="129" s="1"/>
  <c r="Q52" i="101"/>
  <c r="Q71" i="101"/>
  <c r="Q72" i="129"/>
  <c r="Q71" i="129" s="1"/>
  <c r="R52" i="203" l="1"/>
  <c r="R59" i="124"/>
  <c r="R71" i="203"/>
  <c r="R72" i="124"/>
  <c r="R71" i="124" l="1"/>
  <c r="R72" i="123"/>
  <c r="R52" i="124"/>
  <c r="R59" i="123"/>
  <c r="R2" i="203"/>
  <c r="R156" i="149" l="1"/>
  <c r="R52" i="123"/>
  <c r="R59" i="101"/>
  <c r="R71" i="123"/>
  <c r="R72" i="101"/>
  <c r="R59" i="129" l="1"/>
  <c r="R52" i="129" s="1"/>
  <c r="R52" i="101"/>
  <c r="R72" i="129"/>
  <c r="R71" i="129" s="1"/>
  <c r="R71" i="101"/>
  <c r="S52" i="201" l="1"/>
  <c r="S71" i="201"/>
  <c r="S62" i="124" l="1"/>
  <c r="S62" i="123" s="1"/>
  <c r="S62" i="101" s="1"/>
  <c r="S62" i="129" s="1"/>
  <c r="S73" i="124"/>
  <c r="S73" i="123" s="1"/>
  <c r="S73" i="101" s="1"/>
  <c r="S73" i="129" s="1"/>
  <c r="S60" i="124"/>
  <c r="S60" i="123" s="1"/>
  <c r="S60" i="101" s="1"/>
  <c r="S60" i="129" s="1"/>
  <c r="S52" i="203" l="1"/>
  <c r="S59" i="124"/>
  <c r="S71" i="203"/>
  <c r="S72" i="124"/>
  <c r="T71" i="201" l="1"/>
  <c r="T52" i="201"/>
  <c r="S52" i="124"/>
  <c r="S59" i="123"/>
  <c r="S71" i="124"/>
  <c r="S72" i="123"/>
  <c r="S2" i="203"/>
  <c r="T71" i="203"/>
  <c r="T73" i="124"/>
  <c r="T73" i="123" s="1"/>
  <c r="T73" i="101" s="1"/>
  <c r="T73" i="129" s="1"/>
  <c r="T62" i="124"/>
  <c r="T62" i="123" s="1"/>
  <c r="T62" i="101" s="1"/>
  <c r="T62" i="129" s="1"/>
  <c r="T60" i="124"/>
  <c r="T60" i="123" s="1"/>
  <c r="T60" i="101" s="1"/>
  <c r="T60" i="129" s="1"/>
  <c r="T52" i="203" l="1"/>
  <c r="T2" i="203" s="1"/>
  <c r="T72" i="124"/>
  <c r="T156" i="149"/>
  <c r="T59" i="124"/>
  <c r="S52" i="123"/>
  <c r="S59" i="101"/>
  <c r="S156" i="149"/>
  <c r="S71" i="123"/>
  <c r="S72" i="101"/>
  <c r="U71" i="203" l="1"/>
  <c r="U60" i="124"/>
  <c r="U60" i="123" s="1"/>
  <c r="U60" i="101" s="1"/>
  <c r="U60" i="129" s="1"/>
  <c r="S59" i="129"/>
  <c r="S52" i="129" s="1"/>
  <c r="S52" i="101"/>
  <c r="U73" i="124"/>
  <c r="U73" i="123" s="1"/>
  <c r="U73" i="101" s="1"/>
  <c r="U73" i="129" s="1"/>
  <c r="U72" i="124"/>
  <c r="U71" i="201"/>
  <c r="U52" i="203"/>
  <c r="U2" i="203" s="1"/>
  <c r="U59" i="124"/>
  <c r="U52" i="201"/>
  <c r="T71" i="124"/>
  <c r="T72" i="123"/>
  <c r="U62" i="124"/>
  <c r="U62" i="123" s="1"/>
  <c r="U62" i="101" s="1"/>
  <c r="U62" i="129" s="1"/>
  <c r="S72" i="129"/>
  <c r="S71" i="129" s="1"/>
  <c r="S71" i="101"/>
  <c r="T52" i="124"/>
  <c r="T59" i="123"/>
  <c r="U52" i="124" l="1"/>
  <c r="U59" i="123"/>
  <c r="U71" i="124"/>
  <c r="U72" i="123"/>
  <c r="T71" i="123"/>
  <c r="T72" i="101"/>
  <c r="T52" i="123"/>
  <c r="T59" i="101"/>
  <c r="U156" i="149"/>
  <c r="V60" i="124" l="1"/>
  <c r="V60" i="123" s="1"/>
  <c r="V60" i="101" s="1"/>
  <c r="V60" i="129" s="1"/>
  <c r="V52" i="203"/>
  <c r="U52" i="123"/>
  <c r="U59" i="101"/>
  <c r="T71" i="101"/>
  <c r="T72" i="129"/>
  <c r="T71" i="129" s="1"/>
  <c r="T59" i="129"/>
  <c r="T52" i="129" s="1"/>
  <c r="T52" i="101"/>
  <c r="U71" i="123"/>
  <c r="U72" i="101"/>
  <c r="V62" i="124" l="1"/>
  <c r="V62" i="123" s="1"/>
  <c r="V62" i="101" s="1"/>
  <c r="V62" i="129" s="1"/>
  <c r="V73" i="124"/>
  <c r="V73" i="123" s="1"/>
  <c r="V73" i="101" s="1"/>
  <c r="V73" i="129" s="1"/>
  <c r="V72" i="124"/>
  <c r="V71" i="201"/>
  <c r="V59" i="124"/>
  <c r="V52" i="201"/>
  <c r="U71" i="101"/>
  <c r="U72" i="129"/>
  <c r="U71" i="129" s="1"/>
  <c r="U59" i="129"/>
  <c r="U52" i="129" s="1"/>
  <c r="U52" i="101"/>
  <c r="V71" i="203"/>
  <c r="V2" i="203" s="1"/>
  <c r="V156" i="149" l="1"/>
  <c r="V59" i="123"/>
  <c r="V52" i="124"/>
  <c r="V71" i="124"/>
  <c r="V72" i="123"/>
  <c r="V52" i="123" l="1"/>
  <c r="V59" i="101"/>
  <c r="V71" i="123"/>
  <c r="V72" i="101"/>
  <c r="V59" i="129" l="1"/>
  <c r="V52" i="129" s="1"/>
  <c r="V52" i="101"/>
  <c r="V71" i="101"/>
  <c r="V72" i="129"/>
  <c r="V71" i="129" s="1"/>
  <c r="W73" i="124" l="1"/>
  <c r="W73" i="123" s="1"/>
  <c r="W73" i="101" s="1"/>
  <c r="W73" i="129" s="1"/>
  <c r="W62" i="124"/>
  <c r="W62" i="123" s="1"/>
  <c r="W62" i="101" s="1"/>
  <c r="W62" i="129" s="1"/>
  <c r="W60" i="124"/>
  <c r="W60" i="123" s="1"/>
  <c r="W60" i="101" s="1"/>
  <c r="W60" i="129" s="1"/>
  <c r="W52" i="203" l="1"/>
  <c r="W59" i="124"/>
  <c r="W71" i="203"/>
  <c r="W72" i="124"/>
  <c r="W2" i="203" l="1"/>
  <c r="X71" i="201"/>
  <c r="W156" i="149"/>
  <c r="W59" i="123"/>
  <c r="W52" i="124"/>
  <c r="W71" i="124"/>
  <c r="W72" i="123"/>
  <c r="X52" i="201"/>
  <c r="W52" i="123" l="1"/>
  <c r="W59" i="101"/>
  <c r="X60" i="124"/>
  <c r="X60" i="123" s="1"/>
  <c r="X60" i="101" s="1"/>
  <c r="X60" i="129" s="1"/>
  <c r="X73" i="124"/>
  <c r="X73" i="123" s="1"/>
  <c r="X73" i="101" s="1"/>
  <c r="X73" i="129" s="1"/>
  <c r="X62" i="124"/>
  <c r="X62" i="123" s="1"/>
  <c r="X62" i="101" s="1"/>
  <c r="X62" i="129" s="1"/>
  <c r="W71" i="123"/>
  <c r="W72" i="101"/>
  <c r="W59" i="129" l="1"/>
  <c r="W52" i="129" s="1"/>
  <c r="W52" i="101"/>
  <c r="X71" i="203"/>
  <c r="X72" i="124"/>
  <c r="X52" i="203"/>
  <c r="X59" i="124"/>
  <c r="W71" i="101"/>
  <c r="W72" i="129"/>
  <c r="W71" i="129" s="1"/>
  <c r="X2" i="203" l="1"/>
  <c r="X59" i="123"/>
  <c r="X52" i="124"/>
  <c r="X72" i="123"/>
  <c r="X71" i="124"/>
  <c r="X156" i="149" l="1"/>
  <c r="X71" i="123"/>
  <c r="X72" i="101"/>
  <c r="X52" i="123"/>
  <c r="X59" i="101"/>
  <c r="T76" i="124" l="1"/>
  <c r="T2" i="201"/>
  <c r="S76" i="124"/>
  <c r="S2" i="201"/>
  <c r="I76" i="124"/>
  <c r="I2" i="201"/>
  <c r="H76" i="124"/>
  <c r="H2" i="201"/>
  <c r="Q76" i="124"/>
  <c r="Q2" i="201"/>
  <c r="X71" i="101"/>
  <c r="X72" i="129"/>
  <c r="X71" i="129" s="1"/>
  <c r="D76" i="124"/>
  <c r="D2" i="201"/>
  <c r="X52" i="101"/>
  <c r="X59" i="129"/>
  <c r="X52" i="129" s="1"/>
  <c r="V76" i="124"/>
  <c r="V2" i="201"/>
  <c r="K76" i="124"/>
  <c r="K2" i="201"/>
  <c r="X76" i="124"/>
  <c r="X2" i="201"/>
  <c r="U76" i="124"/>
  <c r="U2" i="201"/>
  <c r="X76" i="123" l="1"/>
  <c r="X2" i="124"/>
  <c r="V76" i="123"/>
  <c r="V2" i="124"/>
  <c r="I154" i="149"/>
  <c r="P76" i="124"/>
  <c r="P2" i="201"/>
  <c r="F76" i="124"/>
  <c r="F2" i="201"/>
  <c r="Q154" i="149"/>
  <c r="I76" i="123"/>
  <c r="I2" i="124"/>
  <c r="Q76" i="123"/>
  <c r="Q2" i="124"/>
  <c r="W76" i="124"/>
  <c r="W2" i="201"/>
  <c r="K154" i="149"/>
  <c r="R76" i="124"/>
  <c r="R2" i="201"/>
  <c r="C76" i="124"/>
  <c r="C2" i="201"/>
  <c r="H154" i="149"/>
  <c r="N76" i="124"/>
  <c r="N2" i="201"/>
  <c r="M76" i="124"/>
  <c r="M2" i="201"/>
  <c r="K76" i="123"/>
  <c r="K2" i="124"/>
  <c r="G76" i="124"/>
  <c r="G2" i="201"/>
  <c r="O76" i="124"/>
  <c r="O2" i="201"/>
  <c r="E76" i="124"/>
  <c r="E2" i="201"/>
  <c r="H76" i="123"/>
  <c r="H2" i="124"/>
  <c r="J76" i="124"/>
  <c r="J2" i="201"/>
  <c r="U154" i="149"/>
  <c r="L76" i="124"/>
  <c r="L2" i="201"/>
  <c r="T154" i="149"/>
  <c r="U76" i="123"/>
  <c r="U2" i="124"/>
  <c r="D154" i="149"/>
  <c r="S154" i="149"/>
  <c r="T76" i="123"/>
  <c r="T2" i="124"/>
  <c r="X154" i="149"/>
  <c r="V154" i="149"/>
  <c r="D76" i="123"/>
  <c r="D2" i="124"/>
  <c r="S76" i="123"/>
  <c r="S2" i="124"/>
  <c r="U153" i="149" l="1"/>
  <c r="E76" i="123"/>
  <c r="E2" i="124"/>
  <c r="W76" i="123"/>
  <c r="W2" i="124"/>
  <c r="I76" i="101"/>
  <c r="I2" i="123"/>
  <c r="P76" i="123"/>
  <c r="P2" i="124"/>
  <c r="V153" i="149"/>
  <c r="T153" i="149"/>
  <c r="U76" i="101"/>
  <c r="U2" i="123"/>
  <c r="O154" i="149"/>
  <c r="V76" i="101"/>
  <c r="V2" i="123"/>
  <c r="S153" i="149"/>
  <c r="D153" i="149"/>
  <c r="T76" i="101"/>
  <c r="T2" i="123"/>
  <c r="L154" i="149"/>
  <c r="O76" i="123"/>
  <c r="O2" i="124"/>
  <c r="S76" i="101"/>
  <c r="S2" i="123"/>
  <c r="D76" i="101"/>
  <c r="D2" i="123"/>
  <c r="L76" i="123"/>
  <c r="L2" i="124"/>
  <c r="J154" i="149"/>
  <c r="H153" i="149"/>
  <c r="G154" i="149"/>
  <c r="M154" i="149"/>
  <c r="C154" i="149"/>
  <c r="Q153" i="149"/>
  <c r="J76" i="123"/>
  <c r="J2" i="124"/>
  <c r="H76" i="101"/>
  <c r="H2" i="123"/>
  <c r="G76" i="123"/>
  <c r="G2" i="124"/>
  <c r="M76" i="123"/>
  <c r="M2" i="124"/>
  <c r="C76" i="123"/>
  <c r="C2" i="124"/>
  <c r="Q76" i="101"/>
  <c r="Q2" i="123"/>
  <c r="X153" i="149"/>
  <c r="K153" i="149"/>
  <c r="N154" i="149"/>
  <c r="R154" i="149"/>
  <c r="F154" i="149"/>
  <c r="X76" i="101"/>
  <c r="X2" i="123"/>
  <c r="K76" i="101"/>
  <c r="K2" i="123"/>
  <c r="N76" i="123"/>
  <c r="N2" i="124"/>
  <c r="R76" i="123"/>
  <c r="R2" i="124"/>
  <c r="F76" i="123"/>
  <c r="F2" i="124"/>
  <c r="E154" i="149"/>
  <c r="W154" i="149"/>
  <c r="I153" i="149"/>
  <c r="P154" i="149"/>
  <c r="F153" i="149" l="1"/>
  <c r="G153" i="149"/>
  <c r="O153" i="149"/>
  <c r="T152" i="149"/>
  <c r="V152" i="149"/>
  <c r="N153" i="149"/>
  <c r="D152" i="149"/>
  <c r="F76" i="101"/>
  <c r="F2" i="123"/>
  <c r="N76" i="101"/>
  <c r="N2" i="123"/>
  <c r="G76" i="101"/>
  <c r="G2" i="123"/>
  <c r="D76" i="129"/>
  <c r="D2" i="129" s="1"/>
  <c r="D2" i="101"/>
  <c r="O76" i="101"/>
  <c r="O2" i="123"/>
  <c r="T76" i="129"/>
  <c r="T2" i="129" s="1"/>
  <c r="T2" i="101"/>
  <c r="V76" i="129"/>
  <c r="V2" i="129" s="1"/>
  <c r="V2" i="101"/>
  <c r="K152" i="149"/>
  <c r="Q152" i="149"/>
  <c r="H152" i="149"/>
  <c r="L153" i="149"/>
  <c r="P153" i="149"/>
  <c r="E153" i="149"/>
  <c r="K76" i="129"/>
  <c r="K2" i="129" s="1"/>
  <c r="K2" i="101"/>
  <c r="Q76" i="129"/>
  <c r="Q2" i="129" s="1"/>
  <c r="Q2" i="101"/>
  <c r="H76" i="129"/>
  <c r="H2" i="129" s="1"/>
  <c r="H2" i="101"/>
  <c r="L76" i="101"/>
  <c r="L2" i="123"/>
  <c r="P76" i="101"/>
  <c r="P2" i="123"/>
  <c r="E76" i="101"/>
  <c r="E2" i="123"/>
  <c r="X152" i="149"/>
  <c r="S152" i="149"/>
  <c r="I152" i="149"/>
  <c r="C153" i="149"/>
  <c r="J153" i="149"/>
  <c r="X76" i="129"/>
  <c r="X2" i="129" s="1"/>
  <c r="X2" i="101"/>
  <c r="C76" i="101"/>
  <c r="C2" i="123"/>
  <c r="J76" i="101"/>
  <c r="J2" i="123"/>
  <c r="S76" i="129"/>
  <c r="S2" i="129" s="1"/>
  <c r="S2" i="101"/>
  <c r="I76" i="129"/>
  <c r="I2" i="129" s="1"/>
  <c r="I2" i="101"/>
  <c r="R153" i="149"/>
  <c r="U152" i="149"/>
  <c r="W153" i="149"/>
  <c r="M153" i="149"/>
  <c r="R76" i="101"/>
  <c r="R2" i="123"/>
  <c r="M76" i="101"/>
  <c r="M2" i="123"/>
  <c r="U76" i="129"/>
  <c r="U2" i="129" s="1"/>
  <c r="U2" i="101"/>
  <c r="W76" i="101"/>
  <c r="W2" i="123"/>
  <c r="W152" i="149" l="1"/>
  <c r="W76" i="129"/>
  <c r="W2" i="129" s="1"/>
  <c r="W2" i="101"/>
  <c r="M76" i="129"/>
  <c r="M2" i="129" s="1"/>
  <c r="M2" i="101"/>
  <c r="C76" i="129"/>
  <c r="C2" i="129" s="1"/>
  <c r="C2" i="101"/>
  <c r="P76" i="129"/>
  <c r="P2" i="129" s="1"/>
  <c r="P2" i="101"/>
  <c r="Q178" i="149"/>
  <c r="O76" i="129"/>
  <c r="O2" i="129" s="1"/>
  <c r="O2" i="101"/>
  <c r="L152" i="149"/>
  <c r="D2" i="14"/>
  <c r="D103" i="149"/>
  <c r="N152" i="149"/>
  <c r="S103" i="149"/>
  <c r="S2" i="14"/>
  <c r="X2" i="14"/>
  <c r="X103" i="149"/>
  <c r="U178" i="149"/>
  <c r="S178" i="149"/>
  <c r="X178" i="149"/>
  <c r="L76" i="129"/>
  <c r="L2" i="129" s="1"/>
  <c r="L2" i="101"/>
  <c r="D178" i="149"/>
  <c r="N76" i="129"/>
  <c r="N2" i="129" s="1"/>
  <c r="N2" i="101"/>
  <c r="M152" i="149"/>
  <c r="I103" i="149"/>
  <c r="I2" i="14"/>
  <c r="K2" i="14"/>
  <c r="K103" i="149"/>
  <c r="V103" i="149"/>
  <c r="V2" i="14"/>
  <c r="G152" i="149"/>
  <c r="F152" i="149"/>
  <c r="I178" i="149"/>
  <c r="K178" i="149"/>
  <c r="V178" i="149"/>
  <c r="G76" i="129"/>
  <c r="G2" i="129" s="1"/>
  <c r="G2" i="101"/>
  <c r="F76" i="129"/>
  <c r="F2" i="129" s="1"/>
  <c r="F2" i="101"/>
  <c r="R152" i="149"/>
  <c r="J152" i="149"/>
  <c r="E152" i="149"/>
  <c r="H103" i="149"/>
  <c r="H2" i="14"/>
  <c r="T103" i="149"/>
  <c r="T2" i="14"/>
  <c r="U2" i="14"/>
  <c r="U103" i="149"/>
  <c r="R76" i="129"/>
  <c r="R2" i="129" s="1"/>
  <c r="R2" i="101"/>
  <c r="J76" i="129"/>
  <c r="J2" i="129" s="1"/>
  <c r="J2" i="101"/>
  <c r="E76" i="129"/>
  <c r="E2" i="129" s="1"/>
  <c r="E2" i="101"/>
  <c r="H178" i="149"/>
  <c r="T178" i="149"/>
  <c r="C152" i="149"/>
  <c r="P152" i="149"/>
  <c r="Q103" i="149"/>
  <c r="Q2" i="14"/>
  <c r="O152" i="149"/>
  <c r="R103" i="149" l="1"/>
  <c r="R2" i="14"/>
  <c r="T22" i="149"/>
  <c r="U22" i="149"/>
  <c r="I22" i="149"/>
  <c r="L103" i="149"/>
  <c r="L2" i="14"/>
  <c r="J103" i="149"/>
  <c r="J2" i="14"/>
  <c r="L178" i="149"/>
  <c r="D22" i="149"/>
  <c r="M103" i="149"/>
  <c r="M2" i="14"/>
  <c r="Q22" i="149"/>
  <c r="J178" i="149"/>
  <c r="F2" i="14"/>
  <c r="F103" i="149"/>
  <c r="X22" i="149"/>
  <c r="M178" i="149"/>
  <c r="S22" i="149"/>
  <c r="O103" i="149"/>
  <c r="O2" i="14"/>
  <c r="P2" i="14"/>
  <c r="P103" i="149"/>
  <c r="W2" i="14"/>
  <c r="W103" i="149"/>
  <c r="R178" i="149"/>
  <c r="F178" i="149"/>
  <c r="G103" i="149"/>
  <c r="G2" i="14"/>
  <c r="N2" i="14"/>
  <c r="N103" i="149"/>
  <c r="O178" i="149"/>
  <c r="P178" i="149"/>
  <c r="W178" i="149"/>
  <c r="E103" i="149"/>
  <c r="E2" i="14"/>
  <c r="H22" i="149"/>
  <c r="G178" i="149"/>
  <c r="N178" i="149"/>
  <c r="C2" i="14"/>
  <c r="C103" i="149"/>
  <c r="E178" i="149"/>
  <c r="V22" i="149"/>
  <c r="K22" i="149"/>
  <c r="C178" i="149"/>
  <c r="N22" i="149" l="1"/>
  <c r="M22" i="149"/>
  <c r="L22" i="149"/>
  <c r="J22" i="149"/>
  <c r="G22" i="149"/>
  <c r="W22" i="149"/>
  <c r="R22" i="149"/>
  <c r="F22" i="149"/>
  <c r="C22" i="149"/>
  <c r="P22" i="149"/>
  <c r="E22" i="149"/>
  <c r="O22" i="149"/>
</calcChain>
</file>

<file path=xl/sharedStrings.xml><?xml version="1.0" encoding="utf-8"?>
<sst xmlns="http://schemas.openxmlformats.org/spreadsheetml/2006/main" count="26791" uniqueCount="489">
  <si>
    <t>Primary production</t>
  </si>
  <si>
    <t>Total</t>
  </si>
  <si>
    <t>TOTAL</t>
  </si>
  <si>
    <t>Solid fossil fuels</t>
  </si>
  <si>
    <t>C0000X0350-0370</t>
  </si>
  <si>
    <t>Anthracite</t>
  </si>
  <si>
    <t>C0110</t>
  </si>
  <si>
    <t>Coking coal</t>
  </si>
  <si>
    <t>C0121</t>
  </si>
  <si>
    <t>Other bituminous coal</t>
  </si>
  <si>
    <t>C0129</t>
  </si>
  <si>
    <t>Sub-bituminous coal</t>
  </si>
  <si>
    <t>C0210</t>
  </si>
  <si>
    <t>Lignite</t>
  </si>
  <si>
    <t>C0220</t>
  </si>
  <si>
    <t>Patent fuel</t>
  </si>
  <si>
    <t>C0320</t>
  </si>
  <si>
    <t>Coke oven coke</t>
  </si>
  <si>
    <t>C0311</t>
  </si>
  <si>
    <t>Gas coke</t>
  </si>
  <si>
    <t>C0312</t>
  </si>
  <si>
    <t>Coal tar</t>
  </si>
  <si>
    <t>C0340</t>
  </si>
  <si>
    <t>Brown coal briquettes</t>
  </si>
  <si>
    <t>C0330</t>
  </si>
  <si>
    <t>Manufactured gases</t>
  </si>
  <si>
    <t>C0350-0370</t>
  </si>
  <si>
    <t>Gas works gas</t>
  </si>
  <si>
    <t>C0360</t>
  </si>
  <si>
    <t>Coke oven gas</t>
  </si>
  <si>
    <t>C0350</t>
  </si>
  <si>
    <t>Blast furnace gas</t>
  </si>
  <si>
    <t>C0371</t>
  </si>
  <si>
    <t>Other recovered gases</t>
  </si>
  <si>
    <t>C0379</t>
  </si>
  <si>
    <t>Peat and peat products</t>
  </si>
  <si>
    <t>P1000</t>
  </si>
  <si>
    <t>Peat</t>
  </si>
  <si>
    <t>P1100</t>
  </si>
  <si>
    <t>Peat products</t>
  </si>
  <si>
    <t>P1200</t>
  </si>
  <si>
    <t>Oil shale and oil sands</t>
  </si>
  <si>
    <t>S2000</t>
  </si>
  <si>
    <t>Oil and petroleum products</t>
  </si>
  <si>
    <t>O4000XBIO</t>
  </si>
  <si>
    <t>Crude oil</t>
  </si>
  <si>
    <t>O4100_TOT</t>
  </si>
  <si>
    <t>Natural gas liquids</t>
  </si>
  <si>
    <t>O4200</t>
  </si>
  <si>
    <t>Refinery feedstocks</t>
  </si>
  <si>
    <t>O4300</t>
  </si>
  <si>
    <t>Additives and oxygenates (excluding biofuel portion)</t>
  </si>
  <si>
    <t>O4400X4410</t>
  </si>
  <si>
    <t>Other hydrocarbons</t>
  </si>
  <si>
    <t>O4500</t>
  </si>
  <si>
    <t>Refinery gas</t>
  </si>
  <si>
    <t>O4610</t>
  </si>
  <si>
    <t>Ethane</t>
  </si>
  <si>
    <t>O4620</t>
  </si>
  <si>
    <t>Liquefied petroleum gases</t>
  </si>
  <si>
    <t>O4630</t>
  </si>
  <si>
    <t>Motor gasoline (excluding biofuel portion)</t>
  </si>
  <si>
    <t>O4652XR5210B</t>
  </si>
  <si>
    <t>Aviation gasoline</t>
  </si>
  <si>
    <t>O4651</t>
  </si>
  <si>
    <t>Gasoline-type jet fuel</t>
  </si>
  <si>
    <t>O4653</t>
  </si>
  <si>
    <t>Kerosene-type jet fuel (excluding biofuel portion)</t>
  </si>
  <si>
    <t>O4661XR5230B</t>
  </si>
  <si>
    <t>Other kerosene</t>
  </si>
  <si>
    <t>O4669</t>
  </si>
  <si>
    <t>Naphtha</t>
  </si>
  <si>
    <t>O4640</t>
  </si>
  <si>
    <t>Gas oil and diesel oil (excluding biofuel portion)</t>
  </si>
  <si>
    <t>O4671XR5220B</t>
  </si>
  <si>
    <t>Fuel oil</t>
  </si>
  <si>
    <t>O4680</t>
  </si>
  <si>
    <t>White spirit and special boiling point industrial spirits</t>
  </si>
  <si>
    <t>O4691</t>
  </si>
  <si>
    <t>Lubricants</t>
  </si>
  <si>
    <t>O4692</t>
  </si>
  <si>
    <t>Bitumen</t>
  </si>
  <si>
    <t>O4695</t>
  </si>
  <si>
    <t>Petroleum coke</t>
  </si>
  <si>
    <t>O4694</t>
  </si>
  <si>
    <t>Paraffin waxes</t>
  </si>
  <si>
    <t>O4693</t>
  </si>
  <si>
    <t>Other oil products</t>
  </si>
  <si>
    <t>O4699</t>
  </si>
  <si>
    <t>Natural gas</t>
  </si>
  <si>
    <t>G3000</t>
  </si>
  <si>
    <t>Renewables and biofuels</t>
  </si>
  <si>
    <t>RA000</t>
  </si>
  <si>
    <t>Hydro</t>
  </si>
  <si>
    <t>RA100</t>
  </si>
  <si>
    <t>Tide, wave, ocean</t>
  </si>
  <si>
    <t>RA500</t>
  </si>
  <si>
    <t>Wind</t>
  </si>
  <si>
    <t>RA300</t>
  </si>
  <si>
    <t>Solar photovoltaic</t>
  </si>
  <si>
    <t>RA420</t>
  </si>
  <si>
    <t>Solar thermal</t>
  </si>
  <si>
    <t>RA410</t>
  </si>
  <si>
    <t>Geothermal</t>
  </si>
  <si>
    <t>RA200</t>
  </si>
  <si>
    <t>Primary solid biofuels</t>
  </si>
  <si>
    <t>R5110-5150_W6000RI</t>
  </si>
  <si>
    <t>Charcoal</t>
  </si>
  <si>
    <t>R5160</t>
  </si>
  <si>
    <t>Biogases</t>
  </si>
  <si>
    <t>R5300</t>
  </si>
  <si>
    <t>Renewable municipal waste</t>
  </si>
  <si>
    <t>W6210</t>
  </si>
  <si>
    <t>Pure biogasoline</t>
  </si>
  <si>
    <t>R5210P</t>
  </si>
  <si>
    <t>Blended biogasoline</t>
  </si>
  <si>
    <t>R5210B</t>
  </si>
  <si>
    <t>Pure biodiesels</t>
  </si>
  <si>
    <t>R5220P</t>
  </si>
  <si>
    <t>Blended biodiesels</t>
  </si>
  <si>
    <t>R5220B</t>
  </si>
  <si>
    <t>Pure bio jet kerosene</t>
  </si>
  <si>
    <t>R5230P</t>
  </si>
  <si>
    <t>Blended bio jet kerosene</t>
  </si>
  <si>
    <t>R5230B</t>
  </si>
  <si>
    <t>Other liquid biofuels</t>
  </si>
  <si>
    <t>R5290</t>
  </si>
  <si>
    <t>Ambient heat (heat pumps)</t>
  </si>
  <si>
    <t>RA600</t>
  </si>
  <si>
    <t>Non-renewable waste</t>
  </si>
  <si>
    <t>W6100_6220</t>
  </si>
  <si>
    <t>Industrial waste (non-renewable)</t>
  </si>
  <si>
    <t>W6100</t>
  </si>
  <si>
    <t>Non-renewable municipal waste</t>
  </si>
  <si>
    <t>W6220</t>
  </si>
  <si>
    <t>Nuclear heat</t>
  </si>
  <si>
    <t>N900H</t>
  </si>
  <si>
    <t>Heat</t>
  </si>
  <si>
    <t>H8000</t>
  </si>
  <si>
    <t>Electricity</t>
  </si>
  <si>
    <t>E7000</t>
  </si>
  <si>
    <t>Recovered &amp; recycled products</t>
  </si>
  <si>
    <t>Imports</t>
  </si>
  <si>
    <t>Exports</t>
  </si>
  <si>
    <t>Change in stock</t>
  </si>
  <si>
    <t>Gross available energy</t>
  </si>
  <si>
    <t>International maritime bunkers</t>
  </si>
  <si>
    <t>Gross inland consumption</t>
  </si>
  <si>
    <t>International aviation</t>
  </si>
  <si>
    <t>Total energy supply</t>
  </si>
  <si>
    <t>Gross inland consumption (Europe 2020-2030)</t>
  </si>
  <si>
    <t>Primary energy consumption (Europe 2020-2030)</t>
  </si>
  <si>
    <t>Final energy consumption (Europe 2020-2030)</t>
  </si>
  <si>
    <t>Transformation input</t>
  </si>
  <si>
    <t>Transformation output</t>
  </si>
  <si>
    <t>Energy sector</t>
  </si>
  <si>
    <t>Own use in electricity &amp; heat generation</t>
  </si>
  <si>
    <t>Coal mines</t>
  </si>
  <si>
    <t>Oil &amp; natural gas extraction plants</t>
  </si>
  <si>
    <t>Patent fuel plants</t>
  </si>
  <si>
    <t>Coke ovens</t>
  </si>
  <si>
    <t>BKB &amp; PB plants</t>
  </si>
  <si>
    <t>Gas works</t>
  </si>
  <si>
    <t>Blast furnaces</t>
  </si>
  <si>
    <t>Petroleum refineries (oil refineries)</t>
  </si>
  <si>
    <t>Nuclear industry</t>
  </si>
  <si>
    <t>Coal liquefaction plants</t>
  </si>
  <si>
    <t>Liquefaction &amp; regasification plants (LNG)</t>
  </si>
  <si>
    <t>Gasification plants for biogas</t>
  </si>
  <si>
    <t>Gas-to-liquids (GTL) plants</t>
  </si>
  <si>
    <t>Charcoal production plants</t>
  </si>
  <si>
    <t>Not elsewhere specified (energy)</t>
  </si>
  <si>
    <t>Distribution losses</t>
  </si>
  <si>
    <t>Available for final consumption</t>
  </si>
  <si>
    <t>Final non-energy consumption</t>
  </si>
  <si>
    <t>Non-energy use industry/transformation/energy</t>
  </si>
  <si>
    <t>Non-energy use in transformation sector</t>
  </si>
  <si>
    <t>Non-energy use in energy sector</t>
  </si>
  <si>
    <t>Non-energy use in industry sector</t>
  </si>
  <si>
    <t>Non-energy use in transport sector</t>
  </si>
  <si>
    <t>Non-energy use in other sectors</t>
  </si>
  <si>
    <t>Final energy consumption</t>
  </si>
  <si>
    <t>Industry sector</t>
  </si>
  <si>
    <t>Iron &amp; steel</t>
  </si>
  <si>
    <t>Chemical &amp; petrochemical</t>
  </si>
  <si>
    <t>Non-ferrous metals</t>
  </si>
  <si>
    <t>Non-metallic minerals</t>
  </si>
  <si>
    <t>Transport equipment</t>
  </si>
  <si>
    <t>Machinery</t>
  </si>
  <si>
    <t>Mining &amp; quarrying</t>
  </si>
  <si>
    <t>Food, beverages &amp; tobacco</t>
  </si>
  <si>
    <t>Paper, pulp &amp; printing</t>
  </si>
  <si>
    <t>Wood &amp; wood products</t>
  </si>
  <si>
    <t>Construction</t>
  </si>
  <si>
    <t>Textile &amp; leather</t>
  </si>
  <si>
    <t>Not elsewhere specified (industry)</t>
  </si>
  <si>
    <t>Transport sector</t>
  </si>
  <si>
    <t>Rail</t>
  </si>
  <si>
    <t>Road</t>
  </si>
  <si>
    <t>Domestic aviation</t>
  </si>
  <si>
    <t>Domestic navigation</t>
  </si>
  <si>
    <t>Pipeline transport</t>
  </si>
  <si>
    <t>Other sectors</t>
  </si>
  <si>
    <t>Commercial &amp; public services</t>
  </si>
  <si>
    <t>Households</t>
  </si>
  <si>
    <t>Statistical differences</t>
  </si>
  <si>
    <t>Electricity &amp; heat generation</t>
  </si>
  <si>
    <t>Electrically driven heat pumps</t>
  </si>
  <si>
    <t>Electric boilers</t>
  </si>
  <si>
    <t>Electricity for pumped storage</t>
  </si>
  <si>
    <t>Derived heat for electricity production</t>
  </si>
  <si>
    <t>Refineries &amp; petrochemical industry</t>
  </si>
  <si>
    <t>Refinery intake</t>
  </si>
  <si>
    <t>Backflows from petrochemical industry</t>
  </si>
  <si>
    <t>Products transferred</t>
  </si>
  <si>
    <t>Interproduct transfers</t>
  </si>
  <si>
    <t>Direct use</t>
  </si>
  <si>
    <t>Petrochemical industry intake</t>
  </si>
  <si>
    <t>For blended natural gas</t>
  </si>
  <si>
    <t>Liquid biofuels blended</t>
  </si>
  <si>
    <t>Gas-to-liquids plants</t>
  </si>
  <si>
    <t>Not elsewhere specified</t>
  </si>
  <si>
    <t>Electricity &amp; heat generation TO</t>
  </si>
  <si>
    <t>Pumped hydro</t>
  </si>
  <si>
    <t>Refinery output</t>
  </si>
  <si>
    <t>Backflows</t>
  </si>
  <si>
    <t>Primary product receipts</t>
  </si>
  <si>
    <t>Petrochemical industry returns</t>
  </si>
  <si>
    <t>Blended in natural gas</t>
  </si>
  <si>
    <t>PPRD</t>
  </si>
  <si>
    <t>STATDIFF</t>
  </si>
  <si>
    <t>FC_OTH_HH_E</t>
  </si>
  <si>
    <t>FC_OTH_CP_E</t>
  </si>
  <si>
    <t>FC_OTH_E</t>
  </si>
  <si>
    <t>FC_TRA_PIPE_E</t>
  </si>
  <si>
    <t>FC_TRA_DNAVI_E</t>
  </si>
  <si>
    <t>FC_TRA_DAVI_E</t>
  </si>
  <si>
    <t>FC_TRA_ROAD_E</t>
  </si>
  <si>
    <t>FC_TRA_RAIL_E</t>
  </si>
  <si>
    <t>FC_TRA_E</t>
  </si>
  <si>
    <t>FC_IND_NSP_E</t>
  </si>
  <si>
    <t>FC_IND_TL_E</t>
  </si>
  <si>
    <t>FC_IND_CON_E</t>
  </si>
  <si>
    <t>FC_IND_WP_E</t>
  </si>
  <si>
    <t>FC_IND_PPP_E</t>
  </si>
  <si>
    <t>FC_IND_FBT_E</t>
  </si>
  <si>
    <t>FC_IND_MQ_E</t>
  </si>
  <si>
    <t>FC_IND_MAC_E</t>
  </si>
  <si>
    <t>FC_IND_TE_E</t>
  </si>
  <si>
    <t>FC_IND_NMM_E</t>
  </si>
  <si>
    <t>FC_IND_NFM_E</t>
  </si>
  <si>
    <t>FC_IND_CPC_E</t>
  </si>
  <si>
    <t>FC_IND_IS_E</t>
  </si>
  <si>
    <t>FC_IND_E</t>
  </si>
  <si>
    <t>FC_E</t>
  </si>
  <si>
    <t>FC_OTH_NE</t>
  </si>
  <si>
    <t>FC_TRA_NE</t>
  </si>
  <si>
    <t>FC_IND_NE</t>
  </si>
  <si>
    <t>NRG_NE</t>
  </si>
  <si>
    <t>TI_NE</t>
  </si>
  <si>
    <t>TI_NRG_FC_IND_NE</t>
  </si>
  <si>
    <t>FC_NE</t>
  </si>
  <si>
    <t>AFC</t>
  </si>
  <si>
    <t>DL</t>
  </si>
  <si>
    <t>NRG_NSP_E</t>
  </si>
  <si>
    <t>NRG_CPP_E</t>
  </si>
  <si>
    <t>NRG_GTL_E</t>
  </si>
  <si>
    <t>NRG_BIOG_E</t>
  </si>
  <si>
    <t>NRG_LNG_E</t>
  </si>
  <si>
    <t>NRG_CL_E</t>
  </si>
  <si>
    <t>NRG_NI_E</t>
  </si>
  <si>
    <t>NRG_PR_E</t>
  </si>
  <si>
    <t>NRG_BF_E</t>
  </si>
  <si>
    <t>NRG_GW_E</t>
  </si>
  <si>
    <t>NRG_BKBPB_E</t>
  </si>
  <si>
    <t>NRG_CO_E</t>
  </si>
  <si>
    <t>NRG_PF_E</t>
  </si>
  <si>
    <t>NRG_OIL_NG_E</t>
  </si>
  <si>
    <t>NRG_CM_E</t>
  </si>
  <si>
    <t>NRG_EHG_E</t>
  </si>
  <si>
    <t>NRG_E</t>
  </si>
  <si>
    <t xml:space="preserve">Not elsewhere specified </t>
  </si>
  <si>
    <t>TO_NSP</t>
  </si>
  <si>
    <t>TO_GTL</t>
  </si>
  <si>
    <t>TO_CPP</t>
  </si>
  <si>
    <t>TO_LBB</t>
  </si>
  <si>
    <t>TO_BNG</t>
  </si>
  <si>
    <t>TO_CL</t>
  </si>
  <si>
    <t>TO_BKBPB</t>
  </si>
  <si>
    <t>TO_PF</t>
  </si>
  <si>
    <t>TO_RPI_PIR</t>
  </si>
  <si>
    <t>TO_RPI_PPR</t>
  </si>
  <si>
    <t>TO_RPI_IT</t>
  </si>
  <si>
    <t>TO_RPI_PT</t>
  </si>
  <si>
    <t>TO_RPI_BKFLOW</t>
  </si>
  <si>
    <t>TO_RPI_RO</t>
  </si>
  <si>
    <t>TO_RPI</t>
  </si>
  <si>
    <t>TO_GW</t>
  </si>
  <si>
    <t>TO_BF</t>
  </si>
  <si>
    <t>TO_CO</t>
  </si>
  <si>
    <t>TO_EHG_PH</t>
  </si>
  <si>
    <t>TO_EHG_EB</t>
  </si>
  <si>
    <t>TO_EHG_EDHP</t>
  </si>
  <si>
    <t>TO_EHG</t>
  </si>
  <si>
    <t>TO</t>
  </si>
  <si>
    <t>TI_NSP_E</t>
  </si>
  <si>
    <t>TI_GTL_E</t>
  </si>
  <si>
    <t>TI_CPP_E</t>
  </si>
  <si>
    <t>TI_LBB_E</t>
  </si>
  <si>
    <t>TI_BNG_E</t>
  </si>
  <si>
    <t>TI_CL_E</t>
  </si>
  <si>
    <t>TI_BKBPB_E</t>
  </si>
  <si>
    <t>TI_PF_E</t>
  </si>
  <si>
    <t>TI_RPI_PII_E</t>
  </si>
  <si>
    <t>TI_RPI_DU_E</t>
  </si>
  <si>
    <t>TI_RPI_IT_E</t>
  </si>
  <si>
    <t>TI_RPI_PT_E</t>
  </si>
  <si>
    <t>TI_RPI_BPI_E</t>
  </si>
  <si>
    <t>TI_RPI_RI_E</t>
  </si>
  <si>
    <t>TI_RPI_E</t>
  </si>
  <si>
    <t>TI_GW_E</t>
  </si>
  <si>
    <t>TI_BF_E</t>
  </si>
  <si>
    <t>TI_CO_E</t>
  </si>
  <si>
    <t>TI_EHG_DHEP</t>
  </si>
  <si>
    <t>TI_EHG_EPS</t>
  </si>
  <si>
    <t>TI_EHG_EB</t>
  </si>
  <si>
    <t>TI_EHG_EDHP</t>
  </si>
  <si>
    <t>TI_EHG_E</t>
  </si>
  <si>
    <t>TI_E</t>
  </si>
  <si>
    <t>FEC2020-2030</t>
  </si>
  <si>
    <t>PEC2020-2030</t>
  </si>
  <si>
    <t>GIC2020-2030</t>
  </si>
  <si>
    <t>NRGSUP</t>
  </si>
  <si>
    <t>INTAVI</t>
  </si>
  <si>
    <t>GIC</t>
  </si>
  <si>
    <t>INTMARB</t>
  </si>
  <si>
    <t>GAE</t>
  </si>
  <si>
    <t>STK_CHG</t>
  </si>
  <si>
    <t>EXP</t>
  </si>
  <si>
    <t>IMP</t>
  </si>
  <si>
    <t>RCV_RCY</t>
  </si>
  <si>
    <t>Hard coal</t>
  </si>
  <si>
    <t>C0100</t>
  </si>
  <si>
    <t>Brown coal</t>
  </si>
  <si>
    <t>C0200</t>
  </si>
  <si>
    <t>Coal products</t>
  </si>
  <si>
    <t>C0300</t>
  </si>
  <si>
    <t>Crude oil, NGL, refinery feedstocks, additives and oxygenates and other hydrocarbons (excluding biofuel portion)</t>
  </si>
  <si>
    <t>O4100_TOT_4200-4500XBIO</t>
  </si>
  <si>
    <t>Oil products (excluding biofuel portion)</t>
  </si>
  <si>
    <t>O4600XBIO</t>
  </si>
  <si>
    <t>ktoe</t>
  </si>
  <si>
    <t>Prepared by JRC C.6</t>
  </si>
  <si>
    <t>Legal Notice</t>
  </si>
  <si>
    <t>The information made available is property of the Joint Research Centre of the European Commission.</t>
  </si>
  <si>
    <t>Neither the European Commission nor any person acting on behalf of the Commission is responsible for the use which might be made of this information.</t>
  </si>
  <si>
    <t>Use conditions</t>
  </si>
  <si>
    <t>This work is licensed under</t>
  </si>
  <si>
    <t>CC BY 4.0</t>
  </si>
  <si>
    <t>Energy balances</t>
  </si>
  <si>
    <t>Click on the link to jump to the sheet</t>
  </si>
  <si>
    <t>Domestic passenger aviation</t>
  </si>
  <si>
    <t>Domestic freight aviation</t>
  </si>
  <si>
    <t>FC_TRA_DAVI_FR_E</t>
  </si>
  <si>
    <t>FC_TRA_DAVI_PA_E</t>
  </si>
  <si>
    <t>FC_TRA_DNAVI_DCS_E</t>
  </si>
  <si>
    <t>FC_TRA_DNAVI_IWW_E</t>
  </si>
  <si>
    <t>Inland waterways</t>
  </si>
  <si>
    <t>Domestic coastal shipping</t>
  </si>
  <si>
    <t>Electricity only</t>
  </si>
  <si>
    <t>CHP</t>
  </si>
  <si>
    <t>Heat only</t>
  </si>
  <si>
    <t>TI_EHG_CHP_E</t>
  </si>
  <si>
    <t>TI_EHG_H_E</t>
  </si>
  <si>
    <t>TO_EHG_E</t>
  </si>
  <si>
    <t>TO_EHG_CHP</t>
  </si>
  <si>
    <t>TO_EHG_H</t>
  </si>
  <si>
    <t>Metro and tram, urban light rail</t>
  </si>
  <si>
    <t>FC_TRA_RAIL_MTU_E</t>
  </si>
  <si>
    <t>FC_TRA_RAIL_CPT_E</t>
  </si>
  <si>
    <t>High speed passenger trains</t>
  </si>
  <si>
    <t>FC_TRA_RAIL_HST_E</t>
  </si>
  <si>
    <t>Conventional passenger trains</t>
  </si>
  <si>
    <t>Freight trains</t>
  </si>
  <si>
    <t>FC_TRA_RAIL_FRT_E</t>
  </si>
  <si>
    <t>Passenger cars</t>
  </si>
  <si>
    <t>Motor coaches, buses and trolley buses</t>
  </si>
  <si>
    <t>Light commercial vehicles</t>
  </si>
  <si>
    <t>Heavy goods vehicles</t>
  </si>
  <si>
    <t>FC_TRA_ROAD_P2W_E</t>
  </si>
  <si>
    <t>FC_TRA_ROAD_CAR_E</t>
  </si>
  <si>
    <t>FC_TRA_ROAD_BUS_E</t>
  </si>
  <si>
    <t>FC_TRA_ROAD_LCV_E</t>
  </si>
  <si>
    <t>FC_TRA_ROAD_HGV_E</t>
  </si>
  <si>
    <t>Refrigerators and freezers</t>
  </si>
  <si>
    <t>Washing machines</t>
  </si>
  <si>
    <t>Clothes dryers</t>
  </si>
  <si>
    <t>Dishwashers</t>
  </si>
  <si>
    <t>TV and multimedia</t>
  </si>
  <si>
    <t>FC_OTH_HH_SH_E</t>
  </si>
  <si>
    <t>FC_OTH_HH_SC_E</t>
  </si>
  <si>
    <t>FC_OTH_HH_WH_E</t>
  </si>
  <si>
    <t>FC_OTH_HH_CO_E</t>
  </si>
  <si>
    <t>FC_OTH_HH_RF_E</t>
  </si>
  <si>
    <t>FC_OTH_HH_WM_E</t>
  </si>
  <si>
    <t>FC_OTH_HH_DR_E</t>
  </si>
  <si>
    <t>FC_OTH_HH_DW_E</t>
  </si>
  <si>
    <t>FC_OTH_HH_TV_E</t>
  </si>
  <si>
    <t>FC_OTH_HH_IT_E</t>
  </si>
  <si>
    <t>FC_OTH_HH_LI_E</t>
  </si>
  <si>
    <t>FC_OTH_HH_OA_E</t>
  </si>
  <si>
    <t>Agriculture, forestry and fishing</t>
  </si>
  <si>
    <t>FC_OTH_AFF_E</t>
  </si>
  <si>
    <t>Non-energy use in chemical industry</t>
  </si>
  <si>
    <t>FC_IND_CPC_NE</t>
  </si>
  <si>
    <t>FC_IND_IS_BF_E</t>
  </si>
  <si>
    <t>Iron &amp; steel - Integrated steelworks</t>
  </si>
  <si>
    <t>FC_IND_IS_EA_E</t>
  </si>
  <si>
    <t>Iron &amp; steel - Electric arc</t>
  </si>
  <si>
    <t>FC_IND_NFM_AM_E</t>
  </si>
  <si>
    <t>Alumina production</t>
  </si>
  <si>
    <t>FC_IND_NFM_PA_E</t>
  </si>
  <si>
    <t>Aluminium production - Primary</t>
  </si>
  <si>
    <t>FC_IND_NFM_SA_E</t>
  </si>
  <si>
    <t>Aluminium production - Secondary</t>
  </si>
  <si>
    <t>FC_IND_NFM_OM_E</t>
  </si>
  <si>
    <t>Other non-ferrous metals</t>
  </si>
  <si>
    <t>FC_IND_CPC_BC_E</t>
  </si>
  <si>
    <t>Basic chemicals</t>
  </si>
  <si>
    <t>FC_IND_CPC_PH_E</t>
  </si>
  <si>
    <t>Basic pharmaceutical products</t>
  </si>
  <si>
    <t>FC_IND_CPC_OC_E</t>
  </si>
  <si>
    <t>Other chemicals</t>
  </si>
  <si>
    <t>FC_IND_NMM_CM_E</t>
  </si>
  <si>
    <t>Cement</t>
  </si>
  <si>
    <t>FC_IND_NMM_CR_E</t>
  </si>
  <si>
    <t>Ceramics &amp; other non-metallic minerals</t>
  </si>
  <si>
    <t>FC_IND_NMM_GL_E</t>
  </si>
  <si>
    <t>Glass</t>
  </si>
  <si>
    <t>FC_IND_PPP_PR_E</t>
  </si>
  <si>
    <t>Printing and reproduction of recorded media</t>
  </si>
  <si>
    <t>FC_IND_PPP_PA_E</t>
  </si>
  <si>
    <t>Paper</t>
  </si>
  <si>
    <t>FC_IND_PPP_PU_E</t>
  </si>
  <si>
    <t>Pulp</t>
  </si>
  <si>
    <t>FC_OTH_CP_IT_E</t>
  </si>
  <si>
    <t>FC_OTH_CP_BT_E</t>
  </si>
  <si>
    <t>FC_OTH_CP_CR_E</t>
  </si>
  <si>
    <t>FC_OTH_CP_BL_E</t>
  </si>
  <si>
    <t>FC_OTH_CP_SL_E</t>
  </si>
  <si>
    <t>FC_OTH_CP_VE_E</t>
  </si>
  <si>
    <t>FC_OTH_CP_CA_E</t>
  </si>
  <si>
    <t>FC_OTH_CP_HW_E</t>
  </si>
  <si>
    <t>FC_OTH_CP_SC_E</t>
  </si>
  <si>
    <t>FC_OTH_CP_SH_E</t>
  </si>
  <si>
    <t>Space heating (households)</t>
  </si>
  <si>
    <t>Space cooling (households)</t>
  </si>
  <si>
    <t>Water heating (households)</t>
  </si>
  <si>
    <t>Cooking (households)</t>
  </si>
  <si>
    <t>ICT equipment (households)</t>
  </si>
  <si>
    <t>Lighting (households)</t>
  </si>
  <si>
    <t>Other appliances (households)</t>
  </si>
  <si>
    <t>ICT and multimedia (services)</t>
  </si>
  <si>
    <t>Miscellaneous building technologies</t>
  </si>
  <si>
    <t>Commercial refrigeration</t>
  </si>
  <si>
    <t>Building lighting</t>
  </si>
  <si>
    <t>Street lighting</t>
  </si>
  <si>
    <t>Ventilation</t>
  </si>
  <si>
    <t>Catering (services)</t>
  </si>
  <si>
    <t>Hot water (services)</t>
  </si>
  <si>
    <t>Space cooling (services)</t>
  </si>
  <si>
    <t>Space heating (services)</t>
  </si>
  <si>
    <t>v2021-1.00</t>
  </si>
  <si>
    <t>International Intra-EEA maritime bunkers</t>
  </si>
  <si>
    <t>International Extra-EEA maritime bunkers</t>
  </si>
  <si>
    <t>INTMARB_EX</t>
  </si>
  <si>
    <t>INTMARB_IN</t>
  </si>
  <si>
    <t>INTAVI_FR_EX</t>
  </si>
  <si>
    <t>INTAVI_FR_IN</t>
  </si>
  <si>
    <t>International Intra-EEAwUK freight aviation</t>
  </si>
  <si>
    <t>International Extra-EEAwUK freight aviation</t>
  </si>
  <si>
    <t>International Extra-EEAwUK passenger aviation</t>
  </si>
  <si>
    <t>INTAVI_PA_EX</t>
  </si>
  <si>
    <t>International Intra-EEAwUK passenger aviation</t>
  </si>
  <si>
    <t>INTAVI_PA_IN</t>
  </si>
  <si>
    <t>JRC-IDEES-2021 - Integrated Database of the European Energy System</t>
  </si>
  <si>
    <t>Powered two-wheelers</t>
  </si>
  <si>
    <t>Romania</t>
  </si>
  <si>
    <t>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</si>
</sst>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;\-#,##0.00;&quot;-&quot;"/>
    <numFmt numFmtId="165" formatCode="#,##0.0;\-#,##0.0;&quot;-&quot;"/>
    <numFmt numFmtId="166" formatCode="mmmm\ yyyy"/>
  </numFmts>
  <fonts count="24" x14ac:knownFonts="1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indexed="8"/>
      <name val="Calibri"/>
      <family val="2"/>
      <scheme val="minor"/>
    </font>
    <font>
      <sz val="8"/>
      <color indexed="12"/>
      <name val="Calibri"/>
      <family val="2"/>
      <scheme val="minor"/>
    </font>
    <font>
      <sz val="8"/>
      <color rgb="FF0000FF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8"/>
      <color rgb="FF323232"/>
      <name val="Calibri"/>
      <family val="2"/>
      <scheme val="minor"/>
    </font>
    <font>
      <sz val="8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sz val="8"/>
      <color rgb="FF820000"/>
      <name val="Calibri"/>
      <family val="2"/>
      <scheme val="minor"/>
    </font>
    <font>
      <sz val="8"/>
      <color rgb="FF008282"/>
      <name val="Calibri"/>
      <family val="2"/>
      <scheme val="minor"/>
    </font>
    <font>
      <b/>
      <sz val="8"/>
      <color rgb="FF820000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0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0EBE1"/>
        <bgColor indexed="64"/>
      </patternFill>
    </fill>
    <fill>
      <patternFill patternType="solid">
        <fgColor rgb="FF91CDDC"/>
        <bgColor indexed="64"/>
      </patternFill>
    </fill>
    <fill>
      <patternFill patternType="solid">
        <fgColor rgb="FFDCF0F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BF0DC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4">
    <xf numFmtId="0" fontId="0" fillId="0" borderId="0"/>
    <xf numFmtId="0" fontId="5" fillId="0" borderId="0" applyNumberFormat="0" applyFill="0" applyBorder="0" applyAlignment="0" applyProtection="0"/>
    <xf numFmtId="0" fontId="6" fillId="0" borderId="0"/>
    <xf numFmtId="0" fontId="1" fillId="0" borderId="0"/>
  </cellStyleXfs>
  <cellXfs count="56">
    <xf numFmtId="0" fontId="0" fillId="0" borderId="0" xfId="0"/>
    <xf numFmtId="164" fontId="2" fillId="2" borderId="1" xfId="0" applyNumberFormat="1" applyFont="1" applyFill="1" applyBorder="1"/>
    <xf numFmtId="0" fontId="8" fillId="2" borderId="1" xfId="0" applyFont="1" applyFill="1" applyBorder="1"/>
    <xf numFmtId="0" fontId="9" fillId="3" borderId="1" xfId="0" applyFont="1" applyFill="1" applyBorder="1"/>
    <xf numFmtId="0" fontId="9" fillId="4" borderId="1" xfId="0" applyFont="1" applyFill="1" applyBorder="1"/>
    <xf numFmtId="0" fontId="2" fillId="5" borderId="0" xfId="0" applyFont="1" applyFill="1" applyBorder="1"/>
    <xf numFmtId="0" fontId="10" fillId="5" borderId="0" xfId="0" applyFont="1" applyFill="1" applyBorder="1" applyAlignment="1">
      <alignment horizontal="right"/>
    </xf>
    <xf numFmtId="164" fontId="8" fillId="5" borderId="5" xfId="0" applyNumberFormat="1" applyFont="1" applyFill="1" applyBorder="1"/>
    <xf numFmtId="165" fontId="8" fillId="5" borderId="5" xfId="0" applyNumberFormat="1" applyFont="1" applyFill="1" applyBorder="1"/>
    <xf numFmtId="164" fontId="8" fillId="5" borderId="0" xfId="0" applyNumberFormat="1" applyFont="1" applyFill="1" applyBorder="1"/>
    <xf numFmtId="165" fontId="8" fillId="5" borderId="0" xfId="0" applyNumberFormat="1" applyFont="1" applyFill="1" applyBorder="1"/>
    <xf numFmtId="164" fontId="11" fillId="5" borderId="0" xfId="0" applyNumberFormat="1" applyFont="1" applyFill="1" applyBorder="1" applyAlignment="1">
      <alignment indent="1"/>
    </xf>
    <xf numFmtId="164" fontId="11" fillId="5" borderId="0" xfId="0" applyNumberFormat="1" applyFont="1" applyFill="1" applyBorder="1"/>
    <xf numFmtId="165" fontId="11" fillId="5" borderId="0" xfId="0" applyNumberFormat="1" applyFont="1" applyFill="1" applyBorder="1"/>
    <xf numFmtId="164" fontId="12" fillId="5" borderId="0" xfId="0" applyNumberFormat="1" applyFont="1" applyFill="1" applyBorder="1" applyAlignment="1">
      <alignment indent="2"/>
    </xf>
    <xf numFmtId="164" fontId="12" fillId="5" borderId="0" xfId="0" applyNumberFormat="1" applyFont="1" applyFill="1" applyBorder="1"/>
    <xf numFmtId="165" fontId="12" fillId="5" borderId="0" xfId="0" applyNumberFormat="1" applyFont="1" applyFill="1" applyBorder="1"/>
    <xf numFmtId="164" fontId="3" fillId="5" borderId="0" xfId="0" applyNumberFormat="1" applyFont="1" applyFill="1" applyBorder="1" applyAlignment="1">
      <alignment indent="3"/>
    </xf>
    <xf numFmtId="164" fontId="3" fillId="5" borderId="0" xfId="0" applyNumberFormat="1" applyFont="1" applyFill="1" applyBorder="1"/>
    <xf numFmtId="165" fontId="3" fillId="5" borderId="0" xfId="0" applyNumberFormat="1" applyFont="1" applyFill="1" applyBorder="1"/>
    <xf numFmtId="164" fontId="7" fillId="5" borderId="0" xfId="0" applyNumberFormat="1" applyFont="1" applyFill="1" applyBorder="1" applyAlignment="1">
      <alignment horizontal="left" indent="3"/>
    </xf>
    <xf numFmtId="164" fontId="7" fillId="5" borderId="0" xfId="0" applyNumberFormat="1" applyFont="1" applyFill="1" applyBorder="1"/>
    <xf numFmtId="165" fontId="7" fillId="5" borderId="0" xfId="0" applyNumberFormat="1" applyFont="1" applyFill="1" applyBorder="1"/>
    <xf numFmtId="164" fontId="7" fillId="5" borderId="0" xfId="0" applyNumberFormat="1" applyFont="1" applyFill="1" applyBorder="1" applyAlignment="1">
      <alignment horizontal="left" indent="4"/>
    </xf>
    <xf numFmtId="164" fontId="11" fillId="5" borderId="6" xfId="0" applyNumberFormat="1" applyFont="1" applyFill="1" applyBorder="1" applyAlignment="1">
      <alignment indent="1"/>
    </xf>
    <xf numFmtId="164" fontId="11" fillId="5" borderId="6" xfId="0" applyNumberFormat="1" applyFont="1" applyFill="1" applyBorder="1"/>
    <xf numFmtId="165" fontId="11" fillId="5" borderId="6" xfId="0" applyNumberFormat="1" applyFont="1" applyFill="1" applyBorder="1"/>
    <xf numFmtId="164" fontId="4" fillId="5" borderId="3" xfId="0" applyNumberFormat="1" applyFont="1" applyFill="1" applyBorder="1" applyAlignment="1">
      <alignment horizontal="left" indent="2"/>
    </xf>
    <xf numFmtId="164" fontId="4" fillId="5" borderId="3" xfId="0" applyNumberFormat="1" applyFont="1" applyFill="1" applyBorder="1"/>
    <xf numFmtId="165" fontId="4" fillId="5" borderId="3" xfId="0" applyNumberFormat="1" applyFont="1" applyFill="1" applyBorder="1"/>
    <xf numFmtId="164" fontId="13" fillId="6" borderId="1" xfId="0" applyNumberFormat="1" applyFont="1" applyFill="1" applyBorder="1"/>
    <xf numFmtId="165" fontId="13" fillId="6" borderId="1" xfId="0" applyNumberFormat="1" applyFont="1" applyFill="1" applyBorder="1"/>
    <xf numFmtId="164" fontId="11" fillId="6" borderId="2" xfId="0" applyNumberFormat="1" applyFont="1" applyFill="1" applyBorder="1" applyAlignment="1">
      <alignment indent="1"/>
    </xf>
    <xf numFmtId="164" fontId="11" fillId="6" borderId="2" xfId="0" applyNumberFormat="1" applyFont="1" applyFill="1" applyBorder="1"/>
    <xf numFmtId="165" fontId="11" fillId="6" borderId="2" xfId="0" applyNumberFormat="1" applyFont="1" applyFill="1" applyBorder="1"/>
    <xf numFmtId="164" fontId="11" fillId="6" borderId="3" xfId="0" applyNumberFormat="1" applyFont="1" applyFill="1" applyBorder="1" applyAlignment="1">
      <alignment indent="1"/>
    </xf>
    <xf numFmtId="164" fontId="11" fillId="6" borderId="3" xfId="0" applyNumberFormat="1" applyFont="1" applyFill="1" applyBorder="1"/>
    <xf numFmtId="165" fontId="11" fillId="6" borderId="3" xfId="0" applyNumberFormat="1" applyFont="1" applyFill="1" applyBorder="1"/>
    <xf numFmtId="164" fontId="11" fillId="6" borderId="4" xfId="0" applyNumberFormat="1" applyFont="1" applyFill="1" applyBorder="1" applyAlignment="1">
      <alignment indent="1"/>
    </xf>
    <xf numFmtId="164" fontId="11" fillId="6" borderId="4" xfId="0" applyNumberFormat="1" applyFont="1" applyFill="1" applyBorder="1"/>
    <xf numFmtId="165" fontId="11" fillId="6" borderId="4" xfId="0" applyNumberFormat="1" applyFont="1" applyFill="1" applyBorder="1"/>
    <xf numFmtId="164" fontId="8" fillId="5" borderId="0" xfId="0" applyNumberFormat="1" applyFont="1" applyFill="1" applyBorder="1" applyAlignment="1">
      <alignment horizontal="left" indent="3"/>
    </xf>
    <xf numFmtId="164" fontId="8" fillId="5" borderId="0" xfId="0" applyNumberFormat="1" applyFont="1" applyFill="1" applyBorder="1" applyAlignment="1">
      <alignment indent="2"/>
    </xf>
    <xf numFmtId="0" fontId="14" fillId="5" borderId="0" xfId="2" applyFont="1" applyFill="1"/>
    <xf numFmtId="0" fontId="8" fillId="5" borderId="0" xfId="2" applyFont="1" applyFill="1" applyAlignment="1">
      <alignment vertical="center"/>
    </xf>
    <xf numFmtId="0" fontId="8" fillId="5" borderId="0" xfId="2" applyFont="1" applyFill="1" applyAlignment="1">
      <alignment horizontal="center" vertical="center"/>
    </xf>
    <xf numFmtId="0" fontId="15" fillId="5" borderId="1" xfId="2" applyFont="1" applyFill="1" applyBorder="1" applyAlignment="1">
      <alignment vertical="center"/>
    </xf>
    <xf numFmtId="0" fontId="16" fillId="5" borderId="1" xfId="2" applyFont="1" applyFill="1" applyBorder="1" applyAlignment="1">
      <alignment vertical="center"/>
    </xf>
    <xf numFmtId="0" fontId="17" fillId="5" borderId="0" xfId="2" applyFont="1" applyFill="1" applyAlignment="1">
      <alignment vertical="center"/>
    </xf>
    <xf numFmtId="0" fontId="16" fillId="5" borderId="0" xfId="2" applyFont="1" applyFill="1" applyAlignment="1">
      <alignment vertical="center"/>
    </xf>
    <xf numFmtId="0" fontId="20" fillId="5" borderId="0" xfId="2" applyFont="1" applyFill="1" applyAlignment="1">
      <alignment vertical="center"/>
    </xf>
    <xf numFmtId="0" fontId="21" fillId="5" borderId="0" xfId="2" applyFont="1" applyFill="1" applyAlignment="1">
      <alignment vertical="center"/>
    </xf>
    <xf numFmtId="0" fontId="22" fillId="5" borderId="0" xfId="3" applyFont="1" applyFill="1" applyAlignment="1">
      <alignment vertical="center"/>
    </xf>
    <xf numFmtId="0" fontId="23" fillId="5" borderId="0" xfId="1" applyFont="1" applyFill="1" applyAlignment="1">
      <alignment horizontal="left" vertical="center" indent="1"/>
    </xf>
    <xf numFmtId="0" fontId="18" fillId="5" borderId="0" xfId="2" applyFont="1" applyFill="1" applyAlignment="1">
      <alignment horizontal="left" vertical="center"/>
    </xf>
    <xf numFmtId="166" fontId="19" fillId="5" borderId="0" xfId="2" quotePrefix="1" applyNumberFormat="1" applyFont="1" applyFill="1" applyAlignment="1">
      <alignment horizontal="left" vertical="center"/>
    </xf>
  </cellXfs>
  <cellStyles count="4">
    <cellStyle name="Hyperlink" xfId="1" builtinId="8"/>
    <cellStyle name="Normal" xfId="0" builtinId="0"/>
    <cellStyle name="Normal 2" xfId="3"/>
    <cellStyle name="Normal 3" xfId="2"/>
  </cellStyles>
  <dxfs count="0"/>
  <tableStyles count="0" defaultTableStyle="TableStyleMedium2" defaultPivotStyle="PivotStyleLight16"/>
  <colors>
    <mruColors>
      <color rgb="FF050505"/>
      <color rgb="FF820000"/>
      <color rgb="FFEBF0DC"/>
      <color rgb="FFDCF0F5"/>
      <color rgb="FFF0EBE1"/>
      <color rgb="FF91CDDC"/>
      <color rgb="FF008282"/>
      <color rgb="FF323232"/>
      <color rgb="FF0000FF"/>
      <color rgb="FF8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70" Type="http://schemas.openxmlformats.org/officeDocument/2006/relationships/worksheet" Target="worksheets/sheet170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181" Type="http://schemas.openxmlformats.org/officeDocument/2006/relationships/calcChain" Target="calcChain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71" Type="http://schemas.openxmlformats.org/officeDocument/2006/relationships/worksheet" Target="worksheets/sheet171.xml"/><Relationship Id="rId12" Type="http://schemas.openxmlformats.org/officeDocument/2006/relationships/worksheet" Target="worksheets/sheet12.xml"/><Relationship Id="rId33" Type="http://schemas.openxmlformats.org/officeDocument/2006/relationships/worksheet" Target="worksheets/sheet33.xml"/><Relationship Id="rId108" Type="http://schemas.openxmlformats.org/officeDocument/2006/relationships/worksheet" Target="worksheets/sheet108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5" Type="http://schemas.openxmlformats.org/officeDocument/2006/relationships/worksheet" Target="worksheets/sheet75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61" Type="http://schemas.openxmlformats.org/officeDocument/2006/relationships/worksheet" Target="worksheets/sheet161.xml"/><Relationship Id="rId182" Type="http://schemas.openxmlformats.org/officeDocument/2006/relationships/customXml" Target="../customXml/item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51" Type="http://schemas.openxmlformats.org/officeDocument/2006/relationships/worksheet" Target="worksheets/sheet151.xml"/><Relationship Id="rId156" Type="http://schemas.openxmlformats.org/officeDocument/2006/relationships/worksheet" Target="worksheets/sheet156.xml"/><Relationship Id="rId177" Type="http://schemas.openxmlformats.org/officeDocument/2006/relationships/worksheet" Target="worksheets/sheet177.xml"/><Relationship Id="rId172" Type="http://schemas.openxmlformats.org/officeDocument/2006/relationships/worksheet" Target="worksheets/sheet172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167" Type="http://schemas.openxmlformats.org/officeDocument/2006/relationships/worksheet" Target="worksheets/sheet167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162" Type="http://schemas.openxmlformats.org/officeDocument/2006/relationships/worksheet" Target="worksheets/sheet162.xml"/><Relationship Id="rId183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178" Type="http://schemas.openxmlformats.org/officeDocument/2006/relationships/theme" Target="theme/theme1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73" Type="http://schemas.openxmlformats.org/officeDocument/2006/relationships/worksheet" Target="worksheets/sheet173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168" Type="http://schemas.openxmlformats.org/officeDocument/2006/relationships/worksheet" Target="worksheets/sheet168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worksheet" Target="worksheets/sheet163.xml"/><Relationship Id="rId184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74" Type="http://schemas.openxmlformats.org/officeDocument/2006/relationships/worksheet" Target="worksheets/sheet174.xml"/><Relationship Id="rId179" Type="http://schemas.openxmlformats.org/officeDocument/2006/relationships/styles" Target="styles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worksheet" Target="worksheets/sheet164.xml"/><Relationship Id="rId169" Type="http://schemas.openxmlformats.org/officeDocument/2006/relationships/worksheet" Target="worksheets/sheet16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80" Type="http://schemas.openxmlformats.org/officeDocument/2006/relationships/sharedStrings" Target="sharedStrings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75" Type="http://schemas.openxmlformats.org/officeDocument/2006/relationships/worksheet" Target="worksheets/sheet175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worksheet" Target="worksheets/sheet165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Relationship Id="rId176" Type="http://schemas.openxmlformats.org/officeDocument/2006/relationships/worksheet" Target="worksheets/sheet176.xml"/><Relationship Id="rId17" Type="http://schemas.openxmlformats.org/officeDocument/2006/relationships/worksheet" Target="worksheets/sheet17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24" Type="http://schemas.openxmlformats.org/officeDocument/2006/relationships/worksheet" Target="worksheets/sheet124.xml"/><Relationship Id="rId70" Type="http://schemas.openxmlformats.org/officeDocument/2006/relationships/worksheet" Target="worksheets/sheet70.xml"/><Relationship Id="rId91" Type="http://schemas.openxmlformats.org/officeDocument/2006/relationships/worksheet" Target="worksheets/sheet91.xml"/><Relationship Id="rId145" Type="http://schemas.openxmlformats.org/officeDocument/2006/relationships/worksheet" Target="worksheets/sheet145.xml"/><Relationship Id="rId166" Type="http://schemas.openxmlformats.org/officeDocument/2006/relationships/worksheet" Target="worksheets/sheet166.xml"/><Relationship Id="rId1" Type="http://schemas.openxmlformats.org/officeDocument/2006/relationships/worksheet" Target="worksheets/sheet1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15</xdr:row>
      <xdr:rowOff>0</xdr:rowOff>
    </xdr:from>
    <xdr:to>
      <xdr:col>15</xdr:col>
      <xdr:colOff>305811</xdr:colOff>
      <xdr:row>25</xdr:row>
      <xdr:rowOff>106854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505200"/>
          <a:ext cx="2896611" cy="20118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6.bin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7.bin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8.bin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9.bin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0.bin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1.bin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2.bin"/></Relationships>
</file>

<file path=xl/worksheets/_rels/sheet10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3.bin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4.bin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5.bin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6.bin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7.bin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8.bin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9.bin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0.bin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1.bin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2.bin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3.bin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4.bin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5.bin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6.bin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7.bin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8.bin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9.bin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0.bin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1.bin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2.bin"/></Relationships>
</file>

<file path=xl/worksheets/_rels/sheet1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3.bin"/></Relationships>
</file>

<file path=xl/worksheets/_rels/sheet1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4.bin"/></Relationships>
</file>

<file path=xl/worksheets/_rels/sheet1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5.bin"/></Relationships>
</file>

<file path=xl/worksheets/_rels/sheet1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6.bin"/></Relationships>
</file>

<file path=xl/worksheets/_rels/sheet1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7.bin"/></Relationships>
</file>

<file path=xl/worksheets/_rels/sheet1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8.bin"/></Relationships>
</file>

<file path=xl/worksheets/_rels/sheet1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9.bin"/></Relationships>
</file>

<file path=xl/worksheets/_rels/sheet1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0.bin"/></Relationships>
</file>

<file path=xl/worksheets/_rels/sheet1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1.bin"/></Relationships>
</file>

<file path=xl/worksheets/_rels/sheet1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2.bin"/></Relationships>
</file>

<file path=xl/worksheets/_rels/sheet1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3.bin"/></Relationships>
</file>

<file path=xl/worksheets/_rels/sheet1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4.bin"/></Relationships>
</file>

<file path=xl/worksheets/_rels/sheet1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5.bin"/></Relationships>
</file>

<file path=xl/worksheets/_rels/sheet1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6.bin"/></Relationships>
</file>

<file path=xl/worksheets/_rels/sheet1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7.bin"/></Relationships>
</file>

<file path=xl/worksheets/_rels/sheet1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8.bin"/></Relationships>
</file>

<file path=xl/worksheets/_rels/sheet1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9.bin"/></Relationships>
</file>

<file path=xl/worksheets/_rels/sheet1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0.bin"/></Relationships>
</file>

<file path=xl/worksheets/_rels/sheet1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1.bin"/></Relationships>
</file>

<file path=xl/worksheets/_rels/sheet1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2.bin"/></Relationships>
</file>

<file path=xl/worksheets/_rels/sheet1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3.bin"/></Relationships>
</file>

<file path=xl/worksheets/_rels/sheet1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4.bin"/></Relationships>
</file>

<file path=xl/worksheets/_rels/sheet1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5.bin"/></Relationships>
</file>

<file path=xl/worksheets/_rels/sheet1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6.bin"/></Relationships>
</file>

<file path=xl/worksheets/_rels/sheet1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7.bin"/></Relationships>
</file>

<file path=xl/worksheets/_rels/sheet1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8.bin"/></Relationships>
</file>

<file path=xl/worksheets/_rels/sheet1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9.bin"/></Relationships>
</file>

<file path=xl/worksheets/_rels/sheet1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0.bin"/></Relationships>
</file>

<file path=xl/worksheets/_rels/sheet1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1.bin"/></Relationships>
</file>

<file path=xl/worksheets/_rels/sheet1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2.bin"/></Relationships>
</file>

<file path=xl/worksheets/_rels/sheet1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3.bin"/></Relationships>
</file>

<file path=xl/worksheets/_rels/sheet1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4.bin"/></Relationships>
</file>

<file path=xl/worksheets/_rels/sheet1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5.bin"/></Relationships>
</file>

<file path=xl/worksheets/_rels/sheet1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6.bin"/></Relationships>
</file>

<file path=xl/worksheets/_rels/sheet1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7.bin"/></Relationships>
</file>

<file path=xl/worksheets/_rels/sheet1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8.bin"/></Relationships>
</file>

<file path=xl/worksheets/_rels/sheet1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9.bin"/></Relationships>
</file>

<file path=xl/worksheets/_rels/sheet1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0.bin"/></Relationships>
</file>

<file path=xl/worksheets/_rels/sheet1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1.bin"/></Relationships>
</file>

<file path=xl/worksheets/_rels/sheet1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2.bin"/></Relationships>
</file>

<file path=xl/worksheets/_rels/sheet1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3.bin"/></Relationships>
</file>

<file path=xl/worksheets/_rels/sheet1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4.bin"/></Relationships>
</file>

<file path=xl/worksheets/_rels/sheet1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5.bin"/></Relationships>
</file>

<file path=xl/worksheets/_rels/sheet1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6.bin"/></Relationships>
</file>

<file path=xl/worksheets/_rels/sheet1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7.bin"/></Relationships>
</file>

<file path=xl/worksheets/_rels/sheet1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8.bin"/></Relationships>
</file>

<file path=xl/worksheets/_rels/sheet1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9.bin"/></Relationships>
</file>

<file path=xl/worksheets/_rels/sheet1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0.bin"/></Relationships>
</file>

<file path=xl/worksheets/_rels/sheet1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1.bin"/></Relationships>
</file>

<file path=xl/worksheets/_rels/sheet1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2.bin"/></Relationships>
</file>

<file path=xl/worksheets/_rels/sheet1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3.bin"/></Relationships>
</file>

<file path=xl/worksheets/_rels/sheet1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4.bin"/></Relationships>
</file>

<file path=xl/worksheets/_rels/sheet1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5.bin"/></Relationships>
</file>

<file path=xl/worksheets/_rels/sheet1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6.bin"/></Relationships>
</file>

<file path=xl/worksheets/_rels/sheet1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RowHeight="15" customHeight="1" x14ac:dyDescent="0.25"/>
  <cols>
    <col min="1" max="4" width="9.140625" style="44"/>
    <col min="5" max="21" width="9.7109375" style="44" customWidth="1"/>
    <col min="22" max="22" width="9.7109375" style="45" customWidth="1"/>
    <col min="23" max="23" width="107.42578125" style="44" customWidth="1"/>
    <col min="24" max="24" width="44.7109375" style="44" customWidth="1"/>
    <col min="25" max="26" width="9.7109375" style="44" customWidth="1"/>
    <col min="27" max="16384" width="9.140625" style="44"/>
  </cols>
  <sheetData>
    <row r="2" spans="1:23" ht="21" x14ac:dyDescent="0.35">
      <c r="A2" s="43"/>
    </row>
    <row r="6" spans="1:23" ht="31.5" x14ac:dyDescent="0.25">
      <c r="A6" s="46"/>
      <c r="B6" s="47" t="s">
        <v>485</v>
      </c>
      <c r="C6" s="47"/>
      <c r="D6" s="47"/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V6" s="44"/>
    </row>
    <row r="7" spans="1:23" ht="15" customHeight="1" x14ac:dyDescent="0.25">
      <c r="V7" s="44"/>
    </row>
    <row r="8" spans="1:23" ht="15" customHeight="1" x14ac:dyDescent="0.25">
      <c r="V8" s="44"/>
    </row>
    <row r="9" spans="1:23" ht="15" customHeight="1" x14ac:dyDescent="0.25">
      <c r="V9" s="44"/>
    </row>
    <row r="10" spans="1:23" ht="28.5" x14ac:dyDescent="0.25">
      <c r="C10" s="48" t="s">
        <v>487</v>
      </c>
      <c r="V10" s="44"/>
    </row>
    <row r="11" spans="1:23" ht="15" customHeight="1" x14ac:dyDescent="0.25">
      <c r="V11" s="44"/>
    </row>
    <row r="15" spans="1:23" ht="30" customHeight="1" x14ac:dyDescent="0.25">
      <c r="C15" s="48" t="s">
        <v>359</v>
      </c>
    </row>
    <row r="16" spans="1:23" ht="15" customHeight="1" x14ac:dyDescent="0.25">
      <c r="W16" s="49"/>
    </row>
    <row r="17" spans="12:32" ht="15" customHeight="1" x14ac:dyDescent="0.25">
      <c r="W17" s="49"/>
    </row>
    <row r="28" spans="12:32" ht="21" x14ac:dyDescent="0.25">
      <c r="L28" s="54" t="s">
        <v>352</v>
      </c>
      <c r="M28" s="54"/>
      <c r="N28" s="54"/>
      <c r="O28" s="54"/>
    </row>
    <row r="29" spans="12:32" ht="15" customHeight="1" x14ac:dyDescent="0.25">
      <c r="V29" s="44"/>
    </row>
    <row r="30" spans="12:32" ht="18.75" x14ac:dyDescent="0.25">
      <c r="L30" s="55">
        <v>45432.788576388892</v>
      </c>
      <c r="M30" s="55"/>
      <c r="N30" s="55"/>
      <c r="O30" s="55"/>
      <c r="V30" s="44"/>
    </row>
    <row r="31" spans="12:32" ht="15" customHeight="1" x14ac:dyDescent="0.25">
      <c r="L31" s="50" t="s">
        <v>472</v>
      </c>
      <c r="V31" s="44"/>
      <c r="AA31" s="51"/>
      <c r="AB31" s="51"/>
      <c r="AC31" s="51"/>
      <c r="AD31" s="51"/>
      <c r="AE31" s="51"/>
      <c r="AF31" s="51"/>
    </row>
    <row r="32" spans="12:32" ht="15" customHeight="1" x14ac:dyDescent="0.25">
      <c r="V32" s="44"/>
    </row>
    <row r="33" spans="2:32" ht="15" customHeight="1" x14ac:dyDescent="0.25">
      <c r="B33" s="52" t="s">
        <v>353</v>
      </c>
      <c r="V33" s="44"/>
    </row>
    <row r="34" spans="2:32" ht="15" customHeight="1" x14ac:dyDescent="0.25">
      <c r="B34" s="52"/>
      <c r="V34" s="52"/>
    </row>
    <row r="35" spans="2:32" ht="15" customHeight="1" x14ac:dyDescent="0.25">
      <c r="B35" s="52" t="s">
        <v>354</v>
      </c>
      <c r="V35" s="52"/>
    </row>
    <row r="36" spans="2:32" ht="15" customHeight="1" x14ac:dyDescent="0.25">
      <c r="B36" s="52" t="s">
        <v>355</v>
      </c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W36" s="51"/>
      <c r="X36" s="51"/>
      <c r="Y36" s="51"/>
      <c r="Z36" s="51"/>
    </row>
    <row r="38" spans="2:32" ht="15" customHeight="1" x14ac:dyDescent="0.25">
      <c r="B38" s="52" t="s">
        <v>356</v>
      </c>
    </row>
    <row r="39" spans="2:32" ht="15" customHeight="1" x14ac:dyDescent="0.25">
      <c r="B39" s="52" t="s">
        <v>357</v>
      </c>
    </row>
    <row r="40" spans="2:32" ht="15" customHeight="1" x14ac:dyDescent="0.25">
      <c r="B40" s="53" t="s">
        <v>358</v>
      </c>
      <c r="AA40" s="51"/>
      <c r="AB40" s="51"/>
      <c r="AC40" s="51"/>
      <c r="AD40" s="51"/>
      <c r="AE40" s="51"/>
      <c r="AF40" s="51"/>
    </row>
  </sheetData>
  <mergeCells count="2">
    <mergeCell ref="L28:O28"/>
    <mergeCell ref="L30:O30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8">
    <pageSetUpPr fitToPage="1"/>
  </sheetPr>
  <dimension ref="A1:X178"/>
  <sheetViews>
    <sheetView showGridLines="0" workbookViewId="0">
      <pane xSplit="2" ySplit="1" topLeftCell="D2" activePane="bottomRight" state="frozen"/>
      <selection pane="topRight"/>
      <selection pane="bottomLeft"/>
      <selection pane="bottomRight" activeCell="X2" sqref="X2"/>
    </sheetView>
  </sheetViews>
  <sheetFormatPr defaultRowHeight="11.25" customHeight="1" x14ac:dyDescent="0.2"/>
  <cols>
    <col min="1" max="1" width="36.140625" style="5" bestFit="1" customWidth="1"/>
    <col min="2" max="2" width="20" style="5" customWidth="1"/>
    <col min="3" max="24" width="9.7109375" style="5" customWidth="1"/>
    <col min="25" max="16384" width="9.140625" style="5"/>
  </cols>
  <sheetData>
    <row r="1" spans="1:24" ht="11.25" customHeight="1" x14ac:dyDescent="0.2">
      <c r="A1" s="3" t="s">
        <v>487</v>
      </c>
      <c r="B1" s="3" t="s">
        <v>488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B2" s="6" t="s">
        <v>360</v>
      </c>
    </row>
    <row r="3" spans="1:24" ht="11.25" customHeight="1" x14ac:dyDescent="0.2">
      <c r="A3" s="2" t="s">
        <v>1</v>
      </c>
      <c r="B3" s="2" t="s">
        <v>351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ht="11.25" customHeight="1" x14ac:dyDescent="0.2">
      <c r="A4" s="7" t="s">
        <v>0</v>
      </c>
      <c r="B4" s="7" t="str">
        <f ca="1">HYPERLINK("#"&amp;CELL("address",PPRD!$X$2),"PPRD")</f>
        <v>PPRD</v>
      </c>
      <c r="C4" s="8">
        <f>PPRD!C$2</f>
        <v>28525.699312123819</v>
      </c>
      <c r="D4" s="8">
        <f>PPRD!D$2</f>
        <v>27669.394668959583</v>
      </c>
      <c r="E4" s="8">
        <f>PPRD!E$2</f>
        <v>29241.780395528804</v>
      </c>
      <c r="F4" s="8">
        <f>PPRD!F$2</f>
        <v>29391.389337919172</v>
      </c>
      <c r="G4" s="8">
        <f>PPRD!G$2</f>
        <v>28566.645915735171</v>
      </c>
      <c r="H4" s="8">
        <f>PPRD!H$2</f>
        <v>27911.945571797074</v>
      </c>
      <c r="I4" s="8">
        <f>PPRD!I$2</f>
        <v>27998.736629406703</v>
      </c>
      <c r="J4" s="8">
        <f>PPRD!J$2</f>
        <v>27717.295872742907</v>
      </c>
      <c r="K4" s="8">
        <f>PPRD!K$2</f>
        <v>28919.516337059329</v>
      </c>
      <c r="L4" s="8">
        <f>PPRD!L$2</f>
        <v>28187.040326741182</v>
      </c>
      <c r="M4" s="8">
        <f>PPRD!M$2</f>
        <v>27370.048065348234</v>
      </c>
      <c r="N4" s="8">
        <f>PPRD!N$2</f>
        <v>27492.902493551159</v>
      </c>
      <c r="O4" s="8">
        <f>PPRD!O$2</f>
        <v>27197.444969905413</v>
      </c>
      <c r="P4" s="8">
        <f>PPRD!P$2</f>
        <v>25808.574290627686</v>
      </c>
      <c r="Q4" s="8">
        <f>PPRD!Q$2</f>
        <v>26273.893551160792</v>
      </c>
      <c r="R4" s="8">
        <f>PPRD!R$2</f>
        <v>26374.51367153912</v>
      </c>
      <c r="S4" s="8">
        <f>PPRD!S$2</f>
        <v>24738.353138435079</v>
      </c>
      <c r="T4" s="8">
        <f>PPRD!T$2</f>
        <v>25490.485812553743</v>
      </c>
      <c r="U4" s="8">
        <f>PPRD!U$2</f>
        <v>25058.998968185726</v>
      </c>
      <c r="V4" s="8">
        <f>PPRD!V$2</f>
        <v>24529.893637145313</v>
      </c>
      <c r="W4" s="8">
        <f>PPRD!W$2</f>
        <v>22360.92476354256</v>
      </c>
      <c r="X4" s="8">
        <f>PPRD!X$2</f>
        <v>22972.391143594152</v>
      </c>
    </row>
    <row r="5" spans="1:24" ht="11.25" customHeight="1" x14ac:dyDescent="0.2">
      <c r="A5" s="9" t="s">
        <v>141</v>
      </c>
      <c r="B5" s="9" t="str">
        <f ca="1">HYPERLINK("#"&amp;CELL("address",RCV_RCY!$X$2),"RCV_RCY")</f>
        <v>RCV_RCY</v>
      </c>
      <c r="C5" s="10">
        <f>RCV_RCY!C$2</f>
        <v>0</v>
      </c>
      <c r="D5" s="10">
        <f>RCV_RCY!D$2</f>
        <v>0</v>
      </c>
      <c r="E5" s="10">
        <f>RCV_RCY!E$2</f>
        <v>0</v>
      </c>
      <c r="F5" s="10">
        <f>RCV_RCY!F$2</f>
        <v>0</v>
      </c>
      <c r="G5" s="10">
        <f>RCV_RCY!G$2</f>
        <v>0</v>
      </c>
      <c r="H5" s="10">
        <f>RCV_RCY!H$2</f>
        <v>0</v>
      </c>
      <c r="I5" s="10">
        <f>RCV_RCY!I$2</f>
        <v>0</v>
      </c>
      <c r="J5" s="10">
        <f>RCV_RCY!J$2</f>
        <v>0</v>
      </c>
      <c r="K5" s="10">
        <f>RCV_RCY!K$2</f>
        <v>0</v>
      </c>
      <c r="L5" s="10">
        <f>RCV_RCY!L$2</f>
        <v>0</v>
      </c>
      <c r="M5" s="10">
        <f>RCV_RCY!M$2</f>
        <v>0</v>
      </c>
      <c r="N5" s="10">
        <f>RCV_RCY!N$2</f>
        <v>0</v>
      </c>
      <c r="O5" s="10">
        <f>RCV_RCY!O$2</f>
        <v>0</v>
      </c>
      <c r="P5" s="10">
        <f>RCV_RCY!P$2</f>
        <v>0</v>
      </c>
      <c r="Q5" s="10">
        <f>RCV_RCY!Q$2</f>
        <v>0</v>
      </c>
      <c r="R5" s="10">
        <f>RCV_RCY!R$2</f>
        <v>0</v>
      </c>
      <c r="S5" s="10">
        <f>RCV_RCY!S$2</f>
        <v>0</v>
      </c>
      <c r="T5" s="10">
        <f>RCV_RCY!T$2</f>
        <v>0</v>
      </c>
      <c r="U5" s="10">
        <f>RCV_RCY!U$2</f>
        <v>0</v>
      </c>
      <c r="V5" s="10">
        <f>RCV_RCY!V$2</f>
        <v>0</v>
      </c>
      <c r="W5" s="10">
        <f>RCV_RCY!W$2</f>
        <v>0</v>
      </c>
      <c r="X5" s="10">
        <f>RCV_RCY!X$2</f>
        <v>0</v>
      </c>
    </row>
    <row r="6" spans="1:24" ht="11.25" customHeight="1" x14ac:dyDescent="0.2">
      <c r="A6" s="9" t="s">
        <v>142</v>
      </c>
      <c r="B6" s="9" t="str">
        <f ca="1">HYPERLINK("#"&amp;CELL("address",IMP!$X$2),"IMP")</f>
        <v>IMP</v>
      </c>
      <c r="C6" s="10">
        <f>IMP!C$2</f>
        <v>11052.30619088564</v>
      </c>
      <c r="D6" s="10">
        <f>IMP!D$2</f>
        <v>12879.972312983662</v>
      </c>
      <c r="E6" s="10">
        <f>IMP!E$2</f>
        <v>14046.728288907996</v>
      </c>
      <c r="F6" s="10">
        <f>IMP!F$2</f>
        <v>14091.026741186586</v>
      </c>
      <c r="G6" s="10">
        <f>IMP!G$2</f>
        <v>16590.150214961304</v>
      </c>
      <c r="H6" s="10">
        <f>IMP!H$2</f>
        <v>17028.364144453994</v>
      </c>
      <c r="I6" s="10">
        <f>IMP!I$2</f>
        <v>17563.95348237317</v>
      </c>
      <c r="J6" s="10">
        <f>IMP!J$2</f>
        <v>17368.933104041269</v>
      </c>
      <c r="K6" s="10">
        <f>IMP!K$2</f>
        <v>16499.304471195184</v>
      </c>
      <c r="L6" s="10">
        <f>IMP!L$2</f>
        <v>11472.224677558037</v>
      </c>
      <c r="M6" s="10">
        <f>IMP!M$2</f>
        <v>11444.659845227859</v>
      </c>
      <c r="N6" s="10">
        <f>IMP!N$2</f>
        <v>11885.777300085985</v>
      </c>
      <c r="O6" s="10">
        <f>IMP!O$2</f>
        <v>11901.495270851245</v>
      </c>
      <c r="P6" s="10">
        <f>IMP!P$2</f>
        <v>10395.612467755802</v>
      </c>
      <c r="Q6" s="10">
        <f>IMP!Q$2</f>
        <v>11092.63026655202</v>
      </c>
      <c r="R6" s="10">
        <f>IMP!R$2</f>
        <v>11415.14230438521</v>
      </c>
      <c r="S6" s="10">
        <f>IMP!S$2</f>
        <v>13199.69380911436</v>
      </c>
      <c r="T6" s="10">
        <f>IMP!T$2</f>
        <v>13772.349871023212</v>
      </c>
      <c r="U6" s="10">
        <f>IMP!U$2</f>
        <v>14289.13456577816</v>
      </c>
      <c r="V6" s="10">
        <f>IMP!V$2</f>
        <v>16036.993035253654</v>
      </c>
      <c r="W6" s="10">
        <f>IMP!W$2</f>
        <v>14179.214875322441</v>
      </c>
      <c r="X6" s="10">
        <f>IMP!X$2</f>
        <v>16151.862596732588</v>
      </c>
    </row>
    <row r="7" spans="1:24" ht="11.25" customHeight="1" x14ac:dyDescent="0.2">
      <c r="A7" s="9" t="s">
        <v>143</v>
      </c>
      <c r="B7" s="9" t="str">
        <f ca="1">HYPERLINK("#"&amp;CELL("address",EXP!$X$2),"EXP")</f>
        <v>EXP</v>
      </c>
      <c r="C7" s="10">
        <f>EXP!C$2</f>
        <v>3008.325365434222</v>
      </c>
      <c r="D7" s="10">
        <f>EXP!D$2</f>
        <v>3161.3894239036977</v>
      </c>
      <c r="E7" s="10">
        <f>EXP!E$2</f>
        <v>4744.9268271711098</v>
      </c>
      <c r="F7" s="10">
        <f>EXP!F$2</f>
        <v>3942.1683576956138</v>
      </c>
      <c r="G7" s="10">
        <f>EXP!G$2</f>
        <v>4772.3229578675846</v>
      </c>
      <c r="H7" s="10">
        <f>EXP!H$2</f>
        <v>6399.5275150472908</v>
      </c>
      <c r="I7" s="10">
        <f>EXP!I$2</f>
        <v>5871.9952708512474</v>
      </c>
      <c r="J7" s="10">
        <f>EXP!J$2</f>
        <v>4835.4114359415298</v>
      </c>
      <c r="K7" s="10">
        <f>EXP!K$2</f>
        <v>5525.0121238177117</v>
      </c>
      <c r="L7" s="10">
        <f>EXP!L$2</f>
        <v>4549.1118658641444</v>
      </c>
      <c r="M7" s="10">
        <f>EXP!M$2</f>
        <v>3955.0706792777301</v>
      </c>
      <c r="N7" s="10">
        <f>EXP!N$2</f>
        <v>4326.082975064488</v>
      </c>
      <c r="O7" s="10">
        <f>EXP!O$2</f>
        <v>4039.6595872742914</v>
      </c>
      <c r="P7" s="10">
        <f>EXP!P$2</f>
        <v>4550.8480653482357</v>
      </c>
      <c r="Q7" s="10">
        <f>EXP!Q$2</f>
        <v>5816.362166809974</v>
      </c>
      <c r="R7" s="10">
        <f>EXP!R$2</f>
        <v>6088.9993981083389</v>
      </c>
      <c r="S7" s="10">
        <f>EXP!S$2</f>
        <v>6229.4302665520208</v>
      </c>
      <c r="T7" s="10">
        <f>EXP!T$2</f>
        <v>5953.8287188306103</v>
      </c>
      <c r="U7" s="10">
        <f>EXP!U$2</f>
        <v>6124.7969045571772</v>
      </c>
      <c r="V7" s="10">
        <f>EXP!V$2</f>
        <v>5971.5964746345653</v>
      </c>
      <c r="W7" s="10">
        <f>EXP!W$2</f>
        <v>5083.2803955288055</v>
      </c>
      <c r="X7" s="10">
        <f>EXP!X$2</f>
        <v>5287.9083404987095</v>
      </c>
    </row>
    <row r="8" spans="1:24" ht="11.25" customHeight="1" x14ac:dyDescent="0.2">
      <c r="A8" s="9" t="s">
        <v>144</v>
      </c>
      <c r="B8" s="9" t="str">
        <f ca="1">HYPERLINK("#"&amp;CELL("address",STK_CHG!$X$2),"STK_CHG")</f>
        <v>STK_CHG</v>
      </c>
      <c r="C8" s="10">
        <f>STK_CHG!C$2</f>
        <v>187.30885640584694</v>
      </c>
      <c r="D8" s="10">
        <f>STK_CHG!D$2</f>
        <v>-395.36612209802229</v>
      </c>
      <c r="E8" s="10">
        <f>STK_CHG!E$2</f>
        <v>-224.62699914015482</v>
      </c>
      <c r="F8" s="10">
        <f>STK_CHG!F$2</f>
        <v>386.86921754084261</v>
      </c>
      <c r="G8" s="10">
        <f>STK_CHG!G$2</f>
        <v>-1038.962682717111</v>
      </c>
      <c r="H8" s="10">
        <f>STK_CHG!H$2</f>
        <v>145.5065348237317</v>
      </c>
      <c r="I8" s="10">
        <f>STK_CHG!I$2</f>
        <v>407.30154772141015</v>
      </c>
      <c r="J8" s="10">
        <f>STK_CHG!J$2</f>
        <v>-411.00421324161664</v>
      </c>
      <c r="K8" s="10">
        <f>STK_CHG!K$2</f>
        <v>-204.46087704213249</v>
      </c>
      <c r="L8" s="10">
        <f>STK_CHG!L$2</f>
        <v>-302.74539982803088</v>
      </c>
      <c r="M8" s="10">
        <f>STK_CHG!M$2</f>
        <v>161.82106620808256</v>
      </c>
      <c r="N8" s="10">
        <f>STK_CHG!N$2</f>
        <v>708.01797076526236</v>
      </c>
      <c r="O8" s="10">
        <f>STK_CHG!O$2</f>
        <v>-60.524161650902734</v>
      </c>
      <c r="P8" s="10">
        <f>STK_CHG!P$2</f>
        <v>256.08056749785038</v>
      </c>
      <c r="Q8" s="10">
        <f>STK_CHG!Q$2</f>
        <v>115.26620808254512</v>
      </c>
      <c r="R8" s="10">
        <f>STK_CHG!R$2</f>
        <v>216.89131556319856</v>
      </c>
      <c r="S8" s="10">
        <f>STK_CHG!S$2</f>
        <v>117.75236457437659</v>
      </c>
      <c r="T8" s="10">
        <f>STK_CHG!T$2</f>
        <v>253.48607050730877</v>
      </c>
      <c r="U8" s="10">
        <f>STK_CHG!U$2</f>
        <v>386.90189165950125</v>
      </c>
      <c r="V8" s="10">
        <f>STK_CHG!V$2</f>
        <v>-1355.8898538263109</v>
      </c>
      <c r="W8" s="10">
        <f>STK_CHG!W$2</f>
        <v>808.09036973344791</v>
      </c>
      <c r="X8" s="10">
        <f>STK_CHG!X$2</f>
        <v>490.23267411865857</v>
      </c>
    </row>
    <row r="9" spans="1:24" ht="11.25" customHeight="1" x14ac:dyDescent="0.2">
      <c r="A9" s="9" t="s">
        <v>145</v>
      </c>
      <c r="B9" s="9" t="str">
        <f ca="1">HYPERLINK("#"&amp;CELL("address",GAE!$X$2),"GAE")</f>
        <v>GAE</v>
      </c>
      <c r="C9" s="10">
        <f>GAE!C$2</f>
        <v>36756.988993981082</v>
      </c>
      <c r="D9" s="10">
        <f>GAE!D$2</f>
        <v>36992.611435941522</v>
      </c>
      <c r="E9" s="10">
        <f>GAE!E$2</f>
        <v>38318.954858125537</v>
      </c>
      <c r="F9" s="10">
        <f>GAE!F$2</f>
        <v>39927.116938950981</v>
      </c>
      <c r="G9" s="10">
        <f>GAE!G$2</f>
        <v>39345.510490111781</v>
      </c>
      <c r="H9" s="10">
        <f>GAE!H$2</f>
        <v>38686.288736027513</v>
      </c>
      <c r="I9" s="10">
        <f>GAE!I$2</f>
        <v>40097.996388650041</v>
      </c>
      <c r="J9" s="10">
        <f>GAE!J$2</f>
        <v>39839.813327601027</v>
      </c>
      <c r="K9" s="10">
        <f>GAE!K$2</f>
        <v>39689.347807394661</v>
      </c>
      <c r="L9" s="10">
        <f>GAE!L$2</f>
        <v>34807.407738607042</v>
      </c>
      <c r="M9" s="10">
        <f>GAE!M$2</f>
        <v>35021.458297506448</v>
      </c>
      <c r="N9" s="10">
        <f>GAE!N$2</f>
        <v>35760.614789337924</v>
      </c>
      <c r="O9" s="10">
        <f>GAE!O$2</f>
        <v>34998.756491831475</v>
      </c>
      <c r="P9" s="10">
        <f>GAE!P$2</f>
        <v>31909.419260533105</v>
      </c>
      <c r="Q9" s="10">
        <f>GAE!Q$2</f>
        <v>31665.427858985386</v>
      </c>
      <c r="R9" s="10">
        <f>GAE!R$2</f>
        <v>31917.547893379189</v>
      </c>
      <c r="S9" s="10">
        <f>GAE!S$2</f>
        <v>31826.369045571802</v>
      </c>
      <c r="T9" s="10">
        <f>GAE!T$2</f>
        <v>33562.493035253654</v>
      </c>
      <c r="U9" s="10">
        <f>GAE!U$2</f>
        <v>33610.238521066203</v>
      </c>
      <c r="V9" s="10">
        <f>GAE!V$2</f>
        <v>33239.40034393809</v>
      </c>
      <c r="W9" s="10">
        <f>GAE!W$2</f>
        <v>32264.949613069646</v>
      </c>
      <c r="X9" s="10">
        <f>GAE!X$2</f>
        <v>34326.578073946686</v>
      </c>
    </row>
    <row r="10" spans="1:24" ht="11.25" customHeight="1" x14ac:dyDescent="0.2">
      <c r="A10" s="9" t="s">
        <v>146</v>
      </c>
      <c r="B10" s="9" t="str">
        <f ca="1">HYPERLINK("#"&amp;CELL("address",INTMARB!$X$2),"INTMARB")</f>
        <v>INTMARB</v>
      </c>
      <c r="C10" s="10">
        <f>INTMARB!C$2</f>
        <v>0</v>
      </c>
      <c r="D10" s="10">
        <f>INTMARB!D$2</f>
        <v>0</v>
      </c>
      <c r="E10" s="10">
        <f>INTMARB!E$2</f>
        <v>0</v>
      </c>
      <c r="F10" s="10">
        <f>INTMARB!F$2</f>
        <v>0</v>
      </c>
      <c r="G10" s="10">
        <f>INTMARB!G$2</f>
        <v>0</v>
      </c>
      <c r="H10" s="10">
        <f>INTMARB!H$2</f>
        <v>0</v>
      </c>
      <c r="I10" s="10">
        <f>INTMARB!I$2</f>
        <v>0</v>
      </c>
      <c r="J10" s="10">
        <f>INTMARB!J$2</f>
        <v>34.889681857265685</v>
      </c>
      <c r="K10" s="10">
        <f>INTMARB!K$2</f>
        <v>69.503267411865863</v>
      </c>
      <c r="L10" s="10">
        <f>INTMARB!L$2</f>
        <v>15.686500429922612</v>
      </c>
      <c r="M10" s="10">
        <f>INTMARB!M$2</f>
        <v>15.896646603611348</v>
      </c>
      <c r="N10" s="10">
        <f>INTMARB!N$2</f>
        <v>9.2433361994840926</v>
      </c>
      <c r="O10" s="10">
        <f>INTMARB!O$2</f>
        <v>14.18959587274291</v>
      </c>
      <c r="P10" s="10">
        <f>INTMARB!P$2</f>
        <v>41.555288048151326</v>
      </c>
      <c r="Q10" s="10">
        <f>INTMARB!Q$2</f>
        <v>80.069905417024927</v>
      </c>
      <c r="R10" s="10">
        <f>INTMARB!R$2</f>
        <v>44.595872742906273</v>
      </c>
      <c r="S10" s="10">
        <f>INTMARB!S$2</f>
        <v>31.419862424763544</v>
      </c>
      <c r="T10" s="10">
        <f>INTMARB!T$2</f>
        <v>27.899828030954431</v>
      </c>
      <c r="U10" s="10">
        <f>INTMARB!U$2</f>
        <v>18.094754944110061</v>
      </c>
      <c r="V10" s="10">
        <f>INTMARB!V$2</f>
        <v>34.201461736887353</v>
      </c>
      <c r="W10" s="10">
        <f>INTMARB!W$2</f>
        <v>43.104729148753222</v>
      </c>
      <c r="X10" s="10">
        <f>INTMARB!X$2</f>
        <v>33.949957007738597</v>
      </c>
    </row>
    <row r="11" spans="1:24" ht="11.25" customHeight="1" x14ac:dyDescent="0.2">
      <c r="A11" s="11" t="s">
        <v>473</v>
      </c>
      <c r="B11" s="12" t="str">
        <f ca="1">HYPERLINK("#"&amp;CELL("address",INTMARB_IN!$X$2),"INTMARB_IN")</f>
        <v>INTMARB_IN</v>
      </c>
      <c r="C11" s="13">
        <f>INTMARB_IN!C$2</f>
        <v>0</v>
      </c>
      <c r="D11" s="13">
        <f>INTMARB_IN!D$2</f>
        <v>0</v>
      </c>
      <c r="E11" s="13">
        <f>INTMARB_IN!E$2</f>
        <v>0</v>
      </c>
      <c r="F11" s="13">
        <f>INTMARB_IN!F$2</f>
        <v>0</v>
      </c>
      <c r="G11" s="13">
        <f>INTMARB_IN!G$2</f>
        <v>0</v>
      </c>
      <c r="H11" s="13">
        <f>INTMARB_IN!H$2</f>
        <v>0</v>
      </c>
      <c r="I11" s="13">
        <f>INTMARB_IN!I$2</f>
        <v>0</v>
      </c>
      <c r="J11" s="13">
        <f>INTMARB_IN!J$2</f>
        <v>9.8589749232104662</v>
      </c>
      <c r="K11" s="13">
        <f>INTMARB_IN!K$2</f>
        <v>19.368756804180222</v>
      </c>
      <c r="L11" s="13">
        <f>INTMARB_IN!L$2</f>
        <v>7.3089667264265676</v>
      </c>
      <c r="M11" s="13">
        <f>INTMARB_IN!M$2</f>
        <v>6.4948948435763922</v>
      </c>
      <c r="N11" s="13">
        <f>INTMARB_IN!N$2</f>
        <v>3.5384057839767311</v>
      </c>
      <c r="O11" s="13">
        <f>INTMARB_IN!O$2</f>
        <v>4.7956988416443744</v>
      </c>
      <c r="P11" s="13">
        <f>INTMARB_IN!P$2</f>
        <v>13.32548769260044</v>
      </c>
      <c r="Q11" s="13">
        <f>INTMARB_IN!Q$2</f>
        <v>31.221746828653</v>
      </c>
      <c r="R11" s="13">
        <f>INTMARB_IN!R$2</f>
        <v>17.580696354566307</v>
      </c>
      <c r="S11" s="13">
        <f>INTMARB_IN!S$2</f>
        <v>12.514500329771172</v>
      </c>
      <c r="T11" s="13">
        <f>INTMARB_IN!T$2</f>
        <v>11.926606827086346</v>
      </c>
      <c r="U11" s="13">
        <f>INTMARB_IN!U$2</f>
        <v>7.9376306898161175</v>
      </c>
      <c r="V11" s="13">
        <f>INTMARB_IN!V$2</f>
        <v>13.319974877132777</v>
      </c>
      <c r="W11" s="13">
        <f>INTMARB_IN!W$2</f>
        <v>15.828581930491227</v>
      </c>
      <c r="X11" s="13">
        <f>INTMARB_IN!X$2</f>
        <v>11.940519056762275</v>
      </c>
    </row>
    <row r="12" spans="1:24" ht="11.25" customHeight="1" x14ac:dyDescent="0.2">
      <c r="A12" s="11" t="s">
        <v>474</v>
      </c>
      <c r="B12" s="12" t="str">
        <f ca="1">HYPERLINK("#"&amp;CELL("address",INTMARB_EX!$X$2),"INTMARB_EX")</f>
        <v>INTMARB_EX</v>
      </c>
      <c r="C12" s="13">
        <f>INTMARB_EX!C$2</f>
        <v>0</v>
      </c>
      <c r="D12" s="13">
        <f>INTMARB_EX!D$2</f>
        <v>0</v>
      </c>
      <c r="E12" s="13">
        <f>INTMARB_EX!E$2</f>
        <v>0</v>
      </c>
      <c r="F12" s="13">
        <f>INTMARB_EX!F$2</f>
        <v>0</v>
      </c>
      <c r="G12" s="13">
        <f>INTMARB_EX!G$2</f>
        <v>0</v>
      </c>
      <c r="H12" s="13">
        <f>INTMARB_EX!H$2</f>
        <v>0</v>
      </c>
      <c r="I12" s="13">
        <f>INTMARB_EX!I$2</f>
        <v>0</v>
      </c>
      <c r="J12" s="13">
        <f>INTMARB_EX!J$2</f>
        <v>25.030706934055225</v>
      </c>
      <c r="K12" s="13">
        <f>INTMARB_EX!K$2</f>
        <v>50.134510607685648</v>
      </c>
      <c r="L12" s="13">
        <f>INTMARB_EX!L$2</f>
        <v>8.3775337034960433</v>
      </c>
      <c r="M12" s="13">
        <f>INTMARB_EX!M$2</f>
        <v>9.4017517600349549</v>
      </c>
      <c r="N12" s="13">
        <f>INTMARB_EX!N$2</f>
        <v>5.7049304155073619</v>
      </c>
      <c r="O12" s="13">
        <f>INTMARB_EX!O$2</f>
        <v>9.3938970310985361</v>
      </c>
      <c r="P12" s="13">
        <f>INTMARB_EX!P$2</f>
        <v>28.229800355550889</v>
      </c>
      <c r="Q12" s="13">
        <f>INTMARB_EX!Q$2</f>
        <v>48.84815858837193</v>
      </c>
      <c r="R12" s="13">
        <f>INTMARB_EX!R$2</f>
        <v>27.015176388339967</v>
      </c>
      <c r="S12" s="13">
        <f>INTMARB_EX!S$2</f>
        <v>18.90536209499237</v>
      </c>
      <c r="T12" s="13">
        <f>INTMARB_EX!T$2</f>
        <v>15.973221203868086</v>
      </c>
      <c r="U12" s="13">
        <f>INTMARB_EX!U$2</f>
        <v>10.157124254293944</v>
      </c>
      <c r="V12" s="13">
        <f>INTMARB_EX!V$2</f>
        <v>20.881486859754574</v>
      </c>
      <c r="W12" s="13">
        <f>INTMARB_EX!W$2</f>
        <v>27.276147218261997</v>
      </c>
      <c r="X12" s="13">
        <f>INTMARB_EX!X$2</f>
        <v>22.009437950976324</v>
      </c>
    </row>
    <row r="13" spans="1:24" ht="11.25" customHeight="1" x14ac:dyDescent="0.2">
      <c r="A13" s="9" t="s">
        <v>147</v>
      </c>
      <c r="B13" s="9" t="str">
        <f ca="1">HYPERLINK("#"&amp;CELL("address",GIC!$X$2),"GIC")</f>
        <v>GIC</v>
      </c>
      <c r="C13" s="10">
        <f>GIC!C$2</f>
        <v>36756.988993981082</v>
      </c>
      <c r="D13" s="10">
        <f>GIC!D$2</f>
        <v>36992.611435941522</v>
      </c>
      <c r="E13" s="10">
        <f>GIC!E$2</f>
        <v>38318.954858125537</v>
      </c>
      <c r="F13" s="10">
        <f>GIC!F$2</f>
        <v>39927.116938950981</v>
      </c>
      <c r="G13" s="10">
        <f>GIC!G$2</f>
        <v>39345.510490111781</v>
      </c>
      <c r="H13" s="10">
        <f>GIC!H$2</f>
        <v>38686.288736027513</v>
      </c>
      <c r="I13" s="10">
        <f>GIC!I$2</f>
        <v>40097.996388650041</v>
      </c>
      <c r="J13" s="10">
        <f>GIC!J$2</f>
        <v>39804.923645743766</v>
      </c>
      <c r="K13" s="10">
        <f>GIC!K$2</f>
        <v>39619.844539982798</v>
      </c>
      <c r="L13" s="10">
        <f>GIC!L$2</f>
        <v>34791.721238177124</v>
      </c>
      <c r="M13" s="10">
        <f>GIC!M$2</f>
        <v>35005.561650902833</v>
      </c>
      <c r="N13" s="10">
        <f>GIC!N$2</f>
        <v>35751.371453138439</v>
      </c>
      <c r="O13" s="10">
        <f>GIC!O$2</f>
        <v>34984.566895958727</v>
      </c>
      <c r="P13" s="10">
        <f>GIC!P$2</f>
        <v>31867.863972484956</v>
      </c>
      <c r="Q13" s="10">
        <f>GIC!Q$2</f>
        <v>31585.35795356836</v>
      </c>
      <c r="R13" s="10">
        <f>GIC!R$2</f>
        <v>31872.952020636287</v>
      </c>
      <c r="S13" s="10">
        <f>GIC!S$2</f>
        <v>31794.949183147037</v>
      </c>
      <c r="T13" s="10">
        <f>GIC!T$2</f>
        <v>33534.593207222693</v>
      </c>
      <c r="U13" s="10">
        <f>GIC!U$2</f>
        <v>33592.143766122092</v>
      </c>
      <c r="V13" s="10">
        <f>GIC!V$2</f>
        <v>33205.198882201199</v>
      </c>
      <c r="W13" s="10">
        <f>GIC!W$2</f>
        <v>32221.844883920894</v>
      </c>
      <c r="X13" s="10">
        <f>GIC!X$2</f>
        <v>34292.628116938948</v>
      </c>
    </row>
    <row r="14" spans="1:24" ht="11.25" customHeight="1" x14ac:dyDescent="0.2">
      <c r="A14" s="9" t="s">
        <v>148</v>
      </c>
      <c r="B14" s="9" t="str">
        <f ca="1">HYPERLINK("#"&amp;CELL("address",INTAVI!$X$2),"INTAVI")</f>
        <v>INTAVI</v>
      </c>
      <c r="C14" s="10">
        <f>INTAVI!C$2</f>
        <v>129.55717970765261</v>
      </c>
      <c r="D14" s="10">
        <f>INTAVI!D$2</f>
        <v>115.86414445399831</v>
      </c>
      <c r="E14" s="10">
        <f>INTAVI!E$2</f>
        <v>99.011177987962171</v>
      </c>
      <c r="F14" s="10">
        <f>INTAVI!F$2</f>
        <v>120.0773860705073</v>
      </c>
      <c r="G14" s="10">
        <f>INTAVI!G$2</f>
        <v>140.0902837489252</v>
      </c>
      <c r="H14" s="10">
        <f>INTAVI!H$2</f>
        <v>125.8245915735168</v>
      </c>
      <c r="I14" s="10">
        <f>INTAVI!I$2</f>
        <v>154.95064488392086</v>
      </c>
      <c r="J14" s="10">
        <f>INTAVI!J$2</f>
        <v>123.76104901117796</v>
      </c>
      <c r="K14" s="10">
        <f>INTAVI!K$2</f>
        <v>134.57592433361989</v>
      </c>
      <c r="L14" s="10">
        <f>INTAVI!L$2</f>
        <v>148.71238177128126</v>
      </c>
      <c r="M14" s="10">
        <f>INTAVI!M$2</f>
        <v>166.16706792777299</v>
      </c>
      <c r="N14" s="10">
        <f>INTAVI!N$2</f>
        <v>145.2876182287188</v>
      </c>
      <c r="O14" s="10">
        <f>INTAVI!O$2</f>
        <v>133.14488392089422</v>
      </c>
      <c r="P14" s="10">
        <f>INTAVI!P$2</f>
        <v>165.39578675838351</v>
      </c>
      <c r="Q14" s="10">
        <f>INTAVI!Q$2</f>
        <v>206.70154772141012</v>
      </c>
      <c r="R14" s="10">
        <f>INTAVI!R$2</f>
        <v>239.28142734307824</v>
      </c>
      <c r="S14" s="10">
        <f>INTAVI!S$2</f>
        <v>290.55950128976792</v>
      </c>
      <c r="T14" s="10">
        <f>INTAVI!T$2</f>
        <v>335.94342218400686</v>
      </c>
      <c r="U14" s="10">
        <f>INTAVI!U$2</f>
        <v>137.36586414445401</v>
      </c>
      <c r="V14" s="10">
        <f>INTAVI!V$2</f>
        <v>152.61788478073942</v>
      </c>
      <c r="W14" s="10">
        <f>INTAVI!W$2</f>
        <v>47.310490111779892</v>
      </c>
      <c r="X14" s="10">
        <f>INTAVI!X$2</f>
        <v>82.279191745485818</v>
      </c>
    </row>
    <row r="15" spans="1:24" ht="11.25" customHeight="1" x14ac:dyDescent="0.2">
      <c r="A15" s="11" t="s">
        <v>483</v>
      </c>
      <c r="B15" s="12" t="str">
        <f ca="1">HYPERLINK("#"&amp;CELL("address",INTAVI_PA_IN!$X$2),"INTAVI_PA_IN")</f>
        <v>INTAVI_PA_IN</v>
      </c>
      <c r="C15" s="13">
        <f>INTAVI_PA_IN!C$2</f>
        <v>106.48056590162719</v>
      </c>
      <c r="D15" s="13">
        <f>INTAVI_PA_IN!D$2</f>
        <v>95.282826098564854</v>
      </c>
      <c r="E15" s="13">
        <f>INTAVI_PA_IN!E$2</f>
        <v>81.302077647429073</v>
      </c>
      <c r="F15" s="13">
        <f>INTAVI_PA_IN!F$2</f>
        <v>98.903993607113279</v>
      </c>
      <c r="G15" s="13">
        <f>INTAVI_PA_IN!G$2</f>
        <v>115.48820675856604</v>
      </c>
      <c r="H15" s="13">
        <f>INTAVI_PA_IN!H$2</f>
        <v>104.40652238119232</v>
      </c>
      <c r="I15" s="13">
        <f>INTAVI_PA_IN!I$2</f>
        <v>129.60021097424678</v>
      </c>
      <c r="J15" s="13">
        <f>INTAVI_PA_IN!J$2</f>
        <v>104.89982290593355</v>
      </c>
      <c r="K15" s="13">
        <f>INTAVI_PA_IN!K$2</f>
        <v>114.14382029354326</v>
      </c>
      <c r="L15" s="13">
        <f>INTAVI_PA_IN!L$2</f>
        <v>125.58721090150577</v>
      </c>
      <c r="M15" s="13">
        <f>INTAVI_PA_IN!M$2</f>
        <v>140.54173703136885</v>
      </c>
      <c r="N15" s="13">
        <f>INTAVI_PA_IN!N$2</f>
        <v>122.60442070189279</v>
      </c>
      <c r="O15" s="13">
        <f>INTAVI_PA_IN!O$2</f>
        <v>112.16218497984467</v>
      </c>
      <c r="P15" s="13">
        <f>INTAVI_PA_IN!P$2</f>
        <v>139.53992088882853</v>
      </c>
      <c r="Q15" s="13">
        <f>INTAVI_PA_IN!Q$2</f>
        <v>177.22125495364185</v>
      </c>
      <c r="R15" s="13">
        <f>INTAVI_PA_IN!R$2</f>
        <v>207.40394668314454</v>
      </c>
      <c r="S15" s="13">
        <f>INTAVI_PA_IN!S$2</f>
        <v>257.18476083680252</v>
      </c>
      <c r="T15" s="13">
        <f>INTAVI_PA_IN!T$2</f>
        <v>300.80993195469131</v>
      </c>
      <c r="U15" s="13">
        <f>INTAVI_PA_IN!U$2</f>
        <v>123.00473734987678</v>
      </c>
      <c r="V15" s="13">
        <f>INTAVI_PA_IN!V$2</f>
        <v>137.45258672305053</v>
      </c>
      <c r="W15" s="13">
        <f>INTAVI_PA_IN!W$2</f>
        <v>40.521051147611203</v>
      </c>
      <c r="X15" s="13">
        <f>INTAVI_PA_IN!X$2</f>
        <v>72.148420388983538</v>
      </c>
    </row>
    <row r="16" spans="1:24" ht="11.25" customHeight="1" x14ac:dyDescent="0.2">
      <c r="A16" s="11" t="s">
        <v>481</v>
      </c>
      <c r="B16" s="12" t="str">
        <f ca="1">HYPERLINK("#"&amp;CELL("address",INTAVI_PA_EX!$X$2),"INTAVI_PA_EX")</f>
        <v>INTAVI_PA_EX</v>
      </c>
      <c r="C16" s="13">
        <f>INTAVI_PA_EX!C$2</f>
        <v>21.125457842333063</v>
      </c>
      <c r="D16" s="13">
        <f>INTAVI_PA_EX!D$2</f>
        <v>18.896189960991013</v>
      </c>
      <c r="E16" s="13">
        <f>INTAVI_PA_EX!E$2</f>
        <v>16.11364565591159</v>
      </c>
      <c r="F16" s="13">
        <f>INTAVI_PA_EX!F$2</f>
        <v>19.587428009066656</v>
      </c>
      <c r="G16" s="13">
        <f>INTAVI_PA_EX!G$2</f>
        <v>22.854776553732915</v>
      </c>
      <c r="H16" s="13">
        <f>INTAVI_PA_EX!H$2</f>
        <v>20.325936310472592</v>
      </c>
      <c r="I16" s="13">
        <f>INTAVI_PA_EX!I$2</f>
        <v>24.149241741455917</v>
      </c>
      <c r="J16" s="13">
        <f>INTAVI_PA_EX!J$2</f>
        <v>18.092245565927946</v>
      </c>
      <c r="K16" s="13">
        <f>INTAVI_PA_EX!K$2</f>
        <v>19.333918644019558</v>
      </c>
      <c r="L16" s="13">
        <f>INTAVI_PA_EX!L$2</f>
        <v>21.805047382333871</v>
      </c>
      <c r="M16" s="13">
        <f>INTAVI_PA_EX!M$2</f>
        <v>24.03885219815847</v>
      </c>
      <c r="N16" s="13">
        <f>INTAVI_PA_EX!N$2</f>
        <v>20.985461060251254</v>
      </c>
      <c r="O16" s="13">
        <f>INTAVI_PA_EX!O$2</f>
        <v>19.201293332736224</v>
      </c>
      <c r="P16" s="13">
        <f>INTAVI_PA_EX!P$2</f>
        <v>23.695523732758186</v>
      </c>
      <c r="Q16" s="13">
        <f>INTAVI_PA_EX!Q$2</f>
        <v>27.462208020161611</v>
      </c>
      <c r="R16" s="13">
        <f>INTAVI_PA_EX!R$2</f>
        <v>29.777646614075195</v>
      </c>
      <c r="S16" s="13">
        <f>INTAVI_PA_EX!S$2</f>
        <v>31.142103594202684</v>
      </c>
      <c r="T16" s="13">
        <f>INTAVI_PA_EX!T$2</f>
        <v>32.319093080107535</v>
      </c>
      <c r="U16" s="13">
        <f>INTAVI_PA_EX!U$2</f>
        <v>13.353508838891855</v>
      </c>
      <c r="V16" s="13">
        <f>INTAVI_PA_EX!V$2</f>
        <v>14.441835582038367</v>
      </c>
      <c r="W16" s="13">
        <f>INTAVI_PA_EX!W$2</f>
        <v>6.2077423793008899</v>
      </c>
      <c r="X16" s="13">
        <f>INTAVI_PA_EX!X$2</f>
        <v>9.4245044364522439</v>
      </c>
    </row>
    <row r="17" spans="1:24" ht="11.25" customHeight="1" x14ac:dyDescent="0.2">
      <c r="A17" s="11" t="s">
        <v>479</v>
      </c>
      <c r="B17" s="12" t="str">
        <f ca="1">HYPERLINK("#"&amp;CELL("address",INTAVI_FR_IN!$X$2),"INTAVI_FR_IN")</f>
        <v>INTAVI_FR_IN</v>
      </c>
      <c r="C17" s="13">
        <f>INTAVI_FR_IN!C$2</f>
        <v>1.5612457491609431</v>
      </c>
      <c r="D17" s="13">
        <f>INTAVI_FR_IN!D$2</f>
        <v>1.3060333604259189</v>
      </c>
      <c r="E17" s="13">
        <f>INTAVI_FR_IN!E$2</f>
        <v>1.2070287656296463</v>
      </c>
      <c r="F17" s="13">
        <f>INTAVI_FR_IN!F$2</f>
        <v>1.1655459096673568</v>
      </c>
      <c r="G17" s="13">
        <f>INTAVI_FR_IN!G$2</f>
        <v>1.3377683369066717</v>
      </c>
      <c r="H17" s="13">
        <f>INTAVI_FR_IN!H$2</f>
        <v>0.94256289738893928</v>
      </c>
      <c r="I17" s="13">
        <f>INTAVI_FR_IN!I$2</f>
        <v>1.0333587105143305</v>
      </c>
      <c r="J17" s="13">
        <f>INTAVI_FR_IN!J$2</f>
        <v>0.61390812887553481</v>
      </c>
      <c r="K17" s="13">
        <f>INTAVI_FR_IN!K$2</f>
        <v>0.88782717273749534</v>
      </c>
      <c r="L17" s="13">
        <f>INTAVI_FR_IN!L$2</f>
        <v>1.1366866205965962</v>
      </c>
      <c r="M17" s="13">
        <f>INTAVI_FR_IN!M$2</f>
        <v>1.3407658735936072</v>
      </c>
      <c r="N17" s="13">
        <f>INTAVI_FR_IN!N$2</f>
        <v>1.3107888056298218</v>
      </c>
      <c r="O17" s="13">
        <f>INTAVI_FR_IN!O$2</f>
        <v>1.1530462735109324</v>
      </c>
      <c r="P17" s="13">
        <f>INTAVI_FR_IN!P$2</f>
        <v>1.4781295843070201</v>
      </c>
      <c r="Q17" s="13">
        <f>INTAVI_FR_IN!Q$2</f>
        <v>1.7091380747274858</v>
      </c>
      <c r="R17" s="13">
        <f>INTAVI_FR_IN!R$2</f>
        <v>1.8816518670351885</v>
      </c>
      <c r="S17" s="13">
        <f>INTAVI_FR_IN!S$2</f>
        <v>2.0832934409906363</v>
      </c>
      <c r="T17" s="13">
        <f>INTAVI_FR_IN!T$2</f>
        <v>2.686946567252916</v>
      </c>
      <c r="U17" s="13">
        <f>INTAVI_FR_IN!U$2</f>
        <v>0.97462726202674999</v>
      </c>
      <c r="V17" s="13">
        <f>INTAVI_FR_IN!V$2</f>
        <v>0.67324407579979817</v>
      </c>
      <c r="W17" s="13">
        <f>INTAVI_FR_IN!W$2</f>
        <v>0.51243694024780762</v>
      </c>
      <c r="X17" s="13">
        <f>INTAVI_FR_IN!X$2</f>
        <v>0.6573152011348945</v>
      </c>
    </row>
    <row r="18" spans="1:24" ht="11.25" customHeight="1" x14ac:dyDescent="0.2">
      <c r="A18" s="11" t="s">
        <v>480</v>
      </c>
      <c r="B18" s="12" t="str">
        <f ca="1">HYPERLINK("#"&amp;CELL("address",INTAVI_FR_EX!$X$2),"INTAVI_FR_EX")</f>
        <v>INTAVI_FR_EX</v>
      </c>
      <c r="C18" s="13">
        <f>INTAVI_FR_EX!C$2</f>
        <v>0.38991021453142277</v>
      </c>
      <c r="D18" s="13">
        <f>INTAVI_FR_EX!D$2</f>
        <v>0.37909503401652256</v>
      </c>
      <c r="E18" s="13">
        <f>INTAVI_FR_EX!E$2</f>
        <v>0.38842591899186973</v>
      </c>
      <c r="F18" s="13">
        <f>INTAVI_FR_EX!F$2</f>
        <v>0.42041854466001582</v>
      </c>
      <c r="G18" s="13">
        <f>INTAVI_FR_EX!G$2</f>
        <v>0.40953209971958615</v>
      </c>
      <c r="H18" s="13">
        <f>INTAVI_FR_EX!H$2</f>
        <v>0.14956998446295147</v>
      </c>
      <c r="I18" s="13">
        <f>INTAVI_FR_EX!I$2</f>
        <v>0.16783345770383915</v>
      </c>
      <c r="J18" s="13">
        <f>INTAVI_FR_EX!J$2</f>
        <v>0.15507241044093814</v>
      </c>
      <c r="K18" s="13">
        <f>INTAVI_FR_EX!K$2</f>
        <v>0.21035822331959148</v>
      </c>
      <c r="L18" s="13">
        <f>INTAVI_FR_EX!L$2</f>
        <v>0.18343686684499705</v>
      </c>
      <c r="M18" s="13">
        <f>INTAVI_FR_EX!M$2</f>
        <v>0.24571282465205455</v>
      </c>
      <c r="N18" s="13">
        <f>INTAVI_FR_EX!N$2</f>
        <v>0.38694766094494693</v>
      </c>
      <c r="O18" s="13">
        <f>INTAVI_FR_EX!O$2</f>
        <v>0.62835933480237294</v>
      </c>
      <c r="P18" s="13">
        <f>INTAVI_FR_EX!P$2</f>
        <v>0.68221255248975943</v>
      </c>
      <c r="Q18" s="13">
        <f>INTAVI_FR_EX!Q$2</f>
        <v>0.30894667287918087</v>
      </c>
      <c r="R18" s="13">
        <f>INTAVI_FR_EX!R$2</f>
        <v>0.21818217882329494</v>
      </c>
      <c r="S18" s="13">
        <f>INTAVI_FR_EX!S$2</f>
        <v>0.14934341777204119</v>
      </c>
      <c r="T18" s="13">
        <f>INTAVI_FR_EX!T$2</f>
        <v>0.1274505819551425</v>
      </c>
      <c r="U18" s="13">
        <f>INTAVI_FR_EX!U$2</f>
        <v>3.2990693658612791E-2</v>
      </c>
      <c r="V18" s="13">
        <f>INTAVI_FR_EX!V$2</f>
        <v>5.0218399850699855E-2</v>
      </c>
      <c r="W18" s="13">
        <f>INTAVI_FR_EX!W$2</f>
        <v>6.9259644619986557E-2</v>
      </c>
      <c r="X18" s="13">
        <f>INTAVI_FR_EX!X$2</f>
        <v>4.8951718915149336E-2</v>
      </c>
    </row>
    <row r="19" spans="1:24" ht="11.25" customHeight="1" x14ac:dyDescent="0.2">
      <c r="A19" s="9" t="s">
        <v>149</v>
      </c>
      <c r="B19" s="9" t="str">
        <f ca="1">HYPERLINK("#"&amp;CELL("address",NRGSUP!$X$2),"NRGSUP")</f>
        <v>NRGSUP</v>
      </c>
      <c r="C19" s="10">
        <f>NRGSUP!C$2</f>
        <v>36627.431814273434</v>
      </c>
      <c r="D19" s="10">
        <f>NRGSUP!D$2</f>
        <v>36876.747291487525</v>
      </c>
      <c r="E19" s="10">
        <f>NRGSUP!E$2</f>
        <v>38219.943680137578</v>
      </c>
      <c r="F19" s="10">
        <f>NRGSUP!F$2</f>
        <v>39807.039552880473</v>
      </c>
      <c r="G19" s="10">
        <f>NRGSUP!G$2</f>
        <v>39205.420206362862</v>
      </c>
      <c r="H19" s="10">
        <f>NRGSUP!H$2</f>
        <v>38560.464144453996</v>
      </c>
      <c r="I19" s="10">
        <f>NRGSUP!I$2</f>
        <v>39943.045743766117</v>
      </c>
      <c r="J19" s="10">
        <f>NRGSUP!J$2</f>
        <v>39681.162596732589</v>
      </c>
      <c r="K19" s="10">
        <f>NRGSUP!K$2</f>
        <v>39485.268615649176</v>
      </c>
      <c r="L19" s="10">
        <f>NRGSUP!L$2</f>
        <v>34643.008856405839</v>
      </c>
      <c r="M19" s="10">
        <f>NRGSUP!M$2</f>
        <v>34839.394582975059</v>
      </c>
      <c r="N19" s="10">
        <f>NRGSUP!N$2</f>
        <v>35606.083834909718</v>
      </c>
      <c r="O19" s="10">
        <f>NRGSUP!O$2</f>
        <v>34851.422012037838</v>
      </c>
      <c r="P19" s="10">
        <f>NRGSUP!P$2</f>
        <v>31702.468185726571</v>
      </c>
      <c r="Q19" s="10">
        <f>NRGSUP!Q$2</f>
        <v>31378.656405846952</v>
      </c>
      <c r="R19" s="10">
        <f>NRGSUP!R$2</f>
        <v>31633.670593293209</v>
      </c>
      <c r="S19" s="10">
        <f>NRGSUP!S$2</f>
        <v>31504.389681857268</v>
      </c>
      <c r="T19" s="10">
        <f>NRGSUP!T$2</f>
        <v>33198.649785038688</v>
      </c>
      <c r="U19" s="10">
        <f>NRGSUP!U$2</f>
        <v>33454.777901977643</v>
      </c>
      <c r="V19" s="10">
        <f>NRGSUP!V$2</f>
        <v>33052.580997420468</v>
      </c>
      <c r="W19" s="10">
        <f>NRGSUP!W$2</f>
        <v>32174.534393809114</v>
      </c>
      <c r="X19" s="10">
        <f>NRGSUP!X$2</f>
        <v>34210.348925193459</v>
      </c>
    </row>
    <row r="20" spans="1:24" ht="11.25" customHeight="1" x14ac:dyDescent="0.2">
      <c r="A20" s="9" t="s">
        <v>150</v>
      </c>
      <c r="B20" s="9" t="str">
        <f ca="1">HYPERLINK("#"&amp;CELL("address",'GIC2020-2030'!$X$2),"GIC2020-2030")</f>
        <v>GIC2020-2030</v>
      </c>
      <c r="C20" s="10">
        <f>'GIC2020-2030'!C$2</f>
        <v>36756.988993981082</v>
      </c>
      <c r="D20" s="10">
        <f>'GIC2020-2030'!D$2</f>
        <v>36992.611435941522</v>
      </c>
      <c r="E20" s="10">
        <f>'GIC2020-2030'!E$2</f>
        <v>38318.954858125537</v>
      </c>
      <c r="F20" s="10">
        <f>'GIC2020-2030'!F$2</f>
        <v>39927.116938950981</v>
      </c>
      <c r="G20" s="10">
        <f>'GIC2020-2030'!G$2</f>
        <v>39345.510490111781</v>
      </c>
      <c r="H20" s="10">
        <f>'GIC2020-2030'!H$2</f>
        <v>38686.288736027513</v>
      </c>
      <c r="I20" s="10">
        <f>'GIC2020-2030'!I$2</f>
        <v>40097.996388650041</v>
      </c>
      <c r="J20" s="10">
        <f>'GIC2020-2030'!J$2</f>
        <v>39804.923645743766</v>
      </c>
      <c r="K20" s="10">
        <f>'GIC2020-2030'!K$2</f>
        <v>39619.844539982798</v>
      </c>
      <c r="L20" s="10">
        <f>'GIC2020-2030'!L$2</f>
        <v>34791.721238177124</v>
      </c>
      <c r="M20" s="10">
        <f>'GIC2020-2030'!M$2</f>
        <v>35005.561650902833</v>
      </c>
      <c r="N20" s="10">
        <f>'GIC2020-2030'!N$2</f>
        <v>35751.371453138439</v>
      </c>
      <c r="O20" s="10">
        <f>'GIC2020-2030'!O$2</f>
        <v>34984.566895958727</v>
      </c>
      <c r="P20" s="10">
        <f>'GIC2020-2030'!P$2</f>
        <v>31867.863972484956</v>
      </c>
      <c r="Q20" s="10">
        <f>'GIC2020-2030'!Q$2</f>
        <v>31585.35795356836</v>
      </c>
      <c r="R20" s="10">
        <f>'GIC2020-2030'!R$2</f>
        <v>31872.952020636287</v>
      </c>
      <c r="S20" s="10">
        <f>'GIC2020-2030'!S$2</f>
        <v>31794.949183147037</v>
      </c>
      <c r="T20" s="10">
        <f>'GIC2020-2030'!T$2</f>
        <v>33534.593207222693</v>
      </c>
      <c r="U20" s="10">
        <f>'GIC2020-2030'!U$2</f>
        <v>33592.143766122092</v>
      </c>
      <c r="V20" s="10">
        <f>'GIC2020-2030'!V$2</f>
        <v>33205.198882201199</v>
      </c>
      <c r="W20" s="10">
        <f>'GIC2020-2030'!W$2</f>
        <v>32221.844883920894</v>
      </c>
      <c r="X20" s="10">
        <f>'GIC2020-2030'!X$2</f>
        <v>34292.628116938948</v>
      </c>
    </row>
    <row r="21" spans="1:24" ht="11.25" customHeight="1" x14ac:dyDescent="0.2">
      <c r="A21" s="9" t="s">
        <v>151</v>
      </c>
      <c r="B21" s="9" t="str">
        <f ca="1">HYPERLINK("#"&amp;CELL("address",'PEC2020-2030'!$X$2),"PEC2020-2030")</f>
        <v>PEC2020-2030</v>
      </c>
      <c r="C21" s="10">
        <f>'PEC2020-2030'!C$2</f>
        <v>34865.384522785898</v>
      </c>
      <c r="D21" s="10">
        <f>'PEC2020-2030'!D$2</f>
        <v>35154.104815133265</v>
      </c>
      <c r="E21" s="10">
        <f>'PEC2020-2030'!E$2</f>
        <v>36543.730266552018</v>
      </c>
      <c r="F21" s="10">
        <f>'PEC2020-2030'!F$2</f>
        <v>38304.144625967318</v>
      </c>
      <c r="G21" s="10">
        <f>'PEC2020-2030'!G$2</f>
        <v>37312.428030954427</v>
      </c>
      <c r="H21" s="10">
        <f>'PEC2020-2030'!H$2</f>
        <v>36059.755288048153</v>
      </c>
      <c r="I21" s="10">
        <f>'PEC2020-2030'!I$2</f>
        <v>37533.595442820289</v>
      </c>
      <c r="J21" s="10">
        <f>'PEC2020-2030'!J$2</f>
        <v>37437.598624247636</v>
      </c>
      <c r="K21" s="10">
        <f>'PEC2020-2030'!K$2</f>
        <v>37319.822184006873</v>
      </c>
      <c r="L21" s="10">
        <f>'PEC2020-2030'!L$2</f>
        <v>32646.70842648323</v>
      </c>
      <c r="M21" s="10">
        <f>'PEC2020-2030'!M$2</f>
        <v>32948.577386070501</v>
      </c>
      <c r="N21" s="10">
        <f>'PEC2020-2030'!N$2</f>
        <v>33528.134049871027</v>
      </c>
      <c r="O21" s="10">
        <f>'PEC2020-2030'!O$2</f>
        <v>33255.575752364573</v>
      </c>
      <c r="P21" s="10">
        <f>'PEC2020-2030'!P$2</f>
        <v>30410.76190885641</v>
      </c>
      <c r="Q21" s="10">
        <f>'PEC2020-2030'!Q$2</f>
        <v>30065.544368013761</v>
      </c>
      <c r="R21" s="10">
        <f>'PEC2020-2030'!R$2</f>
        <v>30748.022355975925</v>
      </c>
      <c r="S21" s="10">
        <f>'PEC2020-2030'!S$2</f>
        <v>30652.081685296649</v>
      </c>
      <c r="T21" s="10">
        <f>'PEC2020-2030'!T$2</f>
        <v>32456.645485812547</v>
      </c>
      <c r="U21" s="10">
        <f>'PEC2020-2030'!U$2</f>
        <v>32573.676784178842</v>
      </c>
      <c r="V21" s="10">
        <f>'PEC2020-2030'!V$2</f>
        <v>32068.353052450555</v>
      </c>
      <c r="W21" s="10">
        <f>'PEC2020-2030'!W$2</f>
        <v>30926.965520206362</v>
      </c>
      <c r="X21" s="10">
        <f>'PEC2020-2030'!X$2</f>
        <v>33089.659157351671</v>
      </c>
    </row>
    <row r="22" spans="1:24" ht="11.25" customHeight="1" x14ac:dyDescent="0.2">
      <c r="A22" s="9" t="s">
        <v>152</v>
      </c>
      <c r="B22" s="9" t="str">
        <f ca="1">HYPERLINK("#"&amp;CELL("address",'FEC2020-2030'!$X$2),"FEC2020-2030")</f>
        <v>FEC2020-2030</v>
      </c>
      <c r="C22" s="10">
        <f>'FEC2020-2030'!C$2</f>
        <v>22685.278761822869</v>
      </c>
      <c r="D22" s="10">
        <f>'FEC2020-2030'!D$2</f>
        <v>23152.542218400689</v>
      </c>
      <c r="E22" s="10">
        <f>'FEC2020-2030'!E$2</f>
        <v>23168.867153912299</v>
      </c>
      <c r="F22" s="10">
        <f>'FEC2020-2030'!F$2</f>
        <v>24195.729492691313</v>
      </c>
      <c r="G22" s="10">
        <f>'FEC2020-2030'!G$2</f>
        <v>24848.529836629405</v>
      </c>
      <c r="H22" s="10">
        <f>'FEC2020-2030'!H$2</f>
        <v>24600.038435081689</v>
      </c>
      <c r="I22" s="10">
        <f>'FEC2020-2030'!I$2</f>
        <v>24768.211779879621</v>
      </c>
      <c r="J22" s="10">
        <f>'FEC2020-2030'!J$2</f>
        <v>24135.84247635425</v>
      </c>
      <c r="K22" s="10">
        <f>'FEC2020-2030'!K$2</f>
        <v>24682.939552880482</v>
      </c>
      <c r="L22" s="10">
        <f>'FEC2020-2030'!L$2</f>
        <v>22244.09363714531</v>
      </c>
      <c r="M22" s="10">
        <f>'FEC2020-2030'!M$2</f>
        <v>22539.747893379194</v>
      </c>
      <c r="N22" s="10">
        <f>'FEC2020-2030'!N$2</f>
        <v>22735.908942390364</v>
      </c>
      <c r="O22" s="10">
        <f>'FEC2020-2030'!O$2</f>
        <v>22762.649097162506</v>
      </c>
      <c r="P22" s="10">
        <f>'FEC2020-2030'!P$2</f>
        <v>21796.455116079109</v>
      </c>
      <c r="Q22" s="10">
        <f>'FEC2020-2030'!Q$2</f>
        <v>21685.626311263972</v>
      </c>
      <c r="R22" s="10">
        <f>'FEC2020-2030'!R$2</f>
        <v>21849.804901117794</v>
      </c>
      <c r="S22" s="10">
        <f>'FEC2020-2030'!S$2</f>
        <v>22236.514531384353</v>
      </c>
      <c r="T22" s="10">
        <f>'FEC2020-2030'!T$2</f>
        <v>23325.419174548588</v>
      </c>
      <c r="U22" s="10">
        <f>'FEC2020-2030'!U$2</f>
        <v>23592.202235597593</v>
      </c>
      <c r="V22" s="10">
        <f>'FEC2020-2030'!V$2</f>
        <v>23875.531212381768</v>
      </c>
      <c r="W22" s="10">
        <f>'FEC2020-2030'!W$2</f>
        <v>23529.344282029229</v>
      </c>
      <c r="X22" s="10">
        <f>'FEC2020-2030'!X$2</f>
        <v>25372.688048151329</v>
      </c>
    </row>
    <row r="23" spans="1:24" ht="11.25" customHeight="1" x14ac:dyDescent="0.2">
      <c r="A23" s="9" t="s">
        <v>153</v>
      </c>
      <c r="B23" s="9" t="str">
        <f ca="1">HYPERLINK("#"&amp;CELL("address",TI_E!$X$2),"TI_E")</f>
        <v>TI_E</v>
      </c>
      <c r="C23" s="10">
        <f>TI_E!C$2</f>
        <v>29276.287790197766</v>
      </c>
      <c r="D23" s="10">
        <f>TI_E!D$2</f>
        <v>30359.656577815993</v>
      </c>
      <c r="E23" s="10">
        <f>TI_E!E$2</f>
        <v>31702.279793637143</v>
      </c>
      <c r="F23" s="10">
        <f>TI_E!F$2</f>
        <v>31168.992949269134</v>
      </c>
      <c r="G23" s="10">
        <f>TI_E!G$2</f>
        <v>31559.109286328465</v>
      </c>
      <c r="H23" s="10">
        <f>TI_E!H$2</f>
        <v>32431.509286328459</v>
      </c>
      <c r="I23" s="10">
        <f>TI_E!I$2</f>
        <v>33164.692261392942</v>
      </c>
      <c r="J23" s="10">
        <f>TI_E!J$2</f>
        <v>33303.677901977644</v>
      </c>
      <c r="K23" s="10">
        <f>TI_E!K$2</f>
        <v>33277.343336199468</v>
      </c>
      <c r="L23" s="10">
        <f>TI_E!L$2</f>
        <v>27843.387704213241</v>
      </c>
      <c r="M23" s="10">
        <f>TI_E!M$2</f>
        <v>26276.854772141014</v>
      </c>
      <c r="N23" s="10">
        <f>TI_E!N$2</f>
        <v>26547.003353396394</v>
      </c>
      <c r="O23" s="10">
        <f>TI_E!O$2</f>
        <v>25484.248753224416</v>
      </c>
      <c r="P23" s="10">
        <f>TI_E!P$2</f>
        <v>23955.502837489257</v>
      </c>
      <c r="Q23" s="10">
        <f>TI_E!Q$2</f>
        <v>26224.519604471188</v>
      </c>
      <c r="R23" s="10">
        <f>TI_E!R$2</f>
        <v>26211.681169389507</v>
      </c>
      <c r="S23" s="10">
        <f>TI_E!S$2</f>
        <v>25697.558813413587</v>
      </c>
      <c r="T23" s="10">
        <f>TI_E!T$2</f>
        <v>26263.908254514183</v>
      </c>
      <c r="U23" s="10">
        <f>TI_E!U$2</f>
        <v>26358.036371453145</v>
      </c>
      <c r="V23" s="10">
        <f>TI_E!V$2</f>
        <v>26298.554342218395</v>
      </c>
      <c r="W23" s="10">
        <f>TI_E!W$2</f>
        <v>23485.969905417023</v>
      </c>
      <c r="X23" s="10">
        <f>TI_E!X$2</f>
        <v>23531.889595872737</v>
      </c>
    </row>
    <row r="24" spans="1:24" ht="11.25" customHeight="1" x14ac:dyDescent="0.2">
      <c r="A24" s="11" t="s">
        <v>206</v>
      </c>
      <c r="B24" s="12" t="str">
        <f ca="1">HYPERLINK("#"&amp;CELL("address",TI_EHG_E!$X$2),"TI_EHG_E")</f>
        <v>TI_EHG_E</v>
      </c>
      <c r="C24" s="13">
        <f>TI_EHG_E!C$2</f>
        <v>15256.433190025797</v>
      </c>
      <c r="D24" s="13">
        <f>TI_EHG_E!D$2</f>
        <v>15218.407480653479</v>
      </c>
      <c r="E24" s="13">
        <f>TI_EHG_E!E$2</f>
        <v>14764.713241616508</v>
      </c>
      <c r="F24" s="13">
        <f>TI_EHG_E!F$2</f>
        <v>15901.032932072227</v>
      </c>
      <c r="G24" s="13">
        <f>TI_EHG_E!G$2</f>
        <v>15001.442046431641</v>
      </c>
      <c r="H24" s="13">
        <f>TI_EHG_E!H$2</f>
        <v>14333.835769561478</v>
      </c>
      <c r="I24" s="13">
        <f>TI_EHG_E!I$2</f>
        <v>15412.917798796214</v>
      </c>
      <c r="J24" s="13">
        <f>TI_EHG_E!J$2</f>
        <v>15452.103181427343</v>
      </c>
      <c r="K24" s="13">
        <f>TI_EHG_E!K$2</f>
        <v>16008.139208942388</v>
      </c>
      <c r="L24" s="13">
        <f>TI_EHG_E!L$2</f>
        <v>14266.013241616509</v>
      </c>
      <c r="M24" s="13">
        <f>TI_EHG_E!M$2</f>
        <v>14058.166036113502</v>
      </c>
      <c r="N24" s="13">
        <f>TI_EHG_E!N$2</f>
        <v>15242.414531384351</v>
      </c>
      <c r="O24" s="13">
        <f>TI_EHG_E!O$2</f>
        <v>14366.661134995702</v>
      </c>
      <c r="P24" s="13">
        <f>TI_EHG_E!P$2</f>
        <v>12794.588220120377</v>
      </c>
      <c r="Q24" s="13">
        <f>TI_EHG_E!Q$2</f>
        <v>13188.891315563194</v>
      </c>
      <c r="R24" s="13">
        <f>TI_EHG_E!R$2</f>
        <v>13476.280997420461</v>
      </c>
      <c r="S24" s="13">
        <f>TI_EHG_E!S$2</f>
        <v>12909.039896818569</v>
      </c>
      <c r="T24" s="13">
        <f>TI_EHG_E!T$2</f>
        <v>13101.697076526223</v>
      </c>
      <c r="U24" s="13">
        <f>TI_EHG_E!U$2</f>
        <v>13052.206104901119</v>
      </c>
      <c r="V24" s="13">
        <f>TI_EHG_E!V$2</f>
        <v>12189.01195184867</v>
      </c>
      <c r="W24" s="13">
        <f>TI_EHG_E!W$2</f>
        <v>10943.06913155632</v>
      </c>
      <c r="X24" s="13">
        <f>TI_EHG_E!X$2</f>
        <v>11389.17506448839</v>
      </c>
    </row>
    <row r="25" spans="1:24" ht="11.25" customHeight="1" x14ac:dyDescent="0.2">
      <c r="A25" s="14" t="s">
        <v>369</v>
      </c>
      <c r="B25" s="15" t="str">
        <f ca="1">HYPERLINK("#"&amp;CELL("address",TI_EHG_E_E!$X$2),"TI_EHG_E_E")</f>
        <v>TI_EHG_E_E</v>
      </c>
      <c r="C25" s="16">
        <f>TI_EHG_E_E!C$2</f>
        <v>5879.3030231820749</v>
      </c>
      <c r="D25" s="16">
        <f>TI_EHG_E_E!D$2</f>
        <v>6402.917399227741</v>
      </c>
      <c r="E25" s="16">
        <f>TI_EHG_E_E!E$2</f>
        <v>6838.8677153117005</v>
      </c>
      <c r="F25" s="16">
        <f>TI_EHG_E_E!F$2</f>
        <v>7743.6830931019558</v>
      </c>
      <c r="G25" s="16">
        <f>TI_EHG_E_E!G$2</f>
        <v>7762.2535661736811</v>
      </c>
      <c r="H25" s="16">
        <f>TI_EHG_E_E!H$2</f>
        <v>7404.5929122108064</v>
      </c>
      <c r="I25" s="16">
        <f>TI_EHG_E_E!I$2</f>
        <v>8828.2985113578652</v>
      </c>
      <c r="J25" s="16">
        <f>TI_EHG_E_E!J$2</f>
        <v>8900.0733465401936</v>
      </c>
      <c r="K25" s="16">
        <f>TI_EHG_E_E!K$2</f>
        <v>9750.4894405451341</v>
      </c>
      <c r="L25" s="16">
        <f>TI_EHG_E_E!L$2</f>
        <v>8947.3134457029319</v>
      </c>
      <c r="M25" s="16">
        <f>TI_EHG_E_E!M$2</f>
        <v>8892.2988108777317</v>
      </c>
      <c r="N25" s="16">
        <f>TI_EHG_E_E!N$2</f>
        <v>9579.6090113970749</v>
      </c>
      <c r="O25" s="16">
        <f>TI_EHG_E_E!O$2</f>
        <v>8956.8040058117585</v>
      </c>
      <c r="P25" s="16">
        <f>TI_EHG_E_E!P$2</f>
        <v>8310.0126524687494</v>
      </c>
      <c r="Q25" s="16">
        <f>TI_EHG_E_E!Q$2</f>
        <v>9022.0480910559927</v>
      </c>
      <c r="R25" s="16">
        <f>TI_EHG_E_E!R$2</f>
        <v>9678.0481206795539</v>
      </c>
      <c r="S25" s="16">
        <f>TI_EHG_E_E!S$2</f>
        <v>9245.9252361388208</v>
      </c>
      <c r="T25" s="16">
        <f>TI_EHG_E_E!T$2</f>
        <v>9480.7638729431783</v>
      </c>
      <c r="U25" s="16">
        <f>TI_EHG_E_E!U$2</f>
        <v>9628.2716260342022</v>
      </c>
      <c r="V25" s="16">
        <f>TI_EHG_E_E!V$2</f>
        <v>8913.0242793965117</v>
      </c>
      <c r="W25" s="16">
        <f>TI_EHG_E_E!W$2</f>
        <v>8050.0319745987708</v>
      </c>
      <c r="X25" s="16">
        <f>TI_EHG_E_E!X$2</f>
        <v>8537.1543506540074</v>
      </c>
    </row>
    <row r="26" spans="1:24" ht="11.25" customHeight="1" x14ac:dyDescent="0.2">
      <c r="A26" s="14" t="s">
        <v>370</v>
      </c>
      <c r="B26" s="15" t="str">
        <f ca="1">HYPERLINK("#"&amp;CELL("address",TI_EHG_CHP_E!$X$2),"TI_EHG_CHP_E")</f>
        <v>TI_EHG_CHP_E</v>
      </c>
      <c r="C26" s="16">
        <f>TI_EHG_CHP_E!C$2</f>
        <v>7599.8697622460386</v>
      </c>
      <c r="D26" s="16">
        <f>TI_EHG_CHP_E!D$2</f>
        <v>7266.7214422662873</v>
      </c>
      <c r="E26" s="16">
        <f>TI_EHG_CHP_E!E$2</f>
        <v>6542.6260131316139</v>
      </c>
      <c r="F26" s="16">
        <f>TI_EHG_CHP_E!F$2</f>
        <v>6967.3162697982771</v>
      </c>
      <c r="G26" s="16">
        <f>TI_EHG_CHP_E!G$2</f>
        <v>6169.2414841686596</v>
      </c>
      <c r="H26" s="16">
        <f>TI_EHG_CHP_E!H$2</f>
        <v>6080.8708299728951</v>
      </c>
      <c r="I26" s="16">
        <f>TI_EHG_CHP_E!I$2</f>
        <v>5722.7416417569448</v>
      </c>
      <c r="J26" s="16">
        <f>TI_EHG_CHP_E!J$2</f>
        <v>5878.5085871848287</v>
      </c>
      <c r="K26" s="16">
        <f>TI_EHG_CHP_E!K$2</f>
        <v>5647.836782528484</v>
      </c>
      <c r="L26" s="16">
        <f>TI_EHG_CHP_E!L$2</f>
        <v>4558.5778921785213</v>
      </c>
      <c r="M26" s="16">
        <f>TI_EHG_CHP_E!M$2</f>
        <v>4402.4435565026315</v>
      </c>
      <c r="N26" s="16">
        <f>TI_EHG_CHP_E!N$2</f>
        <v>4998.6772514020322</v>
      </c>
      <c r="O26" s="16">
        <f>TI_EHG_CHP_E!O$2</f>
        <v>4892.6557276104122</v>
      </c>
      <c r="P26" s="16">
        <f>TI_EHG_CHP_E!P$2</f>
        <v>3847.7615892364438</v>
      </c>
      <c r="Q26" s="16">
        <f>TI_EHG_CHP_E!Q$2</f>
        <v>3584.0183775549194</v>
      </c>
      <c r="R26" s="16">
        <f>TI_EHG_CHP_E!R$2</f>
        <v>3249.6232487178568</v>
      </c>
      <c r="S26" s="16">
        <f>TI_EHG_CHP_E!S$2</f>
        <v>3210.4352898988382</v>
      </c>
      <c r="T26" s="16">
        <f>TI_EHG_CHP_E!T$2</f>
        <v>3091.1410588470694</v>
      </c>
      <c r="U26" s="16">
        <f>TI_EHG_CHP_E!U$2</f>
        <v>2800.9548815437502</v>
      </c>
      <c r="V26" s="16">
        <f>TI_EHG_CHP_E!V$2</f>
        <v>2735.2122217219198</v>
      </c>
      <c r="W26" s="16">
        <f>TI_EHG_CHP_E!W$2</f>
        <v>2405.6817849431668</v>
      </c>
      <c r="X26" s="16">
        <f>TI_EHG_CHP_E!X$2</f>
        <v>2183.3630603194356</v>
      </c>
    </row>
    <row r="27" spans="1:24" ht="11.25" customHeight="1" x14ac:dyDescent="0.2">
      <c r="A27" s="14" t="s">
        <v>371</v>
      </c>
      <c r="B27" s="15" t="str">
        <f ca="1">HYPERLINK("#"&amp;CELL("address",TI_EHG_H_E!$X$2),"TI_EHG_H_E")</f>
        <v>TI_EHG_H_E</v>
      </c>
      <c r="C27" s="16">
        <f>TI_EHG_H_E!C$2</f>
        <v>1777.2604045976802</v>
      </c>
      <c r="D27" s="16">
        <f>TI_EHG_H_E!D$2</f>
        <v>1548.7686391594518</v>
      </c>
      <c r="E27" s="16">
        <f>TI_EHG_H_E!E$2</f>
        <v>1383.2195131731933</v>
      </c>
      <c r="F27" s="16">
        <f>TI_EHG_H_E!F$2</f>
        <v>1190.0335691719945</v>
      </c>
      <c r="G27" s="16">
        <f>TI_EHG_H_E!G$2</f>
        <v>1069.9469960893009</v>
      </c>
      <c r="H27" s="16">
        <f>TI_EHG_H_E!H$2</f>
        <v>848.37202737777477</v>
      </c>
      <c r="I27" s="16">
        <f>TI_EHG_H_E!I$2</f>
        <v>861.8776456814046</v>
      </c>
      <c r="J27" s="16">
        <f>TI_EHG_H_E!J$2</f>
        <v>673.52124770231819</v>
      </c>
      <c r="K27" s="16">
        <f>TI_EHG_H_E!K$2</f>
        <v>609.81298586877006</v>
      </c>
      <c r="L27" s="16">
        <f>TI_EHG_H_E!L$2</f>
        <v>729.59739814606166</v>
      </c>
      <c r="M27" s="16">
        <f>TI_EHG_H_E!M$2</f>
        <v>723.18291206933679</v>
      </c>
      <c r="N27" s="16">
        <f>TI_EHG_H_E!N$2</f>
        <v>639.79464863683506</v>
      </c>
      <c r="O27" s="16">
        <f>TI_EHG_H_E!O$2</f>
        <v>486.93484955289216</v>
      </c>
      <c r="P27" s="16">
        <f>TI_EHG_H_E!P$2</f>
        <v>597.6050360248156</v>
      </c>
      <c r="Q27" s="16">
        <f>TI_EHG_H_E!Q$2</f>
        <v>529.85838091616938</v>
      </c>
      <c r="R27" s="16">
        <f>TI_EHG_H_E!R$2</f>
        <v>506.82114994910631</v>
      </c>
      <c r="S27" s="16">
        <f>TI_EHG_H_E!S$2</f>
        <v>395.92958574222075</v>
      </c>
      <c r="T27" s="16">
        <f>TI_EHG_H_E!T$2</f>
        <v>489.68689968008573</v>
      </c>
      <c r="U27" s="16">
        <f>TI_EHG_H_E!U$2</f>
        <v>574.5654098769071</v>
      </c>
      <c r="V27" s="16">
        <f>TI_EHG_H_E!V$2</f>
        <v>493.25756594949587</v>
      </c>
      <c r="W27" s="16">
        <f>TI_EHG_H_E!W$2</f>
        <v>451.56697992495828</v>
      </c>
      <c r="X27" s="16">
        <f>TI_EHG_H_E!X$2</f>
        <v>631.42497939628811</v>
      </c>
    </row>
    <row r="28" spans="1:24" ht="11.25" customHeight="1" x14ac:dyDescent="0.2">
      <c r="A28" s="14" t="s">
        <v>207</v>
      </c>
      <c r="B28" s="15" t="str">
        <f ca="1">HYPERLINK("#"&amp;CELL("address",TI_EHG_EDHP!$X$2),"TI_EHG_EDHP")</f>
        <v>TI_EHG_EDHP</v>
      </c>
      <c r="C28" s="16">
        <f>TI_EHG_EDHP!C$2</f>
        <v>0</v>
      </c>
      <c r="D28" s="16">
        <f>TI_EHG_EDHP!D$2</f>
        <v>0</v>
      </c>
      <c r="E28" s="16">
        <f>TI_EHG_EDHP!E$2</f>
        <v>0</v>
      </c>
      <c r="F28" s="16">
        <f>TI_EHG_EDHP!F$2</f>
        <v>0</v>
      </c>
      <c r="G28" s="16">
        <f>TI_EHG_EDHP!G$2</f>
        <v>0</v>
      </c>
      <c r="H28" s="16">
        <f>TI_EHG_EDHP!H$2</f>
        <v>0</v>
      </c>
      <c r="I28" s="16">
        <f>TI_EHG_EDHP!I$2</f>
        <v>0</v>
      </c>
      <c r="J28" s="16">
        <f>TI_EHG_EDHP!J$2</f>
        <v>0</v>
      </c>
      <c r="K28" s="16">
        <f>TI_EHG_EDHP!K$2</f>
        <v>0</v>
      </c>
      <c r="L28" s="16">
        <f>TI_EHG_EDHP!L$2</f>
        <v>0</v>
      </c>
      <c r="M28" s="16">
        <f>TI_EHG_EDHP!M$2</f>
        <v>0</v>
      </c>
      <c r="N28" s="16">
        <f>TI_EHG_EDHP!N$2</f>
        <v>0</v>
      </c>
      <c r="O28" s="16">
        <f>TI_EHG_EDHP!O$2</f>
        <v>0</v>
      </c>
      <c r="P28" s="16">
        <f>TI_EHG_EDHP!P$2</f>
        <v>0</v>
      </c>
      <c r="Q28" s="16">
        <f>TI_EHG_EDHP!Q$2</f>
        <v>0</v>
      </c>
      <c r="R28" s="16">
        <f>TI_EHG_EDHP!R$2</f>
        <v>0</v>
      </c>
      <c r="S28" s="16">
        <f>TI_EHG_EDHP!S$2</f>
        <v>0</v>
      </c>
      <c r="T28" s="16">
        <f>TI_EHG_EDHP!T$2</f>
        <v>0</v>
      </c>
      <c r="U28" s="16">
        <f>TI_EHG_EDHP!U$2</f>
        <v>0</v>
      </c>
      <c r="V28" s="16">
        <f>TI_EHG_EDHP!V$2</f>
        <v>0</v>
      </c>
      <c r="W28" s="16">
        <f>TI_EHG_EDHP!W$2</f>
        <v>0</v>
      </c>
      <c r="X28" s="16">
        <f>TI_EHG_EDHP!X$2</f>
        <v>0</v>
      </c>
    </row>
    <row r="29" spans="1:24" ht="11.25" customHeight="1" x14ac:dyDescent="0.2">
      <c r="A29" s="14" t="s">
        <v>208</v>
      </c>
      <c r="B29" s="15" t="str">
        <f ca="1">HYPERLINK("#"&amp;CELL("address",TI_EHG_EB!$X$2),"TI_EHG_EB")</f>
        <v>TI_EHG_EB</v>
      </c>
      <c r="C29" s="16">
        <f>TI_EHG_EB!C$2</f>
        <v>0</v>
      </c>
      <c r="D29" s="16">
        <f>TI_EHG_EB!D$2</f>
        <v>0</v>
      </c>
      <c r="E29" s="16">
        <f>TI_EHG_EB!E$2</f>
        <v>0</v>
      </c>
      <c r="F29" s="16">
        <f>TI_EHG_EB!F$2</f>
        <v>0</v>
      </c>
      <c r="G29" s="16">
        <f>TI_EHG_EB!G$2</f>
        <v>0</v>
      </c>
      <c r="H29" s="16">
        <f>TI_EHG_EB!H$2</f>
        <v>0</v>
      </c>
      <c r="I29" s="16">
        <f>TI_EHG_EB!I$2</f>
        <v>0</v>
      </c>
      <c r="J29" s="16">
        <f>TI_EHG_EB!J$2</f>
        <v>0</v>
      </c>
      <c r="K29" s="16">
        <f>TI_EHG_EB!K$2</f>
        <v>0</v>
      </c>
      <c r="L29" s="16">
        <f>TI_EHG_EB!L$2</f>
        <v>0</v>
      </c>
      <c r="M29" s="16">
        <f>TI_EHG_EB!M$2</f>
        <v>0</v>
      </c>
      <c r="N29" s="16">
        <f>TI_EHG_EB!N$2</f>
        <v>0</v>
      </c>
      <c r="O29" s="16">
        <f>TI_EHG_EB!O$2</f>
        <v>0</v>
      </c>
      <c r="P29" s="16">
        <f>TI_EHG_EB!P$2</f>
        <v>0</v>
      </c>
      <c r="Q29" s="16">
        <f>TI_EHG_EB!Q$2</f>
        <v>0</v>
      </c>
      <c r="R29" s="16">
        <f>TI_EHG_EB!R$2</f>
        <v>0</v>
      </c>
      <c r="S29" s="16">
        <f>TI_EHG_EB!S$2</f>
        <v>0</v>
      </c>
      <c r="T29" s="16">
        <f>TI_EHG_EB!T$2</f>
        <v>0</v>
      </c>
      <c r="U29" s="16">
        <f>TI_EHG_EB!U$2</f>
        <v>0</v>
      </c>
      <c r="V29" s="16">
        <f>TI_EHG_EB!V$2</f>
        <v>0</v>
      </c>
      <c r="W29" s="16">
        <f>TI_EHG_EB!W$2</f>
        <v>0</v>
      </c>
      <c r="X29" s="16">
        <f>TI_EHG_EB!X$2</f>
        <v>0</v>
      </c>
    </row>
    <row r="30" spans="1:24" ht="11.25" customHeight="1" x14ac:dyDescent="0.2">
      <c r="A30" s="14" t="s">
        <v>209</v>
      </c>
      <c r="B30" s="15" t="str">
        <f ca="1">HYPERLINK("#"&amp;CELL("address",TI_EHG_EPS!$X$2),"TI_EHG_EPS")</f>
        <v>TI_EHG_EPS</v>
      </c>
      <c r="C30" s="16">
        <f>TI_EHG_EPS!C$2</f>
        <v>0</v>
      </c>
      <c r="D30" s="16">
        <f>TI_EHG_EPS!D$2</f>
        <v>0</v>
      </c>
      <c r="E30" s="16">
        <f>TI_EHG_EPS!E$2</f>
        <v>0</v>
      </c>
      <c r="F30" s="16">
        <f>TI_EHG_EPS!F$2</f>
        <v>0</v>
      </c>
      <c r="G30" s="16">
        <f>TI_EHG_EPS!G$2</f>
        <v>0</v>
      </c>
      <c r="H30" s="16">
        <f>TI_EHG_EPS!H$2</f>
        <v>0</v>
      </c>
      <c r="I30" s="16">
        <f>TI_EHG_EPS!I$2</f>
        <v>0</v>
      </c>
      <c r="J30" s="16">
        <f>TI_EHG_EPS!J$2</f>
        <v>0</v>
      </c>
      <c r="K30" s="16">
        <f>TI_EHG_EPS!K$2</f>
        <v>0</v>
      </c>
      <c r="L30" s="16">
        <f>TI_EHG_EPS!L$2</f>
        <v>30.524505588993978</v>
      </c>
      <c r="M30" s="16">
        <f>TI_EHG_EPS!M$2</f>
        <v>40.240756663800511</v>
      </c>
      <c r="N30" s="16">
        <f>TI_EHG_EPS!N$2</f>
        <v>24.333619948409289</v>
      </c>
      <c r="O30" s="16">
        <f>TI_EHG_EPS!O$2</f>
        <v>30.266552020636279</v>
      </c>
      <c r="P30" s="16">
        <f>TI_EHG_EPS!P$2</f>
        <v>39.208942390369728</v>
      </c>
      <c r="Q30" s="16">
        <f>TI_EHG_EPS!Q$2</f>
        <v>52.966466036113488</v>
      </c>
      <c r="R30" s="16">
        <f>TI_EHG_EPS!R$2</f>
        <v>41.788478073946678</v>
      </c>
      <c r="S30" s="16">
        <f>TI_EHG_EPS!S$2</f>
        <v>56.749785038693027</v>
      </c>
      <c r="T30" s="16">
        <f>TI_EHG_EPS!T$2</f>
        <v>40.105245055889938</v>
      </c>
      <c r="U30" s="16">
        <f>TI_EHG_EPS!U$2</f>
        <v>48.414187446259668</v>
      </c>
      <c r="V30" s="16">
        <f>TI_EHG_EPS!V$2</f>
        <v>47.517884780739458</v>
      </c>
      <c r="W30" s="16">
        <f>TI_EHG_EPS!W$2</f>
        <v>35.788392089423901</v>
      </c>
      <c r="X30" s="16">
        <f>TI_EHG_EPS!X$2</f>
        <v>37.232674118658643</v>
      </c>
    </row>
    <row r="31" spans="1:24" ht="11.25" customHeight="1" x14ac:dyDescent="0.2">
      <c r="A31" s="14" t="s">
        <v>210</v>
      </c>
      <c r="B31" s="15" t="str">
        <f ca="1">HYPERLINK("#"&amp;CELL("address",TI_EHG_DHEP!$X$2),"TI_EHG_DHEP")</f>
        <v>TI_EHG_DHEP</v>
      </c>
      <c r="C31" s="16">
        <f>TI_EHG_DHEP!C$2</f>
        <v>0</v>
      </c>
      <c r="D31" s="16">
        <f>TI_EHG_DHEP!D$2</f>
        <v>0</v>
      </c>
      <c r="E31" s="16">
        <f>TI_EHG_DHEP!E$2</f>
        <v>0</v>
      </c>
      <c r="F31" s="16">
        <f>TI_EHG_DHEP!F$2</f>
        <v>0</v>
      </c>
      <c r="G31" s="16">
        <f>TI_EHG_DHEP!G$2</f>
        <v>0</v>
      </c>
      <c r="H31" s="16">
        <f>TI_EHG_DHEP!H$2</f>
        <v>0</v>
      </c>
      <c r="I31" s="16">
        <f>TI_EHG_DHEP!I$2</f>
        <v>0</v>
      </c>
      <c r="J31" s="16">
        <f>TI_EHG_DHEP!J$2</f>
        <v>0</v>
      </c>
      <c r="K31" s="16">
        <f>TI_EHG_DHEP!K$2</f>
        <v>0</v>
      </c>
      <c r="L31" s="16">
        <f>TI_EHG_DHEP!L$2</f>
        <v>0</v>
      </c>
      <c r="M31" s="16">
        <f>TI_EHG_DHEP!M$2</f>
        <v>0</v>
      </c>
      <c r="N31" s="16">
        <f>TI_EHG_DHEP!N$2</f>
        <v>0</v>
      </c>
      <c r="O31" s="16">
        <f>TI_EHG_DHEP!O$2</f>
        <v>0</v>
      </c>
      <c r="P31" s="16">
        <f>TI_EHG_DHEP!P$2</f>
        <v>0</v>
      </c>
      <c r="Q31" s="16">
        <f>TI_EHG_DHEP!Q$2</f>
        <v>0</v>
      </c>
      <c r="R31" s="16">
        <f>TI_EHG_DHEP!R$2</f>
        <v>0</v>
      </c>
      <c r="S31" s="16">
        <f>TI_EHG_DHEP!S$2</f>
        <v>0</v>
      </c>
      <c r="T31" s="16">
        <f>TI_EHG_DHEP!T$2</f>
        <v>0</v>
      </c>
      <c r="U31" s="16">
        <f>TI_EHG_DHEP!U$2</f>
        <v>0</v>
      </c>
      <c r="V31" s="16">
        <f>TI_EHG_DHEP!V$2</f>
        <v>0</v>
      </c>
      <c r="W31" s="16">
        <f>TI_EHG_DHEP!W$2</f>
        <v>0</v>
      </c>
      <c r="X31" s="16">
        <f>TI_EHG_DHEP!X$2</f>
        <v>0</v>
      </c>
    </row>
    <row r="32" spans="1:24" ht="11.25" customHeight="1" x14ac:dyDescent="0.2">
      <c r="A32" s="11" t="s">
        <v>160</v>
      </c>
      <c r="B32" s="12" t="str">
        <f ca="1">HYPERLINK("#"&amp;CELL("address",TI_CO_E!$X$2),"TI_CO_E")</f>
        <v>TI_CO_E</v>
      </c>
      <c r="C32" s="13">
        <f>TI_CO_E!C$2</f>
        <v>1473.770507308685</v>
      </c>
      <c r="D32" s="13">
        <f>TI_CO_E!D$2</f>
        <v>1512.116938950988</v>
      </c>
      <c r="E32" s="13">
        <f>TI_CO_E!E$2</f>
        <v>1882.2305245055891</v>
      </c>
      <c r="F32" s="13">
        <f>TI_CO_E!F$2</f>
        <v>1402.7189165950131</v>
      </c>
      <c r="G32" s="13">
        <f>TI_CO_E!G$2</f>
        <v>1490.995528804815</v>
      </c>
      <c r="H32" s="13">
        <f>TI_CO_E!H$2</f>
        <v>1595.4308684436801</v>
      </c>
      <c r="I32" s="13">
        <f>TI_CO_E!I$2</f>
        <v>1707.74815133276</v>
      </c>
      <c r="J32" s="13">
        <f>TI_CO_E!J$2</f>
        <v>1571.1282889079971</v>
      </c>
      <c r="K32" s="13">
        <f>TI_CO_E!K$2</f>
        <v>1087.7042132416159</v>
      </c>
      <c r="L32" s="13">
        <f>TI_CO_E!L$2</f>
        <v>325.7858125537403</v>
      </c>
      <c r="M32" s="13">
        <f>TI_CO_E!M$2</f>
        <v>1.9705073086844369</v>
      </c>
      <c r="N32" s="13">
        <f>TI_CO_E!N$2</f>
        <v>0</v>
      </c>
      <c r="O32" s="13">
        <f>TI_CO_E!O$2</f>
        <v>0</v>
      </c>
      <c r="P32" s="13">
        <f>TI_CO_E!P$2</f>
        <v>0</v>
      </c>
      <c r="Q32" s="13">
        <f>TI_CO_E!Q$2</f>
        <v>0</v>
      </c>
      <c r="R32" s="13">
        <f>TI_CO_E!R$2</f>
        <v>0</v>
      </c>
      <c r="S32" s="13">
        <f>TI_CO_E!S$2</f>
        <v>0</v>
      </c>
      <c r="T32" s="13">
        <f>TI_CO_E!T$2</f>
        <v>0</v>
      </c>
      <c r="U32" s="13">
        <f>TI_CO_E!U$2</f>
        <v>0</v>
      </c>
      <c r="V32" s="13">
        <f>TI_CO_E!V$2</f>
        <v>0</v>
      </c>
      <c r="W32" s="13">
        <f>TI_CO_E!W$2</f>
        <v>0</v>
      </c>
      <c r="X32" s="13">
        <f>TI_CO_E!X$2</f>
        <v>0</v>
      </c>
    </row>
    <row r="33" spans="1:24" ht="11.25" customHeight="1" x14ac:dyDescent="0.2">
      <c r="A33" s="11" t="s">
        <v>163</v>
      </c>
      <c r="B33" s="12" t="str">
        <f ca="1">HYPERLINK("#"&amp;CELL("address",TI_BF_E!$X$2),"TI_BF_E")</f>
        <v>TI_BF_E</v>
      </c>
      <c r="C33" s="13">
        <f>TI_BF_E!C$2</f>
        <v>1015.282459157352</v>
      </c>
      <c r="D33" s="13">
        <f>TI_BF_E!D$2</f>
        <v>1219.3637145313839</v>
      </c>
      <c r="E33" s="13">
        <f>TI_BF_E!E$2</f>
        <v>1470.3004299226141</v>
      </c>
      <c r="F33" s="13">
        <f>TI_BF_E!F$2</f>
        <v>1490.8233018056751</v>
      </c>
      <c r="G33" s="13">
        <f>TI_BF_E!G$2</f>
        <v>1582.7794496990541</v>
      </c>
      <c r="H33" s="13">
        <f>TI_BF_E!H$2</f>
        <v>1480.1160791057609</v>
      </c>
      <c r="I33" s="13">
        <f>TI_BF_E!I$2</f>
        <v>1373.673688736028</v>
      </c>
      <c r="J33" s="13">
        <f>TI_BF_E!J$2</f>
        <v>1403.905846947549</v>
      </c>
      <c r="K33" s="13">
        <f>TI_BF_E!K$2</f>
        <v>1008.998280309544</v>
      </c>
      <c r="L33" s="13">
        <f>TI_BF_E!L$2</f>
        <v>533.22889079965603</v>
      </c>
      <c r="M33" s="13">
        <f>TI_BF_E!M$2</f>
        <v>558.03525365434211</v>
      </c>
      <c r="N33" s="13">
        <f>TI_BF_E!N$2</f>
        <v>178.24376612209801</v>
      </c>
      <c r="O33" s="13">
        <f>TI_BF_E!O$2</f>
        <v>212.88478073946689</v>
      </c>
      <c r="P33" s="13">
        <f>TI_BF_E!P$2</f>
        <v>226.11134995700769</v>
      </c>
      <c r="Q33" s="13">
        <f>TI_BF_E!Q$2</f>
        <v>221.70249355116081</v>
      </c>
      <c r="R33" s="13">
        <f>TI_BF_E!R$2</f>
        <v>253.7856405846947</v>
      </c>
      <c r="S33" s="13">
        <f>TI_BF_E!S$2</f>
        <v>249.31126397248491</v>
      </c>
      <c r="T33" s="13">
        <f>TI_BF_E!T$2</f>
        <v>234.02588134135851</v>
      </c>
      <c r="U33" s="13">
        <f>TI_BF_E!U$2</f>
        <v>252.16981943250221</v>
      </c>
      <c r="V33" s="13">
        <f>TI_BF_E!V$2</f>
        <v>257.57171109200351</v>
      </c>
      <c r="W33" s="13">
        <f>TI_BF_E!W$2</f>
        <v>242.36809974204641</v>
      </c>
      <c r="X33" s="13">
        <f>TI_BF_E!X$2</f>
        <v>267.5895958727429</v>
      </c>
    </row>
    <row r="34" spans="1:24" ht="11.25" customHeight="1" x14ac:dyDescent="0.2">
      <c r="A34" s="11" t="s">
        <v>162</v>
      </c>
      <c r="B34" s="12" t="str">
        <f ca="1">HYPERLINK("#"&amp;CELL("address",TI_GW_E!$X$2),"TI_GW_E")</f>
        <v>TI_GW_E</v>
      </c>
      <c r="C34" s="13">
        <f>TI_GW_E!C$2</f>
        <v>0</v>
      </c>
      <c r="D34" s="13">
        <f>TI_GW_E!D$2</f>
        <v>0</v>
      </c>
      <c r="E34" s="13">
        <f>TI_GW_E!E$2</f>
        <v>0</v>
      </c>
      <c r="F34" s="13">
        <f>TI_GW_E!F$2</f>
        <v>0</v>
      </c>
      <c r="G34" s="13">
        <f>TI_GW_E!G$2</f>
        <v>0</v>
      </c>
      <c r="H34" s="13">
        <f>TI_GW_E!H$2</f>
        <v>0</v>
      </c>
      <c r="I34" s="13">
        <f>TI_GW_E!I$2</f>
        <v>0</v>
      </c>
      <c r="J34" s="13">
        <f>TI_GW_E!J$2</f>
        <v>0</v>
      </c>
      <c r="K34" s="13">
        <f>TI_GW_E!K$2</f>
        <v>0</v>
      </c>
      <c r="L34" s="13">
        <f>TI_GW_E!L$2</f>
        <v>0</v>
      </c>
      <c r="M34" s="13">
        <f>TI_GW_E!M$2</f>
        <v>0</v>
      </c>
      <c r="N34" s="13">
        <f>TI_GW_E!N$2</f>
        <v>0</v>
      </c>
      <c r="O34" s="13">
        <f>TI_GW_E!O$2</f>
        <v>0</v>
      </c>
      <c r="P34" s="13">
        <f>TI_GW_E!P$2</f>
        <v>0</v>
      </c>
      <c r="Q34" s="13">
        <f>TI_GW_E!Q$2</f>
        <v>0</v>
      </c>
      <c r="R34" s="13">
        <f>TI_GW_E!R$2</f>
        <v>0</v>
      </c>
      <c r="S34" s="13">
        <f>TI_GW_E!S$2</f>
        <v>0</v>
      </c>
      <c r="T34" s="13">
        <f>TI_GW_E!T$2</f>
        <v>0</v>
      </c>
      <c r="U34" s="13">
        <f>TI_GW_E!U$2</f>
        <v>0</v>
      </c>
      <c r="V34" s="13">
        <f>TI_GW_E!V$2</f>
        <v>0</v>
      </c>
      <c r="W34" s="13">
        <f>TI_GW_E!W$2</f>
        <v>0</v>
      </c>
      <c r="X34" s="13">
        <f>TI_GW_E!X$2</f>
        <v>0</v>
      </c>
    </row>
    <row r="35" spans="1:24" ht="11.25" customHeight="1" x14ac:dyDescent="0.2">
      <c r="A35" s="11" t="s">
        <v>211</v>
      </c>
      <c r="B35" s="12" t="str">
        <f ca="1">HYPERLINK("#"&amp;CELL("address",TI_RPI_E!$X$2),"TI_RPI_E")</f>
        <v>TI_RPI_E</v>
      </c>
      <c r="C35" s="13">
        <f>TI_RPI_E!C$2</f>
        <v>11529.464058469477</v>
      </c>
      <c r="D35" s="13">
        <f>TI_RPI_E!D$2</f>
        <v>12408.7652622528</v>
      </c>
      <c r="E35" s="13">
        <f>TI_RPI_E!E$2</f>
        <v>13584.557867583835</v>
      </c>
      <c r="F35" s="13">
        <f>TI_RPI_E!F$2</f>
        <v>12374.417798796216</v>
      </c>
      <c r="G35" s="13">
        <f>TI_RPI_E!G$2</f>
        <v>13483.89226139295</v>
      </c>
      <c r="H35" s="13">
        <f>TI_RPI_E!H$2</f>
        <v>15022.126569217538</v>
      </c>
      <c r="I35" s="13">
        <f>TI_RPI_E!I$2</f>
        <v>14670.352622527942</v>
      </c>
      <c r="J35" s="13">
        <f>TI_RPI_E!J$2</f>
        <v>14815.115821152192</v>
      </c>
      <c r="K35" s="13">
        <f>TI_RPI_E!K$2</f>
        <v>15072.108684436795</v>
      </c>
      <c r="L35" s="13">
        <f>TI_RPI_E!L$2</f>
        <v>12613.68985382631</v>
      </c>
      <c r="M35" s="13">
        <f>TI_RPI_E!M$2</f>
        <v>11484.786586414444</v>
      </c>
      <c r="N35" s="13">
        <f>TI_RPI_E!N$2</f>
        <v>10876.693121238177</v>
      </c>
      <c r="O35" s="13">
        <f>TI_RPI_E!O$2</f>
        <v>10667.256663800516</v>
      </c>
      <c r="P35" s="13">
        <f>TI_RPI_E!P$2</f>
        <v>10697.13138435082</v>
      </c>
      <c r="Q35" s="13">
        <f>TI_RPI_E!Q$2</f>
        <v>12578.110834049872</v>
      </c>
      <c r="R35" s="13">
        <f>TI_RPI_E!R$2</f>
        <v>12223.283576956146</v>
      </c>
      <c r="S35" s="13">
        <f>TI_RPI_E!S$2</f>
        <v>12173.920378331899</v>
      </c>
      <c r="T35" s="13">
        <f>TI_RPI_E!T$2</f>
        <v>12555.845141874459</v>
      </c>
      <c r="U35" s="13">
        <f>TI_RPI_E!U$2</f>
        <v>12674.036027515052</v>
      </c>
      <c r="V35" s="13">
        <f>TI_RPI_E!V$2</f>
        <v>13381.644024075662</v>
      </c>
      <c r="W35" s="13">
        <f>TI_RPI_E!W$2</f>
        <v>11758.496560619085</v>
      </c>
      <c r="X35" s="13">
        <f>TI_RPI_E!X$2</f>
        <v>11379.973602751503</v>
      </c>
    </row>
    <row r="36" spans="1:24" ht="11.25" customHeight="1" x14ac:dyDescent="0.2">
      <c r="A36" s="14" t="s">
        <v>212</v>
      </c>
      <c r="B36" s="15" t="str">
        <f ca="1">HYPERLINK("#"&amp;CELL("address",TI_RPI_RI_E!$X$2),"TI_RPI_RI_E")</f>
        <v>TI_RPI_RI_E</v>
      </c>
      <c r="C36" s="16">
        <f>TI_RPI_RI_E!C$2</f>
        <v>11359.730610490113</v>
      </c>
      <c r="D36" s="16">
        <f>TI_RPI_RI_E!D$2</f>
        <v>12352.633877901984</v>
      </c>
      <c r="E36" s="16">
        <f>TI_RPI_RI_E!E$2</f>
        <v>13454.401633705933</v>
      </c>
      <c r="F36" s="16">
        <f>TI_RPI_RI_E!F$2</f>
        <v>12227.978847807393</v>
      </c>
      <c r="G36" s="16">
        <f>TI_RPI_RI_E!G$2</f>
        <v>13263.790971625109</v>
      </c>
      <c r="H36" s="16">
        <f>TI_RPI_RI_E!H$2</f>
        <v>14745.869045571797</v>
      </c>
      <c r="I36" s="16">
        <f>TI_RPI_RI_E!I$2</f>
        <v>14324.473344797934</v>
      </c>
      <c r="J36" s="16">
        <f>TI_RPI_RI_E!J$2</f>
        <v>13747.961478933792</v>
      </c>
      <c r="K36" s="16">
        <f>TI_RPI_RI_E!K$2</f>
        <v>13886.846259673252</v>
      </c>
      <c r="L36" s="16">
        <f>TI_RPI_RI_E!L$2</f>
        <v>12076.840498710231</v>
      </c>
      <c r="M36" s="16">
        <f>TI_RPI_RI_E!M$2</f>
        <v>10876.449613069646</v>
      </c>
      <c r="N36" s="16">
        <f>TI_RPI_RI_E!N$2</f>
        <v>10375.134823731727</v>
      </c>
      <c r="O36" s="16">
        <f>TI_RPI_RI_E!O$2</f>
        <v>9767.5714531384347</v>
      </c>
      <c r="P36" s="16">
        <f>TI_RPI_RI_E!P$2</f>
        <v>10030.150386930354</v>
      </c>
      <c r="Q36" s="16">
        <f>TI_RPI_RI_E!Q$2</f>
        <v>11557.678761822874</v>
      </c>
      <c r="R36" s="16">
        <f>TI_RPI_RI_E!R$2</f>
        <v>11438.84385210662</v>
      </c>
      <c r="S36" s="16">
        <f>TI_RPI_RI_E!S$2</f>
        <v>12073.456577815992</v>
      </c>
      <c r="T36" s="16">
        <f>TI_RPI_RI_E!T$2</f>
        <v>12396.619862424759</v>
      </c>
      <c r="U36" s="16">
        <f>TI_RPI_RI_E!U$2</f>
        <v>12508.538091143599</v>
      </c>
      <c r="V36" s="16">
        <f>TI_RPI_RI_E!V$2</f>
        <v>13242.938177128113</v>
      </c>
      <c r="W36" s="16">
        <f>TI_RPI_RI_E!W$2</f>
        <v>11647.124333619946</v>
      </c>
      <c r="X36" s="16">
        <f>TI_RPI_RI_E!X$2</f>
        <v>11287.169819432504</v>
      </c>
    </row>
    <row r="37" spans="1:24" ht="11.25" customHeight="1" x14ac:dyDescent="0.2">
      <c r="A37" s="14" t="s">
        <v>213</v>
      </c>
      <c r="B37" s="15" t="str">
        <f ca="1">HYPERLINK("#"&amp;CELL("address",TI_RPI_BPI_E!$X$2),"TI_RPI_BPI_E")</f>
        <v>TI_RPI_BPI_E</v>
      </c>
      <c r="C37" s="16">
        <f>TI_RPI_BPI_E!C$2</f>
        <v>0</v>
      </c>
      <c r="D37" s="16">
        <f>TI_RPI_BPI_E!D$2</f>
        <v>0</v>
      </c>
      <c r="E37" s="16">
        <f>TI_RPI_BPI_E!E$2</f>
        <v>0</v>
      </c>
      <c r="F37" s="16">
        <f>TI_RPI_BPI_E!F$2</f>
        <v>0</v>
      </c>
      <c r="G37" s="16">
        <f>TI_RPI_BPI_E!G$2</f>
        <v>0</v>
      </c>
      <c r="H37" s="16">
        <f>TI_RPI_BPI_E!H$2</f>
        <v>159.74376612209801</v>
      </c>
      <c r="I37" s="16">
        <f>TI_RPI_BPI_E!I$2</f>
        <v>256.80395528804809</v>
      </c>
      <c r="J37" s="16">
        <f>TI_RPI_BPI_E!J$2</f>
        <v>506.75803955288046</v>
      </c>
      <c r="K37" s="16">
        <f>TI_RPI_BPI_E!K$2</f>
        <v>579.06423043852101</v>
      </c>
      <c r="L37" s="16">
        <f>TI_RPI_BPI_E!L$2</f>
        <v>503.18073946689594</v>
      </c>
      <c r="M37" s="16">
        <f>TI_RPI_BPI_E!M$2</f>
        <v>584.71676698194335</v>
      </c>
      <c r="N37" s="16">
        <f>TI_RPI_BPI_E!N$2</f>
        <v>494.77523645743764</v>
      </c>
      <c r="O37" s="16">
        <f>TI_RPI_BPI_E!O$2</f>
        <v>448.16766981943249</v>
      </c>
      <c r="P37" s="16">
        <f>TI_RPI_BPI_E!P$2</f>
        <v>326.78271711092003</v>
      </c>
      <c r="Q37" s="16">
        <f>TI_RPI_BPI_E!Q$2</f>
        <v>507.85348237317277</v>
      </c>
      <c r="R37" s="16">
        <f>TI_RPI_BPI_E!R$2</f>
        <v>388.67601031814269</v>
      </c>
      <c r="S37" s="16">
        <f>TI_RPI_BPI_E!S$2</f>
        <v>46.688048151332765</v>
      </c>
      <c r="T37" s="16">
        <f>TI_RPI_BPI_E!T$2</f>
        <v>75.283404987102301</v>
      </c>
      <c r="U37" s="16">
        <f>TI_RPI_BPI_E!U$2</f>
        <v>75.033361994840931</v>
      </c>
      <c r="V37" s="16">
        <f>TI_RPI_BPI_E!V$2</f>
        <v>55.787188306104909</v>
      </c>
      <c r="W37" s="16">
        <f>TI_RPI_BPI_E!W$2</f>
        <v>38.954514187446257</v>
      </c>
      <c r="X37" s="16">
        <f>TI_RPI_BPI_E!X$2</f>
        <v>31.043852106620811</v>
      </c>
    </row>
    <row r="38" spans="1:24" ht="11.25" customHeight="1" x14ac:dyDescent="0.2">
      <c r="A38" s="14" t="s">
        <v>214</v>
      </c>
      <c r="B38" s="15" t="str">
        <f ca="1">HYPERLINK("#"&amp;CELL("address",TI_RPI_PT_E!$X$2),"TI_RPI_PT_E")</f>
        <v>TI_RPI_PT_E</v>
      </c>
      <c r="C38" s="16">
        <f>TI_RPI_PT_E!C$2</f>
        <v>0</v>
      </c>
      <c r="D38" s="16">
        <f>TI_RPI_PT_E!D$2</f>
        <v>0</v>
      </c>
      <c r="E38" s="16">
        <f>TI_RPI_PT_E!E$2</f>
        <v>0</v>
      </c>
      <c r="F38" s="16">
        <f>TI_RPI_PT_E!F$2</f>
        <v>0</v>
      </c>
      <c r="G38" s="16">
        <f>TI_RPI_PT_E!G$2</f>
        <v>0</v>
      </c>
      <c r="H38" s="16">
        <f>TI_RPI_PT_E!H$2</f>
        <v>0</v>
      </c>
      <c r="I38" s="16">
        <f>TI_RPI_PT_E!I$2</f>
        <v>0</v>
      </c>
      <c r="J38" s="16">
        <f>TI_RPI_PT_E!J$2</f>
        <v>0</v>
      </c>
      <c r="K38" s="16">
        <f>TI_RPI_PT_E!K$2</f>
        <v>0</v>
      </c>
      <c r="L38" s="16">
        <f>TI_RPI_PT_E!L$2</f>
        <v>0</v>
      </c>
      <c r="M38" s="16">
        <f>TI_RPI_PT_E!M$2</f>
        <v>0</v>
      </c>
      <c r="N38" s="16">
        <f>TI_RPI_PT_E!N$2</f>
        <v>0</v>
      </c>
      <c r="O38" s="16">
        <f>TI_RPI_PT_E!O$2</f>
        <v>0</v>
      </c>
      <c r="P38" s="16">
        <f>TI_RPI_PT_E!P$2</f>
        <v>0</v>
      </c>
      <c r="Q38" s="16">
        <f>TI_RPI_PT_E!Q$2</f>
        <v>0</v>
      </c>
      <c r="R38" s="16">
        <f>TI_RPI_PT_E!R$2</f>
        <v>0</v>
      </c>
      <c r="S38" s="16">
        <f>TI_RPI_PT_E!S$2</f>
        <v>0</v>
      </c>
      <c r="T38" s="16">
        <f>TI_RPI_PT_E!T$2</f>
        <v>0</v>
      </c>
      <c r="U38" s="16">
        <f>TI_RPI_PT_E!U$2</f>
        <v>0</v>
      </c>
      <c r="V38" s="16">
        <f>TI_RPI_PT_E!V$2</f>
        <v>0</v>
      </c>
      <c r="W38" s="16">
        <f>TI_RPI_PT_E!W$2</f>
        <v>0</v>
      </c>
      <c r="X38" s="16">
        <f>TI_RPI_PT_E!X$2</f>
        <v>0</v>
      </c>
    </row>
    <row r="39" spans="1:24" ht="11.25" customHeight="1" x14ac:dyDescent="0.2">
      <c r="A39" s="14" t="s">
        <v>215</v>
      </c>
      <c r="B39" s="15" t="str">
        <f ca="1">HYPERLINK("#"&amp;CELL("address",TI_RPI_IT_E!$X$2),"TI_RPI_IT_E")</f>
        <v>TI_RPI_IT_E</v>
      </c>
      <c r="C39" s="16">
        <f>TI_RPI_IT_E!C$2</f>
        <v>0</v>
      </c>
      <c r="D39" s="16">
        <f>TI_RPI_IT_E!D$2</f>
        <v>0</v>
      </c>
      <c r="E39" s="16">
        <f>TI_RPI_IT_E!E$2</f>
        <v>0</v>
      </c>
      <c r="F39" s="16">
        <f>TI_RPI_IT_E!F$2</f>
        <v>0</v>
      </c>
      <c r="G39" s="16">
        <f>TI_RPI_IT_E!G$2</f>
        <v>0</v>
      </c>
      <c r="H39" s="16">
        <f>TI_RPI_IT_E!H$2</f>
        <v>0</v>
      </c>
      <c r="I39" s="16">
        <f>TI_RPI_IT_E!I$2</f>
        <v>0</v>
      </c>
      <c r="J39" s="16">
        <f>TI_RPI_IT_E!J$2</f>
        <v>0</v>
      </c>
      <c r="K39" s="16">
        <f>TI_RPI_IT_E!K$2</f>
        <v>0</v>
      </c>
      <c r="L39" s="16">
        <f>TI_RPI_IT_E!L$2</f>
        <v>0</v>
      </c>
      <c r="M39" s="16">
        <f>TI_RPI_IT_E!M$2</f>
        <v>0</v>
      </c>
      <c r="N39" s="16">
        <f>TI_RPI_IT_E!N$2</f>
        <v>0</v>
      </c>
      <c r="O39" s="16">
        <f>TI_RPI_IT_E!O$2</f>
        <v>0</v>
      </c>
      <c r="P39" s="16">
        <f>TI_RPI_IT_E!P$2</f>
        <v>0</v>
      </c>
      <c r="Q39" s="16">
        <f>TI_RPI_IT_E!Q$2</f>
        <v>0</v>
      </c>
      <c r="R39" s="16">
        <f>TI_RPI_IT_E!R$2</f>
        <v>0</v>
      </c>
      <c r="S39" s="16">
        <f>TI_RPI_IT_E!S$2</f>
        <v>0</v>
      </c>
      <c r="T39" s="16">
        <f>TI_RPI_IT_E!T$2</f>
        <v>0</v>
      </c>
      <c r="U39" s="16">
        <f>TI_RPI_IT_E!U$2</f>
        <v>0</v>
      </c>
      <c r="V39" s="16">
        <f>TI_RPI_IT_E!V$2</f>
        <v>0</v>
      </c>
      <c r="W39" s="16">
        <f>TI_RPI_IT_E!W$2</f>
        <v>0</v>
      </c>
      <c r="X39" s="16">
        <f>TI_RPI_IT_E!X$2</f>
        <v>0</v>
      </c>
    </row>
    <row r="40" spans="1:24" ht="11.25" customHeight="1" x14ac:dyDescent="0.2">
      <c r="A40" s="14" t="s">
        <v>216</v>
      </c>
      <c r="B40" s="15" t="str">
        <f ca="1">HYPERLINK("#"&amp;CELL("address",TI_RPI_DU_E!$X$2),"TI_RPI_DU_E")</f>
        <v>TI_RPI_DU_E</v>
      </c>
      <c r="C40" s="16">
        <f>TI_RPI_DU_E!C$2</f>
        <v>169.73344797936369</v>
      </c>
      <c r="D40" s="16">
        <f>TI_RPI_DU_E!D$2</f>
        <v>56.131384350816852</v>
      </c>
      <c r="E40" s="16">
        <f>TI_RPI_DU_E!E$2</f>
        <v>130.15623387790197</v>
      </c>
      <c r="F40" s="16">
        <f>TI_RPI_DU_E!F$2</f>
        <v>146.438950988822</v>
      </c>
      <c r="G40" s="16">
        <f>TI_RPI_DU_E!G$2</f>
        <v>220.10128976784173</v>
      </c>
      <c r="H40" s="16">
        <f>TI_RPI_DU_E!H$2</f>
        <v>116.51375752364576</v>
      </c>
      <c r="I40" s="16">
        <f>TI_RPI_DU_E!I$2</f>
        <v>89.075322441960452</v>
      </c>
      <c r="J40" s="16">
        <f>TI_RPI_DU_E!J$2</f>
        <v>53.638263112639713</v>
      </c>
      <c r="K40" s="16">
        <f>TI_RPI_DU_E!K$2</f>
        <v>27.133963886500432</v>
      </c>
      <c r="L40" s="16">
        <f>TI_RPI_DU_E!L$2</f>
        <v>18.325279449699057</v>
      </c>
      <c r="M40" s="16">
        <f>TI_RPI_DU_E!M$2</f>
        <v>8.2998280309544263</v>
      </c>
      <c r="N40" s="16">
        <f>TI_RPI_DU_E!N$2</f>
        <v>2.1707652622527944</v>
      </c>
      <c r="O40" s="16">
        <f>TI_RPI_DU_E!O$2</f>
        <v>3.3498710232158211</v>
      </c>
      <c r="P40" s="16">
        <f>TI_RPI_DU_E!P$2</f>
        <v>13.415563198624247</v>
      </c>
      <c r="Q40" s="16">
        <f>TI_RPI_DU_E!Q$2</f>
        <v>4.7251074806534827</v>
      </c>
      <c r="R40" s="16">
        <f>TI_RPI_DU_E!R$2</f>
        <v>7.0877042132416168</v>
      </c>
      <c r="S40" s="16">
        <f>TI_RPI_DU_E!S$2</f>
        <v>7.0877042132416168</v>
      </c>
      <c r="T40" s="16">
        <f>TI_RPI_DU_E!T$2</f>
        <v>8.658469475494412</v>
      </c>
      <c r="U40" s="16">
        <f>TI_RPI_DU_E!U$2</f>
        <v>15.431212381771278</v>
      </c>
      <c r="V40" s="16">
        <f>TI_RPI_DU_E!V$2</f>
        <v>27.131470335339632</v>
      </c>
      <c r="W40" s="16">
        <f>TI_RPI_DU_E!W$2</f>
        <v>33.463198624247632</v>
      </c>
      <c r="X40" s="16">
        <f>TI_RPI_DU_E!X$2</f>
        <v>30.716079105760954</v>
      </c>
    </row>
    <row r="41" spans="1:24" ht="11.25" customHeight="1" x14ac:dyDescent="0.2">
      <c r="A41" s="14" t="s">
        <v>217</v>
      </c>
      <c r="B41" s="15" t="str">
        <f ca="1">HYPERLINK("#"&amp;CELL("address",TI_RPI_PII_E!$X$2),"TI_RPI_PII_E")</f>
        <v>TI_RPI_PII_E</v>
      </c>
      <c r="C41" s="16">
        <f>TI_RPI_PII_E!C$2</f>
        <v>0</v>
      </c>
      <c r="D41" s="16">
        <f>TI_RPI_PII_E!D$2</f>
        <v>0</v>
      </c>
      <c r="E41" s="16">
        <f>TI_RPI_PII_E!E$2</f>
        <v>0</v>
      </c>
      <c r="F41" s="16">
        <f>TI_RPI_PII_E!F$2</f>
        <v>0</v>
      </c>
      <c r="G41" s="16">
        <f>TI_RPI_PII_E!G$2</f>
        <v>0</v>
      </c>
      <c r="H41" s="16">
        <f>TI_RPI_PII_E!H$2</f>
        <v>0</v>
      </c>
      <c r="I41" s="16">
        <f>TI_RPI_PII_E!I$2</f>
        <v>0</v>
      </c>
      <c r="J41" s="16">
        <f>TI_RPI_PII_E!J$2</f>
        <v>506.75803955288046</v>
      </c>
      <c r="K41" s="16">
        <f>TI_RPI_PII_E!K$2</f>
        <v>579.06423043852101</v>
      </c>
      <c r="L41" s="16">
        <f>TI_RPI_PII_E!L$2</f>
        <v>15.34333619948409</v>
      </c>
      <c r="M41" s="16">
        <f>TI_RPI_PII_E!M$2</f>
        <v>15.32037833190026</v>
      </c>
      <c r="N41" s="16">
        <f>TI_RPI_PII_E!N$2</f>
        <v>4.6122957867583834</v>
      </c>
      <c r="O41" s="16">
        <f>TI_RPI_PII_E!O$2</f>
        <v>448.16766981943249</v>
      </c>
      <c r="P41" s="16">
        <f>TI_RPI_PII_E!P$2</f>
        <v>326.78271711092003</v>
      </c>
      <c r="Q41" s="16">
        <f>TI_RPI_PII_E!Q$2</f>
        <v>507.85348237317277</v>
      </c>
      <c r="R41" s="16">
        <f>TI_RPI_PII_E!R$2</f>
        <v>388.67601031814269</v>
      </c>
      <c r="S41" s="16">
        <f>TI_RPI_PII_E!S$2</f>
        <v>46.688048151332765</v>
      </c>
      <c r="T41" s="16">
        <f>TI_RPI_PII_E!T$2</f>
        <v>75.283404987102301</v>
      </c>
      <c r="U41" s="16">
        <f>TI_RPI_PII_E!U$2</f>
        <v>75.033361994840931</v>
      </c>
      <c r="V41" s="16">
        <f>TI_RPI_PII_E!V$2</f>
        <v>55.787188306104909</v>
      </c>
      <c r="W41" s="16">
        <f>TI_RPI_PII_E!W$2</f>
        <v>38.954514187446257</v>
      </c>
      <c r="X41" s="16">
        <f>TI_RPI_PII_E!X$2</f>
        <v>31.043852106620811</v>
      </c>
    </row>
    <row r="42" spans="1:24" ht="11.25" customHeight="1" x14ac:dyDescent="0.2">
      <c r="A42" s="11" t="s">
        <v>159</v>
      </c>
      <c r="B42" s="12" t="str">
        <f ca="1">HYPERLINK("#"&amp;CELL("address",TI_PF_E!$X$2),"TI_PF_E")</f>
        <v>TI_PF_E</v>
      </c>
      <c r="C42" s="13">
        <f>TI_PF_E!C$2</f>
        <v>0</v>
      </c>
      <c r="D42" s="13">
        <f>TI_PF_E!D$2</f>
        <v>0</v>
      </c>
      <c r="E42" s="13">
        <f>TI_PF_E!E$2</f>
        <v>0</v>
      </c>
      <c r="F42" s="13">
        <f>TI_PF_E!F$2</f>
        <v>0</v>
      </c>
      <c r="G42" s="13">
        <f>TI_PF_E!G$2</f>
        <v>0</v>
      </c>
      <c r="H42" s="13">
        <f>TI_PF_E!H$2</f>
        <v>0</v>
      </c>
      <c r="I42" s="13">
        <f>TI_PF_E!I$2</f>
        <v>0</v>
      </c>
      <c r="J42" s="13">
        <f>TI_PF_E!J$2</f>
        <v>0</v>
      </c>
      <c r="K42" s="13">
        <f>TI_PF_E!K$2</f>
        <v>0</v>
      </c>
      <c r="L42" s="13">
        <f>TI_PF_E!L$2</f>
        <v>0</v>
      </c>
      <c r="M42" s="13">
        <f>TI_PF_E!M$2</f>
        <v>0</v>
      </c>
      <c r="N42" s="13">
        <f>TI_PF_E!N$2</f>
        <v>0</v>
      </c>
      <c r="O42" s="13">
        <f>TI_PF_E!O$2</f>
        <v>0</v>
      </c>
      <c r="P42" s="13">
        <f>TI_PF_E!P$2</f>
        <v>0</v>
      </c>
      <c r="Q42" s="13">
        <f>TI_PF_E!Q$2</f>
        <v>0</v>
      </c>
      <c r="R42" s="13">
        <f>TI_PF_E!R$2</f>
        <v>0</v>
      </c>
      <c r="S42" s="13">
        <f>TI_PF_E!S$2</f>
        <v>0</v>
      </c>
      <c r="T42" s="13">
        <f>TI_PF_E!T$2</f>
        <v>0</v>
      </c>
      <c r="U42" s="13">
        <f>TI_PF_E!U$2</f>
        <v>0</v>
      </c>
      <c r="V42" s="13">
        <f>TI_PF_E!V$2</f>
        <v>0</v>
      </c>
      <c r="W42" s="13">
        <f>TI_PF_E!W$2</f>
        <v>0</v>
      </c>
      <c r="X42" s="13">
        <f>TI_PF_E!X$2</f>
        <v>0</v>
      </c>
    </row>
    <row r="43" spans="1:24" ht="11.25" customHeight="1" x14ac:dyDescent="0.2">
      <c r="A43" s="11" t="s">
        <v>161</v>
      </c>
      <c r="B43" s="12" t="str">
        <f ca="1">HYPERLINK("#"&amp;CELL("address",TI_BKBPB_E!$X$2),"TI_BKBPB_E")</f>
        <v>TI_BKBPB_E</v>
      </c>
      <c r="C43" s="13">
        <f>TI_BKBPB_E!C$2</f>
        <v>0</v>
      </c>
      <c r="D43" s="13">
        <f>TI_BKBPB_E!D$2</f>
        <v>0</v>
      </c>
      <c r="E43" s="13">
        <f>TI_BKBPB_E!E$2</f>
        <v>0</v>
      </c>
      <c r="F43" s="13">
        <f>TI_BKBPB_E!F$2</f>
        <v>0</v>
      </c>
      <c r="G43" s="13">
        <f>TI_BKBPB_E!G$2</f>
        <v>0</v>
      </c>
      <c r="H43" s="13">
        <f>TI_BKBPB_E!H$2</f>
        <v>0</v>
      </c>
      <c r="I43" s="13">
        <f>TI_BKBPB_E!I$2</f>
        <v>0</v>
      </c>
      <c r="J43" s="13">
        <f>TI_BKBPB_E!J$2</f>
        <v>0</v>
      </c>
      <c r="K43" s="13">
        <f>TI_BKBPB_E!K$2</f>
        <v>0</v>
      </c>
      <c r="L43" s="13">
        <f>TI_BKBPB_E!L$2</f>
        <v>0</v>
      </c>
      <c r="M43" s="13">
        <f>TI_BKBPB_E!M$2</f>
        <v>0</v>
      </c>
      <c r="N43" s="13">
        <f>TI_BKBPB_E!N$2</f>
        <v>0</v>
      </c>
      <c r="O43" s="13">
        <f>TI_BKBPB_E!O$2</f>
        <v>0</v>
      </c>
      <c r="P43" s="13">
        <f>TI_BKBPB_E!P$2</f>
        <v>0</v>
      </c>
      <c r="Q43" s="13">
        <f>TI_BKBPB_E!Q$2</f>
        <v>0</v>
      </c>
      <c r="R43" s="13">
        <f>TI_BKBPB_E!R$2</f>
        <v>0</v>
      </c>
      <c r="S43" s="13">
        <f>TI_BKBPB_E!S$2</f>
        <v>0</v>
      </c>
      <c r="T43" s="13">
        <f>TI_BKBPB_E!T$2</f>
        <v>0</v>
      </c>
      <c r="U43" s="13">
        <f>TI_BKBPB_E!U$2</f>
        <v>0</v>
      </c>
      <c r="V43" s="13">
        <f>TI_BKBPB_E!V$2</f>
        <v>0</v>
      </c>
      <c r="W43" s="13">
        <f>TI_BKBPB_E!W$2</f>
        <v>0</v>
      </c>
      <c r="X43" s="13">
        <f>TI_BKBPB_E!X$2</f>
        <v>0</v>
      </c>
    </row>
    <row r="44" spans="1:24" ht="11.25" customHeight="1" x14ac:dyDescent="0.2">
      <c r="A44" s="11" t="s">
        <v>166</v>
      </c>
      <c r="B44" s="12" t="str">
        <f ca="1">HYPERLINK("#"&amp;CELL("address",TI_CL_E!$X$2),"TI_CL_E")</f>
        <v>TI_CL_E</v>
      </c>
      <c r="C44" s="13">
        <f>TI_CL_E!C$2</f>
        <v>0</v>
      </c>
      <c r="D44" s="13">
        <f>TI_CL_E!D$2</f>
        <v>0</v>
      </c>
      <c r="E44" s="13">
        <f>TI_CL_E!E$2</f>
        <v>0</v>
      </c>
      <c r="F44" s="13">
        <f>TI_CL_E!F$2</f>
        <v>0</v>
      </c>
      <c r="G44" s="13">
        <f>TI_CL_E!G$2</f>
        <v>0</v>
      </c>
      <c r="H44" s="13">
        <f>TI_CL_E!H$2</f>
        <v>0</v>
      </c>
      <c r="I44" s="13">
        <f>TI_CL_E!I$2</f>
        <v>0</v>
      </c>
      <c r="J44" s="13">
        <f>TI_CL_E!J$2</f>
        <v>0</v>
      </c>
      <c r="K44" s="13">
        <f>TI_CL_E!K$2</f>
        <v>0</v>
      </c>
      <c r="L44" s="13">
        <f>TI_CL_E!L$2</f>
        <v>0</v>
      </c>
      <c r="M44" s="13">
        <f>TI_CL_E!M$2</f>
        <v>0</v>
      </c>
      <c r="N44" s="13">
        <f>TI_CL_E!N$2</f>
        <v>0</v>
      </c>
      <c r="O44" s="13">
        <f>TI_CL_E!O$2</f>
        <v>0</v>
      </c>
      <c r="P44" s="13">
        <f>TI_CL_E!P$2</f>
        <v>0</v>
      </c>
      <c r="Q44" s="13">
        <f>TI_CL_E!Q$2</f>
        <v>0</v>
      </c>
      <c r="R44" s="13">
        <f>TI_CL_E!R$2</f>
        <v>0</v>
      </c>
      <c r="S44" s="13">
        <f>TI_CL_E!S$2</f>
        <v>0</v>
      </c>
      <c r="T44" s="13">
        <f>TI_CL_E!T$2</f>
        <v>0</v>
      </c>
      <c r="U44" s="13">
        <f>TI_CL_E!U$2</f>
        <v>0</v>
      </c>
      <c r="V44" s="13">
        <f>TI_CL_E!V$2</f>
        <v>0</v>
      </c>
      <c r="W44" s="13">
        <f>TI_CL_E!W$2</f>
        <v>0</v>
      </c>
      <c r="X44" s="13">
        <f>TI_CL_E!X$2</f>
        <v>0</v>
      </c>
    </row>
    <row r="45" spans="1:24" ht="11.25" customHeight="1" x14ac:dyDescent="0.2">
      <c r="A45" s="11" t="s">
        <v>218</v>
      </c>
      <c r="B45" s="12" t="str">
        <f ca="1">HYPERLINK("#"&amp;CELL("address",TI_BNG_E!$X$2),"TI_BNG_E")</f>
        <v>TI_BNG_E</v>
      </c>
      <c r="C45" s="13">
        <f>TI_BNG_E!C$2</f>
        <v>0</v>
      </c>
      <c r="D45" s="13">
        <f>TI_BNG_E!D$2</f>
        <v>0</v>
      </c>
      <c r="E45" s="13">
        <f>TI_BNG_E!E$2</f>
        <v>0</v>
      </c>
      <c r="F45" s="13">
        <f>TI_BNG_E!F$2</f>
        <v>0</v>
      </c>
      <c r="G45" s="13">
        <f>TI_BNG_E!G$2</f>
        <v>0</v>
      </c>
      <c r="H45" s="13">
        <f>TI_BNG_E!H$2</f>
        <v>0</v>
      </c>
      <c r="I45" s="13">
        <f>TI_BNG_E!I$2</f>
        <v>0</v>
      </c>
      <c r="J45" s="13">
        <f>TI_BNG_E!J$2</f>
        <v>0</v>
      </c>
      <c r="K45" s="13">
        <f>TI_BNG_E!K$2</f>
        <v>0</v>
      </c>
      <c r="L45" s="13">
        <f>TI_BNG_E!L$2</f>
        <v>0</v>
      </c>
      <c r="M45" s="13">
        <f>TI_BNG_E!M$2</f>
        <v>0</v>
      </c>
      <c r="N45" s="13">
        <f>TI_BNG_E!N$2</f>
        <v>0</v>
      </c>
      <c r="O45" s="13">
        <f>TI_BNG_E!O$2</f>
        <v>0</v>
      </c>
      <c r="P45" s="13">
        <f>TI_BNG_E!P$2</f>
        <v>0</v>
      </c>
      <c r="Q45" s="13">
        <f>TI_BNG_E!Q$2</f>
        <v>0</v>
      </c>
      <c r="R45" s="13">
        <f>TI_BNG_E!R$2</f>
        <v>0</v>
      </c>
      <c r="S45" s="13">
        <f>TI_BNG_E!S$2</f>
        <v>0</v>
      </c>
      <c r="T45" s="13">
        <f>TI_BNG_E!T$2</f>
        <v>0</v>
      </c>
      <c r="U45" s="13">
        <f>TI_BNG_E!U$2</f>
        <v>0</v>
      </c>
      <c r="V45" s="13">
        <f>TI_BNG_E!V$2</f>
        <v>0</v>
      </c>
      <c r="W45" s="13">
        <f>TI_BNG_E!W$2</f>
        <v>0</v>
      </c>
      <c r="X45" s="13">
        <f>TI_BNG_E!X$2</f>
        <v>0</v>
      </c>
    </row>
    <row r="46" spans="1:24" ht="11.25" customHeight="1" x14ac:dyDescent="0.2">
      <c r="A46" s="11" t="s">
        <v>219</v>
      </c>
      <c r="B46" s="12" t="str">
        <f ca="1">HYPERLINK("#"&amp;CELL("address",TI_LBB_E!$X$2),"TI_LBB_E")</f>
        <v>TI_LBB_E</v>
      </c>
      <c r="C46" s="13">
        <f>TI_LBB_E!C$2</f>
        <v>0</v>
      </c>
      <c r="D46" s="13">
        <f>TI_LBB_E!D$2</f>
        <v>0</v>
      </c>
      <c r="E46" s="13">
        <f>TI_LBB_E!E$2</f>
        <v>0</v>
      </c>
      <c r="F46" s="13">
        <f>TI_LBB_E!F$2</f>
        <v>0</v>
      </c>
      <c r="G46" s="13">
        <f>TI_LBB_E!G$2</f>
        <v>0</v>
      </c>
      <c r="H46" s="13">
        <f>TI_LBB_E!H$2</f>
        <v>0</v>
      </c>
      <c r="I46" s="13">
        <f>TI_LBB_E!I$2</f>
        <v>0</v>
      </c>
      <c r="J46" s="13">
        <f>TI_LBB_E!J$2</f>
        <v>40.423043852106623</v>
      </c>
      <c r="K46" s="13">
        <f>TI_LBB_E!K$2</f>
        <v>49.21066208082545</v>
      </c>
      <c r="L46" s="13">
        <f>TI_LBB_E!L$2</f>
        <v>40.353482373172817</v>
      </c>
      <c r="M46" s="13">
        <f>TI_LBB_E!M$2</f>
        <v>113.51375752364572</v>
      </c>
      <c r="N46" s="13">
        <f>TI_LBB_E!N$2</f>
        <v>185.33551160791058</v>
      </c>
      <c r="O46" s="13">
        <f>TI_LBB_E!O$2</f>
        <v>173.12975064488393</v>
      </c>
      <c r="P46" s="13">
        <f>TI_LBB_E!P$2</f>
        <v>152.35374032674116</v>
      </c>
      <c r="Q46" s="13">
        <f>TI_LBB_E!Q$2</f>
        <v>132.13912295786758</v>
      </c>
      <c r="R46" s="13">
        <f>TI_LBB_E!R$2</f>
        <v>157.25614789337919</v>
      </c>
      <c r="S46" s="13">
        <f>TI_LBB_E!S$2</f>
        <v>245.65778159931205</v>
      </c>
      <c r="T46" s="13">
        <f>TI_LBB_E!T$2</f>
        <v>273.0967325881341</v>
      </c>
      <c r="U46" s="13">
        <f>TI_LBB_E!U$2</f>
        <v>292.12080825451415</v>
      </c>
      <c r="V46" s="13">
        <f>TI_LBB_E!V$2</f>
        <v>368.23912295786761</v>
      </c>
      <c r="W46" s="13">
        <f>TI_LBB_E!W$2</f>
        <v>430.66792777300077</v>
      </c>
      <c r="X46" s="13">
        <f>TI_LBB_E!X$2</f>
        <v>399.69286328460868</v>
      </c>
    </row>
    <row r="47" spans="1:24" ht="11.25" customHeight="1" x14ac:dyDescent="0.2">
      <c r="A47" s="11" t="s">
        <v>170</v>
      </c>
      <c r="B47" s="12" t="str">
        <f ca="1">HYPERLINK("#"&amp;CELL("address",TI_CPP_E!$X$2),"TI_CPP_E")</f>
        <v>TI_CPP_E</v>
      </c>
      <c r="C47" s="13">
        <f>TI_CPP_E!C$2</f>
        <v>0</v>
      </c>
      <c r="D47" s="13">
        <f>TI_CPP_E!D$2</f>
        <v>0</v>
      </c>
      <c r="E47" s="13">
        <f>TI_CPP_E!E$2</f>
        <v>0</v>
      </c>
      <c r="F47" s="13">
        <f>TI_CPP_E!F$2</f>
        <v>0</v>
      </c>
      <c r="G47" s="13">
        <f>TI_CPP_E!G$2</f>
        <v>0</v>
      </c>
      <c r="H47" s="13">
        <f>TI_CPP_E!H$2</f>
        <v>0</v>
      </c>
      <c r="I47" s="13">
        <f>TI_CPP_E!I$2</f>
        <v>0</v>
      </c>
      <c r="J47" s="13">
        <f>TI_CPP_E!J$2</f>
        <v>0</v>
      </c>
      <c r="K47" s="13">
        <f>TI_CPP_E!K$2</f>
        <v>0</v>
      </c>
      <c r="L47" s="13">
        <f>TI_CPP_E!L$2</f>
        <v>0</v>
      </c>
      <c r="M47" s="13">
        <f>TI_CPP_E!M$2</f>
        <v>0</v>
      </c>
      <c r="N47" s="13">
        <f>TI_CPP_E!N$2</f>
        <v>0</v>
      </c>
      <c r="O47" s="13">
        <f>TI_CPP_E!O$2</f>
        <v>0</v>
      </c>
      <c r="P47" s="13">
        <f>TI_CPP_E!P$2</f>
        <v>0</v>
      </c>
      <c r="Q47" s="13">
        <f>TI_CPP_E!Q$2</f>
        <v>0</v>
      </c>
      <c r="R47" s="13">
        <f>TI_CPP_E!R$2</f>
        <v>0</v>
      </c>
      <c r="S47" s="13">
        <f>TI_CPP_E!S$2</f>
        <v>0</v>
      </c>
      <c r="T47" s="13">
        <f>TI_CPP_E!T$2</f>
        <v>0</v>
      </c>
      <c r="U47" s="13">
        <f>TI_CPP_E!U$2</f>
        <v>0</v>
      </c>
      <c r="V47" s="13">
        <f>TI_CPP_E!V$2</f>
        <v>0</v>
      </c>
      <c r="W47" s="13">
        <f>TI_CPP_E!W$2</f>
        <v>0</v>
      </c>
      <c r="X47" s="13">
        <f>TI_CPP_E!X$2</f>
        <v>0</v>
      </c>
    </row>
    <row r="48" spans="1:24" ht="11.25" customHeight="1" x14ac:dyDescent="0.2">
      <c r="A48" s="11" t="s">
        <v>220</v>
      </c>
      <c r="B48" s="12" t="str">
        <f ca="1">HYPERLINK("#"&amp;CELL("address",TI_GTL_E!$X$2),"TI_GTL_E")</f>
        <v>TI_GTL_E</v>
      </c>
      <c r="C48" s="13">
        <f>TI_GTL_E!C$2</f>
        <v>0</v>
      </c>
      <c r="D48" s="13">
        <f>TI_GTL_E!D$2</f>
        <v>0</v>
      </c>
      <c r="E48" s="13">
        <f>TI_GTL_E!E$2</f>
        <v>0</v>
      </c>
      <c r="F48" s="13">
        <f>TI_GTL_E!F$2</f>
        <v>0</v>
      </c>
      <c r="G48" s="13">
        <f>TI_GTL_E!G$2</f>
        <v>0</v>
      </c>
      <c r="H48" s="13">
        <f>TI_GTL_E!H$2</f>
        <v>0</v>
      </c>
      <c r="I48" s="13">
        <f>TI_GTL_E!I$2</f>
        <v>0</v>
      </c>
      <c r="J48" s="13">
        <f>TI_GTL_E!J$2</f>
        <v>0</v>
      </c>
      <c r="K48" s="13">
        <f>TI_GTL_E!K$2</f>
        <v>0</v>
      </c>
      <c r="L48" s="13">
        <f>TI_GTL_E!L$2</f>
        <v>0</v>
      </c>
      <c r="M48" s="13">
        <f>TI_GTL_E!M$2</f>
        <v>0</v>
      </c>
      <c r="N48" s="13">
        <f>TI_GTL_E!N$2</f>
        <v>0</v>
      </c>
      <c r="O48" s="13">
        <f>TI_GTL_E!O$2</f>
        <v>0</v>
      </c>
      <c r="P48" s="13">
        <f>TI_GTL_E!P$2</f>
        <v>0</v>
      </c>
      <c r="Q48" s="13">
        <f>TI_GTL_E!Q$2</f>
        <v>0</v>
      </c>
      <c r="R48" s="13">
        <f>TI_GTL_E!R$2</f>
        <v>0</v>
      </c>
      <c r="S48" s="13">
        <f>TI_GTL_E!S$2</f>
        <v>0</v>
      </c>
      <c r="T48" s="13">
        <f>TI_GTL_E!T$2</f>
        <v>0</v>
      </c>
      <c r="U48" s="13">
        <f>TI_GTL_E!U$2</f>
        <v>0</v>
      </c>
      <c r="V48" s="13">
        <f>TI_GTL_E!V$2</f>
        <v>0</v>
      </c>
      <c r="W48" s="13">
        <f>TI_GTL_E!W$2</f>
        <v>0</v>
      </c>
      <c r="X48" s="13">
        <f>TI_GTL_E!X$2</f>
        <v>0</v>
      </c>
    </row>
    <row r="49" spans="1:24" ht="11.25" customHeight="1" x14ac:dyDescent="0.2">
      <c r="A49" s="11" t="s">
        <v>221</v>
      </c>
      <c r="B49" s="12" t="str">
        <f ca="1">HYPERLINK("#"&amp;CELL("address",TI_NSP_E!$X$2),"TI_NSP_E")</f>
        <v>TI_NSP_E</v>
      </c>
      <c r="C49" s="13">
        <f>TI_NSP_E!C$2</f>
        <v>1.337575236457438</v>
      </c>
      <c r="D49" s="13">
        <f>TI_NSP_E!D$2</f>
        <v>1.0031814273430779</v>
      </c>
      <c r="E49" s="13">
        <f>TI_NSP_E!E$2</f>
        <v>0.47773000859845233</v>
      </c>
      <c r="F49" s="13">
        <f>TI_NSP_E!F$2</f>
        <v>0</v>
      </c>
      <c r="G49" s="13">
        <f>TI_NSP_E!G$2</f>
        <v>0</v>
      </c>
      <c r="H49" s="13">
        <f>TI_NSP_E!H$2</f>
        <v>0</v>
      </c>
      <c r="I49" s="13">
        <f>TI_NSP_E!I$2</f>
        <v>0</v>
      </c>
      <c r="J49" s="13">
        <f>TI_NSP_E!J$2</f>
        <v>21.001719690455719</v>
      </c>
      <c r="K49" s="13">
        <f>TI_NSP_E!K$2</f>
        <v>51.182287188306098</v>
      </c>
      <c r="L49" s="13">
        <f>TI_NSP_E!L$2</f>
        <v>64.316423043852097</v>
      </c>
      <c r="M49" s="13">
        <f>TI_NSP_E!M$2</f>
        <v>60.382631126397243</v>
      </c>
      <c r="N49" s="13">
        <f>TI_NSP_E!N$2</f>
        <v>64.316423043852097</v>
      </c>
      <c r="O49" s="13">
        <f>TI_NSP_E!O$2</f>
        <v>64.316423043852097</v>
      </c>
      <c r="P49" s="13">
        <f>TI_NSP_E!P$2</f>
        <v>85.318142734307813</v>
      </c>
      <c r="Q49" s="13">
        <f>TI_NSP_E!Q$2</f>
        <v>103.67583834909721</v>
      </c>
      <c r="R49" s="13">
        <f>TI_NSP_E!R$2</f>
        <v>101.07480653482369</v>
      </c>
      <c r="S49" s="13">
        <f>TI_NSP_E!S$2</f>
        <v>119.62949269131559</v>
      </c>
      <c r="T49" s="13">
        <f>TI_NSP_E!T$2</f>
        <v>99.243422184006874</v>
      </c>
      <c r="U49" s="13">
        <f>TI_NSP_E!U$2</f>
        <v>87.503611349956998</v>
      </c>
      <c r="V49" s="13">
        <f>TI_NSP_E!V$2</f>
        <v>102.087532244196</v>
      </c>
      <c r="W49" s="13">
        <f>TI_NSP_E!W$2</f>
        <v>111.36818572656919</v>
      </c>
      <c r="X49" s="13">
        <f>TI_NSP_E!X$2</f>
        <v>95.458469475494411</v>
      </c>
    </row>
    <row r="50" spans="1:24" ht="11.25" customHeight="1" x14ac:dyDescent="0.2">
      <c r="A50" s="9" t="s">
        <v>154</v>
      </c>
      <c r="B50" s="9" t="str">
        <f ca="1">HYPERLINK("#"&amp;CELL("address",TO!$X$2),"TO")</f>
        <v>TO</v>
      </c>
      <c r="C50" s="10">
        <f>TO!C$2</f>
        <v>22050.690369733446</v>
      </c>
      <c r="D50" s="10">
        <f>TO!D$2</f>
        <v>23484.446775580393</v>
      </c>
      <c r="E50" s="10">
        <f>TO!E$2</f>
        <v>23968.682717110918</v>
      </c>
      <c r="F50" s="10">
        <f>TO!F$2</f>
        <v>22551.291315563201</v>
      </c>
      <c r="G50" s="10">
        <f>TO!G$2</f>
        <v>23512.303697334475</v>
      </c>
      <c r="H50" s="10">
        <f>TO!H$2</f>
        <v>25815.001289767843</v>
      </c>
      <c r="I50" s="10">
        <f>TO!I$2</f>
        <v>25442.850644883918</v>
      </c>
      <c r="J50" s="10">
        <f>TO!J$2</f>
        <v>24923.91298366294</v>
      </c>
      <c r="K50" s="10">
        <f>TO!K$2</f>
        <v>24832.599914015474</v>
      </c>
      <c r="L50" s="10">
        <f>TO!L$2</f>
        <v>21379.104557179708</v>
      </c>
      <c r="M50" s="10">
        <f>TO!M$2</f>
        <v>20485.851934651761</v>
      </c>
      <c r="N50" s="10">
        <f>TO!N$2</f>
        <v>19933.229062768703</v>
      </c>
      <c r="O50" s="10">
        <f>TO!O$2</f>
        <v>18441.896646603611</v>
      </c>
      <c r="P50" s="10">
        <f>TO!P$2</f>
        <v>18455.356147893377</v>
      </c>
      <c r="Q50" s="10">
        <f>TO!Q$2</f>
        <v>20804.897764402405</v>
      </c>
      <c r="R50" s="10">
        <f>TO!R$2</f>
        <v>20510.955202063626</v>
      </c>
      <c r="S50" s="10">
        <f>TO!S$2</f>
        <v>20497.246173688734</v>
      </c>
      <c r="T50" s="10">
        <f>TO!T$2</f>
        <v>20701.42484952708</v>
      </c>
      <c r="U50" s="10">
        <f>TO!U$2</f>
        <v>20883.713327601028</v>
      </c>
      <c r="V50" s="10">
        <f>TO!V$2</f>
        <v>21063.671969045572</v>
      </c>
      <c r="W50" s="10">
        <f>TO!W$2</f>
        <v>18996.71263972485</v>
      </c>
      <c r="X50" s="10">
        <f>TO!X$2</f>
        <v>18664.044625967326</v>
      </c>
    </row>
    <row r="51" spans="1:24" ht="11.25" customHeight="1" x14ac:dyDescent="0.2">
      <c r="A51" s="11" t="s">
        <v>222</v>
      </c>
      <c r="B51" s="12" t="str">
        <f ca="1">HYPERLINK("#"&amp;CELL("address",TO_EHG!$X$2),"TO_EHG")</f>
        <v>TO_EHG</v>
      </c>
      <c r="C51" s="13">
        <f>TO_EHG!C$2</f>
        <v>8693.5128976784181</v>
      </c>
      <c r="D51" s="13">
        <f>TO_EHG!D$2</f>
        <v>8783.8587274290621</v>
      </c>
      <c r="E51" s="13">
        <f>TO_EHG!E$2</f>
        <v>8235.592863284608</v>
      </c>
      <c r="F51" s="13">
        <f>TO_EHG!F$2</f>
        <v>8182.3253654342207</v>
      </c>
      <c r="G51" s="13">
        <f>TO_EHG!G$2</f>
        <v>7933.5671539122968</v>
      </c>
      <c r="H51" s="13">
        <f>TO_EHG!H$2</f>
        <v>8017.2945829750643</v>
      </c>
      <c r="I51" s="13">
        <f>TO_EHG!I$2</f>
        <v>8111.6477214101469</v>
      </c>
      <c r="J51" s="13">
        <f>TO_EHG!J$2</f>
        <v>7732.5055030094591</v>
      </c>
      <c r="K51" s="13">
        <f>TO_EHG!K$2</f>
        <v>7902.73766122098</v>
      </c>
      <c r="L51" s="13">
        <f>TO_EHG!L$2</f>
        <v>7154.5078245915738</v>
      </c>
      <c r="M51" s="13">
        <f>TO_EHG!M$2</f>
        <v>7455.9062768701633</v>
      </c>
      <c r="N51" s="13">
        <f>TO_EHG!N$2</f>
        <v>7521.7805674978517</v>
      </c>
      <c r="O51" s="13">
        <f>TO_EHG!O$2</f>
        <v>7045.2250214961296</v>
      </c>
      <c r="P51" s="13">
        <f>TO_EHG!P$2</f>
        <v>6941.7335339638848</v>
      </c>
      <c r="Q51" s="13">
        <f>TO_EHG!Q$2</f>
        <v>7372.0893379191739</v>
      </c>
      <c r="R51" s="13">
        <f>TO_EHG!R$2</f>
        <v>7394.0660361134996</v>
      </c>
      <c r="S51" s="13">
        <f>TO_EHG!S$2</f>
        <v>7296.5499570077391</v>
      </c>
      <c r="T51" s="13">
        <f>TO_EHG!T$2</f>
        <v>7177.2478073946668</v>
      </c>
      <c r="U51" s="13">
        <f>TO_EHG!U$2</f>
        <v>7176.2755803955279</v>
      </c>
      <c r="V51" s="13">
        <f>TO_EHG!V$2</f>
        <v>6504.0938950988802</v>
      </c>
      <c r="W51" s="13">
        <f>TO_EHG!W$2</f>
        <v>6103.7253654342239</v>
      </c>
      <c r="X51" s="13">
        <f>TO_EHG!X$2</f>
        <v>6432.7795356835786</v>
      </c>
    </row>
    <row r="52" spans="1:24" ht="11.25" customHeight="1" x14ac:dyDescent="0.2">
      <c r="A52" s="14" t="s">
        <v>369</v>
      </c>
      <c r="B52" s="15" t="str">
        <f ca="1">HYPERLINK("#"&amp;CELL("address",TO_EHG_E!$X$2),"TO_EHG_E")</f>
        <v>TO_EHG_E</v>
      </c>
      <c r="C52" s="16">
        <f>TO_EHG_E!C$2</f>
        <v>2794.1334193326447</v>
      </c>
      <c r="D52" s="16">
        <f>TO_EHG_E!D$2</f>
        <v>3040.8928689762915</v>
      </c>
      <c r="E52" s="16">
        <f>TO_EHG_E!E$2</f>
        <v>3221.7289727968573</v>
      </c>
      <c r="F52" s="16">
        <f>TO_EHG_E!F$2</f>
        <v>3282.0378195823077</v>
      </c>
      <c r="G52" s="16">
        <f>TO_EHG_E!G$2</f>
        <v>3431.5369036856209</v>
      </c>
      <c r="H52" s="16">
        <f>TO_EHG_E!H$2</f>
        <v>3594.4291982601253</v>
      </c>
      <c r="I52" s="16">
        <f>TO_EHG_E!I$2</f>
        <v>3961.0340099012001</v>
      </c>
      <c r="J52" s="16">
        <f>TO_EHG_E!J$2</f>
        <v>3820.6458482716876</v>
      </c>
      <c r="K52" s="16">
        <f>TO_EHG_E!K$2</f>
        <v>4138.5805587959567</v>
      </c>
      <c r="L52" s="16">
        <f>TO_EHG_E!L$2</f>
        <v>3767.3468867451234</v>
      </c>
      <c r="M52" s="16">
        <f>TO_EHG_E!M$2</f>
        <v>4112.0834775113153</v>
      </c>
      <c r="N52" s="16">
        <f>TO_EHG_E!N$2</f>
        <v>4042.851925315983</v>
      </c>
      <c r="O52" s="16">
        <f>TO_EHG_E!O$2</f>
        <v>3807.1952147796123</v>
      </c>
      <c r="P52" s="16">
        <f>TO_EHG_E!P$2</f>
        <v>4001.993383210809</v>
      </c>
      <c r="Q52" s="16">
        <f>TO_EHG_E!Q$2</f>
        <v>4647.5103294719702</v>
      </c>
      <c r="R52" s="16">
        <f>TO_EHG_E!R$2</f>
        <v>4829.3365648437639</v>
      </c>
      <c r="S52" s="16">
        <f>TO_EHG_E!S$2</f>
        <v>4775.4020378084806</v>
      </c>
      <c r="T52" s="16">
        <f>TO_EHG_E!T$2</f>
        <v>4685.7720365907226</v>
      </c>
      <c r="U52" s="16">
        <f>TO_EHG_E!U$2</f>
        <v>4812.3415353656019</v>
      </c>
      <c r="V52" s="16">
        <f>TO_EHG_E!V$2</f>
        <v>4407.7621277565995</v>
      </c>
      <c r="W52" s="16">
        <f>TO_EHG_E!W$2</f>
        <v>4168.6476009079079</v>
      </c>
      <c r="X52" s="16">
        <f>TO_EHG_E!X$2</f>
        <v>4497.0830727665925</v>
      </c>
    </row>
    <row r="53" spans="1:24" ht="11.25" customHeight="1" x14ac:dyDescent="0.2">
      <c r="A53" s="14" t="s">
        <v>370</v>
      </c>
      <c r="B53" s="15" t="str">
        <f ca="1">HYPERLINK("#"&amp;CELL("address",TO_EHG_CHP!$X$2),"TO_EHG_CHP")</f>
        <v>TO_EHG_CHP</v>
      </c>
      <c r="C53" s="16">
        <f>TO_EHG_CHP!C$2</f>
        <v>4496.7569745768578</v>
      </c>
      <c r="D53" s="16">
        <f>TO_EHG_CHP!D$2</f>
        <v>4554.9663751883409</v>
      </c>
      <c r="E53" s="16">
        <f>TO_EHG_CHP!E$2</f>
        <v>3982.0758708875283</v>
      </c>
      <c r="F53" s="16">
        <f>TO_EHG_CHP!F$2</f>
        <v>3990.3889580015293</v>
      </c>
      <c r="G53" s="16">
        <f>TO_EHG_CHP!G$2</f>
        <v>3690.1077906577061</v>
      </c>
      <c r="H53" s="16">
        <f>TO_EHG_CHP!H$2</f>
        <v>3794.6245932354686</v>
      </c>
      <c r="I53" s="16">
        <f>TO_EHG_CHP!I$2</f>
        <v>3626.6123292092198</v>
      </c>
      <c r="J53" s="16">
        <f>TO_EHG_CHP!J$2</f>
        <v>3461.811849479287</v>
      </c>
      <c r="K53" s="16">
        <f>TO_EHG_CHP!K$2</f>
        <v>3256.699039268372</v>
      </c>
      <c r="L53" s="16">
        <f>TO_EHG_CHP!L$2</f>
        <v>2895.117916865107</v>
      </c>
      <c r="M53" s="16">
        <f>TO_EHG_CHP!M$2</f>
        <v>2857.6270673369131</v>
      </c>
      <c r="N53" s="16">
        <f>TO_EHG_CHP!N$2</f>
        <v>3062.1641772127882</v>
      </c>
      <c r="O53" s="16">
        <f>TO_EHG_CHP!O$2</f>
        <v>2841.7014720576694</v>
      </c>
      <c r="P53" s="16">
        <f>TO_EHG_CHP!P$2</f>
        <v>2559.4639972745126</v>
      </c>
      <c r="Q53" s="16">
        <f>TO_EHG_CHP!Q$2</f>
        <v>2382.4717082290153</v>
      </c>
      <c r="R53" s="16">
        <f>TO_EHG_CHP!R$2</f>
        <v>2241.1012894402152</v>
      </c>
      <c r="S53" s="16">
        <f>TO_EHG_CHP!S$2</f>
        <v>2170.8390158158118</v>
      </c>
      <c r="T53" s="16">
        <f>TO_EHG_CHP!T$2</f>
        <v>2082.7255178807395</v>
      </c>
      <c r="U53" s="16">
        <f>TO_EHG_CHP!U$2</f>
        <v>1879.0671308919659</v>
      </c>
      <c r="V53" s="16">
        <f>TO_EHG_CHP!V$2</f>
        <v>1676.1584471730271</v>
      </c>
      <c r="W53" s="16">
        <f>TO_EHG_CHP!W$2</f>
        <v>1572.6238464553198</v>
      </c>
      <c r="X53" s="16">
        <f>TO_EHG_CHP!X$2</f>
        <v>1550.9161571616037</v>
      </c>
    </row>
    <row r="54" spans="1:24" ht="11.25" customHeight="1" x14ac:dyDescent="0.2">
      <c r="A54" s="14" t="s">
        <v>371</v>
      </c>
      <c r="B54" s="15" t="str">
        <f ca="1">HYPERLINK("#"&amp;CELL("address",TO_EHG_H!$X$2),"TO_EHG_H")</f>
        <v>TO_EHG_H</v>
      </c>
      <c r="C54" s="16">
        <f>TO_EHG_H!C$2</f>
        <v>1402.6225037689151</v>
      </c>
      <c r="D54" s="16">
        <f>TO_EHG_H!D$2</f>
        <v>1187.99948326443</v>
      </c>
      <c r="E54" s="16">
        <f>TO_EHG_H!E$2</f>
        <v>1031.7880196002213</v>
      </c>
      <c r="F54" s="16">
        <f>TO_EHG_H!F$2</f>
        <v>909.89858785038393</v>
      </c>
      <c r="G54" s="16">
        <f>TO_EHG_H!G$2</f>
        <v>811.92245956896954</v>
      </c>
      <c r="H54" s="16">
        <f>TO_EHG_H!H$2</f>
        <v>628.24079147947077</v>
      </c>
      <c r="I54" s="16">
        <f>TO_EHG_H!I$2</f>
        <v>524.00138229972652</v>
      </c>
      <c r="J54" s="16">
        <f>TO_EHG_H!J$2</f>
        <v>450.04780525848383</v>
      </c>
      <c r="K54" s="16">
        <f>TO_EHG_H!K$2</f>
        <v>507.45806315665135</v>
      </c>
      <c r="L54" s="16">
        <f>TO_EHG_H!L$2</f>
        <v>468.56924626079291</v>
      </c>
      <c r="M54" s="16">
        <f>TO_EHG_H!M$2</f>
        <v>455.23287733577803</v>
      </c>
      <c r="N54" s="16">
        <f>TO_EHG_H!N$2</f>
        <v>398.01983900175475</v>
      </c>
      <c r="O54" s="16">
        <f>TO_EHG_H!O$2</f>
        <v>373.02652898386913</v>
      </c>
      <c r="P54" s="16">
        <f>TO_EHG_H!P$2</f>
        <v>350.09558598071294</v>
      </c>
      <c r="Q54" s="16">
        <f>TO_EHG_H!Q$2</f>
        <v>301.3091058931667</v>
      </c>
      <c r="R54" s="16">
        <f>TO_EHG_H!R$2</f>
        <v>291.42904167474779</v>
      </c>
      <c r="S54" s="16">
        <f>TO_EHG_H!S$2</f>
        <v>306.62876580821069</v>
      </c>
      <c r="T54" s="16">
        <f>TO_EHG_H!T$2</f>
        <v>377.90003796189802</v>
      </c>
      <c r="U54" s="16">
        <f>TO_EHG_H!U$2</f>
        <v>447.62701731938654</v>
      </c>
      <c r="V54" s="16">
        <f>TO_EHG_H!V$2</f>
        <v>383.62310520794762</v>
      </c>
      <c r="W54" s="16">
        <f>TO_EHG_H!W$2</f>
        <v>334.92657499274941</v>
      </c>
      <c r="X54" s="16">
        <f>TO_EHG_H!X$2</f>
        <v>356.1416987046519</v>
      </c>
    </row>
    <row r="55" spans="1:24" ht="11.25" customHeight="1" x14ac:dyDescent="0.2">
      <c r="A55" s="14" t="s">
        <v>207</v>
      </c>
      <c r="B55" s="15" t="str">
        <f ca="1">HYPERLINK("#"&amp;CELL("address",TO_EHG_EDHP!$X$2),"TO_EHG_EDHP")</f>
        <v>TO_EHG_EDHP</v>
      </c>
      <c r="C55" s="16">
        <f>TO_EHG_EDHP!C$2</f>
        <v>0</v>
      </c>
      <c r="D55" s="16">
        <f>TO_EHG_EDHP!D$2</f>
        <v>0</v>
      </c>
      <c r="E55" s="16">
        <f>TO_EHG_EDHP!E$2</f>
        <v>0</v>
      </c>
      <c r="F55" s="16">
        <f>TO_EHG_EDHP!F$2</f>
        <v>0</v>
      </c>
      <c r="G55" s="16">
        <f>TO_EHG_EDHP!G$2</f>
        <v>0</v>
      </c>
      <c r="H55" s="16">
        <f>TO_EHG_EDHP!H$2</f>
        <v>0</v>
      </c>
      <c r="I55" s="16">
        <f>TO_EHG_EDHP!I$2</f>
        <v>0</v>
      </c>
      <c r="J55" s="16">
        <f>TO_EHG_EDHP!J$2</f>
        <v>0</v>
      </c>
      <c r="K55" s="16">
        <f>TO_EHG_EDHP!K$2</f>
        <v>0</v>
      </c>
      <c r="L55" s="16">
        <f>TO_EHG_EDHP!L$2</f>
        <v>0</v>
      </c>
      <c r="M55" s="16">
        <f>TO_EHG_EDHP!M$2</f>
        <v>0</v>
      </c>
      <c r="N55" s="16">
        <f>TO_EHG_EDHP!N$2</f>
        <v>0</v>
      </c>
      <c r="O55" s="16">
        <f>TO_EHG_EDHP!O$2</f>
        <v>0</v>
      </c>
      <c r="P55" s="16">
        <f>TO_EHG_EDHP!P$2</f>
        <v>0</v>
      </c>
      <c r="Q55" s="16">
        <f>TO_EHG_EDHP!Q$2</f>
        <v>0</v>
      </c>
      <c r="R55" s="16">
        <f>TO_EHG_EDHP!R$2</f>
        <v>0</v>
      </c>
      <c r="S55" s="16">
        <f>TO_EHG_EDHP!S$2</f>
        <v>0</v>
      </c>
      <c r="T55" s="16">
        <f>TO_EHG_EDHP!T$2</f>
        <v>0</v>
      </c>
      <c r="U55" s="16">
        <f>TO_EHG_EDHP!U$2</f>
        <v>0</v>
      </c>
      <c r="V55" s="16">
        <f>TO_EHG_EDHP!V$2</f>
        <v>0</v>
      </c>
      <c r="W55" s="16">
        <f>TO_EHG_EDHP!W$2</f>
        <v>0</v>
      </c>
      <c r="X55" s="16">
        <f>TO_EHG_EDHP!X$2</f>
        <v>0</v>
      </c>
    </row>
    <row r="56" spans="1:24" ht="11.25" customHeight="1" x14ac:dyDescent="0.2">
      <c r="A56" s="14" t="s">
        <v>208</v>
      </c>
      <c r="B56" s="15" t="str">
        <f ca="1">HYPERLINK("#"&amp;CELL("address",TO_EHG_EB!$X$2),"TO_EHG_EB")</f>
        <v>TO_EHG_EB</v>
      </c>
      <c r="C56" s="16">
        <f>TO_EHG_EB!C$2</f>
        <v>0</v>
      </c>
      <c r="D56" s="16">
        <f>TO_EHG_EB!D$2</f>
        <v>0</v>
      </c>
      <c r="E56" s="16">
        <f>TO_EHG_EB!E$2</f>
        <v>0</v>
      </c>
      <c r="F56" s="16">
        <f>TO_EHG_EB!F$2</f>
        <v>0</v>
      </c>
      <c r="G56" s="16">
        <f>TO_EHG_EB!G$2</f>
        <v>0</v>
      </c>
      <c r="H56" s="16">
        <f>TO_EHG_EB!H$2</f>
        <v>0</v>
      </c>
      <c r="I56" s="16">
        <f>TO_EHG_EB!I$2</f>
        <v>0</v>
      </c>
      <c r="J56" s="16">
        <f>TO_EHG_EB!J$2</f>
        <v>0</v>
      </c>
      <c r="K56" s="16">
        <f>TO_EHG_EB!K$2</f>
        <v>0</v>
      </c>
      <c r="L56" s="16">
        <f>TO_EHG_EB!L$2</f>
        <v>0</v>
      </c>
      <c r="M56" s="16">
        <f>TO_EHG_EB!M$2</f>
        <v>0</v>
      </c>
      <c r="N56" s="16">
        <f>TO_EHG_EB!N$2</f>
        <v>0</v>
      </c>
      <c r="O56" s="16">
        <f>TO_EHG_EB!O$2</f>
        <v>0</v>
      </c>
      <c r="P56" s="16">
        <f>TO_EHG_EB!P$2</f>
        <v>0</v>
      </c>
      <c r="Q56" s="16">
        <f>TO_EHG_EB!Q$2</f>
        <v>0</v>
      </c>
      <c r="R56" s="16">
        <f>TO_EHG_EB!R$2</f>
        <v>0</v>
      </c>
      <c r="S56" s="16">
        <f>TO_EHG_EB!S$2</f>
        <v>0</v>
      </c>
      <c r="T56" s="16">
        <f>TO_EHG_EB!T$2</f>
        <v>0</v>
      </c>
      <c r="U56" s="16">
        <f>TO_EHG_EB!U$2</f>
        <v>0</v>
      </c>
      <c r="V56" s="16">
        <f>TO_EHG_EB!V$2</f>
        <v>0</v>
      </c>
      <c r="W56" s="16">
        <f>TO_EHG_EB!W$2</f>
        <v>0</v>
      </c>
      <c r="X56" s="16">
        <f>TO_EHG_EB!X$2</f>
        <v>0</v>
      </c>
    </row>
    <row r="57" spans="1:24" ht="11.25" customHeight="1" x14ac:dyDescent="0.2">
      <c r="A57" s="14" t="s">
        <v>223</v>
      </c>
      <c r="B57" s="15" t="str">
        <f ca="1">HYPERLINK("#"&amp;CELL("address",TO_EHG_PH!$X$2),"TO_EHG_PH")</f>
        <v>TO_EHG_PH</v>
      </c>
      <c r="C57" s="16">
        <f>TO_EHG_PH!C$2</f>
        <v>0</v>
      </c>
      <c r="D57" s="16">
        <f>TO_EHG_PH!D$2</f>
        <v>0</v>
      </c>
      <c r="E57" s="16">
        <f>TO_EHG_PH!E$2</f>
        <v>0</v>
      </c>
      <c r="F57" s="16">
        <f>TO_EHG_PH!F$2</f>
        <v>0</v>
      </c>
      <c r="G57" s="16">
        <f>TO_EHG_PH!G$2</f>
        <v>0</v>
      </c>
      <c r="H57" s="16">
        <f>TO_EHG_PH!H$2</f>
        <v>0</v>
      </c>
      <c r="I57" s="16">
        <f>TO_EHG_PH!I$2</f>
        <v>0</v>
      </c>
      <c r="J57" s="16">
        <f>TO_EHG_PH!J$2</f>
        <v>0</v>
      </c>
      <c r="K57" s="16">
        <f>TO_EHG_PH!K$2</f>
        <v>0</v>
      </c>
      <c r="L57" s="16">
        <f>TO_EHG_PH!L$2</f>
        <v>23.473774720550299</v>
      </c>
      <c r="M57" s="16">
        <f>TO_EHG_PH!M$2</f>
        <v>30.96285468615649</v>
      </c>
      <c r="N57" s="16">
        <f>TO_EHG_PH!N$2</f>
        <v>18.744625967325881</v>
      </c>
      <c r="O57" s="16">
        <f>TO_EHG_PH!O$2</f>
        <v>23.3018056749785</v>
      </c>
      <c r="P57" s="16">
        <f>TO_EHG_PH!P$2</f>
        <v>30.18056749785039</v>
      </c>
      <c r="Q57" s="16">
        <f>TO_EHG_PH!Q$2</f>
        <v>40.798194325021491</v>
      </c>
      <c r="R57" s="16">
        <f>TO_EHG_PH!R$2</f>
        <v>32.199140154772138</v>
      </c>
      <c r="S57" s="16">
        <f>TO_EHG_PH!S$2</f>
        <v>43.680137575236458</v>
      </c>
      <c r="T57" s="16">
        <f>TO_EHG_PH!T$2</f>
        <v>30.850214961306961</v>
      </c>
      <c r="U57" s="16">
        <f>TO_EHG_PH!U$2</f>
        <v>37.239896818572653</v>
      </c>
      <c r="V57" s="16">
        <f>TO_EHG_PH!V$2</f>
        <v>36.550214961306963</v>
      </c>
      <c r="W57" s="16">
        <f>TO_EHG_PH!W$2</f>
        <v>27.527343078245909</v>
      </c>
      <c r="X57" s="16">
        <f>TO_EHG_PH!X$2</f>
        <v>28.638607050730869</v>
      </c>
    </row>
    <row r="58" spans="1:24" ht="11.25" customHeight="1" x14ac:dyDescent="0.2">
      <c r="A58" s="11" t="s">
        <v>160</v>
      </c>
      <c r="B58" s="12" t="str">
        <f ca="1">HYPERLINK("#"&amp;CELL("address",TO_CO!$X$2),"TO_CO")</f>
        <v>TO_CO</v>
      </c>
      <c r="C58" s="13">
        <f>TO_CO!C$2</f>
        <v>1214.5077386070507</v>
      </c>
      <c r="D58" s="13">
        <f>TO_CO!D$2</f>
        <v>1096.1070507308684</v>
      </c>
      <c r="E58" s="13">
        <f>TO_CO!E$2</f>
        <v>1449.8882201203783</v>
      </c>
      <c r="F58" s="13">
        <f>TO_CO!F$2</f>
        <v>1250.0945829750647</v>
      </c>
      <c r="G58" s="13">
        <f>TO_CO!G$2</f>
        <v>1298.3770421324161</v>
      </c>
      <c r="H58" s="13">
        <f>TO_CO!H$2</f>
        <v>1461.6358555460022</v>
      </c>
      <c r="I58" s="13">
        <f>TO_CO!I$2</f>
        <v>1396.1736887360273</v>
      </c>
      <c r="J58" s="13">
        <f>TO_CO!J$2</f>
        <v>1273.0674978503869</v>
      </c>
      <c r="K58" s="13">
        <f>TO_CO!K$2</f>
        <v>865.42132416165089</v>
      </c>
      <c r="L58" s="13">
        <f>TO_CO!L$2</f>
        <v>264.99896818572654</v>
      </c>
      <c r="M58" s="13">
        <f>TO_CO!M$2</f>
        <v>1.560619088564059</v>
      </c>
      <c r="N58" s="13">
        <f>TO_CO!N$2</f>
        <v>0</v>
      </c>
      <c r="O58" s="13">
        <f>TO_CO!O$2</f>
        <v>0</v>
      </c>
      <c r="P58" s="13">
        <f>TO_CO!P$2</f>
        <v>0</v>
      </c>
      <c r="Q58" s="13">
        <f>TO_CO!Q$2</f>
        <v>0</v>
      </c>
      <c r="R58" s="13">
        <f>TO_CO!R$2</f>
        <v>0</v>
      </c>
      <c r="S58" s="13">
        <f>TO_CO!S$2</f>
        <v>0</v>
      </c>
      <c r="T58" s="13">
        <f>TO_CO!T$2</f>
        <v>0</v>
      </c>
      <c r="U58" s="13">
        <f>TO_CO!U$2</f>
        <v>0</v>
      </c>
      <c r="V58" s="13">
        <f>TO_CO!V$2</f>
        <v>0</v>
      </c>
      <c r="W58" s="13">
        <f>TO_CO!W$2</f>
        <v>0</v>
      </c>
      <c r="X58" s="13">
        <f>TO_CO!X$2</f>
        <v>0</v>
      </c>
    </row>
    <row r="59" spans="1:24" ht="11.25" customHeight="1" x14ac:dyDescent="0.2">
      <c r="A59" s="11" t="s">
        <v>163</v>
      </c>
      <c r="B59" s="12" t="str">
        <f ca="1">HYPERLINK("#"&amp;CELL("address",TO_BF!$X$2),"TO_BF")</f>
        <v>TO_BF</v>
      </c>
      <c r="C59" s="13">
        <f>TO_BF!C$2</f>
        <v>406.08581255374031</v>
      </c>
      <c r="D59" s="13">
        <f>TO_BF!D$2</f>
        <v>487.79501289767842</v>
      </c>
      <c r="E59" s="13">
        <f>TO_BF!E$2</f>
        <v>588.13413585554599</v>
      </c>
      <c r="F59" s="13">
        <f>TO_BF!F$2</f>
        <v>596.44600171969046</v>
      </c>
      <c r="G59" s="13">
        <f>TO_BF!G$2</f>
        <v>633.27601031814265</v>
      </c>
      <c r="H59" s="13">
        <f>TO_BF!H$2</f>
        <v>592.6961306964746</v>
      </c>
      <c r="I59" s="13">
        <f>TO_BF!I$2</f>
        <v>548.89174548581252</v>
      </c>
      <c r="J59" s="13">
        <f>TO_BF!J$2</f>
        <v>561.43112639724848</v>
      </c>
      <c r="K59" s="13">
        <f>TO_BF!K$2</f>
        <v>403.53018056749778</v>
      </c>
      <c r="L59" s="13">
        <f>TO_BF!L$2</f>
        <v>213.48048151332759</v>
      </c>
      <c r="M59" s="13">
        <f>TO_BF!M$2</f>
        <v>223.2253654342218</v>
      </c>
      <c r="N59" s="13">
        <f>TO_BF!N$2</f>
        <v>178.22682717110919</v>
      </c>
      <c r="O59" s="13">
        <f>TO_BF!O$2</f>
        <v>212.54892519346521</v>
      </c>
      <c r="P59" s="13">
        <f>TO_BF!P$2</f>
        <v>226.37815993121231</v>
      </c>
      <c r="Q59" s="13">
        <f>TO_BF!Q$2</f>
        <v>213.14608770421319</v>
      </c>
      <c r="R59" s="13">
        <f>TO_BF!R$2</f>
        <v>243.5033533963886</v>
      </c>
      <c r="S59" s="13">
        <f>TO_BF!S$2</f>
        <v>238.60705073086839</v>
      </c>
      <c r="T59" s="13">
        <f>TO_BF!T$2</f>
        <v>224.70404127257089</v>
      </c>
      <c r="U59" s="13">
        <f>TO_BF!U$2</f>
        <v>242.12527944969901</v>
      </c>
      <c r="V59" s="13">
        <f>TO_BF!V$2</f>
        <v>247.31238177128111</v>
      </c>
      <c r="W59" s="13">
        <f>TO_BF!W$2</f>
        <v>232.71418744625959</v>
      </c>
      <c r="X59" s="13">
        <f>TO_BF!X$2</f>
        <v>256.93138435081693</v>
      </c>
    </row>
    <row r="60" spans="1:24" ht="11.25" customHeight="1" x14ac:dyDescent="0.2">
      <c r="A60" s="11" t="s">
        <v>162</v>
      </c>
      <c r="B60" s="12" t="str">
        <f ca="1">HYPERLINK("#"&amp;CELL("address",TO_GW!$X$2),"TO_GW")</f>
        <v>TO_GW</v>
      </c>
      <c r="C60" s="13">
        <f>TO_GW!C$2</f>
        <v>0</v>
      </c>
      <c r="D60" s="13">
        <f>TO_GW!D$2</f>
        <v>0</v>
      </c>
      <c r="E60" s="13">
        <f>TO_GW!E$2</f>
        <v>0</v>
      </c>
      <c r="F60" s="13">
        <f>TO_GW!F$2</f>
        <v>0</v>
      </c>
      <c r="G60" s="13">
        <f>TO_GW!G$2</f>
        <v>0</v>
      </c>
      <c r="H60" s="13">
        <f>TO_GW!H$2</f>
        <v>0</v>
      </c>
      <c r="I60" s="13">
        <f>TO_GW!I$2</f>
        <v>0</v>
      </c>
      <c r="J60" s="13">
        <f>TO_GW!J$2</f>
        <v>0</v>
      </c>
      <c r="K60" s="13">
        <f>TO_GW!K$2</f>
        <v>0</v>
      </c>
      <c r="L60" s="13">
        <f>TO_GW!L$2</f>
        <v>0</v>
      </c>
      <c r="M60" s="13">
        <f>TO_GW!M$2</f>
        <v>0</v>
      </c>
      <c r="N60" s="13">
        <f>TO_GW!N$2</f>
        <v>0</v>
      </c>
      <c r="O60" s="13">
        <f>TO_GW!O$2</f>
        <v>0</v>
      </c>
      <c r="P60" s="13">
        <f>TO_GW!P$2</f>
        <v>0</v>
      </c>
      <c r="Q60" s="13">
        <f>TO_GW!Q$2</f>
        <v>0</v>
      </c>
      <c r="R60" s="13">
        <f>TO_GW!R$2</f>
        <v>0</v>
      </c>
      <c r="S60" s="13">
        <f>TO_GW!S$2</f>
        <v>0</v>
      </c>
      <c r="T60" s="13">
        <f>TO_GW!T$2</f>
        <v>0</v>
      </c>
      <c r="U60" s="13">
        <f>TO_GW!U$2</f>
        <v>0</v>
      </c>
      <c r="V60" s="13">
        <f>TO_GW!V$2</f>
        <v>0</v>
      </c>
      <c r="W60" s="13">
        <f>TO_GW!W$2</f>
        <v>0</v>
      </c>
      <c r="X60" s="13">
        <f>TO_GW!X$2</f>
        <v>0</v>
      </c>
    </row>
    <row r="61" spans="1:24" ht="11.25" customHeight="1" x14ac:dyDescent="0.2">
      <c r="A61" s="11" t="s">
        <v>211</v>
      </c>
      <c r="B61" s="12" t="str">
        <f ca="1">HYPERLINK("#"&amp;CELL("address",TO_RPI!$X$2),"TO_RPI")</f>
        <v>TO_RPI</v>
      </c>
      <c r="C61" s="13">
        <f>TO_RPI!C$2</f>
        <v>11736.583920894236</v>
      </c>
      <c r="D61" s="13">
        <f>TO_RPI!D$2</f>
        <v>13116.685984522781</v>
      </c>
      <c r="E61" s="13">
        <f>TO_RPI!E$2</f>
        <v>13695.067497850385</v>
      </c>
      <c r="F61" s="13">
        <f>TO_RPI!F$2</f>
        <v>12522.425365434223</v>
      </c>
      <c r="G61" s="13">
        <f>TO_RPI!G$2</f>
        <v>13647.083490971621</v>
      </c>
      <c r="H61" s="13">
        <f>TO_RPI!H$2</f>
        <v>15685.514273430785</v>
      </c>
      <c r="I61" s="13">
        <f>TO_RPI!I$2</f>
        <v>15386.137489251932</v>
      </c>
      <c r="J61" s="13">
        <f>TO_RPI!J$2</f>
        <v>15300.235511607911</v>
      </c>
      <c r="K61" s="13">
        <f>TO_RPI!K$2</f>
        <v>15572.100687876184</v>
      </c>
      <c r="L61" s="13">
        <f>TO_RPI!L$2</f>
        <v>13655.797764402407</v>
      </c>
      <c r="M61" s="13">
        <f>TO_RPI!M$2</f>
        <v>12644.225279449698</v>
      </c>
      <c r="N61" s="13">
        <f>TO_RPI!N$2</f>
        <v>11997.015047291487</v>
      </c>
      <c r="O61" s="13">
        <f>TO_RPI!O$2</f>
        <v>10984.781943250217</v>
      </c>
      <c r="P61" s="13">
        <f>TO_RPI!P$2</f>
        <v>11060.350386930353</v>
      </c>
      <c r="Q61" s="13">
        <f>TO_RPI!Q$2</f>
        <v>12996.952880481513</v>
      </c>
      <c r="R61" s="13">
        <f>TO_RPI!R$2</f>
        <v>12627.852192605331</v>
      </c>
      <c r="S61" s="13">
        <f>TO_RPI!S$2</f>
        <v>12614.396388650041</v>
      </c>
      <c r="T61" s="13">
        <f>TO_RPI!T$2</f>
        <v>12941.535941530523</v>
      </c>
      <c r="U61" s="13">
        <f>TO_RPI!U$2</f>
        <v>13097.525279449696</v>
      </c>
      <c r="V61" s="13">
        <f>TO_RPI!V$2</f>
        <v>13855.749097162512</v>
      </c>
      <c r="W61" s="13">
        <f>TO_RPI!W$2</f>
        <v>12133.30249355116</v>
      </c>
      <c r="X61" s="13">
        <f>TO_RPI!X$2</f>
        <v>11500.694153052449</v>
      </c>
    </row>
    <row r="62" spans="1:24" ht="11.25" customHeight="1" x14ac:dyDescent="0.2">
      <c r="A62" s="14" t="s">
        <v>224</v>
      </c>
      <c r="B62" s="15" t="str">
        <f ca="1">HYPERLINK("#"&amp;CELL("address",TO_RPI_RO!$X$2),"TO_RPI_RO")</f>
        <v>TO_RPI_RO</v>
      </c>
      <c r="C62" s="16">
        <f>TO_RPI_RO!C$2</f>
        <v>11259.766294067065</v>
      </c>
      <c r="D62" s="16">
        <f>TO_RPI_RO!D$2</f>
        <v>12374.49363714531</v>
      </c>
      <c r="E62" s="16">
        <f>TO_RPI_RO!E$2</f>
        <v>13564.911263972483</v>
      </c>
      <c r="F62" s="16">
        <f>TO_RPI_RO!F$2</f>
        <v>12375.9864144454</v>
      </c>
      <c r="G62" s="16">
        <f>TO_RPI_RO!G$2</f>
        <v>13426.98220120378</v>
      </c>
      <c r="H62" s="16">
        <f>TO_RPI_RO!H$2</f>
        <v>15245.957781599313</v>
      </c>
      <c r="I62" s="16">
        <f>TO_RPI_RO!I$2</f>
        <v>14785.552966466033</v>
      </c>
      <c r="J62" s="16">
        <f>TO_RPI_RO!J$2</f>
        <v>14239.672055030094</v>
      </c>
      <c r="K62" s="16">
        <f>TO_RPI_RO!K$2</f>
        <v>14392.815649183147</v>
      </c>
      <c r="L62" s="16">
        <f>TO_RPI_RO!L$2</f>
        <v>12638.232674118655</v>
      </c>
      <c r="M62" s="16">
        <f>TO_RPI_RO!M$2</f>
        <v>11472.986672398969</v>
      </c>
      <c r="N62" s="16">
        <f>TO_RPI_RO!N$2</f>
        <v>11008.118142734307</v>
      </c>
      <c r="O62" s="16">
        <f>TO_RPI_RO!O$2</f>
        <v>10091.638349097164</v>
      </c>
      <c r="P62" s="16">
        <f>TO_RPI_RO!P$2</f>
        <v>10398.689423903697</v>
      </c>
      <c r="Q62" s="16">
        <f>TO_RPI_RO!Q$2</f>
        <v>11979.071883061048</v>
      </c>
      <c r="R62" s="16">
        <f>TO_RPI_RO!R$2</f>
        <v>11844.89535683577</v>
      </c>
      <c r="S62" s="16">
        <f>TO_RPI_RO!S$2</f>
        <v>12517.485038693032</v>
      </c>
      <c r="T62" s="16">
        <f>TO_RPI_RO!T$2</f>
        <v>12789.818830610488</v>
      </c>
      <c r="U62" s="16">
        <f>TO_RPI_RO!U$2</f>
        <v>12939.276268271711</v>
      </c>
      <c r="V62" s="16">
        <f>TO_RPI_RO!V$2</f>
        <v>13721.478589853828</v>
      </c>
      <c r="W62" s="16">
        <f>TO_RPI_RO!W$2</f>
        <v>12025.965520206362</v>
      </c>
      <c r="X62" s="16">
        <f>TO_RPI_RO!X$2</f>
        <v>11411.204213241615</v>
      </c>
    </row>
    <row r="63" spans="1:24" ht="11.25" customHeight="1" x14ac:dyDescent="0.2">
      <c r="A63" s="14" t="s">
        <v>225</v>
      </c>
      <c r="B63" s="15" t="str">
        <f ca="1">HYPERLINK("#"&amp;CELL("address",TO_RPI_BKFLOW!$X$2),"TO_RPI_BKFLOW")</f>
        <v>TO_RPI_BKFLOW</v>
      </c>
      <c r="C63" s="16">
        <f>TO_RPI_BKFLOW!C$2</f>
        <v>307.08417884780738</v>
      </c>
      <c r="D63" s="16">
        <f>TO_RPI_BKFLOW!D$2</f>
        <v>686.06096302665514</v>
      </c>
      <c r="E63" s="16">
        <f>TO_RPI_BKFLOW!E$2</f>
        <v>0</v>
      </c>
      <c r="F63" s="16">
        <f>TO_RPI_BKFLOW!F$2</f>
        <v>0</v>
      </c>
      <c r="G63" s="16">
        <f>TO_RPI_BKFLOW!G$2</f>
        <v>0</v>
      </c>
      <c r="H63" s="16">
        <f>TO_RPI_BKFLOW!H$2</f>
        <v>163.29896818572661</v>
      </c>
      <c r="I63" s="16">
        <f>TO_RPI_BKFLOW!I$2</f>
        <v>254.70524505588989</v>
      </c>
      <c r="J63" s="16">
        <f>TO_RPI_BKFLOW!J$2</f>
        <v>500.16715391229582</v>
      </c>
      <c r="K63" s="16">
        <f>TO_RPI_BKFLOW!K$2</f>
        <v>573.08684436801377</v>
      </c>
      <c r="L63" s="16">
        <f>TO_RPI_BKFLOW!L$2</f>
        <v>496.05907136715388</v>
      </c>
      <c r="M63" s="16">
        <f>TO_RPI_BKFLOW!M$2</f>
        <v>578.22201203783311</v>
      </c>
      <c r="N63" s="16">
        <f>TO_RPI_BKFLOW!N$2</f>
        <v>491.95090283748931</v>
      </c>
      <c r="O63" s="16">
        <f>TO_RPI_BKFLOW!O$2</f>
        <v>441.62605331040407</v>
      </c>
      <c r="P63" s="16">
        <f>TO_RPI_BKFLOW!P$2</f>
        <v>321.46268271711091</v>
      </c>
      <c r="Q63" s="16">
        <f>TO_RPI_BKFLOW!Q$2</f>
        <v>505.30240756663801</v>
      </c>
      <c r="R63" s="16">
        <f>TO_RPI_BKFLOW!R$2</f>
        <v>387.19312123817713</v>
      </c>
      <c r="S63" s="16">
        <f>TO_RPI_BKFLOW!S$2</f>
        <v>43.135597592433363</v>
      </c>
      <c r="T63" s="16">
        <f>TO_RPI_BKFLOW!T$2</f>
        <v>67.775236457437657</v>
      </c>
      <c r="U63" s="16">
        <f>TO_RPI_BKFLOW!U$2</f>
        <v>67.784436801375747</v>
      </c>
      <c r="V63" s="16">
        <f>TO_RPI_BKFLOW!V$2</f>
        <v>51.351848667239892</v>
      </c>
      <c r="W63" s="16">
        <f>TO_RPI_BKFLOW!W$2</f>
        <v>34.919260533104037</v>
      </c>
      <c r="X63" s="16">
        <f>TO_RPI_BKFLOW!X$2</f>
        <v>27.73000859845228</v>
      </c>
    </row>
    <row r="64" spans="1:24" ht="11.25" customHeight="1" x14ac:dyDescent="0.2">
      <c r="A64" s="14" t="s">
        <v>214</v>
      </c>
      <c r="B64" s="15" t="str">
        <f ca="1">HYPERLINK("#"&amp;CELL("address",TO_RPI_PT!$X$2),"TO_RPI_PT")</f>
        <v>TO_RPI_PT</v>
      </c>
      <c r="C64" s="16">
        <f>TO_RPI_PT!C$2</f>
        <v>0</v>
      </c>
      <c r="D64" s="16">
        <f>TO_RPI_PT!D$2</f>
        <v>0</v>
      </c>
      <c r="E64" s="16">
        <f>TO_RPI_PT!E$2</f>
        <v>0</v>
      </c>
      <c r="F64" s="16">
        <f>TO_RPI_PT!F$2</f>
        <v>0</v>
      </c>
      <c r="G64" s="16">
        <f>TO_RPI_PT!G$2</f>
        <v>0</v>
      </c>
      <c r="H64" s="16">
        <f>TO_RPI_PT!H$2</f>
        <v>0</v>
      </c>
      <c r="I64" s="16">
        <f>TO_RPI_PT!I$2</f>
        <v>0</v>
      </c>
      <c r="J64" s="16">
        <f>TO_RPI_PT!J$2</f>
        <v>0</v>
      </c>
      <c r="K64" s="16">
        <f>TO_RPI_PT!K$2</f>
        <v>0</v>
      </c>
      <c r="L64" s="16">
        <f>TO_RPI_PT!L$2</f>
        <v>0</v>
      </c>
      <c r="M64" s="16">
        <f>TO_RPI_PT!M$2</f>
        <v>0</v>
      </c>
      <c r="N64" s="16">
        <f>TO_RPI_PT!N$2</f>
        <v>0</v>
      </c>
      <c r="O64" s="16">
        <f>TO_RPI_PT!O$2</f>
        <v>0</v>
      </c>
      <c r="P64" s="16">
        <f>TO_RPI_PT!P$2</f>
        <v>0</v>
      </c>
      <c r="Q64" s="16">
        <f>TO_RPI_PT!Q$2</f>
        <v>0</v>
      </c>
      <c r="R64" s="16">
        <f>TO_RPI_PT!R$2</f>
        <v>0</v>
      </c>
      <c r="S64" s="16">
        <f>TO_RPI_PT!S$2</f>
        <v>0</v>
      </c>
      <c r="T64" s="16">
        <f>TO_RPI_PT!T$2</f>
        <v>0</v>
      </c>
      <c r="U64" s="16">
        <f>TO_RPI_PT!U$2</f>
        <v>0</v>
      </c>
      <c r="V64" s="16">
        <f>TO_RPI_PT!V$2</f>
        <v>0</v>
      </c>
      <c r="W64" s="16">
        <f>TO_RPI_PT!W$2</f>
        <v>0</v>
      </c>
      <c r="X64" s="16">
        <f>TO_RPI_PT!X$2</f>
        <v>0</v>
      </c>
    </row>
    <row r="65" spans="1:24" ht="11.25" customHeight="1" x14ac:dyDescent="0.2">
      <c r="A65" s="14" t="s">
        <v>215</v>
      </c>
      <c r="B65" s="15" t="str">
        <f ca="1">HYPERLINK("#"&amp;CELL("address",TO_RPI_IT!$X$2),"TO_RPI_IT")</f>
        <v>TO_RPI_IT</v>
      </c>
      <c r="C65" s="16">
        <f>TO_RPI_IT!C$2</f>
        <v>0</v>
      </c>
      <c r="D65" s="16">
        <f>TO_RPI_IT!D$2</f>
        <v>0</v>
      </c>
      <c r="E65" s="16">
        <f>TO_RPI_IT!E$2</f>
        <v>0</v>
      </c>
      <c r="F65" s="16">
        <f>TO_RPI_IT!F$2</f>
        <v>0</v>
      </c>
      <c r="G65" s="16">
        <f>TO_RPI_IT!G$2</f>
        <v>0</v>
      </c>
      <c r="H65" s="16">
        <f>TO_RPI_IT!H$2</f>
        <v>0</v>
      </c>
      <c r="I65" s="16">
        <f>TO_RPI_IT!I$2</f>
        <v>0</v>
      </c>
      <c r="J65" s="16">
        <f>TO_RPI_IT!J$2</f>
        <v>0</v>
      </c>
      <c r="K65" s="16">
        <f>TO_RPI_IT!K$2</f>
        <v>0</v>
      </c>
      <c r="L65" s="16">
        <f>TO_RPI_IT!L$2</f>
        <v>0</v>
      </c>
      <c r="M65" s="16">
        <f>TO_RPI_IT!M$2</f>
        <v>0</v>
      </c>
      <c r="N65" s="16">
        <f>TO_RPI_IT!N$2</f>
        <v>0</v>
      </c>
      <c r="O65" s="16">
        <f>TO_RPI_IT!O$2</f>
        <v>0</v>
      </c>
      <c r="P65" s="16">
        <f>TO_RPI_IT!P$2</f>
        <v>0</v>
      </c>
      <c r="Q65" s="16">
        <f>TO_RPI_IT!Q$2</f>
        <v>0</v>
      </c>
      <c r="R65" s="16">
        <f>TO_RPI_IT!R$2</f>
        <v>0</v>
      </c>
      <c r="S65" s="16">
        <f>TO_RPI_IT!S$2</f>
        <v>0</v>
      </c>
      <c r="T65" s="16">
        <f>TO_RPI_IT!T$2</f>
        <v>0</v>
      </c>
      <c r="U65" s="16">
        <f>TO_RPI_IT!U$2</f>
        <v>0</v>
      </c>
      <c r="V65" s="16">
        <f>TO_RPI_IT!V$2</f>
        <v>0</v>
      </c>
      <c r="W65" s="16">
        <f>TO_RPI_IT!W$2</f>
        <v>0</v>
      </c>
      <c r="X65" s="16">
        <f>TO_RPI_IT!X$2</f>
        <v>0</v>
      </c>
    </row>
    <row r="66" spans="1:24" ht="11.25" customHeight="1" x14ac:dyDescent="0.2">
      <c r="A66" s="14" t="s">
        <v>226</v>
      </c>
      <c r="B66" s="15" t="str">
        <f ca="1">HYPERLINK("#"&amp;CELL("address",TO_RPI_PPR!$X$2),"TO_RPI_PPR")</f>
        <v>TO_RPI_PPR</v>
      </c>
      <c r="C66" s="16">
        <f>TO_RPI_PPR!C$2</f>
        <v>169.73344797936369</v>
      </c>
      <c r="D66" s="16">
        <f>TO_RPI_PPR!D$2</f>
        <v>56.131384350816852</v>
      </c>
      <c r="E66" s="16">
        <f>TO_RPI_PPR!E$2</f>
        <v>130.15623387790197</v>
      </c>
      <c r="F66" s="16">
        <f>TO_RPI_PPR!F$2</f>
        <v>146.438950988822</v>
      </c>
      <c r="G66" s="16">
        <f>TO_RPI_PPR!G$2</f>
        <v>220.10128976784173</v>
      </c>
      <c r="H66" s="16">
        <f>TO_RPI_PPR!H$2</f>
        <v>116.51375752364576</v>
      </c>
      <c r="I66" s="16">
        <f>TO_RPI_PPR!I$2</f>
        <v>89.075322441960452</v>
      </c>
      <c r="J66" s="16">
        <f>TO_RPI_PPR!J$2</f>
        <v>53.638263112639713</v>
      </c>
      <c r="K66" s="16">
        <f>TO_RPI_PPR!K$2</f>
        <v>27.133963886500432</v>
      </c>
      <c r="L66" s="16">
        <f>TO_RPI_PPR!L$2</f>
        <v>18.325279449699057</v>
      </c>
      <c r="M66" s="16">
        <f>TO_RPI_PPR!M$2</f>
        <v>8.2998280309544263</v>
      </c>
      <c r="N66" s="16">
        <f>TO_RPI_PPR!N$2</f>
        <v>2.1707652622527944</v>
      </c>
      <c r="O66" s="16">
        <f>TO_RPI_PPR!O$2</f>
        <v>3.3498710232158211</v>
      </c>
      <c r="P66" s="16">
        <f>TO_RPI_PPR!P$2</f>
        <v>13.415563198624247</v>
      </c>
      <c r="Q66" s="16">
        <f>TO_RPI_PPR!Q$2</f>
        <v>4.7251074806534827</v>
      </c>
      <c r="R66" s="16">
        <f>TO_RPI_PPR!R$2</f>
        <v>7.0877042132416168</v>
      </c>
      <c r="S66" s="16">
        <f>TO_RPI_PPR!S$2</f>
        <v>7.0877042132416168</v>
      </c>
      <c r="T66" s="16">
        <f>TO_RPI_PPR!T$2</f>
        <v>8.658469475494412</v>
      </c>
      <c r="U66" s="16">
        <f>TO_RPI_PPR!U$2</f>
        <v>15.431212381771278</v>
      </c>
      <c r="V66" s="16">
        <f>TO_RPI_PPR!V$2</f>
        <v>27.131470335339632</v>
      </c>
      <c r="W66" s="16">
        <f>TO_RPI_PPR!W$2</f>
        <v>33.463198624247632</v>
      </c>
      <c r="X66" s="16">
        <f>TO_RPI_PPR!X$2</f>
        <v>30.716079105760954</v>
      </c>
    </row>
    <row r="67" spans="1:24" ht="11.25" customHeight="1" x14ac:dyDescent="0.2">
      <c r="A67" s="14" t="s">
        <v>227</v>
      </c>
      <c r="B67" s="15" t="str">
        <f ca="1">HYPERLINK("#"&amp;CELL("address",TO_RPI_PIR!$X$2),"TO_RPI_PIR")</f>
        <v>TO_RPI_PIR</v>
      </c>
      <c r="C67" s="16">
        <f>TO_RPI_PIR!C$2</f>
        <v>0</v>
      </c>
      <c r="D67" s="16">
        <f>TO_RPI_PIR!D$2</f>
        <v>0</v>
      </c>
      <c r="E67" s="16">
        <f>TO_RPI_PIR!E$2</f>
        <v>0</v>
      </c>
      <c r="F67" s="16">
        <f>TO_RPI_PIR!F$2</f>
        <v>0</v>
      </c>
      <c r="G67" s="16">
        <f>TO_RPI_PIR!G$2</f>
        <v>0</v>
      </c>
      <c r="H67" s="16">
        <f>TO_RPI_PIR!H$2</f>
        <v>159.74376612209801</v>
      </c>
      <c r="I67" s="16">
        <f>TO_RPI_PIR!I$2</f>
        <v>256.80395528804809</v>
      </c>
      <c r="J67" s="16">
        <f>TO_RPI_PIR!J$2</f>
        <v>506.75803955288046</v>
      </c>
      <c r="K67" s="16">
        <f>TO_RPI_PIR!K$2</f>
        <v>579.06423043852101</v>
      </c>
      <c r="L67" s="16">
        <f>TO_RPI_PIR!L$2</f>
        <v>503.18073946689594</v>
      </c>
      <c r="M67" s="16">
        <f>TO_RPI_PIR!M$2</f>
        <v>584.71676698194335</v>
      </c>
      <c r="N67" s="16">
        <f>TO_RPI_PIR!N$2</f>
        <v>494.77523645743764</v>
      </c>
      <c r="O67" s="16">
        <f>TO_RPI_PIR!O$2</f>
        <v>448.16766981943249</v>
      </c>
      <c r="P67" s="16">
        <f>TO_RPI_PIR!P$2</f>
        <v>326.78271711092003</v>
      </c>
      <c r="Q67" s="16">
        <f>TO_RPI_PIR!Q$2</f>
        <v>507.85348237317277</v>
      </c>
      <c r="R67" s="16">
        <f>TO_RPI_PIR!R$2</f>
        <v>388.67601031814269</v>
      </c>
      <c r="S67" s="16">
        <f>TO_RPI_PIR!S$2</f>
        <v>46.688048151332765</v>
      </c>
      <c r="T67" s="16">
        <f>TO_RPI_PIR!T$2</f>
        <v>75.283404987102301</v>
      </c>
      <c r="U67" s="16">
        <f>TO_RPI_PIR!U$2</f>
        <v>75.033361994840931</v>
      </c>
      <c r="V67" s="16">
        <f>TO_RPI_PIR!V$2</f>
        <v>55.787188306104909</v>
      </c>
      <c r="W67" s="16">
        <f>TO_RPI_PIR!W$2</f>
        <v>38.954514187446257</v>
      </c>
      <c r="X67" s="16">
        <f>TO_RPI_PIR!X$2</f>
        <v>31.043852106620811</v>
      </c>
    </row>
    <row r="68" spans="1:24" ht="11.25" customHeight="1" x14ac:dyDescent="0.2">
      <c r="A68" s="11" t="s">
        <v>159</v>
      </c>
      <c r="B68" s="12" t="str">
        <f ca="1">HYPERLINK("#"&amp;CELL("address",TO_PF!$X$2),"TO_PF")</f>
        <v>TO_PF</v>
      </c>
      <c r="C68" s="13">
        <f>TO_PF!C$2</f>
        <v>0</v>
      </c>
      <c r="D68" s="13">
        <f>TO_PF!D$2</f>
        <v>0</v>
      </c>
      <c r="E68" s="13">
        <f>TO_PF!E$2</f>
        <v>0</v>
      </c>
      <c r="F68" s="13">
        <f>TO_PF!F$2</f>
        <v>0</v>
      </c>
      <c r="G68" s="13">
        <f>TO_PF!G$2</f>
        <v>0</v>
      </c>
      <c r="H68" s="13">
        <f>TO_PF!H$2</f>
        <v>0</v>
      </c>
      <c r="I68" s="13">
        <f>TO_PF!I$2</f>
        <v>0</v>
      </c>
      <c r="J68" s="13">
        <f>TO_PF!J$2</f>
        <v>0</v>
      </c>
      <c r="K68" s="13">
        <f>TO_PF!K$2</f>
        <v>0</v>
      </c>
      <c r="L68" s="13">
        <f>TO_PF!L$2</f>
        <v>0</v>
      </c>
      <c r="M68" s="13">
        <f>TO_PF!M$2</f>
        <v>0</v>
      </c>
      <c r="N68" s="13">
        <f>TO_PF!N$2</f>
        <v>0</v>
      </c>
      <c r="O68" s="13">
        <f>TO_PF!O$2</f>
        <v>0</v>
      </c>
      <c r="P68" s="13">
        <f>TO_PF!P$2</f>
        <v>0</v>
      </c>
      <c r="Q68" s="13">
        <f>TO_PF!Q$2</f>
        <v>0</v>
      </c>
      <c r="R68" s="13">
        <f>TO_PF!R$2</f>
        <v>0</v>
      </c>
      <c r="S68" s="13">
        <f>TO_PF!S$2</f>
        <v>0</v>
      </c>
      <c r="T68" s="13">
        <f>TO_PF!T$2</f>
        <v>0</v>
      </c>
      <c r="U68" s="13">
        <f>TO_PF!U$2</f>
        <v>0</v>
      </c>
      <c r="V68" s="13">
        <f>TO_PF!V$2</f>
        <v>0</v>
      </c>
      <c r="W68" s="13">
        <f>TO_PF!W$2</f>
        <v>0</v>
      </c>
      <c r="X68" s="13">
        <f>TO_PF!X$2</f>
        <v>0</v>
      </c>
    </row>
    <row r="69" spans="1:24" ht="11.25" customHeight="1" x14ac:dyDescent="0.2">
      <c r="A69" s="11" t="s">
        <v>161</v>
      </c>
      <c r="B69" s="12" t="str">
        <f ca="1">HYPERLINK("#"&amp;CELL("address",TO_BKBPB!$X$2),"TO_BKBPB")</f>
        <v>TO_BKBPB</v>
      </c>
      <c r="C69" s="13">
        <f>TO_BKBPB!C$2</f>
        <v>0</v>
      </c>
      <c r="D69" s="13">
        <f>TO_BKBPB!D$2</f>
        <v>0</v>
      </c>
      <c r="E69" s="13">
        <f>TO_BKBPB!E$2</f>
        <v>0</v>
      </c>
      <c r="F69" s="13">
        <f>TO_BKBPB!F$2</f>
        <v>0</v>
      </c>
      <c r="G69" s="13">
        <f>TO_BKBPB!G$2</f>
        <v>0</v>
      </c>
      <c r="H69" s="13">
        <f>TO_BKBPB!H$2</f>
        <v>0</v>
      </c>
      <c r="I69" s="13">
        <f>TO_BKBPB!I$2</f>
        <v>0</v>
      </c>
      <c r="J69" s="13">
        <f>TO_BKBPB!J$2</f>
        <v>0</v>
      </c>
      <c r="K69" s="13">
        <f>TO_BKBPB!K$2</f>
        <v>0</v>
      </c>
      <c r="L69" s="13">
        <f>TO_BKBPB!L$2</f>
        <v>0</v>
      </c>
      <c r="M69" s="13">
        <f>TO_BKBPB!M$2</f>
        <v>0</v>
      </c>
      <c r="N69" s="13">
        <f>TO_BKBPB!N$2</f>
        <v>0</v>
      </c>
      <c r="O69" s="13">
        <f>TO_BKBPB!O$2</f>
        <v>0</v>
      </c>
      <c r="P69" s="13">
        <f>TO_BKBPB!P$2</f>
        <v>0</v>
      </c>
      <c r="Q69" s="13">
        <f>TO_BKBPB!Q$2</f>
        <v>0</v>
      </c>
      <c r="R69" s="13">
        <f>TO_BKBPB!R$2</f>
        <v>0</v>
      </c>
      <c r="S69" s="13">
        <f>TO_BKBPB!S$2</f>
        <v>0</v>
      </c>
      <c r="T69" s="13">
        <f>TO_BKBPB!T$2</f>
        <v>0</v>
      </c>
      <c r="U69" s="13">
        <f>TO_BKBPB!U$2</f>
        <v>0</v>
      </c>
      <c r="V69" s="13">
        <f>TO_BKBPB!V$2</f>
        <v>0</v>
      </c>
      <c r="W69" s="13">
        <f>TO_BKBPB!W$2</f>
        <v>0</v>
      </c>
      <c r="X69" s="13">
        <f>TO_BKBPB!X$2</f>
        <v>0</v>
      </c>
    </row>
    <row r="70" spans="1:24" ht="11.25" customHeight="1" x14ac:dyDescent="0.2">
      <c r="A70" s="11" t="s">
        <v>166</v>
      </c>
      <c r="B70" s="12" t="str">
        <f ca="1">HYPERLINK("#"&amp;CELL("address",TO_CL!$X$2),"TO_CL")</f>
        <v>TO_CL</v>
      </c>
      <c r="C70" s="13">
        <f>TO_CL!C$2</f>
        <v>0</v>
      </c>
      <c r="D70" s="13">
        <f>TO_CL!D$2</f>
        <v>0</v>
      </c>
      <c r="E70" s="13">
        <f>TO_CL!E$2</f>
        <v>0</v>
      </c>
      <c r="F70" s="13">
        <f>TO_CL!F$2</f>
        <v>0</v>
      </c>
      <c r="G70" s="13">
        <f>TO_CL!G$2</f>
        <v>0</v>
      </c>
      <c r="H70" s="13">
        <f>TO_CL!H$2</f>
        <v>0</v>
      </c>
      <c r="I70" s="13">
        <f>TO_CL!I$2</f>
        <v>0</v>
      </c>
      <c r="J70" s="13">
        <f>TO_CL!J$2</f>
        <v>0</v>
      </c>
      <c r="K70" s="13">
        <f>TO_CL!K$2</f>
        <v>0</v>
      </c>
      <c r="L70" s="13">
        <f>TO_CL!L$2</f>
        <v>0</v>
      </c>
      <c r="M70" s="13">
        <f>TO_CL!M$2</f>
        <v>0</v>
      </c>
      <c r="N70" s="13">
        <f>TO_CL!N$2</f>
        <v>0</v>
      </c>
      <c r="O70" s="13">
        <f>TO_CL!O$2</f>
        <v>0</v>
      </c>
      <c r="P70" s="13">
        <f>TO_CL!P$2</f>
        <v>0</v>
      </c>
      <c r="Q70" s="13">
        <f>TO_CL!Q$2</f>
        <v>0</v>
      </c>
      <c r="R70" s="13">
        <f>TO_CL!R$2</f>
        <v>0</v>
      </c>
      <c r="S70" s="13">
        <f>TO_CL!S$2</f>
        <v>0</v>
      </c>
      <c r="T70" s="13">
        <f>TO_CL!T$2</f>
        <v>0</v>
      </c>
      <c r="U70" s="13">
        <f>TO_CL!U$2</f>
        <v>0</v>
      </c>
      <c r="V70" s="13">
        <f>TO_CL!V$2</f>
        <v>0</v>
      </c>
      <c r="W70" s="13">
        <f>TO_CL!W$2</f>
        <v>0</v>
      </c>
      <c r="X70" s="13">
        <f>TO_CL!X$2</f>
        <v>0</v>
      </c>
    </row>
    <row r="71" spans="1:24" ht="11.25" customHeight="1" x14ac:dyDescent="0.2">
      <c r="A71" s="11" t="s">
        <v>228</v>
      </c>
      <c r="B71" s="12" t="str">
        <f ca="1">HYPERLINK("#"&amp;CELL("address",TO_BNG!$X$2),"TO_BNG")</f>
        <v>TO_BNG</v>
      </c>
      <c r="C71" s="13">
        <f>TO_BNG!C$2</f>
        <v>0</v>
      </c>
      <c r="D71" s="13">
        <f>TO_BNG!D$2</f>
        <v>0</v>
      </c>
      <c r="E71" s="13">
        <f>TO_BNG!E$2</f>
        <v>0</v>
      </c>
      <c r="F71" s="13">
        <f>TO_BNG!F$2</f>
        <v>0</v>
      </c>
      <c r="G71" s="13">
        <f>TO_BNG!G$2</f>
        <v>0</v>
      </c>
      <c r="H71" s="13">
        <f>TO_BNG!H$2</f>
        <v>0</v>
      </c>
      <c r="I71" s="13">
        <f>TO_BNG!I$2</f>
        <v>0</v>
      </c>
      <c r="J71" s="13">
        <f>TO_BNG!J$2</f>
        <v>0</v>
      </c>
      <c r="K71" s="13">
        <f>TO_BNG!K$2</f>
        <v>0</v>
      </c>
      <c r="L71" s="13">
        <f>TO_BNG!L$2</f>
        <v>0</v>
      </c>
      <c r="M71" s="13">
        <f>TO_BNG!M$2</f>
        <v>0</v>
      </c>
      <c r="N71" s="13">
        <f>TO_BNG!N$2</f>
        <v>0</v>
      </c>
      <c r="O71" s="13">
        <f>TO_BNG!O$2</f>
        <v>0</v>
      </c>
      <c r="P71" s="13">
        <f>TO_BNG!P$2</f>
        <v>0</v>
      </c>
      <c r="Q71" s="13">
        <f>TO_BNG!Q$2</f>
        <v>0</v>
      </c>
      <c r="R71" s="13">
        <f>TO_BNG!R$2</f>
        <v>0</v>
      </c>
      <c r="S71" s="13">
        <f>TO_BNG!S$2</f>
        <v>0</v>
      </c>
      <c r="T71" s="13">
        <f>TO_BNG!T$2</f>
        <v>0</v>
      </c>
      <c r="U71" s="13">
        <f>TO_BNG!U$2</f>
        <v>0</v>
      </c>
      <c r="V71" s="13">
        <f>TO_BNG!V$2</f>
        <v>0</v>
      </c>
      <c r="W71" s="13">
        <f>TO_BNG!W$2</f>
        <v>0</v>
      </c>
      <c r="X71" s="13">
        <f>TO_BNG!X$2</f>
        <v>0</v>
      </c>
    </row>
    <row r="72" spans="1:24" ht="11.25" customHeight="1" x14ac:dyDescent="0.2">
      <c r="A72" s="11" t="s">
        <v>219</v>
      </c>
      <c r="B72" s="12" t="str">
        <f ca="1">HYPERLINK("#"&amp;CELL("address",TO_LBB!$X$2),"TO_LBB")</f>
        <v>TO_LBB</v>
      </c>
      <c r="C72" s="13">
        <f>TO_LBB!C$2</f>
        <v>0</v>
      </c>
      <c r="D72" s="13">
        <f>TO_LBB!D$2</f>
        <v>0</v>
      </c>
      <c r="E72" s="13">
        <f>TO_LBB!E$2</f>
        <v>0</v>
      </c>
      <c r="F72" s="13">
        <f>TO_LBB!F$2</f>
        <v>0</v>
      </c>
      <c r="G72" s="13">
        <f>TO_LBB!G$2</f>
        <v>0</v>
      </c>
      <c r="H72" s="13">
        <f>TO_LBB!H$2</f>
        <v>0</v>
      </c>
      <c r="I72" s="13">
        <f>TO_LBB!I$2</f>
        <v>0</v>
      </c>
      <c r="J72" s="13">
        <f>TO_LBB!J$2</f>
        <v>40.431814273430781</v>
      </c>
      <c r="K72" s="13">
        <f>TO_LBB!K$2</f>
        <v>49.221324161650898</v>
      </c>
      <c r="L72" s="13">
        <f>TO_LBB!L$2</f>
        <v>40.579879621668098</v>
      </c>
      <c r="M72" s="13">
        <f>TO_LBB!M$2</f>
        <v>114.23998280309543</v>
      </c>
      <c r="N72" s="13">
        <f>TO_LBB!N$2</f>
        <v>186.4669819432502</v>
      </c>
      <c r="O72" s="13">
        <f>TO_LBB!O$2</f>
        <v>143.16423043852106</v>
      </c>
      <c r="P72" s="13">
        <f>TO_LBB!P$2</f>
        <v>152.37411865864144</v>
      </c>
      <c r="Q72" s="13">
        <f>TO_LBB!Q$2</f>
        <v>132.13912295786758</v>
      </c>
      <c r="R72" s="13">
        <f>TO_LBB!R$2</f>
        <v>157.25614789337919</v>
      </c>
      <c r="S72" s="13">
        <f>TO_LBB!S$2</f>
        <v>245.65778159931205</v>
      </c>
      <c r="T72" s="13">
        <f>TO_LBB!T$2</f>
        <v>273.09896818572656</v>
      </c>
      <c r="U72" s="13">
        <f>TO_LBB!U$2</f>
        <v>292.12080825451415</v>
      </c>
      <c r="V72" s="13">
        <f>TO_LBB!V$2</f>
        <v>368.23912295786761</v>
      </c>
      <c r="W72" s="13">
        <f>TO_LBB!W$2</f>
        <v>430.66792777300077</v>
      </c>
      <c r="X72" s="13">
        <f>TO_LBB!X$2</f>
        <v>399.69286328460868</v>
      </c>
    </row>
    <row r="73" spans="1:24" ht="11.25" customHeight="1" x14ac:dyDescent="0.2">
      <c r="A73" s="11" t="s">
        <v>170</v>
      </c>
      <c r="B73" s="12" t="str">
        <f ca="1">HYPERLINK("#"&amp;CELL("address",TO_CPP!$X$2),"TO_CPP")</f>
        <v>TO_CPP</v>
      </c>
      <c r="C73" s="13">
        <f>TO_CPP!C$2</f>
        <v>0</v>
      </c>
      <c r="D73" s="13">
        <f>TO_CPP!D$2</f>
        <v>0</v>
      </c>
      <c r="E73" s="13">
        <f>TO_CPP!E$2</f>
        <v>0</v>
      </c>
      <c r="F73" s="13">
        <f>TO_CPP!F$2</f>
        <v>0</v>
      </c>
      <c r="G73" s="13">
        <f>TO_CPP!G$2</f>
        <v>0</v>
      </c>
      <c r="H73" s="13">
        <f>TO_CPP!H$2</f>
        <v>0</v>
      </c>
      <c r="I73" s="13">
        <f>TO_CPP!I$2</f>
        <v>0</v>
      </c>
      <c r="J73" s="13">
        <f>TO_CPP!J$2</f>
        <v>0</v>
      </c>
      <c r="K73" s="13">
        <f>TO_CPP!K$2</f>
        <v>0</v>
      </c>
      <c r="L73" s="13">
        <f>TO_CPP!L$2</f>
        <v>0</v>
      </c>
      <c r="M73" s="13">
        <f>TO_CPP!M$2</f>
        <v>0</v>
      </c>
      <c r="N73" s="13">
        <f>TO_CPP!N$2</f>
        <v>0</v>
      </c>
      <c r="O73" s="13">
        <f>TO_CPP!O$2</f>
        <v>0</v>
      </c>
      <c r="P73" s="13">
        <f>TO_CPP!P$2</f>
        <v>0</v>
      </c>
      <c r="Q73" s="13">
        <f>TO_CPP!Q$2</f>
        <v>0</v>
      </c>
      <c r="R73" s="13">
        <f>TO_CPP!R$2</f>
        <v>0</v>
      </c>
      <c r="S73" s="13">
        <f>TO_CPP!S$2</f>
        <v>0</v>
      </c>
      <c r="T73" s="13">
        <f>TO_CPP!T$2</f>
        <v>0</v>
      </c>
      <c r="U73" s="13">
        <f>TO_CPP!U$2</f>
        <v>0</v>
      </c>
      <c r="V73" s="13">
        <f>TO_CPP!V$2</f>
        <v>0</v>
      </c>
      <c r="W73" s="13">
        <f>TO_CPP!W$2</f>
        <v>0</v>
      </c>
      <c r="X73" s="13">
        <f>TO_CPP!X$2</f>
        <v>0</v>
      </c>
    </row>
    <row r="74" spans="1:24" ht="11.25" customHeight="1" x14ac:dyDescent="0.2">
      <c r="A74" s="11" t="s">
        <v>220</v>
      </c>
      <c r="B74" s="12" t="str">
        <f ca="1">HYPERLINK("#"&amp;CELL("address",TO_GTL!$X$2),"TO_GTL")</f>
        <v>TO_GTL</v>
      </c>
      <c r="C74" s="13">
        <f>TO_GTL!C$2</f>
        <v>0</v>
      </c>
      <c r="D74" s="13">
        <f>TO_GTL!D$2</f>
        <v>0</v>
      </c>
      <c r="E74" s="13">
        <f>TO_GTL!E$2</f>
        <v>0</v>
      </c>
      <c r="F74" s="13">
        <f>TO_GTL!F$2</f>
        <v>0</v>
      </c>
      <c r="G74" s="13">
        <f>TO_GTL!G$2</f>
        <v>0</v>
      </c>
      <c r="H74" s="13">
        <f>TO_GTL!H$2</f>
        <v>0</v>
      </c>
      <c r="I74" s="13">
        <f>TO_GTL!I$2</f>
        <v>0</v>
      </c>
      <c r="J74" s="13">
        <f>TO_GTL!J$2</f>
        <v>16.241530524505588</v>
      </c>
      <c r="K74" s="13">
        <f>TO_GTL!K$2</f>
        <v>39.58873602751504</v>
      </c>
      <c r="L74" s="13">
        <f>TO_GTL!L$2</f>
        <v>49.739638865004302</v>
      </c>
      <c r="M74" s="13">
        <f>TO_GTL!M$2</f>
        <v>46.694411006018917</v>
      </c>
      <c r="N74" s="13">
        <f>TO_GTL!N$2</f>
        <v>49.739638865004302</v>
      </c>
      <c r="O74" s="13">
        <f>TO_GTL!O$2</f>
        <v>56.176526225279453</v>
      </c>
      <c r="P74" s="13">
        <f>TO_GTL!P$2</f>
        <v>74.519948409286329</v>
      </c>
      <c r="Q74" s="13">
        <f>TO_GTL!Q$2</f>
        <v>90.570335339638859</v>
      </c>
      <c r="R74" s="13">
        <f>TO_GTL!R$2</f>
        <v>88.277472055030088</v>
      </c>
      <c r="S74" s="13">
        <f>TO_GTL!S$2</f>
        <v>102.03499570077381</v>
      </c>
      <c r="T74" s="13">
        <f>TO_GTL!T$2</f>
        <v>84.838091143594156</v>
      </c>
      <c r="U74" s="13">
        <f>TO_GTL!U$2</f>
        <v>75.666380051590707</v>
      </c>
      <c r="V74" s="13">
        <f>TO_GTL!V$2</f>
        <v>88.277472055030088</v>
      </c>
      <c r="W74" s="13">
        <f>TO_GTL!W$2</f>
        <v>96.302665520206361</v>
      </c>
      <c r="X74" s="13">
        <f>TO_GTL!X$2</f>
        <v>73.946689595872741</v>
      </c>
    </row>
    <row r="75" spans="1:24" ht="11.25" customHeight="1" x14ac:dyDescent="0.2">
      <c r="A75" s="11" t="s">
        <v>221</v>
      </c>
      <c r="B75" s="12" t="str">
        <f ca="1">HYPERLINK("#"&amp;CELL("address",TO_NSP!$X$2),"TO_NSP")</f>
        <v>TO_NSP</v>
      </c>
      <c r="C75" s="13">
        <f>TO_NSP!C$2</f>
        <v>0</v>
      </c>
      <c r="D75" s="13">
        <f>TO_NSP!D$2</f>
        <v>0</v>
      </c>
      <c r="E75" s="13">
        <f>TO_NSP!E$2</f>
        <v>0</v>
      </c>
      <c r="F75" s="13">
        <f>TO_NSP!F$2</f>
        <v>0</v>
      </c>
      <c r="G75" s="13">
        <f>TO_NSP!G$2</f>
        <v>0</v>
      </c>
      <c r="H75" s="13">
        <f>TO_NSP!H$2</f>
        <v>57.860447119518483</v>
      </c>
      <c r="I75" s="13">
        <f>TO_NSP!I$2</f>
        <v>0</v>
      </c>
      <c r="J75" s="13">
        <f>TO_NSP!J$2</f>
        <v>0</v>
      </c>
      <c r="K75" s="13">
        <f>TO_NSP!K$2</f>
        <v>0</v>
      </c>
      <c r="L75" s="13">
        <f>TO_NSP!L$2</f>
        <v>0</v>
      </c>
      <c r="M75" s="13">
        <f>TO_NSP!M$2</f>
        <v>0</v>
      </c>
      <c r="N75" s="13">
        <f>TO_NSP!N$2</f>
        <v>0</v>
      </c>
      <c r="O75" s="13">
        <f>TO_NSP!O$2</f>
        <v>0</v>
      </c>
      <c r="P75" s="13">
        <f>TO_NSP!P$2</f>
        <v>0</v>
      </c>
      <c r="Q75" s="13">
        <f>TO_NSP!Q$2</f>
        <v>0</v>
      </c>
      <c r="R75" s="13">
        <f>TO_NSP!R$2</f>
        <v>0</v>
      </c>
      <c r="S75" s="13">
        <f>TO_NSP!S$2</f>
        <v>0</v>
      </c>
      <c r="T75" s="13">
        <f>TO_NSP!T$2</f>
        <v>0</v>
      </c>
      <c r="U75" s="13">
        <f>TO_NSP!U$2</f>
        <v>0</v>
      </c>
      <c r="V75" s="13">
        <f>TO_NSP!V$2</f>
        <v>0</v>
      </c>
      <c r="W75" s="13">
        <f>TO_NSP!W$2</f>
        <v>0</v>
      </c>
      <c r="X75" s="13">
        <f>TO_NSP!X$2</f>
        <v>0</v>
      </c>
    </row>
    <row r="76" spans="1:24" ht="11.25" customHeight="1" x14ac:dyDescent="0.2">
      <c r="A76" s="9" t="s">
        <v>155</v>
      </c>
      <c r="B76" s="9" t="str">
        <f ca="1">HYPERLINK("#"&amp;CELL("address",NRG_E!$X$2),"NRG_E")</f>
        <v>NRG_E</v>
      </c>
      <c r="C76" s="10">
        <f>NRG_E!C$2</f>
        <v>3668.0525365434214</v>
      </c>
      <c r="D76" s="10">
        <f>NRG_E!D$2</f>
        <v>3647.4981083404982</v>
      </c>
      <c r="E76" s="10">
        <f>NRG_E!E$2</f>
        <v>4189.4900257953568</v>
      </c>
      <c r="F76" s="10">
        <f>NRG_E!F$2</f>
        <v>4175.0898538263109</v>
      </c>
      <c r="G76" s="10">
        <f>NRG_E!G$2</f>
        <v>3973.8870163370593</v>
      </c>
      <c r="H76" s="10">
        <f>NRG_E!H$2</f>
        <v>4106.8012897678418</v>
      </c>
      <c r="I76" s="10">
        <f>NRG_E!I$2</f>
        <v>3553.6492691315557</v>
      </c>
      <c r="J76" s="10">
        <f>NRG_E!J$2</f>
        <v>3335.2994840928632</v>
      </c>
      <c r="K76" s="10">
        <f>NRG_E!K$2</f>
        <v>3363.4631126397248</v>
      </c>
      <c r="L76" s="10">
        <f>NRG_E!L$2</f>
        <v>2744.5608770421322</v>
      </c>
      <c r="M76" s="10">
        <f>NRG_E!M$2</f>
        <v>2827.3862424763543</v>
      </c>
      <c r="N76" s="10">
        <f>NRG_E!N$2</f>
        <v>2619.6053310404127</v>
      </c>
      <c r="O76" s="10">
        <f>NRG_E!O$2</f>
        <v>2455.9433361994838</v>
      </c>
      <c r="P76" s="10">
        <f>NRG_E!P$2</f>
        <v>2384.1434221840068</v>
      </c>
      <c r="Q76" s="10">
        <f>NRG_E!Q$2</f>
        <v>2335.4312123817713</v>
      </c>
      <c r="R76" s="10">
        <f>NRG_E!R$2</f>
        <v>2045.6990541702494</v>
      </c>
      <c r="S76" s="10">
        <f>NRG_E!S$2</f>
        <v>2115.7578675838345</v>
      </c>
      <c r="T76" s="10">
        <f>NRG_E!T$2</f>
        <v>2261.7417024935512</v>
      </c>
      <c r="U76" s="10">
        <f>NRG_E!U$2</f>
        <v>2092.0156491831467</v>
      </c>
      <c r="V76" s="10">
        <f>NRG_E!V$2</f>
        <v>1861.8706792777298</v>
      </c>
      <c r="W76" s="10">
        <f>NRG_E!W$2</f>
        <v>1736.8318142734306</v>
      </c>
      <c r="X76" s="10">
        <f>NRG_E!X$2</f>
        <v>1739.5625967325882</v>
      </c>
    </row>
    <row r="77" spans="1:24" ht="11.25" customHeight="1" x14ac:dyDescent="0.2">
      <c r="A77" s="11" t="s">
        <v>156</v>
      </c>
      <c r="B77" s="12" t="str">
        <f ca="1">HYPERLINK("#"&amp;CELL("address",NRG_EHG_E!$X$2),"NRG_EHG_E")</f>
        <v>NRG_EHG_E</v>
      </c>
      <c r="C77" s="13">
        <f>NRG_EHG_E!C$2</f>
        <v>284.52278589853819</v>
      </c>
      <c r="D77" s="13">
        <f>NRG_EHG_E!D$2</f>
        <v>296.04471195184863</v>
      </c>
      <c r="E77" s="13">
        <f>NRG_EHG_E!E$2</f>
        <v>316.59501289767837</v>
      </c>
      <c r="F77" s="13">
        <f>NRG_EHG_E!F$2</f>
        <v>328.7188306104901</v>
      </c>
      <c r="G77" s="13">
        <f>NRG_EHG_E!G$2</f>
        <v>327.2570937231298</v>
      </c>
      <c r="H77" s="13">
        <f>NRG_EHG_E!H$2</f>
        <v>336.11349957007741</v>
      </c>
      <c r="I77" s="13">
        <f>NRG_EHG_E!I$2</f>
        <v>373.77472055030091</v>
      </c>
      <c r="J77" s="13">
        <f>NRG_EHG_E!J$2</f>
        <v>473.6027515047291</v>
      </c>
      <c r="K77" s="13">
        <f>NRG_EHG_E!K$2</f>
        <v>417.54084264832329</v>
      </c>
      <c r="L77" s="13">
        <f>NRG_EHG_E!L$2</f>
        <v>451.84866723989683</v>
      </c>
      <c r="M77" s="13">
        <f>NRG_EHG_E!M$2</f>
        <v>434.73774720550301</v>
      </c>
      <c r="N77" s="13">
        <f>NRG_EHG_E!N$2</f>
        <v>492.43336199484088</v>
      </c>
      <c r="O77" s="13">
        <f>NRG_EHG_E!O$2</f>
        <v>460.10318142734297</v>
      </c>
      <c r="P77" s="13">
        <f>NRG_EHG_E!P$2</f>
        <v>408.77042132416159</v>
      </c>
      <c r="Q77" s="13">
        <f>NRG_EHG_E!Q$2</f>
        <v>427.944969905417</v>
      </c>
      <c r="R77" s="13">
        <f>NRG_EHG_E!R$2</f>
        <v>431.55631986242469</v>
      </c>
      <c r="S77" s="13">
        <f>NRG_EHG_E!S$2</f>
        <v>416.76698194325019</v>
      </c>
      <c r="T77" s="13">
        <f>NRG_EHG_E!T$2</f>
        <v>424.81418744625972</v>
      </c>
      <c r="U77" s="13">
        <f>NRG_EHG_E!U$2</f>
        <v>404.20842648323298</v>
      </c>
      <c r="V77" s="13">
        <f>NRG_EHG_E!V$2</f>
        <v>382.252192605331</v>
      </c>
      <c r="W77" s="13">
        <f>NRG_EHG_E!W$2</f>
        <v>344.89957007738599</v>
      </c>
      <c r="X77" s="13">
        <f>NRG_EHG_E!X$2</f>
        <v>415.69062768701627</v>
      </c>
    </row>
    <row r="78" spans="1:24" ht="11.25" customHeight="1" x14ac:dyDescent="0.2">
      <c r="A78" s="11" t="s">
        <v>157</v>
      </c>
      <c r="B78" s="12" t="str">
        <f ca="1">HYPERLINK("#"&amp;CELL("address",NRG_CM_E!$X$2),"NRG_CM_E")</f>
        <v>NRG_CM_E</v>
      </c>
      <c r="C78" s="13">
        <f>NRG_CM_E!C$2</f>
        <v>142.89974204643158</v>
      </c>
      <c r="D78" s="13">
        <f>NRG_CM_E!D$2</f>
        <v>140.94118658641443</v>
      </c>
      <c r="E78" s="13">
        <f>NRG_CM_E!E$2</f>
        <v>131.2118658641445</v>
      </c>
      <c r="F78" s="13">
        <f>NRG_CM_E!F$2</f>
        <v>129.65597592433363</v>
      </c>
      <c r="G78" s="13">
        <f>NRG_CM_E!G$2</f>
        <v>167.20636285468618</v>
      </c>
      <c r="H78" s="13">
        <f>NRG_CM_E!H$2</f>
        <v>113.40421324161653</v>
      </c>
      <c r="I78" s="13">
        <f>NRG_CM_E!I$2</f>
        <v>93.818142734307813</v>
      </c>
      <c r="J78" s="13">
        <f>NRG_CM_E!J$2</f>
        <v>115.61573516766984</v>
      </c>
      <c r="K78" s="13">
        <f>NRG_CM_E!K$2</f>
        <v>110.90404127257094</v>
      </c>
      <c r="L78" s="13">
        <f>NRG_CM_E!L$2</f>
        <v>102.1</v>
      </c>
      <c r="M78" s="13">
        <f>NRG_CM_E!M$2</f>
        <v>94.667325881341355</v>
      </c>
      <c r="N78" s="13">
        <f>NRG_CM_E!N$2</f>
        <v>91.161650902837479</v>
      </c>
      <c r="O78" s="13">
        <f>NRG_CM_E!O$2</f>
        <v>104.04127257093722</v>
      </c>
      <c r="P78" s="13">
        <f>NRG_CM_E!P$2</f>
        <v>76.426827171109196</v>
      </c>
      <c r="Q78" s="13">
        <f>NRG_CM_E!Q$2</f>
        <v>74.616766981943243</v>
      </c>
      <c r="R78" s="13">
        <f>NRG_CM_E!R$2</f>
        <v>84.065606190885632</v>
      </c>
      <c r="S78" s="13">
        <f>NRG_CM_E!S$2</f>
        <v>69.277730008598454</v>
      </c>
      <c r="T78" s="13">
        <f>NRG_CM_E!T$2</f>
        <v>91.53662940670678</v>
      </c>
      <c r="U78" s="13">
        <f>NRG_CM_E!U$2</f>
        <v>91.015219260533087</v>
      </c>
      <c r="V78" s="13">
        <f>NRG_CM_E!V$2</f>
        <v>87.451160791057603</v>
      </c>
      <c r="W78" s="13">
        <f>NRG_CM_E!W$2</f>
        <v>57.497850386930345</v>
      </c>
      <c r="X78" s="13">
        <f>NRG_CM_E!X$2</f>
        <v>61.82029234737746</v>
      </c>
    </row>
    <row r="79" spans="1:24" ht="11.25" customHeight="1" x14ac:dyDescent="0.2">
      <c r="A79" s="11" t="s">
        <v>158</v>
      </c>
      <c r="B79" s="12" t="str">
        <f ca="1">HYPERLINK("#"&amp;CELL("address",NRG_OIL_NG_E!$X$2),"NRG_OIL_NG_E")</f>
        <v>NRG_OIL_NG_E</v>
      </c>
      <c r="C79" s="13">
        <f>NRG_OIL_NG_E!C$2</f>
        <v>1009.0760963026655</v>
      </c>
      <c r="D79" s="13">
        <f>NRG_OIL_NG_E!D$2</f>
        <v>1024.0833190025796</v>
      </c>
      <c r="E79" s="13">
        <f>NRG_OIL_NG_E!E$2</f>
        <v>1175.3437661220978</v>
      </c>
      <c r="F79" s="13">
        <f>NRG_OIL_NG_E!F$2</f>
        <v>992.79518486672396</v>
      </c>
      <c r="G79" s="13">
        <f>NRG_OIL_NG_E!G$2</f>
        <v>1092.8490111779879</v>
      </c>
      <c r="H79" s="13">
        <f>NRG_OIL_NG_E!H$2</f>
        <v>1072.0519346517628</v>
      </c>
      <c r="I79" s="13">
        <f>NRG_OIL_NG_E!I$2</f>
        <v>737.51306964746323</v>
      </c>
      <c r="J79" s="13">
        <f>NRG_OIL_NG_E!J$2</f>
        <v>409.73766122098027</v>
      </c>
      <c r="K79" s="13">
        <f>NRG_OIL_NG_E!K$2</f>
        <v>459.92992261392953</v>
      </c>
      <c r="L79" s="13">
        <f>NRG_OIL_NG_E!L$2</f>
        <v>454.0405846947549</v>
      </c>
      <c r="M79" s="13">
        <f>NRG_OIL_NG_E!M$2</f>
        <v>532.44823731728297</v>
      </c>
      <c r="N79" s="13">
        <f>NRG_OIL_NG_E!N$2</f>
        <v>472.23035253654336</v>
      </c>
      <c r="O79" s="13">
        <f>NRG_OIL_NG_E!O$2</f>
        <v>448.47024935511604</v>
      </c>
      <c r="P79" s="13">
        <f>NRG_OIL_NG_E!P$2</f>
        <v>484.74368013757521</v>
      </c>
      <c r="Q79" s="13">
        <f>NRG_OIL_NG_E!Q$2</f>
        <v>526.23963886500428</v>
      </c>
      <c r="R79" s="13">
        <f>NRG_OIL_NG_E!R$2</f>
        <v>357.23533963886507</v>
      </c>
      <c r="S79" s="13">
        <f>NRG_OIL_NG_E!S$2</f>
        <v>461.83447979363706</v>
      </c>
      <c r="T79" s="13">
        <f>NRG_OIL_NG_E!T$2</f>
        <v>374.89045571797078</v>
      </c>
      <c r="U79" s="13">
        <f>NRG_OIL_NG_E!U$2</f>
        <v>329.45279449699041</v>
      </c>
      <c r="V79" s="13">
        <f>NRG_OIL_NG_E!V$2</f>
        <v>230.08607050730873</v>
      </c>
      <c r="W79" s="13">
        <f>NRG_OIL_NG_E!W$2</f>
        <v>192.19656061908856</v>
      </c>
      <c r="X79" s="13">
        <f>NRG_OIL_NG_E!X$2</f>
        <v>149.71633705932931</v>
      </c>
    </row>
    <row r="80" spans="1:24" ht="11.25" customHeight="1" x14ac:dyDescent="0.2">
      <c r="A80" s="11" t="s">
        <v>159</v>
      </c>
      <c r="B80" s="12" t="str">
        <f ca="1">HYPERLINK("#"&amp;CELL("address",NRG_PF_E!$X$2),"NRG_PF_E")</f>
        <v>NRG_PF_E</v>
      </c>
      <c r="C80" s="13">
        <f>NRG_PF_E!C$2</f>
        <v>0</v>
      </c>
      <c r="D80" s="13">
        <f>NRG_PF_E!D$2</f>
        <v>0</v>
      </c>
      <c r="E80" s="13">
        <f>NRG_PF_E!E$2</f>
        <v>0</v>
      </c>
      <c r="F80" s="13">
        <f>NRG_PF_E!F$2</f>
        <v>0</v>
      </c>
      <c r="G80" s="13">
        <f>NRG_PF_E!G$2</f>
        <v>0</v>
      </c>
      <c r="H80" s="13">
        <f>NRG_PF_E!H$2</f>
        <v>0</v>
      </c>
      <c r="I80" s="13">
        <f>NRG_PF_E!I$2</f>
        <v>0</v>
      </c>
      <c r="J80" s="13">
        <f>NRG_PF_E!J$2</f>
        <v>0</v>
      </c>
      <c r="K80" s="13">
        <f>NRG_PF_E!K$2</f>
        <v>0</v>
      </c>
      <c r="L80" s="13">
        <f>NRG_PF_E!L$2</f>
        <v>0</v>
      </c>
      <c r="M80" s="13">
        <f>NRG_PF_E!M$2</f>
        <v>0</v>
      </c>
      <c r="N80" s="13">
        <f>NRG_PF_E!N$2</f>
        <v>0</v>
      </c>
      <c r="O80" s="13">
        <f>NRG_PF_E!O$2</f>
        <v>0</v>
      </c>
      <c r="P80" s="13">
        <f>NRG_PF_E!P$2</f>
        <v>0</v>
      </c>
      <c r="Q80" s="13">
        <f>NRG_PF_E!Q$2</f>
        <v>0</v>
      </c>
      <c r="R80" s="13">
        <f>NRG_PF_E!R$2</f>
        <v>0</v>
      </c>
      <c r="S80" s="13">
        <f>NRG_PF_E!S$2</f>
        <v>0</v>
      </c>
      <c r="T80" s="13">
        <f>NRG_PF_E!T$2</f>
        <v>0</v>
      </c>
      <c r="U80" s="13">
        <f>NRG_PF_E!U$2</f>
        <v>0</v>
      </c>
      <c r="V80" s="13">
        <f>NRG_PF_E!V$2</f>
        <v>0</v>
      </c>
      <c r="W80" s="13">
        <f>NRG_PF_E!W$2</f>
        <v>0</v>
      </c>
      <c r="X80" s="13">
        <f>NRG_PF_E!X$2</f>
        <v>0</v>
      </c>
    </row>
    <row r="81" spans="1:24" ht="11.25" customHeight="1" x14ac:dyDescent="0.2">
      <c r="A81" s="11" t="s">
        <v>160</v>
      </c>
      <c r="B81" s="12" t="str">
        <f ca="1">HYPERLINK("#"&amp;CELL("address",NRG_CO_E!$X$2),"NRG_CO_E")</f>
        <v>NRG_CO_E</v>
      </c>
      <c r="C81" s="13">
        <f>NRG_CO_E!C$2</f>
        <v>44.496990541702488</v>
      </c>
      <c r="D81" s="13">
        <f>NRG_CO_E!D$2</f>
        <v>136.79896818572655</v>
      </c>
      <c r="E81" s="13">
        <f>NRG_CO_E!E$2</f>
        <v>218.90223559759244</v>
      </c>
      <c r="F81" s="13">
        <f>NRG_CO_E!F$2</f>
        <v>381.19982803095439</v>
      </c>
      <c r="G81" s="13">
        <f>NRG_CO_E!G$2</f>
        <v>183.30705073086835</v>
      </c>
      <c r="H81" s="13">
        <f>NRG_CO_E!H$2</f>
        <v>176.57239896818569</v>
      </c>
      <c r="I81" s="13">
        <f>NRG_CO_E!I$2</f>
        <v>164.63731728288911</v>
      </c>
      <c r="J81" s="13">
        <f>NRG_CO_E!J$2</f>
        <v>139.00593293207217</v>
      </c>
      <c r="K81" s="13">
        <f>NRG_CO_E!K$2</f>
        <v>119.45004299226143</v>
      </c>
      <c r="L81" s="13">
        <f>NRG_CO_E!L$2</f>
        <v>45.81306964746345</v>
      </c>
      <c r="M81" s="13">
        <f>NRG_CO_E!M$2</f>
        <v>0.30094582975064488</v>
      </c>
      <c r="N81" s="13">
        <f>NRG_CO_E!N$2</f>
        <v>0</v>
      </c>
      <c r="O81" s="13">
        <f>NRG_CO_E!O$2</f>
        <v>0</v>
      </c>
      <c r="P81" s="13">
        <f>NRG_CO_E!P$2</f>
        <v>0</v>
      </c>
      <c r="Q81" s="13">
        <f>NRG_CO_E!Q$2</f>
        <v>0</v>
      </c>
      <c r="R81" s="13">
        <f>NRG_CO_E!R$2</f>
        <v>0</v>
      </c>
      <c r="S81" s="13">
        <f>NRG_CO_E!S$2</f>
        <v>0</v>
      </c>
      <c r="T81" s="13">
        <f>NRG_CO_E!T$2</f>
        <v>0</v>
      </c>
      <c r="U81" s="13">
        <f>NRG_CO_E!U$2</f>
        <v>0</v>
      </c>
      <c r="V81" s="13">
        <f>NRG_CO_E!V$2</f>
        <v>0</v>
      </c>
      <c r="W81" s="13">
        <f>NRG_CO_E!W$2</f>
        <v>0</v>
      </c>
      <c r="X81" s="13">
        <f>NRG_CO_E!X$2</f>
        <v>0</v>
      </c>
    </row>
    <row r="82" spans="1:24" ht="11.25" customHeight="1" x14ac:dyDescent="0.2">
      <c r="A82" s="11" t="s">
        <v>161</v>
      </c>
      <c r="B82" s="12" t="str">
        <f ca="1">HYPERLINK("#"&amp;CELL("address",NRG_BKBPB_E!$X$2),"NRG_BKBPB_E")</f>
        <v>NRG_BKBPB_E</v>
      </c>
      <c r="C82" s="13">
        <f>NRG_BKBPB_E!C$2</f>
        <v>0</v>
      </c>
      <c r="D82" s="13">
        <f>NRG_BKBPB_E!D$2</f>
        <v>0</v>
      </c>
      <c r="E82" s="13">
        <f>NRG_BKBPB_E!E$2</f>
        <v>0</v>
      </c>
      <c r="F82" s="13">
        <f>NRG_BKBPB_E!F$2</f>
        <v>0</v>
      </c>
      <c r="G82" s="13">
        <f>NRG_BKBPB_E!G$2</f>
        <v>0</v>
      </c>
      <c r="H82" s="13">
        <f>NRG_BKBPB_E!H$2</f>
        <v>0</v>
      </c>
      <c r="I82" s="13">
        <f>NRG_BKBPB_E!I$2</f>
        <v>0</v>
      </c>
      <c r="J82" s="13">
        <f>NRG_BKBPB_E!J$2</f>
        <v>0</v>
      </c>
      <c r="K82" s="13">
        <f>NRG_BKBPB_E!K$2</f>
        <v>0</v>
      </c>
      <c r="L82" s="13">
        <f>NRG_BKBPB_E!L$2</f>
        <v>0</v>
      </c>
      <c r="M82" s="13">
        <f>NRG_BKBPB_E!M$2</f>
        <v>0</v>
      </c>
      <c r="N82" s="13">
        <f>NRG_BKBPB_E!N$2</f>
        <v>0</v>
      </c>
      <c r="O82" s="13">
        <f>NRG_BKBPB_E!O$2</f>
        <v>0</v>
      </c>
      <c r="P82" s="13">
        <f>NRG_BKBPB_E!P$2</f>
        <v>0</v>
      </c>
      <c r="Q82" s="13">
        <f>NRG_BKBPB_E!Q$2</f>
        <v>0</v>
      </c>
      <c r="R82" s="13">
        <f>NRG_BKBPB_E!R$2</f>
        <v>0</v>
      </c>
      <c r="S82" s="13">
        <f>NRG_BKBPB_E!S$2</f>
        <v>0</v>
      </c>
      <c r="T82" s="13">
        <f>NRG_BKBPB_E!T$2</f>
        <v>0</v>
      </c>
      <c r="U82" s="13">
        <f>NRG_BKBPB_E!U$2</f>
        <v>0</v>
      </c>
      <c r="V82" s="13">
        <f>NRG_BKBPB_E!V$2</f>
        <v>0</v>
      </c>
      <c r="W82" s="13">
        <f>NRG_BKBPB_E!W$2</f>
        <v>0</v>
      </c>
      <c r="X82" s="13">
        <f>NRG_BKBPB_E!X$2</f>
        <v>0</v>
      </c>
    </row>
    <row r="83" spans="1:24" ht="11.25" customHeight="1" x14ac:dyDescent="0.2">
      <c r="A83" s="11" t="s">
        <v>162</v>
      </c>
      <c r="B83" s="12" t="str">
        <f ca="1">HYPERLINK("#"&amp;CELL("address",NRG_GW_E!$X$2),"NRG_GW_E")</f>
        <v>NRG_GW_E</v>
      </c>
      <c r="C83" s="13">
        <f>NRG_GW_E!C$2</f>
        <v>0</v>
      </c>
      <c r="D83" s="13">
        <f>NRG_GW_E!D$2</f>
        <v>0</v>
      </c>
      <c r="E83" s="13">
        <f>NRG_GW_E!E$2</f>
        <v>0</v>
      </c>
      <c r="F83" s="13">
        <f>NRG_GW_E!F$2</f>
        <v>0</v>
      </c>
      <c r="G83" s="13">
        <f>NRG_GW_E!G$2</f>
        <v>0</v>
      </c>
      <c r="H83" s="13">
        <f>NRG_GW_E!H$2</f>
        <v>0</v>
      </c>
      <c r="I83" s="13">
        <f>NRG_GW_E!I$2</f>
        <v>0</v>
      </c>
      <c r="J83" s="13">
        <f>NRG_GW_E!J$2</f>
        <v>0</v>
      </c>
      <c r="K83" s="13">
        <f>NRG_GW_E!K$2</f>
        <v>0</v>
      </c>
      <c r="L83" s="13">
        <f>NRG_GW_E!L$2</f>
        <v>0</v>
      </c>
      <c r="M83" s="13">
        <f>NRG_GW_E!M$2</f>
        <v>0</v>
      </c>
      <c r="N83" s="13">
        <f>NRG_GW_E!N$2</f>
        <v>0</v>
      </c>
      <c r="O83" s="13">
        <f>NRG_GW_E!O$2</f>
        <v>0</v>
      </c>
      <c r="P83" s="13">
        <f>NRG_GW_E!P$2</f>
        <v>0</v>
      </c>
      <c r="Q83" s="13">
        <f>NRG_GW_E!Q$2</f>
        <v>0</v>
      </c>
      <c r="R83" s="13">
        <f>NRG_GW_E!R$2</f>
        <v>0</v>
      </c>
      <c r="S83" s="13">
        <f>NRG_GW_E!S$2</f>
        <v>0</v>
      </c>
      <c r="T83" s="13">
        <f>NRG_GW_E!T$2</f>
        <v>0</v>
      </c>
      <c r="U83" s="13">
        <f>NRG_GW_E!U$2</f>
        <v>0</v>
      </c>
      <c r="V83" s="13">
        <f>NRG_GW_E!V$2</f>
        <v>0</v>
      </c>
      <c r="W83" s="13">
        <f>NRG_GW_E!W$2</f>
        <v>0</v>
      </c>
      <c r="X83" s="13">
        <f>NRG_GW_E!X$2</f>
        <v>0</v>
      </c>
    </row>
    <row r="84" spans="1:24" ht="11.25" customHeight="1" x14ac:dyDescent="0.2">
      <c r="A84" s="11" t="s">
        <v>163</v>
      </c>
      <c r="B84" s="12" t="str">
        <f ca="1">HYPERLINK("#"&amp;CELL("address",NRG_BF_E!$X$2),"NRG_BF_E")</f>
        <v>NRG_BF_E</v>
      </c>
      <c r="C84" s="13">
        <f>NRG_BF_E!C$2</f>
        <v>0</v>
      </c>
      <c r="D84" s="13">
        <f>NRG_BF_E!D$2</f>
        <v>0</v>
      </c>
      <c r="E84" s="13">
        <f>NRG_BF_E!E$2</f>
        <v>0</v>
      </c>
      <c r="F84" s="13">
        <f>NRG_BF_E!F$2</f>
        <v>0</v>
      </c>
      <c r="G84" s="13">
        <f>NRG_BF_E!G$2</f>
        <v>0</v>
      </c>
      <c r="H84" s="13">
        <f>NRG_BF_E!H$2</f>
        <v>0</v>
      </c>
      <c r="I84" s="13">
        <f>NRG_BF_E!I$2</f>
        <v>0</v>
      </c>
      <c r="J84" s="13">
        <f>NRG_BF_E!J$2</f>
        <v>0</v>
      </c>
      <c r="K84" s="13">
        <f>NRG_BF_E!K$2</f>
        <v>0</v>
      </c>
      <c r="L84" s="13">
        <f>NRG_BF_E!L$2</f>
        <v>0</v>
      </c>
      <c r="M84" s="13">
        <f>NRG_BF_E!M$2</f>
        <v>0</v>
      </c>
      <c r="N84" s="13">
        <f>NRG_BF_E!N$2</f>
        <v>0</v>
      </c>
      <c r="O84" s="13">
        <f>NRG_BF_E!O$2</f>
        <v>0</v>
      </c>
      <c r="P84" s="13">
        <f>NRG_BF_E!P$2</f>
        <v>0</v>
      </c>
      <c r="Q84" s="13">
        <f>NRG_BF_E!Q$2</f>
        <v>0</v>
      </c>
      <c r="R84" s="13">
        <f>NRG_BF_E!R$2</f>
        <v>0</v>
      </c>
      <c r="S84" s="13">
        <f>NRG_BF_E!S$2</f>
        <v>0</v>
      </c>
      <c r="T84" s="13">
        <f>NRG_BF_E!T$2</f>
        <v>0</v>
      </c>
      <c r="U84" s="13">
        <f>NRG_BF_E!U$2</f>
        <v>0</v>
      </c>
      <c r="V84" s="13">
        <f>NRG_BF_E!V$2</f>
        <v>0</v>
      </c>
      <c r="W84" s="13">
        <f>NRG_BF_E!W$2</f>
        <v>0</v>
      </c>
      <c r="X84" s="13">
        <f>NRG_BF_E!X$2</f>
        <v>0</v>
      </c>
    </row>
    <row r="85" spans="1:24" ht="11.25" customHeight="1" x14ac:dyDescent="0.2">
      <c r="A85" s="11" t="s">
        <v>164</v>
      </c>
      <c r="B85" s="12" t="str">
        <f ca="1">HYPERLINK("#"&amp;CELL("address",NRG_PR_E!$X$2),"NRG_PR_E")</f>
        <v>NRG_PR_E</v>
      </c>
      <c r="C85" s="13">
        <f>NRG_PR_E!C$2</f>
        <v>2184.6398108340495</v>
      </c>
      <c r="D85" s="13">
        <f>NRG_PR_E!D$2</f>
        <v>2047.2367153912292</v>
      </c>
      <c r="E85" s="13">
        <f>NRG_PR_E!E$2</f>
        <v>2345.4976784178848</v>
      </c>
      <c r="F85" s="13">
        <f>NRG_PR_E!F$2</f>
        <v>2340.8904557179708</v>
      </c>
      <c r="G85" s="13">
        <f>NRG_PR_E!G$2</f>
        <v>2201.6098882201204</v>
      </c>
      <c r="H85" s="13">
        <f>NRG_PR_E!H$2</f>
        <v>2406.7675838349096</v>
      </c>
      <c r="I85" s="13">
        <f>NRG_PR_E!I$2</f>
        <v>2182.6162510748063</v>
      </c>
      <c r="J85" s="13">
        <f>NRG_PR_E!J$2</f>
        <v>2195.2737747205501</v>
      </c>
      <c r="K85" s="13">
        <f>NRG_PR_E!K$2</f>
        <v>2255.5522785898534</v>
      </c>
      <c r="L85" s="13">
        <f>NRG_PR_E!L$2</f>
        <v>1688.8668959587276</v>
      </c>
      <c r="M85" s="13">
        <f>NRG_PR_E!M$2</f>
        <v>1763.3403267411863</v>
      </c>
      <c r="N85" s="13">
        <f>NRG_PR_E!N$2</f>
        <v>1562.1462596732586</v>
      </c>
      <c r="O85" s="13">
        <f>NRG_PR_E!O$2</f>
        <v>1441.8668959587271</v>
      </c>
      <c r="P85" s="13">
        <f>NRG_PR_E!P$2</f>
        <v>1412.7407566638003</v>
      </c>
      <c r="Q85" s="13">
        <f>NRG_PR_E!Q$2</f>
        <v>1305.2540842648323</v>
      </c>
      <c r="R85" s="13">
        <f>NRG_PR_E!R$2</f>
        <v>1171.5520206362853</v>
      </c>
      <c r="S85" s="13">
        <f>NRG_PR_E!S$2</f>
        <v>1166.8468615649183</v>
      </c>
      <c r="T85" s="13">
        <f>NRG_PR_E!T$2</f>
        <v>1369.4042992261391</v>
      </c>
      <c r="U85" s="13">
        <f>NRG_PR_E!U$2</f>
        <v>1265.5877042132415</v>
      </c>
      <c r="V85" s="13">
        <f>NRG_PR_E!V$2</f>
        <v>1159.7219260533104</v>
      </c>
      <c r="W85" s="13">
        <f>NRG_PR_E!W$2</f>
        <v>1141.3095442820293</v>
      </c>
      <c r="X85" s="13">
        <f>NRG_PR_E!X$2</f>
        <v>1111.7404127257091</v>
      </c>
    </row>
    <row r="86" spans="1:24" ht="11.25" customHeight="1" x14ac:dyDescent="0.2">
      <c r="A86" s="11" t="s">
        <v>165</v>
      </c>
      <c r="B86" s="12" t="str">
        <f ca="1">HYPERLINK("#"&amp;CELL("address",NRG_NI_E!$X$2),"NRG_NI_E")</f>
        <v>NRG_NI_E</v>
      </c>
      <c r="C86" s="13">
        <f>NRG_NI_E!C$2</f>
        <v>2.4171109200343937</v>
      </c>
      <c r="D86" s="13">
        <f>NRG_NI_E!D$2</f>
        <v>2.3932072226999135</v>
      </c>
      <c r="E86" s="13">
        <f>NRG_NI_E!E$2</f>
        <v>1.9394668959587276</v>
      </c>
      <c r="F86" s="13">
        <f>NRG_NI_E!F$2</f>
        <v>1.8295786758383488</v>
      </c>
      <c r="G86" s="13">
        <f>NRG_NI_E!G$2</f>
        <v>1.6576096302665517</v>
      </c>
      <c r="H86" s="13">
        <f>NRG_NI_E!H$2</f>
        <v>1.8916595012897679</v>
      </c>
      <c r="I86" s="13">
        <f>NRG_NI_E!I$2</f>
        <v>1.2897678417884779</v>
      </c>
      <c r="J86" s="13">
        <f>NRG_NI_E!J$2</f>
        <v>2.0636285468615649</v>
      </c>
      <c r="K86" s="13">
        <f>NRG_NI_E!K$2</f>
        <v>8.5984522785898534E-2</v>
      </c>
      <c r="L86" s="13">
        <f>NRG_NI_E!L$2</f>
        <v>1.8916595012897679</v>
      </c>
      <c r="M86" s="13">
        <f>NRG_NI_E!M$2</f>
        <v>1.8916595012897679</v>
      </c>
      <c r="N86" s="13">
        <f>NRG_NI_E!N$2</f>
        <v>1.633705932932072</v>
      </c>
      <c r="O86" s="13">
        <f>NRG_NI_E!O$2</f>
        <v>1.461736887360275</v>
      </c>
      <c r="P86" s="13">
        <f>NRG_NI_E!P$2</f>
        <v>1.461736887360275</v>
      </c>
      <c r="Q86" s="13">
        <f>NRG_NI_E!Q$2</f>
        <v>1.375752364574377</v>
      </c>
      <c r="R86" s="13">
        <f>NRG_NI_E!R$2</f>
        <v>1.2897678417884779</v>
      </c>
      <c r="S86" s="13">
        <f>NRG_NI_E!S$2</f>
        <v>1.031814273430782</v>
      </c>
      <c r="T86" s="13">
        <f>NRG_NI_E!T$2</f>
        <v>1.096130696474634</v>
      </c>
      <c r="U86" s="13">
        <f>NRG_NI_E!U$2</f>
        <v>1.7515047291487531</v>
      </c>
      <c r="V86" s="13">
        <f>NRG_NI_E!V$2</f>
        <v>2.3593293207222699</v>
      </c>
      <c r="W86" s="13">
        <f>NRG_NI_E!W$2</f>
        <v>0.9282889079965605</v>
      </c>
      <c r="X86" s="13">
        <f>NRG_NI_E!X$2</f>
        <v>0.59492691315563195</v>
      </c>
    </row>
    <row r="87" spans="1:24" ht="11.25" customHeight="1" x14ac:dyDescent="0.2">
      <c r="A87" s="11" t="s">
        <v>166</v>
      </c>
      <c r="B87" s="12" t="str">
        <f ca="1">HYPERLINK("#"&amp;CELL("address",NRG_CL_E!$X$2),"NRG_CL_E")</f>
        <v>NRG_CL_E</v>
      </c>
      <c r="C87" s="13">
        <f>NRG_CL_E!C$2</f>
        <v>0</v>
      </c>
      <c r="D87" s="13">
        <f>NRG_CL_E!D$2</f>
        <v>0</v>
      </c>
      <c r="E87" s="13">
        <f>NRG_CL_E!E$2</f>
        <v>0</v>
      </c>
      <c r="F87" s="13">
        <f>NRG_CL_E!F$2</f>
        <v>0</v>
      </c>
      <c r="G87" s="13">
        <f>NRG_CL_E!G$2</f>
        <v>0</v>
      </c>
      <c r="H87" s="13">
        <f>NRG_CL_E!H$2</f>
        <v>0</v>
      </c>
      <c r="I87" s="13">
        <f>NRG_CL_E!I$2</f>
        <v>0</v>
      </c>
      <c r="J87" s="13">
        <f>NRG_CL_E!J$2</f>
        <v>0</v>
      </c>
      <c r="K87" s="13">
        <f>NRG_CL_E!K$2</f>
        <v>0</v>
      </c>
      <c r="L87" s="13">
        <f>NRG_CL_E!L$2</f>
        <v>0</v>
      </c>
      <c r="M87" s="13">
        <f>NRG_CL_E!M$2</f>
        <v>0</v>
      </c>
      <c r="N87" s="13">
        <f>NRG_CL_E!N$2</f>
        <v>0</v>
      </c>
      <c r="O87" s="13">
        <f>NRG_CL_E!O$2</f>
        <v>0</v>
      </c>
      <c r="P87" s="13">
        <f>NRG_CL_E!P$2</f>
        <v>0</v>
      </c>
      <c r="Q87" s="13">
        <f>NRG_CL_E!Q$2</f>
        <v>0</v>
      </c>
      <c r="R87" s="13">
        <f>NRG_CL_E!R$2</f>
        <v>0</v>
      </c>
      <c r="S87" s="13">
        <f>NRG_CL_E!S$2</f>
        <v>0</v>
      </c>
      <c r="T87" s="13">
        <f>NRG_CL_E!T$2</f>
        <v>0</v>
      </c>
      <c r="U87" s="13">
        <f>NRG_CL_E!U$2</f>
        <v>0</v>
      </c>
      <c r="V87" s="13">
        <f>NRG_CL_E!V$2</f>
        <v>0</v>
      </c>
      <c r="W87" s="13">
        <f>NRG_CL_E!W$2</f>
        <v>0</v>
      </c>
      <c r="X87" s="13">
        <f>NRG_CL_E!X$2</f>
        <v>0</v>
      </c>
    </row>
    <row r="88" spans="1:24" ht="11.25" customHeight="1" x14ac:dyDescent="0.2">
      <c r="A88" s="11" t="s">
        <v>167</v>
      </c>
      <c r="B88" s="12" t="str">
        <f ca="1">HYPERLINK("#"&amp;CELL("address",NRG_LNG_E!$X$2),"NRG_LNG_E")</f>
        <v>NRG_LNG_E</v>
      </c>
      <c r="C88" s="13">
        <f>NRG_LNG_E!C$2</f>
        <v>0</v>
      </c>
      <c r="D88" s="13">
        <f>NRG_LNG_E!D$2</f>
        <v>0</v>
      </c>
      <c r="E88" s="13">
        <f>NRG_LNG_E!E$2</f>
        <v>0</v>
      </c>
      <c r="F88" s="13">
        <f>NRG_LNG_E!F$2</f>
        <v>0</v>
      </c>
      <c r="G88" s="13">
        <f>NRG_LNG_E!G$2</f>
        <v>0</v>
      </c>
      <c r="H88" s="13">
        <f>NRG_LNG_E!H$2</f>
        <v>0</v>
      </c>
      <c r="I88" s="13">
        <f>NRG_LNG_E!I$2</f>
        <v>0</v>
      </c>
      <c r="J88" s="13">
        <f>NRG_LNG_E!J$2</f>
        <v>0</v>
      </c>
      <c r="K88" s="13">
        <f>NRG_LNG_E!K$2</f>
        <v>0</v>
      </c>
      <c r="L88" s="13">
        <f>NRG_LNG_E!L$2</f>
        <v>0</v>
      </c>
      <c r="M88" s="13">
        <f>NRG_LNG_E!M$2</f>
        <v>0</v>
      </c>
      <c r="N88" s="13">
        <f>NRG_LNG_E!N$2</f>
        <v>0</v>
      </c>
      <c r="O88" s="13">
        <f>NRG_LNG_E!O$2</f>
        <v>0</v>
      </c>
      <c r="P88" s="13">
        <f>NRG_LNG_E!P$2</f>
        <v>0</v>
      </c>
      <c r="Q88" s="13">
        <f>NRG_LNG_E!Q$2</f>
        <v>0</v>
      </c>
      <c r="R88" s="13">
        <f>NRG_LNG_E!R$2</f>
        <v>0</v>
      </c>
      <c r="S88" s="13">
        <f>NRG_LNG_E!S$2</f>
        <v>0</v>
      </c>
      <c r="T88" s="13">
        <f>NRG_LNG_E!T$2</f>
        <v>0</v>
      </c>
      <c r="U88" s="13">
        <f>NRG_LNG_E!U$2</f>
        <v>0</v>
      </c>
      <c r="V88" s="13">
        <f>NRG_LNG_E!V$2</f>
        <v>0</v>
      </c>
      <c r="W88" s="13">
        <f>NRG_LNG_E!W$2</f>
        <v>0</v>
      </c>
      <c r="X88" s="13">
        <f>NRG_LNG_E!X$2</f>
        <v>0</v>
      </c>
    </row>
    <row r="89" spans="1:24" ht="11.25" customHeight="1" x14ac:dyDescent="0.2">
      <c r="A89" s="11" t="s">
        <v>168</v>
      </c>
      <c r="B89" s="12" t="str">
        <f ca="1">HYPERLINK("#"&amp;CELL("address",NRG_BIOG_E!$X$2),"NRG_BIOG_E")</f>
        <v>NRG_BIOG_E</v>
      </c>
      <c r="C89" s="13">
        <f>NRG_BIOG_E!C$2</f>
        <v>0</v>
      </c>
      <c r="D89" s="13">
        <f>NRG_BIOG_E!D$2</f>
        <v>0</v>
      </c>
      <c r="E89" s="13">
        <f>NRG_BIOG_E!E$2</f>
        <v>0</v>
      </c>
      <c r="F89" s="13">
        <f>NRG_BIOG_E!F$2</f>
        <v>0</v>
      </c>
      <c r="G89" s="13">
        <f>NRG_BIOG_E!G$2</f>
        <v>0</v>
      </c>
      <c r="H89" s="13">
        <f>NRG_BIOG_E!H$2</f>
        <v>0</v>
      </c>
      <c r="I89" s="13">
        <f>NRG_BIOG_E!I$2</f>
        <v>0</v>
      </c>
      <c r="J89" s="13">
        <f>NRG_BIOG_E!J$2</f>
        <v>0</v>
      </c>
      <c r="K89" s="13">
        <f>NRG_BIOG_E!K$2</f>
        <v>0</v>
      </c>
      <c r="L89" s="13">
        <f>NRG_BIOG_E!L$2</f>
        <v>0</v>
      </c>
      <c r="M89" s="13">
        <f>NRG_BIOG_E!M$2</f>
        <v>0</v>
      </c>
      <c r="N89" s="13">
        <f>NRG_BIOG_E!N$2</f>
        <v>0</v>
      </c>
      <c r="O89" s="13">
        <f>NRG_BIOG_E!O$2</f>
        <v>0</v>
      </c>
      <c r="P89" s="13">
        <f>NRG_BIOG_E!P$2</f>
        <v>0</v>
      </c>
      <c r="Q89" s="13">
        <f>NRG_BIOG_E!Q$2</f>
        <v>0</v>
      </c>
      <c r="R89" s="13">
        <f>NRG_BIOG_E!R$2</f>
        <v>0</v>
      </c>
      <c r="S89" s="13">
        <f>NRG_BIOG_E!S$2</f>
        <v>0</v>
      </c>
      <c r="T89" s="13">
        <f>NRG_BIOG_E!T$2</f>
        <v>0</v>
      </c>
      <c r="U89" s="13">
        <f>NRG_BIOG_E!U$2</f>
        <v>0</v>
      </c>
      <c r="V89" s="13">
        <f>NRG_BIOG_E!V$2</f>
        <v>0</v>
      </c>
      <c r="W89" s="13">
        <f>NRG_BIOG_E!W$2</f>
        <v>0</v>
      </c>
      <c r="X89" s="13">
        <f>NRG_BIOG_E!X$2</f>
        <v>0</v>
      </c>
    </row>
    <row r="90" spans="1:24" ht="11.25" customHeight="1" x14ac:dyDescent="0.2">
      <c r="A90" s="11" t="s">
        <v>169</v>
      </c>
      <c r="B90" s="12" t="str">
        <f ca="1">HYPERLINK("#"&amp;CELL("address",NRG_GTL_E!$X$2),"NRG_GTL_E")</f>
        <v>NRG_GTL_E</v>
      </c>
      <c r="C90" s="13">
        <f>NRG_GTL_E!C$2</f>
        <v>0</v>
      </c>
      <c r="D90" s="13">
        <f>NRG_GTL_E!D$2</f>
        <v>0</v>
      </c>
      <c r="E90" s="13">
        <f>NRG_GTL_E!E$2</f>
        <v>0</v>
      </c>
      <c r="F90" s="13">
        <f>NRG_GTL_E!F$2</f>
        <v>0</v>
      </c>
      <c r="G90" s="13">
        <f>NRG_GTL_E!G$2</f>
        <v>0</v>
      </c>
      <c r="H90" s="13">
        <f>NRG_GTL_E!H$2</f>
        <v>0</v>
      </c>
      <c r="I90" s="13">
        <f>NRG_GTL_E!I$2</f>
        <v>0</v>
      </c>
      <c r="J90" s="13">
        <f>NRG_GTL_E!J$2</f>
        <v>0</v>
      </c>
      <c r="K90" s="13">
        <f>NRG_GTL_E!K$2</f>
        <v>0</v>
      </c>
      <c r="L90" s="13">
        <f>NRG_GTL_E!L$2</f>
        <v>0</v>
      </c>
      <c r="M90" s="13">
        <f>NRG_GTL_E!M$2</f>
        <v>0</v>
      </c>
      <c r="N90" s="13">
        <f>NRG_GTL_E!N$2</f>
        <v>0</v>
      </c>
      <c r="O90" s="13">
        <f>NRG_GTL_E!O$2</f>
        <v>0</v>
      </c>
      <c r="P90" s="13">
        <f>NRG_GTL_E!P$2</f>
        <v>0</v>
      </c>
      <c r="Q90" s="13">
        <f>NRG_GTL_E!Q$2</f>
        <v>0</v>
      </c>
      <c r="R90" s="13">
        <f>NRG_GTL_E!R$2</f>
        <v>0</v>
      </c>
      <c r="S90" s="13">
        <f>NRG_GTL_E!S$2</f>
        <v>0</v>
      </c>
      <c r="T90" s="13">
        <f>NRG_GTL_E!T$2</f>
        <v>0</v>
      </c>
      <c r="U90" s="13">
        <f>NRG_GTL_E!U$2</f>
        <v>0</v>
      </c>
      <c r="V90" s="13">
        <f>NRG_GTL_E!V$2</f>
        <v>0</v>
      </c>
      <c r="W90" s="13">
        <f>NRG_GTL_E!W$2</f>
        <v>0</v>
      </c>
      <c r="X90" s="13">
        <f>NRG_GTL_E!X$2</f>
        <v>0</v>
      </c>
    </row>
    <row r="91" spans="1:24" ht="11.25" customHeight="1" x14ac:dyDescent="0.2">
      <c r="A91" s="11" t="s">
        <v>170</v>
      </c>
      <c r="B91" s="12" t="str">
        <f ca="1">HYPERLINK("#"&amp;CELL("address",NRG_CPP_E!$X$2),"NRG_CPP_E")</f>
        <v>NRG_CPP_E</v>
      </c>
      <c r="C91" s="13">
        <f>NRG_CPP_E!C$2</f>
        <v>0</v>
      </c>
      <c r="D91" s="13">
        <f>NRG_CPP_E!D$2</f>
        <v>0</v>
      </c>
      <c r="E91" s="13">
        <f>NRG_CPP_E!E$2</f>
        <v>0</v>
      </c>
      <c r="F91" s="13">
        <f>NRG_CPP_E!F$2</f>
        <v>0</v>
      </c>
      <c r="G91" s="13">
        <f>NRG_CPP_E!G$2</f>
        <v>0</v>
      </c>
      <c r="H91" s="13">
        <f>NRG_CPP_E!H$2</f>
        <v>0</v>
      </c>
      <c r="I91" s="13">
        <f>NRG_CPP_E!I$2</f>
        <v>0</v>
      </c>
      <c r="J91" s="13">
        <f>NRG_CPP_E!J$2</f>
        <v>0</v>
      </c>
      <c r="K91" s="13">
        <f>NRG_CPP_E!K$2</f>
        <v>0</v>
      </c>
      <c r="L91" s="13">
        <f>NRG_CPP_E!L$2</f>
        <v>0</v>
      </c>
      <c r="M91" s="13">
        <f>NRG_CPP_E!M$2</f>
        <v>0</v>
      </c>
      <c r="N91" s="13">
        <f>NRG_CPP_E!N$2</f>
        <v>0</v>
      </c>
      <c r="O91" s="13">
        <f>NRG_CPP_E!O$2</f>
        <v>0</v>
      </c>
      <c r="P91" s="13">
        <f>NRG_CPP_E!P$2</f>
        <v>0</v>
      </c>
      <c r="Q91" s="13">
        <f>NRG_CPP_E!Q$2</f>
        <v>0</v>
      </c>
      <c r="R91" s="13">
        <f>NRG_CPP_E!R$2</f>
        <v>0</v>
      </c>
      <c r="S91" s="13">
        <f>NRG_CPP_E!S$2</f>
        <v>0</v>
      </c>
      <c r="T91" s="13">
        <f>NRG_CPP_E!T$2</f>
        <v>0</v>
      </c>
      <c r="U91" s="13">
        <f>NRG_CPP_E!U$2</f>
        <v>0</v>
      </c>
      <c r="V91" s="13">
        <f>NRG_CPP_E!V$2</f>
        <v>0</v>
      </c>
      <c r="W91" s="13">
        <f>NRG_CPP_E!W$2</f>
        <v>0</v>
      </c>
      <c r="X91" s="13">
        <f>NRG_CPP_E!X$2</f>
        <v>0</v>
      </c>
    </row>
    <row r="92" spans="1:24" ht="11.25" customHeight="1" x14ac:dyDescent="0.2">
      <c r="A92" s="11" t="s">
        <v>171</v>
      </c>
      <c r="B92" s="12" t="str">
        <f ca="1">HYPERLINK("#"&amp;CELL("address",NRG_NSP_E!$X$2),"NRG_NSP_E")</f>
        <v>NRG_NSP_E</v>
      </c>
      <c r="C92" s="13">
        <f>NRG_NSP_E!C$2</f>
        <v>0</v>
      </c>
      <c r="D92" s="13">
        <f>NRG_NSP_E!D$2</f>
        <v>0</v>
      </c>
      <c r="E92" s="13">
        <f>NRG_NSP_E!E$2</f>
        <v>0</v>
      </c>
      <c r="F92" s="13">
        <f>NRG_NSP_E!F$2</f>
        <v>0</v>
      </c>
      <c r="G92" s="13">
        <f>NRG_NSP_E!G$2</f>
        <v>0</v>
      </c>
      <c r="H92" s="13">
        <f>NRG_NSP_E!H$2</f>
        <v>0</v>
      </c>
      <c r="I92" s="13">
        <f>NRG_NSP_E!I$2</f>
        <v>0</v>
      </c>
      <c r="J92" s="13">
        <f>NRG_NSP_E!J$2</f>
        <v>0</v>
      </c>
      <c r="K92" s="13">
        <f>NRG_NSP_E!K$2</f>
        <v>0</v>
      </c>
      <c r="L92" s="13">
        <f>NRG_NSP_E!L$2</f>
        <v>0</v>
      </c>
      <c r="M92" s="13">
        <f>NRG_NSP_E!M$2</f>
        <v>0</v>
      </c>
      <c r="N92" s="13">
        <f>NRG_NSP_E!N$2</f>
        <v>0</v>
      </c>
      <c r="O92" s="13">
        <f>NRG_NSP_E!O$2</f>
        <v>0</v>
      </c>
      <c r="P92" s="13">
        <f>NRG_NSP_E!P$2</f>
        <v>0</v>
      </c>
      <c r="Q92" s="13">
        <f>NRG_NSP_E!Q$2</f>
        <v>0</v>
      </c>
      <c r="R92" s="13">
        <f>NRG_NSP_E!R$2</f>
        <v>0</v>
      </c>
      <c r="S92" s="13">
        <f>NRG_NSP_E!S$2</f>
        <v>0</v>
      </c>
      <c r="T92" s="13">
        <f>NRG_NSP_E!T$2</f>
        <v>0</v>
      </c>
      <c r="U92" s="13">
        <f>NRG_NSP_E!U$2</f>
        <v>0</v>
      </c>
      <c r="V92" s="13">
        <f>NRG_NSP_E!V$2</f>
        <v>0</v>
      </c>
      <c r="W92" s="13">
        <f>NRG_NSP_E!W$2</f>
        <v>0</v>
      </c>
      <c r="X92" s="13">
        <f>NRG_NSP_E!X$2</f>
        <v>0</v>
      </c>
    </row>
    <row r="93" spans="1:24" ht="11.25" customHeight="1" x14ac:dyDescent="0.2">
      <c r="A93" s="9" t="s">
        <v>172</v>
      </c>
      <c r="B93" s="9" t="str">
        <f ca="1">HYPERLINK("#"&amp;CELL("address",DL!$X$2),"DL")</f>
        <v>DL</v>
      </c>
      <c r="C93" s="10">
        <f>DL!C$2</f>
        <v>1613.8569217540842</v>
      </c>
      <c r="D93" s="10">
        <f>DL!D$2</f>
        <v>1740.781857265692</v>
      </c>
      <c r="E93" s="10">
        <f>DL!E$2</f>
        <v>1767.250472914875</v>
      </c>
      <c r="F93" s="10">
        <f>DL!F$2</f>
        <v>1801.1347377472052</v>
      </c>
      <c r="G93" s="10">
        <f>DL!G$2</f>
        <v>1908.9757523645744</v>
      </c>
      <c r="H93" s="10">
        <f>DL!H$2</f>
        <v>1879.3425623387789</v>
      </c>
      <c r="I93" s="10">
        <f>DL!I$2</f>
        <v>2199.2001719690452</v>
      </c>
      <c r="J93" s="10">
        <f>DL!J$2</f>
        <v>1682.5513327601029</v>
      </c>
      <c r="K93" s="10">
        <f>DL!K$2</f>
        <v>1629.2159071367153</v>
      </c>
      <c r="L93" s="10">
        <f>DL!L$2</f>
        <v>1354.4330180567499</v>
      </c>
      <c r="M93" s="10">
        <f>DL!M$2</f>
        <v>1424.6789337919174</v>
      </c>
      <c r="N93" s="10">
        <f>DL!N$2</f>
        <v>1362.9867583834912</v>
      </c>
      <c r="O93" s="10">
        <f>DL!O$2</f>
        <v>1334.9004299226137</v>
      </c>
      <c r="P93" s="10">
        <f>DL!P$2</f>
        <v>1116.2641444539984</v>
      </c>
      <c r="Q93" s="10">
        <f>DL!Q$2</f>
        <v>1068.8144453998279</v>
      </c>
      <c r="R93" s="10">
        <f>DL!R$2</f>
        <v>1077.0687016337058</v>
      </c>
      <c r="S93" s="10">
        <f>DL!S$2</f>
        <v>1073.3576096302666</v>
      </c>
      <c r="T93" s="10">
        <f>DL!T$2</f>
        <v>998.03619948409278</v>
      </c>
      <c r="U93" s="10">
        <f>DL!U$2</f>
        <v>989.73482373172828</v>
      </c>
      <c r="V93" s="10">
        <f>DL!V$2</f>
        <v>885.28744625967329</v>
      </c>
      <c r="W93" s="10">
        <f>DL!W$2</f>
        <v>860.93981083404981</v>
      </c>
      <c r="X93" s="10">
        <f>DL!X$2</f>
        <v>859.39475494410999</v>
      </c>
    </row>
    <row r="94" spans="1:24" ht="11.25" customHeight="1" x14ac:dyDescent="0.2">
      <c r="A94" s="9" t="s">
        <v>173</v>
      </c>
      <c r="B94" s="9" t="str">
        <f ca="1">HYPERLINK("#"&amp;CELL("address",AFC!$X$2),"AFC")</f>
        <v>AFC</v>
      </c>
      <c r="C94" s="10">
        <f>AFC!C$2</f>
        <v>24119.924935511601</v>
      </c>
      <c r="D94" s="10">
        <f>AFC!D$2</f>
        <v>24613.257523645738</v>
      </c>
      <c r="E94" s="10">
        <f>AFC!E$2</f>
        <v>24529.606104901115</v>
      </c>
      <c r="F94" s="10">
        <f>AFC!F$2</f>
        <v>25213.113327601026</v>
      </c>
      <c r="G94" s="10">
        <f>AFC!G$2</f>
        <v>25275.751848667242</v>
      </c>
      <c r="H94" s="10">
        <f>AFC!H$2</f>
        <v>25957.812295786756</v>
      </c>
      <c r="I94" s="10">
        <f>AFC!I$2</f>
        <v>26468.35468615649</v>
      </c>
      <c r="J94" s="10">
        <f>AFC!J$2</f>
        <v>26283.546861564912</v>
      </c>
      <c r="K94" s="10">
        <f>AFC!K$2</f>
        <v>26047.846173688744</v>
      </c>
      <c r="L94" s="10">
        <f>AFC!L$2</f>
        <v>24079.731814273426</v>
      </c>
      <c r="M94" s="10">
        <f>AFC!M$2</f>
        <v>24796.326569217537</v>
      </c>
      <c r="N94" s="10">
        <f>AFC!N$2</f>
        <v>25009.717454858132</v>
      </c>
      <c r="O94" s="10">
        <f>AFC!O$2</f>
        <v>24018.226139294926</v>
      </c>
      <c r="P94" s="10">
        <f>AFC!P$2</f>
        <v>22701.913929492686</v>
      </c>
      <c r="Q94" s="10">
        <f>AFC!Q$2</f>
        <v>22554.788907996557</v>
      </c>
      <c r="R94" s="10">
        <f>AFC!R$2</f>
        <v>22810.17687016337</v>
      </c>
      <c r="S94" s="10">
        <f>AFC!S$2</f>
        <v>23114.961564918322</v>
      </c>
      <c r="T94" s="10">
        <f>AFC!T$2</f>
        <v>24376.388478073939</v>
      </c>
      <c r="U94" s="10">
        <f>AFC!U$2</f>
        <v>24898.704385210654</v>
      </c>
      <c r="V94" s="10">
        <f>AFC!V$2</f>
        <v>25070.540498710234</v>
      </c>
      <c r="W94" s="10">
        <f>AFC!W$2</f>
        <v>25087.505503009466</v>
      </c>
      <c r="X94" s="10">
        <f>AFC!X$2</f>
        <v>26743.546603611343</v>
      </c>
    </row>
    <row r="95" spans="1:24" ht="11.25" customHeight="1" x14ac:dyDescent="0.2">
      <c r="A95" s="11" t="s">
        <v>174</v>
      </c>
      <c r="B95" s="12" t="str">
        <f ca="1">HYPERLINK("#"&amp;CELL("address",FC_NE!$X$2),"FC_NE")</f>
        <v>FC_NE</v>
      </c>
      <c r="C95" s="13">
        <f>FC_NE!C$2</f>
        <v>1891.6044711951845</v>
      </c>
      <c r="D95" s="13">
        <f>FC_NE!D$2</f>
        <v>1838.5066208082544</v>
      </c>
      <c r="E95" s="13">
        <f>FC_NE!E$2</f>
        <v>1775.2245915735166</v>
      </c>
      <c r="F95" s="13">
        <f>FC_NE!F$2</f>
        <v>1622.972312983663</v>
      </c>
      <c r="G95" s="13">
        <f>FC_NE!G$2</f>
        <v>2033.0824591573514</v>
      </c>
      <c r="H95" s="13">
        <f>FC_NE!H$2</f>
        <v>2626.5334479793637</v>
      </c>
      <c r="I95" s="13">
        <f>FC_NE!I$2</f>
        <v>2564.4009458297505</v>
      </c>
      <c r="J95" s="13">
        <f>FC_NE!J$2</f>
        <v>2367.3250214961308</v>
      </c>
      <c r="K95" s="13">
        <f>FC_NE!K$2</f>
        <v>2300.0223559759243</v>
      </c>
      <c r="L95" s="13">
        <f>FC_NE!L$2</f>
        <v>2145.0128116938949</v>
      </c>
      <c r="M95" s="13">
        <f>FC_NE!M$2</f>
        <v>2056.9842648323302</v>
      </c>
      <c r="N95" s="13">
        <f>FC_NE!N$2</f>
        <v>2223.2374032674115</v>
      </c>
      <c r="O95" s="13">
        <f>FC_NE!O$2</f>
        <v>1728.9911435941531</v>
      </c>
      <c r="P95" s="13">
        <f>FC_NE!P$2</f>
        <v>1457.1020636285466</v>
      </c>
      <c r="Q95" s="13">
        <f>FC_NE!Q$2</f>
        <v>1519.8135855546</v>
      </c>
      <c r="R95" s="13">
        <f>FC_NE!R$2</f>
        <v>1124.9296646603611</v>
      </c>
      <c r="S95" s="13">
        <f>FC_NE!S$2</f>
        <v>1142.8674978503868</v>
      </c>
      <c r="T95" s="13">
        <f>FC_NE!T$2</f>
        <v>1077.9477214101462</v>
      </c>
      <c r="U95" s="13">
        <f>FC_NE!U$2</f>
        <v>1018.4669819432501</v>
      </c>
      <c r="V95" s="13">
        <f>FC_NE!V$2</f>
        <v>1136.8458297506447</v>
      </c>
      <c r="W95" s="13">
        <f>FC_NE!W$2</f>
        <v>1294.8793637145313</v>
      </c>
      <c r="X95" s="13">
        <f>FC_NE!X$2</f>
        <v>1202.9689595872744</v>
      </c>
    </row>
    <row r="96" spans="1:24" ht="11.25" customHeight="1" x14ac:dyDescent="0.2">
      <c r="A96" s="14" t="s">
        <v>175</v>
      </c>
      <c r="B96" s="15" t="str">
        <f ca="1">HYPERLINK("#"&amp;CELL("address",TI_NRG_FC_IND_NE!$X$2),"TI_NRG_FC_IND_NE")</f>
        <v>TI_NRG_FC_IND_NE</v>
      </c>
      <c r="C96" s="16">
        <f>TI_NRG_FC_IND_NE!C$2</f>
        <v>1787.9072226999137</v>
      </c>
      <c r="D96" s="16">
        <f>TI_NRG_FC_IND_NE!D$2</f>
        <v>1764.0871023215818</v>
      </c>
      <c r="E96" s="16">
        <f>TI_NRG_FC_IND_NE!E$2</f>
        <v>1715.694668959587</v>
      </c>
      <c r="F96" s="16">
        <f>TI_NRG_FC_IND_NE!F$2</f>
        <v>1555.7610490111779</v>
      </c>
      <c r="G96" s="16">
        <f>TI_NRG_FC_IND_NE!G$2</f>
        <v>1938.9867583834907</v>
      </c>
      <c r="H96" s="16">
        <f>TI_NRG_FC_IND_NE!H$2</f>
        <v>2458.6895958727428</v>
      </c>
      <c r="I96" s="16">
        <f>TI_NRG_FC_IND_NE!I$2</f>
        <v>2502.1418744625967</v>
      </c>
      <c r="J96" s="16">
        <f>TI_NRG_FC_IND_NE!J$2</f>
        <v>2324.3982803095441</v>
      </c>
      <c r="K96" s="16">
        <f>TI_NRG_FC_IND_NE!K$2</f>
        <v>2241.9653482373174</v>
      </c>
      <c r="L96" s="16">
        <f>TI_NRG_FC_IND_NE!L$2</f>
        <v>2090.5062768701632</v>
      </c>
      <c r="M96" s="16">
        <f>TI_NRG_FC_IND_NE!M$2</f>
        <v>2015.2633705932928</v>
      </c>
      <c r="N96" s="16">
        <f>TI_NRG_FC_IND_NE!N$2</f>
        <v>2177.0494411006016</v>
      </c>
      <c r="O96" s="16">
        <f>TI_NRG_FC_IND_NE!O$2</f>
        <v>1671.046173688736</v>
      </c>
      <c r="P96" s="16">
        <f>TI_NRG_FC_IND_NE!P$2</f>
        <v>1398.3172828890797</v>
      </c>
      <c r="Q96" s="16">
        <f>TI_NRG_FC_IND_NE!Q$2</f>
        <v>1471.9460877042129</v>
      </c>
      <c r="R96" s="16">
        <f>TI_NRG_FC_IND_NE!R$2</f>
        <v>1074.5427343078245</v>
      </c>
      <c r="S96" s="16">
        <f>TI_NRG_FC_IND_NE!S$2</f>
        <v>1079.0440240756664</v>
      </c>
      <c r="T96" s="16">
        <f>TI_NRG_FC_IND_NE!T$2</f>
        <v>999.76010318142721</v>
      </c>
      <c r="U96" s="16">
        <f>TI_NRG_FC_IND_NE!U$2</f>
        <v>942.12502149613067</v>
      </c>
      <c r="V96" s="16">
        <f>TI_NRG_FC_IND_NE!V$2</f>
        <v>1054.5880481513327</v>
      </c>
      <c r="W96" s="16">
        <f>TI_NRG_FC_IND_NE!W$2</f>
        <v>1219.1558039552881</v>
      </c>
      <c r="X96" s="16">
        <f>TI_NRG_FC_IND_NE!X$2</f>
        <v>1099.2523645743768</v>
      </c>
    </row>
    <row r="97" spans="1:24" ht="11.25" customHeight="1" x14ac:dyDescent="0.2">
      <c r="A97" s="17" t="s">
        <v>176</v>
      </c>
      <c r="B97" s="18" t="str">
        <f ca="1">HYPERLINK("#"&amp;CELL("address",TI_NE!$X$2),"TI_NE")</f>
        <v>TI_NE</v>
      </c>
      <c r="C97" s="19">
        <f>TI_NE!C$2</f>
        <v>0</v>
      </c>
      <c r="D97" s="19">
        <f>TI_NE!D$2</f>
        <v>0</v>
      </c>
      <c r="E97" s="19">
        <f>TI_NE!E$2</f>
        <v>0</v>
      </c>
      <c r="F97" s="19">
        <f>TI_NE!F$2</f>
        <v>0</v>
      </c>
      <c r="G97" s="19">
        <f>TI_NE!G$2</f>
        <v>0</v>
      </c>
      <c r="H97" s="19">
        <f>TI_NE!H$2</f>
        <v>159.74376612209801</v>
      </c>
      <c r="I97" s="19">
        <f>TI_NE!I$2</f>
        <v>256.80395528804809</v>
      </c>
      <c r="J97" s="19">
        <f>TI_NE!J$2</f>
        <v>0</v>
      </c>
      <c r="K97" s="19">
        <f>TI_NE!K$2</f>
        <v>0</v>
      </c>
      <c r="L97" s="19">
        <f>TI_NE!L$2</f>
        <v>503.18073946689594</v>
      </c>
      <c r="M97" s="19">
        <f>TI_NE!M$2</f>
        <v>584.71676698194335</v>
      </c>
      <c r="N97" s="19">
        <f>TI_NE!N$2</f>
        <v>494.77523645743764</v>
      </c>
      <c r="O97" s="19">
        <f>TI_NE!O$2</f>
        <v>0</v>
      </c>
      <c r="P97" s="19">
        <f>TI_NE!P$2</f>
        <v>0</v>
      </c>
      <c r="Q97" s="19">
        <f>TI_NE!Q$2</f>
        <v>0</v>
      </c>
      <c r="R97" s="19">
        <f>TI_NE!R$2</f>
        <v>0</v>
      </c>
      <c r="S97" s="19">
        <f>TI_NE!S$2</f>
        <v>0</v>
      </c>
      <c r="T97" s="19">
        <f>TI_NE!T$2</f>
        <v>0</v>
      </c>
      <c r="U97" s="19">
        <f>TI_NE!U$2</f>
        <v>0</v>
      </c>
      <c r="V97" s="19">
        <f>TI_NE!V$2</f>
        <v>0</v>
      </c>
      <c r="W97" s="19">
        <f>TI_NE!W$2</f>
        <v>0</v>
      </c>
      <c r="X97" s="19">
        <f>TI_NE!X$2</f>
        <v>0</v>
      </c>
    </row>
    <row r="98" spans="1:24" ht="11.25" customHeight="1" x14ac:dyDescent="0.2">
      <c r="A98" s="17" t="s">
        <v>177</v>
      </c>
      <c r="B98" s="18" t="str">
        <f ca="1">HYPERLINK("#"&amp;CELL("address",NRG_NE!$X$2),"NRG_NE")</f>
        <v>NRG_NE</v>
      </c>
      <c r="C98" s="19">
        <f>NRG_NE!C$2</f>
        <v>7.6812553740326726</v>
      </c>
      <c r="D98" s="19">
        <f>NRG_NE!D$2</f>
        <v>17.827429062768701</v>
      </c>
      <c r="E98" s="19">
        <f>NRG_NE!E$2</f>
        <v>10.56173688736027</v>
      </c>
      <c r="F98" s="19">
        <f>NRG_NE!F$2</f>
        <v>0</v>
      </c>
      <c r="G98" s="19">
        <f>NRG_NE!G$2</f>
        <v>0</v>
      </c>
      <c r="H98" s="19">
        <f>NRG_NE!H$2</f>
        <v>0</v>
      </c>
      <c r="I98" s="19">
        <f>NRG_NE!I$2</f>
        <v>0</v>
      </c>
      <c r="J98" s="19">
        <f>NRG_NE!J$2</f>
        <v>0</v>
      </c>
      <c r="K98" s="19">
        <f>NRG_NE!K$2</f>
        <v>0</v>
      </c>
      <c r="L98" s="19">
        <f>NRG_NE!L$2</f>
        <v>0</v>
      </c>
      <c r="M98" s="19">
        <f>NRG_NE!M$2</f>
        <v>0</v>
      </c>
      <c r="N98" s="19">
        <f>NRG_NE!N$2</f>
        <v>0</v>
      </c>
      <c r="O98" s="19">
        <f>NRG_NE!O$2</f>
        <v>0</v>
      </c>
      <c r="P98" s="19">
        <f>NRG_NE!P$2</f>
        <v>0</v>
      </c>
      <c r="Q98" s="19">
        <f>NRG_NE!Q$2</f>
        <v>0</v>
      </c>
      <c r="R98" s="19">
        <f>NRG_NE!R$2</f>
        <v>0</v>
      </c>
      <c r="S98" s="19">
        <f>NRG_NE!S$2</f>
        <v>0</v>
      </c>
      <c r="T98" s="19">
        <f>NRG_NE!T$2</f>
        <v>0</v>
      </c>
      <c r="U98" s="19">
        <f>NRG_NE!U$2</f>
        <v>0</v>
      </c>
      <c r="V98" s="19">
        <f>NRG_NE!V$2</f>
        <v>0</v>
      </c>
      <c r="W98" s="19">
        <f>NRG_NE!W$2</f>
        <v>0</v>
      </c>
      <c r="X98" s="19">
        <f>NRG_NE!X$2</f>
        <v>0</v>
      </c>
    </row>
    <row r="99" spans="1:24" ht="11.25" customHeight="1" x14ac:dyDescent="0.2">
      <c r="A99" s="17" t="s">
        <v>178</v>
      </c>
      <c r="B99" s="18" t="str">
        <f ca="1">HYPERLINK("#"&amp;CELL("address",FC_IND_NE!$X$2),"FC_IND_NE")</f>
        <v>FC_IND_NE</v>
      </c>
      <c r="C99" s="19">
        <f>FC_IND_NE!C$2</f>
        <v>1780.2259673258809</v>
      </c>
      <c r="D99" s="19">
        <f>FC_IND_NE!D$2</f>
        <v>1746.2596732588133</v>
      </c>
      <c r="E99" s="19">
        <f>FC_IND_NE!E$2</f>
        <v>1705.1328460877039</v>
      </c>
      <c r="F99" s="19">
        <f>FC_IND_NE!F$2</f>
        <v>1555.7610490111779</v>
      </c>
      <c r="G99" s="19">
        <f>FC_IND_NE!G$2</f>
        <v>1938.9867583834907</v>
      </c>
      <c r="H99" s="19">
        <f>FC_IND_NE!H$2</f>
        <v>2298.9458297506449</v>
      </c>
      <c r="I99" s="19">
        <f>FC_IND_NE!I$2</f>
        <v>2245.3379191745485</v>
      </c>
      <c r="J99" s="19">
        <f>FC_IND_NE!J$2</f>
        <v>2314.4384350816854</v>
      </c>
      <c r="K99" s="19">
        <f>FC_IND_NE!K$2</f>
        <v>2241.9653482373174</v>
      </c>
      <c r="L99" s="19">
        <f>FC_IND_NE!L$2</f>
        <v>1587.3254514187447</v>
      </c>
      <c r="M99" s="19">
        <f>FC_IND_NE!M$2</f>
        <v>1430.5466036113498</v>
      </c>
      <c r="N99" s="19">
        <f>FC_IND_NE!N$2</f>
        <v>1682.274204643164</v>
      </c>
      <c r="O99" s="19">
        <f>FC_IND_NE!O$2</f>
        <v>1671.046173688736</v>
      </c>
      <c r="P99" s="19">
        <f>FC_IND_NE!P$2</f>
        <v>1393.9084264832329</v>
      </c>
      <c r="Q99" s="19">
        <f>FC_IND_NE!Q$2</f>
        <v>1459.9873602751502</v>
      </c>
      <c r="R99" s="19">
        <f>FC_IND_NE!R$2</f>
        <v>1066.3560619088562</v>
      </c>
      <c r="S99" s="19">
        <f>FC_IND_NE!S$2</f>
        <v>1078.4144453998281</v>
      </c>
      <c r="T99" s="19">
        <f>FC_IND_NE!T$2</f>
        <v>998.504815133276</v>
      </c>
      <c r="U99" s="19">
        <f>FC_IND_NE!U$2</f>
        <v>941.76792777300079</v>
      </c>
      <c r="V99" s="19">
        <f>FC_IND_NE!V$2</f>
        <v>1054.2309544282027</v>
      </c>
      <c r="W99" s="19">
        <f>FC_IND_NE!W$2</f>
        <v>1218.6185726569217</v>
      </c>
      <c r="X99" s="19">
        <f>FC_IND_NE!X$2</f>
        <v>1098.9601031814275</v>
      </c>
    </row>
    <row r="100" spans="1:24" ht="11.25" customHeight="1" x14ac:dyDescent="0.2">
      <c r="A100" s="20" t="s">
        <v>413</v>
      </c>
      <c r="B100" s="21" t="str">
        <f ca="1">HYPERLINK("#"&amp;CELL("address",FC_IND_CPC_NE!$X$2),"FC_IND_CPC_NE")</f>
        <v>FC_IND_CPC_NE</v>
      </c>
      <c r="C100" s="22">
        <f>FC_IND_CPC_NE!C$2</f>
        <v>1275.8239896818573</v>
      </c>
      <c r="D100" s="22">
        <f>FC_IND_CPC_NE!D$2</f>
        <v>1248.2754944110059</v>
      </c>
      <c r="E100" s="22">
        <f>FC_IND_CPC_NE!E$2</f>
        <v>1156.1981083404987</v>
      </c>
      <c r="F100" s="22">
        <f>FC_IND_CPC_NE!F$2</f>
        <v>1063.005159071367</v>
      </c>
      <c r="G100" s="22">
        <f>FC_IND_CPC_NE!G$2</f>
        <v>1293.5487532244194</v>
      </c>
      <c r="H100" s="22">
        <f>FC_IND_CPC_NE!H$2</f>
        <v>1774.1799884667935</v>
      </c>
      <c r="I100" s="22">
        <f>FC_IND_CPC_NE!I$2</f>
        <v>1543.498366294067</v>
      </c>
      <c r="J100" s="22">
        <f>FC_IND_CPC_NE!J$2</f>
        <v>1595.3660361134996</v>
      </c>
      <c r="K100" s="22">
        <f>FC_IND_CPC_NE!K$2</f>
        <v>1480.4446259673259</v>
      </c>
      <c r="L100" s="22">
        <f>FC_IND_CPC_NE!L$2</f>
        <v>1105.1362781459043</v>
      </c>
      <c r="M100" s="22">
        <f>FC_IND_CPC_NE!M$2</f>
        <v>814.18334835322548</v>
      </c>
      <c r="N100" s="22">
        <f>FC_IND_CPC_NE!N$2</f>
        <v>921.43533963886489</v>
      </c>
      <c r="O100" s="22">
        <f>FC_IND_CPC_NE!O$2</f>
        <v>927.71158997475345</v>
      </c>
      <c r="P100" s="22">
        <f>FC_IND_CPC_NE!P$2</f>
        <v>789.502213608175</v>
      </c>
      <c r="Q100" s="22">
        <f>FC_IND_CPC_NE!Q$2</f>
        <v>853.9921873597259</v>
      </c>
      <c r="R100" s="22">
        <f>FC_IND_CPC_NE!R$2</f>
        <v>354.85634256547178</v>
      </c>
      <c r="S100" s="22">
        <f>FC_IND_CPC_NE!S$2</f>
        <v>382.92241818206196</v>
      </c>
      <c r="T100" s="22">
        <f>FC_IND_CPC_NE!T$2</f>
        <v>387.89802503455576</v>
      </c>
      <c r="U100" s="22">
        <f>FC_IND_CPC_NE!U$2</f>
        <v>391.75337420226441</v>
      </c>
      <c r="V100" s="22">
        <f>FC_IND_CPC_NE!V$2</f>
        <v>397.27780091482595</v>
      </c>
      <c r="W100" s="22">
        <f>FC_IND_CPC_NE!W$2</f>
        <v>464.87503180898074</v>
      </c>
      <c r="X100" s="22">
        <f>FC_IND_CPC_NE!X$2</f>
        <v>406.6784367908017</v>
      </c>
    </row>
    <row r="101" spans="1:24" ht="11.25" customHeight="1" x14ac:dyDescent="0.2">
      <c r="A101" s="14" t="s">
        <v>179</v>
      </c>
      <c r="B101" s="15" t="str">
        <f ca="1">HYPERLINK("#"&amp;CELL("address",FC_TRA_NE!$X$2),"FC_TRA_NE")</f>
        <v>FC_TRA_NE</v>
      </c>
      <c r="C101" s="16">
        <f>FC_TRA_NE!C$2</f>
        <v>76.812811693895085</v>
      </c>
      <c r="D101" s="16">
        <f>FC_TRA_NE!D$2</f>
        <v>64.817970765262245</v>
      </c>
      <c r="E101" s="16">
        <f>FC_TRA_NE!E$2</f>
        <v>49.928374892519336</v>
      </c>
      <c r="F101" s="16">
        <f>FC_TRA_NE!F$2</f>
        <v>54.729148753224408</v>
      </c>
      <c r="G101" s="16">
        <f>FC_TRA_NE!G$2</f>
        <v>22.083662940670681</v>
      </c>
      <c r="H101" s="16">
        <f>FC_TRA_NE!H$2</f>
        <v>27.669819432502145</v>
      </c>
      <c r="I101" s="16">
        <f>FC_TRA_NE!I$2</f>
        <v>25.193465176268269</v>
      </c>
      <c r="J101" s="16">
        <f>FC_TRA_NE!J$2</f>
        <v>28.650472914875323</v>
      </c>
      <c r="K101" s="16">
        <f>FC_TRA_NE!K$2</f>
        <v>54.697850386930355</v>
      </c>
      <c r="L101" s="16">
        <f>FC_TRA_NE!L$2</f>
        <v>50.307652622527932</v>
      </c>
      <c r="M101" s="16">
        <f>FC_TRA_NE!M$2</f>
        <v>37.5220120378332</v>
      </c>
      <c r="N101" s="16">
        <f>FC_TRA_NE!N$2</f>
        <v>26.873000859845231</v>
      </c>
      <c r="O101" s="16">
        <f>FC_TRA_NE!O$2</f>
        <v>43.668701633705929</v>
      </c>
      <c r="P101" s="16">
        <f>FC_TRA_NE!P$2</f>
        <v>16.795614789337922</v>
      </c>
      <c r="Q101" s="16">
        <f>FC_TRA_NE!Q$2</f>
        <v>29.39234737747206</v>
      </c>
      <c r="R101" s="16">
        <f>FC_TRA_NE!R$2</f>
        <v>31.911693895098882</v>
      </c>
      <c r="S101" s="16">
        <f>FC_TRA_NE!S$2</f>
        <v>52.90627687016336</v>
      </c>
      <c r="T101" s="16">
        <f>FC_TRA_NE!T$2</f>
        <v>64.530438521066202</v>
      </c>
      <c r="U101" s="16">
        <f>FC_TRA_NE!U$2</f>
        <v>63.123129836629396</v>
      </c>
      <c r="V101" s="16">
        <f>FC_TRA_NE!V$2</f>
        <v>77.488392089423897</v>
      </c>
      <c r="W101" s="16">
        <f>FC_TRA_NE!W$2</f>
        <v>70.234135855546</v>
      </c>
      <c r="X101" s="16">
        <f>FC_TRA_NE!X$2</f>
        <v>97.969561478933784</v>
      </c>
    </row>
    <row r="102" spans="1:24" ht="11.25" customHeight="1" x14ac:dyDescent="0.2">
      <c r="A102" s="14" t="s">
        <v>180</v>
      </c>
      <c r="B102" s="15" t="str">
        <f ca="1">HYPERLINK("#"&amp;CELL("address",FC_OTH_NE!$X$2),"FC_OTH_NE")</f>
        <v>FC_OTH_NE</v>
      </c>
      <c r="C102" s="16">
        <f>FC_OTH_NE!C$2</f>
        <v>26.884436801375756</v>
      </c>
      <c r="D102" s="16">
        <f>FC_OTH_NE!D$2</f>
        <v>9.6015477214101459</v>
      </c>
      <c r="E102" s="16">
        <f>FC_OTH_NE!E$2</f>
        <v>9.6015477214101441</v>
      </c>
      <c r="F102" s="16">
        <f>FC_OTH_NE!F$2</f>
        <v>12.482115219260532</v>
      </c>
      <c r="G102" s="16">
        <f>FC_OTH_NE!G$2</f>
        <v>72.012037833190035</v>
      </c>
      <c r="H102" s="16">
        <f>FC_OTH_NE!H$2</f>
        <v>140.17403267411865</v>
      </c>
      <c r="I102" s="16">
        <f>FC_OTH_NE!I$2</f>
        <v>37.065606190885639</v>
      </c>
      <c r="J102" s="16">
        <f>FC_OTH_NE!J$2</f>
        <v>14.276268271711089</v>
      </c>
      <c r="K102" s="16">
        <f>FC_OTH_NE!K$2</f>
        <v>3.3591573516766982</v>
      </c>
      <c r="L102" s="16">
        <f>FC_OTH_NE!L$2</f>
        <v>4.1988822012037827</v>
      </c>
      <c r="M102" s="16">
        <f>FC_OTH_NE!M$2</f>
        <v>4.1988822012037827</v>
      </c>
      <c r="N102" s="16">
        <f>FC_OTH_NE!N$2</f>
        <v>19.314961306964744</v>
      </c>
      <c r="O102" s="16">
        <f>FC_OTH_NE!O$2</f>
        <v>14.276268271711093</v>
      </c>
      <c r="P102" s="16">
        <f>FC_OTH_NE!P$2</f>
        <v>41.989165950128971</v>
      </c>
      <c r="Q102" s="16">
        <f>FC_OTH_NE!Q$2</f>
        <v>18.475150472914873</v>
      </c>
      <c r="R102" s="16">
        <f>FC_OTH_NE!R$2</f>
        <v>18.47523645743766</v>
      </c>
      <c r="S102" s="16">
        <f>FC_OTH_NE!S$2</f>
        <v>10.91719690455718</v>
      </c>
      <c r="T102" s="16">
        <f>FC_OTH_NE!T$2</f>
        <v>13.657179707652615</v>
      </c>
      <c r="U102" s="16">
        <f>FC_OTH_NE!U$2</f>
        <v>13.218830610490114</v>
      </c>
      <c r="V102" s="16">
        <f>FC_OTH_NE!V$2</f>
        <v>4.7693895098882191</v>
      </c>
      <c r="W102" s="16">
        <f>FC_OTH_NE!W$2</f>
        <v>5.4894239036973342</v>
      </c>
      <c r="X102" s="16">
        <f>FC_OTH_NE!X$2</f>
        <v>5.7470335339638865</v>
      </c>
    </row>
    <row r="103" spans="1:24" ht="11.25" customHeight="1" x14ac:dyDescent="0.2">
      <c r="A103" s="11" t="s">
        <v>181</v>
      </c>
      <c r="B103" s="12" t="str">
        <f ca="1">HYPERLINK("#"&amp;CELL("address",FC_E!$X$2),"FC_E")</f>
        <v>FC_E</v>
      </c>
      <c r="C103" s="13">
        <f>FC_E!C$2</f>
        <v>21946.524935511607</v>
      </c>
      <c r="D103" s="13">
        <f>FC_E!D$2</f>
        <v>22305.109372312985</v>
      </c>
      <c r="E103" s="13">
        <f>FC_E!E$2</f>
        <v>22187.689681857268</v>
      </c>
      <c r="F103" s="13">
        <f>FC_E!F$2</f>
        <v>23181.274806534821</v>
      </c>
      <c r="G103" s="13">
        <f>FC_E!G$2</f>
        <v>23758.936113499567</v>
      </c>
      <c r="H103" s="13">
        <f>FC_E!H$2</f>
        <v>23586.793895098883</v>
      </c>
      <c r="I103" s="13">
        <f>FC_E!I$2</f>
        <v>23788.479191745486</v>
      </c>
      <c r="J103" s="13">
        <f>FC_E!J$2</f>
        <v>23169.606706792772</v>
      </c>
      <c r="K103" s="13">
        <f>FC_E!K$2</f>
        <v>23942.895528804813</v>
      </c>
      <c r="L103" s="13">
        <f>FC_E!L$2</f>
        <v>21775.632846087701</v>
      </c>
      <c r="M103" s="13">
        <f>FC_E!M$2</f>
        <v>22038.770937231297</v>
      </c>
      <c r="N103" s="13">
        <f>FC_E!N$2</f>
        <v>22590.60438521066</v>
      </c>
      <c r="O103" s="13">
        <f>FC_E!O$2</f>
        <v>22629.168357695613</v>
      </c>
      <c r="P103" s="13">
        <f>FC_E!P$2</f>
        <v>21631.326139294928</v>
      </c>
      <c r="Q103" s="13">
        <f>FC_E!Q$2</f>
        <v>21470.36835769561</v>
      </c>
      <c r="R103" s="13">
        <f>FC_E!R$2</f>
        <v>21600.241186586409</v>
      </c>
      <c r="S103" s="13">
        <f>FC_E!S$2</f>
        <v>21935.250816852968</v>
      </c>
      <c r="T103" s="13">
        <f>FC_E!T$2</f>
        <v>22980.153912295791</v>
      </c>
      <c r="U103" s="13">
        <f>FC_E!U$2</f>
        <v>23444.791831470335</v>
      </c>
      <c r="V103" s="13">
        <f>FC_E!V$2</f>
        <v>23712.653998280304</v>
      </c>
      <c r="W103" s="13">
        <f>FC_E!W$2</f>
        <v>23472.379879621665</v>
      </c>
      <c r="X103" s="13">
        <f>FC_E!X$2</f>
        <v>25279.750644883919</v>
      </c>
    </row>
    <row r="104" spans="1:24" ht="11.25" customHeight="1" x14ac:dyDescent="0.2">
      <c r="A104" s="14" t="s">
        <v>182</v>
      </c>
      <c r="B104" s="15" t="str">
        <f ca="1">HYPERLINK("#"&amp;CELL("address",FC_IND_E!$X$2),"FC_IND_E")</f>
        <v>FC_IND_E</v>
      </c>
      <c r="C104" s="16">
        <f>FC_IND_E!C$2</f>
        <v>8601.751504729149</v>
      </c>
      <c r="D104" s="16">
        <f>FC_IND_E!D$2</f>
        <v>9060.6646603611371</v>
      </c>
      <c r="E104" s="16">
        <f>FC_IND_E!E$2</f>
        <v>9665.0314703353397</v>
      </c>
      <c r="F104" s="16">
        <f>FC_IND_E!F$2</f>
        <v>9345.8343938091148</v>
      </c>
      <c r="G104" s="16">
        <f>FC_IND_E!G$2</f>
        <v>9250.7577815993118</v>
      </c>
      <c r="H104" s="16">
        <f>FC_IND_E!H$2</f>
        <v>8997.6510748065339</v>
      </c>
      <c r="I104" s="16">
        <f>FC_IND_E!I$2</f>
        <v>8653.8023215821158</v>
      </c>
      <c r="J104" s="16">
        <f>FC_IND_E!J$2</f>
        <v>8336.5711951848662</v>
      </c>
      <c r="K104" s="16">
        <f>FC_IND_E!K$2</f>
        <v>8318.6811693895088</v>
      </c>
      <c r="L104" s="16">
        <f>FC_IND_E!L$2</f>
        <v>6144.6257953568356</v>
      </c>
      <c r="M104" s="16">
        <f>FC_IND_E!M$2</f>
        <v>6484.1955288048139</v>
      </c>
      <c r="N104" s="16">
        <f>FC_IND_E!N$2</f>
        <v>7059.6920894239029</v>
      </c>
      <c r="O104" s="16">
        <f>FC_IND_E!O$2</f>
        <v>6748.2555460017193</v>
      </c>
      <c r="P104" s="16">
        <f>FC_IND_E!P$2</f>
        <v>6272.8449699054154</v>
      </c>
      <c r="Q104" s="16">
        <f>FC_IND_E!Q$2</f>
        <v>6427.4260533104043</v>
      </c>
      <c r="R104" s="16">
        <f>FC_IND_E!R$2</f>
        <v>6418.8982803095441</v>
      </c>
      <c r="S104" s="16">
        <f>FC_IND_E!S$2</f>
        <v>6263.7963886500438</v>
      </c>
      <c r="T104" s="16">
        <f>FC_IND_E!T$2</f>
        <v>6437.7290627687016</v>
      </c>
      <c r="U104" s="16">
        <f>FC_IND_E!U$2</f>
        <v>6612.4335339638865</v>
      </c>
      <c r="V104" s="16">
        <f>FC_IND_E!V$2</f>
        <v>6661.0636285468609</v>
      </c>
      <c r="W104" s="16">
        <f>FC_IND_E!W$2</f>
        <v>6437.031126397249</v>
      </c>
      <c r="X104" s="16">
        <f>FC_IND_E!X$2</f>
        <v>6856.3432502149599</v>
      </c>
    </row>
    <row r="105" spans="1:24" ht="11.25" customHeight="1" x14ac:dyDescent="0.2">
      <c r="A105" s="17" t="s">
        <v>183</v>
      </c>
      <c r="B105" s="18" t="str">
        <f ca="1">HYPERLINK("#"&amp;CELL("address",FC_IND_IS_E!$X$2),"FC_IND_IS_E")</f>
        <v>FC_IND_IS_E</v>
      </c>
      <c r="C105" s="19">
        <f>FC_IND_IS_E!C$2</f>
        <v>1612.0215477214101</v>
      </c>
      <c r="D105" s="19">
        <f>FC_IND_IS_E!D$2</f>
        <v>1397.8947549441098</v>
      </c>
      <c r="E105" s="19">
        <f>FC_IND_IS_E!E$2</f>
        <v>1341.3692777300087</v>
      </c>
      <c r="F105" s="19">
        <f>FC_IND_IS_E!F$2</f>
        <v>1462.7856620808252</v>
      </c>
      <c r="G105" s="19">
        <f>FC_IND_IS_E!G$2</f>
        <v>1740.2606792777297</v>
      </c>
      <c r="H105" s="19">
        <f>FC_IND_IS_E!H$2</f>
        <v>1867.8347205503005</v>
      </c>
      <c r="I105" s="19">
        <f>FC_IND_IS_E!I$2</f>
        <v>1914.0654729148753</v>
      </c>
      <c r="J105" s="19">
        <f>FC_IND_IS_E!J$2</f>
        <v>1687.8278503869301</v>
      </c>
      <c r="K105" s="19">
        <f>FC_IND_IS_E!K$2</f>
        <v>1490.6930997420461</v>
      </c>
      <c r="L105" s="19">
        <f>FC_IND_IS_E!L$2</f>
        <v>952.06000429922619</v>
      </c>
      <c r="M105" s="19">
        <f>FC_IND_IS_E!M$2</f>
        <v>1098.3471969045572</v>
      </c>
      <c r="N105" s="19">
        <f>FC_IND_IS_E!N$2</f>
        <v>1377.8040068787618</v>
      </c>
      <c r="O105" s="19">
        <f>FC_IND_IS_E!O$2</f>
        <v>1186.8326268271708</v>
      </c>
      <c r="P105" s="19">
        <f>FC_IND_IS_E!P$2</f>
        <v>1200.2041616509027</v>
      </c>
      <c r="Q105" s="19">
        <f>FC_IND_IS_E!Q$2</f>
        <v>1191.9422441960446</v>
      </c>
      <c r="R105" s="19">
        <f>FC_IND_IS_E!R$2</f>
        <v>1286.4855631986243</v>
      </c>
      <c r="S105" s="19">
        <f>FC_IND_IS_E!S$2</f>
        <v>1227.901423043852</v>
      </c>
      <c r="T105" s="19">
        <f>FC_IND_IS_E!T$2</f>
        <v>1082.8034557179706</v>
      </c>
      <c r="U105" s="19">
        <f>FC_IND_IS_E!U$2</f>
        <v>939.89976870163355</v>
      </c>
      <c r="V105" s="19">
        <f>FC_IND_IS_E!V$2</f>
        <v>956.12703009458289</v>
      </c>
      <c r="W105" s="19">
        <f>FC_IND_IS_E!W$2</f>
        <v>877.86695184866721</v>
      </c>
      <c r="X105" s="19">
        <f>FC_IND_IS_E!X$2</f>
        <v>933.46220894239036</v>
      </c>
    </row>
    <row r="106" spans="1:24" ht="11.25" customHeight="1" x14ac:dyDescent="0.2">
      <c r="A106" s="23" t="s">
        <v>416</v>
      </c>
      <c r="B106" s="21" t="str">
        <f ca="1">HYPERLINK("#"&amp;CELL("address",FC_IND_IS_BF_E!$X$2),"FC_IND_IS_BF_E")</f>
        <v>FC_IND_IS_BF_E</v>
      </c>
      <c r="C106" s="22">
        <f>FC_IND_IS_BF_E!C$2</f>
        <v>1389.0035536861192</v>
      </c>
      <c r="D106" s="22">
        <f>FC_IND_IS_BF_E!D$2</f>
        <v>1199.4473992030719</v>
      </c>
      <c r="E106" s="22">
        <f>FC_IND_IS_BF_E!E$2</f>
        <v>1219.4025886944007</v>
      </c>
      <c r="F106" s="22">
        <f>FC_IND_IS_BF_E!F$2</f>
        <v>1313.5239679942388</v>
      </c>
      <c r="G106" s="22">
        <f>FC_IND_IS_BF_E!G$2</f>
        <v>1546.012703680291</v>
      </c>
      <c r="H106" s="22">
        <f>FC_IND_IS_BF_E!H$2</f>
        <v>1601.4589856041596</v>
      </c>
      <c r="I106" s="22">
        <f>FC_IND_IS_BF_E!I$2</f>
        <v>1619.96123414778</v>
      </c>
      <c r="J106" s="22">
        <f>FC_IND_IS_BF_E!J$2</f>
        <v>1418.4113890872336</v>
      </c>
      <c r="K106" s="22">
        <f>FC_IND_IS_BF_E!K$2</f>
        <v>1229.7453496240244</v>
      </c>
      <c r="L106" s="22">
        <f>FC_IND_IS_BF_E!L$2</f>
        <v>782.60552378643615</v>
      </c>
      <c r="M106" s="22">
        <f>FC_IND_IS_BF_E!M$2</f>
        <v>811.06848450738175</v>
      </c>
      <c r="N106" s="22">
        <f>FC_IND_IS_BF_E!N$2</f>
        <v>988.25133731310098</v>
      </c>
      <c r="O106" s="22">
        <f>FC_IND_IS_BF_E!O$2</f>
        <v>874.52210907890071</v>
      </c>
      <c r="P106" s="22">
        <f>FC_IND_IS_BF_E!P$2</f>
        <v>968.75529663888585</v>
      </c>
      <c r="Q106" s="22">
        <f>FC_IND_IS_BF_E!Q$2</f>
        <v>936.40698181354082</v>
      </c>
      <c r="R106" s="22">
        <f>FC_IND_IS_BF_E!R$2</f>
        <v>1080.9034954758843</v>
      </c>
      <c r="S106" s="22">
        <f>FC_IND_IS_BF_E!S$2</f>
        <v>1036.793057424067</v>
      </c>
      <c r="T106" s="22">
        <f>FC_IND_IS_BF_E!T$2</f>
        <v>915.89531762586353</v>
      </c>
      <c r="U106" s="22">
        <f>FC_IND_IS_BF_E!U$2</f>
        <v>739.13593928027183</v>
      </c>
      <c r="V106" s="22">
        <f>FC_IND_IS_BF_E!V$2</f>
        <v>793.28098353518033</v>
      </c>
      <c r="W106" s="22">
        <f>FC_IND_IS_BF_E!W$2</f>
        <v>761.76031185533475</v>
      </c>
      <c r="X106" s="22">
        <f>FC_IND_IS_BF_E!X$2</f>
        <v>805.79987072370886</v>
      </c>
    </row>
    <row r="107" spans="1:24" ht="11.25" customHeight="1" x14ac:dyDescent="0.2">
      <c r="A107" s="23" t="s">
        <v>418</v>
      </c>
      <c r="B107" s="21" t="str">
        <f ca="1">HYPERLINK("#"&amp;CELL("address",FC_IND_IS_EA_E!$X$2),"FC_IND_IS_EA_E")</f>
        <v>FC_IND_IS_EA_E</v>
      </c>
      <c r="C107" s="22">
        <f>FC_IND_IS_EA_E!C$2</f>
        <v>223.01799403529085</v>
      </c>
      <c r="D107" s="22">
        <f>FC_IND_IS_EA_E!D$2</f>
        <v>198.44735574103794</v>
      </c>
      <c r="E107" s="22">
        <f>FC_IND_IS_EA_E!E$2</f>
        <v>121.96668903560786</v>
      </c>
      <c r="F107" s="22">
        <f>FC_IND_IS_EA_E!F$2</f>
        <v>149.26169408658632</v>
      </c>
      <c r="G107" s="22">
        <f>FC_IND_IS_EA_E!G$2</f>
        <v>194.2479755974388</v>
      </c>
      <c r="H107" s="22">
        <f>FC_IND_IS_EA_E!H$2</f>
        <v>266.37573494614116</v>
      </c>
      <c r="I107" s="22">
        <f>FC_IND_IS_EA_E!I$2</f>
        <v>294.10423876709535</v>
      </c>
      <c r="J107" s="22">
        <f>FC_IND_IS_EA_E!J$2</f>
        <v>269.41646129969678</v>
      </c>
      <c r="K107" s="22">
        <f>FC_IND_IS_EA_E!K$2</f>
        <v>260.94775011802204</v>
      </c>
      <c r="L107" s="22">
        <f>FC_IND_IS_EA_E!L$2</f>
        <v>169.45448051279004</v>
      </c>
      <c r="M107" s="22">
        <f>FC_IND_IS_EA_E!M$2</f>
        <v>287.27871239717524</v>
      </c>
      <c r="N107" s="22">
        <f>FC_IND_IS_EA_E!N$2</f>
        <v>389.55266956566089</v>
      </c>
      <c r="O107" s="22">
        <f>FC_IND_IS_EA_E!O$2</f>
        <v>312.31051774827046</v>
      </c>
      <c r="P107" s="22">
        <f>FC_IND_IS_EA_E!P$2</f>
        <v>231.44886501201691</v>
      </c>
      <c r="Q107" s="22">
        <f>FC_IND_IS_EA_E!Q$2</f>
        <v>255.53526238250384</v>
      </c>
      <c r="R107" s="22">
        <f>FC_IND_IS_EA_E!R$2</f>
        <v>205.58206772273979</v>
      </c>
      <c r="S107" s="22">
        <f>FC_IND_IS_EA_E!S$2</f>
        <v>191.10836561978493</v>
      </c>
      <c r="T107" s="22">
        <f>FC_IND_IS_EA_E!T$2</f>
        <v>166.90813809210681</v>
      </c>
      <c r="U107" s="22">
        <f>FC_IND_IS_EA_E!U$2</f>
        <v>200.76382942136198</v>
      </c>
      <c r="V107" s="22">
        <f>FC_IND_IS_EA_E!V$2</f>
        <v>162.84604655940268</v>
      </c>
      <c r="W107" s="22">
        <f>FC_IND_IS_EA_E!W$2</f>
        <v>116.10663999333242</v>
      </c>
      <c r="X107" s="22">
        <f>FC_IND_IS_EA_E!X$2</f>
        <v>127.66233821868144</v>
      </c>
    </row>
    <row r="108" spans="1:24" ht="11.25" customHeight="1" x14ac:dyDescent="0.2">
      <c r="A108" s="17" t="s">
        <v>185</v>
      </c>
      <c r="B108" s="18" t="str">
        <f ca="1">HYPERLINK("#"&amp;CELL("address",FC_IND_NFM_E!$X$2),"FC_IND_NFM_E")</f>
        <v>FC_IND_NFM_E</v>
      </c>
      <c r="C108" s="19">
        <f>FC_IND_NFM_E!C$2</f>
        <v>571.16761822871877</v>
      </c>
      <c r="D108" s="19">
        <f>FC_IND_NFM_E!D$2</f>
        <v>608.81006018916582</v>
      </c>
      <c r="E108" s="19">
        <f>FC_IND_NFM_E!E$2</f>
        <v>552.7967583834909</v>
      </c>
      <c r="F108" s="19">
        <f>FC_IND_NFM_E!F$2</f>
        <v>554.54245485812544</v>
      </c>
      <c r="G108" s="19">
        <f>FC_IND_NFM_E!G$2</f>
        <v>660.04697334479795</v>
      </c>
      <c r="H108" s="19">
        <f>FC_IND_NFM_E!H$2</f>
        <v>681.31059329320715</v>
      </c>
      <c r="I108" s="19">
        <f>FC_IND_NFM_E!I$2</f>
        <v>686.65542132416158</v>
      </c>
      <c r="J108" s="19">
        <f>FC_IND_NFM_E!J$2</f>
        <v>635.97739466895962</v>
      </c>
      <c r="K108" s="19">
        <f>FC_IND_NFM_E!K$2</f>
        <v>583.60595442820284</v>
      </c>
      <c r="L108" s="19">
        <f>FC_IND_NFM_E!L$2</f>
        <v>404.01617798796212</v>
      </c>
      <c r="M108" s="19">
        <f>FC_IND_NFM_E!M$2</f>
        <v>476.47180567497838</v>
      </c>
      <c r="N108" s="19">
        <f>FC_IND_NFM_E!N$2</f>
        <v>501.52660361134997</v>
      </c>
      <c r="O108" s="19">
        <f>FC_IND_NFM_E!O$2</f>
        <v>460.49144883920883</v>
      </c>
      <c r="P108" s="19">
        <f>FC_IND_NFM_E!P$2</f>
        <v>436.03220980223563</v>
      </c>
      <c r="Q108" s="19">
        <f>FC_IND_NFM_E!Q$2</f>
        <v>456.81631126397241</v>
      </c>
      <c r="R108" s="19">
        <f>FC_IND_NFM_E!R$2</f>
        <v>488.22871023215816</v>
      </c>
      <c r="S108" s="19">
        <f>FC_IND_NFM_E!S$2</f>
        <v>462.0122484952708</v>
      </c>
      <c r="T108" s="19">
        <f>FC_IND_NFM_E!T$2</f>
        <v>569.08717196904558</v>
      </c>
      <c r="U108" s="19">
        <f>FC_IND_NFM_E!U$2</f>
        <v>699.19094496990533</v>
      </c>
      <c r="V108" s="19">
        <f>FC_IND_NFM_E!V$2</f>
        <v>626.29687360275148</v>
      </c>
      <c r="W108" s="19">
        <f>FC_IND_NFM_E!W$2</f>
        <v>585.98102751504723</v>
      </c>
      <c r="X108" s="19">
        <f>FC_IND_NFM_E!X$2</f>
        <v>625.10442906276853</v>
      </c>
    </row>
    <row r="109" spans="1:24" ht="11.25" customHeight="1" x14ac:dyDescent="0.2">
      <c r="A109" s="23" t="s">
        <v>420</v>
      </c>
      <c r="B109" s="21" t="str">
        <f ca="1">HYPERLINK("#"&amp;CELL("address",FC_IND_NFM_AM_E!$X$2),"FC_IND_NFM_AM_E")</f>
        <v>FC_IND_NFM_AM_E</v>
      </c>
      <c r="C109" s="22">
        <f>FC_IND_NFM_AM_E!C$2</f>
        <v>199.92026682986855</v>
      </c>
      <c r="D109" s="22">
        <f>FC_IND_NFM_AM_E!D$2</f>
        <v>173.65486670988571</v>
      </c>
      <c r="E109" s="22">
        <f>FC_IND_NFM_AM_E!E$2</f>
        <v>170.71250488369472</v>
      </c>
      <c r="F109" s="22">
        <f>FC_IND_NFM_AM_E!F$2</f>
        <v>154.93014787126901</v>
      </c>
      <c r="G109" s="22">
        <f>FC_IND_NFM_AM_E!G$2</f>
        <v>218.88041364356042</v>
      </c>
      <c r="H109" s="22">
        <f>FC_IND_NFM_AM_E!H$2</f>
        <v>244.68519052545673</v>
      </c>
      <c r="I109" s="22">
        <f>FC_IND_NFM_AM_E!I$2</f>
        <v>231.51011527430296</v>
      </c>
      <c r="J109" s="22">
        <f>FC_IND_NFM_AM_E!J$2</f>
        <v>10.840685406919505</v>
      </c>
      <c r="K109" s="22">
        <f>FC_IND_NFM_AM_E!K$2</f>
        <v>0.46798421624980907</v>
      </c>
      <c r="L109" s="22">
        <f>FC_IND_NFM_AM_E!L$2</f>
        <v>20.431251341650306</v>
      </c>
      <c r="M109" s="22">
        <f>FC_IND_NFM_AM_E!M$2</f>
        <v>154.91826066045263</v>
      </c>
      <c r="N109" s="22">
        <f>FC_IND_NFM_AM_E!N$2</f>
        <v>162.08624766322089</v>
      </c>
      <c r="O109" s="22">
        <f>FC_IND_NFM_AM_E!O$2</f>
        <v>138.82028079915887</v>
      </c>
      <c r="P109" s="22">
        <f>FC_IND_NFM_AM_E!P$2</f>
        <v>127.78862889879132</v>
      </c>
      <c r="Q109" s="22">
        <f>FC_IND_NFM_AM_E!Q$2</f>
        <v>124.44238492614905</v>
      </c>
      <c r="R109" s="22">
        <f>FC_IND_NFM_AM_E!R$2</f>
        <v>140.80215593304439</v>
      </c>
      <c r="S109" s="22">
        <f>FC_IND_NFM_AM_E!S$2</f>
        <v>146.49896221257731</v>
      </c>
      <c r="T109" s="22">
        <f>FC_IND_NFM_AM_E!T$2</f>
        <v>168.63969342535179</v>
      </c>
      <c r="U109" s="22">
        <f>FC_IND_NFM_AM_E!U$2</f>
        <v>226.86559136254758</v>
      </c>
      <c r="V109" s="22">
        <f>FC_IND_NFM_AM_E!V$2</f>
        <v>178.34648965848848</v>
      </c>
      <c r="W109" s="22">
        <f>FC_IND_NFM_AM_E!W$2</f>
        <v>165.29305851922445</v>
      </c>
      <c r="X109" s="22">
        <f>FC_IND_NFM_AM_E!X$2</f>
        <v>170.69409780850259</v>
      </c>
    </row>
    <row r="110" spans="1:24" ht="11.25" customHeight="1" x14ac:dyDescent="0.2">
      <c r="A110" s="23" t="s">
        <v>422</v>
      </c>
      <c r="B110" s="21" t="str">
        <f ca="1">HYPERLINK("#"&amp;CELL("address",FC_IND_NFM_PA_E!$X$2),"FC_IND_NFM_PA_E")</f>
        <v>FC_IND_NFM_PA_E</v>
      </c>
      <c r="C110" s="22">
        <f>FC_IND_NFM_PA_E!C$2</f>
        <v>279.96773679272138</v>
      </c>
      <c r="D110" s="22">
        <f>FC_IND_NFM_PA_E!D$2</f>
        <v>322.85222100469605</v>
      </c>
      <c r="E110" s="22">
        <f>FC_IND_NFM_PA_E!E$2</f>
        <v>288.50946427419234</v>
      </c>
      <c r="F110" s="22">
        <f>FC_IND_NFM_PA_E!F$2</f>
        <v>298.71254276159186</v>
      </c>
      <c r="G110" s="22">
        <f>FC_IND_NFM_PA_E!G$2</f>
        <v>320.90166496734156</v>
      </c>
      <c r="H110" s="22">
        <f>FC_IND_NFM_PA_E!H$2</f>
        <v>331.11693786996136</v>
      </c>
      <c r="I110" s="22">
        <f>FC_IND_NFM_PA_E!I$2</f>
        <v>365.1876419023244</v>
      </c>
      <c r="J110" s="22">
        <f>FC_IND_NFM_PA_E!J$2</f>
        <v>501.30955417512945</v>
      </c>
      <c r="K110" s="22">
        <f>FC_IND_NFM_PA_E!K$2</f>
        <v>466.46750227119298</v>
      </c>
      <c r="L110" s="22">
        <f>FC_IND_NFM_PA_E!L$2</f>
        <v>351.38990842109956</v>
      </c>
      <c r="M110" s="22">
        <f>FC_IND_NFM_PA_E!M$2</f>
        <v>312.36191633733631</v>
      </c>
      <c r="N110" s="22">
        <f>FC_IND_NFM_PA_E!N$2</f>
        <v>327.81218467347725</v>
      </c>
      <c r="O110" s="22">
        <f>FC_IND_NFM_PA_E!O$2</f>
        <v>314.34232565076155</v>
      </c>
      <c r="P110" s="22">
        <f>FC_IND_NFM_PA_E!P$2</f>
        <v>301.24144158844638</v>
      </c>
      <c r="Q110" s="22">
        <f>FC_IND_NFM_PA_E!Q$2</f>
        <v>326.46565295822251</v>
      </c>
      <c r="R110" s="22">
        <f>FC_IND_NFM_PA_E!R$2</f>
        <v>341.29609422504609</v>
      </c>
      <c r="S110" s="22">
        <f>FC_IND_NFM_PA_E!S$2</f>
        <v>310.09899727628169</v>
      </c>
      <c r="T110" s="22">
        <f>FC_IND_NFM_PA_E!T$2</f>
        <v>357.94497535706103</v>
      </c>
      <c r="U110" s="22">
        <f>FC_IND_NFM_PA_E!U$2</f>
        <v>411.64730076026785</v>
      </c>
      <c r="V110" s="22">
        <f>FC_IND_NFM_PA_E!V$2</f>
        <v>397.27195296063815</v>
      </c>
      <c r="W110" s="22">
        <f>FC_IND_NFM_PA_E!W$2</f>
        <v>372.51892510270659</v>
      </c>
      <c r="X110" s="22">
        <f>FC_IND_NFM_PA_E!X$2</f>
        <v>402.21146806321826</v>
      </c>
    </row>
    <row r="111" spans="1:24" ht="11.25" customHeight="1" x14ac:dyDescent="0.2">
      <c r="A111" s="23" t="s">
        <v>424</v>
      </c>
      <c r="B111" s="21" t="str">
        <f ca="1">HYPERLINK("#"&amp;CELL("address",FC_IND_NFM_SA_E!$X$2),"FC_IND_NFM_SA_E")</f>
        <v>FC_IND_NFM_SA_E</v>
      </c>
      <c r="C111" s="22">
        <f>FC_IND_NFM_SA_E!C$2</f>
        <v>0.70724790797906911</v>
      </c>
      <c r="D111" s="22">
        <f>FC_IND_NFM_SA_E!D$2</f>
        <v>0.23760776244979842</v>
      </c>
      <c r="E111" s="22">
        <f>FC_IND_NFM_SA_E!E$2</f>
        <v>0.79462352787268276</v>
      </c>
      <c r="F111" s="22">
        <f>FC_IND_NFM_SA_E!F$2</f>
        <v>1.4025066487553577</v>
      </c>
      <c r="G111" s="22">
        <f>FC_IND_NFM_SA_E!G$2</f>
        <v>1.099616708434854</v>
      </c>
      <c r="H111" s="22">
        <f>FC_IND_NFM_SA_E!H$2</f>
        <v>1.1533963837088288</v>
      </c>
      <c r="I111" s="22">
        <f>FC_IND_NFM_SA_E!I$2</f>
        <v>1.6838008034500913</v>
      </c>
      <c r="J111" s="22">
        <f>FC_IND_NFM_SA_E!J$2</f>
        <v>2.3168676684653571</v>
      </c>
      <c r="K111" s="22">
        <f>FC_IND_NFM_SA_E!K$2</f>
        <v>2.3658781819579335</v>
      </c>
      <c r="L111" s="22">
        <f>FC_IND_NFM_SA_E!L$2</f>
        <v>2.0373625954363002</v>
      </c>
      <c r="M111" s="22">
        <f>FC_IND_NFM_SA_E!M$2</f>
        <v>2.2740383545288041</v>
      </c>
      <c r="N111" s="22">
        <f>FC_IND_NFM_SA_E!N$2</f>
        <v>2.8561357924918451</v>
      </c>
      <c r="O111" s="22">
        <f>FC_IND_NFM_SA_E!O$2</f>
        <v>2.0228346420791077</v>
      </c>
      <c r="P111" s="22">
        <f>FC_IND_NFM_SA_E!P$2</f>
        <v>1.6897442093227872</v>
      </c>
      <c r="Q111" s="22">
        <f>FC_IND_NFM_SA_E!Q$2</f>
        <v>1.000197037994202</v>
      </c>
      <c r="R111" s="22">
        <f>FC_IND_NFM_SA_E!R$2</f>
        <v>1.1508929764270464</v>
      </c>
      <c r="S111" s="22">
        <f>FC_IND_NFM_SA_E!S$2</f>
        <v>0.92641541108822001</v>
      </c>
      <c r="T111" s="22">
        <f>FC_IND_NFM_SA_E!T$2</f>
        <v>1.0528991295897783</v>
      </c>
      <c r="U111" s="22">
        <f>FC_IND_NFM_SA_E!U$2</f>
        <v>1.206586442239139</v>
      </c>
      <c r="V111" s="22">
        <f>FC_IND_NFM_SA_E!V$2</f>
        <v>1.1769268710764096</v>
      </c>
      <c r="W111" s="22">
        <f>FC_IND_NFM_SA_E!W$2</f>
        <v>1.0036596436521448</v>
      </c>
      <c r="X111" s="22">
        <f>FC_IND_NFM_SA_E!X$2</f>
        <v>1.0364547605009367</v>
      </c>
    </row>
    <row r="112" spans="1:24" ht="11.25" customHeight="1" x14ac:dyDescent="0.2">
      <c r="A112" s="23" t="s">
        <v>426</v>
      </c>
      <c r="B112" s="21" t="str">
        <f ca="1">HYPERLINK("#"&amp;CELL("address",FC_IND_NFM_OM_E!$X$2),"FC_IND_NFM_OM_E")</f>
        <v>FC_IND_NFM_OM_E</v>
      </c>
      <c r="C112" s="22">
        <f>FC_IND_NFM_OM_E!C$2</f>
        <v>90.57236669814975</v>
      </c>
      <c r="D112" s="22">
        <f>FC_IND_NFM_OM_E!D$2</f>
        <v>112.06536471213428</v>
      </c>
      <c r="E112" s="22">
        <f>FC_IND_NFM_OM_E!E$2</f>
        <v>92.780165697731164</v>
      </c>
      <c r="F112" s="22">
        <f>FC_IND_NFM_OM_E!F$2</f>
        <v>99.497257576509227</v>
      </c>
      <c r="G112" s="22">
        <f>FC_IND_NFM_OM_E!G$2</f>
        <v>119.16527802546111</v>
      </c>
      <c r="H112" s="22">
        <f>FC_IND_NFM_OM_E!H$2</f>
        <v>104.35506851408027</v>
      </c>
      <c r="I112" s="22">
        <f>FC_IND_NFM_OM_E!I$2</f>
        <v>88.273863344084091</v>
      </c>
      <c r="J112" s="22">
        <f>FC_IND_NFM_OM_E!J$2</f>
        <v>121.5102874184453</v>
      </c>
      <c r="K112" s="22">
        <f>FC_IND_NFM_OM_E!K$2</f>
        <v>114.30458975880218</v>
      </c>
      <c r="L112" s="22">
        <f>FC_IND_NFM_OM_E!L$2</f>
        <v>30.157655629775952</v>
      </c>
      <c r="M112" s="22">
        <f>FC_IND_NFM_OM_E!M$2</f>
        <v>6.9175903226606632</v>
      </c>
      <c r="N112" s="22">
        <f>FC_IND_NFM_OM_E!N$2</f>
        <v>8.7720354821600193</v>
      </c>
      <c r="O112" s="22">
        <f>FC_IND_NFM_OM_E!O$2</f>
        <v>5.3060077472093869</v>
      </c>
      <c r="P112" s="22">
        <f>FC_IND_NFM_OM_E!P$2</f>
        <v>5.3123951056751029</v>
      </c>
      <c r="Q112" s="22">
        <f>FC_IND_NFM_OM_E!Q$2</f>
        <v>4.9080763416066908</v>
      </c>
      <c r="R112" s="22">
        <f>FC_IND_NFM_OM_E!R$2</f>
        <v>4.9795670976404836</v>
      </c>
      <c r="S112" s="22">
        <f>FC_IND_NFM_OM_E!S$2</f>
        <v>4.4878735953236308</v>
      </c>
      <c r="T112" s="22">
        <f>FC_IND_NFM_OM_E!T$2</f>
        <v>41.44960405704304</v>
      </c>
      <c r="U112" s="22">
        <f>FC_IND_NFM_OM_E!U$2</f>
        <v>59.471466404850801</v>
      </c>
      <c r="V112" s="22">
        <f>FC_IND_NFM_OM_E!V$2</f>
        <v>49.501504112548503</v>
      </c>
      <c r="W112" s="22">
        <f>FC_IND_NFM_OM_E!W$2</f>
        <v>47.165384249464118</v>
      </c>
      <c r="X112" s="22">
        <f>FC_IND_NFM_OM_E!X$2</f>
        <v>51.162408430546783</v>
      </c>
    </row>
    <row r="113" spans="1:24" ht="11.25" customHeight="1" x14ac:dyDescent="0.2">
      <c r="A113" s="17" t="s">
        <v>184</v>
      </c>
      <c r="B113" s="18" t="str">
        <f ca="1">HYPERLINK("#"&amp;CELL("address",FC_IND_CPC_E!$X$2),"FC_IND_CPC_E")</f>
        <v>FC_IND_CPC_E</v>
      </c>
      <c r="C113" s="19">
        <f>FC_IND_CPC_E!C$2</f>
        <v>2143.1430782459156</v>
      </c>
      <c r="D113" s="19">
        <f>FC_IND_CPC_E!D$2</f>
        <v>2618.1073086844376</v>
      </c>
      <c r="E113" s="19">
        <f>FC_IND_CPC_E!E$2</f>
        <v>2903.4134135855543</v>
      </c>
      <c r="F113" s="19">
        <f>FC_IND_CPC_E!F$2</f>
        <v>3117.0833190025792</v>
      </c>
      <c r="G113" s="19">
        <f>FC_IND_CPC_E!G$2</f>
        <v>2383.7291487532239</v>
      </c>
      <c r="H113" s="19">
        <f>FC_IND_CPC_E!H$2</f>
        <v>2285.4758383490966</v>
      </c>
      <c r="I113" s="19">
        <f>FC_IND_CPC_E!I$2</f>
        <v>2101.9515047291488</v>
      </c>
      <c r="J113" s="19">
        <f>FC_IND_CPC_E!J$2</f>
        <v>2124.9005159071362</v>
      </c>
      <c r="K113" s="19">
        <f>FC_IND_CPC_E!K$2</f>
        <v>2515.7963886500429</v>
      </c>
      <c r="L113" s="19">
        <f>FC_IND_CPC_E!L$2</f>
        <v>2023.9854686156493</v>
      </c>
      <c r="M113" s="19">
        <f>FC_IND_CPC_E!M$2</f>
        <v>2028.4543422184004</v>
      </c>
      <c r="N113" s="19">
        <f>FC_IND_CPC_E!N$2</f>
        <v>2231.0730008598453</v>
      </c>
      <c r="O113" s="19">
        <f>FC_IND_CPC_E!O$2</f>
        <v>1958.3055030094581</v>
      </c>
      <c r="P113" s="19">
        <f>FC_IND_CPC_E!P$2</f>
        <v>1644.7251074806536</v>
      </c>
      <c r="Q113" s="19">
        <f>FC_IND_CPC_E!Q$2</f>
        <v>1649.7432502149613</v>
      </c>
      <c r="R113" s="19">
        <f>FC_IND_CPC_E!R$2</f>
        <v>1416.2754944110056</v>
      </c>
      <c r="S113" s="19">
        <f>FC_IND_CPC_E!S$2</f>
        <v>1249.4338779019774</v>
      </c>
      <c r="T113" s="19">
        <f>FC_IND_CPC_E!T$2</f>
        <v>1341.8361134995698</v>
      </c>
      <c r="U113" s="19">
        <f>FC_IND_CPC_E!U$2</f>
        <v>1428.1700773860703</v>
      </c>
      <c r="V113" s="19">
        <f>FC_IND_CPC_E!V$2</f>
        <v>1477.1870163370595</v>
      </c>
      <c r="W113" s="19">
        <f>FC_IND_CPC_E!W$2</f>
        <v>1437.0538263112637</v>
      </c>
      <c r="X113" s="19">
        <f>FC_IND_CPC_E!X$2</f>
        <v>1583.3187446259674</v>
      </c>
    </row>
    <row r="114" spans="1:24" ht="11.25" customHeight="1" x14ac:dyDescent="0.2">
      <c r="A114" s="23" t="s">
        <v>428</v>
      </c>
      <c r="B114" s="21" t="str">
        <f ca="1">HYPERLINK("#"&amp;CELL("address",FC_IND_CPC_BC_E!$X$2),"FC_IND_CPC_BC_E")</f>
        <v>FC_IND_CPC_BC_E</v>
      </c>
      <c r="C114" s="22">
        <f>FC_IND_CPC_BC_E!C$2</f>
        <v>1291.5073114793231</v>
      </c>
      <c r="D114" s="22">
        <f>FC_IND_CPC_BC_E!D$2</f>
        <v>1436.8090509888468</v>
      </c>
      <c r="E114" s="22">
        <f>FC_IND_CPC_BC_E!E$2</f>
        <v>1628.283303920394</v>
      </c>
      <c r="F114" s="22">
        <f>FC_IND_CPC_BC_E!F$2</f>
        <v>1700.19303775138</v>
      </c>
      <c r="G114" s="22">
        <f>FC_IND_CPC_BC_E!G$2</f>
        <v>1232.2683696154149</v>
      </c>
      <c r="H114" s="22">
        <f>FC_IND_CPC_BC_E!H$2</f>
        <v>1235.5293523770399</v>
      </c>
      <c r="I114" s="22">
        <f>FC_IND_CPC_BC_E!I$2</f>
        <v>977.76822268389651</v>
      </c>
      <c r="J114" s="22">
        <f>FC_IND_CPC_BC_E!J$2</f>
        <v>1014.474742922065</v>
      </c>
      <c r="K114" s="22">
        <f>FC_IND_CPC_BC_E!K$2</f>
        <v>1207.1161980308193</v>
      </c>
      <c r="L114" s="22">
        <f>FC_IND_CPC_BC_E!L$2</f>
        <v>1689.8883994738542</v>
      </c>
      <c r="M114" s="22">
        <f>FC_IND_CPC_BC_E!M$2</f>
        <v>1197.7541188151158</v>
      </c>
      <c r="N114" s="22">
        <f>FC_IND_CPC_BC_E!N$2</f>
        <v>1408.7646984914763</v>
      </c>
      <c r="O114" s="22">
        <f>FC_IND_CPC_BC_E!O$2</f>
        <v>1063.6091141908132</v>
      </c>
      <c r="P114" s="22">
        <f>FC_IND_CPC_BC_E!P$2</f>
        <v>1498.4723310048553</v>
      </c>
      <c r="Q114" s="22">
        <f>FC_IND_CPC_BC_E!Q$2</f>
        <v>1316.6995121287948</v>
      </c>
      <c r="R114" s="22">
        <f>FC_IND_CPC_BC_E!R$2</f>
        <v>1165.8201108118794</v>
      </c>
      <c r="S114" s="22">
        <f>FC_IND_CPC_BC_E!S$2</f>
        <v>916.17451290168276</v>
      </c>
      <c r="T114" s="22">
        <f>FC_IND_CPC_BC_E!T$2</f>
        <v>590.69871865152186</v>
      </c>
      <c r="U114" s="22">
        <f>FC_IND_CPC_BC_E!U$2</f>
        <v>336.39787797731765</v>
      </c>
      <c r="V114" s="22">
        <f>FC_IND_CPC_BC_E!V$2</f>
        <v>516.33219456045231</v>
      </c>
      <c r="W114" s="22">
        <f>FC_IND_CPC_BC_E!W$2</f>
        <v>405.5066541557552</v>
      </c>
      <c r="X114" s="22">
        <f>FC_IND_CPC_BC_E!X$2</f>
        <v>744.31913087932094</v>
      </c>
    </row>
    <row r="115" spans="1:24" ht="11.25" customHeight="1" x14ac:dyDescent="0.2">
      <c r="A115" s="23" t="s">
        <v>432</v>
      </c>
      <c r="B115" s="21" t="str">
        <f ca="1">HYPERLINK("#"&amp;CELL("address",FC_IND_CPC_OC_E!$X$2),"FC_IND_CPC_OC_E")</f>
        <v>FC_IND_CPC_OC_E</v>
      </c>
      <c r="C115" s="22">
        <f>FC_IND_CPC_OC_E!C$2</f>
        <v>829.51776694045668</v>
      </c>
      <c r="D115" s="22">
        <f>FC_IND_CPC_OC_E!D$2</f>
        <v>1160.6722741951339</v>
      </c>
      <c r="E115" s="22">
        <f>FC_IND_CPC_OC_E!E$2</f>
        <v>1252.8236638714347</v>
      </c>
      <c r="F115" s="22">
        <f>FC_IND_CPC_OC_E!F$2</f>
        <v>1395.5174682761499</v>
      </c>
      <c r="G115" s="22">
        <f>FC_IND_CPC_OC_E!G$2</f>
        <v>1128.4922722565984</v>
      </c>
      <c r="H115" s="22">
        <f>FC_IND_CPC_OC_E!H$2</f>
        <v>1026.9900019589491</v>
      </c>
      <c r="I115" s="22">
        <f>FC_IND_CPC_OC_E!I$2</f>
        <v>1097.5039683569187</v>
      </c>
      <c r="J115" s="22">
        <f>FC_IND_CPC_OC_E!J$2</f>
        <v>1088.7503550404354</v>
      </c>
      <c r="K115" s="22">
        <f>FC_IND_CPC_OC_E!K$2</f>
        <v>1286.1023009464343</v>
      </c>
      <c r="L115" s="22">
        <f>FC_IND_CPC_OC_E!L$2</f>
        <v>299.62930017244895</v>
      </c>
      <c r="M115" s="22">
        <f>FC_IND_CPC_OC_E!M$2</f>
        <v>824.6520619786611</v>
      </c>
      <c r="N115" s="22">
        <f>FC_IND_CPC_OC_E!N$2</f>
        <v>792.71068512783347</v>
      </c>
      <c r="O115" s="22">
        <f>FC_IND_CPC_OC_E!O$2</f>
        <v>871.28437366100047</v>
      </c>
      <c r="P115" s="22">
        <f>FC_IND_CPC_OC_E!P$2</f>
        <v>123.03279492746853</v>
      </c>
      <c r="Q115" s="22">
        <f>FC_IND_CPC_OC_E!Q$2</f>
        <v>304.28908059116947</v>
      </c>
      <c r="R115" s="22">
        <f>FC_IND_CPC_OC_E!R$2</f>
        <v>217.95084552707516</v>
      </c>
      <c r="S115" s="22">
        <f>FC_IND_CPC_OC_E!S$2</f>
        <v>302.28344066665704</v>
      </c>
      <c r="T115" s="22">
        <f>FC_IND_CPC_OC_E!T$2</f>
        <v>714.77788400442898</v>
      </c>
      <c r="U115" s="22">
        <f>FC_IND_CPC_OC_E!U$2</f>
        <v>1050.3491555566284</v>
      </c>
      <c r="V115" s="22">
        <f>FC_IND_CPC_OC_E!V$2</f>
        <v>918.94930921329785</v>
      </c>
      <c r="W115" s="22">
        <f>FC_IND_CPC_OC_E!W$2</f>
        <v>996.16454102908926</v>
      </c>
      <c r="X115" s="22">
        <f>FC_IND_CPC_OC_E!X$2</f>
        <v>807.90440099315219</v>
      </c>
    </row>
    <row r="116" spans="1:24" ht="11.25" customHeight="1" x14ac:dyDescent="0.2">
      <c r="A116" s="23" t="s">
        <v>430</v>
      </c>
      <c r="B116" s="21" t="str">
        <f ca="1">HYPERLINK("#"&amp;CELL("address",FC_IND_CPC_PH_E!$X$2),"FC_IND_CPC_PH_E")</f>
        <v>FC_IND_CPC_PH_E</v>
      </c>
      <c r="C116" s="22">
        <f>FC_IND_CPC_PH_E!C$2</f>
        <v>22.117999826136042</v>
      </c>
      <c r="D116" s="22">
        <f>FC_IND_CPC_PH_E!D$2</f>
        <v>20.625983500456677</v>
      </c>
      <c r="E116" s="22">
        <f>FC_IND_CPC_PH_E!E$2</f>
        <v>22.306445793725416</v>
      </c>
      <c r="F116" s="22">
        <f>FC_IND_CPC_PH_E!F$2</f>
        <v>21.372812975049349</v>
      </c>
      <c r="G116" s="22">
        <f>FC_IND_CPC_PH_E!G$2</f>
        <v>22.968506881210416</v>
      </c>
      <c r="H116" s="22">
        <f>FC_IND_CPC_PH_E!H$2</f>
        <v>22.956484013108039</v>
      </c>
      <c r="I116" s="22">
        <f>FC_IND_CPC_PH_E!I$2</f>
        <v>26.679313688333604</v>
      </c>
      <c r="J116" s="22">
        <f>FC_IND_CPC_PH_E!J$2</f>
        <v>21.675417944635775</v>
      </c>
      <c r="K116" s="22">
        <f>FC_IND_CPC_PH_E!K$2</f>
        <v>22.577889672789333</v>
      </c>
      <c r="L116" s="22">
        <f>FC_IND_CPC_PH_E!L$2</f>
        <v>34.467768969346167</v>
      </c>
      <c r="M116" s="22">
        <f>FC_IND_CPC_PH_E!M$2</f>
        <v>6.0481614246239985</v>
      </c>
      <c r="N116" s="22">
        <f>FC_IND_CPC_PH_E!N$2</f>
        <v>29.59761724053552</v>
      </c>
      <c r="O116" s="22">
        <f>FC_IND_CPC_PH_E!O$2</f>
        <v>23.412015157644237</v>
      </c>
      <c r="P116" s="22">
        <f>FC_IND_CPC_PH_E!P$2</f>
        <v>23.219981548329585</v>
      </c>
      <c r="Q116" s="22">
        <f>FC_IND_CPC_PH_E!Q$2</f>
        <v>28.754657494997044</v>
      </c>
      <c r="R116" s="22">
        <f>FC_IND_CPC_PH_E!R$2</f>
        <v>32.504538072051076</v>
      </c>
      <c r="S116" s="22">
        <f>FC_IND_CPC_PH_E!S$2</f>
        <v>30.975924333637661</v>
      </c>
      <c r="T116" s="22">
        <f>FC_IND_CPC_PH_E!T$2</f>
        <v>36.35951084361939</v>
      </c>
      <c r="U116" s="22">
        <f>FC_IND_CPC_PH_E!U$2</f>
        <v>41.423043852123975</v>
      </c>
      <c r="V116" s="22">
        <f>FC_IND_CPC_PH_E!V$2</f>
        <v>41.905512563309181</v>
      </c>
      <c r="W116" s="22">
        <f>FC_IND_CPC_PH_E!W$2</f>
        <v>35.382631126419263</v>
      </c>
      <c r="X116" s="22">
        <f>FC_IND_CPC_PH_E!X$2</f>
        <v>31.095212753494195</v>
      </c>
    </row>
    <row r="117" spans="1:24" ht="11.25" customHeight="1" x14ac:dyDescent="0.2">
      <c r="A117" s="17" t="s">
        <v>186</v>
      </c>
      <c r="B117" s="18" t="str">
        <f ca="1">HYPERLINK("#"&amp;CELL("address",FC_IND_NMM_E!$X$2),"FC_IND_NMM_E")</f>
        <v>FC_IND_NMM_E</v>
      </c>
      <c r="C117" s="19">
        <f>FC_IND_NMM_E!C$2</f>
        <v>1167.7981083404986</v>
      </c>
      <c r="D117" s="19">
        <f>FC_IND_NMM_E!D$2</f>
        <v>1255.5592433361992</v>
      </c>
      <c r="E117" s="19">
        <f>FC_IND_NMM_E!E$2</f>
        <v>1373.1230438521065</v>
      </c>
      <c r="F117" s="19">
        <f>FC_IND_NMM_E!F$2</f>
        <v>851.3393809114358</v>
      </c>
      <c r="G117" s="19">
        <f>FC_IND_NMM_E!G$2</f>
        <v>1169.3520206362855</v>
      </c>
      <c r="H117" s="19">
        <f>FC_IND_NMM_E!H$2</f>
        <v>1096.28581255374</v>
      </c>
      <c r="I117" s="19">
        <f>FC_IND_NMM_E!I$2</f>
        <v>1056.2406706792779</v>
      </c>
      <c r="J117" s="19">
        <f>FC_IND_NMM_E!J$2</f>
        <v>834.2390369733447</v>
      </c>
      <c r="K117" s="19">
        <f>FC_IND_NMM_E!K$2</f>
        <v>772.52269991401545</v>
      </c>
      <c r="L117" s="19">
        <f>FC_IND_NMM_E!L$2</f>
        <v>644.43809114359408</v>
      </c>
      <c r="M117" s="19">
        <f>FC_IND_NMM_E!M$2</f>
        <v>595.39836629406705</v>
      </c>
      <c r="N117" s="19">
        <f>FC_IND_NMM_E!N$2</f>
        <v>686.81066208082541</v>
      </c>
      <c r="O117" s="19">
        <f>FC_IND_NMM_E!O$2</f>
        <v>886.64178847807398</v>
      </c>
      <c r="P117" s="19">
        <f>FC_IND_NMM_E!P$2</f>
        <v>789.58718830610474</v>
      </c>
      <c r="Q117" s="19">
        <f>FC_IND_NMM_E!Q$2</f>
        <v>846.88667239896824</v>
      </c>
      <c r="R117" s="19">
        <f>FC_IND_NMM_E!R$2</f>
        <v>939.99802235597599</v>
      </c>
      <c r="S117" s="19">
        <f>FC_IND_NMM_E!S$2</f>
        <v>998.87506448839213</v>
      </c>
      <c r="T117" s="19">
        <f>FC_IND_NMM_E!T$2</f>
        <v>1020.9084264832329</v>
      </c>
      <c r="U117" s="19">
        <f>FC_IND_NMM_E!U$2</f>
        <v>1129.5338779019776</v>
      </c>
      <c r="V117" s="19">
        <f>FC_IND_NMM_E!V$2</f>
        <v>1092.3547721410148</v>
      </c>
      <c r="W117" s="19">
        <f>FC_IND_NMM_E!W$2</f>
        <v>1202.2777300085982</v>
      </c>
      <c r="X117" s="19">
        <f>FC_IND_NMM_E!X$2</f>
        <v>1265.6338779019775</v>
      </c>
    </row>
    <row r="118" spans="1:24" ht="11.25" customHeight="1" x14ac:dyDescent="0.2">
      <c r="A118" s="23" t="s">
        <v>434</v>
      </c>
      <c r="B118" s="21" t="str">
        <f ca="1">HYPERLINK("#"&amp;CELL("address",FC_IND_NMM_CM_E!$X$2),"FC_IND_NMM_CM_E")</f>
        <v>FC_IND_NMM_CM_E</v>
      </c>
      <c r="C118" s="22">
        <f>FC_IND_NMM_CM_E!C$2</f>
        <v>621.55080000018199</v>
      </c>
      <c r="D118" s="22">
        <f>FC_IND_NMM_CM_E!D$2</f>
        <v>612.99889268355639</v>
      </c>
      <c r="E118" s="22">
        <f>FC_IND_NMM_CM_E!E$2</f>
        <v>637.13201199997286</v>
      </c>
      <c r="F118" s="22">
        <f>FC_IND_NMM_CM_E!F$2</f>
        <v>582.0156568923818</v>
      </c>
      <c r="G118" s="22">
        <f>FC_IND_NMM_CM_E!G$2</f>
        <v>764.16391064219079</v>
      </c>
      <c r="H118" s="22">
        <f>FC_IND_NMM_CM_E!H$2</f>
        <v>844.18467009644598</v>
      </c>
      <c r="I118" s="22">
        <f>FC_IND_NMM_CM_E!I$2</f>
        <v>962.73255590356712</v>
      </c>
      <c r="J118" s="22">
        <f>FC_IND_NMM_CM_E!J$2</f>
        <v>803.55292696829622</v>
      </c>
      <c r="K118" s="22">
        <f>FC_IND_NMM_CM_E!K$2</f>
        <v>602.03703635542081</v>
      </c>
      <c r="L118" s="22">
        <f>FC_IND_NMM_CM_E!L$2</f>
        <v>541.46181377815662</v>
      </c>
      <c r="M118" s="22">
        <f>FC_IND_NMM_CM_E!M$2</f>
        <v>511.4063157106288</v>
      </c>
      <c r="N118" s="22">
        <f>FC_IND_NMM_CM_E!N$2</f>
        <v>590.35124451047943</v>
      </c>
      <c r="O118" s="22">
        <f>FC_IND_NMM_CM_E!O$2</f>
        <v>781.26221631097542</v>
      </c>
      <c r="P118" s="22">
        <f>FC_IND_NMM_CM_E!P$2</f>
        <v>644.20313176511638</v>
      </c>
      <c r="Q118" s="22">
        <f>FC_IND_NMM_CM_E!Q$2</f>
        <v>702.55729790726286</v>
      </c>
      <c r="R118" s="22">
        <f>FC_IND_NMM_CM_E!R$2</f>
        <v>742.87863328768037</v>
      </c>
      <c r="S118" s="22">
        <f>FC_IND_NMM_CM_E!S$2</f>
        <v>674.27504208305709</v>
      </c>
      <c r="T118" s="22">
        <f>FC_IND_NMM_CM_E!T$2</f>
        <v>743.17022335892148</v>
      </c>
      <c r="U118" s="22">
        <f>FC_IND_NMM_CM_E!U$2</f>
        <v>777.93170744211136</v>
      </c>
      <c r="V118" s="22">
        <f>FC_IND_NMM_CM_E!V$2</f>
        <v>737.57781516283092</v>
      </c>
      <c r="W118" s="22">
        <f>FC_IND_NMM_CM_E!W$2</f>
        <v>783.73664139183347</v>
      </c>
      <c r="X118" s="22">
        <f>FC_IND_NMM_CM_E!X$2</f>
        <v>783.02608491740284</v>
      </c>
    </row>
    <row r="119" spans="1:24" ht="11.25" customHeight="1" x14ac:dyDescent="0.2">
      <c r="A119" s="23" t="s">
        <v>436</v>
      </c>
      <c r="B119" s="21" t="str">
        <f ca="1">HYPERLINK("#"&amp;CELL("address",FC_IND_NMM_CR_E!$X$2),"FC_IND_NMM_CR_E")</f>
        <v>FC_IND_NMM_CR_E</v>
      </c>
      <c r="C119" s="22">
        <f>FC_IND_NMM_CR_E!C$2</f>
        <v>441.79173438159881</v>
      </c>
      <c r="D119" s="22">
        <f>FC_IND_NMM_CR_E!D$2</f>
        <v>531.28394119928919</v>
      </c>
      <c r="E119" s="22">
        <f>FC_IND_NMM_CR_E!E$2</f>
        <v>622.1271210042446</v>
      </c>
      <c r="F119" s="22">
        <f>FC_IND_NMM_CR_E!F$2</f>
        <v>158.15191376842921</v>
      </c>
      <c r="G119" s="22">
        <f>FC_IND_NMM_CR_E!G$2</f>
        <v>292.2418336164057</v>
      </c>
      <c r="H119" s="22">
        <f>FC_IND_NMM_CR_E!H$2</f>
        <v>191.84688037916476</v>
      </c>
      <c r="I119" s="22">
        <f>FC_IND_NMM_CR_E!I$2</f>
        <v>55.441073623507506</v>
      </c>
      <c r="J119" s="22">
        <f>FC_IND_NMM_CR_E!J$2</f>
        <v>22.698667936377316</v>
      </c>
      <c r="K119" s="22">
        <f>FC_IND_NMM_CR_E!K$2</f>
        <v>157.38765929880731</v>
      </c>
      <c r="L119" s="22">
        <f>FC_IND_NMM_CR_E!L$2</f>
        <v>37.475191555182803</v>
      </c>
      <c r="M119" s="22">
        <f>FC_IND_NMM_CR_E!M$2</f>
        <v>29.063412301382026</v>
      </c>
      <c r="N119" s="22">
        <f>FC_IND_NMM_CR_E!N$2</f>
        <v>43.706918134201054</v>
      </c>
      <c r="O119" s="22">
        <f>FC_IND_NMM_CR_E!O$2</f>
        <v>44.083941259361204</v>
      </c>
      <c r="P119" s="22">
        <f>FC_IND_NMM_CR_E!P$2</f>
        <v>91.32031256685778</v>
      </c>
      <c r="Q119" s="22">
        <f>FC_IND_NMM_CR_E!Q$2</f>
        <v>91.538651188899792</v>
      </c>
      <c r="R119" s="22">
        <f>FC_IND_NMM_CR_E!R$2</f>
        <v>111.8940899143532</v>
      </c>
      <c r="S119" s="22">
        <f>FC_IND_NMM_CR_E!S$2</f>
        <v>235.38046771257513</v>
      </c>
      <c r="T119" s="22">
        <f>FC_IND_NMM_CR_E!T$2</f>
        <v>186.32090350386969</v>
      </c>
      <c r="U119" s="22">
        <f>FC_IND_NMM_CR_E!U$2</f>
        <v>263.61566983742676</v>
      </c>
      <c r="V119" s="22">
        <f>FC_IND_NMM_CR_E!V$2</f>
        <v>282.52921282884381</v>
      </c>
      <c r="W119" s="22">
        <f>FC_IND_NMM_CR_E!W$2</f>
        <v>325.62833142037857</v>
      </c>
      <c r="X119" s="22">
        <f>FC_IND_NMM_CR_E!X$2</f>
        <v>390.39972974205813</v>
      </c>
    </row>
    <row r="120" spans="1:24" ht="11.25" customHeight="1" x14ac:dyDescent="0.2">
      <c r="A120" s="23" t="s">
        <v>438</v>
      </c>
      <c r="B120" s="21" t="str">
        <f ca="1">HYPERLINK("#"&amp;CELL("address",FC_IND_NMM_GL_E!$X$2),"FC_IND_NMM_GL_E")</f>
        <v>FC_IND_NMM_GL_E</v>
      </c>
      <c r="C120" s="22">
        <f>FC_IND_NMM_GL_E!C$2</f>
        <v>104.45557395871803</v>
      </c>
      <c r="D120" s="22">
        <f>FC_IND_NMM_GL_E!D$2</f>
        <v>111.27640945335382</v>
      </c>
      <c r="E120" s="22">
        <f>FC_IND_NMM_GL_E!E$2</f>
        <v>113.86391084788922</v>
      </c>
      <c r="F120" s="22">
        <f>FC_IND_NMM_GL_E!F$2</f>
        <v>111.17181025062493</v>
      </c>
      <c r="G120" s="22">
        <f>FC_IND_NMM_GL_E!G$2</f>
        <v>112.946276377689</v>
      </c>
      <c r="H120" s="22">
        <f>FC_IND_NMM_GL_E!H$2</f>
        <v>60.254262078129543</v>
      </c>
      <c r="I120" s="22">
        <f>FC_IND_NMM_GL_E!I$2</f>
        <v>38.067041152202947</v>
      </c>
      <c r="J120" s="22">
        <f>FC_IND_NMM_GL_E!J$2</f>
        <v>7.9874420686711201</v>
      </c>
      <c r="K120" s="22">
        <f>FC_IND_NMM_GL_E!K$2</f>
        <v>13.098004259787395</v>
      </c>
      <c r="L120" s="22">
        <f>FC_IND_NMM_GL_E!L$2</f>
        <v>65.501085810254636</v>
      </c>
      <c r="M120" s="22">
        <f>FC_IND_NMM_GL_E!M$2</f>
        <v>54.928638282056212</v>
      </c>
      <c r="N120" s="22">
        <f>FC_IND_NMM_GL_E!N$2</f>
        <v>52.752499436145058</v>
      </c>
      <c r="O120" s="22">
        <f>FC_IND_NMM_GL_E!O$2</f>
        <v>61.295630907737404</v>
      </c>
      <c r="P120" s="22">
        <f>FC_IND_NMM_GL_E!P$2</f>
        <v>54.063743974130809</v>
      </c>
      <c r="Q120" s="22">
        <f>FC_IND_NMM_GL_E!Q$2</f>
        <v>52.790723302805432</v>
      </c>
      <c r="R120" s="22">
        <f>FC_IND_NMM_GL_E!R$2</f>
        <v>85.225299153942217</v>
      </c>
      <c r="S120" s="22">
        <f>FC_IND_NMM_GL_E!S$2</f>
        <v>89.219554692759885</v>
      </c>
      <c r="T120" s="22">
        <f>FC_IND_NMM_GL_E!T$2</f>
        <v>91.417299620441838</v>
      </c>
      <c r="U120" s="22">
        <f>FC_IND_NMM_GL_E!U$2</f>
        <v>87.986500622439166</v>
      </c>
      <c r="V120" s="22">
        <f>FC_IND_NMM_GL_E!V$2</f>
        <v>72.247744149339965</v>
      </c>
      <c r="W120" s="22">
        <f>FC_IND_NMM_GL_E!W$2</f>
        <v>92.912757196386252</v>
      </c>
      <c r="X120" s="22">
        <f>FC_IND_NMM_GL_E!X$2</f>
        <v>92.208063242516573</v>
      </c>
    </row>
    <row r="121" spans="1:24" ht="11.25" customHeight="1" x14ac:dyDescent="0.2">
      <c r="A121" s="17" t="s">
        <v>191</v>
      </c>
      <c r="B121" s="18" t="str">
        <f ca="1">HYPERLINK("#"&amp;CELL("address",FC_IND_PPP_E!$X$2),"FC_IND_PPP_E")</f>
        <v>FC_IND_PPP_E</v>
      </c>
      <c r="C121" s="19">
        <f>FC_IND_PPP_E!C$2</f>
        <v>319.20730868443684</v>
      </c>
      <c r="D121" s="19">
        <f>FC_IND_PPP_E!D$2</f>
        <v>295.19131556319854</v>
      </c>
      <c r="E121" s="19">
        <f>FC_IND_PPP_E!E$2</f>
        <v>356.62330180567483</v>
      </c>
      <c r="F121" s="19">
        <f>FC_IND_PPP_E!F$2</f>
        <v>477.6876182287188</v>
      </c>
      <c r="G121" s="19">
        <f>FC_IND_PPP_E!G$2</f>
        <v>286.5911435941531</v>
      </c>
      <c r="H121" s="19">
        <f>FC_IND_PPP_E!H$2</f>
        <v>265.96208082545138</v>
      </c>
      <c r="I121" s="19">
        <f>FC_IND_PPP_E!I$2</f>
        <v>250.5657781599312</v>
      </c>
      <c r="J121" s="19">
        <f>FC_IND_PPP_E!J$2</f>
        <v>251.48813413585552</v>
      </c>
      <c r="K121" s="19">
        <f>FC_IND_PPP_E!K$2</f>
        <v>120.64582975064486</v>
      </c>
      <c r="L121" s="19">
        <f>FC_IND_PPP_E!L$2</f>
        <v>89.753482373172801</v>
      </c>
      <c r="M121" s="19">
        <f>FC_IND_PPP_E!M$2</f>
        <v>165.26792777300085</v>
      </c>
      <c r="N121" s="19">
        <f>FC_IND_PPP_E!N$2</f>
        <v>67.913413585554608</v>
      </c>
      <c r="O121" s="19">
        <f>FC_IND_PPP_E!O$2</f>
        <v>79.746001719690469</v>
      </c>
      <c r="P121" s="19">
        <f>FC_IND_PPP_E!P$2</f>
        <v>80.199742046431624</v>
      </c>
      <c r="Q121" s="19">
        <f>FC_IND_PPP_E!Q$2</f>
        <v>102.52226999140154</v>
      </c>
      <c r="R121" s="19">
        <f>FC_IND_PPP_E!R$2</f>
        <v>123.2803955288048</v>
      </c>
      <c r="S121" s="19">
        <f>FC_IND_PPP_E!S$2</f>
        <v>136.72347377472056</v>
      </c>
      <c r="T121" s="19">
        <f>FC_IND_PPP_E!T$2</f>
        <v>172.35588993981082</v>
      </c>
      <c r="U121" s="19">
        <f>FC_IND_PPP_E!U$2</f>
        <v>140.70154772141015</v>
      </c>
      <c r="V121" s="19">
        <f>FC_IND_PPP_E!V$2</f>
        <v>160.28607050730869</v>
      </c>
      <c r="W121" s="19">
        <f>FC_IND_PPP_E!W$2</f>
        <v>134.94875322441959</v>
      </c>
      <c r="X121" s="19">
        <f>FC_IND_PPP_E!X$2</f>
        <v>191.8075666380052</v>
      </c>
    </row>
    <row r="122" spans="1:24" ht="11.25" customHeight="1" x14ac:dyDescent="0.2">
      <c r="A122" s="23" t="s">
        <v>444</v>
      </c>
      <c r="B122" s="21" t="str">
        <f ca="1">HYPERLINK("#"&amp;CELL("address",FC_IND_PPP_PU_E!$X$2),"FC_IND_PPP_PU_E")</f>
        <v>FC_IND_PPP_PU_E</v>
      </c>
      <c r="C122" s="22">
        <f>FC_IND_PPP_PU_E!C$2</f>
        <v>137.1405829735333</v>
      </c>
      <c r="D122" s="22">
        <f>FC_IND_PPP_PU_E!D$2</f>
        <v>113.83559752107412</v>
      </c>
      <c r="E122" s="22">
        <f>FC_IND_PPP_PU_E!E$2</f>
        <v>143.95488105878707</v>
      </c>
      <c r="F122" s="22">
        <f>FC_IND_PPP_PU_E!F$2</f>
        <v>183.34638251195202</v>
      </c>
      <c r="G122" s="22">
        <f>FC_IND_PPP_PU_E!G$2</f>
        <v>112.47245567023775</v>
      </c>
      <c r="H122" s="22">
        <f>FC_IND_PPP_PU_E!H$2</f>
        <v>81.401603044268668</v>
      </c>
      <c r="I122" s="22">
        <f>FC_IND_PPP_PU_E!I$2</f>
        <v>67.555568570189649</v>
      </c>
      <c r="J122" s="22">
        <f>FC_IND_PPP_PU_E!J$2</f>
        <v>64.962967503200474</v>
      </c>
      <c r="K122" s="22">
        <f>FC_IND_PPP_PU_E!K$2</f>
        <v>17.359782156170922</v>
      </c>
      <c r="L122" s="22">
        <f>FC_IND_PPP_PU_E!L$2</f>
        <v>4.2567155464180821</v>
      </c>
      <c r="M122" s="22">
        <f>FC_IND_PPP_PU_E!M$2</f>
        <v>0</v>
      </c>
      <c r="N122" s="22">
        <f>FC_IND_PPP_PU_E!N$2</f>
        <v>0</v>
      </c>
      <c r="O122" s="22">
        <f>FC_IND_PPP_PU_E!O$2</f>
        <v>0</v>
      </c>
      <c r="P122" s="22">
        <f>FC_IND_PPP_PU_E!P$2</f>
        <v>0</v>
      </c>
      <c r="Q122" s="22">
        <f>FC_IND_PPP_PU_E!Q$2</f>
        <v>0</v>
      </c>
      <c r="R122" s="22">
        <f>FC_IND_PPP_PU_E!R$2</f>
        <v>0</v>
      </c>
      <c r="S122" s="22">
        <f>FC_IND_PPP_PU_E!S$2</f>
        <v>0</v>
      </c>
      <c r="T122" s="22">
        <f>FC_IND_PPP_PU_E!T$2</f>
        <v>0</v>
      </c>
      <c r="U122" s="22">
        <f>FC_IND_PPP_PU_E!U$2</f>
        <v>0</v>
      </c>
      <c r="V122" s="22">
        <f>FC_IND_PPP_PU_E!V$2</f>
        <v>0</v>
      </c>
      <c r="W122" s="22">
        <f>FC_IND_PPP_PU_E!W$2</f>
        <v>0</v>
      </c>
      <c r="X122" s="22">
        <f>FC_IND_PPP_PU_E!X$2</f>
        <v>0</v>
      </c>
    </row>
    <row r="123" spans="1:24" ht="11.25" customHeight="1" x14ac:dyDescent="0.2">
      <c r="A123" s="23" t="s">
        <v>442</v>
      </c>
      <c r="B123" s="21" t="str">
        <f ca="1">HYPERLINK("#"&amp;CELL("address",FC_IND_PPP_PA_E!$X$2),"FC_IND_PPP_PA_E")</f>
        <v>FC_IND_PPP_PA_E</v>
      </c>
      <c r="C123" s="22">
        <f>FC_IND_PPP_PA_E!C$2</f>
        <v>126.99895944571531</v>
      </c>
      <c r="D123" s="22">
        <f>FC_IND_PPP_PA_E!D$2</f>
        <v>130.43104956907908</v>
      </c>
      <c r="E123" s="22">
        <f>FC_IND_PPP_PA_E!E$2</f>
        <v>151.14586755248186</v>
      </c>
      <c r="F123" s="22">
        <f>FC_IND_PPP_PA_E!F$2</f>
        <v>211.93337915212166</v>
      </c>
      <c r="G123" s="22">
        <f>FC_IND_PPP_PA_E!G$2</f>
        <v>124.67767050442022</v>
      </c>
      <c r="H123" s="22">
        <f>FC_IND_PPP_PA_E!H$2</f>
        <v>138.67826486243078</v>
      </c>
      <c r="I123" s="22">
        <f>FC_IND_PPP_PA_E!I$2</f>
        <v>139.78407619509147</v>
      </c>
      <c r="J123" s="22">
        <f>FC_IND_PPP_PA_E!J$2</f>
        <v>143.13991381337027</v>
      </c>
      <c r="K123" s="22">
        <f>FC_IND_PPP_PA_E!K$2</f>
        <v>94.960804189329963</v>
      </c>
      <c r="L123" s="22">
        <f>FC_IND_PPP_PA_E!L$2</f>
        <v>77.754895549855661</v>
      </c>
      <c r="M123" s="22">
        <f>FC_IND_PPP_PA_E!M$2</f>
        <v>136.75687752429113</v>
      </c>
      <c r="N123" s="22">
        <f>FC_IND_PPP_PA_E!N$2</f>
        <v>56.197391163857809</v>
      </c>
      <c r="O123" s="22">
        <f>FC_IND_PPP_PA_E!O$2</f>
        <v>65.988690831373319</v>
      </c>
      <c r="P123" s="22">
        <f>FC_IND_PPP_PA_E!P$2</f>
        <v>66.364154547353365</v>
      </c>
      <c r="Q123" s="22">
        <f>FC_IND_PPP_PA_E!Q$2</f>
        <v>84.835731345876269</v>
      </c>
      <c r="R123" s="22">
        <f>FC_IND_PPP_PA_E!R$2</f>
        <v>102.24762587146969</v>
      </c>
      <c r="S123" s="22">
        <f>FC_IND_PPP_PA_E!S$2</f>
        <v>116.78700678293757</v>
      </c>
      <c r="T123" s="22">
        <f>FC_IND_PPP_PA_E!T$2</f>
        <v>152.03870258887406</v>
      </c>
      <c r="U123" s="22">
        <f>FC_IND_PPP_PA_E!U$2</f>
        <v>120.87733830111563</v>
      </c>
      <c r="V123" s="22">
        <f>FC_IND_PPP_PA_E!V$2</f>
        <v>136.40148084429052</v>
      </c>
      <c r="W123" s="22">
        <f>FC_IND_PPP_PA_E!W$2</f>
        <v>112.83640011506472</v>
      </c>
      <c r="X123" s="22">
        <f>FC_IND_PPP_PA_E!X$2</f>
        <v>160.37847565909163</v>
      </c>
    </row>
    <row r="124" spans="1:24" ht="11.25" customHeight="1" x14ac:dyDescent="0.2">
      <c r="A124" s="23" t="s">
        <v>440</v>
      </c>
      <c r="B124" s="21" t="str">
        <f ca="1">HYPERLINK("#"&amp;CELL("address",FC_IND_PPP_PR_E!$X$2),"FC_IND_PPP_PR_E")</f>
        <v>FC_IND_PPP_PR_E</v>
      </c>
      <c r="C124" s="22">
        <f>FC_IND_PPP_PR_E!C$2</f>
        <v>55.067766265188197</v>
      </c>
      <c r="D124" s="22">
        <f>FC_IND_PPP_PR_E!D$2</f>
        <v>50.924668473045386</v>
      </c>
      <c r="E124" s="22">
        <f>FC_IND_PPP_PR_E!E$2</f>
        <v>61.522553194405937</v>
      </c>
      <c r="F124" s="22">
        <f>FC_IND_PPP_PR_E!F$2</f>
        <v>82.407856564645144</v>
      </c>
      <c r="G124" s="22">
        <f>FC_IND_PPP_PR_E!G$2</f>
        <v>49.441017419495068</v>
      </c>
      <c r="H124" s="22">
        <f>FC_IND_PPP_PR_E!H$2</f>
        <v>45.882212918751961</v>
      </c>
      <c r="I124" s="22">
        <f>FC_IND_PPP_PR_E!I$2</f>
        <v>43.226133394650091</v>
      </c>
      <c r="J124" s="22">
        <f>FC_IND_PPP_PR_E!J$2</f>
        <v>43.385252819284752</v>
      </c>
      <c r="K124" s="22">
        <f>FC_IND_PPP_PR_E!K$2</f>
        <v>8.325243405143981</v>
      </c>
      <c r="L124" s="22">
        <f>FC_IND_PPP_PR_E!L$2</f>
        <v>7.7418712768990776</v>
      </c>
      <c r="M124" s="22">
        <f>FC_IND_PPP_PR_E!M$2</f>
        <v>28.511050248709729</v>
      </c>
      <c r="N124" s="22">
        <f>FC_IND_PPP_PR_E!N$2</f>
        <v>11.716022421696803</v>
      </c>
      <c r="O124" s="22">
        <f>FC_IND_PPP_PR_E!O$2</f>
        <v>13.757310888317141</v>
      </c>
      <c r="P124" s="22">
        <f>FC_IND_PPP_PR_E!P$2</f>
        <v>13.835587499078265</v>
      </c>
      <c r="Q124" s="22">
        <f>FC_IND_PPP_PR_E!Q$2</f>
        <v>17.686538645525275</v>
      </c>
      <c r="R124" s="22">
        <f>FC_IND_PPP_PR_E!R$2</f>
        <v>21.032769657335113</v>
      </c>
      <c r="S124" s="22">
        <f>FC_IND_PPP_PR_E!S$2</f>
        <v>19.936466991782979</v>
      </c>
      <c r="T124" s="22">
        <f>FC_IND_PPP_PR_E!T$2</f>
        <v>20.31718735093677</v>
      </c>
      <c r="U124" s="22">
        <f>FC_IND_PPP_PR_E!U$2</f>
        <v>19.82420942029453</v>
      </c>
      <c r="V124" s="22">
        <f>FC_IND_PPP_PR_E!V$2</f>
        <v>23.88458966301819</v>
      </c>
      <c r="W124" s="22">
        <f>FC_IND_PPP_PR_E!W$2</f>
        <v>22.112353109354881</v>
      </c>
      <c r="X124" s="22">
        <f>FC_IND_PPP_PR_E!X$2</f>
        <v>31.42909097891356</v>
      </c>
    </row>
    <row r="125" spans="1:24" ht="11.25" customHeight="1" x14ac:dyDescent="0.2">
      <c r="A125" s="17" t="s">
        <v>190</v>
      </c>
      <c r="B125" s="18" t="str">
        <f ca="1">HYPERLINK("#"&amp;CELL("address",FC_IND_FBT_E!$X$2),"FC_IND_FBT_E")</f>
        <v>FC_IND_FBT_E</v>
      </c>
      <c r="C125" s="19">
        <f>FC_IND_FBT_E!C$2</f>
        <v>644.17798796216675</v>
      </c>
      <c r="D125" s="19">
        <f>FC_IND_FBT_E!D$2</f>
        <v>787.87601031814268</v>
      </c>
      <c r="E125" s="19">
        <f>FC_IND_FBT_E!E$2</f>
        <v>747.36809974204641</v>
      </c>
      <c r="F125" s="19">
        <f>FC_IND_FBT_E!F$2</f>
        <v>705.04153052450545</v>
      </c>
      <c r="G125" s="19">
        <f>FC_IND_FBT_E!G$2</f>
        <v>887.77618228718825</v>
      </c>
      <c r="H125" s="19">
        <f>FC_IND_FBT_E!H$2</f>
        <v>981.75434221840055</v>
      </c>
      <c r="I125" s="19">
        <f>FC_IND_FBT_E!I$2</f>
        <v>567.52476354256225</v>
      </c>
      <c r="J125" s="19">
        <f>FC_IND_FBT_E!J$2</f>
        <v>698.07257093723115</v>
      </c>
      <c r="K125" s="19">
        <f>FC_IND_FBT_E!K$2</f>
        <v>688.44221840068781</v>
      </c>
      <c r="L125" s="19">
        <f>FC_IND_FBT_E!L$2</f>
        <v>523.33370593293205</v>
      </c>
      <c r="M125" s="19">
        <f>FC_IND_FBT_E!M$2</f>
        <v>557.25640584694747</v>
      </c>
      <c r="N125" s="19">
        <f>FC_IND_FBT_E!N$2</f>
        <v>564.60576096302668</v>
      </c>
      <c r="O125" s="19">
        <f>FC_IND_FBT_E!O$2</f>
        <v>581.89802235597585</v>
      </c>
      <c r="P125" s="19">
        <f>FC_IND_FBT_E!P$2</f>
        <v>528.84359415305255</v>
      </c>
      <c r="Q125" s="19">
        <f>FC_IND_FBT_E!Q$2</f>
        <v>556.67497850386928</v>
      </c>
      <c r="R125" s="19">
        <f>FC_IND_FBT_E!R$2</f>
        <v>559.31461736887354</v>
      </c>
      <c r="S125" s="19">
        <f>FC_IND_FBT_E!S$2</f>
        <v>570.64350816852959</v>
      </c>
      <c r="T125" s="19">
        <f>FC_IND_FBT_E!T$2</f>
        <v>585.25485812553734</v>
      </c>
      <c r="U125" s="19">
        <f>FC_IND_FBT_E!U$2</f>
        <v>537.01840068787624</v>
      </c>
      <c r="V125" s="19">
        <f>FC_IND_FBT_E!V$2</f>
        <v>575.37523645743772</v>
      </c>
      <c r="W125" s="19">
        <f>FC_IND_FBT_E!W$2</f>
        <v>553.13207222699907</v>
      </c>
      <c r="X125" s="19">
        <f>FC_IND_FBT_E!X$2</f>
        <v>569.83645743766112</v>
      </c>
    </row>
    <row r="126" spans="1:24" ht="11.25" customHeight="1" x14ac:dyDescent="0.2">
      <c r="A126" s="17" t="s">
        <v>187</v>
      </c>
      <c r="B126" s="18" t="str">
        <f ca="1">HYPERLINK("#"&amp;CELL("address",FC_IND_TE_E!$X$2),"FC_IND_TE_E")</f>
        <v>FC_IND_TE_E</v>
      </c>
      <c r="C126" s="19">
        <f>FC_IND_TE_E!C$2</f>
        <v>146.69208942390372</v>
      </c>
      <c r="D126" s="19">
        <f>FC_IND_TE_E!D$2</f>
        <v>224.10086388500861</v>
      </c>
      <c r="E126" s="19">
        <f>FC_IND_TE_E!E$2</f>
        <v>126.86302665520206</v>
      </c>
      <c r="F126" s="19">
        <f>FC_IND_TE_E!F$2</f>
        <v>147.64496990541701</v>
      </c>
      <c r="G126" s="19">
        <f>FC_IND_TE_E!G$2</f>
        <v>123.37110920034392</v>
      </c>
      <c r="H126" s="19">
        <f>FC_IND_TE_E!H$2</f>
        <v>83.748925193465169</v>
      </c>
      <c r="I126" s="19">
        <f>FC_IND_TE_E!I$2</f>
        <v>164.7511607910576</v>
      </c>
      <c r="J126" s="19">
        <f>FC_IND_TE_E!J$2</f>
        <v>184.86913155631984</v>
      </c>
      <c r="K126" s="19">
        <f>FC_IND_TE_E!K$2</f>
        <v>153.32949269131555</v>
      </c>
      <c r="L126" s="19">
        <f>FC_IND_TE_E!L$2</f>
        <v>149.61547721410145</v>
      </c>
      <c r="M126" s="19">
        <f>FC_IND_TE_E!M$2</f>
        <v>114.18030954428201</v>
      </c>
      <c r="N126" s="19">
        <f>FC_IND_TE_E!N$2</f>
        <v>164.82278589853826</v>
      </c>
      <c r="O126" s="19">
        <f>FC_IND_TE_E!O$2</f>
        <v>166.17463456577815</v>
      </c>
      <c r="P126" s="19">
        <f>FC_IND_TE_E!P$2</f>
        <v>205.31195184866723</v>
      </c>
      <c r="Q126" s="19">
        <f>FC_IND_TE_E!Q$2</f>
        <v>207.12003439380914</v>
      </c>
      <c r="R126" s="19">
        <f>FC_IND_TE_E!R$2</f>
        <v>226.09389509888214</v>
      </c>
      <c r="S126" s="19">
        <f>FC_IND_TE_E!S$2</f>
        <v>211.92553740326741</v>
      </c>
      <c r="T126" s="19">
        <f>FC_IND_TE_E!T$2</f>
        <v>231.71702493551157</v>
      </c>
      <c r="U126" s="19">
        <f>FC_IND_TE_E!U$2</f>
        <v>297.50257953568359</v>
      </c>
      <c r="V126" s="19">
        <f>FC_IND_TE_E!V$2</f>
        <v>291.21057609630265</v>
      </c>
      <c r="W126" s="19">
        <f>FC_IND_TE_E!W$2</f>
        <v>313.74686156491828</v>
      </c>
      <c r="X126" s="19">
        <f>FC_IND_TE_E!X$2</f>
        <v>284.45623387790204</v>
      </c>
    </row>
    <row r="127" spans="1:24" ht="11.25" customHeight="1" x14ac:dyDescent="0.2">
      <c r="A127" s="17" t="s">
        <v>188</v>
      </c>
      <c r="B127" s="18" t="str">
        <f ca="1">HYPERLINK("#"&amp;CELL("address",FC_IND_MAC_E!$X$2),"FC_IND_MAC_E")</f>
        <v>FC_IND_MAC_E</v>
      </c>
      <c r="C127" s="19">
        <f>FC_IND_MAC_E!C$2</f>
        <v>700.93688736027525</v>
      </c>
      <c r="D127" s="19">
        <f>FC_IND_MAC_E!D$2</f>
        <v>789.69165950128968</v>
      </c>
      <c r="E127" s="19">
        <f>FC_IND_MAC_E!E$2</f>
        <v>812.58065348237324</v>
      </c>
      <c r="F127" s="19">
        <f>FC_IND_MAC_E!F$2</f>
        <v>638.51625107480652</v>
      </c>
      <c r="G127" s="19">
        <f>FC_IND_MAC_E!G$2</f>
        <v>596.72450558899391</v>
      </c>
      <c r="H127" s="19">
        <f>FC_IND_MAC_E!H$2</f>
        <v>518.85468615649177</v>
      </c>
      <c r="I127" s="19">
        <f>FC_IND_MAC_E!I$2</f>
        <v>506.44299226139287</v>
      </c>
      <c r="J127" s="19">
        <f>FC_IND_MAC_E!J$2</f>
        <v>473.59604471195189</v>
      </c>
      <c r="K127" s="19">
        <f>FC_IND_MAC_E!K$2</f>
        <v>464.83404987102313</v>
      </c>
      <c r="L127" s="19">
        <f>FC_IND_MAC_E!L$2</f>
        <v>325.20662080825446</v>
      </c>
      <c r="M127" s="19">
        <f>FC_IND_MAC_E!M$2</f>
        <v>364.88976784178845</v>
      </c>
      <c r="N127" s="19">
        <f>FC_IND_MAC_E!N$2</f>
        <v>362.27274290627685</v>
      </c>
      <c r="O127" s="19">
        <f>FC_IND_MAC_E!O$2</f>
        <v>359.81771281169381</v>
      </c>
      <c r="P127" s="19">
        <f>FC_IND_MAC_E!P$2</f>
        <v>360.21040412725711</v>
      </c>
      <c r="Q127" s="19">
        <f>FC_IND_MAC_E!Q$2</f>
        <v>401.43697334479788</v>
      </c>
      <c r="R127" s="19">
        <f>FC_IND_MAC_E!R$2</f>
        <v>351.49398108340495</v>
      </c>
      <c r="S127" s="19">
        <f>FC_IND_MAC_E!S$2</f>
        <v>361.36646603611348</v>
      </c>
      <c r="T127" s="19">
        <f>FC_IND_MAC_E!T$2</f>
        <v>395.85279449699055</v>
      </c>
      <c r="U127" s="19">
        <f>FC_IND_MAC_E!U$2</f>
        <v>427.39277730008604</v>
      </c>
      <c r="V127" s="19">
        <f>FC_IND_MAC_E!V$2</f>
        <v>429.54101461736883</v>
      </c>
      <c r="W127" s="19">
        <f>FC_IND_MAC_E!W$2</f>
        <v>342.10679277730014</v>
      </c>
      <c r="X127" s="19">
        <f>FC_IND_MAC_E!X$2</f>
        <v>382.23929492691315</v>
      </c>
    </row>
    <row r="128" spans="1:24" ht="11.25" customHeight="1" x14ac:dyDescent="0.2">
      <c r="A128" s="17" t="s">
        <v>194</v>
      </c>
      <c r="B128" s="18" t="str">
        <f ca="1">HYPERLINK("#"&amp;CELL("address",FC_IND_TL_E!$X$2),"FC_IND_TL_E")</f>
        <v>FC_IND_TL_E</v>
      </c>
      <c r="C128" s="19">
        <f>FC_IND_TL_E!C$2</f>
        <v>287.22656921754083</v>
      </c>
      <c r="D128" s="19">
        <f>FC_IND_TL_E!D$2</f>
        <v>320.42854686156488</v>
      </c>
      <c r="E128" s="19">
        <f>FC_IND_TL_E!E$2</f>
        <v>421.0503869303526</v>
      </c>
      <c r="F128" s="19">
        <f>FC_IND_TL_E!F$2</f>
        <v>349.79226139294917</v>
      </c>
      <c r="G128" s="19">
        <f>FC_IND_TL_E!G$2</f>
        <v>338.61177987962162</v>
      </c>
      <c r="H128" s="19">
        <f>FC_IND_TL_E!H$2</f>
        <v>191.72398968185726</v>
      </c>
      <c r="I128" s="19">
        <f>FC_IND_TL_E!I$2</f>
        <v>266.88331900257947</v>
      </c>
      <c r="J128" s="19">
        <f>FC_IND_TL_E!J$2</f>
        <v>297.12717110920039</v>
      </c>
      <c r="K128" s="19">
        <f>FC_IND_TL_E!K$2</f>
        <v>251.62132416165088</v>
      </c>
      <c r="L128" s="19">
        <f>FC_IND_TL_E!L$2</f>
        <v>182.6655202063628</v>
      </c>
      <c r="M128" s="19">
        <f>FC_IND_TL_E!M$2</f>
        <v>180.76672398968185</v>
      </c>
      <c r="N128" s="19">
        <f>FC_IND_TL_E!N$2</f>
        <v>176.74058469475494</v>
      </c>
      <c r="O128" s="19">
        <f>FC_IND_TL_E!O$2</f>
        <v>162.78727429062769</v>
      </c>
      <c r="P128" s="19">
        <f>FC_IND_TL_E!P$2</f>
        <v>171.38564058469473</v>
      </c>
      <c r="Q128" s="19">
        <f>FC_IND_TL_E!Q$2</f>
        <v>178.27162510748065</v>
      </c>
      <c r="R128" s="19">
        <f>FC_IND_TL_E!R$2</f>
        <v>171.30137575236455</v>
      </c>
      <c r="S128" s="19">
        <f>FC_IND_TL_E!S$2</f>
        <v>149.59647463456577</v>
      </c>
      <c r="T128" s="19">
        <f>FC_IND_TL_E!T$2</f>
        <v>164.66199484092863</v>
      </c>
      <c r="U128" s="19">
        <f>FC_IND_TL_E!U$2</f>
        <v>148.0316423043852</v>
      </c>
      <c r="V128" s="19">
        <f>FC_IND_TL_E!V$2</f>
        <v>170.41186586414446</v>
      </c>
      <c r="W128" s="19">
        <f>FC_IND_TL_E!W$2</f>
        <v>132.55055889939811</v>
      </c>
      <c r="X128" s="19">
        <f>FC_IND_TL_E!X$2</f>
        <v>139.68856405846947</v>
      </c>
    </row>
    <row r="129" spans="1:24" ht="11.25" customHeight="1" x14ac:dyDescent="0.2">
      <c r="A129" s="17" t="s">
        <v>192</v>
      </c>
      <c r="B129" s="18" t="str">
        <f ca="1">HYPERLINK("#"&amp;CELL("address",FC_IND_WP_E!$X$2),"FC_IND_WP_E")</f>
        <v>FC_IND_WP_E</v>
      </c>
      <c r="C129" s="19">
        <f>FC_IND_WP_E!C$2</f>
        <v>171.54866723989682</v>
      </c>
      <c r="D129" s="19">
        <f>FC_IND_WP_E!D$2</f>
        <v>187.44625967325879</v>
      </c>
      <c r="E129" s="19">
        <f>FC_IND_WP_E!E$2</f>
        <v>200.61625107480654</v>
      </c>
      <c r="F129" s="19">
        <f>FC_IND_WP_E!F$2</f>
        <v>120.90868443680137</v>
      </c>
      <c r="G129" s="19">
        <f>FC_IND_WP_E!G$2</f>
        <v>229.1177987962167</v>
      </c>
      <c r="H129" s="19">
        <f>FC_IND_WP_E!H$2</f>
        <v>201.5907996560619</v>
      </c>
      <c r="I129" s="19">
        <f>FC_IND_WP_E!I$2</f>
        <v>243.29896818572655</v>
      </c>
      <c r="J129" s="19">
        <f>FC_IND_WP_E!J$2</f>
        <v>317.62115219260534</v>
      </c>
      <c r="K129" s="19">
        <f>FC_IND_WP_E!K$2</f>
        <v>247.60421324161649</v>
      </c>
      <c r="L129" s="19">
        <f>FC_IND_WP_E!L$2</f>
        <v>193.76638005159066</v>
      </c>
      <c r="M129" s="19">
        <f>FC_IND_WP_E!M$2</f>
        <v>263.39647463456572</v>
      </c>
      <c r="N129" s="19">
        <f>FC_IND_WP_E!N$2</f>
        <v>225.43233018056748</v>
      </c>
      <c r="O129" s="19">
        <f>FC_IND_WP_E!O$2</f>
        <v>254.2210662080825</v>
      </c>
      <c r="P129" s="19">
        <f>FC_IND_WP_E!P$2</f>
        <v>259.27532244196044</v>
      </c>
      <c r="Q129" s="19">
        <f>FC_IND_WP_E!Q$2</f>
        <v>274.35846947549442</v>
      </c>
      <c r="R129" s="19">
        <f>FC_IND_WP_E!R$2</f>
        <v>289.66646603611349</v>
      </c>
      <c r="S129" s="19">
        <f>FC_IND_WP_E!S$2</f>
        <v>331.97239896818576</v>
      </c>
      <c r="T129" s="19">
        <f>FC_IND_WP_E!T$2</f>
        <v>329.5978503869303</v>
      </c>
      <c r="U129" s="19">
        <f>FC_IND_WP_E!U$2</f>
        <v>344.12287188306107</v>
      </c>
      <c r="V129" s="19">
        <f>FC_IND_WP_E!V$2</f>
        <v>322.26560619088559</v>
      </c>
      <c r="W129" s="19">
        <f>FC_IND_WP_E!W$2</f>
        <v>282.48718830610483</v>
      </c>
      <c r="X129" s="19">
        <f>FC_IND_WP_E!X$2</f>
        <v>286.27566638005158</v>
      </c>
    </row>
    <row r="130" spans="1:24" ht="11.25" customHeight="1" x14ac:dyDescent="0.2">
      <c r="A130" s="17" t="s">
        <v>189</v>
      </c>
      <c r="B130" s="18" t="str">
        <f ca="1">HYPERLINK("#"&amp;CELL("address",FC_IND_MQ_E!$X$2),"FC_IND_MQ_E")</f>
        <v>FC_IND_MQ_E</v>
      </c>
      <c r="C130" s="19">
        <f>FC_IND_MQ_E!C$2</f>
        <v>127.13301805674979</v>
      </c>
      <c r="D130" s="19">
        <f>FC_IND_MQ_E!D$2</f>
        <v>132.85322441960449</v>
      </c>
      <c r="E130" s="19">
        <f>FC_IND_MQ_E!E$2</f>
        <v>131.6279449699054</v>
      </c>
      <c r="F130" s="19">
        <f>FC_IND_MQ_E!F$2</f>
        <v>96.921324161650901</v>
      </c>
      <c r="G130" s="19">
        <f>FC_IND_MQ_E!G$2</f>
        <v>78.711693895098875</v>
      </c>
      <c r="H130" s="19">
        <f>FC_IND_MQ_E!H$2</f>
        <v>73.846345657781598</v>
      </c>
      <c r="I130" s="19">
        <f>FC_IND_MQ_E!I$2</f>
        <v>66.255631986242477</v>
      </c>
      <c r="J130" s="19">
        <f>FC_IND_MQ_E!J$2</f>
        <v>41.766981943250222</v>
      </c>
      <c r="K130" s="19">
        <f>FC_IND_MQ_E!K$2</f>
        <v>69.545313843508168</v>
      </c>
      <c r="L130" s="19">
        <f>FC_IND_MQ_E!L$2</f>
        <v>38.528202923473778</v>
      </c>
      <c r="M130" s="19">
        <f>FC_IND_MQ_E!M$2</f>
        <v>47.574118658641446</v>
      </c>
      <c r="N130" s="19">
        <f>FC_IND_MQ_E!N$2</f>
        <v>51.531040412725702</v>
      </c>
      <c r="O130" s="19">
        <f>FC_IND_MQ_E!O$2</f>
        <v>49.183490971625105</v>
      </c>
      <c r="P130" s="19">
        <f>FC_IND_MQ_E!P$2</f>
        <v>43.222785898538262</v>
      </c>
      <c r="Q130" s="19">
        <f>FC_IND_MQ_E!Q$2</f>
        <v>40.087790197764399</v>
      </c>
      <c r="R130" s="19">
        <f>FC_IND_MQ_E!R$2</f>
        <v>34.903095442820295</v>
      </c>
      <c r="S130" s="19">
        <f>FC_IND_MQ_E!S$2</f>
        <v>37.86638005159071</v>
      </c>
      <c r="T130" s="19">
        <f>FC_IND_MQ_E!T$2</f>
        <v>41.315821152192612</v>
      </c>
      <c r="U130" s="19">
        <f>FC_IND_MQ_E!U$2</f>
        <v>38.891917454858124</v>
      </c>
      <c r="V130" s="19">
        <f>FC_IND_MQ_E!V$2</f>
        <v>37.476440240756659</v>
      </c>
      <c r="W130" s="19">
        <f>FC_IND_MQ_E!W$2</f>
        <v>37.178245915735175</v>
      </c>
      <c r="X130" s="19">
        <f>FC_IND_MQ_E!X$2</f>
        <v>43.343594153052443</v>
      </c>
    </row>
    <row r="131" spans="1:24" ht="11.25" customHeight="1" x14ac:dyDescent="0.2">
      <c r="A131" s="17" t="s">
        <v>193</v>
      </c>
      <c r="B131" s="18" t="str">
        <f ca="1">HYPERLINK("#"&amp;CELL("address",FC_IND_CON_E!$X$2),"FC_IND_CON_E")</f>
        <v>FC_IND_CON_E</v>
      </c>
      <c r="C131" s="19">
        <f>FC_IND_CON_E!C$2</f>
        <v>342.27093723129838</v>
      </c>
      <c r="D131" s="19">
        <f>FC_IND_CON_E!D$2</f>
        <v>275.25313843508172</v>
      </c>
      <c r="E131" s="19">
        <f>FC_IND_CON_E!E$2</f>
        <v>407.33697334479791</v>
      </c>
      <c r="F131" s="19">
        <f>FC_IND_CON_E!F$2</f>
        <v>383.81014617368874</v>
      </c>
      <c r="G131" s="19">
        <f>FC_IND_CON_E!G$2</f>
        <v>301.25546001719681</v>
      </c>
      <c r="H131" s="19">
        <f>FC_IND_CON_E!H$2</f>
        <v>413.89019776440233</v>
      </c>
      <c r="I131" s="19">
        <f>FC_IND_CON_E!I$2</f>
        <v>622.41917454858117</v>
      </c>
      <c r="J131" s="19">
        <f>FC_IND_CON_E!J$2</f>
        <v>558.17394668959582</v>
      </c>
      <c r="K131" s="19">
        <f>FC_IND_CON_E!K$2</f>
        <v>573.32312983662928</v>
      </c>
      <c r="L131" s="19">
        <f>FC_IND_CON_E!L$2</f>
        <v>408.65374032674117</v>
      </c>
      <c r="M131" s="19">
        <f>FC_IND_CON_E!M$2</f>
        <v>409.41986242476344</v>
      </c>
      <c r="N131" s="19">
        <f>FC_IND_CON_E!N$2</f>
        <v>476.2319002579535</v>
      </c>
      <c r="O131" s="19">
        <f>FC_IND_CON_E!O$2</f>
        <v>448.93267411865867</v>
      </c>
      <c r="P131" s="19">
        <f>FC_IND_CON_E!P$2</f>
        <v>392.85047291487524</v>
      </c>
      <c r="Q131" s="19">
        <f>FC_IND_CON_E!Q$2</f>
        <v>369.56036113499567</v>
      </c>
      <c r="R131" s="19">
        <f>FC_IND_CON_E!R$2</f>
        <v>389.81367153912294</v>
      </c>
      <c r="S131" s="19">
        <f>FC_IND_CON_E!S$2</f>
        <v>351.66354256233876</v>
      </c>
      <c r="T131" s="19">
        <f>FC_IND_CON_E!T$2</f>
        <v>350.9805674978503</v>
      </c>
      <c r="U131" s="19">
        <f>FC_IND_CON_E!U$2</f>
        <v>333.98340498710229</v>
      </c>
      <c r="V131" s="19">
        <f>FC_IND_CON_E!V$2</f>
        <v>378.93637145313841</v>
      </c>
      <c r="W131" s="19">
        <f>FC_IND_CON_E!W$2</f>
        <v>417.05838349097166</v>
      </c>
      <c r="X131" s="19">
        <f>FC_IND_CON_E!X$2</f>
        <v>428.09165950128971</v>
      </c>
    </row>
    <row r="132" spans="1:24" ht="11.25" customHeight="1" x14ac:dyDescent="0.2">
      <c r="A132" s="17" t="s">
        <v>195</v>
      </c>
      <c r="B132" s="18" t="str">
        <f ca="1">HYPERLINK("#"&amp;CELL("address",FC_IND_NSP_E!$X$2),"FC_IND_NSP_E")</f>
        <v>FC_IND_NSP_E</v>
      </c>
      <c r="C132" s="19">
        <f>FC_IND_NSP_E!C$2</f>
        <v>368.42768701633707</v>
      </c>
      <c r="D132" s="19">
        <f>FC_IND_NSP_E!D$2</f>
        <v>167.45227455007313</v>
      </c>
      <c r="E132" s="19">
        <f>FC_IND_NSP_E!E$2</f>
        <v>290.26233877901979</v>
      </c>
      <c r="F132" s="19">
        <f>FC_IND_NSP_E!F$2</f>
        <v>439.76079105760959</v>
      </c>
      <c r="G132" s="19">
        <f>FC_IND_NSP_E!G$2</f>
        <v>455.20928632846085</v>
      </c>
      <c r="H132" s="19">
        <f>FC_IND_NSP_E!H$2</f>
        <v>335.37274290627681</v>
      </c>
      <c r="I132" s="19">
        <f>FC_IND_NSP_E!I$2</f>
        <v>206.7474634565778</v>
      </c>
      <c r="J132" s="19">
        <f>FC_IND_NSP_E!J$2</f>
        <v>230.91126397248499</v>
      </c>
      <c r="K132" s="19">
        <f>FC_IND_NSP_E!K$2</f>
        <v>386.71745485812551</v>
      </c>
      <c r="L132" s="19">
        <f>FC_IND_NSP_E!L$2</f>
        <v>208.60292347377469</v>
      </c>
      <c r="M132" s="19">
        <f>FC_IND_NSP_E!M$2</f>
        <v>182.77222699914014</v>
      </c>
      <c r="N132" s="19">
        <f>FC_IND_NSP_E!N$2</f>
        <v>172.92725709372309</v>
      </c>
      <c r="O132" s="19">
        <f>FC_IND_NSP_E!O$2</f>
        <v>153.22330180567496</v>
      </c>
      <c r="P132" s="19">
        <f>FC_IND_NSP_E!P$2</f>
        <v>160.996388650043</v>
      </c>
      <c r="Q132" s="19">
        <f>FC_IND_NSP_E!Q$2</f>
        <v>152.00507308684436</v>
      </c>
      <c r="R132" s="19">
        <f>FC_IND_NSP_E!R$2</f>
        <v>142.04299226139295</v>
      </c>
      <c r="S132" s="19">
        <f>FC_IND_NSP_E!S$2</f>
        <v>173.81599312123817</v>
      </c>
      <c r="T132" s="19">
        <f>FC_IND_NSP_E!T$2</f>
        <v>151.35709372312982</v>
      </c>
      <c r="U132" s="19">
        <f>FC_IND_NSP_E!U$2</f>
        <v>147.99372312983661</v>
      </c>
      <c r="V132" s="19">
        <f>FC_IND_NSP_E!V$2</f>
        <v>143.59475494411004</v>
      </c>
      <c r="W132" s="19">
        <f>FC_IND_NSP_E!W$2</f>
        <v>120.64273430782458</v>
      </c>
      <c r="X132" s="19">
        <f>FC_IND_NSP_E!X$2</f>
        <v>123.08495270851247</v>
      </c>
    </row>
    <row r="133" spans="1:24" ht="11.25" customHeight="1" x14ac:dyDescent="0.2">
      <c r="A133" s="14" t="s">
        <v>196</v>
      </c>
      <c r="B133" s="15" t="str">
        <f ca="1">HYPERLINK("#"&amp;CELL("address",FC_TRA_E!$X$2),"FC_TRA_E")</f>
        <v>FC_TRA_E</v>
      </c>
      <c r="C133" s="16">
        <f>FC_TRA_E!C$2</f>
        <v>3226.5238177128117</v>
      </c>
      <c r="D133" s="16">
        <f>FC_TRA_E!D$2</f>
        <v>3915.2092003439379</v>
      </c>
      <c r="E133" s="16">
        <f>FC_TRA_E!E$2</f>
        <v>4066.3108340498711</v>
      </c>
      <c r="F133" s="16">
        <f>FC_TRA_E!F$2</f>
        <v>4260.0428202923476</v>
      </c>
      <c r="G133" s="16">
        <f>FC_TRA_E!G$2</f>
        <v>4424.1689595872749</v>
      </c>
      <c r="H133" s="16">
        <f>FC_TRA_E!H$2</f>
        <v>4105.7513327601027</v>
      </c>
      <c r="I133" s="16">
        <f>FC_TRA_E!I$2</f>
        <v>4231.4127257093724</v>
      </c>
      <c r="J133" s="16">
        <f>FC_TRA_E!J$2</f>
        <v>4536.3152192605321</v>
      </c>
      <c r="K133" s="16">
        <f>FC_TRA_E!K$2</f>
        <v>5112.9330180567486</v>
      </c>
      <c r="L133" s="16">
        <f>FC_TRA_E!L$2</f>
        <v>5224.2288745714986</v>
      </c>
      <c r="M133" s="16">
        <f>FC_TRA_E!M$2</f>
        <v>4928.2090507276334</v>
      </c>
      <c r="N133" s="16">
        <f>FC_TRA_E!N$2</f>
        <v>5182.9558231241208</v>
      </c>
      <c r="O133" s="16">
        <f>FC_TRA_E!O$2</f>
        <v>5309.540344742778</v>
      </c>
      <c r="P133" s="16">
        <f>FC_TRA_E!P$2</f>
        <v>5184.9785553644961</v>
      </c>
      <c r="Q133" s="16">
        <f>FC_TRA_E!Q$2</f>
        <v>5262.6127344444367</v>
      </c>
      <c r="R133" s="16">
        <f>FC_TRA_E!R$2</f>
        <v>5334.3804725785403</v>
      </c>
      <c r="S133" s="16">
        <f>FC_TRA_E!S$2</f>
        <v>5735.1858440436836</v>
      </c>
      <c r="T133" s="16">
        <f>FC_TRA_E!T$2</f>
        <v>6146.3045946834836</v>
      </c>
      <c r="U133" s="16">
        <f>FC_TRA_E!U$2</f>
        <v>6301.1709470283513</v>
      </c>
      <c r="V133" s="16">
        <f>FC_TRA_E!V$2</f>
        <v>6570.302424863502</v>
      </c>
      <c r="W133" s="16">
        <f>FC_TRA_E!W$2</f>
        <v>6461.9125544817862</v>
      </c>
      <c r="X133" s="16">
        <f>FC_TRA_E!X$2</f>
        <v>6870.2753033899862</v>
      </c>
    </row>
    <row r="134" spans="1:24" ht="11.25" customHeight="1" x14ac:dyDescent="0.2">
      <c r="A134" s="17" t="s">
        <v>197</v>
      </c>
      <c r="B134" s="18" t="str">
        <f ca="1">HYPERLINK("#"&amp;CELL("address",FC_TRA_RAIL_E!$X$2),"FC_TRA_RAIL_E")</f>
        <v>FC_TRA_RAIL_E</v>
      </c>
      <c r="C134" s="19">
        <f>FC_TRA_RAIL_E!C$2</f>
        <v>360.02674118658632</v>
      </c>
      <c r="D134" s="19">
        <f>FC_TRA_RAIL_E!D$2</f>
        <v>218.0632846087704</v>
      </c>
      <c r="E134" s="19">
        <f>FC_TRA_RAIL_E!E$2</f>
        <v>313.65717970765263</v>
      </c>
      <c r="F134" s="19">
        <f>FC_TRA_RAIL_E!F$2</f>
        <v>283.19415305245059</v>
      </c>
      <c r="G134" s="19">
        <f>FC_TRA_RAIL_E!G$2</f>
        <v>292.09905417024936</v>
      </c>
      <c r="H134" s="19">
        <f>FC_TRA_RAIL_E!H$2</f>
        <v>160.36113499570078</v>
      </c>
      <c r="I134" s="19">
        <f>FC_TRA_RAIL_E!I$2</f>
        <v>147.29148753224419</v>
      </c>
      <c r="J134" s="19">
        <f>FC_TRA_RAIL_E!J$2</f>
        <v>266.04565778159917</v>
      </c>
      <c r="K134" s="19">
        <f>FC_TRA_RAIL_E!K$2</f>
        <v>246.65141874462597</v>
      </c>
      <c r="L134" s="19">
        <f>FC_TRA_RAIL_E!L$2</f>
        <v>201.01745485812552</v>
      </c>
      <c r="M134" s="19">
        <f>FC_TRA_RAIL_E!M$2</f>
        <v>222.61874462596734</v>
      </c>
      <c r="N134" s="19">
        <f>FC_TRA_RAIL_E!N$2</f>
        <v>288.26792777300085</v>
      </c>
      <c r="O134" s="19">
        <f>FC_TRA_RAIL_E!O$2</f>
        <v>283.11289767841777</v>
      </c>
      <c r="P134" s="19">
        <f>FC_TRA_RAIL_E!P$2</f>
        <v>254.72046431642303</v>
      </c>
      <c r="Q134" s="19">
        <f>FC_TRA_RAIL_E!Q$2</f>
        <v>194.40017196904552</v>
      </c>
      <c r="R134" s="19">
        <f>FC_TRA_RAIL_E!R$2</f>
        <v>200.42725709372317</v>
      </c>
      <c r="S134" s="19">
        <f>FC_TRA_RAIL_E!S$2</f>
        <v>194.73061049011176</v>
      </c>
      <c r="T134" s="19">
        <f>FC_TRA_RAIL_E!T$2</f>
        <v>204.10197764402403</v>
      </c>
      <c r="U134" s="19">
        <f>FC_TRA_RAIL_E!U$2</f>
        <v>179.69578675838346</v>
      </c>
      <c r="V134" s="19">
        <f>FC_TRA_RAIL_E!V$2</f>
        <v>215.5369733447979</v>
      </c>
      <c r="W134" s="19">
        <f>FC_TRA_RAIL_E!W$2</f>
        <v>198.01444539982796</v>
      </c>
      <c r="X134" s="19">
        <f>FC_TRA_RAIL_E!X$2</f>
        <v>225.41023215821153</v>
      </c>
    </row>
    <row r="135" spans="1:24" ht="11.25" customHeight="1" x14ac:dyDescent="0.2">
      <c r="A135" s="23" t="s">
        <v>377</v>
      </c>
      <c r="B135" s="21" t="str">
        <f ca="1">HYPERLINK("#"&amp;CELL("address",FC_TRA_RAIL_MTU_E!$X$2),"FC_TRA_RAIL_MTU_E")</f>
        <v>FC_TRA_RAIL_MTU_E</v>
      </c>
      <c r="C135" s="22">
        <f>FC_TRA_RAIL_MTU_E!C$2</f>
        <v>31.080091243056913</v>
      </c>
      <c r="D135" s="22">
        <f>FC_TRA_RAIL_MTU_E!D$2</f>
        <v>30.446470249286968</v>
      </c>
      <c r="E135" s="22">
        <f>FC_TRA_RAIL_MTU_E!E$2</f>
        <v>30.041630743973609</v>
      </c>
      <c r="F135" s="22">
        <f>FC_TRA_RAIL_MTU_E!F$2</f>
        <v>28.35734002312282</v>
      </c>
      <c r="G135" s="22">
        <f>FC_TRA_RAIL_MTU_E!G$2</f>
        <v>29.739389647028094</v>
      </c>
      <c r="H135" s="22">
        <f>FC_TRA_RAIL_MTU_E!H$2</f>
        <v>31.160788945721517</v>
      </c>
      <c r="I135" s="22">
        <f>FC_TRA_RAIL_MTU_E!I$2</f>
        <v>32.456958668576526</v>
      </c>
      <c r="J135" s="22">
        <f>FC_TRA_RAIL_MTU_E!J$2</f>
        <v>32.98257380286875</v>
      </c>
      <c r="K135" s="22">
        <f>FC_TRA_RAIL_MTU_E!K$2</f>
        <v>33.492719549749964</v>
      </c>
      <c r="L135" s="22">
        <f>FC_TRA_RAIL_MTU_E!L$2</f>
        <v>34.499769065241736</v>
      </c>
      <c r="M135" s="22">
        <f>FC_TRA_RAIL_MTU_E!M$2</f>
        <v>35.049451734708775</v>
      </c>
      <c r="N135" s="22">
        <f>FC_TRA_RAIL_MTU_E!N$2</f>
        <v>35.22562880307219</v>
      </c>
      <c r="O135" s="22">
        <f>FC_TRA_RAIL_MTU_E!O$2</f>
        <v>38.097189802315029</v>
      </c>
      <c r="P135" s="22">
        <f>FC_TRA_RAIL_MTU_E!P$2</f>
        <v>37.936971808194379</v>
      </c>
      <c r="Q135" s="22">
        <f>FC_TRA_RAIL_MTU_E!Q$2</f>
        <v>37.320114138586419</v>
      </c>
      <c r="R135" s="22">
        <f>FC_TRA_RAIL_MTU_E!R$2</f>
        <v>22.365994632316912</v>
      </c>
      <c r="S135" s="22">
        <f>FC_TRA_RAIL_MTU_E!S$2</f>
        <v>23.165234019544521</v>
      </c>
      <c r="T135" s="22">
        <f>FC_TRA_RAIL_MTU_E!T$2</f>
        <v>22.562131754009453</v>
      </c>
      <c r="U135" s="22">
        <f>FC_TRA_RAIL_MTU_E!U$2</f>
        <v>21.735494897822633</v>
      </c>
      <c r="V135" s="22">
        <f>FC_TRA_RAIL_MTU_E!V$2</f>
        <v>21.018797137020705</v>
      </c>
      <c r="W135" s="22">
        <f>FC_TRA_RAIL_MTU_E!W$2</f>
        <v>20.879067044428496</v>
      </c>
      <c r="X135" s="22">
        <f>FC_TRA_RAIL_MTU_E!X$2</f>
        <v>20.347753327573255</v>
      </c>
    </row>
    <row r="136" spans="1:24" ht="11.25" customHeight="1" x14ac:dyDescent="0.2">
      <c r="A136" s="23" t="s">
        <v>382</v>
      </c>
      <c r="B136" s="21" t="str">
        <f ca="1">HYPERLINK("#"&amp;CELL("address",FC_TRA_RAIL_CPT_E!$X$2),"FC_TRA_RAIL_CPT_E")</f>
        <v>FC_TRA_RAIL_CPT_E</v>
      </c>
      <c r="C136" s="22">
        <f>FC_TRA_RAIL_CPT_E!C$2</f>
        <v>229.9160460724101</v>
      </c>
      <c r="D136" s="22">
        <f>FC_TRA_RAIL_CPT_E!D$2</f>
        <v>115.31012855062359</v>
      </c>
      <c r="E136" s="22">
        <f>FC_TRA_RAIL_CPT_E!E$2</f>
        <v>175.68188889824017</v>
      </c>
      <c r="F136" s="22">
        <f>FC_TRA_RAIL_CPT_E!F$2</f>
        <v>170.61564573214875</v>
      </c>
      <c r="G136" s="22">
        <f>FC_TRA_RAIL_CPT_E!G$2</f>
        <v>167.76146425103678</v>
      </c>
      <c r="H136" s="22">
        <f>FC_TRA_RAIL_CPT_E!H$2</f>
        <v>69.331460779782958</v>
      </c>
      <c r="I136" s="22">
        <f>FC_TRA_RAIL_CPT_E!I$2</f>
        <v>59.602041920257918</v>
      </c>
      <c r="J136" s="22">
        <f>FC_TRA_RAIL_CPT_E!J$2</f>
        <v>145.46285064813304</v>
      </c>
      <c r="K136" s="22">
        <f>FC_TRA_RAIL_CPT_E!K$2</f>
        <v>136.76744847492935</v>
      </c>
      <c r="L136" s="22">
        <f>FC_TRA_RAIL_CPT_E!L$2</f>
        <v>115.42877238677659</v>
      </c>
      <c r="M136" s="22">
        <f>FC_TRA_RAIL_CPT_E!M$2</f>
        <v>127.7888713771883</v>
      </c>
      <c r="N136" s="22">
        <f>FC_TRA_RAIL_CPT_E!N$2</f>
        <v>166.55013563822831</v>
      </c>
      <c r="O136" s="22">
        <f>FC_TRA_RAIL_CPT_E!O$2</f>
        <v>167.29840036202188</v>
      </c>
      <c r="P136" s="22">
        <f>FC_TRA_RAIL_CPT_E!P$2</f>
        <v>145.42950587362535</v>
      </c>
      <c r="Q136" s="22">
        <f>FC_TRA_RAIL_CPT_E!Q$2</f>
        <v>106.20295883728498</v>
      </c>
      <c r="R136" s="22">
        <f>FC_TRA_RAIL_CPT_E!R$2</f>
        <v>111.87086054779218</v>
      </c>
      <c r="S136" s="22">
        <f>FC_TRA_RAIL_CPT_E!S$2</f>
        <v>107.23153725621962</v>
      </c>
      <c r="T136" s="22">
        <f>FC_TRA_RAIL_CPT_E!T$2</f>
        <v>119.80047688066995</v>
      </c>
      <c r="U136" s="22">
        <f>FC_TRA_RAIL_CPT_E!U$2</f>
        <v>98.891710720406081</v>
      </c>
      <c r="V136" s="22">
        <f>FC_TRA_RAIL_CPT_E!V$2</f>
        <v>127.97849545989597</v>
      </c>
      <c r="W136" s="22">
        <f>FC_TRA_RAIL_CPT_E!W$2</f>
        <v>119.615372753123</v>
      </c>
      <c r="X136" s="22">
        <f>FC_TRA_RAIL_CPT_E!X$2</f>
        <v>122.07002031878292</v>
      </c>
    </row>
    <row r="137" spans="1:24" ht="11.25" customHeight="1" x14ac:dyDescent="0.2">
      <c r="A137" s="23" t="s">
        <v>380</v>
      </c>
      <c r="B137" s="21" t="str">
        <f ca="1">HYPERLINK("#"&amp;CELL("address",FC_TRA_RAIL_HST_E!$X$2),"FC_TRA_RAIL_HST_E")</f>
        <v>FC_TRA_RAIL_HST_E</v>
      </c>
      <c r="C137" s="22">
        <f>FC_TRA_RAIL_HST_E!C$2</f>
        <v>0</v>
      </c>
      <c r="D137" s="22">
        <f>FC_TRA_RAIL_HST_E!D$2</f>
        <v>0</v>
      </c>
      <c r="E137" s="22">
        <f>FC_TRA_RAIL_HST_E!E$2</f>
        <v>0</v>
      </c>
      <c r="F137" s="22">
        <f>FC_TRA_RAIL_HST_E!F$2</f>
        <v>0</v>
      </c>
      <c r="G137" s="22">
        <f>FC_TRA_RAIL_HST_E!G$2</f>
        <v>0</v>
      </c>
      <c r="H137" s="22">
        <f>FC_TRA_RAIL_HST_E!H$2</f>
        <v>0</v>
      </c>
      <c r="I137" s="22">
        <f>FC_TRA_RAIL_HST_E!I$2</f>
        <v>0</v>
      </c>
      <c r="J137" s="22">
        <f>FC_TRA_RAIL_HST_E!J$2</f>
        <v>0</v>
      </c>
      <c r="K137" s="22">
        <f>FC_TRA_RAIL_HST_E!K$2</f>
        <v>0</v>
      </c>
      <c r="L137" s="22">
        <f>FC_TRA_RAIL_HST_E!L$2</f>
        <v>0</v>
      </c>
      <c r="M137" s="22">
        <f>FC_TRA_RAIL_HST_E!M$2</f>
        <v>0</v>
      </c>
      <c r="N137" s="22">
        <f>FC_TRA_RAIL_HST_E!N$2</f>
        <v>0</v>
      </c>
      <c r="O137" s="22">
        <f>FC_TRA_RAIL_HST_E!O$2</f>
        <v>0</v>
      </c>
      <c r="P137" s="22">
        <f>FC_TRA_RAIL_HST_E!P$2</f>
        <v>0</v>
      </c>
      <c r="Q137" s="22">
        <f>FC_TRA_RAIL_HST_E!Q$2</f>
        <v>0</v>
      </c>
      <c r="R137" s="22">
        <f>FC_TRA_RAIL_HST_E!R$2</f>
        <v>0</v>
      </c>
      <c r="S137" s="22">
        <f>FC_TRA_RAIL_HST_E!S$2</f>
        <v>0</v>
      </c>
      <c r="T137" s="22">
        <f>FC_TRA_RAIL_HST_E!T$2</f>
        <v>0</v>
      </c>
      <c r="U137" s="22">
        <f>FC_TRA_RAIL_HST_E!U$2</f>
        <v>0</v>
      </c>
      <c r="V137" s="22">
        <f>FC_TRA_RAIL_HST_E!V$2</f>
        <v>0</v>
      </c>
      <c r="W137" s="22">
        <f>FC_TRA_RAIL_HST_E!W$2</f>
        <v>0</v>
      </c>
      <c r="X137" s="22">
        <f>FC_TRA_RAIL_HST_E!X$2</f>
        <v>0</v>
      </c>
    </row>
    <row r="138" spans="1:24" ht="11.25" customHeight="1" x14ac:dyDescent="0.2">
      <c r="A138" s="23" t="s">
        <v>383</v>
      </c>
      <c r="B138" s="21" t="str">
        <f ca="1">HYPERLINK("#"&amp;CELL("address",FC_TRA_RAIL_FRT_E!$X$2),"FC_TRA_RAIL_FRT_E")</f>
        <v>FC_TRA_RAIL_FRT_E</v>
      </c>
      <c r="C138" s="22">
        <f>FC_TRA_RAIL_FRT_E!C$2</f>
        <v>99.030603871119339</v>
      </c>
      <c r="D138" s="22">
        <f>FC_TRA_RAIL_FRT_E!D$2</f>
        <v>72.306685808859839</v>
      </c>
      <c r="E138" s="22">
        <f>FC_TRA_RAIL_FRT_E!E$2</f>
        <v>107.93366006543877</v>
      </c>
      <c r="F138" s="22">
        <f>FC_TRA_RAIL_FRT_E!F$2</f>
        <v>84.221167297178965</v>
      </c>
      <c r="G138" s="22">
        <f>FC_TRA_RAIL_FRT_E!G$2</f>
        <v>94.598200272184471</v>
      </c>
      <c r="H138" s="22">
        <f>FC_TRA_RAIL_FRT_E!H$2</f>
        <v>59.868885270196301</v>
      </c>
      <c r="I138" s="22">
        <f>FC_TRA_RAIL_FRT_E!I$2</f>
        <v>55.232486943409739</v>
      </c>
      <c r="J138" s="22">
        <f>FC_TRA_RAIL_FRT_E!J$2</f>
        <v>87.600233330597405</v>
      </c>
      <c r="K138" s="22">
        <f>FC_TRA_RAIL_FRT_E!K$2</f>
        <v>76.391250719946683</v>
      </c>
      <c r="L138" s="22">
        <f>FC_TRA_RAIL_FRT_E!L$2</f>
        <v>51.08891340610721</v>
      </c>
      <c r="M138" s="22">
        <f>FC_TRA_RAIL_FRT_E!M$2</f>
        <v>59.780421514070248</v>
      </c>
      <c r="N138" s="22">
        <f>FC_TRA_RAIL_FRT_E!N$2</f>
        <v>86.492163331700368</v>
      </c>
      <c r="O138" s="22">
        <f>FC_TRA_RAIL_FRT_E!O$2</f>
        <v>77.717307514080886</v>
      </c>
      <c r="P138" s="22">
        <f>FC_TRA_RAIL_FRT_E!P$2</f>
        <v>71.353986634603288</v>
      </c>
      <c r="Q138" s="22">
        <f>FC_TRA_RAIL_FRT_E!Q$2</f>
        <v>50.877098993174101</v>
      </c>
      <c r="R138" s="22">
        <f>FC_TRA_RAIL_FRT_E!R$2</f>
        <v>66.190401913614068</v>
      </c>
      <c r="S138" s="22">
        <f>FC_TRA_RAIL_FRT_E!S$2</f>
        <v>64.333839214347591</v>
      </c>
      <c r="T138" s="22">
        <f>FC_TRA_RAIL_FRT_E!T$2</f>
        <v>61.739369009344657</v>
      </c>
      <c r="U138" s="22">
        <f>FC_TRA_RAIL_FRT_E!U$2</f>
        <v>59.068581140154748</v>
      </c>
      <c r="V138" s="22">
        <f>FC_TRA_RAIL_FRT_E!V$2</f>
        <v>66.539680747881221</v>
      </c>
      <c r="W138" s="22">
        <f>FC_TRA_RAIL_FRT_E!W$2</f>
        <v>57.52000560227647</v>
      </c>
      <c r="X138" s="22">
        <f>FC_TRA_RAIL_FRT_E!X$2</f>
        <v>82.992458511855347</v>
      </c>
    </row>
    <row r="139" spans="1:24" ht="11.25" customHeight="1" x14ac:dyDescent="0.2">
      <c r="A139" s="17" t="s">
        <v>198</v>
      </c>
      <c r="B139" s="18" t="str">
        <f ca="1">HYPERLINK("#"&amp;CELL("address",FC_TRA_ROAD_E!$X$2),"FC_TRA_ROAD_E")</f>
        <v>FC_TRA_ROAD_E</v>
      </c>
      <c r="C139" s="19">
        <f>FC_TRA_ROAD_E!C$2</f>
        <v>2717.7700773860711</v>
      </c>
      <c r="D139" s="19">
        <f>FC_TRA_ROAD_E!D$2</f>
        <v>3497.8074806534819</v>
      </c>
      <c r="E139" s="19">
        <f>FC_TRA_ROAD_E!E$2</f>
        <v>3590.4533963886497</v>
      </c>
      <c r="F139" s="19">
        <f>FC_TRA_ROAD_E!F$2</f>
        <v>3879.2179707652622</v>
      </c>
      <c r="G139" s="19">
        <f>FC_TRA_ROAD_E!G$2</f>
        <v>4046.8783319002578</v>
      </c>
      <c r="H139" s="19">
        <f>FC_TRA_ROAD_E!H$2</f>
        <v>3854.276698194325</v>
      </c>
      <c r="I139" s="19">
        <f>FC_TRA_ROAD_E!I$2</f>
        <v>4005.6993981083401</v>
      </c>
      <c r="J139" s="19">
        <f>FC_TRA_ROAD_E!J$2</f>
        <v>4059.190197764402</v>
      </c>
      <c r="K139" s="19">
        <f>FC_TRA_ROAD_E!K$2</f>
        <v>4652.8545141874456</v>
      </c>
      <c r="L139" s="19">
        <f>FC_TRA_ROAD_E!L$2</f>
        <v>4825.3023913384804</v>
      </c>
      <c r="M139" s="19">
        <f>FC_TRA_ROAD_E!M$2</f>
        <v>4521.230116935717</v>
      </c>
      <c r="N139" s="19">
        <f>FC_TRA_ROAD_E!N$2</f>
        <v>4748.8752556262707</v>
      </c>
      <c r="O139" s="19">
        <f>FC_TRA_ROAD_E!O$2</f>
        <v>4932.2876362303105</v>
      </c>
      <c r="P139" s="19">
        <f>FC_TRA_ROAD_E!P$2</f>
        <v>4838.649922518407</v>
      </c>
      <c r="Q139" s="19">
        <f>FC_TRA_ROAD_E!Q$2</f>
        <v>5001.3419691821837</v>
      </c>
      <c r="R139" s="19">
        <f>FC_TRA_ROAD_E!R$2</f>
        <v>5054.9212292423417</v>
      </c>
      <c r="S139" s="19">
        <f>FC_TRA_ROAD_E!S$2</f>
        <v>5469.186531919866</v>
      </c>
      <c r="T139" s="19">
        <f>FC_TRA_ROAD_E!T$2</f>
        <v>5850.4662455863217</v>
      </c>
      <c r="U139" s="19">
        <f>FC_TRA_ROAD_E!U$2</f>
        <v>6023.7352634513945</v>
      </c>
      <c r="V139" s="19">
        <f>FC_TRA_ROAD_E!V$2</f>
        <v>6244.8688908996164</v>
      </c>
      <c r="W139" s="19">
        <f>FC_TRA_ROAD_E!W$2</f>
        <v>6179.4898545677715</v>
      </c>
      <c r="X139" s="19">
        <f>FC_TRA_ROAD_E!X$2</f>
        <v>6535.6826980589458</v>
      </c>
    </row>
    <row r="140" spans="1:24" ht="11.25" customHeight="1" x14ac:dyDescent="0.2">
      <c r="A140" s="23" t="s">
        <v>486</v>
      </c>
      <c r="B140" s="21" t="str">
        <f ca="1">HYPERLINK("#"&amp;CELL("address",FC_TRA_ROAD_P2W_E!$X$2),"FC_TRA_ROAD_P2W_E")</f>
        <v>FC_TRA_ROAD_P2W_E</v>
      </c>
      <c r="C140" s="22">
        <f>FC_TRA_ROAD_P2W_E!C$2</f>
        <v>11.246861398307885</v>
      </c>
      <c r="D140" s="22">
        <f>FC_TRA_ROAD_P2W_E!D$2</f>
        <v>11.18037148446431</v>
      </c>
      <c r="E140" s="22">
        <f>FC_TRA_ROAD_P2W_E!E$2</f>
        <v>11.113758058581354</v>
      </c>
      <c r="F140" s="22">
        <f>FC_TRA_ROAD_P2W_E!F$2</f>
        <v>11.159508476400392</v>
      </c>
      <c r="G140" s="22">
        <f>FC_TRA_ROAD_P2W_E!G$2</f>
        <v>11.246218357345846</v>
      </c>
      <c r="H140" s="22">
        <f>FC_TRA_ROAD_P2W_E!H$2</f>
        <v>10.776768052152487</v>
      </c>
      <c r="I140" s="22">
        <f>FC_TRA_ROAD_P2W_E!I$2</f>
        <v>11.575487768818149</v>
      </c>
      <c r="J140" s="22">
        <f>FC_TRA_ROAD_P2W_E!J$2</f>
        <v>12.304587099932775</v>
      </c>
      <c r="K140" s="22">
        <f>FC_TRA_ROAD_P2W_E!K$2</f>
        <v>14.662563109553419</v>
      </c>
      <c r="L140" s="22">
        <f>FC_TRA_ROAD_P2W_E!L$2</f>
        <v>15.658671803238512</v>
      </c>
      <c r="M140" s="22">
        <f>FC_TRA_ROAD_P2W_E!M$2</f>
        <v>16.273549157241941</v>
      </c>
      <c r="N140" s="22">
        <f>FC_TRA_ROAD_P2W_E!N$2</f>
        <v>16.990525097098367</v>
      </c>
      <c r="O140" s="22">
        <f>FC_TRA_ROAD_P2W_E!O$2</f>
        <v>17.583804622233863</v>
      </c>
      <c r="P140" s="22">
        <f>FC_TRA_ROAD_P2W_E!P$2</f>
        <v>18.516452506879912</v>
      </c>
      <c r="Q140" s="22">
        <f>FC_TRA_ROAD_P2W_E!Q$2</f>
        <v>19.157003349259938</v>
      </c>
      <c r="R140" s="22">
        <f>FC_TRA_ROAD_P2W_E!R$2</f>
        <v>19.959343333999698</v>
      </c>
      <c r="S140" s="22">
        <f>FC_TRA_ROAD_P2W_E!S$2</f>
        <v>21.280934585891849</v>
      </c>
      <c r="T140" s="22">
        <f>FC_TRA_ROAD_P2W_E!T$2</f>
        <v>20.021041227723408</v>
      </c>
      <c r="U140" s="22">
        <f>FC_TRA_ROAD_P2W_E!U$2</f>
        <v>18.94018351796683</v>
      </c>
      <c r="V140" s="22">
        <f>FC_TRA_ROAD_P2W_E!V$2</f>
        <v>19.917794164300251</v>
      </c>
      <c r="W140" s="22">
        <f>FC_TRA_ROAD_P2W_E!W$2</f>
        <v>17.97202949363659</v>
      </c>
      <c r="X140" s="22">
        <f>FC_TRA_ROAD_P2W_E!X$2</f>
        <v>16.628489835296087</v>
      </c>
    </row>
    <row r="141" spans="1:24" ht="11.25" customHeight="1" x14ac:dyDescent="0.2">
      <c r="A141" s="23" t="s">
        <v>385</v>
      </c>
      <c r="B141" s="21" t="str">
        <f ca="1">HYPERLINK("#"&amp;CELL("address",FC_TRA_ROAD_CAR_E!$X$2),"FC_TRA_ROAD_CAR_E")</f>
        <v>FC_TRA_ROAD_CAR_E</v>
      </c>
      <c r="C141" s="22">
        <f>FC_TRA_ROAD_CAR_E!C$2</f>
        <v>1290.1163407964082</v>
      </c>
      <c r="D141" s="22">
        <f>FC_TRA_ROAD_CAR_E!D$2</f>
        <v>1719.957874283022</v>
      </c>
      <c r="E141" s="22">
        <f>FC_TRA_ROAD_CAR_E!E$2</f>
        <v>1749.4516170912243</v>
      </c>
      <c r="F141" s="22">
        <f>FC_TRA_ROAD_CAR_E!F$2</f>
        <v>1834.8489877189463</v>
      </c>
      <c r="G141" s="22">
        <f>FC_TRA_ROAD_CAR_E!G$2</f>
        <v>2037.3865205296845</v>
      </c>
      <c r="H141" s="22">
        <f>FC_TRA_ROAD_CAR_E!H$2</f>
        <v>2008.1800650578193</v>
      </c>
      <c r="I141" s="22">
        <f>FC_TRA_ROAD_CAR_E!I$2</f>
        <v>2012.2527055619712</v>
      </c>
      <c r="J141" s="22">
        <f>FC_TRA_ROAD_CAR_E!J$2</f>
        <v>2137.076164948056</v>
      </c>
      <c r="K141" s="22">
        <f>FC_TRA_ROAD_CAR_E!K$2</f>
        <v>2379.7206618006103</v>
      </c>
      <c r="L141" s="22">
        <f>FC_TRA_ROAD_CAR_E!L$2</f>
        <v>2528.1712572282586</v>
      </c>
      <c r="M141" s="22">
        <f>FC_TRA_ROAD_CAR_E!M$2</f>
        <v>2438.1381394233804</v>
      </c>
      <c r="N141" s="22">
        <f>FC_TRA_ROAD_CAR_E!N$2</f>
        <v>2568.9000098565257</v>
      </c>
      <c r="O141" s="22">
        <f>FC_TRA_ROAD_CAR_E!O$2</f>
        <v>2725.0076986411204</v>
      </c>
      <c r="P141" s="22">
        <f>FC_TRA_ROAD_CAR_E!P$2</f>
        <v>2593.5098566693132</v>
      </c>
      <c r="Q141" s="22">
        <f>FC_TRA_ROAD_CAR_E!Q$2</f>
        <v>2703.4909129682951</v>
      </c>
      <c r="R141" s="22">
        <f>FC_TRA_ROAD_CAR_E!R$2</f>
        <v>2725.8300681081009</v>
      </c>
      <c r="S141" s="22">
        <f>FC_TRA_ROAD_CAR_E!S$2</f>
        <v>2964.8343198458142</v>
      </c>
      <c r="T141" s="22">
        <f>FC_TRA_ROAD_CAR_E!T$2</f>
        <v>3157.4937976409396</v>
      </c>
      <c r="U141" s="22">
        <f>FC_TRA_ROAD_CAR_E!U$2</f>
        <v>3289.5645102548337</v>
      </c>
      <c r="V141" s="22">
        <f>FC_TRA_ROAD_CAR_E!V$2</f>
        <v>3392.6253249980887</v>
      </c>
      <c r="W141" s="22">
        <f>FC_TRA_ROAD_CAR_E!W$2</f>
        <v>3250.7908323591223</v>
      </c>
      <c r="X141" s="22">
        <f>FC_TRA_ROAD_CAR_E!X$2</f>
        <v>3470.3541461123464</v>
      </c>
    </row>
    <row r="142" spans="1:24" ht="11.25" customHeight="1" x14ac:dyDescent="0.2">
      <c r="A142" s="23" t="s">
        <v>386</v>
      </c>
      <c r="B142" s="21" t="str">
        <f ca="1">HYPERLINK("#"&amp;CELL("address",FC_TRA_ROAD_BUS_E!$X$2),"FC_TRA_ROAD_BUS_E")</f>
        <v>FC_TRA_ROAD_BUS_E</v>
      </c>
      <c r="C142" s="22">
        <f>FC_TRA_ROAD_BUS_E!C$2</f>
        <v>491.1562153349787</v>
      </c>
      <c r="D142" s="22">
        <f>FC_TRA_ROAD_BUS_E!D$2</f>
        <v>578.20637087662828</v>
      </c>
      <c r="E142" s="22">
        <f>FC_TRA_ROAD_BUS_E!E$2</f>
        <v>551.7643588027679</v>
      </c>
      <c r="F142" s="22">
        <f>FC_TRA_ROAD_BUS_E!F$2</f>
        <v>619.96087631866612</v>
      </c>
      <c r="G142" s="22">
        <f>FC_TRA_ROAD_BUS_E!G$2</f>
        <v>657.63542487629036</v>
      </c>
      <c r="H142" s="22">
        <f>FC_TRA_ROAD_BUS_E!H$2</f>
        <v>613.95288324416799</v>
      </c>
      <c r="I142" s="22">
        <f>FC_TRA_ROAD_BUS_E!I$2</f>
        <v>568.13002993802843</v>
      </c>
      <c r="J142" s="22">
        <f>FC_TRA_ROAD_BUS_E!J$2</f>
        <v>628.21551218052923</v>
      </c>
      <c r="K142" s="22">
        <f>FC_TRA_ROAD_BUS_E!K$2</f>
        <v>871.15356088955537</v>
      </c>
      <c r="L142" s="22">
        <f>FC_TRA_ROAD_BUS_E!L$2</f>
        <v>897.14679312499777</v>
      </c>
      <c r="M142" s="22">
        <f>FC_TRA_ROAD_BUS_E!M$2</f>
        <v>907.52122734413331</v>
      </c>
      <c r="N142" s="22">
        <f>FC_TRA_ROAD_BUS_E!N$2</f>
        <v>934.01543685588945</v>
      </c>
      <c r="O142" s="22">
        <f>FC_TRA_ROAD_BUS_E!O$2</f>
        <v>965.61372283881428</v>
      </c>
      <c r="P142" s="22">
        <f>FC_TRA_ROAD_BUS_E!P$2</f>
        <v>983.95747435308647</v>
      </c>
      <c r="Q142" s="22">
        <f>FC_TRA_ROAD_BUS_E!Q$2</f>
        <v>1027.2581671706387</v>
      </c>
      <c r="R142" s="22">
        <f>FC_TRA_ROAD_BUS_E!R$2</f>
        <v>1063.1308590574695</v>
      </c>
      <c r="S142" s="22">
        <f>FC_TRA_ROAD_BUS_E!S$2</f>
        <v>1122.0574284275804</v>
      </c>
      <c r="T142" s="22">
        <f>FC_TRA_ROAD_BUS_E!T$2</f>
        <v>1183.6239184350322</v>
      </c>
      <c r="U142" s="22">
        <f>FC_TRA_ROAD_BUS_E!U$2</f>
        <v>1209.8182188625544</v>
      </c>
      <c r="V142" s="22">
        <f>FC_TRA_ROAD_BUS_E!V$2</f>
        <v>1236.7393469665196</v>
      </c>
      <c r="W142" s="22">
        <f>FC_TRA_ROAD_BUS_E!W$2</f>
        <v>1310.9383050633342</v>
      </c>
      <c r="X142" s="22">
        <f>FC_TRA_ROAD_BUS_E!X$2</f>
        <v>1344.7293985530403</v>
      </c>
    </row>
    <row r="143" spans="1:24" ht="11.25" customHeight="1" x14ac:dyDescent="0.2">
      <c r="A143" s="23" t="s">
        <v>387</v>
      </c>
      <c r="B143" s="21" t="str">
        <f ca="1">HYPERLINK("#"&amp;CELL("address",FC_TRA_ROAD_LCV_E!$X$2),"FC_TRA_ROAD_LCV_E")</f>
        <v>FC_TRA_ROAD_LCV_E</v>
      </c>
      <c r="C143" s="22">
        <f>FC_TRA_ROAD_LCV_E!C$2</f>
        <v>410.78614341779013</v>
      </c>
      <c r="D143" s="22">
        <f>FC_TRA_ROAD_LCV_E!D$2</f>
        <v>430.62414744589432</v>
      </c>
      <c r="E143" s="22">
        <f>FC_TRA_ROAD_LCV_E!E$2</f>
        <v>439.41583578013433</v>
      </c>
      <c r="F143" s="22">
        <f>FC_TRA_ROAD_LCV_E!F$2</f>
        <v>454.03094462703473</v>
      </c>
      <c r="G143" s="22">
        <f>FC_TRA_ROAD_LCV_E!G$2</f>
        <v>458.54400468877509</v>
      </c>
      <c r="H143" s="22">
        <f>FC_TRA_ROAD_LCV_E!H$2</f>
        <v>480.04467042872722</v>
      </c>
      <c r="I143" s="22">
        <f>FC_TRA_ROAD_LCV_E!I$2</f>
        <v>531.02379955391905</v>
      </c>
      <c r="J143" s="22">
        <f>FC_TRA_ROAD_LCV_E!J$2</f>
        <v>544.31972161757801</v>
      </c>
      <c r="K143" s="22">
        <f>FC_TRA_ROAD_LCV_E!K$2</f>
        <v>621.62413534737141</v>
      </c>
      <c r="L143" s="22">
        <f>FC_TRA_ROAD_LCV_E!L$2</f>
        <v>637.56323063089724</v>
      </c>
      <c r="M143" s="22">
        <f>FC_TRA_ROAD_LCV_E!M$2</f>
        <v>631.8882392649133</v>
      </c>
      <c r="N143" s="22">
        <f>FC_TRA_ROAD_LCV_E!N$2</f>
        <v>669.5859298368548</v>
      </c>
      <c r="O143" s="22">
        <f>FC_TRA_ROAD_LCV_E!O$2</f>
        <v>713.39446318776049</v>
      </c>
      <c r="P143" s="22">
        <f>FC_TRA_ROAD_LCV_E!P$2</f>
        <v>732.98563535047049</v>
      </c>
      <c r="Q143" s="22">
        <f>FC_TRA_ROAD_LCV_E!Q$2</f>
        <v>782.20843639447003</v>
      </c>
      <c r="R143" s="22">
        <f>FC_TRA_ROAD_LCV_E!R$2</f>
        <v>812.44118317516222</v>
      </c>
      <c r="S143" s="22">
        <f>FC_TRA_ROAD_LCV_E!S$2</f>
        <v>843.5585913042928</v>
      </c>
      <c r="T143" s="22">
        <f>FC_TRA_ROAD_LCV_E!T$2</f>
        <v>895.03933766992066</v>
      </c>
      <c r="U143" s="22">
        <f>FC_TRA_ROAD_LCV_E!U$2</f>
        <v>950.49566252976661</v>
      </c>
      <c r="V143" s="22">
        <f>FC_TRA_ROAD_LCV_E!V$2</f>
        <v>990.87993698267803</v>
      </c>
      <c r="W143" s="22">
        <f>FC_TRA_ROAD_LCV_E!W$2</f>
        <v>1023.5217912111973</v>
      </c>
      <c r="X143" s="22">
        <f>FC_TRA_ROAD_LCV_E!X$2</f>
        <v>1066.5861438423638</v>
      </c>
    </row>
    <row r="144" spans="1:24" ht="11.25" customHeight="1" x14ac:dyDescent="0.2">
      <c r="A144" s="23" t="s">
        <v>388</v>
      </c>
      <c r="B144" s="21" t="str">
        <f ca="1">HYPERLINK("#"&amp;CELL("address",FC_TRA_ROAD_HGV_E!$X$2),"FC_TRA_ROAD_HGV_E")</f>
        <v>FC_TRA_ROAD_HGV_E</v>
      </c>
      <c r="C144" s="22">
        <f>FC_TRA_ROAD_HGV_E!C$2</f>
        <v>514.46451643858586</v>
      </c>
      <c r="D144" s="22">
        <f>FC_TRA_ROAD_HGV_E!D$2</f>
        <v>757.8387165634731</v>
      </c>
      <c r="E144" s="22">
        <f>FC_TRA_ROAD_HGV_E!E$2</f>
        <v>838.70782665594186</v>
      </c>
      <c r="F144" s="22">
        <f>FC_TRA_ROAD_HGV_E!F$2</f>
        <v>959.21765362421445</v>
      </c>
      <c r="G144" s="22">
        <f>FC_TRA_ROAD_HGV_E!G$2</f>
        <v>882.06616344816211</v>
      </c>
      <c r="H144" s="22">
        <f>FC_TRA_ROAD_HGV_E!H$2</f>
        <v>741.3223114114578</v>
      </c>
      <c r="I144" s="22">
        <f>FC_TRA_ROAD_HGV_E!I$2</f>
        <v>882.71737528560334</v>
      </c>
      <c r="J144" s="22">
        <f>FC_TRA_ROAD_HGV_E!J$2</f>
        <v>737.27421191830661</v>
      </c>
      <c r="K144" s="22">
        <f>FC_TRA_ROAD_HGV_E!K$2</f>
        <v>765.69359304035549</v>
      </c>
      <c r="L144" s="22">
        <f>FC_TRA_ROAD_HGV_E!L$2</f>
        <v>746.76243855108771</v>
      </c>
      <c r="M144" s="22">
        <f>FC_TRA_ROAD_HGV_E!M$2</f>
        <v>527.40896174604836</v>
      </c>
      <c r="N144" s="22">
        <f>FC_TRA_ROAD_HGV_E!N$2</f>
        <v>559.38335397990261</v>
      </c>
      <c r="O144" s="22">
        <f>FC_TRA_ROAD_HGV_E!O$2</f>
        <v>510.68794694038132</v>
      </c>
      <c r="P144" s="22">
        <f>FC_TRA_ROAD_HGV_E!P$2</f>
        <v>509.68050363865689</v>
      </c>
      <c r="Q144" s="22">
        <f>FC_TRA_ROAD_HGV_E!Q$2</f>
        <v>469.22744929951932</v>
      </c>
      <c r="R144" s="22">
        <f>FC_TRA_ROAD_HGV_E!R$2</f>
        <v>433.55977556760956</v>
      </c>
      <c r="S144" s="22">
        <f>FC_TRA_ROAD_HGV_E!S$2</f>
        <v>517.45525775628607</v>
      </c>
      <c r="T144" s="22">
        <f>FC_TRA_ROAD_HGV_E!T$2</f>
        <v>594.28815061270518</v>
      </c>
      <c r="U144" s="22">
        <f>FC_TRA_ROAD_HGV_E!U$2</f>
        <v>554.91668828627382</v>
      </c>
      <c r="V144" s="22">
        <f>FC_TRA_ROAD_HGV_E!V$2</f>
        <v>604.70648778802922</v>
      </c>
      <c r="W144" s="22">
        <f>FC_TRA_ROAD_HGV_E!W$2</f>
        <v>576.26689644048179</v>
      </c>
      <c r="X144" s="22">
        <f>FC_TRA_ROAD_HGV_E!X$2</f>
        <v>637.38451971589961</v>
      </c>
    </row>
    <row r="145" spans="1:24" ht="11.25" customHeight="1" x14ac:dyDescent="0.2">
      <c r="A145" s="17" t="s">
        <v>199</v>
      </c>
      <c r="B145" s="18" t="str">
        <f ca="1">HYPERLINK("#"&amp;CELL("address",FC_TRA_DAVI_E!$X$2),"FC_TRA_DAVI_E")</f>
        <v>FC_TRA_DAVI_E</v>
      </c>
      <c r="C145" s="19">
        <f>FC_TRA_DAVI_E!C$2</f>
        <v>6.3484952708512461</v>
      </c>
      <c r="D145" s="19">
        <f>FC_TRA_DAVI_E!D$2</f>
        <v>3.1742906276870162</v>
      </c>
      <c r="E145" s="19">
        <f>FC_TRA_DAVI_E!E$2</f>
        <v>2.116165090283749</v>
      </c>
      <c r="F145" s="19">
        <f>FC_TRA_DAVI_E!F$2</f>
        <v>2.116165090283749</v>
      </c>
      <c r="G145" s="19">
        <f>FC_TRA_DAVI_E!G$2</f>
        <v>12.417626827171107</v>
      </c>
      <c r="H145" s="19">
        <f>FC_TRA_DAVI_E!H$2</f>
        <v>11.663800515907131</v>
      </c>
      <c r="I145" s="19">
        <f>FC_TRA_DAVI_E!I$2</f>
        <v>2.1273430782459162</v>
      </c>
      <c r="J145" s="19">
        <f>FC_TRA_DAVI_E!J$2</f>
        <v>83.515735167669817</v>
      </c>
      <c r="K145" s="19">
        <f>FC_TRA_DAVI_E!K$2</f>
        <v>81.08933791917454</v>
      </c>
      <c r="L145" s="19">
        <f>FC_TRA_DAVI_E!L$2</f>
        <v>85.484264832330169</v>
      </c>
      <c r="M145" s="19">
        <f>FC_TRA_DAVI_E!M$2</f>
        <v>111.31392949269132</v>
      </c>
      <c r="N145" s="19">
        <f>FC_TRA_DAVI_E!N$2</f>
        <v>81.35288048151331</v>
      </c>
      <c r="O145" s="19">
        <f>FC_TRA_DAVI_E!O$2</f>
        <v>40.414531384350802</v>
      </c>
      <c r="P145" s="19">
        <f>FC_TRA_DAVI_E!P$2</f>
        <v>45.624677558039558</v>
      </c>
      <c r="Q145" s="19">
        <f>FC_TRA_DAVI_E!Q$2</f>
        <v>24.274892519346519</v>
      </c>
      <c r="R145" s="19">
        <f>FC_TRA_DAVI_E!R$2</f>
        <v>32.719604471195183</v>
      </c>
      <c r="S145" s="19">
        <f>FC_TRA_DAVI_E!S$2</f>
        <v>27.996990541702495</v>
      </c>
      <c r="T145" s="19">
        <f>FC_TRA_DAVI_E!T$2</f>
        <v>49.30189165950128</v>
      </c>
      <c r="U145" s="19">
        <f>FC_TRA_DAVI_E!U$2</f>
        <v>55.534135855545998</v>
      </c>
      <c r="V145" s="19">
        <f>FC_TRA_DAVI_E!V$2</f>
        <v>64.675924333619946</v>
      </c>
      <c r="W145" s="19">
        <f>FC_TRA_DAVI_E!W$2</f>
        <v>38.652880481513314</v>
      </c>
      <c r="X145" s="19">
        <f>FC_TRA_DAVI_E!X$2</f>
        <v>46.709028374892519</v>
      </c>
    </row>
    <row r="146" spans="1:24" ht="11.25" customHeight="1" x14ac:dyDescent="0.2">
      <c r="A146" s="23" t="s">
        <v>361</v>
      </c>
      <c r="B146" s="21" t="str">
        <f ca="1">HYPERLINK("#"&amp;CELL("address",FC_TRA_DAVI_PA_E!$X$2),"FC_TRA_DAVI_PA_E")</f>
        <v>FC_TRA_DAVI_PA_E</v>
      </c>
      <c r="C146" s="22">
        <f>FC_TRA_DAVI_PA_E!C$2</f>
        <v>6.2737625907928596</v>
      </c>
      <c r="D146" s="22">
        <f>FC_TRA_DAVI_PA_E!D$2</f>
        <v>3.1103652882637642</v>
      </c>
      <c r="E146" s="22">
        <f>FC_TRA_DAVI_PA_E!E$2</f>
        <v>2.05942207928361</v>
      </c>
      <c r="F146" s="22">
        <f>FC_TRA_DAVI_PA_E!F$2</f>
        <v>2.0610920732631324</v>
      </c>
      <c r="G146" s="22">
        <f>FC_TRA_DAVI_PA_E!G$2</f>
        <v>12.354613139019865</v>
      </c>
      <c r="H146" s="22">
        <f>FC_TRA_DAVI_PA_E!H$2</f>
        <v>11.638633174516047</v>
      </c>
      <c r="I146" s="22">
        <f>FC_TRA_DAVI_PA_E!I$2</f>
        <v>2.1166078043896532</v>
      </c>
      <c r="J146" s="22">
        <f>FC_TRA_DAVI_PA_E!J$2</f>
        <v>83.141222197109784</v>
      </c>
      <c r="K146" s="22">
        <f>FC_TRA_DAVI_PA_E!K$2</f>
        <v>80.884285093823323</v>
      </c>
      <c r="L146" s="22">
        <f>FC_TRA_DAVI_PA_E!L$2</f>
        <v>85.335674373643755</v>
      </c>
      <c r="M146" s="22">
        <f>FC_TRA_DAVI_PA_E!M$2</f>
        <v>111.18386157906802</v>
      </c>
      <c r="N146" s="22">
        <f>FC_TRA_DAVI_PA_E!N$2</f>
        <v>81.291820594573764</v>
      </c>
      <c r="O146" s="22">
        <f>FC_TRA_DAVI_PA_E!O$2</f>
        <v>40.391830360947417</v>
      </c>
      <c r="P146" s="22">
        <f>FC_TRA_DAVI_PA_E!P$2</f>
        <v>45.605705111205616</v>
      </c>
      <c r="Q146" s="22">
        <f>FC_TRA_DAVI_PA_E!Q$2</f>
        <v>24.268192612173394</v>
      </c>
      <c r="R146" s="22">
        <f>FC_TRA_DAVI_PA_E!R$2</f>
        <v>32.713469809147178</v>
      </c>
      <c r="S146" s="22">
        <f>FC_TRA_DAVI_PA_E!S$2</f>
        <v>27.989149908369363</v>
      </c>
      <c r="T146" s="22">
        <f>FC_TRA_DAVI_PA_E!T$2</f>
        <v>49.260975397179315</v>
      </c>
      <c r="U146" s="22">
        <f>FC_TRA_DAVI_PA_E!U$2</f>
        <v>55.456404215728199</v>
      </c>
      <c r="V146" s="22">
        <f>FC_TRA_DAVI_PA_E!V$2</f>
        <v>64.536091106046669</v>
      </c>
      <c r="W146" s="22">
        <f>FC_TRA_DAVI_PA_E!W$2</f>
        <v>38.404415456495357</v>
      </c>
      <c r="X146" s="22">
        <f>FC_TRA_DAVI_PA_E!X$2</f>
        <v>46.356511526767903</v>
      </c>
    </row>
    <row r="147" spans="1:24" ht="11.25" customHeight="1" x14ac:dyDescent="0.2">
      <c r="A147" s="23" t="s">
        <v>362</v>
      </c>
      <c r="B147" s="21" t="str">
        <f ca="1">HYPERLINK("#"&amp;CELL("address",FC_TRA_DAVI_FR_E!$X$2),"FC_TRA_DAVI_FR_E")</f>
        <v>FC_TRA_DAVI_FR_E</v>
      </c>
      <c r="C147" s="22">
        <f>FC_TRA_DAVI_FR_E!C$2</f>
        <v>7.4732680058386736E-2</v>
      </c>
      <c r="D147" s="22">
        <f>FC_TRA_DAVI_FR_E!D$2</f>
        <v>6.3925339423252167E-2</v>
      </c>
      <c r="E147" s="22">
        <f>FC_TRA_DAVI_FR_E!E$2</f>
        <v>5.6743011000139197E-2</v>
      </c>
      <c r="F147" s="22">
        <f>FC_TRA_DAVI_FR_E!F$2</f>
        <v>5.5073017020616767E-2</v>
      </c>
      <c r="G147" s="22">
        <f>FC_TRA_DAVI_FR_E!G$2</f>
        <v>6.3013688151242406E-2</v>
      </c>
      <c r="H147" s="22">
        <f>FC_TRA_DAVI_FR_E!H$2</f>
        <v>2.5167341391084834E-2</v>
      </c>
      <c r="I147" s="22">
        <f>FC_TRA_DAVI_FR_E!I$2</f>
        <v>1.0735273856263014E-2</v>
      </c>
      <c r="J147" s="22">
        <f>FC_TRA_DAVI_FR_E!J$2</f>
        <v>0.37451297056002664</v>
      </c>
      <c r="K147" s="22">
        <f>FC_TRA_DAVI_FR_E!K$2</f>
        <v>0.20505282535122701</v>
      </c>
      <c r="L147" s="22">
        <f>FC_TRA_DAVI_FR_E!L$2</f>
        <v>0.14859045868641252</v>
      </c>
      <c r="M147" s="22">
        <f>FC_TRA_DAVI_FR_E!M$2</f>
        <v>0.13006791362329062</v>
      </c>
      <c r="N147" s="22">
        <f>FC_TRA_DAVI_FR_E!N$2</f>
        <v>6.1059886939551396E-2</v>
      </c>
      <c r="O147" s="22">
        <f>FC_TRA_DAVI_FR_E!O$2</f>
        <v>2.2701023403387588E-2</v>
      </c>
      <c r="P147" s="22">
        <f>FC_TRA_DAVI_FR_E!P$2</f>
        <v>1.8972446833940997E-2</v>
      </c>
      <c r="Q147" s="22">
        <f>FC_TRA_DAVI_FR_E!Q$2</f>
        <v>6.6999071731269639E-3</v>
      </c>
      <c r="R147" s="22">
        <f>FC_TRA_DAVI_FR_E!R$2</f>
        <v>6.134662048001057E-3</v>
      </c>
      <c r="S147" s="22">
        <f>FC_TRA_DAVI_FR_E!S$2</f>
        <v>7.8406333331302487E-3</v>
      </c>
      <c r="T147" s="22">
        <f>FC_TRA_DAVI_FR_E!T$2</f>
        <v>4.091626232197175E-2</v>
      </c>
      <c r="U147" s="22">
        <f>FC_TRA_DAVI_FR_E!U$2</f>
        <v>7.7731639817798667E-2</v>
      </c>
      <c r="V147" s="22">
        <f>FC_TRA_DAVI_FR_E!V$2</f>
        <v>0.1398332275732766</v>
      </c>
      <c r="W147" s="22">
        <f>FC_TRA_DAVI_FR_E!W$2</f>
        <v>0.24846502501795631</v>
      </c>
      <c r="X147" s="22">
        <f>FC_TRA_DAVI_FR_E!X$2</f>
        <v>0.35251684812461492</v>
      </c>
    </row>
    <row r="148" spans="1:24" ht="11.25" customHeight="1" x14ac:dyDescent="0.2">
      <c r="A148" s="17" t="s">
        <v>200</v>
      </c>
      <c r="B148" s="18" t="str">
        <f ca="1">HYPERLINK("#"&amp;CELL("address",FC_TRA_DNAVI_E!$X$2),"FC_TRA_DNAVI_E")</f>
        <v>FC_TRA_DNAVI_E</v>
      </c>
      <c r="C148" s="19">
        <f>FC_TRA_DNAVI_E!C$2</f>
        <v>113.29423903697335</v>
      </c>
      <c r="D148" s="19">
        <f>FC_TRA_DNAVI_E!D$2</f>
        <v>101.16079105760963</v>
      </c>
      <c r="E148" s="19">
        <f>FC_TRA_DNAVI_E!E$2</f>
        <v>103.20533104041272</v>
      </c>
      <c r="F148" s="19">
        <f>FC_TRA_DNAVI_E!F$2</f>
        <v>68.352966466036108</v>
      </c>
      <c r="G148" s="19">
        <f>FC_TRA_DNAVI_E!G$2</f>
        <v>41.769389509888214</v>
      </c>
      <c r="H148" s="19">
        <f>FC_TRA_DNAVI_E!H$2</f>
        <v>42.046431642304384</v>
      </c>
      <c r="I148" s="19">
        <f>FC_TRA_DNAVI_E!I$2</f>
        <v>41.019346517626836</v>
      </c>
      <c r="J148" s="19">
        <f>FC_TRA_DNAVI_E!J$2</f>
        <v>85.366723989681859</v>
      </c>
      <c r="K148" s="19">
        <f>FC_TRA_DNAVI_E!K$2</f>
        <v>78.790885640584676</v>
      </c>
      <c r="L148" s="19">
        <f>FC_TRA_DNAVI_E!L$2</f>
        <v>55.460017196904552</v>
      </c>
      <c r="M148" s="19">
        <f>FC_TRA_DNAVI_E!M$2</f>
        <v>59.568185726569219</v>
      </c>
      <c r="N148" s="19">
        <f>FC_TRA_DNAVI_E!N$2</f>
        <v>52.378933791917447</v>
      </c>
      <c r="O148" s="19">
        <f>FC_TRA_DNAVI_E!O$2</f>
        <v>42.568787618228718</v>
      </c>
      <c r="P148" s="19">
        <f>FC_TRA_DNAVI_E!P$2</f>
        <v>41.555288048151333</v>
      </c>
      <c r="Q148" s="19">
        <f>FC_TRA_DNAVI_E!Q$2</f>
        <v>37.501117798796223</v>
      </c>
      <c r="R148" s="19">
        <f>FC_TRA_DNAVI_E!R$2</f>
        <v>43.582373172828888</v>
      </c>
      <c r="S148" s="19">
        <f>FC_TRA_DNAVI_E!S$2</f>
        <v>40.541702493551163</v>
      </c>
      <c r="T148" s="19">
        <f>FC_TRA_DNAVI_E!T$2</f>
        <v>40.392691315563198</v>
      </c>
      <c r="U148" s="19">
        <f>FC_TRA_DNAVI_E!U$2</f>
        <v>40.351160791057609</v>
      </c>
      <c r="V148" s="19">
        <f>FC_TRA_DNAVI_E!V$2</f>
        <v>43.588564058469473</v>
      </c>
      <c r="W148" s="19">
        <f>FC_TRA_DNAVI_E!W$2</f>
        <v>41.860275150472908</v>
      </c>
      <c r="X148" s="19">
        <f>FC_TRA_DNAVI_E!X$2</f>
        <v>51.607136715391228</v>
      </c>
    </row>
    <row r="149" spans="1:24" ht="11.25" customHeight="1" x14ac:dyDescent="0.2">
      <c r="A149" s="23" t="s">
        <v>368</v>
      </c>
      <c r="B149" s="21" t="str">
        <f ca="1">HYPERLINK("#"&amp;CELL("address",FC_TRA_DNAVI_DCS_E!$X$2),"FC_TRA_DNAVI_DCS_E")</f>
        <v>FC_TRA_DNAVI_DCS_E</v>
      </c>
      <c r="C149" s="22">
        <f>FC_TRA_DNAVI_DCS_E!C$2</f>
        <v>0</v>
      </c>
      <c r="D149" s="22">
        <f>FC_TRA_DNAVI_DCS_E!D$2</f>
        <v>0</v>
      </c>
      <c r="E149" s="22">
        <f>FC_TRA_DNAVI_DCS_E!E$2</f>
        <v>0</v>
      </c>
      <c r="F149" s="22">
        <f>FC_TRA_DNAVI_DCS_E!F$2</f>
        <v>0</v>
      </c>
      <c r="G149" s="22">
        <f>FC_TRA_DNAVI_DCS_E!G$2</f>
        <v>0</v>
      </c>
      <c r="H149" s="22">
        <f>FC_TRA_DNAVI_DCS_E!H$2</f>
        <v>0</v>
      </c>
      <c r="I149" s="22">
        <f>FC_TRA_DNAVI_DCS_E!I$2</f>
        <v>0</v>
      </c>
      <c r="J149" s="22">
        <f>FC_TRA_DNAVI_DCS_E!J$2</f>
        <v>0</v>
      </c>
      <c r="K149" s="22">
        <f>FC_TRA_DNAVI_DCS_E!K$2</f>
        <v>0</v>
      </c>
      <c r="L149" s="22">
        <f>FC_TRA_DNAVI_DCS_E!L$2</f>
        <v>0</v>
      </c>
      <c r="M149" s="22">
        <f>FC_TRA_DNAVI_DCS_E!M$2</f>
        <v>0</v>
      </c>
      <c r="N149" s="22">
        <f>FC_TRA_DNAVI_DCS_E!N$2</f>
        <v>0</v>
      </c>
      <c r="O149" s="22">
        <f>FC_TRA_DNAVI_DCS_E!O$2</f>
        <v>0</v>
      </c>
      <c r="P149" s="22">
        <f>FC_TRA_DNAVI_DCS_E!P$2</f>
        <v>0</v>
      </c>
      <c r="Q149" s="22">
        <f>FC_TRA_DNAVI_DCS_E!Q$2</f>
        <v>0</v>
      </c>
      <c r="R149" s="22">
        <f>FC_TRA_DNAVI_DCS_E!R$2</f>
        <v>0</v>
      </c>
      <c r="S149" s="22">
        <f>FC_TRA_DNAVI_DCS_E!S$2</f>
        <v>0</v>
      </c>
      <c r="T149" s="22">
        <f>FC_TRA_DNAVI_DCS_E!T$2</f>
        <v>0</v>
      </c>
      <c r="U149" s="22">
        <f>FC_TRA_DNAVI_DCS_E!U$2</f>
        <v>0</v>
      </c>
      <c r="V149" s="22">
        <f>FC_TRA_DNAVI_DCS_E!V$2</f>
        <v>0</v>
      </c>
      <c r="W149" s="22">
        <f>FC_TRA_DNAVI_DCS_E!W$2</f>
        <v>0</v>
      </c>
      <c r="X149" s="22">
        <f>FC_TRA_DNAVI_DCS_E!X$2</f>
        <v>0</v>
      </c>
    </row>
    <row r="150" spans="1:24" ht="11.25" customHeight="1" x14ac:dyDescent="0.2">
      <c r="A150" s="23" t="s">
        <v>367</v>
      </c>
      <c r="B150" s="21" t="str">
        <f ca="1">HYPERLINK("#"&amp;CELL("address",FC_TRA_DNAVI_IWW_E!$X$2),"FC_TRA_DNAVI_IWW_E")</f>
        <v>FC_TRA_DNAVI_IWW_E</v>
      </c>
      <c r="C150" s="22">
        <f>FC_TRA_DNAVI_IWW_E!C$2</f>
        <v>113.29423903697335</v>
      </c>
      <c r="D150" s="22">
        <f>FC_TRA_DNAVI_IWW_E!D$2</f>
        <v>101.16079105760963</v>
      </c>
      <c r="E150" s="22">
        <f>FC_TRA_DNAVI_IWW_E!E$2</f>
        <v>103.20533104041272</v>
      </c>
      <c r="F150" s="22">
        <f>FC_TRA_DNAVI_IWW_E!F$2</f>
        <v>68.352966466036108</v>
      </c>
      <c r="G150" s="22">
        <f>FC_TRA_DNAVI_IWW_E!G$2</f>
        <v>41.769389509888214</v>
      </c>
      <c r="H150" s="22">
        <f>FC_TRA_DNAVI_IWW_E!H$2</f>
        <v>42.046431642304384</v>
      </c>
      <c r="I150" s="22">
        <f>FC_TRA_DNAVI_IWW_E!I$2</f>
        <v>41.019346517626836</v>
      </c>
      <c r="J150" s="22">
        <f>FC_TRA_DNAVI_IWW_E!J$2</f>
        <v>85.366723989681859</v>
      </c>
      <c r="K150" s="22">
        <f>FC_TRA_DNAVI_IWW_E!K$2</f>
        <v>78.790885640584676</v>
      </c>
      <c r="L150" s="22">
        <f>FC_TRA_DNAVI_IWW_E!L$2</f>
        <v>55.460017196904552</v>
      </c>
      <c r="M150" s="22">
        <f>FC_TRA_DNAVI_IWW_E!M$2</f>
        <v>59.568185726569219</v>
      </c>
      <c r="N150" s="22">
        <f>FC_TRA_DNAVI_IWW_E!N$2</f>
        <v>52.378933791917447</v>
      </c>
      <c r="O150" s="22">
        <f>FC_TRA_DNAVI_IWW_E!O$2</f>
        <v>42.568787618228718</v>
      </c>
      <c r="P150" s="22">
        <f>FC_TRA_DNAVI_IWW_E!P$2</f>
        <v>41.555288048151333</v>
      </c>
      <c r="Q150" s="22">
        <f>FC_TRA_DNAVI_IWW_E!Q$2</f>
        <v>37.501117798796223</v>
      </c>
      <c r="R150" s="22">
        <f>FC_TRA_DNAVI_IWW_E!R$2</f>
        <v>43.582373172828888</v>
      </c>
      <c r="S150" s="22">
        <f>FC_TRA_DNAVI_IWW_E!S$2</f>
        <v>40.541702493551163</v>
      </c>
      <c r="T150" s="22">
        <f>FC_TRA_DNAVI_IWW_E!T$2</f>
        <v>40.392691315563198</v>
      </c>
      <c r="U150" s="22">
        <f>FC_TRA_DNAVI_IWW_E!U$2</f>
        <v>40.351160791057609</v>
      </c>
      <c r="V150" s="22">
        <f>FC_TRA_DNAVI_IWW_E!V$2</f>
        <v>43.588564058469473</v>
      </c>
      <c r="W150" s="22">
        <f>FC_TRA_DNAVI_IWW_E!W$2</f>
        <v>41.860275150472908</v>
      </c>
      <c r="X150" s="22">
        <f>FC_TRA_DNAVI_IWW_E!X$2</f>
        <v>51.607136715391228</v>
      </c>
    </row>
    <row r="151" spans="1:24" ht="11.25" customHeight="1" x14ac:dyDescent="0.2">
      <c r="A151" s="17" t="s">
        <v>201</v>
      </c>
      <c r="B151" s="18" t="str">
        <f ca="1">HYPERLINK("#"&amp;CELL("address",FC_TRA_PIPE_E!$X$2),"FC_TRA_PIPE_E")</f>
        <v>FC_TRA_PIPE_E</v>
      </c>
      <c r="C151" s="19">
        <f>FC_TRA_PIPE_E!C$2</f>
        <v>29.084264832330181</v>
      </c>
      <c r="D151" s="19">
        <f>FC_TRA_PIPE_E!D$2</f>
        <v>95.003353396388647</v>
      </c>
      <c r="E151" s="19">
        <f>FC_TRA_PIPE_E!E$2</f>
        <v>56.87876182287188</v>
      </c>
      <c r="F151" s="19">
        <f>FC_TRA_PIPE_E!F$2</f>
        <v>27.161564918314699</v>
      </c>
      <c r="G151" s="19">
        <f>FC_TRA_PIPE_E!G$2</f>
        <v>31.004557179707646</v>
      </c>
      <c r="H151" s="19">
        <f>FC_TRA_PIPE_E!H$2</f>
        <v>37.403267411865862</v>
      </c>
      <c r="I151" s="19">
        <f>FC_TRA_PIPE_E!I$2</f>
        <v>35.275150472914881</v>
      </c>
      <c r="J151" s="19">
        <f>FC_TRA_PIPE_E!J$2</f>
        <v>42.196904557179714</v>
      </c>
      <c r="K151" s="19">
        <f>FC_TRA_PIPE_E!K$2</f>
        <v>53.546861564918316</v>
      </c>
      <c r="L151" s="19">
        <f>FC_TRA_PIPE_E!L$2</f>
        <v>56.96474634565778</v>
      </c>
      <c r="M151" s="19">
        <f>FC_TRA_PIPE_E!M$2</f>
        <v>13.478073946689598</v>
      </c>
      <c r="N151" s="19">
        <f>FC_TRA_PIPE_E!N$2</f>
        <v>12.080825451418743</v>
      </c>
      <c r="O151" s="19">
        <f>FC_TRA_PIPE_E!O$2</f>
        <v>11.156491831470335</v>
      </c>
      <c r="P151" s="19">
        <f>FC_TRA_PIPE_E!P$2</f>
        <v>4.4282029234737745</v>
      </c>
      <c r="Q151" s="19">
        <f>FC_TRA_PIPE_E!Q$2</f>
        <v>5.0945829750644878</v>
      </c>
      <c r="R151" s="19">
        <f>FC_TRA_PIPE_E!R$2</f>
        <v>2.7300085984522791</v>
      </c>
      <c r="S151" s="19">
        <f>FC_TRA_PIPE_E!S$2</f>
        <v>2.7300085984522782</v>
      </c>
      <c r="T151" s="19">
        <f>FC_TRA_PIPE_E!T$2</f>
        <v>2.041788478073947</v>
      </c>
      <c r="U151" s="19">
        <f>FC_TRA_PIPE_E!U$2</f>
        <v>1.8546001719690455</v>
      </c>
      <c r="V151" s="19">
        <f>FC_TRA_PIPE_E!V$2</f>
        <v>1.6320722269991406</v>
      </c>
      <c r="W151" s="19">
        <f>FC_TRA_PIPE_E!W$2</f>
        <v>3.8950988822012036</v>
      </c>
      <c r="X151" s="19">
        <f>FC_TRA_PIPE_E!X$2</f>
        <v>10.866208082545139</v>
      </c>
    </row>
    <row r="152" spans="1:24" ht="11.25" customHeight="1" x14ac:dyDescent="0.2">
      <c r="A152" s="14" t="s">
        <v>202</v>
      </c>
      <c r="B152" s="15" t="str">
        <f ca="1">HYPERLINK("#"&amp;CELL("address",FC_OTH_E!$X$2),"FC_OTH_E")</f>
        <v>FC_OTH_E</v>
      </c>
      <c r="C152" s="16">
        <f>FC_OTH_E!C$2</f>
        <v>10118.249613069645</v>
      </c>
      <c r="D152" s="16">
        <f>FC_OTH_E!D$2</f>
        <v>9329.2355116079125</v>
      </c>
      <c r="E152" s="16">
        <f>FC_OTH_E!E$2</f>
        <v>8456.3473774720533</v>
      </c>
      <c r="F152" s="16">
        <f>FC_OTH_E!F$2</f>
        <v>9575.3975924333645</v>
      </c>
      <c r="G152" s="16">
        <f>FC_OTH_E!G$2</f>
        <v>10084.009372312983</v>
      </c>
      <c r="H152" s="16">
        <f>FC_OTH_E!H$2</f>
        <v>10483.391487532244</v>
      </c>
      <c r="I152" s="16">
        <f>FC_OTH_E!I$2</f>
        <v>10903.264144454</v>
      </c>
      <c r="J152" s="16">
        <f>FC_OTH_E!J$2</f>
        <v>10296.720292347376</v>
      </c>
      <c r="K152" s="16">
        <f>FC_OTH_E!K$2</f>
        <v>10511.281341358555</v>
      </c>
      <c r="L152" s="16">
        <f>FC_OTH_E!L$2</f>
        <v>10406.778176159369</v>
      </c>
      <c r="M152" s="16">
        <f>FC_OTH_E!M$2</f>
        <v>10626.366357698844</v>
      </c>
      <c r="N152" s="16">
        <f>FC_OTH_E!N$2</f>
        <v>10347.956472662634</v>
      </c>
      <c r="O152" s="16">
        <f>FC_OTH_E!O$2</f>
        <v>10571.372466951118</v>
      </c>
      <c r="P152" s="16">
        <f>FC_OTH_E!P$2</f>
        <v>10173.502614025016</v>
      </c>
      <c r="Q152" s="16">
        <f>FC_OTH_E!Q$2</f>
        <v>9780.3295699407699</v>
      </c>
      <c r="R152" s="16">
        <f>FC_OTH_E!R$2</f>
        <v>9846.9624336983252</v>
      </c>
      <c r="S152" s="16">
        <f>FC_OTH_E!S$2</f>
        <v>9936.2685841592447</v>
      </c>
      <c r="T152" s="16">
        <f>FC_OTH_E!T$2</f>
        <v>10396.120254843601</v>
      </c>
      <c r="U152" s="16">
        <f>FC_OTH_E!U$2</f>
        <v>10531.1873504781</v>
      </c>
      <c r="V152" s="16">
        <f>FC_OTH_E!V$2</f>
        <v>10481.287944869939</v>
      </c>
      <c r="W152" s="16">
        <f>FC_OTH_E!W$2</f>
        <v>10573.436198742631</v>
      </c>
      <c r="X152" s="16">
        <f>FC_OTH_E!X$2</f>
        <v>11553.132091278972</v>
      </c>
    </row>
    <row r="153" spans="1:24" ht="11.25" customHeight="1" x14ac:dyDescent="0.2">
      <c r="A153" s="17" t="s">
        <v>203</v>
      </c>
      <c r="B153" s="18" t="str">
        <f ca="1">HYPERLINK("#"&amp;CELL("address",FC_OTH_CP_E!$X$2),"FC_OTH_CP_E")</f>
        <v>FC_OTH_CP_E</v>
      </c>
      <c r="C153" s="19">
        <f>FC_OTH_CP_E!C$2</f>
        <v>1236.3976356943149</v>
      </c>
      <c r="D153" s="19">
        <f>FC_OTH_CP_E!D$2</f>
        <v>1643.3741476784044</v>
      </c>
      <c r="E153" s="19">
        <f>FC_OTH_CP_E!E$2</f>
        <v>873.50686250583476</v>
      </c>
      <c r="F153" s="19">
        <f>FC_OTH_CP_E!F$2</f>
        <v>1450.8091203110334</v>
      </c>
      <c r="G153" s="19">
        <f>FC_OTH_CP_E!G$2</f>
        <v>1680.7845338334546</v>
      </c>
      <c r="H153" s="19">
        <f>FC_OTH_CP_E!H$2</f>
        <v>2135.2852281303476</v>
      </c>
      <c r="I153" s="19">
        <f>FC_OTH_CP_E!I$2</f>
        <v>2739.7321951157628</v>
      </c>
      <c r="J153" s="19">
        <f>FC_OTH_CP_E!J$2</f>
        <v>2430.2449805228016</v>
      </c>
      <c r="K153" s="19">
        <f>FC_OTH_CP_E!K$2</f>
        <v>2077.673096511463</v>
      </c>
      <c r="L153" s="19">
        <f>FC_OTH_CP_E!L$2</f>
        <v>1988.6505517846333</v>
      </c>
      <c r="M153" s="19">
        <f>FC_OTH_CP_E!M$2</f>
        <v>2111.0705263199325</v>
      </c>
      <c r="N153" s="19">
        <f>FC_OTH_CP_E!N$2</f>
        <v>2015.8306213693463</v>
      </c>
      <c r="O153" s="19">
        <f>FC_OTH_CP_E!O$2</f>
        <v>1984.482351898863</v>
      </c>
      <c r="P153" s="19">
        <f>FC_OTH_CP_E!P$2</f>
        <v>1956.4601974092986</v>
      </c>
      <c r="Q153" s="19">
        <f>FC_OTH_CP_E!Q$2</f>
        <v>1931.8578615042636</v>
      </c>
      <c r="R153" s="19">
        <f>FC_OTH_CP_E!R$2</f>
        <v>1995.1058796549869</v>
      </c>
      <c r="S153" s="19">
        <f>FC_OTH_CP_E!S$2</f>
        <v>2052.0430768317506</v>
      </c>
      <c r="T153" s="19">
        <f>FC_OTH_CP_E!T$2</f>
        <v>2148.2950860747374</v>
      </c>
      <c r="U153" s="19">
        <f>FC_OTH_CP_E!U$2</f>
        <v>2172.6604358124214</v>
      </c>
      <c r="V153" s="19">
        <f>FC_OTH_CP_E!V$2</f>
        <v>2154.9244221456538</v>
      </c>
      <c r="W153" s="19">
        <f>FC_OTH_CP_E!W$2</f>
        <v>2021.1884176255662</v>
      </c>
      <c r="X153" s="19">
        <f>FC_OTH_CP_E!X$2</f>
        <v>2199.069241938686</v>
      </c>
    </row>
    <row r="154" spans="1:24" ht="11.25" customHeight="1" x14ac:dyDescent="0.2">
      <c r="A154" s="23" t="s">
        <v>471</v>
      </c>
      <c r="B154" s="21" t="str">
        <f ca="1">HYPERLINK("#"&amp;CELL("address",FC_OTH_CP_SH_E!$X$2),"FC_OTH_CP_SH_E")</f>
        <v>FC_OTH_CP_SH_E</v>
      </c>
      <c r="C154" s="22">
        <f>FC_OTH_CP_SH_E!C$2</f>
        <v>824.83689545734092</v>
      </c>
      <c r="D154" s="22">
        <f>FC_OTH_CP_SH_E!D$2</f>
        <v>1191.9347207548553</v>
      </c>
      <c r="E154" s="22">
        <f>FC_OTH_CP_SH_E!E$2</f>
        <v>497.55970102919798</v>
      </c>
      <c r="F154" s="22">
        <f>FC_OTH_CP_SH_E!F$2</f>
        <v>916.66480929844715</v>
      </c>
      <c r="G154" s="22">
        <f>FC_OTH_CP_SH_E!G$2</f>
        <v>1049.4048493512807</v>
      </c>
      <c r="H154" s="22">
        <f>FC_OTH_CP_SH_E!H$2</f>
        <v>1446.0694039827374</v>
      </c>
      <c r="I154" s="22">
        <f>FC_OTH_CP_SH_E!I$2</f>
        <v>1994.6736048390844</v>
      </c>
      <c r="J154" s="22">
        <f>FC_OTH_CP_SH_E!J$2</f>
        <v>1635.452524036059</v>
      </c>
      <c r="K154" s="22">
        <f>FC_OTH_CP_SH_E!K$2</f>
        <v>1262.4173158454937</v>
      </c>
      <c r="L154" s="22">
        <f>FC_OTH_CP_SH_E!L$2</f>
        <v>1147.8573838726486</v>
      </c>
      <c r="M154" s="22">
        <f>FC_OTH_CP_SH_E!M$2</f>
        <v>1241.8041379292431</v>
      </c>
      <c r="N154" s="22">
        <f>FC_OTH_CP_SH_E!N$2</f>
        <v>1117.6073065832015</v>
      </c>
      <c r="O154" s="22">
        <f>FC_OTH_CP_SH_E!O$2</f>
        <v>1059.7346543934721</v>
      </c>
      <c r="P154" s="22">
        <f>FC_OTH_CP_SH_E!P$2</f>
        <v>983.85528153948735</v>
      </c>
      <c r="Q154" s="22">
        <f>FC_OTH_CP_SH_E!Q$2</f>
        <v>912.76529689369681</v>
      </c>
      <c r="R154" s="22">
        <f>FC_OTH_CP_SH_E!R$2</f>
        <v>913.44932441784624</v>
      </c>
      <c r="S154" s="22">
        <f>FC_OTH_CP_SH_E!S$2</f>
        <v>951.46963778101872</v>
      </c>
      <c r="T154" s="22">
        <f>FC_OTH_CP_SH_E!T$2</f>
        <v>1017.6021838377875</v>
      </c>
      <c r="U154" s="22">
        <f>FC_OTH_CP_SH_E!U$2</f>
        <v>1026.380701497674</v>
      </c>
      <c r="V154" s="22">
        <f>FC_OTH_CP_SH_E!V$2</f>
        <v>1007.0952628873646</v>
      </c>
      <c r="W154" s="22">
        <f>FC_OTH_CP_SH_E!W$2</f>
        <v>915.90156132906543</v>
      </c>
      <c r="X154" s="22">
        <f>FC_OTH_CP_SH_E!X$2</f>
        <v>1031.9995108866092</v>
      </c>
    </row>
    <row r="155" spans="1:24" ht="11.25" customHeight="1" x14ac:dyDescent="0.2">
      <c r="A155" s="23" t="s">
        <v>470</v>
      </c>
      <c r="B155" s="21" t="str">
        <f ca="1">HYPERLINK("#"&amp;CELL("address",FC_OTH_CP_SC_E!$X$2),"FC_OTH_CP_SC_E")</f>
        <v>FC_OTH_CP_SC_E</v>
      </c>
      <c r="C155" s="22">
        <f>FC_OTH_CP_SC_E!C$2</f>
        <v>4.5585945196761721E-2</v>
      </c>
      <c r="D155" s="22">
        <f>FC_OTH_CP_SC_E!D$2</f>
        <v>0.49876282313251674</v>
      </c>
      <c r="E155" s="22">
        <f>FC_OTH_CP_SC_E!E$2</f>
        <v>1.0340920606022825</v>
      </c>
      <c r="F155" s="22">
        <f>FC_OTH_CP_SC_E!F$2</f>
        <v>1.5271363684148631</v>
      </c>
      <c r="G155" s="22">
        <f>FC_OTH_CP_SC_E!G$2</f>
        <v>1.8590682624126016</v>
      </c>
      <c r="H155" s="22">
        <f>FC_OTH_CP_SC_E!H$2</f>
        <v>2.3264914731619495</v>
      </c>
      <c r="I155" s="22">
        <f>FC_OTH_CP_SC_E!I$2</f>
        <v>3.1375063021849208</v>
      </c>
      <c r="J155" s="22">
        <f>FC_OTH_CP_SC_E!J$2</f>
        <v>5.0080305419924898</v>
      </c>
      <c r="K155" s="22">
        <f>FC_OTH_CP_SC_E!K$2</f>
        <v>4.6536706639705123</v>
      </c>
      <c r="L155" s="22">
        <f>FC_OTH_CP_SC_E!L$2</f>
        <v>4.9556576483176524</v>
      </c>
      <c r="M155" s="22">
        <f>FC_OTH_CP_SC_E!M$2</f>
        <v>6.3339610375475424</v>
      </c>
      <c r="N155" s="22">
        <f>FC_OTH_CP_SC_E!N$2</f>
        <v>5.9649671297352915</v>
      </c>
      <c r="O155" s="22">
        <f>FC_OTH_CP_SC_E!O$2</f>
        <v>9.7865273319322252</v>
      </c>
      <c r="P155" s="22">
        <f>FC_OTH_CP_SC_E!P$2</f>
        <v>7.0386205020772774</v>
      </c>
      <c r="Q155" s="22">
        <f>FC_OTH_CP_SC_E!Q$2</f>
        <v>7.0030821180454801</v>
      </c>
      <c r="R155" s="22">
        <f>FC_OTH_CP_SC_E!R$2</f>
        <v>9.5421743441938567</v>
      </c>
      <c r="S155" s="22">
        <f>FC_OTH_CP_SC_E!S$2</f>
        <v>8.1701473337748549</v>
      </c>
      <c r="T155" s="22">
        <f>FC_OTH_CP_SC_E!T$2</f>
        <v>8.9248545064545279</v>
      </c>
      <c r="U155" s="22">
        <f>FC_OTH_CP_SC_E!U$2</f>
        <v>7.8781080855806831</v>
      </c>
      <c r="V155" s="22">
        <f>FC_OTH_CP_SC_E!V$2</f>
        <v>8.9589690643534965</v>
      </c>
      <c r="W155" s="22">
        <f>FC_OTH_CP_SC_E!W$2</f>
        <v>8.0830391396916177</v>
      </c>
      <c r="X155" s="22">
        <f>FC_OTH_CP_SC_E!X$2</f>
        <v>9.3252303316705305</v>
      </c>
    </row>
    <row r="156" spans="1:24" ht="11.25" customHeight="1" x14ac:dyDescent="0.2">
      <c r="A156" s="23" t="s">
        <v>469</v>
      </c>
      <c r="B156" s="21" t="str">
        <f ca="1">HYPERLINK("#"&amp;CELL("address",FC_OTH_CP_HW_E!$X$2),"FC_OTH_CP_HW_E")</f>
        <v>FC_OTH_CP_HW_E</v>
      </c>
      <c r="C156" s="22">
        <f>FC_OTH_CP_HW_E!C$2</f>
        <v>97.222647897354051</v>
      </c>
      <c r="D156" s="22">
        <f>FC_OTH_CP_HW_E!D$2</f>
        <v>116.44653235479797</v>
      </c>
      <c r="E156" s="22">
        <f>FC_OTH_CP_HW_E!E$2</f>
        <v>67.068157320854866</v>
      </c>
      <c r="F156" s="22">
        <f>FC_OTH_CP_HW_E!F$2</f>
        <v>146.03929013519615</v>
      </c>
      <c r="G156" s="22">
        <f>FC_OTH_CP_HW_E!G$2</f>
        <v>182.8332190316797</v>
      </c>
      <c r="H156" s="22">
        <f>FC_OTH_CP_HW_E!H$2</f>
        <v>192.04500844036036</v>
      </c>
      <c r="I156" s="22">
        <f>FC_OTH_CP_HW_E!I$2</f>
        <v>205.86553409042995</v>
      </c>
      <c r="J156" s="22">
        <f>FC_OTH_CP_HW_E!J$2</f>
        <v>212.59174680503918</v>
      </c>
      <c r="K156" s="22">
        <f>FC_OTH_CP_HW_E!K$2</f>
        <v>212.16614232532936</v>
      </c>
      <c r="L156" s="22">
        <f>FC_OTH_CP_HW_E!L$2</f>
        <v>217.78727958409451</v>
      </c>
      <c r="M156" s="22">
        <f>FC_OTH_CP_HW_E!M$2</f>
        <v>216.96139756235422</v>
      </c>
      <c r="N156" s="22">
        <f>FC_OTH_CP_HW_E!N$2</f>
        <v>229.18613693176241</v>
      </c>
      <c r="O156" s="22">
        <f>FC_OTH_CP_HW_E!O$2</f>
        <v>231.09258454743951</v>
      </c>
      <c r="P156" s="22">
        <f>FC_OTH_CP_HW_E!P$2</f>
        <v>244.48144206738812</v>
      </c>
      <c r="Q156" s="22">
        <f>FC_OTH_CP_HW_E!Q$2</f>
        <v>255.876768212983</v>
      </c>
      <c r="R156" s="22">
        <f>FC_OTH_CP_HW_E!R$2</f>
        <v>269.56537144873647</v>
      </c>
      <c r="S156" s="22">
        <f>FC_OTH_CP_HW_E!S$2</f>
        <v>274.50526187669448</v>
      </c>
      <c r="T156" s="22">
        <f>FC_OTH_CP_HW_E!T$2</f>
        <v>281.69389399762775</v>
      </c>
      <c r="U156" s="22">
        <f>FC_OTH_CP_HW_E!U$2</f>
        <v>278.13299378552307</v>
      </c>
      <c r="V156" s="22">
        <f>FC_OTH_CP_HW_E!V$2</f>
        <v>267.49136785207014</v>
      </c>
      <c r="W156" s="22">
        <f>FC_OTH_CP_HW_E!W$2</f>
        <v>254.56545249344578</v>
      </c>
      <c r="X156" s="22">
        <f>FC_OTH_CP_HW_E!X$2</f>
        <v>283.93677584739089</v>
      </c>
    </row>
    <row r="157" spans="1:24" ht="11.25" customHeight="1" x14ac:dyDescent="0.2">
      <c r="A157" s="23" t="s">
        <v>468</v>
      </c>
      <c r="B157" s="21" t="str">
        <f ca="1">HYPERLINK("#"&amp;CELL("address",FC_OTH_CP_CA_E!$X$2),"FC_OTH_CP_CA_E")</f>
        <v>FC_OTH_CP_CA_E</v>
      </c>
      <c r="C157" s="22">
        <f>FC_OTH_CP_CA_E!C$2</f>
        <v>142.18732151772039</v>
      </c>
      <c r="D157" s="22">
        <f>FC_OTH_CP_CA_E!D$2</f>
        <v>148.86284825386755</v>
      </c>
      <c r="E157" s="22">
        <f>FC_OTH_CP_CA_E!E$2</f>
        <v>116.07585395793875</v>
      </c>
      <c r="F157" s="22">
        <f>FC_OTH_CP_CA_E!F$2</f>
        <v>173.57842172098708</v>
      </c>
      <c r="G157" s="22">
        <f>FC_OTH_CP_CA_E!G$2</f>
        <v>215.42226054406592</v>
      </c>
      <c r="H157" s="22">
        <f>FC_OTH_CP_CA_E!H$2</f>
        <v>237.4136035582481</v>
      </c>
      <c r="I157" s="22">
        <f>FC_OTH_CP_CA_E!I$2</f>
        <v>251.76445052877526</v>
      </c>
      <c r="J157" s="22">
        <f>FC_OTH_CP_CA_E!J$2</f>
        <v>266.25122472652481</v>
      </c>
      <c r="K157" s="22">
        <f>FC_OTH_CP_CA_E!K$2</f>
        <v>263.99656711129114</v>
      </c>
      <c r="L157" s="22">
        <f>FC_OTH_CP_CA_E!L$2</f>
        <v>265.47420936374203</v>
      </c>
      <c r="M157" s="22">
        <f>FC_OTH_CP_CA_E!M$2</f>
        <v>277.69039634914077</v>
      </c>
      <c r="N157" s="22">
        <f>FC_OTH_CP_CA_E!N$2</f>
        <v>283.56949311875348</v>
      </c>
      <c r="O157" s="22">
        <f>FC_OTH_CP_CA_E!O$2</f>
        <v>292.54791708857431</v>
      </c>
      <c r="P157" s="22">
        <f>FC_OTH_CP_CA_E!P$2</f>
        <v>315.44045958558365</v>
      </c>
      <c r="Q157" s="22">
        <f>FC_OTH_CP_CA_E!Q$2</f>
        <v>330.58984894170067</v>
      </c>
      <c r="R157" s="22">
        <f>FC_OTH_CP_CA_E!R$2</f>
        <v>352.24469385237506</v>
      </c>
      <c r="S157" s="22">
        <f>FC_OTH_CP_CA_E!S$2</f>
        <v>353.26595243991301</v>
      </c>
      <c r="T157" s="22">
        <f>FC_OTH_CP_CA_E!T$2</f>
        <v>360.60688352575824</v>
      </c>
      <c r="U157" s="22">
        <f>FC_OTH_CP_CA_E!U$2</f>
        <v>371.40978189120892</v>
      </c>
      <c r="V157" s="22">
        <f>FC_OTH_CP_CA_E!V$2</f>
        <v>378.47129697833998</v>
      </c>
      <c r="W157" s="22">
        <f>FC_OTH_CP_CA_E!W$2</f>
        <v>349.32390873394894</v>
      </c>
      <c r="X157" s="22">
        <f>FC_OTH_CP_CA_E!X$2</f>
        <v>372.82529785504789</v>
      </c>
    </row>
    <row r="158" spans="1:24" ht="11.25" customHeight="1" x14ac:dyDescent="0.2">
      <c r="A158" s="23" t="s">
        <v>467</v>
      </c>
      <c r="B158" s="21" t="str">
        <f ca="1">HYPERLINK("#"&amp;CELL("address",FC_OTH_CP_VE_E!$X$2),"FC_OTH_CP_VE_E")</f>
        <v>FC_OTH_CP_VE_E</v>
      </c>
      <c r="C158" s="22">
        <f>FC_OTH_CP_VE_E!C$2</f>
        <v>3.2088571126454228</v>
      </c>
      <c r="D158" s="22">
        <f>FC_OTH_CP_VE_E!D$2</f>
        <v>3.5374226276327811</v>
      </c>
      <c r="E158" s="22">
        <f>FC_OTH_CP_VE_E!E$2</f>
        <v>3.8053249561098235</v>
      </c>
      <c r="F158" s="22">
        <f>FC_OTH_CP_VE_E!F$2</f>
        <v>4.2849657684612179</v>
      </c>
      <c r="G158" s="22">
        <f>FC_OTH_CP_VE_E!G$2</f>
        <v>4.7966119732112169</v>
      </c>
      <c r="H158" s="22">
        <f>FC_OTH_CP_VE_E!H$2</f>
        <v>5.4512726820788862</v>
      </c>
      <c r="I158" s="22">
        <f>FC_OTH_CP_VE_E!I$2</f>
        <v>6.0508128425423919</v>
      </c>
      <c r="J158" s="22">
        <f>FC_OTH_CP_VE_E!J$2</f>
        <v>6.6038143812012793</v>
      </c>
      <c r="K158" s="22">
        <f>FC_OTH_CP_VE_E!K$2</f>
        <v>7.1571625636304033</v>
      </c>
      <c r="L158" s="22">
        <f>FC_OTH_CP_VE_E!L$2</f>
        <v>7.6790128694027731</v>
      </c>
      <c r="M158" s="22">
        <f>FC_OTH_CP_VE_E!M$2</f>
        <v>8.4346561185150879</v>
      </c>
      <c r="N158" s="22">
        <f>FC_OTH_CP_VE_E!N$2</f>
        <v>9.1896533393893574</v>
      </c>
      <c r="O158" s="22">
        <f>FC_OTH_CP_VE_E!O$2</f>
        <v>9.7917777306005238</v>
      </c>
      <c r="P158" s="22">
        <f>FC_OTH_CP_VE_E!P$2</f>
        <v>10.610406204348333</v>
      </c>
      <c r="Q158" s="22">
        <f>FC_OTH_CP_VE_E!Q$2</f>
        <v>11.417619685178241</v>
      </c>
      <c r="R158" s="22">
        <f>FC_OTH_CP_VE_E!R$2</f>
        <v>12.378660126412937</v>
      </c>
      <c r="S158" s="22">
        <f>FC_OTH_CP_VE_E!S$2</f>
        <v>13.027435560900043</v>
      </c>
      <c r="T158" s="22">
        <f>FC_OTH_CP_VE_E!T$2</f>
        <v>13.747881930002473</v>
      </c>
      <c r="U158" s="22">
        <f>FC_OTH_CP_VE_E!U$2</f>
        <v>14.335647859854133</v>
      </c>
      <c r="V158" s="22">
        <f>FC_OTH_CP_VE_E!V$2</f>
        <v>14.812673072190659</v>
      </c>
      <c r="W158" s="22">
        <f>FC_OTH_CP_VE_E!W$2</f>
        <v>15.281335719153532</v>
      </c>
      <c r="X158" s="22">
        <f>FC_OTH_CP_VE_E!X$2</f>
        <v>15.660702870711262</v>
      </c>
    </row>
    <row r="159" spans="1:24" ht="11.25" customHeight="1" x14ac:dyDescent="0.2">
      <c r="A159" s="23" t="s">
        <v>466</v>
      </c>
      <c r="B159" s="21" t="str">
        <f ca="1">HYPERLINK("#"&amp;CELL("address",FC_OTH_CP_SL_E!$X$2),"FC_OTH_CP_SL_E")</f>
        <v>FC_OTH_CP_SL_E</v>
      </c>
      <c r="C159" s="22">
        <f>FC_OTH_CP_SL_E!C$2</f>
        <v>40.382704426288321</v>
      </c>
      <c r="D159" s="22">
        <f>FC_OTH_CP_SL_E!D$2</f>
        <v>41.727671707903362</v>
      </c>
      <c r="E159" s="22">
        <f>FC_OTH_CP_SL_E!E$2</f>
        <v>44.612799499250713</v>
      </c>
      <c r="F159" s="22">
        <f>FC_OTH_CP_SL_E!F$2</f>
        <v>48.413694809985081</v>
      </c>
      <c r="G159" s="22">
        <f>FC_OTH_CP_SL_E!G$2</f>
        <v>53.152418005569807</v>
      </c>
      <c r="H159" s="22">
        <f>FC_OTH_CP_SL_E!H$2</f>
        <v>60.155122049801506</v>
      </c>
      <c r="I159" s="22">
        <f>FC_OTH_CP_SL_E!I$2</f>
        <v>69.059983541608389</v>
      </c>
      <c r="J159" s="22">
        <f>FC_OTH_CP_SL_E!J$2</f>
        <v>75.474133591298553</v>
      </c>
      <c r="K159" s="22">
        <f>FC_OTH_CP_SL_E!K$2</f>
        <v>81.641425489418921</v>
      </c>
      <c r="L159" s="22">
        <f>FC_OTH_CP_SL_E!L$2</f>
        <v>85.433867305792319</v>
      </c>
      <c r="M159" s="22">
        <f>FC_OTH_CP_SL_E!M$2</f>
        <v>88.237991109522426</v>
      </c>
      <c r="N159" s="22">
        <f>FC_OTH_CP_SL_E!N$2</f>
        <v>90.325010200004229</v>
      </c>
      <c r="O159" s="22">
        <f>FC_OTH_CP_SL_E!O$2</f>
        <v>91.99854293002997</v>
      </c>
      <c r="P159" s="22">
        <f>FC_OTH_CP_SL_E!P$2</f>
        <v>93.414136945580182</v>
      </c>
      <c r="Q159" s="22">
        <f>FC_OTH_CP_SL_E!Q$2</f>
        <v>95.994715588223372</v>
      </c>
      <c r="R159" s="22">
        <f>FC_OTH_CP_SL_E!R$2</f>
        <v>98.781371811096278</v>
      </c>
      <c r="S159" s="22">
        <f>FC_OTH_CP_SL_E!S$2</f>
        <v>99.666081607700761</v>
      </c>
      <c r="T159" s="22">
        <f>FC_OTH_CP_SL_E!T$2</f>
        <v>100.65613167684553</v>
      </c>
      <c r="U159" s="22">
        <f>FC_OTH_CP_SL_E!U$2</f>
        <v>100.86243593557394</v>
      </c>
      <c r="V159" s="22">
        <f>FC_OTH_CP_SL_E!V$2</f>
        <v>98.84669837877432</v>
      </c>
      <c r="W159" s="22">
        <f>FC_OTH_CP_SL_E!W$2</f>
        <v>95.964282038146578</v>
      </c>
      <c r="X159" s="22">
        <f>FC_OTH_CP_SL_E!X$2</f>
        <v>93.844092022630804</v>
      </c>
    </row>
    <row r="160" spans="1:24" ht="11.25" customHeight="1" x14ac:dyDescent="0.2">
      <c r="A160" s="23" t="s">
        <v>465</v>
      </c>
      <c r="B160" s="21" t="str">
        <f ca="1">HYPERLINK("#"&amp;CELL("address",FC_OTH_CP_BL_E!$X$2),"FC_OTH_CP_BL_E")</f>
        <v>FC_OTH_CP_BL_E</v>
      </c>
      <c r="C160" s="22">
        <f>FC_OTH_CP_BL_E!C$2</f>
        <v>28.484192684212186</v>
      </c>
      <c r="D160" s="22">
        <f>FC_OTH_CP_BL_E!D$2</f>
        <v>31.175172094781157</v>
      </c>
      <c r="E160" s="22">
        <f>FC_OTH_CP_BL_E!E$2</f>
        <v>32.914850693254699</v>
      </c>
      <c r="F160" s="22">
        <f>FC_OTH_CP_BL_E!F$2</f>
        <v>36.09771726024259</v>
      </c>
      <c r="G160" s="22">
        <f>FC_OTH_CP_BL_E!G$2</f>
        <v>39.291481806821203</v>
      </c>
      <c r="H160" s="22">
        <f>FC_OTH_CP_BL_E!H$2</f>
        <v>42.634331333605729</v>
      </c>
      <c r="I160" s="22">
        <f>FC_OTH_CP_BL_E!I$2</f>
        <v>45.448586607523808</v>
      </c>
      <c r="J160" s="22">
        <f>FC_OTH_CP_BL_E!J$2</f>
        <v>47.87673469409043</v>
      </c>
      <c r="K160" s="22">
        <f>FC_OTH_CP_BL_E!K$2</f>
        <v>51.608711825688005</v>
      </c>
      <c r="L160" s="22">
        <f>FC_OTH_CP_BL_E!L$2</f>
        <v>54.552279770287676</v>
      </c>
      <c r="M160" s="22">
        <f>FC_OTH_CP_BL_E!M$2</f>
        <v>57.497959086538359</v>
      </c>
      <c r="N160" s="22">
        <f>FC_OTH_CP_BL_E!N$2</f>
        <v>59.743562175414546</v>
      </c>
      <c r="O160" s="22">
        <f>FC_OTH_CP_BL_E!O$2</f>
        <v>63.245861357628726</v>
      </c>
      <c r="P160" s="22">
        <f>FC_OTH_CP_BL_E!P$2</f>
        <v>68.054798767230821</v>
      </c>
      <c r="Q160" s="22">
        <f>FC_OTH_CP_BL_E!Q$2</f>
        <v>72.514698728821642</v>
      </c>
      <c r="R160" s="22">
        <f>FC_OTH_CP_BL_E!R$2</f>
        <v>77.315481940978842</v>
      </c>
      <c r="S160" s="22">
        <f>FC_OTH_CP_BL_E!S$2</f>
        <v>77.864043150005529</v>
      </c>
      <c r="T160" s="22">
        <f>FC_OTH_CP_BL_E!T$2</f>
        <v>79.8434561381289</v>
      </c>
      <c r="U160" s="22">
        <f>FC_OTH_CP_BL_E!U$2</f>
        <v>79.112892608387114</v>
      </c>
      <c r="V160" s="22">
        <f>FC_OTH_CP_BL_E!V$2</f>
        <v>74.776986549455543</v>
      </c>
      <c r="W160" s="22">
        <f>FC_OTH_CP_BL_E!W$2</f>
        <v>68.63535604224856</v>
      </c>
      <c r="X160" s="22">
        <f>FC_OTH_CP_BL_E!X$2</f>
        <v>65.959230552891185</v>
      </c>
    </row>
    <row r="161" spans="1:24" ht="11.25" customHeight="1" x14ac:dyDescent="0.2">
      <c r="A161" s="23" t="s">
        <v>464</v>
      </c>
      <c r="B161" s="21" t="str">
        <f ca="1">HYPERLINK("#"&amp;CELL("address",FC_OTH_CP_CR_E!$X$2),"FC_OTH_CP_CR_E")</f>
        <v>FC_OTH_CP_CR_E</v>
      </c>
      <c r="C161" s="22">
        <f>FC_OTH_CP_CR_E!C$2</f>
        <v>79.3065477538523</v>
      </c>
      <c r="D161" s="22">
        <f>FC_OTH_CP_CR_E!D$2</f>
        <v>83.715961319591457</v>
      </c>
      <c r="E161" s="22">
        <f>FC_OTH_CP_CR_E!E$2</f>
        <v>86.769904082625573</v>
      </c>
      <c r="F161" s="22">
        <f>FC_OTH_CP_CR_E!F$2</f>
        <v>93.305937404187915</v>
      </c>
      <c r="G161" s="22">
        <f>FC_OTH_CP_CR_E!G$2</f>
        <v>99.498830539179963</v>
      </c>
      <c r="H161" s="22">
        <f>FC_OTH_CP_CR_E!H$2</f>
        <v>108.35782654764655</v>
      </c>
      <c r="I161" s="22">
        <f>FC_OTH_CP_CR_E!I$2</f>
        <v>115.83017875176797</v>
      </c>
      <c r="J161" s="22">
        <f>FC_OTH_CP_CR_E!J$2</f>
        <v>125.02351296949976</v>
      </c>
      <c r="K161" s="22">
        <f>FC_OTH_CP_CR_E!K$2</f>
        <v>133.16253416382497</v>
      </c>
      <c r="L161" s="22">
        <f>FC_OTH_CP_CR_E!L$2</f>
        <v>137.33005051304849</v>
      </c>
      <c r="M161" s="22">
        <f>FC_OTH_CP_CR_E!M$2</f>
        <v>140.26064156217265</v>
      </c>
      <c r="N161" s="22">
        <f>FC_OTH_CP_CR_E!N$2</f>
        <v>140.45486385339447</v>
      </c>
      <c r="O161" s="22">
        <f>FC_OTH_CP_CR_E!O$2</f>
        <v>140.86983137902095</v>
      </c>
      <c r="P161" s="22">
        <f>FC_OTH_CP_CR_E!P$2</f>
        <v>141.92644475291425</v>
      </c>
      <c r="Q161" s="22">
        <f>FC_OTH_CP_CR_E!Q$2</f>
        <v>143.36274490817806</v>
      </c>
      <c r="R161" s="22">
        <f>FC_OTH_CP_CR_E!R$2</f>
        <v>145.82368116661232</v>
      </c>
      <c r="S161" s="22">
        <f>FC_OTH_CP_CR_E!S$2</f>
        <v>150.74840729905875</v>
      </c>
      <c r="T161" s="22">
        <f>FC_OTH_CP_CR_E!T$2</f>
        <v>152.29301678376024</v>
      </c>
      <c r="U161" s="22">
        <f>FC_OTH_CP_CR_E!U$2</f>
        <v>153.96941990561149</v>
      </c>
      <c r="V161" s="22">
        <f>FC_OTH_CP_CR_E!V$2</f>
        <v>158.21857678413582</v>
      </c>
      <c r="W161" s="22">
        <f>FC_OTH_CP_CR_E!W$2</f>
        <v>166.39588860904655</v>
      </c>
      <c r="X161" s="22">
        <f>FC_OTH_CP_CR_E!X$2</f>
        <v>170.52756015959162</v>
      </c>
    </row>
    <row r="162" spans="1:24" ht="11.25" customHeight="1" x14ac:dyDescent="0.2">
      <c r="A162" s="23" t="s">
        <v>463</v>
      </c>
      <c r="B162" s="21" t="str">
        <f ca="1">HYPERLINK("#"&amp;CELL("address",FC_OTH_CP_BT_E!$X$2),"FC_OTH_CP_BT_E")</f>
        <v>FC_OTH_CP_BT_E</v>
      </c>
      <c r="C162" s="22">
        <f>FC_OTH_CP_BT_E!C$2</f>
        <v>6.6917028131736602</v>
      </c>
      <c r="D162" s="22">
        <f>FC_OTH_CP_BT_E!D$2</f>
        <v>7.586816934017822</v>
      </c>
      <c r="E162" s="22">
        <f>FC_OTH_CP_BT_E!E$2</f>
        <v>8.3293091301790732</v>
      </c>
      <c r="F162" s="22">
        <f>FC_OTH_CP_BT_E!F$2</f>
        <v>9.5653599601461501</v>
      </c>
      <c r="G162" s="22">
        <f>FC_OTH_CP_BT_E!G$2</f>
        <v>11.012269569873103</v>
      </c>
      <c r="H162" s="22">
        <f>FC_OTH_CP_BT_E!H$2</f>
        <v>12.783501038283266</v>
      </c>
      <c r="I162" s="22">
        <f>FC_OTH_CP_BT_E!I$2</f>
        <v>14.81543762316759</v>
      </c>
      <c r="J162" s="22">
        <f>FC_OTH_CP_BT_E!J$2</f>
        <v>16.436797451795925</v>
      </c>
      <c r="K162" s="22">
        <f>FC_OTH_CP_BT_E!K$2</f>
        <v>18.109711904743111</v>
      </c>
      <c r="L162" s="22">
        <f>FC_OTH_CP_BT_E!L$2</f>
        <v>19.348276363774811</v>
      </c>
      <c r="M162" s="22">
        <f>FC_OTH_CP_BT_E!M$2</f>
        <v>20.950884109754824</v>
      </c>
      <c r="N162" s="22">
        <f>FC_OTH_CP_BT_E!N$2</f>
        <v>22.44321988917098</v>
      </c>
      <c r="O162" s="22">
        <f>FC_OTH_CP_BT_E!O$2</f>
        <v>23.841056656989366</v>
      </c>
      <c r="P162" s="22">
        <f>FC_OTH_CP_BT_E!P$2</f>
        <v>25.394739866020487</v>
      </c>
      <c r="Q162" s="22">
        <f>FC_OTH_CP_BT_E!Q$2</f>
        <v>27.042629318324465</v>
      </c>
      <c r="R162" s="22">
        <f>FC_OTH_CP_BT_E!R$2</f>
        <v>28.715679763799493</v>
      </c>
      <c r="S162" s="22">
        <f>FC_OTH_CP_BT_E!S$2</f>
        <v>30.657047190483588</v>
      </c>
      <c r="T162" s="22">
        <f>FC_OTH_CP_BT_E!T$2</f>
        <v>33.145250128604594</v>
      </c>
      <c r="U162" s="22">
        <f>FC_OTH_CP_BT_E!U$2</f>
        <v>35.127436068372809</v>
      </c>
      <c r="V162" s="22">
        <f>FC_OTH_CP_BT_E!V$2</f>
        <v>36.509305416886676</v>
      </c>
      <c r="W162" s="22">
        <f>FC_OTH_CP_BT_E!W$2</f>
        <v>36.757996735949206</v>
      </c>
      <c r="X162" s="22">
        <f>FC_OTH_CP_BT_E!X$2</f>
        <v>39.367122247731039</v>
      </c>
    </row>
    <row r="163" spans="1:24" ht="11.25" customHeight="1" x14ac:dyDescent="0.2">
      <c r="A163" s="23" t="s">
        <v>462</v>
      </c>
      <c r="B163" s="21" t="str">
        <f ca="1">HYPERLINK("#"&amp;CELL("address",FC_OTH_CP_IT_E!$X$2),"FC_OTH_CP_IT_E")</f>
        <v>FC_OTH_CP_IT_E</v>
      </c>
      <c r="C163" s="22">
        <f>FC_OTH_CP_IT_E!C$2</f>
        <v>14.03118008653083</v>
      </c>
      <c r="D163" s="22">
        <f>FC_OTH_CP_IT_E!D$2</f>
        <v>17.888238807824553</v>
      </c>
      <c r="E163" s="22">
        <f>FC_OTH_CP_IT_E!E$2</f>
        <v>15.336869775821146</v>
      </c>
      <c r="F163" s="22">
        <f>FC_OTH_CP_IT_E!F$2</f>
        <v>21.331787584965408</v>
      </c>
      <c r="G163" s="22">
        <f>FC_OTH_CP_IT_E!G$2</f>
        <v>23.513524749360396</v>
      </c>
      <c r="H163" s="22">
        <f>FC_OTH_CP_IT_E!H$2</f>
        <v>28.048667024423654</v>
      </c>
      <c r="I163" s="22">
        <f>FC_OTH_CP_IT_E!I$2</f>
        <v>33.086099988678065</v>
      </c>
      <c r="J163" s="22">
        <f>FC_OTH_CP_IT_E!J$2</f>
        <v>39.526461325299749</v>
      </c>
      <c r="K163" s="22">
        <f>FC_OTH_CP_IT_E!K$2</f>
        <v>42.759854618072694</v>
      </c>
      <c r="L163" s="22">
        <f>FC_OTH_CP_IT_E!L$2</f>
        <v>48.232534493524518</v>
      </c>
      <c r="M163" s="22">
        <f>FC_OTH_CP_IT_E!M$2</f>
        <v>52.898501455143112</v>
      </c>
      <c r="N163" s="22">
        <f>FC_OTH_CP_IT_E!N$2</f>
        <v>57.34640814852002</v>
      </c>
      <c r="O163" s="22">
        <f>FC_OTH_CP_IT_E!O$2</f>
        <v>61.573598483175452</v>
      </c>
      <c r="P163" s="22">
        <f>FC_OTH_CP_IT_E!P$2</f>
        <v>66.243867178668268</v>
      </c>
      <c r="Q163" s="22">
        <f>FC_OTH_CP_IT_E!Q$2</f>
        <v>75.290457109112083</v>
      </c>
      <c r="R163" s="22">
        <f>FC_OTH_CP_IT_E!R$2</f>
        <v>87.289440782935444</v>
      </c>
      <c r="S163" s="22">
        <f>FC_OTH_CP_IT_E!S$2</f>
        <v>92.669062592201044</v>
      </c>
      <c r="T163" s="22">
        <f>FC_OTH_CP_IT_E!T$2</f>
        <v>99.78153354976746</v>
      </c>
      <c r="U163" s="22">
        <f>FC_OTH_CP_IT_E!U$2</f>
        <v>105.45101817463537</v>
      </c>
      <c r="V163" s="22">
        <f>FC_OTH_CP_IT_E!V$2</f>
        <v>109.74328516208261</v>
      </c>
      <c r="W163" s="22">
        <f>FC_OTH_CP_IT_E!W$2</f>
        <v>110.27959678486994</v>
      </c>
      <c r="X163" s="22">
        <f>FC_OTH_CP_IT_E!X$2</f>
        <v>115.62371916441168</v>
      </c>
    </row>
    <row r="164" spans="1:24" ht="11.25" customHeight="1" x14ac:dyDescent="0.2">
      <c r="A164" s="17" t="s">
        <v>204</v>
      </c>
      <c r="B164" s="18" t="str">
        <f ca="1">HYPERLINK("#"&amp;CELL("address",FC_OTH_HH_E!$X$2),"FC_OTH_HH_E")</f>
        <v>FC_OTH_HH_E</v>
      </c>
      <c r="C164" s="19">
        <f>FC_OTH_HH_E!C$2</f>
        <v>8464.8940238069736</v>
      </c>
      <c r="D164" s="19">
        <f>FC_OTH_HH_E!D$2</f>
        <v>7381.0566347807526</v>
      </c>
      <c r="E164" s="19">
        <f>FC_OTH_HH_E!E$2</f>
        <v>7298.2498012946789</v>
      </c>
      <c r="F164" s="19">
        <f>FC_OTH_HH_E!F$2</f>
        <v>7877.3244136528529</v>
      </c>
      <c r="G164" s="19">
        <f>FC_OTH_HH_E!G$2</f>
        <v>8149.4462486257016</v>
      </c>
      <c r="H164" s="19">
        <f>FC_OTH_HH_E!H$2</f>
        <v>8078.1647288773902</v>
      </c>
      <c r="I164" s="19">
        <f>FC_OTH_HH_E!I$2</f>
        <v>7887.0514678249083</v>
      </c>
      <c r="J164" s="19">
        <f>FC_OTH_HH_E!J$2</f>
        <v>7601.7118552467582</v>
      </c>
      <c r="K164" s="19">
        <f>FC_OTH_HH_E!K$2</f>
        <v>8139.6872646235324</v>
      </c>
      <c r="L164" s="19">
        <f>FC_OTH_HH_E!L$2</f>
        <v>8037.307332027357</v>
      </c>
      <c r="M164" s="19">
        <f>FC_OTH_HH_E!M$2</f>
        <v>8122.0626413531181</v>
      </c>
      <c r="N164" s="19">
        <f>FC_OTH_HH_E!N$2</f>
        <v>7890.462738653564</v>
      </c>
      <c r="O164" s="19">
        <f>FC_OTH_HH_E!O$2</f>
        <v>8088.3131589043633</v>
      </c>
      <c r="P164" s="19">
        <f>FC_OTH_HH_E!P$2</f>
        <v>7742.8568620155438</v>
      </c>
      <c r="Q164" s="19">
        <f>FC_OTH_HH_E!Q$2</f>
        <v>7427.3858958827668</v>
      </c>
      <c r="R164" s="19">
        <f>FC_OTH_HH_E!R$2</f>
        <v>7392.0451181018079</v>
      </c>
      <c r="S164" s="19">
        <f>FC_OTH_HH_E!S$2</f>
        <v>7428.7445099070283</v>
      </c>
      <c r="T164" s="19">
        <f>FC_OTH_HH_E!T$2</f>
        <v>7750.2036726381675</v>
      </c>
      <c r="U164" s="19">
        <f>FC_OTH_HH_E!U$2</f>
        <v>7792.5055905040281</v>
      </c>
      <c r="V164" s="19">
        <f>FC_OTH_HH_E!V$2</f>
        <v>7769.000066146471</v>
      </c>
      <c r="W164" s="19">
        <f>FC_OTH_HH_E!W$2</f>
        <v>8021.326027032801</v>
      </c>
      <c r="X164" s="19">
        <f>FC_OTH_HH_E!X$2</f>
        <v>8787.1717917306541</v>
      </c>
    </row>
    <row r="165" spans="1:24" ht="11.25" customHeight="1" x14ac:dyDescent="0.2">
      <c r="A165" s="23" t="s">
        <v>455</v>
      </c>
      <c r="B165" s="21" t="str">
        <f ca="1">HYPERLINK("#"&amp;CELL("address",FC_OTH_HH_SH_E!$X$2),"FC_OTH_HH_SH_E")</f>
        <v>FC_OTH_HH_SH_E</v>
      </c>
      <c r="C165" s="22">
        <f>FC_OTH_HH_SH_E!C$2</f>
        <v>7033.5778207299672</v>
      </c>
      <c r="D165" s="22">
        <f>FC_OTH_HH_SH_E!D$2</f>
        <v>5612.0946633252997</v>
      </c>
      <c r="E165" s="22">
        <f>FC_OTH_HH_SH_E!E$2</f>
        <v>5410.328291826263</v>
      </c>
      <c r="F165" s="22">
        <f>FC_OTH_HH_SH_E!F$2</f>
        <v>5784.4722158249524</v>
      </c>
      <c r="G165" s="22">
        <f>FC_OTH_HH_SH_E!G$2</f>
        <v>6414.584116348331</v>
      </c>
      <c r="H165" s="22">
        <f>FC_OTH_HH_SH_E!H$2</f>
        <v>5659.8320901567104</v>
      </c>
      <c r="I165" s="22">
        <f>FC_OTH_HH_SH_E!I$2</f>
        <v>5696.1404965487609</v>
      </c>
      <c r="J165" s="22">
        <f>FC_OTH_HH_SH_E!J$2</f>
        <v>5154.5031828704596</v>
      </c>
      <c r="K165" s="22">
        <f>FC_OTH_HH_SH_E!K$2</f>
        <v>6111.4325421210142</v>
      </c>
      <c r="L165" s="22">
        <f>FC_OTH_HH_SH_E!L$2</f>
        <v>5814.5400893630667</v>
      </c>
      <c r="M165" s="22">
        <f>FC_OTH_HH_SH_E!M$2</f>
        <v>5979.5832918349779</v>
      </c>
      <c r="N165" s="22">
        <f>FC_OTH_HH_SH_E!N$2</f>
        <v>5714.4287452396557</v>
      </c>
      <c r="O165" s="22">
        <f>FC_OTH_HH_SH_E!O$2</f>
        <v>5883.5975599617605</v>
      </c>
      <c r="P165" s="22">
        <f>FC_OTH_HH_SH_E!P$2</f>
        <v>5529.6798356522504</v>
      </c>
      <c r="Q165" s="22">
        <f>FC_OTH_HH_SH_E!Q$2</f>
        <v>5200.3658323455384</v>
      </c>
      <c r="R165" s="22">
        <f>FC_OTH_HH_SH_E!R$2</f>
        <v>5093.1286450178204</v>
      </c>
      <c r="S165" s="22">
        <f>FC_OTH_HH_SH_E!S$2</f>
        <v>5120.4398692698551</v>
      </c>
      <c r="T165" s="22">
        <f>FC_OTH_HH_SH_E!T$2</f>
        <v>5304.3197145912645</v>
      </c>
      <c r="U165" s="22">
        <f>FC_OTH_HH_SH_E!U$2</f>
        <v>5356.4057840291371</v>
      </c>
      <c r="V165" s="22">
        <f>FC_OTH_HH_SH_E!V$2</f>
        <v>5336.1592988720622</v>
      </c>
      <c r="W165" s="22">
        <f>FC_OTH_HH_SH_E!W$2</f>
        <v>5562.3549184964186</v>
      </c>
      <c r="X165" s="22">
        <f>FC_OTH_HH_SH_E!X$2</f>
        <v>6161.3647043895244</v>
      </c>
    </row>
    <row r="166" spans="1:24" ht="11.25" customHeight="1" x14ac:dyDescent="0.2">
      <c r="A166" s="23" t="s">
        <v>456</v>
      </c>
      <c r="B166" s="21" t="str">
        <f ca="1">HYPERLINK("#"&amp;CELL("address",FC_OTH_HH_SC_E!$X$2),"FC_OTH_HH_SC_E")</f>
        <v>FC_OTH_HH_SC_E</v>
      </c>
      <c r="C166" s="22">
        <f>FC_OTH_HH_SC_E!C$2</f>
        <v>4.1357274137293665</v>
      </c>
      <c r="D166" s="22">
        <f>FC_OTH_HH_SC_E!D$2</f>
        <v>5.1591333785612861</v>
      </c>
      <c r="E166" s="22">
        <f>FC_OTH_HH_SC_E!E$2</f>
        <v>6.2253747450522035</v>
      </c>
      <c r="F166" s="22">
        <f>FC_OTH_HH_SC_E!F$2</f>
        <v>8.0763353372605522</v>
      </c>
      <c r="G166" s="22">
        <f>FC_OTH_HH_SC_E!G$2</f>
        <v>6.0217778879233768</v>
      </c>
      <c r="H166" s="22">
        <f>FC_OTH_HH_SC_E!H$2</f>
        <v>6.9550916776066556</v>
      </c>
      <c r="I166" s="22">
        <f>FC_OTH_HH_SC_E!I$2</f>
        <v>9.2751529735907994</v>
      </c>
      <c r="J166" s="22">
        <f>FC_OTH_HH_SC_E!J$2</f>
        <v>19.871094075726162</v>
      </c>
      <c r="K166" s="22">
        <f>FC_OTH_HH_SC_E!K$2</f>
        <v>12.188674854004869</v>
      </c>
      <c r="L166" s="22">
        <f>FC_OTH_HH_SC_E!L$2</f>
        <v>10.968647778210276</v>
      </c>
      <c r="M166" s="22">
        <f>FC_OTH_HH_SC_E!M$2</f>
        <v>17.985782795069142</v>
      </c>
      <c r="N166" s="22">
        <f>FC_OTH_HH_SC_E!N$2</f>
        <v>12.517009005584486</v>
      </c>
      <c r="O166" s="22">
        <f>FC_OTH_HH_SC_E!O$2</f>
        <v>29.101153197423958</v>
      </c>
      <c r="P166" s="22">
        <f>FC_OTH_HH_SC_E!P$2</f>
        <v>14.531525572812567</v>
      </c>
      <c r="Q166" s="22">
        <f>FC_OTH_HH_SC_E!Q$2</f>
        <v>12.77287441719149</v>
      </c>
      <c r="R166" s="22">
        <f>FC_OTH_HH_SC_E!R$2</f>
        <v>23.621835291869683</v>
      </c>
      <c r="S166" s="22">
        <f>FC_OTH_HH_SC_E!S$2</f>
        <v>23.567497850386925</v>
      </c>
      <c r="T166" s="22">
        <f>FC_OTH_HH_SC_E!T$2</f>
        <v>24.602655966370509</v>
      </c>
      <c r="U166" s="22">
        <f>FC_OTH_HH_SC_E!U$2</f>
        <v>24.960447119518498</v>
      </c>
      <c r="V166" s="22">
        <f>FC_OTH_HH_SC_E!V$2</f>
        <v>25.359678035731353</v>
      </c>
      <c r="W166" s="22">
        <f>FC_OTH_HH_SC_E!W$2</f>
        <v>26.600864622145789</v>
      </c>
      <c r="X166" s="22">
        <f>FC_OTH_HH_SC_E!X$2</f>
        <v>27.820459539505102</v>
      </c>
    </row>
    <row r="167" spans="1:24" ht="11.25" customHeight="1" x14ac:dyDescent="0.2">
      <c r="A167" s="23" t="s">
        <v>457</v>
      </c>
      <c r="B167" s="21" t="str">
        <f ca="1">HYPERLINK("#"&amp;CELL("address",FC_OTH_HH_WH_E!$X$2),"FC_OTH_HH_WH_E")</f>
        <v>FC_OTH_HH_WH_E</v>
      </c>
      <c r="C167" s="22">
        <f>FC_OTH_HH_WH_E!C$2</f>
        <v>458.8191497898307</v>
      </c>
      <c r="D167" s="22">
        <f>FC_OTH_HH_WH_E!D$2</f>
        <v>760.27340457619596</v>
      </c>
      <c r="E167" s="22">
        <f>FC_OTH_HH_WH_E!E$2</f>
        <v>818.89194533703755</v>
      </c>
      <c r="F167" s="22">
        <f>FC_OTH_HH_WH_E!F$2</f>
        <v>917.42894520362597</v>
      </c>
      <c r="G167" s="22">
        <f>FC_OTH_HH_WH_E!G$2</f>
        <v>695.55836085069188</v>
      </c>
      <c r="H167" s="22">
        <f>FC_OTH_HH_WH_E!H$2</f>
        <v>962.40668873472862</v>
      </c>
      <c r="I167" s="22">
        <f>FC_OTH_HH_WH_E!I$2</f>
        <v>976.13253830651297</v>
      </c>
      <c r="J167" s="22">
        <f>FC_OTH_HH_WH_E!J$2</f>
        <v>1058.9094771160928</v>
      </c>
      <c r="K167" s="22">
        <f>FC_OTH_HH_WH_E!K$2</f>
        <v>894.60266310599741</v>
      </c>
      <c r="L167" s="22">
        <f>FC_OTH_HH_WH_E!L$2</f>
        <v>952.63335881257876</v>
      </c>
      <c r="M167" s="22">
        <f>FC_OTH_HH_WH_E!M$2</f>
        <v>910.8567568512666</v>
      </c>
      <c r="N167" s="22">
        <f>FC_OTH_HH_WH_E!N$2</f>
        <v>923.90362782845102</v>
      </c>
      <c r="O167" s="22">
        <f>FC_OTH_HH_WH_E!O$2</f>
        <v>952.61237451267402</v>
      </c>
      <c r="P167" s="22">
        <f>FC_OTH_HH_WH_E!P$2</f>
        <v>961.98392356571799</v>
      </c>
      <c r="Q167" s="22">
        <f>FC_OTH_HH_WH_E!Q$2</f>
        <v>972.82654326681893</v>
      </c>
      <c r="R167" s="22">
        <f>FC_OTH_HH_WH_E!R$2</f>
        <v>987.23311030068783</v>
      </c>
      <c r="S167" s="22">
        <f>FC_OTH_HH_WH_E!S$2</f>
        <v>979.69152156547977</v>
      </c>
      <c r="T167" s="22">
        <f>FC_OTH_HH_WH_E!T$2</f>
        <v>1044.6194328642487</v>
      </c>
      <c r="U167" s="22">
        <f>FC_OTH_HH_WH_E!U$2</f>
        <v>1016.5308444942206</v>
      </c>
      <c r="V167" s="22">
        <f>FC_OTH_HH_WH_E!V$2</f>
        <v>992.83770472685876</v>
      </c>
      <c r="W167" s="22">
        <f>FC_OTH_HH_WH_E!W$2</f>
        <v>1009.3613748927655</v>
      </c>
      <c r="X167" s="22">
        <f>FC_OTH_HH_WH_E!X$2</f>
        <v>1106.3121503155376</v>
      </c>
    </row>
    <row r="168" spans="1:24" ht="11.25" customHeight="1" x14ac:dyDescent="0.2">
      <c r="A168" s="23" t="s">
        <v>458</v>
      </c>
      <c r="B168" s="21" t="str">
        <f ca="1">HYPERLINK("#"&amp;CELL("address",FC_OTH_HH_CO_E!$X$2),"FC_OTH_HH_CO_E")</f>
        <v>FC_OTH_HH_CO_E</v>
      </c>
      <c r="C168" s="22">
        <f>FC_OTH_HH_CO_E!C$2</f>
        <v>352.9394755532573</v>
      </c>
      <c r="D168" s="22">
        <f>FC_OTH_HH_CO_E!D$2</f>
        <v>373.71184111002225</v>
      </c>
      <c r="E168" s="22">
        <f>FC_OTH_HH_CO_E!E$2</f>
        <v>425.57792087730996</v>
      </c>
      <c r="F168" s="22">
        <f>FC_OTH_HH_CO_E!F$2</f>
        <v>507.75407716814931</v>
      </c>
      <c r="G168" s="22">
        <f>FC_OTH_HH_CO_E!G$2</f>
        <v>339.16300280557999</v>
      </c>
      <c r="H168" s="22">
        <f>FC_OTH_HH_CO_E!H$2</f>
        <v>711.29933030129973</v>
      </c>
      <c r="I168" s="22">
        <f>FC_OTH_HH_CO_E!I$2</f>
        <v>439.41120219260881</v>
      </c>
      <c r="J168" s="22">
        <f>FC_OTH_HH_CO_E!J$2</f>
        <v>570.43340749729782</v>
      </c>
      <c r="K168" s="22">
        <f>FC_OTH_HH_CO_E!K$2</f>
        <v>302.81684387383024</v>
      </c>
      <c r="L168" s="22">
        <f>FC_OTH_HH_CO_E!L$2</f>
        <v>408.50707212278246</v>
      </c>
      <c r="M168" s="22">
        <f>FC_OTH_HH_CO_E!M$2</f>
        <v>332.47260694468656</v>
      </c>
      <c r="N168" s="22">
        <f>FC_OTH_HH_CO_E!N$2</f>
        <v>337.60124411397067</v>
      </c>
      <c r="O168" s="22">
        <f>FC_OTH_HH_CO_E!O$2</f>
        <v>312.04185553488571</v>
      </c>
      <c r="P168" s="22">
        <f>FC_OTH_HH_CO_E!P$2</f>
        <v>319.25282227728871</v>
      </c>
      <c r="Q168" s="22">
        <f>FC_OTH_HH_CO_E!Q$2</f>
        <v>324.23207113615933</v>
      </c>
      <c r="R168" s="22">
        <f>FC_OTH_HH_CO_E!R$2</f>
        <v>368.82357419622247</v>
      </c>
      <c r="S168" s="22">
        <f>FC_OTH_HH_CO_E!S$2</f>
        <v>375.12103483517177</v>
      </c>
      <c r="T168" s="22">
        <f>FC_OTH_HH_CO_E!T$2</f>
        <v>422.51831188399581</v>
      </c>
      <c r="U168" s="22">
        <f>FC_OTH_HH_CO_E!U$2</f>
        <v>433.77953233490859</v>
      </c>
      <c r="V168" s="22">
        <f>FC_OTH_HH_CO_E!V$2</f>
        <v>446.5486924254563</v>
      </c>
      <c r="W168" s="22">
        <f>FC_OTH_HH_CO_E!W$2</f>
        <v>414.18455569191826</v>
      </c>
      <c r="X168" s="22">
        <f>FC_OTH_HH_CO_E!X$2</f>
        <v>447.05261609002025</v>
      </c>
    </row>
    <row r="169" spans="1:24" ht="11.25" customHeight="1" x14ac:dyDescent="0.2">
      <c r="A169" s="23" t="s">
        <v>394</v>
      </c>
      <c r="B169" s="21" t="str">
        <f ca="1">HYPERLINK("#"&amp;CELL("address",FC_OTH_HH_RF_E!$X$2),"FC_OTH_HH_RF_E")</f>
        <v>FC_OTH_HH_RF_E</v>
      </c>
      <c r="C169" s="22">
        <f>FC_OTH_HH_RF_E!C$2</f>
        <v>297.99757776132941</v>
      </c>
      <c r="D169" s="22">
        <f>FC_OTH_HH_RF_E!D$2</f>
        <v>299.88929465117553</v>
      </c>
      <c r="E169" s="22">
        <f>FC_OTH_HH_RF_E!E$2</f>
        <v>296.82242520878003</v>
      </c>
      <c r="F169" s="22">
        <f>FC_OTH_HH_RF_E!F$2</f>
        <v>298.4258454415359</v>
      </c>
      <c r="G169" s="22">
        <f>FC_OTH_HH_RF_E!G$2</f>
        <v>301.29554469352155</v>
      </c>
      <c r="H169" s="22">
        <f>FC_OTH_HH_RF_E!H$2</f>
        <v>304.21403699568594</v>
      </c>
      <c r="I169" s="22">
        <f>FC_OTH_HH_RF_E!I$2</f>
        <v>304.82207654853477</v>
      </c>
      <c r="J169" s="22">
        <f>FC_OTH_HH_RF_E!J$2</f>
        <v>304.04418327041697</v>
      </c>
      <c r="K169" s="22">
        <f>FC_OTH_HH_RF_E!K$2</f>
        <v>302.97421280465267</v>
      </c>
      <c r="L169" s="22">
        <f>FC_OTH_HH_RF_E!L$2</f>
        <v>303.41466560982252</v>
      </c>
      <c r="M169" s="22">
        <f>FC_OTH_HH_RF_E!M$2</f>
        <v>302.77370803798175</v>
      </c>
      <c r="N169" s="22">
        <f>FC_OTH_HH_RF_E!N$2</f>
        <v>302.7818699379111</v>
      </c>
      <c r="O169" s="22">
        <f>FC_OTH_HH_RF_E!O$2</f>
        <v>299.50874030815629</v>
      </c>
      <c r="P169" s="22">
        <f>FC_OTH_HH_RF_E!P$2</f>
        <v>293.18858621343577</v>
      </c>
      <c r="Q169" s="22">
        <f>FC_OTH_HH_RF_E!Q$2</f>
        <v>284.78952082514496</v>
      </c>
      <c r="R169" s="22">
        <f>FC_OTH_HH_RF_E!R$2</f>
        <v>275.36690691934461</v>
      </c>
      <c r="S169" s="22">
        <f>FC_OTH_HH_RF_E!S$2</f>
        <v>266.97244340852529</v>
      </c>
      <c r="T169" s="22">
        <f>FC_OTH_HH_RF_E!T$2</f>
        <v>263.47747875707591</v>
      </c>
      <c r="U169" s="22">
        <f>FC_OTH_HH_RF_E!U$2</f>
        <v>256.42902759477994</v>
      </c>
      <c r="V169" s="22">
        <f>FC_OTH_HH_RF_E!V$2</f>
        <v>251.75724555155909</v>
      </c>
      <c r="W169" s="22">
        <f>FC_OTH_HH_RF_E!W$2</f>
        <v>249.11600306329922</v>
      </c>
      <c r="X169" s="22">
        <f>FC_OTH_HH_RF_E!X$2</f>
        <v>243.82067315162919</v>
      </c>
    </row>
    <row r="170" spans="1:24" ht="11.25" customHeight="1" x14ac:dyDescent="0.2">
      <c r="A170" s="23" t="s">
        <v>395</v>
      </c>
      <c r="B170" s="21" t="str">
        <f ca="1">HYPERLINK("#"&amp;CELL("address",FC_OTH_HH_WM_E!$X$2),"FC_OTH_HH_WM_E")</f>
        <v>FC_OTH_HH_WM_E</v>
      </c>
      <c r="C170" s="22">
        <f>FC_OTH_HH_WM_E!C$2</f>
        <v>100.18629504866631</v>
      </c>
      <c r="D170" s="22">
        <f>FC_OTH_HH_WM_E!D$2</f>
        <v>98.255121269135344</v>
      </c>
      <c r="E170" s="22">
        <f>FC_OTH_HH_WM_E!E$2</f>
        <v>97.730235653892521</v>
      </c>
      <c r="F170" s="22">
        <f>FC_OTH_HH_WM_E!F$2</f>
        <v>101.65350555586537</v>
      </c>
      <c r="G170" s="22">
        <f>FC_OTH_HH_WM_E!G$2</f>
        <v>105.50540031830849</v>
      </c>
      <c r="H170" s="22">
        <f>FC_OTH_HH_WM_E!H$2</f>
        <v>111.23184614784809</v>
      </c>
      <c r="I170" s="22">
        <f>FC_OTH_HH_WM_E!I$2</f>
        <v>113.04889584110343</v>
      </c>
      <c r="J170" s="22">
        <f>FC_OTH_HH_WM_E!J$2</f>
        <v>114.51225543993093</v>
      </c>
      <c r="K170" s="22">
        <f>FC_OTH_HH_WM_E!K$2</f>
        <v>114.7796662830397</v>
      </c>
      <c r="L170" s="22">
        <f>FC_OTH_HH_WM_E!L$2</f>
        <v>115.2966487733259</v>
      </c>
      <c r="M170" s="22">
        <f>FC_OTH_HH_WM_E!M$2</f>
        <v>114.53530222436524</v>
      </c>
      <c r="N170" s="22">
        <f>FC_OTH_HH_WM_E!N$2</f>
        <v>112.93251773903404</v>
      </c>
      <c r="O170" s="22">
        <f>FC_OTH_HH_WM_E!O$2</f>
        <v>110.50691537377642</v>
      </c>
      <c r="P170" s="22">
        <f>FC_OTH_HH_WM_E!P$2</f>
        <v>108.46496061728075</v>
      </c>
      <c r="Q170" s="22">
        <f>FC_OTH_HH_WM_E!Q$2</f>
        <v>105.33243097423806</v>
      </c>
      <c r="R170" s="22">
        <f>FC_OTH_HH_WM_E!R$2</f>
        <v>103.5551544610362</v>
      </c>
      <c r="S170" s="22">
        <f>FC_OTH_HH_WM_E!S$2</f>
        <v>102.01418816272542</v>
      </c>
      <c r="T170" s="22">
        <f>FC_OTH_HH_WM_E!T$2</f>
        <v>101.89597604550798</v>
      </c>
      <c r="U170" s="22">
        <f>FC_OTH_HH_WM_E!U$2</f>
        <v>99.688291697818727</v>
      </c>
      <c r="V170" s="22">
        <f>FC_OTH_HH_WM_E!V$2</f>
        <v>95.368490004940213</v>
      </c>
      <c r="W170" s="22">
        <f>FC_OTH_HH_WM_E!W$2</f>
        <v>95.218315578579592</v>
      </c>
      <c r="X170" s="22">
        <f>FC_OTH_HH_WM_E!X$2</f>
        <v>93.621164403211608</v>
      </c>
    </row>
    <row r="171" spans="1:24" ht="11.25" customHeight="1" x14ac:dyDescent="0.2">
      <c r="A171" s="23" t="s">
        <v>396</v>
      </c>
      <c r="B171" s="21" t="str">
        <f ca="1">HYPERLINK("#"&amp;CELL("address",FC_OTH_HH_DR_E!$X$2),"FC_OTH_HH_DR_E")</f>
        <v>FC_OTH_HH_DR_E</v>
      </c>
      <c r="C171" s="22">
        <f>FC_OTH_HH_DR_E!C$2</f>
        <v>0.35664628213778388</v>
      </c>
      <c r="D171" s="22">
        <f>FC_OTH_HH_DR_E!D$2</f>
        <v>0.36898811417677863</v>
      </c>
      <c r="E171" s="22">
        <f>FC_OTH_HH_DR_E!E$2</f>
        <v>0.36808123255117647</v>
      </c>
      <c r="F171" s="22">
        <f>FC_OTH_HH_DR_E!F$2</f>
        <v>0.38271863667727923</v>
      </c>
      <c r="G171" s="22">
        <f>FC_OTH_HH_DR_E!G$2</f>
        <v>0.39895118903830529</v>
      </c>
      <c r="H171" s="22">
        <f>FC_OTH_HH_DR_E!H$2</f>
        <v>0.4176743753528081</v>
      </c>
      <c r="I171" s="22">
        <f>FC_OTH_HH_DR_E!I$2</f>
        <v>0.42865783245859035</v>
      </c>
      <c r="J171" s="22">
        <f>FC_OTH_HH_DR_E!J$2</f>
        <v>0.4371868981567556</v>
      </c>
      <c r="K171" s="22">
        <f>FC_OTH_HH_DR_E!K$2</f>
        <v>0.44592296557428274</v>
      </c>
      <c r="L171" s="22">
        <f>FC_OTH_HH_DR_E!L$2</f>
        <v>0.44837436457479712</v>
      </c>
      <c r="M171" s="22">
        <f>FC_OTH_HH_DR_E!M$2</f>
        <v>0.43890264035401122</v>
      </c>
      <c r="N171" s="22">
        <f>FC_OTH_HH_DR_E!N$2</f>
        <v>0.58393130036460805</v>
      </c>
      <c r="O171" s="22">
        <f>FC_OTH_HH_DR_E!O$2</f>
        <v>1.193087215826387</v>
      </c>
      <c r="P171" s="22">
        <f>FC_OTH_HH_DR_E!P$2</f>
        <v>2.0625466605799727</v>
      </c>
      <c r="Q171" s="22">
        <f>FC_OTH_HH_DR_E!Q$2</f>
        <v>3.0639223091245027</v>
      </c>
      <c r="R171" s="22">
        <f>FC_OTH_HH_DR_E!R$2</f>
        <v>4.0700455301285841</v>
      </c>
      <c r="S171" s="22">
        <f>FC_OTH_HH_DR_E!S$2</f>
        <v>4.8924296786255503</v>
      </c>
      <c r="T171" s="22">
        <f>FC_OTH_HH_DR_E!T$2</f>
        <v>5.5874246148875075</v>
      </c>
      <c r="U171" s="22">
        <f>FC_OTH_HH_DR_E!U$2</f>
        <v>6.1531250346529225</v>
      </c>
      <c r="V171" s="22">
        <f>FC_OTH_HH_DR_E!V$2</f>
        <v>6.5830159527505057</v>
      </c>
      <c r="W171" s="22">
        <f>FC_OTH_HH_DR_E!W$2</f>
        <v>7.0401183808737038</v>
      </c>
      <c r="X171" s="22">
        <f>FC_OTH_HH_DR_E!X$2</f>
        <v>7.6026344362623073</v>
      </c>
    </row>
    <row r="172" spans="1:24" ht="11.25" customHeight="1" x14ac:dyDescent="0.2">
      <c r="A172" s="23" t="s">
        <v>397</v>
      </c>
      <c r="B172" s="21" t="str">
        <f ca="1">HYPERLINK("#"&amp;CELL("address",FC_OTH_HH_DW_E!$X$2),"FC_OTH_HH_DW_E")</f>
        <v>FC_OTH_HH_DW_E</v>
      </c>
      <c r="C172" s="22">
        <f>FC_OTH_HH_DW_E!C$2</f>
        <v>0.52886734667989865</v>
      </c>
      <c r="D172" s="22">
        <f>FC_OTH_HH_DW_E!D$2</f>
        <v>0.5841144271029739</v>
      </c>
      <c r="E172" s="22">
        <f>FC_OTH_HH_DW_E!E$2</f>
        <v>0.65117141988396809</v>
      </c>
      <c r="F172" s="22">
        <f>FC_OTH_HH_DW_E!F$2</f>
        <v>0.75230797897225488</v>
      </c>
      <c r="G172" s="22">
        <f>FC_OTH_HH_DW_E!G$2</f>
        <v>0.88763446199999563</v>
      </c>
      <c r="H172" s="22">
        <f>FC_OTH_HH_DW_E!H$2</f>
        <v>1.0418293707076245</v>
      </c>
      <c r="I172" s="22">
        <f>FC_OTH_HH_DW_E!I$2</f>
        <v>1.2140191720632396</v>
      </c>
      <c r="J172" s="22">
        <f>FC_OTH_HH_DW_E!J$2</f>
        <v>1.4066452366760078</v>
      </c>
      <c r="K172" s="22">
        <f>FC_OTH_HH_DW_E!K$2</f>
        <v>1.6646943949767141</v>
      </c>
      <c r="L172" s="22">
        <f>FC_OTH_HH_DW_E!L$2</f>
        <v>1.9473883292427543</v>
      </c>
      <c r="M172" s="22">
        <f>FC_OTH_HH_DW_E!M$2</f>
        <v>2.3462411009378235</v>
      </c>
      <c r="N172" s="22">
        <f>FC_OTH_HH_DW_E!N$2</f>
        <v>3.2226557968202192</v>
      </c>
      <c r="O172" s="22">
        <f>FC_OTH_HH_DW_E!O$2</f>
        <v>4.4510392172727737</v>
      </c>
      <c r="P172" s="22">
        <f>FC_OTH_HH_DW_E!P$2</f>
        <v>6.1883346080465422</v>
      </c>
      <c r="Q172" s="22">
        <f>FC_OTH_HH_DW_E!Q$2</f>
        <v>7.8997339772462762</v>
      </c>
      <c r="R172" s="22">
        <f>FC_OTH_HH_DW_E!R$2</f>
        <v>9.0521301121567088</v>
      </c>
      <c r="S172" s="22">
        <f>FC_OTH_HH_DW_E!S$2</f>
        <v>9.8871717380645698</v>
      </c>
      <c r="T172" s="22">
        <f>FC_OTH_HH_DW_E!T$2</f>
        <v>10.730287709419992</v>
      </c>
      <c r="U172" s="22">
        <f>FC_OTH_HH_DW_E!U$2</f>
        <v>11.429431044807846</v>
      </c>
      <c r="V172" s="22">
        <f>FC_OTH_HH_DW_E!V$2</f>
        <v>11.852927906729725</v>
      </c>
      <c r="W172" s="22">
        <f>FC_OTH_HH_DW_E!W$2</f>
        <v>12.796493549344156</v>
      </c>
      <c r="X172" s="22">
        <f>FC_OTH_HH_DW_E!X$2</f>
        <v>14.045772116270843</v>
      </c>
    </row>
    <row r="173" spans="1:24" ht="11.25" customHeight="1" x14ac:dyDescent="0.2">
      <c r="A173" s="23" t="s">
        <v>398</v>
      </c>
      <c r="B173" s="21" t="str">
        <f ca="1">HYPERLINK("#"&amp;CELL("address",FC_OTH_HH_TV_E!$X$2),"FC_OTH_HH_TV_E")</f>
        <v>FC_OTH_HH_TV_E</v>
      </c>
      <c r="C173" s="22">
        <f>FC_OTH_HH_TV_E!C$2</f>
        <v>74.697756580784471</v>
      </c>
      <c r="D173" s="22">
        <f>FC_OTH_HH_TV_E!D$2</f>
        <v>78.276830783880001</v>
      </c>
      <c r="E173" s="22">
        <f>FC_OTH_HH_TV_E!E$2</f>
        <v>79.822674417900373</v>
      </c>
      <c r="F173" s="22">
        <f>FC_OTH_HH_TV_E!F$2</f>
        <v>82.312447426232069</v>
      </c>
      <c r="G173" s="22">
        <f>FC_OTH_HH_TV_E!G$2</f>
        <v>90.797652913500499</v>
      </c>
      <c r="H173" s="22">
        <f>FC_OTH_HH_TV_E!H$2</f>
        <v>103.32306824003092</v>
      </c>
      <c r="I173" s="22">
        <f>FC_OTH_HH_TV_E!I$2</f>
        <v>113.42712461293425</v>
      </c>
      <c r="J173" s="22">
        <f>FC_OTH_HH_TV_E!J$2</f>
        <v>128.93471566895062</v>
      </c>
      <c r="K173" s="22">
        <f>FC_OTH_HH_TV_E!K$2</f>
        <v>137.96829961334748</v>
      </c>
      <c r="L173" s="22">
        <f>FC_OTH_HH_TV_E!L$2</f>
        <v>156.77128145151943</v>
      </c>
      <c r="M173" s="22">
        <f>FC_OTH_HH_TV_E!M$2</f>
        <v>176.48866853797051</v>
      </c>
      <c r="N173" s="22">
        <f>FC_OTH_HH_TV_E!N$2</f>
        <v>190.49993773873348</v>
      </c>
      <c r="O173" s="22">
        <f>FC_OTH_HH_TV_E!O$2</f>
        <v>197.80849953287088</v>
      </c>
      <c r="P173" s="22">
        <f>FC_OTH_HH_TV_E!P$2</f>
        <v>203.76115402154417</v>
      </c>
      <c r="Q173" s="22">
        <f>FC_OTH_HH_TV_E!Q$2</f>
        <v>206.95063829224094</v>
      </c>
      <c r="R173" s="22">
        <f>FC_OTH_HH_TV_E!R$2</f>
        <v>208.96294627192066</v>
      </c>
      <c r="S173" s="22">
        <f>FC_OTH_HH_TV_E!S$2</f>
        <v>216.23913606143253</v>
      </c>
      <c r="T173" s="22">
        <f>FC_OTH_HH_TV_E!T$2</f>
        <v>227.21028802368289</v>
      </c>
      <c r="U173" s="22">
        <f>FC_OTH_HH_TV_E!U$2</f>
        <v>229.5388463792188</v>
      </c>
      <c r="V173" s="22">
        <f>FC_OTH_HH_TV_E!V$2</f>
        <v>238.54632995504483</v>
      </c>
      <c r="W173" s="22">
        <f>FC_OTH_HH_TV_E!W$2</f>
        <v>256.65284203893481</v>
      </c>
      <c r="X173" s="22">
        <f>FC_OTH_HH_TV_E!X$2</f>
        <v>273.90659043936199</v>
      </c>
    </row>
    <row r="174" spans="1:24" ht="11.25" customHeight="1" x14ac:dyDescent="0.2">
      <c r="A174" s="23" t="s">
        <v>459</v>
      </c>
      <c r="B174" s="21" t="str">
        <f ca="1">HYPERLINK("#"&amp;CELL("address",FC_OTH_HH_IT_E!$X$2),"FC_OTH_HH_IT_E")</f>
        <v>FC_OTH_HH_IT_E</v>
      </c>
      <c r="C174" s="22">
        <f>FC_OTH_HH_IT_E!C$2</f>
        <v>14.337662383790455</v>
      </c>
      <c r="D174" s="22">
        <f>FC_OTH_HH_IT_E!D$2</f>
        <v>15.549110520419186</v>
      </c>
      <c r="E174" s="22">
        <f>FC_OTH_HH_IT_E!E$2</f>
        <v>16.940535275405214</v>
      </c>
      <c r="F174" s="22">
        <f>FC_OTH_HH_IT_E!F$2</f>
        <v>19.456347208844612</v>
      </c>
      <c r="G174" s="22">
        <f>FC_OTH_HH_IT_E!G$2</f>
        <v>23.669944896854361</v>
      </c>
      <c r="H174" s="22">
        <f>FC_OTH_HH_IT_E!H$2</f>
        <v>30.416198063000298</v>
      </c>
      <c r="I174" s="22">
        <f>FC_OTH_HH_IT_E!I$2</f>
        <v>35.363459680034822</v>
      </c>
      <c r="J174" s="22">
        <f>FC_OTH_HH_IT_E!J$2</f>
        <v>41.931398053943958</v>
      </c>
      <c r="K174" s="22">
        <f>FC_OTH_HH_IT_E!K$2</f>
        <v>47.047511236172291</v>
      </c>
      <c r="L174" s="22">
        <f>FC_OTH_HH_IT_E!L$2</f>
        <v>53.843590882456645</v>
      </c>
      <c r="M174" s="22">
        <f>FC_OTH_HH_IT_E!M$2</f>
        <v>61.077379531207683</v>
      </c>
      <c r="N174" s="22">
        <f>FC_OTH_HH_IT_E!N$2</f>
        <v>66.387084283204999</v>
      </c>
      <c r="O174" s="22">
        <f>FC_OTH_HH_IT_E!O$2</f>
        <v>71.436031726751494</v>
      </c>
      <c r="P174" s="22">
        <f>FC_OTH_HH_IT_E!P$2</f>
        <v>76.229824508814104</v>
      </c>
      <c r="Q174" s="22">
        <f>FC_OTH_HH_IT_E!Q$2</f>
        <v>80.850073525727737</v>
      </c>
      <c r="R174" s="22">
        <f>FC_OTH_HH_IT_E!R$2</f>
        <v>91.424224470541247</v>
      </c>
      <c r="S174" s="22">
        <f>FC_OTH_HH_IT_E!S$2</f>
        <v>105.26758440218303</v>
      </c>
      <c r="T174" s="22">
        <f>FC_OTH_HH_IT_E!T$2</f>
        <v>119.73389729716276</v>
      </c>
      <c r="U174" s="22">
        <f>FC_OTH_HH_IT_E!U$2</f>
        <v>135.1418363376593</v>
      </c>
      <c r="V174" s="22">
        <f>FC_OTH_HH_IT_E!V$2</f>
        <v>147.36772271278153</v>
      </c>
      <c r="W174" s="22">
        <f>FC_OTH_HH_IT_E!W$2</f>
        <v>166.92811693104957</v>
      </c>
      <c r="X174" s="22">
        <f>FC_OTH_HH_IT_E!X$2</f>
        <v>184.93892271457074</v>
      </c>
    </row>
    <row r="175" spans="1:24" ht="11.25" customHeight="1" x14ac:dyDescent="0.2">
      <c r="A175" s="23" t="s">
        <v>460</v>
      </c>
      <c r="B175" s="21" t="str">
        <f ca="1">HYPERLINK("#"&amp;CELL("address",FC_OTH_HH_LI_E!$X$2),"FC_OTH_HH_LI_E")</f>
        <v>FC_OTH_HH_LI_E</v>
      </c>
      <c r="C175" s="22">
        <f>FC_OTH_HH_LI_E!C$2</f>
        <v>100.58929645412549</v>
      </c>
      <c r="D175" s="22">
        <f>FC_OTH_HH_LI_E!D$2</f>
        <v>107.57729041211252</v>
      </c>
      <c r="E175" s="22">
        <f>FC_OTH_HH_LI_E!E$2</f>
        <v>113.25489555565055</v>
      </c>
      <c r="F175" s="22">
        <f>FC_OTH_HH_LI_E!F$2</f>
        <v>120.56460332197389</v>
      </c>
      <c r="G175" s="22">
        <f>FC_OTH_HH_LI_E!G$2</f>
        <v>128.74153409057988</v>
      </c>
      <c r="H175" s="22">
        <f>FC_OTH_HH_LI_E!H$2</f>
        <v>137.37629325614489</v>
      </c>
      <c r="I175" s="22">
        <f>FC_OTH_HH_LI_E!I$2</f>
        <v>142.24515898562927</v>
      </c>
      <c r="J175" s="22">
        <f>FC_OTH_HH_LI_E!J$2</f>
        <v>145.91440103572313</v>
      </c>
      <c r="K175" s="22">
        <f>FC_OTH_HH_LI_E!K$2</f>
        <v>147.77309058148123</v>
      </c>
      <c r="L175" s="22">
        <f>FC_OTH_HH_LI_E!L$2</f>
        <v>149.15534194185301</v>
      </c>
      <c r="M175" s="22">
        <f>FC_OTH_HH_LI_E!M$2</f>
        <v>149.48472673001248</v>
      </c>
      <c r="N175" s="22">
        <f>FC_OTH_HH_LI_E!N$2</f>
        <v>148.42679058174772</v>
      </c>
      <c r="O175" s="22">
        <f>FC_OTH_HH_LI_E!O$2</f>
        <v>146.11635426956713</v>
      </c>
      <c r="P175" s="22">
        <f>FC_OTH_HH_LI_E!P$2</f>
        <v>145.21125045385023</v>
      </c>
      <c r="Q175" s="22">
        <f>FC_OTH_HH_LI_E!Q$2</f>
        <v>142.03022432767744</v>
      </c>
      <c r="R175" s="22">
        <f>FC_OTH_HH_LI_E!R$2</f>
        <v>136.10594926492274</v>
      </c>
      <c r="S175" s="22">
        <f>FC_OTH_HH_LI_E!S$2</f>
        <v>128.49902915586401</v>
      </c>
      <c r="T175" s="22">
        <f>FC_OTH_HH_LI_E!T$2</f>
        <v>121.91316941588678</v>
      </c>
      <c r="U175" s="22">
        <f>FC_OTH_HH_LI_E!U$2</f>
        <v>113.26148175213322</v>
      </c>
      <c r="V175" s="22">
        <f>FC_OTH_HH_LI_E!V$2</f>
        <v>104.04998934067929</v>
      </c>
      <c r="W175" s="22">
        <f>FC_OTH_HH_LI_E!W$2</f>
        <v>100.81840496642495</v>
      </c>
      <c r="X175" s="22">
        <f>FC_OTH_HH_LI_E!X$2</f>
        <v>99.659421121959994</v>
      </c>
    </row>
    <row r="176" spans="1:24" ht="11.25" customHeight="1" x14ac:dyDescent="0.2">
      <c r="A176" s="23" t="s">
        <v>461</v>
      </c>
      <c r="B176" s="21" t="str">
        <f ca="1">HYPERLINK("#"&amp;CELL("address",FC_OTH_HH_OA_E!$X$2),"FC_OTH_HH_OA_E")</f>
        <v>FC_OTH_HH_OA_E</v>
      </c>
      <c r="C176" s="22">
        <f>FC_OTH_HH_OA_E!C$2</f>
        <v>26.727748462675656</v>
      </c>
      <c r="D176" s="22">
        <f>FC_OTH_HH_OA_E!D$2</f>
        <v>29.31684221267178</v>
      </c>
      <c r="E176" s="22">
        <f>FC_OTH_HH_OA_E!E$2</f>
        <v>31.636249744952554</v>
      </c>
      <c r="F176" s="22">
        <f>FC_OTH_HH_OA_E!F$2</f>
        <v>36.045064548764486</v>
      </c>
      <c r="G176" s="22">
        <f>FC_OTH_HH_OA_E!G$2</f>
        <v>42.822328169371787</v>
      </c>
      <c r="H176" s="22">
        <f>FC_OTH_HH_OA_E!H$2</f>
        <v>49.650581558273842</v>
      </c>
      <c r="I176" s="22">
        <f>FC_OTH_HH_OA_E!I$2</f>
        <v>55.542685130676382</v>
      </c>
      <c r="J176" s="22">
        <f>FC_OTH_HH_OA_E!J$2</f>
        <v>60.813908083383708</v>
      </c>
      <c r="K176" s="22">
        <f>FC_OTH_HH_OA_E!K$2</f>
        <v>65.993142789441521</v>
      </c>
      <c r="L176" s="22">
        <f>FC_OTH_HH_OA_E!L$2</f>
        <v>69.780872597923292</v>
      </c>
      <c r="M176" s="22">
        <f>FC_OTH_HH_OA_E!M$2</f>
        <v>74.019274124289041</v>
      </c>
      <c r="N176" s="22">
        <f>FC_OTH_HH_OA_E!N$2</f>
        <v>77.177325088086178</v>
      </c>
      <c r="O176" s="22">
        <f>FC_OTH_HH_OA_E!O$2</f>
        <v>79.93954805339655</v>
      </c>
      <c r="P176" s="22">
        <f>FC_OTH_HH_OA_E!P$2</f>
        <v>82.302097863921659</v>
      </c>
      <c r="Q176" s="22">
        <f>FC_OTH_HH_OA_E!Q$2</f>
        <v>86.272030485657965</v>
      </c>
      <c r="R176" s="22">
        <f>FC_OTH_HH_OA_E!R$2</f>
        <v>90.700596265155056</v>
      </c>
      <c r="S176" s="22">
        <f>FC_OTH_HH_OA_E!S$2</f>
        <v>96.152603778713981</v>
      </c>
      <c r="T176" s="22">
        <f>FC_OTH_HH_OA_E!T$2</f>
        <v>103.59503546866439</v>
      </c>
      <c r="U176" s="22">
        <f>FC_OTH_HH_OA_E!U$2</f>
        <v>109.18694268517199</v>
      </c>
      <c r="V176" s="22">
        <f>FC_OTH_HH_OA_E!V$2</f>
        <v>112.56897066187581</v>
      </c>
      <c r="W176" s="22">
        <f>FC_OTH_HH_OA_E!W$2</f>
        <v>120.25401882104543</v>
      </c>
      <c r="X176" s="22">
        <f>FC_OTH_HH_OA_E!X$2</f>
        <v>127.02668301280093</v>
      </c>
    </row>
    <row r="177" spans="1:24" ht="11.25" customHeight="1" x14ac:dyDescent="0.2">
      <c r="A177" s="17" t="s">
        <v>411</v>
      </c>
      <c r="B177" s="18" t="str">
        <f ca="1">HYPERLINK("#"&amp;CELL("address",FC_OTH_AFF_E!$X$2),"FC_OTH_AFF_E")</f>
        <v>FC_OTH_AFF_E</v>
      </c>
      <c r="C177" s="19">
        <f>FC_OTH_AFF_E!C$2</f>
        <v>416.95795356835765</v>
      </c>
      <c r="D177" s="19">
        <f>FC_OTH_AFF_E!D$2</f>
        <v>304.80472914875315</v>
      </c>
      <c r="E177" s="19">
        <f>FC_OTH_AFF_E!E$2</f>
        <v>284.59071367153905</v>
      </c>
      <c r="F177" s="19">
        <f>FC_OTH_AFF_E!F$2</f>
        <v>247.26405846947549</v>
      </c>
      <c r="G177" s="19">
        <f>FC_OTH_AFF_E!G$2</f>
        <v>253.77858985382628</v>
      </c>
      <c r="H177" s="19">
        <f>FC_OTH_AFF_E!H$2</f>
        <v>269.94153052450554</v>
      </c>
      <c r="I177" s="19">
        <f>FC_OTH_AFF_E!I$2</f>
        <v>276.48048151332762</v>
      </c>
      <c r="J177" s="19">
        <f>FC_OTH_AFF_E!J$2</f>
        <v>264.76345657781599</v>
      </c>
      <c r="K177" s="19">
        <f>FC_OTH_AFF_E!K$2</f>
        <v>293.9209802235597</v>
      </c>
      <c r="L177" s="19">
        <f>FC_OTH_AFF_E!L$2</f>
        <v>380.8202923473774</v>
      </c>
      <c r="M177" s="19">
        <f>FC_OTH_AFF_E!M$2</f>
        <v>393.23319002579535</v>
      </c>
      <c r="N177" s="19">
        <f>FC_OTH_AFF_E!N$2</f>
        <v>441.66311263972472</v>
      </c>
      <c r="O177" s="19">
        <f>FC_OTH_AFF_E!O$2</f>
        <v>498.57695614789327</v>
      </c>
      <c r="P177" s="19">
        <f>FC_OTH_AFF_E!P$2</f>
        <v>474.18555460017194</v>
      </c>
      <c r="Q177" s="19">
        <f>FC_OTH_AFF_E!Q$2</f>
        <v>421.08581255374025</v>
      </c>
      <c r="R177" s="19">
        <f>FC_OTH_AFF_E!R$2</f>
        <v>459.81143594153048</v>
      </c>
      <c r="S177" s="19">
        <f>FC_OTH_AFF_E!S$2</f>
        <v>455.48099742046423</v>
      </c>
      <c r="T177" s="19">
        <f>FC_OTH_AFF_E!T$2</f>
        <v>497.62149613069647</v>
      </c>
      <c r="U177" s="19">
        <f>FC_OTH_AFF_E!U$2</f>
        <v>566.02132416165091</v>
      </c>
      <c r="V177" s="19">
        <f>FC_OTH_AFF_E!V$2</f>
        <v>557.36345657781601</v>
      </c>
      <c r="W177" s="19">
        <f>FC_OTH_AFF_E!W$2</f>
        <v>530.92175408426476</v>
      </c>
      <c r="X177" s="19">
        <f>FC_OTH_AFF_E!X$2</f>
        <v>566.89105760963025</v>
      </c>
    </row>
    <row r="178" spans="1:24" ht="11.25" customHeight="1" x14ac:dyDescent="0.2">
      <c r="A178" s="24" t="s">
        <v>205</v>
      </c>
      <c r="B178" s="25" t="str">
        <f ca="1">HYPERLINK("#"&amp;CELL("address",STATDIFF!$X$2),"STATDIFF")</f>
        <v>STATDIFF</v>
      </c>
      <c r="C178" s="26">
        <f>STATDIFF!C$2</f>
        <v>281.79552880480935</v>
      </c>
      <c r="D178" s="26">
        <f>STATDIFF!D$2</f>
        <v>469.6415305245016</v>
      </c>
      <c r="E178" s="26">
        <f>STATDIFF!E$2</f>
        <v>566.69183147033448</v>
      </c>
      <c r="F178" s="26">
        <f>STATDIFF!F$2</f>
        <v>408.86620808254349</v>
      </c>
      <c r="G178" s="26">
        <f>STATDIFF!G$2</f>
        <v>-516.26672398967969</v>
      </c>
      <c r="H178" s="26">
        <f>STATDIFF!H$2</f>
        <v>-255.5150472914859</v>
      </c>
      <c r="I178" s="26">
        <f>STATDIFF!I$2</f>
        <v>115.47454858125015</v>
      </c>
      <c r="J178" s="26">
        <f>STATDIFF!J$2</f>
        <v>746.61513327601233</v>
      </c>
      <c r="K178" s="26">
        <f>STATDIFF!K$2</f>
        <v>-195.07171109199504</v>
      </c>
      <c r="L178" s="26">
        <f>STATDIFF!L$2</f>
        <v>159.08615649183207</v>
      </c>
      <c r="M178" s="26">
        <f>STATDIFF!M$2</f>
        <v>700.57136715390936</v>
      </c>
      <c r="N178" s="26">
        <f>STATDIFF!N$2</f>
        <v>195.87566638006004</v>
      </c>
      <c r="O178" s="26">
        <f>STATDIFF!O$2</f>
        <v>-339.9333619948431</v>
      </c>
      <c r="P178" s="26">
        <f>STATDIFF!P$2</f>
        <v>-386.51427343078535</v>
      </c>
      <c r="Q178" s="26">
        <f>STATDIFF!Q$2</f>
        <v>-435.39303525365153</v>
      </c>
      <c r="R178" s="26">
        <f>STATDIFF!R$2</f>
        <v>85.006018916599288</v>
      </c>
      <c r="S178" s="26">
        <f>STATDIFF!S$2</f>
        <v>36.843250214962183</v>
      </c>
      <c r="T178" s="26">
        <f>STATDIFF!T$2</f>
        <v>318.2868443680083</v>
      </c>
      <c r="U178" s="26">
        <f>STATDIFF!U$2</f>
        <v>435.44557179706896</v>
      </c>
      <c r="V178" s="26">
        <f>STATDIFF!V$2</f>
        <v>221.04067067928247</v>
      </c>
      <c r="W178" s="26">
        <f>STATDIFF!W$2</f>
        <v>320.24625967326403</v>
      </c>
      <c r="X178" s="26">
        <f>STATDIFF!X$2</f>
        <v>260.82699914015365</v>
      </c>
    </row>
  </sheetData>
  <pageMargins left="0.39370078740157483" right="0.39370078740157483" top="0.39370078740157483" bottom="0.39370078740157483" header="0.31496062992125984" footer="0.31496062992125984"/>
  <pageSetup paperSize="9" scale="53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X76"/>
  <sheetViews>
    <sheetView showGridLines="0" workbookViewId="0">
      <pane xSplit="2" ySplit="2" topLeftCell="D3" activePane="bottomRight" state="frozen"/>
      <selection activeCell="W2" sqref="W2"/>
      <selection pane="topRight" activeCell="W2" sqref="W2"/>
      <selection pane="bottomLeft" activeCell="W2" sqref="W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0</v>
      </c>
      <c r="B1" s="4" t="s">
        <v>229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28525.699312123819</v>
      </c>
      <c r="D2" s="31">
        <f t="shared" si="0"/>
        <v>27669.394668959583</v>
      </c>
      <c r="E2" s="31">
        <f t="shared" si="0"/>
        <v>29241.780395528804</v>
      </c>
      <c r="F2" s="31">
        <f t="shared" si="0"/>
        <v>29391.389337919172</v>
      </c>
      <c r="G2" s="31">
        <f t="shared" si="0"/>
        <v>28566.645915735171</v>
      </c>
      <c r="H2" s="31">
        <f t="shared" si="0"/>
        <v>27911.945571797074</v>
      </c>
      <c r="I2" s="31">
        <f t="shared" si="0"/>
        <v>27998.736629406703</v>
      </c>
      <c r="J2" s="31">
        <f t="shared" si="0"/>
        <v>27717.295872742907</v>
      </c>
      <c r="K2" s="31">
        <f t="shared" si="0"/>
        <v>28919.516337059329</v>
      </c>
      <c r="L2" s="31">
        <f t="shared" si="0"/>
        <v>28187.040326741182</v>
      </c>
      <c r="M2" s="31">
        <f t="shared" si="0"/>
        <v>27370.048065348234</v>
      </c>
      <c r="N2" s="31">
        <f t="shared" si="0"/>
        <v>27492.902493551159</v>
      </c>
      <c r="O2" s="31">
        <f t="shared" si="0"/>
        <v>27197.444969905413</v>
      </c>
      <c r="P2" s="31">
        <f t="shared" si="0"/>
        <v>25808.574290627686</v>
      </c>
      <c r="Q2" s="31">
        <f t="shared" si="0"/>
        <v>26273.893551160792</v>
      </c>
      <c r="R2" s="31">
        <f t="shared" si="0"/>
        <v>26374.51367153912</v>
      </c>
      <c r="S2" s="31">
        <f t="shared" si="0"/>
        <v>24738.353138435079</v>
      </c>
      <c r="T2" s="31">
        <f t="shared" si="0"/>
        <v>25490.485812553743</v>
      </c>
      <c r="U2" s="31">
        <f t="shared" si="0"/>
        <v>25058.998968185726</v>
      </c>
      <c r="V2" s="31">
        <f t="shared" si="0"/>
        <v>24529.893637145313</v>
      </c>
      <c r="W2" s="31">
        <f t="shared" si="0"/>
        <v>22360.92476354256</v>
      </c>
      <c r="X2" s="31">
        <f t="shared" ref="X2" si="1">SUM(X3,X17,X22,X25,X26,X51,X52,X71,X74,X75,X76)</f>
        <v>22972.391143594152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5601.5254514187445</v>
      </c>
      <c r="D3" s="34">
        <f t="shared" si="2"/>
        <v>5697.7264832330175</v>
      </c>
      <c r="E3" s="34">
        <f t="shared" si="2"/>
        <v>6095.9523645743757</v>
      </c>
      <c r="F3" s="34">
        <f t="shared" si="2"/>
        <v>6536.1472914875312</v>
      </c>
      <c r="G3" s="34">
        <f t="shared" si="2"/>
        <v>6297.5380051590701</v>
      </c>
      <c r="H3" s="34">
        <f t="shared" si="2"/>
        <v>5793.3607910576084</v>
      </c>
      <c r="I3" s="34">
        <f t="shared" si="2"/>
        <v>6477.8153912295775</v>
      </c>
      <c r="J3" s="34">
        <f t="shared" si="2"/>
        <v>6858.143250214961</v>
      </c>
      <c r="K3" s="34">
        <f t="shared" si="2"/>
        <v>6961.1374032674121</v>
      </c>
      <c r="L3" s="34">
        <f t="shared" si="2"/>
        <v>6563.3929492691313</v>
      </c>
      <c r="M3" s="34">
        <f t="shared" si="2"/>
        <v>5902.8730868443681</v>
      </c>
      <c r="N3" s="34">
        <f t="shared" si="2"/>
        <v>6661.8870163370584</v>
      </c>
      <c r="O3" s="34">
        <f t="shared" si="2"/>
        <v>6345.7120378331892</v>
      </c>
      <c r="P3" s="34">
        <f t="shared" si="2"/>
        <v>4656.4258813413589</v>
      </c>
      <c r="Q3" s="34">
        <f t="shared" si="2"/>
        <v>4448.6850386930355</v>
      </c>
      <c r="R3" s="34">
        <f t="shared" si="2"/>
        <v>4711.1178847807396</v>
      </c>
      <c r="S3" s="34">
        <f t="shared" si="2"/>
        <v>4233.9667239896817</v>
      </c>
      <c r="T3" s="34">
        <f t="shared" si="2"/>
        <v>4466.7666380051587</v>
      </c>
      <c r="U3" s="34">
        <f t="shared" si="2"/>
        <v>4016.6115219260532</v>
      </c>
      <c r="V3" s="34">
        <f t="shared" si="2"/>
        <v>3927.736629406706</v>
      </c>
      <c r="W3" s="34">
        <f t="shared" si="2"/>
        <v>2591.8328460877042</v>
      </c>
      <c r="X3" s="34">
        <f t="shared" ref="X3" si="3">SUM(X4,X8,X11)</f>
        <v>3006.2850386930349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162.06311263972484</v>
      </c>
      <c r="D4" s="29">
        <f t="shared" si="4"/>
        <v>64.363370593293212</v>
      </c>
      <c r="E4" s="29">
        <f t="shared" si="4"/>
        <v>7.4746345657781603</v>
      </c>
      <c r="F4" s="29">
        <f t="shared" si="4"/>
        <v>5.7561478933791914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8.053396388650043</v>
      </c>
      <c r="D6" s="10">
        <v>8.0496130696474637</v>
      </c>
      <c r="E6" s="10">
        <v>7.4746345657781603</v>
      </c>
      <c r="F6" s="10">
        <v>5.7561478933791914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154.00971625107479</v>
      </c>
      <c r="D7" s="10">
        <v>56.313757523645741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5439.4623387790198</v>
      </c>
      <c r="D8" s="29">
        <f t="shared" si="6"/>
        <v>5633.363112639724</v>
      </c>
      <c r="E8" s="29">
        <f t="shared" si="6"/>
        <v>6088.477730008598</v>
      </c>
      <c r="F8" s="29">
        <f t="shared" si="6"/>
        <v>6530.3911435941518</v>
      </c>
      <c r="G8" s="29">
        <f t="shared" si="6"/>
        <v>6297.5380051590701</v>
      </c>
      <c r="H8" s="29">
        <f t="shared" si="6"/>
        <v>5793.3607910576084</v>
      </c>
      <c r="I8" s="29">
        <f t="shared" si="6"/>
        <v>6477.8153912295775</v>
      </c>
      <c r="J8" s="29">
        <f t="shared" si="6"/>
        <v>6858.143250214961</v>
      </c>
      <c r="K8" s="29">
        <f t="shared" si="6"/>
        <v>6961.1374032674121</v>
      </c>
      <c r="L8" s="29">
        <f t="shared" si="6"/>
        <v>6563.3929492691313</v>
      </c>
      <c r="M8" s="29">
        <f t="shared" si="6"/>
        <v>5902.8730868443681</v>
      </c>
      <c r="N8" s="29">
        <f t="shared" si="6"/>
        <v>6661.8870163370584</v>
      </c>
      <c r="O8" s="29">
        <f t="shared" si="6"/>
        <v>6345.7120378331892</v>
      </c>
      <c r="P8" s="29">
        <f t="shared" si="6"/>
        <v>4656.4258813413589</v>
      </c>
      <c r="Q8" s="29">
        <f t="shared" si="6"/>
        <v>4448.6850386930355</v>
      </c>
      <c r="R8" s="29">
        <f t="shared" si="6"/>
        <v>4711.1178847807396</v>
      </c>
      <c r="S8" s="29">
        <f t="shared" si="6"/>
        <v>4233.9667239896817</v>
      </c>
      <c r="T8" s="29">
        <f t="shared" si="6"/>
        <v>4466.7666380051587</v>
      </c>
      <c r="U8" s="29">
        <f t="shared" si="6"/>
        <v>4016.6115219260532</v>
      </c>
      <c r="V8" s="29">
        <f t="shared" si="6"/>
        <v>3927.736629406706</v>
      </c>
      <c r="W8" s="29">
        <f t="shared" si="6"/>
        <v>2591.8328460877042</v>
      </c>
      <c r="X8" s="29">
        <f t="shared" ref="X8" si="7">SUM(X9:X10)</f>
        <v>3006.2850386930349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26.75821152192605</v>
      </c>
      <c r="H9" s="10">
        <v>16.15588993981083</v>
      </c>
      <c r="I9" s="10">
        <v>10.59183147033534</v>
      </c>
      <c r="J9" s="10">
        <v>6.6251074806534813</v>
      </c>
      <c r="K9" s="10">
        <v>4.4724849527085127</v>
      </c>
      <c r="L9" s="10">
        <v>5.7916595012897671</v>
      </c>
      <c r="M9" s="10">
        <v>2.0807394668959591</v>
      </c>
      <c r="N9" s="10">
        <v>17.78753224419604</v>
      </c>
      <c r="O9" s="10">
        <v>23.298366294067069</v>
      </c>
      <c r="P9" s="10">
        <v>24.304901117798799</v>
      </c>
      <c r="Q9" s="10">
        <v>43.704987102321581</v>
      </c>
      <c r="R9" s="10">
        <v>5.6369733447979362</v>
      </c>
      <c r="S9" s="10">
        <v>0</v>
      </c>
      <c r="T9" s="10">
        <v>4.9699054170249349E-2</v>
      </c>
      <c r="U9" s="10">
        <v>2.725709372312984E-2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5439.4623387790198</v>
      </c>
      <c r="D10" s="10">
        <v>5633.363112639724</v>
      </c>
      <c r="E10" s="10">
        <v>6088.477730008598</v>
      </c>
      <c r="F10" s="10">
        <v>6530.3911435941518</v>
      </c>
      <c r="G10" s="10">
        <v>6270.7797936371444</v>
      </c>
      <c r="H10" s="10">
        <v>5777.2049011177978</v>
      </c>
      <c r="I10" s="10">
        <v>6467.2235597592426</v>
      </c>
      <c r="J10" s="10">
        <v>6851.5181427343077</v>
      </c>
      <c r="K10" s="10">
        <v>6956.6649183147038</v>
      </c>
      <c r="L10" s="10">
        <v>6557.601289767842</v>
      </c>
      <c r="M10" s="10">
        <v>5900.7923473774717</v>
      </c>
      <c r="N10" s="10">
        <v>6644.0994840928624</v>
      </c>
      <c r="O10" s="10">
        <v>6322.4136715391223</v>
      </c>
      <c r="P10" s="10">
        <v>4632.1209802235599</v>
      </c>
      <c r="Q10" s="10">
        <v>4404.9800515907136</v>
      </c>
      <c r="R10" s="10">
        <v>4705.4809114359414</v>
      </c>
      <c r="S10" s="10">
        <v>4233.9667239896817</v>
      </c>
      <c r="T10" s="10">
        <v>4466.7169389509882</v>
      </c>
      <c r="U10" s="10">
        <v>4016.5842648323301</v>
      </c>
      <c r="V10" s="10">
        <v>3927.736629406706</v>
      </c>
      <c r="W10" s="10">
        <v>2591.8328460877042</v>
      </c>
      <c r="X10" s="10">
        <v>3006.2850386930349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1.88950988822012</v>
      </c>
      <c r="D22" s="37">
        <f t="shared" si="12"/>
        <v>2.939552880481513</v>
      </c>
      <c r="E22" s="37">
        <f t="shared" si="12"/>
        <v>2.93920894239037</v>
      </c>
      <c r="F22" s="37">
        <f t="shared" si="12"/>
        <v>3.988993981083405</v>
      </c>
      <c r="G22" s="37">
        <f t="shared" si="12"/>
        <v>1.6795356835769559</v>
      </c>
      <c r="H22" s="37">
        <f t="shared" si="12"/>
        <v>1.2596732588134141</v>
      </c>
      <c r="I22" s="37">
        <f t="shared" si="12"/>
        <v>1.88950988822012</v>
      </c>
      <c r="J22" s="37">
        <f t="shared" si="12"/>
        <v>0.20997420464316419</v>
      </c>
      <c r="K22" s="37">
        <f t="shared" si="12"/>
        <v>2.099484092863285</v>
      </c>
      <c r="L22" s="37">
        <f t="shared" si="12"/>
        <v>1.88950988822012</v>
      </c>
      <c r="M22" s="37">
        <f t="shared" si="12"/>
        <v>0.62983662940670682</v>
      </c>
      <c r="N22" s="37">
        <f t="shared" si="12"/>
        <v>0.20997420464316419</v>
      </c>
      <c r="O22" s="37">
        <f t="shared" si="12"/>
        <v>0.41986242476354252</v>
      </c>
      <c r="P22" s="37">
        <f t="shared" si="12"/>
        <v>0.20997420464316419</v>
      </c>
      <c r="Q22" s="37">
        <f t="shared" si="12"/>
        <v>0.41969045571797081</v>
      </c>
      <c r="R22" s="37">
        <f t="shared" si="12"/>
        <v>0.83998280309544282</v>
      </c>
      <c r="S22" s="37">
        <f t="shared" si="12"/>
        <v>1.469475494411006</v>
      </c>
      <c r="T22" s="37">
        <f t="shared" si="12"/>
        <v>1.4548581255374029</v>
      </c>
      <c r="U22" s="37">
        <f t="shared" si="12"/>
        <v>1.20859845227859</v>
      </c>
      <c r="V22" s="37">
        <f t="shared" si="12"/>
        <v>0.17566638005159069</v>
      </c>
      <c r="W22" s="37">
        <f t="shared" si="12"/>
        <v>0.38280309544282032</v>
      </c>
      <c r="X22" s="37">
        <f t="shared" ref="X22" si="13">SUM(X23:X24)</f>
        <v>1.3569217540842651</v>
      </c>
    </row>
    <row r="23" spans="1:24" ht="11.25" customHeight="1" x14ac:dyDescent="0.2">
      <c r="A23" s="42" t="s">
        <v>37</v>
      </c>
      <c r="B23" s="9" t="s">
        <v>38</v>
      </c>
      <c r="C23" s="10">
        <v>1.88950988822012</v>
      </c>
      <c r="D23" s="10">
        <v>2.939552880481513</v>
      </c>
      <c r="E23" s="10">
        <v>2.93920894239037</v>
      </c>
      <c r="F23" s="10">
        <v>3.988993981083405</v>
      </c>
      <c r="G23" s="10">
        <v>1.6795356835769559</v>
      </c>
      <c r="H23" s="10">
        <v>1.2596732588134141</v>
      </c>
      <c r="I23" s="10">
        <v>1.88950988822012</v>
      </c>
      <c r="J23" s="10">
        <v>0.20997420464316419</v>
      </c>
      <c r="K23" s="10">
        <v>2.099484092863285</v>
      </c>
      <c r="L23" s="10">
        <v>1.88950988822012</v>
      </c>
      <c r="M23" s="10">
        <v>0.62983662940670682</v>
      </c>
      <c r="N23" s="10">
        <v>0.20997420464316419</v>
      </c>
      <c r="O23" s="10">
        <v>0.41986242476354252</v>
      </c>
      <c r="P23" s="10">
        <v>0.20997420464316419</v>
      </c>
      <c r="Q23" s="10">
        <v>0.41969045571797081</v>
      </c>
      <c r="R23" s="10">
        <v>0.83998280309544282</v>
      </c>
      <c r="S23" s="10">
        <v>1.469475494411006</v>
      </c>
      <c r="T23" s="10">
        <v>1.4548581255374029</v>
      </c>
      <c r="U23" s="10">
        <v>1.20859845227859</v>
      </c>
      <c r="V23" s="10">
        <v>0.17566638005159069</v>
      </c>
      <c r="W23" s="10">
        <v>0.38280309544282032</v>
      </c>
      <c r="X23" s="10">
        <v>1.3569217540842651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6415.8139294926914</v>
      </c>
      <c r="D26" s="37">
        <f t="shared" si="14"/>
        <v>6140.7693035253651</v>
      </c>
      <c r="E26" s="37">
        <f t="shared" si="14"/>
        <v>7261.174892519346</v>
      </c>
      <c r="F26" s="37">
        <f t="shared" si="14"/>
        <v>7066.3410146173683</v>
      </c>
      <c r="G26" s="37">
        <f t="shared" si="14"/>
        <v>5774.8925193465175</v>
      </c>
      <c r="H26" s="37">
        <f t="shared" si="14"/>
        <v>5913.470335339639</v>
      </c>
      <c r="I26" s="37">
        <f t="shared" si="14"/>
        <v>5596.3882201203778</v>
      </c>
      <c r="J26" s="37">
        <f t="shared" si="14"/>
        <v>4813.1827171109198</v>
      </c>
      <c r="K26" s="37">
        <f t="shared" si="14"/>
        <v>4656.9425623387797</v>
      </c>
      <c r="L26" s="37">
        <f t="shared" si="14"/>
        <v>4408.0104041272571</v>
      </c>
      <c r="M26" s="37">
        <f t="shared" si="14"/>
        <v>4186.2246775580388</v>
      </c>
      <c r="N26" s="37">
        <f t="shared" si="14"/>
        <v>4129.0305245055888</v>
      </c>
      <c r="O26" s="37">
        <f t="shared" si="14"/>
        <v>3890.8096302665513</v>
      </c>
      <c r="P26" s="37">
        <f t="shared" si="14"/>
        <v>4028.2741186586413</v>
      </c>
      <c r="Q26" s="37">
        <f t="shared" si="14"/>
        <v>3960.5914015477215</v>
      </c>
      <c r="R26" s="37">
        <f t="shared" si="14"/>
        <v>3928.7388650042985</v>
      </c>
      <c r="S26" s="37">
        <f t="shared" si="14"/>
        <v>3734.1623387790191</v>
      </c>
      <c r="T26" s="37">
        <f t="shared" si="14"/>
        <v>3567.7714531384349</v>
      </c>
      <c r="U26" s="37">
        <f t="shared" si="14"/>
        <v>3518.4232158211521</v>
      </c>
      <c r="V26" s="37">
        <f t="shared" si="14"/>
        <v>3521.4169389509884</v>
      </c>
      <c r="W26" s="37">
        <f t="shared" si="14"/>
        <v>3410.8747205503009</v>
      </c>
      <c r="X26" s="37">
        <f t="shared" ref="X26" si="15">SUM(X27,X33)</f>
        <v>3231.8471195184857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6415.8139294926914</v>
      </c>
      <c r="D27" s="29">
        <f t="shared" si="16"/>
        <v>6140.7693035253651</v>
      </c>
      <c r="E27" s="29">
        <f t="shared" si="16"/>
        <v>7261.174892519346</v>
      </c>
      <c r="F27" s="29">
        <f t="shared" si="16"/>
        <v>7066.3410146173683</v>
      </c>
      <c r="G27" s="29">
        <f t="shared" si="16"/>
        <v>5774.8925193465175</v>
      </c>
      <c r="H27" s="29">
        <f t="shared" si="16"/>
        <v>5913.470335339639</v>
      </c>
      <c r="I27" s="29">
        <f t="shared" si="16"/>
        <v>5596.3882201203778</v>
      </c>
      <c r="J27" s="29">
        <f t="shared" si="16"/>
        <v>4813.1827171109198</v>
      </c>
      <c r="K27" s="29">
        <f t="shared" si="16"/>
        <v>4656.9425623387797</v>
      </c>
      <c r="L27" s="29">
        <f t="shared" si="16"/>
        <v>4408.0104041272571</v>
      </c>
      <c r="M27" s="29">
        <f t="shared" si="16"/>
        <v>4186.2246775580388</v>
      </c>
      <c r="N27" s="29">
        <f t="shared" si="16"/>
        <v>4129.0305245055888</v>
      </c>
      <c r="O27" s="29">
        <f t="shared" si="16"/>
        <v>3890.8096302665513</v>
      </c>
      <c r="P27" s="29">
        <f t="shared" si="16"/>
        <v>4028.2741186586413</v>
      </c>
      <c r="Q27" s="29">
        <f t="shared" si="16"/>
        <v>3960.5914015477215</v>
      </c>
      <c r="R27" s="29">
        <f t="shared" si="16"/>
        <v>3928.7388650042985</v>
      </c>
      <c r="S27" s="29">
        <f t="shared" si="16"/>
        <v>3734.1623387790191</v>
      </c>
      <c r="T27" s="29">
        <f t="shared" si="16"/>
        <v>3567.7714531384349</v>
      </c>
      <c r="U27" s="29">
        <f t="shared" si="16"/>
        <v>3518.4232158211521</v>
      </c>
      <c r="V27" s="29">
        <f t="shared" si="16"/>
        <v>3521.4169389509884</v>
      </c>
      <c r="W27" s="29">
        <f t="shared" si="16"/>
        <v>3410.8747205503009</v>
      </c>
      <c r="X27" s="29">
        <f t="shared" ref="X27" si="17">SUM(X28:X32)</f>
        <v>3231.8471195184857</v>
      </c>
    </row>
    <row r="28" spans="1:24" ht="11.25" customHeight="1" x14ac:dyDescent="0.2">
      <c r="A28" s="41" t="s">
        <v>45</v>
      </c>
      <c r="B28" s="9" t="s">
        <v>46</v>
      </c>
      <c r="C28" s="10">
        <v>6104.3422184006877</v>
      </c>
      <c r="D28" s="10">
        <v>5834.5521066208084</v>
      </c>
      <c r="E28" s="10">
        <v>5639.4523645743766</v>
      </c>
      <c r="F28" s="10">
        <v>5485.2546001719684</v>
      </c>
      <c r="G28" s="10">
        <v>5518.357695614789</v>
      </c>
      <c r="H28" s="10">
        <v>5061.9180567497851</v>
      </c>
      <c r="I28" s="10">
        <v>4636.7751504729149</v>
      </c>
      <c r="J28" s="10">
        <v>4408.673430782459</v>
      </c>
      <c r="K28" s="10">
        <v>4408.673430782459</v>
      </c>
      <c r="L28" s="10">
        <v>4257.2526225279444</v>
      </c>
      <c r="M28" s="10">
        <v>4045.6518486672389</v>
      </c>
      <c r="N28" s="10">
        <v>3955.3817712811692</v>
      </c>
      <c r="O28" s="10">
        <v>3746.6929492691311</v>
      </c>
      <c r="P28" s="10">
        <v>3924.321152192605</v>
      </c>
      <c r="Q28" s="10">
        <v>3846.669475494411</v>
      </c>
      <c r="R28" s="10">
        <v>3787.4601031814268</v>
      </c>
      <c r="S28" s="10">
        <v>3577.800601891659</v>
      </c>
      <c r="T28" s="10">
        <v>3434.488650042992</v>
      </c>
      <c r="U28" s="10">
        <v>3383.464144453998</v>
      </c>
      <c r="V28" s="10">
        <v>3338.6065348237312</v>
      </c>
      <c r="W28" s="10">
        <v>3236.1594153052451</v>
      </c>
      <c r="X28" s="10">
        <v>3101.8502149613059</v>
      </c>
    </row>
    <row r="29" spans="1:24" ht="11.25" customHeight="1" x14ac:dyDescent="0.2">
      <c r="A29" s="41" t="s">
        <v>47</v>
      </c>
      <c r="B29" s="9" t="s">
        <v>48</v>
      </c>
      <c r="C29" s="10">
        <v>259.70189165950131</v>
      </c>
      <c r="D29" s="10">
        <v>270.6889079965606</v>
      </c>
      <c r="E29" s="10">
        <v>312.2498710232158</v>
      </c>
      <c r="F29" s="10">
        <v>284.81006018916588</v>
      </c>
      <c r="G29" s="10">
        <v>256.5348237317283</v>
      </c>
      <c r="H29" s="10">
        <v>264.82734307824592</v>
      </c>
      <c r="I29" s="10">
        <v>261.22768701633697</v>
      </c>
      <c r="J29" s="10">
        <v>242.0940670679278</v>
      </c>
      <c r="K29" s="10">
        <v>210.48237317282889</v>
      </c>
      <c r="L29" s="10">
        <v>132.3037833190026</v>
      </c>
      <c r="M29" s="10">
        <v>140.57282889079971</v>
      </c>
      <c r="N29" s="10">
        <v>173.64875322441961</v>
      </c>
      <c r="O29" s="10">
        <v>144.11668099742039</v>
      </c>
      <c r="P29" s="10">
        <v>103.9529664660361</v>
      </c>
      <c r="Q29" s="10">
        <v>105.1343078245916</v>
      </c>
      <c r="R29" s="10">
        <v>119.3097162510748</v>
      </c>
      <c r="S29" s="10">
        <v>137.02897678417881</v>
      </c>
      <c r="T29" s="10">
        <v>113.9500429922614</v>
      </c>
      <c r="U29" s="10">
        <v>107.71745485812551</v>
      </c>
      <c r="V29" s="10">
        <v>152.05374032674121</v>
      </c>
      <c r="W29" s="10">
        <v>145.71616509028371</v>
      </c>
      <c r="X29" s="10">
        <v>129.9969045571797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51.769819432502153</v>
      </c>
      <c r="D31" s="10">
        <v>35.528288907996561</v>
      </c>
      <c r="E31" s="10">
        <v>0</v>
      </c>
      <c r="F31" s="10">
        <v>0</v>
      </c>
      <c r="G31" s="10">
        <v>0</v>
      </c>
      <c r="H31" s="10">
        <v>286.25683576956152</v>
      </c>
      <c r="I31" s="10">
        <v>25.37738607050731</v>
      </c>
      <c r="J31" s="10">
        <v>0</v>
      </c>
      <c r="K31" s="10">
        <v>37.786758383490969</v>
      </c>
      <c r="L31" s="10">
        <v>18.453998280309541</v>
      </c>
      <c r="M31" s="10">
        <v>0</v>
      </c>
      <c r="N31" s="10">
        <v>0</v>
      </c>
      <c r="O31" s="10">
        <v>0</v>
      </c>
      <c r="P31" s="10">
        <v>0</v>
      </c>
      <c r="Q31" s="10">
        <v>8.7876182287188307</v>
      </c>
      <c r="R31" s="10">
        <v>21.969045571797071</v>
      </c>
      <c r="S31" s="10">
        <v>19.332760103181421</v>
      </c>
      <c r="T31" s="10">
        <v>19.332760103181421</v>
      </c>
      <c r="U31" s="10">
        <v>27.241616509028368</v>
      </c>
      <c r="V31" s="10">
        <v>30.756663800515909</v>
      </c>
      <c r="W31" s="10">
        <v>28.999140154772139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1309.4726569217539</v>
      </c>
      <c r="F32" s="10">
        <v>1296.2763542562341</v>
      </c>
      <c r="G32" s="10">
        <v>0</v>
      </c>
      <c r="H32" s="10">
        <v>300.46809974204638</v>
      </c>
      <c r="I32" s="10">
        <v>673.00799656061906</v>
      </c>
      <c r="J32" s="10">
        <v>162.41521926053309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10968.121238177129</v>
      </c>
      <c r="D51" s="37">
        <v>10780.223559759241</v>
      </c>
      <c r="E51" s="37">
        <v>10598.96818572657</v>
      </c>
      <c r="F51" s="37">
        <v>10428.52536543422</v>
      </c>
      <c r="G51" s="37">
        <v>10377.4505588994</v>
      </c>
      <c r="H51" s="37">
        <v>9701.3112639724841</v>
      </c>
      <c r="I51" s="37">
        <v>9558.3834909716243</v>
      </c>
      <c r="J51" s="37">
        <v>9232.7386070507309</v>
      </c>
      <c r="K51" s="37">
        <v>8992.5623387790183</v>
      </c>
      <c r="L51" s="37">
        <v>8938.4350816852966</v>
      </c>
      <c r="M51" s="37">
        <v>8618.6156491831462</v>
      </c>
      <c r="N51" s="37">
        <v>8666.8099742046434</v>
      </c>
      <c r="O51" s="37">
        <v>8682.6956147893379</v>
      </c>
      <c r="P51" s="37">
        <v>8600.085984522786</v>
      </c>
      <c r="Q51" s="37">
        <v>8765.5202063628549</v>
      </c>
      <c r="R51" s="37">
        <v>8785.2321582115219</v>
      </c>
      <c r="S51" s="37">
        <v>7783.9853826311264</v>
      </c>
      <c r="T51" s="37">
        <v>8608.255374032673</v>
      </c>
      <c r="U51" s="37">
        <v>8562.0374032674117</v>
      </c>
      <c r="V51" s="37">
        <v>8273.9351676698188</v>
      </c>
      <c r="W51" s="37">
        <v>7391.505932932072</v>
      </c>
      <c r="X51" s="37">
        <v>7425.3539122957854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4039.9780739466901</v>
      </c>
      <c r="D52" s="37">
        <f t="shared" si="20"/>
        <v>3418.7876182287191</v>
      </c>
      <c r="E52" s="37">
        <f t="shared" si="20"/>
        <v>3748.4618228718832</v>
      </c>
      <c r="F52" s="37">
        <f t="shared" si="20"/>
        <v>4002.3502149613078</v>
      </c>
      <c r="G52" s="37">
        <f t="shared" si="20"/>
        <v>4593.6512467755801</v>
      </c>
      <c r="H52" s="37">
        <f t="shared" si="20"/>
        <v>4984.2478933791917</v>
      </c>
      <c r="I52" s="37">
        <f t="shared" si="20"/>
        <v>4831.022184006878</v>
      </c>
      <c r="J52" s="37">
        <f t="shared" si="20"/>
        <v>4717.6931212381778</v>
      </c>
      <c r="K52" s="37">
        <f t="shared" si="20"/>
        <v>5336.1573516766975</v>
      </c>
      <c r="L52" s="37">
        <f t="shared" si="20"/>
        <v>5274.5983662940653</v>
      </c>
      <c r="M52" s="37">
        <f t="shared" si="20"/>
        <v>5708.3981083404988</v>
      </c>
      <c r="N52" s="37">
        <f t="shared" si="20"/>
        <v>5027.4035253654329</v>
      </c>
      <c r="O52" s="37">
        <f t="shared" si="20"/>
        <v>5242.232674118658</v>
      </c>
      <c r="P52" s="37">
        <f t="shared" si="20"/>
        <v>5560.7268271711082</v>
      </c>
      <c r="Q52" s="37">
        <f t="shared" si="20"/>
        <v>6089.5016337059333</v>
      </c>
      <c r="R52" s="37">
        <f t="shared" si="20"/>
        <v>5934.944196044713</v>
      </c>
      <c r="S52" s="37">
        <f t="shared" si="20"/>
        <v>6095.584436801375</v>
      </c>
      <c r="T52" s="37">
        <f t="shared" si="20"/>
        <v>5844.4687876182288</v>
      </c>
      <c r="U52" s="37">
        <f t="shared" si="20"/>
        <v>5909.2142734307818</v>
      </c>
      <c r="V52" s="37">
        <f t="shared" si="20"/>
        <v>5811.5182287188318</v>
      </c>
      <c r="W52" s="37">
        <f t="shared" si="20"/>
        <v>5798.2700773860706</v>
      </c>
      <c r="X52" s="37">
        <f t="shared" ref="X52" si="21">SUM(X53:X70)</f>
        <v>6123.6633705932945</v>
      </c>
    </row>
    <row r="53" spans="1:24" ht="11.25" customHeight="1" x14ac:dyDescent="0.2">
      <c r="A53" s="42" t="s">
        <v>93</v>
      </c>
      <c r="B53" s="9" t="s">
        <v>94</v>
      </c>
      <c r="C53" s="10">
        <v>1270.6792777300091</v>
      </c>
      <c r="D53" s="10">
        <v>1283.1470335339641</v>
      </c>
      <c r="E53" s="10">
        <v>1379.707652622528</v>
      </c>
      <c r="F53" s="10">
        <v>1140.068787618229</v>
      </c>
      <c r="G53" s="10">
        <v>1419.86698194325</v>
      </c>
      <c r="H53" s="10">
        <v>1737.4766122098019</v>
      </c>
      <c r="I53" s="10">
        <v>1578.275408426483</v>
      </c>
      <c r="J53" s="10">
        <v>1372.825709372313</v>
      </c>
      <c r="K53" s="10">
        <v>1478.5683576956151</v>
      </c>
      <c r="L53" s="10">
        <v>1335.6419604471189</v>
      </c>
      <c r="M53" s="10">
        <v>1709.620292347377</v>
      </c>
      <c r="N53" s="10">
        <v>1266.3506448839209</v>
      </c>
      <c r="O53" s="10">
        <v>1037.5145313843509</v>
      </c>
      <c r="P53" s="10">
        <v>1286.0029234737749</v>
      </c>
      <c r="Q53" s="10">
        <v>1616.902407566638</v>
      </c>
      <c r="R53" s="10">
        <v>1430.1012037833191</v>
      </c>
      <c r="S53" s="10">
        <v>1550.1467755803949</v>
      </c>
      <c r="T53" s="10">
        <v>1246.2989681857271</v>
      </c>
      <c r="U53" s="10">
        <v>1518.848323301806</v>
      </c>
      <c r="V53" s="10">
        <v>1339.6923473774721</v>
      </c>
      <c r="W53" s="10">
        <v>1322.5488392089419</v>
      </c>
      <c r="X53" s="10">
        <v>1497.1574376612209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1.9518486672398971E-2</v>
      </c>
      <c r="I55" s="10">
        <v>4.7807394668959592E-2</v>
      </c>
      <c r="J55" s="10">
        <v>0.2170249355116079</v>
      </c>
      <c r="K55" s="10">
        <v>0.42803095442820288</v>
      </c>
      <c r="L55" s="10">
        <v>0.77979363714531391</v>
      </c>
      <c r="M55" s="10">
        <v>26.341186586414441</v>
      </c>
      <c r="N55" s="10">
        <v>119.2777300085985</v>
      </c>
      <c r="O55" s="10">
        <v>226.98839208942391</v>
      </c>
      <c r="P55" s="10">
        <v>388.66809974204642</v>
      </c>
      <c r="Q55" s="10">
        <v>533.18228718830608</v>
      </c>
      <c r="R55" s="10">
        <v>607.30266552020635</v>
      </c>
      <c r="S55" s="10">
        <v>566.63800515907133</v>
      </c>
      <c r="T55" s="10">
        <v>636.86173688736028</v>
      </c>
      <c r="U55" s="10">
        <v>543.61298366294068</v>
      </c>
      <c r="V55" s="10">
        <v>582.35674978503869</v>
      </c>
      <c r="W55" s="10">
        <v>597.20223559759245</v>
      </c>
      <c r="X55" s="10">
        <v>565.39552880481506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6.878761822871883E-4</v>
      </c>
      <c r="L56" s="10">
        <v>2.149613069647463E-3</v>
      </c>
      <c r="M56" s="10">
        <v>3.095442820292347E-3</v>
      </c>
      <c r="N56" s="10">
        <v>0.1226999140154772</v>
      </c>
      <c r="O56" s="10">
        <v>0.68770421324161646</v>
      </c>
      <c r="P56" s="10">
        <v>36.127429062768698</v>
      </c>
      <c r="Q56" s="10">
        <v>138.95021496130701</v>
      </c>
      <c r="R56" s="10">
        <v>170.42132416165089</v>
      </c>
      <c r="S56" s="10">
        <v>156.4696474634566</v>
      </c>
      <c r="T56" s="10">
        <v>159.5592433361995</v>
      </c>
      <c r="U56" s="10">
        <v>152.2809114359415</v>
      </c>
      <c r="V56" s="10">
        <v>152.847377472055</v>
      </c>
      <c r="W56" s="10">
        <v>149.04342218400689</v>
      </c>
      <c r="X56" s="10">
        <v>146.46173688736019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2.3903697334479789E-2</v>
      </c>
      <c r="K57" s="10">
        <v>2.3903697334479789E-2</v>
      </c>
      <c r="L57" s="10">
        <v>7.1625107480653469E-2</v>
      </c>
      <c r="M57" s="10">
        <v>9.5528804815133275E-2</v>
      </c>
      <c r="N57" s="10">
        <v>4.7807394668959592E-2</v>
      </c>
      <c r="O57" s="10">
        <v>9.5528804815133275E-2</v>
      </c>
      <c r="P57" s="10">
        <v>0.2149613069647463</v>
      </c>
      <c r="Q57" s="10">
        <v>0.5493551160791057</v>
      </c>
      <c r="R57" s="10">
        <v>0.50154772141014614</v>
      </c>
      <c r="S57" s="10">
        <v>0.52545141874462586</v>
      </c>
      <c r="T57" s="10">
        <v>0.73688736027515045</v>
      </c>
      <c r="U57" s="10">
        <v>0.73061049011177981</v>
      </c>
      <c r="V57" s="10">
        <v>0.72364574376612212</v>
      </c>
      <c r="W57" s="10">
        <v>0.77472055030094578</v>
      </c>
      <c r="X57" s="10">
        <v>1.176354256233878</v>
      </c>
    </row>
    <row r="58" spans="1:24" ht="11.25" customHeight="1" x14ac:dyDescent="0.2">
      <c r="A58" s="42" t="s">
        <v>103</v>
      </c>
      <c r="B58" s="9" t="s">
        <v>104</v>
      </c>
      <c r="C58" s="10">
        <v>6.7116079105760953</v>
      </c>
      <c r="D58" s="10">
        <v>5.469561478933791</v>
      </c>
      <c r="E58" s="10">
        <v>17.411865864144449</v>
      </c>
      <c r="F58" s="10">
        <v>18.008942390369729</v>
      </c>
      <c r="G58" s="10">
        <v>13.47093723129837</v>
      </c>
      <c r="H58" s="10">
        <v>17.889595872742909</v>
      </c>
      <c r="I58" s="10">
        <v>17.841788478073941</v>
      </c>
      <c r="J58" s="10">
        <v>19.5853826311264</v>
      </c>
      <c r="K58" s="10">
        <v>25.246001719690451</v>
      </c>
      <c r="L58" s="10">
        <v>23.55021496130696</v>
      </c>
      <c r="M58" s="10">
        <v>22.976956147893379</v>
      </c>
      <c r="N58" s="10">
        <v>23.81289767841788</v>
      </c>
      <c r="O58" s="10">
        <v>23.263628546861561</v>
      </c>
      <c r="P58" s="10">
        <v>26.034221840068788</v>
      </c>
      <c r="Q58" s="10">
        <v>28.255460017196899</v>
      </c>
      <c r="R58" s="10">
        <v>29.11530524505589</v>
      </c>
      <c r="S58" s="10">
        <v>36.041874462596731</v>
      </c>
      <c r="T58" s="10">
        <v>41.847033533963881</v>
      </c>
      <c r="U58" s="10">
        <v>39.771367153912287</v>
      </c>
      <c r="V58" s="10">
        <v>39.71186586414445</v>
      </c>
      <c r="W58" s="10">
        <v>21.336801375752358</v>
      </c>
      <c r="X58" s="10">
        <v>26.462940670679281</v>
      </c>
    </row>
    <row r="59" spans="1:24" ht="11.25" customHeight="1" x14ac:dyDescent="0.2">
      <c r="A59" s="42" t="s">
        <v>105</v>
      </c>
      <c r="B59" s="9" t="s">
        <v>106</v>
      </c>
      <c r="C59" s="10">
        <v>2762.587188306105</v>
      </c>
      <c r="D59" s="10">
        <v>2130.1710232158212</v>
      </c>
      <c r="E59" s="10">
        <v>2350.6257953568361</v>
      </c>
      <c r="F59" s="10">
        <v>2844.272484952709</v>
      </c>
      <c r="G59" s="10">
        <v>3160.3133276010321</v>
      </c>
      <c r="H59" s="10">
        <v>3228.862166809974</v>
      </c>
      <c r="I59" s="10">
        <v>3234.857179707652</v>
      </c>
      <c r="J59" s="10">
        <v>3304.1463456577821</v>
      </c>
      <c r="K59" s="10">
        <v>3749.713413585554</v>
      </c>
      <c r="L59" s="10">
        <v>3838.373000859845</v>
      </c>
      <c r="M59" s="10">
        <v>3900.042992261393</v>
      </c>
      <c r="N59" s="10">
        <v>3475.852708512467</v>
      </c>
      <c r="O59" s="10">
        <v>3795.1418744625971</v>
      </c>
      <c r="P59" s="10">
        <v>3656.6589853826308</v>
      </c>
      <c r="Q59" s="10">
        <v>3645.7437661220979</v>
      </c>
      <c r="R59" s="10">
        <v>3520.9706792777301</v>
      </c>
      <c r="S59" s="10">
        <v>3579.4401547721409</v>
      </c>
      <c r="T59" s="10">
        <v>3564.232158211521</v>
      </c>
      <c r="U59" s="10">
        <v>3443.2965606190878</v>
      </c>
      <c r="V59" s="10">
        <v>3456.0948409286329</v>
      </c>
      <c r="W59" s="10">
        <v>3401.494325021496</v>
      </c>
      <c r="X59" s="10">
        <v>3625.3116079105762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0.7165090283748925</v>
      </c>
      <c r="F61" s="10">
        <v>0</v>
      </c>
      <c r="G61" s="10">
        <v>0</v>
      </c>
      <c r="H61" s="10">
        <v>0</v>
      </c>
      <c r="I61" s="10">
        <v>0</v>
      </c>
      <c r="J61" s="10">
        <v>1.265864144453998</v>
      </c>
      <c r="K61" s="10">
        <v>0.5970765262252794</v>
      </c>
      <c r="L61" s="10">
        <v>1.0748065348237319</v>
      </c>
      <c r="M61" s="10">
        <v>3.0810834049871021</v>
      </c>
      <c r="N61" s="10">
        <v>13.06483233018057</v>
      </c>
      <c r="O61" s="10">
        <v>27.300085984522781</v>
      </c>
      <c r="P61" s="10">
        <v>19.633104041272571</v>
      </c>
      <c r="Q61" s="10">
        <v>19.346517626827168</v>
      </c>
      <c r="R61" s="10">
        <v>18.319518486672401</v>
      </c>
      <c r="S61" s="10">
        <v>17.650730868443681</v>
      </c>
      <c r="T61" s="10">
        <v>18.044110060189169</v>
      </c>
      <c r="U61" s="10">
        <v>20.658641444539981</v>
      </c>
      <c r="V61" s="10">
        <v>18.97136715391229</v>
      </c>
      <c r="W61" s="10">
        <v>18.440928632846081</v>
      </c>
      <c r="X61" s="10">
        <v>23.1688736027515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2.3903697334479789E-2</v>
      </c>
      <c r="P62" s="10">
        <v>0.16715391229578669</v>
      </c>
      <c r="Q62" s="10">
        <v>1.9346517626827171</v>
      </c>
      <c r="R62" s="10">
        <v>1.146431642304385</v>
      </c>
      <c r="S62" s="10">
        <v>1.6957867583834909</v>
      </c>
      <c r="T62" s="10">
        <v>2.0224419604471189</v>
      </c>
      <c r="U62" s="10">
        <v>2.032244196044712</v>
      </c>
      <c r="V62" s="10">
        <v>2.0343938091143592</v>
      </c>
      <c r="W62" s="10">
        <v>2.035081685296646</v>
      </c>
      <c r="X62" s="10">
        <v>2.0945829750644882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2.806964746345658</v>
      </c>
      <c r="M63" s="10">
        <v>35.437575236457427</v>
      </c>
      <c r="N63" s="10">
        <v>34.785296646603612</v>
      </c>
      <c r="O63" s="10">
        <v>42.484264832330183</v>
      </c>
      <c r="P63" s="10">
        <v>26.461650902837491</v>
      </c>
      <c r="Q63" s="10">
        <v>7.7490971625107479</v>
      </c>
      <c r="R63" s="10">
        <v>25.265692175408422</v>
      </c>
      <c r="S63" s="10">
        <v>36.396474634565777</v>
      </c>
      <c r="T63" s="10">
        <v>28.477042132416159</v>
      </c>
      <c r="U63" s="10">
        <v>22.541358555460011</v>
      </c>
      <c r="V63" s="10">
        <v>34.570249355116083</v>
      </c>
      <c r="W63" s="10">
        <v>28.421410146173692</v>
      </c>
      <c r="X63" s="10">
        <v>32.669131556319861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19.628890799656059</v>
      </c>
      <c r="K65" s="10">
        <v>81.579879621668098</v>
      </c>
      <c r="L65" s="10">
        <v>72.297850386930349</v>
      </c>
      <c r="M65" s="10">
        <v>10.799398108340499</v>
      </c>
      <c r="N65" s="10">
        <v>94.088907996560607</v>
      </c>
      <c r="O65" s="10">
        <v>88.73276010318142</v>
      </c>
      <c r="P65" s="10">
        <v>120.7582975064488</v>
      </c>
      <c r="Q65" s="10">
        <v>96.887876182287187</v>
      </c>
      <c r="R65" s="10">
        <v>131.79982803095439</v>
      </c>
      <c r="S65" s="10">
        <v>150.57953568357689</v>
      </c>
      <c r="T65" s="10">
        <v>146.38916595012901</v>
      </c>
      <c r="U65" s="10">
        <v>165.4412725709372</v>
      </c>
      <c r="V65" s="10">
        <v>184.51539122957871</v>
      </c>
      <c r="W65" s="10">
        <v>256.97231298366302</v>
      </c>
      <c r="X65" s="10">
        <v>203.76517626827169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90.976440240756659</v>
      </c>
      <c r="D71" s="37">
        <f t="shared" si="22"/>
        <v>224.13301805674979</v>
      </c>
      <c r="E71" s="37">
        <f t="shared" si="22"/>
        <v>112.1858985382631</v>
      </c>
      <c r="F71" s="37">
        <f t="shared" si="22"/>
        <v>88.516251074806519</v>
      </c>
      <c r="G71" s="37">
        <f t="shared" si="22"/>
        <v>90.307652622527939</v>
      </c>
      <c r="H71" s="37">
        <f t="shared" si="22"/>
        <v>85.363542562338779</v>
      </c>
      <c r="I71" s="37">
        <f t="shared" si="22"/>
        <v>80.443336199484094</v>
      </c>
      <c r="J71" s="37">
        <f t="shared" si="22"/>
        <v>106.7641444539983</v>
      </c>
      <c r="K71" s="37">
        <f t="shared" si="22"/>
        <v>74.830438521066199</v>
      </c>
      <c r="L71" s="37">
        <f t="shared" si="22"/>
        <v>21.1140154772141</v>
      </c>
      <c r="M71" s="37">
        <f t="shared" si="22"/>
        <v>30.476698194325021</v>
      </c>
      <c r="N71" s="37">
        <f t="shared" si="22"/>
        <v>28.661478933791919</v>
      </c>
      <c r="O71" s="37">
        <f t="shared" si="22"/>
        <v>27.085124677558031</v>
      </c>
      <c r="P71" s="37">
        <f t="shared" si="22"/>
        <v>40.651504729148755</v>
      </c>
      <c r="Q71" s="37">
        <f t="shared" si="22"/>
        <v>67.975580395528794</v>
      </c>
      <c r="R71" s="37">
        <f t="shared" si="22"/>
        <v>73.540584694754926</v>
      </c>
      <c r="S71" s="37">
        <f t="shared" si="22"/>
        <v>78.484780739466885</v>
      </c>
      <c r="T71" s="37">
        <f t="shared" si="22"/>
        <v>94.76870163370593</v>
      </c>
      <c r="U71" s="37">
        <f t="shared" si="22"/>
        <v>174.50395528804816</v>
      </c>
      <c r="V71" s="37">
        <f t="shared" si="22"/>
        <v>149.11100601891661</v>
      </c>
      <c r="W71" s="37">
        <f t="shared" si="22"/>
        <v>281.05838349097155</v>
      </c>
      <c r="X71" s="37">
        <f t="shared" ref="X71" si="23">SUM(X72:X73)</f>
        <v>317.88478073946692</v>
      </c>
    </row>
    <row r="72" spans="1:24" ht="11.25" customHeight="1" x14ac:dyDescent="0.2">
      <c r="A72" s="42" t="s">
        <v>131</v>
      </c>
      <c r="B72" s="9" t="s">
        <v>132</v>
      </c>
      <c r="C72" s="10">
        <v>90.976440240756659</v>
      </c>
      <c r="D72" s="10">
        <v>224.13301805674979</v>
      </c>
      <c r="E72" s="10">
        <v>112.1858985382631</v>
      </c>
      <c r="F72" s="10">
        <v>88.516251074806519</v>
      </c>
      <c r="G72" s="10">
        <v>90.307652622527939</v>
      </c>
      <c r="H72" s="10">
        <v>85.363542562338779</v>
      </c>
      <c r="I72" s="10">
        <v>80.443336199484094</v>
      </c>
      <c r="J72" s="10">
        <v>106.7641444539983</v>
      </c>
      <c r="K72" s="10">
        <v>74.830438521066199</v>
      </c>
      <c r="L72" s="10">
        <v>21.1140154772141</v>
      </c>
      <c r="M72" s="10">
        <v>30.476698194325021</v>
      </c>
      <c r="N72" s="10">
        <v>28.661478933791919</v>
      </c>
      <c r="O72" s="10">
        <v>27.013499570077379</v>
      </c>
      <c r="P72" s="10">
        <v>40.484350816852967</v>
      </c>
      <c r="Q72" s="10">
        <v>65.396044711951845</v>
      </c>
      <c r="R72" s="10">
        <v>70.88942390369732</v>
      </c>
      <c r="S72" s="10">
        <v>75.570851246775575</v>
      </c>
      <c r="T72" s="10">
        <v>91.846947549441097</v>
      </c>
      <c r="U72" s="10">
        <v>172.03430782459159</v>
      </c>
      <c r="V72" s="10">
        <v>146.66165090283749</v>
      </c>
      <c r="W72" s="10">
        <v>278.61246775580389</v>
      </c>
      <c r="X72" s="10">
        <v>315.37386070507313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7.1625107480653469E-2</v>
      </c>
      <c r="P73" s="10">
        <v>0.16715391229578669</v>
      </c>
      <c r="Q73" s="10">
        <v>2.5795356835769558</v>
      </c>
      <c r="R73" s="10">
        <v>2.6511607910576092</v>
      </c>
      <c r="S73" s="10">
        <v>2.9139294926913162</v>
      </c>
      <c r="T73" s="10">
        <v>2.921754084264832</v>
      </c>
      <c r="U73" s="10">
        <v>2.4696474634565782</v>
      </c>
      <c r="V73" s="10">
        <v>2.4493551160791061</v>
      </c>
      <c r="W73" s="10">
        <v>2.4459157351676701</v>
      </c>
      <c r="X73" s="10">
        <v>2.5109200343938092</v>
      </c>
    </row>
    <row r="74" spans="1:24" ht="11.25" customHeight="1" x14ac:dyDescent="0.2">
      <c r="A74" s="35" t="s">
        <v>135</v>
      </c>
      <c r="B74" s="36" t="s">
        <v>136</v>
      </c>
      <c r="C74" s="37">
        <v>1407.3946689595871</v>
      </c>
      <c r="D74" s="37">
        <v>1404.8151332760101</v>
      </c>
      <c r="E74" s="37">
        <v>1422.0980223559759</v>
      </c>
      <c r="F74" s="37">
        <v>1265.5202063628551</v>
      </c>
      <c r="G74" s="37">
        <v>1431.1263972484951</v>
      </c>
      <c r="H74" s="37">
        <v>1432.932072226999</v>
      </c>
      <c r="I74" s="37">
        <v>1452.794496990542</v>
      </c>
      <c r="J74" s="37">
        <v>1988.564058469475</v>
      </c>
      <c r="K74" s="37">
        <v>2895.7867583834909</v>
      </c>
      <c r="L74" s="37">
        <v>2979.6</v>
      </c>
      <c r="M74" s="37">
        <v>2922.830008598452</v>
      </c>
      <c r="N74" s="37">
        <v>2978.9</v>
      </c>
      <c r="O74" s="37">
        <v>3008.4900257953568</v>
      </c>
      <c r="P74" s="37">
        <v>2922.2</v>
      </c>
      <c r="Q74" s="37">
        <v>2941.2</v>
      </c>
      <c r="R74" s="37">
        <v>2940.099999999999</v>
      </c>
      <c r="S74" s="37">
        <v>2810.7</v>
      </c>
      <c r="T74" s="37">
        <v>2907</v>
      </c>
      <c r="U74" s="37">
        <v>2877</v>
      </c>
      <c r="V74" s="37">
        <v>2846</v>
      </c>
      <c r="W74" s="37">
        <v>2887</v>
      </c>
      <c r="X74" s="37">
        <v>2866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141</v>
      </c>
      <c r="B1" s="4" t="s">
        <v>340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142</v>
      </c>
      <c r="B1" s="4" t="s">
        <v>339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11052.30619088564</v>
      </c>
      <c r="D2" s="31">
        <f t="shared" si="0"/>
        <v>12879.972312983662</v>
      </c>
      <c r="E2" s="31">
        <f t="shared" si="0"/>
        <v>14046.728288907996</v>
      </c>
      <c r="F2" s="31">
        <f t="shared" si="0"/>
        <v>14091.026741186586</v>
      </c>
      <c r="G2" s="31">
        <f t="shared" si="0"/>
        <v>16590.150214961304</v>
      </c>
      <c r="H2" s="31">
        <f t="shared" si="0"/>
        <v>17028.364144453994</v>
      </c>
      <c r="I2" s="31">
        <f t="shared" si="0"/>
        <v>17563.95348237317</v>
      </c>
      <c r="J2" s="31">
        <f t="shared" si="0"/>
        <v>17368.933104041269</v>
      </c>
      <c r="K2" s="31">
        <f t="shared" si="0"/>
        <v>16499.304471195184</v>
      </c>
      <c r="L2" s="31">
        <f t="shared" si="0"/>
        <v>11472.224677558037</v>
      </c>
      <c r="M2" s="31">
        <f t="shared" si="0"/>
        <v>11444.659845227859</v>
      </c>
      <c r="N2" s="31">
        <f t="shared" si="0"/>
        <v>11885.777300085985</v>
      </c>
      <c r="O2" s="31">
        <f t="shared" si="0"/>
        <v>11901.495270851245</v>
      </c>
      <c r="P2" s="31">
        <f t="shared" si="0"/>
        <v>10395.612467755802</v>
      </c>
      <c r="Q2" s="31">
        <f t="shared" si="0"/>
        <v>11092.63026655202</v>
      </c>
      <c r="R2" s="31">
        <f t="shared" si="0"/>
        <v>11415.14230438521</v>
      </c>
      <c r="S2" s="31">
        <f t="shared" si="0"/>
        <v>13199.69380911436</v>
      </c>
      <c r="T2" s="31">
        <f t="shared" si="0"/>
        <v>13772.349871023212</v>
      </c>
      <c r="U2" s="31">
        <f t="shared" si="0"/>
        <v>14289.13456577816</v>
      </c>
      <c r="V2" s="31">
        <f t="shared" si="0"/>
        <v>16036.993035253654</v>
      </c>
      <c r="W2" s="31">
        <f t="shared" si="0"/>
        <v>14179.214875322441</v>
      </c>
      <c r="X2" s="31">
        <f t="shared" ref="X2" si="1">SUM(X3,X17,X22,X25,X26,X51,X52,X71,X74,X75,X76)</f>
        <v>16151.862596732588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1917.1987102321577</v>
      </c>
      <c r="D3" s="34">
        <f t="shared" si="2"/>
        <v>2272.5751504729146</v>
      </c>
      <c r="E3" s="34">
        <f t="shared" si="2"/>
        <v>2748.6030954428202</v>
      </c>
      <c r="F3" s="34">
        <f t="shared" si="2"/>
        <v>2660.2188306104899</v>
      </c>
      <c r="G3" s="34">
        <f t="shared" si="2"/>
        <v>3076.7879621668098</v>
      </c>
      <c r="H3" s="34">
        <f t="shared" si="2"/>
        <v>2925.9051590713666</v>
      </c>
      <c r="I3" s="34">
        <f t="shared" si="2"/>
        <v>2701.318142734307</v>
      </c>
      <c r="J3" s="34">
        <f t="shared" si="2"/>
        <v>3500.9537403267404</v>
      </c>
      <c r="K3" s="34">
        <f t="shared" si="2"/>
        <v>2549.8433361994839</v>
      </c>
      <c r="L3" s="34">
        <f t="shared" si="2"/>
        <v>1011.9829750644881</v>
      </c>
      <c r="M3" s="34">
        <f t="shared" si="2"/>
        <v>1221.0975064488391</v>
      </c>
      <c r="N3" s="34">
        <f t="shared" si="2"/>
        <v>1101.1478933791918</v>
      </c>
      <c r="O3" s="34">
        <f t="shared" si="2"/>
        <v>1235.1873602751502</v>
      </c>
      <c r="P3" s="34">
        <f t="shared" si="2"/>
        <v>1045.383490971625</v>
      </c>
      <c r="Q3" s="34">
        <f t="shared" si="2"/>
        <v>962.81857265692167</v>
      </c>
      <c r="R3" s="34">
        <f t="shared" si="2"/>
        <v>1047.7895958727427</v>
      </c>
      <c r="S3" s="34">
        <f t="shared" si="2"/>
        <v>1028.5609630266554</v>
      </c>
      <c r="T3" s="34">
        <f t="shared" si="2"/>
        <v>990.04350816852957</v>
      </c>
      <c r="U3" s="34">
        <f t="shared" si="2"/>
        <v>887.49251934651761</v>
      </c>
      <c r="V3" s="34">
        <f t="shared" si="2"/>
        <v>1078.484694754944</v>
      </c>
      <c r="W3" s="34">
        <f t="shared" si="2"/>
        <v>766.61831470335335</v>
      </c>
      <c r="X3" s="34">
        <f t="shared" ref="X3" si="3">SUM(X4,X8,X11)</f>
        <v>960.37669819432494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1649.621496130696</v>
      </c>
      <c r="D4" s="29">
        <f t="shared" si="4"/>
        <v>1762.8493551160786</v>
      </c>
      <c r="E4" s="29">
        <f t="shared" si="4"/>
        <v>2393.6818572656921</v>
      </c>
      <c r="F4" s="29">
        <f t="shared" si="4"/>
        <v>1616.4032674118657</v>
      </c>
      <c r="G4" s="29">
        <f t="shared" si="4"/>
        <v>1995.2926053310405</v>
      </c>
      <c r="H4" s="29">
        <f t="shared" si="4"/>
        <v>2054.6409286328458</v>
      </c>
      <c r="I4" s="29">
        <f t="shared" si="4"/>
        <v>1827.0989681857261</v>
      </c>
      <c r="J4" s="29">
        <f t="shared" si="4"/>
        <v>1944.9049011177983</v>
      </c>
      <c r="K4" s="29">
        <f t="shared" si="4"/>
        <v>1351.8350816852965</v>
      </c>
      <c r="L4" s="29">
        <f t="shared" si="4"/>
        <v>200.32837489251926</v>
      </c>
      <c r="M4" s="29">
        <f t="shared" si="4"/>
        <v>140.41539122957869</v>
      </c>
      <c r="N4" s="29">
        <f t="shared" si="4"/>
        <v>190.0946689595873</v>
      </c>
      <c r="O4" s="29">
        <f t="shared" si="4"/>
        <v>164.99527085124674</v>
      </c>
      <c r="P4" s="29">
        <f t="shared" si="4"/>
        <v>148.90257953568357</v>
      </c>
      <c r="Q4" s="29">
        <f t="shared" si="4"/>
        <v>94.292949269131555</v>
      </c>
      <c r="R4" s="29">
        <f t="shared" si="4"/>
        <v>76.278503869303506</v>
      </c>
      <c r="S4" s="29">
        <f t="shared" si="4"/>
        <v>96.215563198624238</v>
      </c>
      <c r="T4" s="29">
        <f t="shared" si="4"/>
        <v>118.74325021496132</v>
      </c>
      <c r="U4" s="29">
        <f t="shared" si="4"/>
        <v>113.47067927773003</v>
      </c>
      <c r="V4" s="29">
        <f t="shared" si="4"/>
        <v>98.013155631986223</v>
      </c>
      <c r="W4" s="29">
        <f t="shared" si="4"/>
        <v>79.072484952708507</v>
      </c>
      <c r="X4" s="29">
        <f t="shared" ref="X4" si="5">SUM(X5:X7)</f>
        <v>75.736457437661215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44.518744625967329</v>
      </c>
      <c r="H5" s="10">
        <v>50.007308684436801</v>
      </c>
      <c r="I5" s="10">
        <v>36.59071367153912</v>
      </c>
      <c r="J5" s="10">
        <v>42.079363714531382</v>
      </c>
      <c r="K5" s="10">
        <v>67.08297506448838</v>
      </c>
      <c r="L5" s="10">
        <v>34.15133276010318</v>
      </c>
      <c r="M5" s="10">
        <v>44.518744625967329</v>
      </c>
      <c r="N5" s="10">
        <v>90.257093723129842</v>
      </c>
      <c r="O5" s="10">
        <v>83.548839208942383</v>
      </c>
      <c r="P5" s="10">
        <v>87.817712811693895</v>
      </c>
      <c r="Q5" s="10">
        <v>80.499570077386068</v>
      </c>
      <c r="R5" s="10">
        <v>67.08297506448838</v>
      </c>
      <c r="S5" s="10">
        <v>89.647291487532229</v>
      </c>
      <c r="T5" s="10">
        <v>113.42450558899399</v>
      </c>
      <c r="U5" s="10">
        <v>108.7287188306105</v>
      </c>
      <c r="V5" s="10">
        <v>96.831126397248482</v>
      </c>
      <c r="W5" s="10">
        <v>70.735511607910567</v>
      </c>
      <c r="X5" s="10">
        <v>69.958727429062762</v>
      </c>
    </row>
    <row r="6" spans="1:24" ht="11.25" customHeight="1" x14ac:dyDescent="0.2">
      <c r="A6" s="41" t="s">
        <v>7</v>
      </c>
      <c r="B6" s="9" t="s">
        <v>8</v>
      </c>
      <c r="C6" s="10">
        <v>1556.6781599312119</v>
      </c>
      <c r="D6" s="10">
        <v>1429.910662080825</v>
      </c>
      <c r="E6" s="10">
        <v>2218.7589853826312</v>
      </c>
      <c r="F6" s="10">
        <v>1604.626483233018</v>
      </c>
      <c r="G6" s="10">
        <v>1950.773860705073</v>
      </c>
      <c r="H6" s="10">
        <v>2004.633619948409</v>
      </c>
      <c r="I6" s="10">
        <v>1790.508254514187</v>
      </c>
      <c r="J6" s="10">
        <v>1902.8255374032669</v>
      </c>
      <c r="K6" s="10">
        <v>1284.752106620808</v>
      </c>
      <c r="L6" s="10">
        <v>166.17704213241609</v>
      </c>
      <c r="M6" s="10">
        <v>95.896646603611345</v>
      </c>
      <c r="N6" s="10">
        <v>99.83757523645744</v>
      </c>
      <c r="O6" s="10">
        <v>81.446431642304375</v>
      </c>
      <c r="P6" s="10">
        <v>61.084866723989677</v>
      </c>
      <c r="Q6" s="10">
        <v>13.79337919174549</v>
      </c>
      <c r="R6" s="10">
        <v>9.1955288048151331</v>
      </c>
      <c r="S6" s="10">
        <v>6.5682717110920024</v>
      </c>
      <c r="T6" s="10">
        <v>5.3187446259673257</v>
      </c>
      <c r="U6" s="10">
        <v>4.741960447119518</v>
      </c>
      <c r="V6" s="10">
        <v>1.182029234737747</v>
      </c>
      <c r="W6" s="10">
        <v>8.3369733447979364</v>
      </c>
      <c r="X6" s="10">
        <v>5.7777300085984509</v>
      </c>
    </row>
    <row r="7" spans="1:24" ht="11.25" customHeight="1" x14ac:dyDescent="0.2">
      <c r="A7" s="41" t="s">
        <v>9</v>
      </c>
      <c r="B7" s="9" t="s">
        <v>10</v>
      </c>
      <c r="C7" s="10">
        <v>92.943336199484094</v>
      </c>
      <c r="D7" s="10">
        <v>332.93869303525372</v>
      </c>
      <c r="E7" s="10">
        <v>174.92287188306099</v>
      </c>
      <c r="F7" s="10">
        <v>11.77678417884781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56.477815993121233</v>
      </c>
      <c r="D8" s="29">
        <f t="shared" si="6"/>
        <v>119.2270851246776</v>
      </c>
      <c r="E8" s="29">
        <f t="shared" si="6"/>
        <v>0</v>
      </c>
      <c r="F8" s="29">
        <f t="shared" si="6"/>
        <v>337.76870163370592</v>
      </c>
      <c r="G8" s="29">
        <f t="shared" si="6"/>
        <v>264.59724849527083</v>
      </c>
      <c r="H8" s="29">
        <f t="shared" si="6"/>
        <v>445.49466895958727</v>
      </c>
      <c r="I8" s="29">
        <f t="shared" si="6"/>
        <v>532.21788478073938</v>
      </c>
      <c r="J8" s="29">
        <f t="shared" si="6"/>
        <v>1075.4834909716249</v>
      </c>
      <c r="K8" s="29">
        <f t="shared" si="6"/>
        <v>677.76319862424771</v>
      </c>
      <c r="L8" s="29">
        <f t="shared" si="6"/>
        <v>438.33147033533959</v>
      </c>
      <c r="M8" s="29">
        <f t="shared" si="6"/>
        <v>399.82871883061046</v>
      </c>
      <c r="N8" s="29">
        <f t="shared" si="6"/>
        <v>405.92424763542567</v>
      </c>
      <c r="O8" s="29">
        <f t="shared" si="6"/>
        <v>599.70412725709366</v>
      </c>
      <c r="P8" s="29">
        <f t="shared" si="6"/>
        <v>445.51788478073951</v>
      </c>
      <c r="Q8" s="29">
        <f t="shared" si="6"/>
        <v>404.65803955288044</v>
      </c>
      <c r="R8" s="29">
        <f t="shared" si="6"/>
        <v>468.97773000859837</v>
      </c>
      <c r="S8" s="29">
        <f t="shared" si="6"/>
        <v>423.64969905417024</v>
      </c>
      <c r="T8" s="29">
        <f t="shared" si="6"/>
        <v>392.20309544282031</v>
      </c>
      <c r="U8" s="29">
        <f t="shared" si="6"/>
        <v>319.83336199484086</v>
      </c>
      <c r="V8" s="29">
        <f t="shared" si="6"/>
        <v>479.76543422184</v>
      </c>
      <c r="W8" s="29">
        <f t="shared" si="6"/>
        <v>268.84582975064495</v>
      </c>
      <c r="X8" s="29">
        <f t="shared" ref="X8" si="7">SUM(X9:X10)</f>
        <v>323.43198624247634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246.21805674978501</v>
      </c>
      <c r="H9" s="10">
        <v>364.33215821152191</v>
      </c>
      <c r="I9" s="10">
        <v>395.47669819432502</v>
      </c>
      <c r="J9" s="10">
        <v>896.17609630266543</v>
      </c>
      <c r="K9" s="10">
        <v>618.21461736887363</v>
      </c>
      <c r="L9" s="10">
        <v>401.94067067927767</v>
      </c>
      <c r="M9" s="10">
        <v>378.435339638865</v>
      </c>
      <c r="N9" s="10">
        <v>405.48297506448841</v>
      </c>
      <c r="O9" s="10">
        <v>598.82192605331034</v>
      </c>
      <c r="P9" s="10">
        <v>407.22940670679282</v>
      </c>
      <c r="Q9" s="10">
        <v>319.08452278589851</v>
      </c>
      <c r="R9" s="10">
        <v>390.77566638005152</v>
      </c>
      <c r="S9" s="10">
        <v>376.67248495270849</v>
      </c>
      <c r="T9" s="10">
        <v>391.66534823731729</v>
      </c>
      <c r="U9" s="10">
        <v>319.19165950128968</v>
      </c>
      <c r="V9" s="10">
        <v>478.75279449699048</v>
      </c>
      <c r="W9" s="10">
        <v>267.60507308684441</v>
      </c>
      <c r="X9" s="10">
        <v>321.61453138435081</v>
      </c>
    </row>
    <row r="10" spans="1:24" ht="11.25" customHeight="1" x14ac:dyDescent="0.2">
      <c r="A10" s="41" t="s">
        <v>13</v>
      </c>
      <c r="B10" s="9" t="s">
        <v>14</v>
      </c>
      <c r="C10" s="10">
        <v>56.477815993121233</v>
      </c>
      <c r="D10" s="10">
        <v>119.2270851246776</v>
      </c>
      <c r="E10" s="10">
        <v>0</v>
      </c>
      <c r="F10" s="10">
        <v>337.76870163370592</v>
      </c>
      <c r="G10" s="10">
        <v>18.379191745485809</v>
      </c>
      <c r="H10" s="10">
        <v>81.162510748065344</v>
      </c>
      <c r="I10" s="10">
        <v>136.74118658641439</v>
      </c>
      <c r="J10" s="10">
        <v>179.30739466895949</v>
      </c>
      <c r="K10" s="10">
        <v>59.548581255374017</v>
      </c>
      <c r="L10" s="10">
        <v>36.390799656061908</v>
      </c>
      <c r="M10" s="10">
        <v>21.393379191745481</v>
      </c>
      <c r="N10" s="10">
        <v>0.44127257093723132</v>
      </c>
      <c r="O10" s="10">
        <v>0.8822012037833189</v>
      </c>
      <c r="P10" s="10">
        <v>38.288478073946692</v>
      </c>
      <c r="Q10" s="10">
        <v>85.573516766981939</v>
      </c>
      <c r="R10" s="10">
        <v>78.202063628546853</v>
      </c>
      <c r="S10" s="10">
        <v>46.977214101461733</v>
      </c>
      <c r="T10" s="10">
        <v>0.53774720550300936</v>
      </c>
      <c r="U10" s="10">
        <v>0.64170249355116071</v>
      </c>
      <c r="V10" s="10">
        <v>1.0126397248495269</v>
      </c>
      <c r="W10" s="10">
        <v>1.2407566638005161</v>
      </c>
      <c r="X10" s="10">
        <v>1.817454858125537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211.09939810834049</v>
      </c>
      <c r="D11" s="29">
        <f t="shared" si="8"/>
        <v>390.4987102321582</v>
      </c>
      <c r="E11" s="29">
        <f t="shared" si="8"/>
        <v>354.92123817712809</v>
      </c>
      <c r="F11" s="29">
        <f t="shared" si="8"/>
        <v>706.04686156491834</v>
      </c>
      <c r="G11" s="29">
        <f t="shared" si="8"/>
        <v>816.89810834049865</v>
      </c>
      <c r="H11" s="29">
        <f t="shared" si="8"/>
        <v>425.76956147893372</v>
      </c>
      <c r="I11" s="29">
        <f t="shared" si="8"/>
        <v>342.00128976784168</v>
      </c>
      <c r="J11" s="29">
        <f t="shared" si="8"/>
        <v>480.56534823731732</v>
      </c>
      <c r="K11" s="29">
        <f t="shared" si="8"/>
        <v>520.24505588993975</v>
      </c>
      <c r="L11" s="29">
        <f t="shared" si="8"/>
        <v>373.32312983662928</v>
      </c>
      <c r="M11" s="29">
        <f t="shared" si="8"/>
        <v>680.85339638865003</v>
      </c>
      <c r="N11" s="29">
        <f t="shared" si="8"/>
        <v>505.1289767841788</v>
      </c>
      <c r="O11" s="29">
        <f t="shared" si="8"/>
        <v>470.48796216680989</v>
      </c>
      <c r="P11" s="29">
        <f t="shared" si="8"/>
        <v>450.96302665520199</v>
      </c>
      <c r="Q11" s="29">
        <f t="shared" si="8"/>
        <v>463.86758383490968</v>
      </c>
      <c r="R11" s="29">
        <f t="shared" si="8"/>
        <v>502.53336199484079</v>
      </c>
      <c r="S11" s="29">
        <f t="shared" si="8"/>
        <v>508.69570077386072</v>
      </c>
      <c r="T11" s="29">
        <f t="shared" si="8"/>
        <v>479.09716251074798</v>
      </c>
      <c r="U11" s="29">
        <f t="shared" si="8"/>
        <v>454.18847807394673</v>
      </c>
      <c r="V11" s="29">
        <f t="shared" si="8"/>
        <v>500.70610490111778</v>
      </c>
      <c r="W11" s="29">
        <f t="shared" si="8"/>
        <v>418.69999999999987</v>
      </c>
      <c r="X11" s="29">
        <f t="shared" ref="X11" si="9">SUM(X12:X16)</f>
        <v>561.20825451418739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211.09939810834049</v>
      </c>
      <c r="D13" s="10">
        <v>390.4987102321582</v>
      </c>
      <c r="E13" s="10">
        <v>354.92123817712809</v>
      </c>
      <c r="F13" s="10">
        <v>706.04686156491834</v>
      </c>
      <c r="G13" s="10">
        <v>816.89810834049865</v>
      </c>
      <c r="H13" s="10">
        <v>425.76956147893372</v>
      </c>
      <c r="I13" s="10">
        <v>342.00128976784168</v>
      </c>
      <c r="J13" s="10">
        <v>480.56534823731732</v>
      </c>
      <c r="K13" s="10">
        <v>520.24505588993975</v>
      </c>
      <c r="L13" s="10">
        <v>373.32312983662928</v>
      </c>
      <c r="M13" s="10">
        <v>680.85339638865003</v>
      </c>
      <c r="N13" s="10">
        <v>505.1289767841788</v>
      </c>
      <c r="O13" s="10">
        <v>470.48796216680989</v>
      </c>
      <c r="P13" s="10">
        <v>450.96302665520199</v>
      </c>
      <c r="Q13" s="10">
        <v>463.86758383490968</v>
      </c>
      <c r="R13" s="10">
        <v>502.53336199484079</v>
      </c>
      <c r="S13" s="10">
        <v>508.69570077386072</v>
      </c>
      <c r="T13" s="10">
        <v>479.09716251074798</v>
      </c>
      <c r="U13" s="10">
        <v>454.18847807394673</v>
      </c>
      <c r="V13" s="10">
        <v>500.70610490111778</v>
      </c>
      <c r="W13" s="10">
        <v>418.69999999999987</v>
      </c>
      <c r="X13" s="10">
        <v>561.20825451418739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0.41986242476354252</v>
      </c>
      <c r="D22" s="37">
        <f t="shared" si="12"/>
        <v>0.6</v>
      </c>
      <c r="E22" s="37">
        <f t="shared" si="12"/>
        <v>0.62983662940670682</v>
      </c>
      <c r="F22" s="37">
        <f t="shared" si="12"/>
        <v>0</v>
      </c>
      <c r="G22" s="37">
        <f t="shared" si="12"/>
        <v>1.0496990541702489</v>
      </c>
      <c r="H22" s="37">
        <f t="shared" si="12"/>
        <v>2.099484092863285</v>
      </c>
      <c r="I22" s="37">
        <f t="shared" si="12"/>
        <v>3.988993981083405</v>
      </c>
      <c r="J22" s="37">
        <f t="shared" si="12"/>
        <v>5.0386930352536554</v>
      </c>
      <c r="K22" s="37">
        <f t="shared" si="12"/>
        <v>6.2983662940670673</v>
      </c>
      <c r="L22" s="37">
        <f t="shared" si="12"/>
        <v>7.3480653482373164</v>
      </c>
      <c r="M22" s="37">
        <f t="shared" si="12"/>
        <v>7.7680137575236454</v>
      </c>
      <c r="N22" s="37">
        <f t="shared" si="12"/>
        <v>8.3978503869303527</v>
      </c>
      <c r="O22" s="37">
        <f t="shared" si="12"/>
        <v>0</v>
      </c>
      <c r="P22" s="37">
        <f t="shared" si="12"/>
        <v>8.1878761822871873</v>
      </c>
      <c r="Q22" s="37">
        <f t="shared" si="12"/>
        <v>7.1381771281169382</v>
      </c>
      <c r="R22" s="37">
        <f t="shared" si="12"/>
        <v>7.5580395528804818</v>
      </c>
      <c r="S22" s="37">
        <f t="shared" si="12"/>
        <v>8.1878761822871873</v>
      </c>
      <c r="T22" s="37">
        <f t="shared" si="12"/>
        <v>10.49836629406707</v>
      </c>
      <c r="U22" s="37">
        <f t="shared" si="12"/>
        <v>13.67515047291487</v>
      </c>
      <c r="V22" s="37">
        <f t="shared" si="12"/>
        <v>14.711607910576101</v>
      </c>
      <c r="W22" s="37">
        <f t="shared" si="12"/>
        <v>16.04617368873603</v>
      </c>
      <c r="X22" s="37">
        <f t="shared" ref="X22" si="13">SUM(X23:X24)</f>
        <v>16.483490971625109</v>
      </c>
    </row>
    <row r="23" spans="1:24" ht="11.25" customHeight="1" x14ac:dyDescent="0.2">
      <c r="A23" s="42" t="s">
        <v>37</v>
      </c>
      <c r="B23" s="9" t="s">
        <v>38</v>
      </c>
      <c r="C23" s="10">
        <v>0.41986242476354252</v>
      </c>
      <c r="D23" s="10">
        <v>0.6</v>
      </c>
      <c r="E23" s="10">
        <v>0.62983662940670682</v>
      </c>
      <c r="F23" s="10">
        <v>0</v>
      </c>
      <c r="G23" s="10">
        <v>1.0496990541702489</v>
      </c>
      <c r="H23" s="10">
        <v>2.099484092863285</v>
      </c>
      <c r="I23" s="10">
        <v>3.988993981083405</v>
      </c>
      <c r="J23" s="10">
        <v>5.0386930352536554</v>
      </c>
      <c r="K23" s="10">
        <v>6.2983662940670673</v>
      </c>
      <c r="L23" s="10">
        <v>7.3480653482373164</v>
      </c>
      <c r="M23" s="10">
        <v>7.7680137575236454</v>
      </c>
      <c r="N23" s="10">
        <v>8.3978503869303527</v>
      </c>
      <c r="O23" s="10">
        <v>0</v>
      </c>
      <c r="P23" s="10">
        <v>8.1878761822871873</v>
      </c>
      <c r="Q23" s="10">
        <v>7.1381771281169382</v>
      </c>
      <c r="R23" s="10">
        <v>7.5580395528804818</v>
      </c>
      <c r="S23" s="10">
        <v>8.1878761822871873</v>
      </c>
      <c r="T23" s="10">
        <v>10.49836629406707</v>
      </c>
      <c r="U23" s="10">
        <v>13.67515047291487</v>
      </c>
      <c r="V23" s="10">
        <v>14.711607910576101</v>
      </c>
      <c r="W23" s="10">
        <v>16.04617368873603</v>
      </c>
      <c r="X23" s="10">
        <v>16.483490971625109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6356.3772141014615</v>
      </c>
      <c r="D26" s="37">
        <f t="shared" si="14"/>
        <v>8232.4420464316408</v>
      </c>
      <c r="E26" s="37">
        <f t="shared" si="14"/>
        <v>8130.1479793637136</v>
      </c>
      <c r="F26" s="37">
        <f t="shared" si="14"/>
        <v>7111.2034393809117</v>
      </c>
      <c r="G26" s="37">
        <f t="shared" si="14"/>
        <v>9178.5851246775583</v>
      </c>
      <c r="H26" s="37">
        <f t="shared" si="14"/>
        <v>9710.4411865864131</v>
      </c>
      <c r="I26" s="37">
        <f t="shared" si="14"/>
        <v>9982.5500429922595</v>
      </c>
      <c r="J26" s="37">
        <f t="shared" si="14"/>
        <v>9820.4834049871006</v>
      </c>
      <c r="K26" s="37">
        <f t="shared" si="14"/>
        <v>10284.264746345656</v>
      </c>
      <c r="L26" s="37">
        <f t="shared" si="14"/>
        <v>8724.4781599312118</v>
      </c>
      <c r="M26" s="37">
        <f t="shared" si="14"/>
        <v>8172.3968185726562</v>
      </c>
      <c r="N26" s="37">
        <f t="shared" si="14"/>
        <v>7904.5095442820293</v>
      </c>
      <c r="O26" s="37">
        <f t="shared" si="14"/>
        <v>7859.2368873602736</v>
      </c>
      <c r="P26" s="37">
        <f t="shared" si="14"/>
        <v>7745.9889939810819</v>
      </c>
      <c r="Q26" s="37">
        <f t="shared" si="14"/>
        <v>9204.3787618228707</v>
      </c>
      <c r="R26" s="37">
        <f t="shared" si="14"/>
        <v>9621.1825451418736</v>
      </c>
      <c r="S26" s="37">
        <f t="shared" si="14"/>
        <v>10413.73920894239</v>
      </c>
      <c r="T26" s="37">
        <f t="shared" si="14"/>
        <v>11118.464058469473</v>
      </c>
      <c r="U26" s="37">
        <f t="shared" si="14"/>
        <v>11647.882545141874</v>
      </c>
      <c r="V26" s="37">
        <f t="shared" si="14"/>
        <v>12068.258555460017</v>
      </c>
      <c r="W26" s="37">
        <f t="shared" si="14"/>
        <v>10718.937059329321</v>
      </c>
      <c r="X26" s="37">
        <f t="shared" ref="X26" si="15">SUM(X27,X33)</f>
        <v>11243.834565778159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4848.1178847807396</v>
      </c>
      <c r="D27" s="29">
        <f t="shared" si="16"/>
        <v>5544.2648323301801</v>
      </c>
      <c r="E27" s="29">
        <f t="shared" si="16"/>
        <v>6360.3285468615641</v>
      </c>
      <c r="F27" s="29">
        <f t="shared" si="16"/>
        <v>5215.6293207222698</v>
      </c>
      <c r="G27" s="29">
        <f t="shared" si="16"/>
        <v>7389.466895958727</v>
      </c>
      <c r="H27" s="29">
        <f t="shared" si="16"/>
        <v>8686.7171109200335</v>
      </c>
      <c r="I27" s="29">
        <f t="shared" si="16"/>
        <v>8675.7200343938075</v>
      </c>
      <c r="J27" s="29">
        <f t="shared" si="16"/>
        <v>8531.757867583834</v>
      </c>
      <c r="K27" s="29">
        <f t="shared" si="16"/>
        <v>8620.6394668959565</v>
      </c>
      <c r="L27" s="29">
        <f t="shared" si="16"/>
        <v>7140.0649183147025</v>
      </c>
      <c r="M27" s="29">
        <f t="shared" si="16"/>
        <v>6032.0876182287184</v>
      </c>
      <c r="N27" s="29">
        <f t="shared" si="16"/>
        <v>5602.1594153052447</v>
      </c>
      <c r="O27" s="29">
        <f t="shared" si="16"/>
        <v>5229.467841788477</v>
      </c>
      <c r="P27" s="29">
        <f t="shared" si="16"/>
        <v>5548.3816852966465</v>
      </c>
      <c r="Q27" s="29">
        <f t="shared" si="16"/>
        <v>7240.543938091143</v>
      </c>
      <c r="R27" s="29">
        <f t="shared" si="16"/>
        <v>7251.3748925193458</v>
      </c>
      <c r="S27" s="29">
        <f t="shared" si="16"/>
        <v>8054.7573516766979</v>
      </c>
      <c r="T27" s="29">
        <f t="shared" si="16"/>
        <v>8614.0876182287175</v>
      </c>
      <c r="U27" s="29">
        <f t="shared" si="16"/>
        <v>9043.2135855546003</v>
      </c>
      <c r="V27" s="29">
        <f t="shared" si="16"/>
        <v>9583.8564918314696</v>
      </c>
      <c r="W27" s="29">
        <f t="shared" si="16"/>
        <v>8070.8899398108342</v>
      </c>
      <c r="X27" s="29">
        <f t="shared" ref="X27" si="17">SUM(X28:X32)</f>
        <v>8043.8112639724841</v>
      </c>
    </row>
    <row r="28" spans="1:24" ht="11.25" customHeight="1" x14ac:dyDescent="0.2">
      <c r="A28" s="41" t="s">
        <v>45</v>
      </c>
      <c r="B28" s="9" t="s">
        <v>46</v>
      </c>
      <c r="C28" s="10">
        <v>4809.1143594153054</v>
      </c>
      <c r="D28" s="10">
        <v>5544.2648323301801</v>
      </c>
      <c r="E28" s="10">
        <v>6360.3285468615641</v>
      </c>
      <c r="F28" s="10">
        <v>5215.6293207222698</v>
      </c>
      <c r="G28" s="10">
        <v>7389.466895958727</v>
      </c>
      <c r="H28" s="10">
        <v>8686.7171109200335</v>
      </c>
      <c r="I28" s="10">
        <v>8675.7200343938075</v>
      </c>
      <c r="J28" s="10">
        <v>8531.757867583834</v>
      </c>
      <c r="K28" s="10">
        <v>8416.7880481513312</v>
      </c>
      <c r="L28" s="10">
        <v>6892.1887360275141</v>
      </c>
      <c r="M28" s="10">
        <v>5820.4704213241612</v>
      </c>
      <c r="N28" s="10">
        <v>5450.5675838349098</v>
      </c>
      <c r="O28" s="10">
        <v>5126.6527085124671</v>
      </c>
      <c r="P28" s="10">
        <v>5297.6078245915733</v>
      </c>
      <c r="Q28" s="10">
        <v>6725.2325881341358</v>
      </c>
      <c r="R28" s="10">
        <v>6594.2670679277726</v>
      </c>
      <c r="S28" s="10">
        <v>7466.0379191745478</v>
      </c>
      <c r="T28" s="10">
        <v>7752.1740326741183</v>
      </c>
      <c r="U28" s="10">
        <v>8262.8442820292348</v>
      </c>
      <c r="V28" s="10">
        <v>8662.6203783318997</v>
      </c>
      <c r="W28" s="10">
        <v>7071.5999999999995</v>
      </c>
      <c r="X28" s="10">
        <v>6821.633877901977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36.97334479793637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45.18968185726569</v>
      </c>
      <c r="L30" s="10">
        <v>36.97334479793637</v>
      </c>
      <c r="M30" s="10">
        <v>18.486672398968189</v>
      </c>
      <c r="N30" s="10">
        <v>3.0810834049871021</v>
      </c>
      <c r="O30" s="10">
        <v>0</v>
      </c>
      <c r="P30" s="10">
        <v>184.86672398968179</v>
      </c>
      <c r="Q30" s="10">
        <v>367.67936371453129</v>
      </c>
      <c r="R30" s="10">
        <v>546.38383490971626</v>
      </c>
      <c r="S30" s="10">
        <v>468.32906276870159</v>
      </c>
      <c r="T30" s="10">
        <v>691.64909716251066</v>
      </c>
      <c r="U30" s="10">
        <v>610.94135855545994</v>
      </c>
      <c r="V30" s="10">
        <v>691.47239896818564</v>
      </c>
      <c r="W30" s="10">
        <v>761.15692175408412</v>
      </c>
      <c r="X30" s="10">
        <v>913.39363714531373</v>
      </c>
    </row>
    <row r="31" spans="1:24" ht="11.25" customHeight="1" x14ac:dyDescent="0.2">
      <c r="A31" s="41" t="s">
        <v>51</v>
      </c>
      <c r="B31" s="9" t="s">
        <v>52</v>
      </c>
      <c r="C31" s="10">
        <v>2.0301805674978501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148.5107480653482</v>
      </c>
      <c r="L31" s="10">
        <v>210.90283748925191</v>
      </c>
      <c r="M31" s="10">
        <v>188.05503009458289</v>
      </c>
      <c r="N31" s="10">
        <v>148.5107480653482</v>
      </c>
      <c r="O31" s="10">
        <v>102.8151332760103</v>
      </c>
      <c r="P31" s="10">
        <v>65.907136715391232</v>
      </c>
      <c r="Q31" s="10">
        <v>147.63198624247639</v>
      </c>
      <c r="R31" s="10">
        <v>110.7239896818573</v>
      </c>
      <c r="S31" s="10">
        <v>120.390369733448</v>
      </c>
      <c r="T31" s="10">
        <v>170.26448839208939</v>
      </c>
      <c r="U31" s="10">
        <v>169.42794496990541</v>
      </c>
      <c r="V31" s="10">
        <v>229.76371453138441</v>
      </c>
      <c r="W31" s="10">
        <v>238.13301805674979</v>
      </c>
      <c r="X31" s="10">
        <v>308.78374892519338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10.150988822012041</v>
      </c>
      <c r="L32" s="10">
        <v>0</v>
      </c>
      <c r="M32" s="10">
        <v>5.0754944110060194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1508.2593293207224</v>
      </c>
      <c r="D33" s="29">
        <f t="shared" si="18"/>
        <v>2688.1772141014612</v>
      </c>
      <c r="E33" s="29">
        <f t="shared" si="18"/>
        <v>1769.8194325021493</v>
      </c>
      <c r="F33" s="29">
        <f t="shared" si="18"/>
        <v>1895.5741186586415</v>
      </c>
      <c r="G33" s="29">
        <f t="shared" si="18"/>
        <v>1789.1182287188306</v>
      </c>
      <c r="H33" s="29">
        <f t="shared" si="18"/>
        <v>1023.72407566638</v>
      </c>
      <c r="I33" s="29">
        <f t="shared" si="18"/>
        <v>1306.8300085984522</v>
      </c>
      <c r="J33" s="29">
        <f t="shared" si="18"/>
        <v>1288.7255374032673</v>
      </c>
      <c r="K33" s="29">
        <f t="shared" si="18"/>
        <v>1663.6252794496993</v>
      </c>
      <c r="L33" s="29">
        <f t="shared" si="18"/>
        <v>1584.4132416165091</v>
      </c>
      <c r="M33" s="29">
        <f t="shared" si="18"/>
        <v>2140.3092003439378</v>
      </c>
      <c r="N33" s="29">
        <f t="shared" si="18"/>
        <v>2302.3501289767842</v>
      </c>
      <c r="O33" s="29">
        <f t="shared" si="18"/>
        <v>2629.7690455717971</v>
      </c>
      <c r="P33" s="29">
        <f t="shared" si="18"/>
        <v>2197.6073086844358</v>
      </c>
      <c r="Q33" s="29">
        <f t="shared" si="18"/>
        <v>1963.8348237317277</v>
      </c>
      <c r="R33" s="29">
        <f t="shared" si="18"/>
        <v>2369.8076526225277</v>
      </c>
      <c r="S33" s="29">
        <f t="shared" si="18"/>
        <v>2358.9818572656923</v>
      </c>
      <c r="T33" s="29">
        <f t="shared" si="18"/>
        <v>2504.376440240756</v>
      </c>
      <c r="U33" s="29">
        <f t="shared" si="18"/>
        <v>2604.6689595872745</v>
      </c>
      <c r="V33" s="29">
        <f t="shared" si="18"/>
        <v>2484.4020636285472</v>
      </c>
      <c r="W33" s="29">
        <f t="shared" si="18"/>
        <v>2648.0471195184864</v>
      </c>
      <c r="X33" s="29">
        <f t="shared" ref="X33" si="19">SUM(X34:X50)</f>
        <v>3200.0233018056747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24.854342218400689</v>
      </c>
      <c r="D36" s="10">
        <v>32.762510748065353</v>
      </c>
      <c r="E36" s="10">
        <v>36.151676698194322</v>
      </c>
      <c r="F36" s="10">
        <v>73.433190025795355</v>
      </c>
      <c r="G36" s="10">
        <v>79.081857265692165</v>
      </c>
      <c r="H36" s="10">
        <v>66.683061049011172</v>
      </c>
      <c r="I36" s="10">
        <v>71.287876182287178</v>
      </c>
      <c r="J36" s="10">
        <v>79.329922613929483</v>
      </c>
      <c r="K36" s="10">
        <v>120.7194325021496</v>
      </c>
      <c r="L36" s="10">
        <v>149.48383490971631</v>
      </c>
      <c r="M36" s="10">
        <v>127.61762682717109</v>
      </c>
      <c r="N36" s="10">
        <v>118.41994840928631</v>
      </c>
      <c r="O36" s="10">
        <v>96.575494411006019</v>
      </c>
      <c r="P36" s="10">
        <v>128.76732588134129</v>
      </c>
      <c r="Q36" s="10">
        <v>151.76156491831469</v>
      </c>
      <c r="R36" s="10">
        <v>194.30077386070499</v>
      </c>
      <c r="S36" s="10">
        <v>205.79785038693029</v>
      </c>
      <c r="T36" s="10">
        <v>267.96500429922611</v>
      </c>
      <c r="U36" s="10">
        <v>259.55752364574369</v>
      </c>
      <c r="V36" s="10">
        <v>213.52656921754081</v>
      </c>
      <c r="W36" s="10">
        <v>243.23963886500431</v>
      </c>
      <c r="X36" s="10">
        <v>268.85477214101462</v>
      </c>
    </row>
    <row r="37" spans="1:24" ht="11.25" customHeight="1" x14ac:dyDescent="0.2">
      <c r="A37" s="41" t="s">
        <v>61</v>
      </c>
      <c r="B37" s="9" t="s">
        <v>62</v>
      </c>
      <c r="C37" s="10">
        <v>6.3484952708512461</v>
      </c>
      <c r="D37" s="10">
        <v>19.04557179707653</v>
      </c>
      <c r="E37" s="10">
        <v>29.62648323301805</v>
      </c>
      <c r="F37" s="10">
        <v>78.298452278589849</v>
      </c>
      <c r="G37" s="10">
        <v>90.995528804815123</v>
      </c>
      <c r="H37" s="10">
        <v>63.409802235597589</v>
      </c>
      <c r="I37" s="10">
        <v>67.567841788478063</v>
      </c>
      <c r="J37" s="10">
        <v>76.169819432502152</v>
      </c>
      <c r="K37" s="10">
        <v>82.356749785038687</v>
      </c>
      <c r="L37" s="10">
        <v>66.497764402407569</v>
      </c>
      <c r="M37" s="10">
        <v>67.549183147033531</v>
      </c>
      <c r="N37" s="10">
        <v>70.666895958727423</v>
      </c>
      <c r="O37" s="10">
        <v>117.431728288908</v>
      </c>
      <c r="P37" s="10">
        <v>134.0591573516767</v>
      </c>
      <c r="Q37" s="10">
        <v>83.137489251934653</v>
      </c>
      <c r="R37" s="10">
        <v>110.1571797076526</v>
      </c>
      <c r="S37" s="10">
        <v>131.98073946689601</v>
      </c>
      <c r="T37" s="10">
        <v>113.2715391229579</v>
      </c>
      <c r="U37" s="10">
        <v>108.16638005159071</v>
      </c>
      <c r="V37" s="10">
        <v>73.109630266552017</v>
      </c>
      <c r="W37" s="10">
        <v>104.8067927773001</v>
      </c>
      <c r="X37" s="10">
        <v>105.27317282889079</v>
      </c>
    </row>
    <row r="38" spans="1:24" ht="11.25" customHeight="1" x14ac:dyDescent="0.2">
      <c r="A38" s="41" t="s">
        <v>63</v>
      </c>
      <c r="B38" s="9" t="s">
        <v>64</v>
      </c>
      <c r="C38" s="10">
        <v>2.116165090283749</v>
      </c>
      <c r="D38" s="10">
        <v>0</v>
      </c>
      <c r="E38" s="10">
        <v>0</v>
      </c>
      <c r="F38" s="10">
        <v>0</v>
      </c>
      <c r="G38" s="10">
        <v>0</v>
      </c>
      <c r="H38" s="10">
        <v>2.1273430782459162</v>
      </c>
      <c r="I38" s="10">
        <v>1.063714531384351</v>
      </c>
      <c r="J38" s="10">
        <v>1.0503869303525359</v>
      </c>
      <c r="K38" s="10">
        <v>1.050042992261393</v>
      </c>
      <c r="L38" s="10">
        <v>1.0499570077386069</v>
      </c>
      <c r="M38" s="10">
        <v>1.0499570077386069</v>
      </c>
      <c r="N38" s="10">
        <v>1.0499570077386069</v>
      </c>
      <c r="O38" s="10">
        <v>1.0499570077386069</v>
      </c>
      <c r="P38" s="10">
        <v>1.0499570077386069</v>
      </c>
      <c r="Q38" s="10">
        <v>1.0499570077386069</v>
      </c>
      <c r="R38" s="10">
        <v>1.0499570077386069</v>
      </c>
      <c r="S38" s="10">
        <v>1.0499570077386069</v>
      </c>
      <c r="T38" s="10">
        <v>0.83697334479793628</v>
      </c>
      <c r="U38" s="10">
        <v>1.041272570937231</v>
      </c>
      <c r="V38" s="10">
        <v>1.8680997420464309</v>
      </c>
      <c r="W38" s="10">
        <v>1.3320722269991401</v>
      </c>
      <c r="X38" s="10">
        <v>1.8870163370593289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42.132416165090277</v>
      </c>
      <c r="D40" s="10">
        <v>22.119518486672401</v>
      </c>
      <c r="E40" s="10">
        <v>13.69303525365434</v>
      </c>
      <c r="F40" s="10">
        <v>42.132416165090277</v>
      </c>
      <c r="G40" s="10">
        <v>42.132416165090277</v>
      </c>
      <c r="H40" s="10">
        <v>22.135769561478931</v>
      </c>
      <c r="I40" s="10">
        <v>1.1650042992261389</v>
      </c>
      <c r="J40" s="10">
        <v>23.37343078245916</v>
      </c>
      <c r="K40" s="10">
        <v>5.6613929492691311</v>
      </c>
      <c r="L40" s="10">
        <v>7.0815133276010318</v>
      </c>
      <c r="M40" s="10">
        <v>42.425623387790203</v>
      </c>
      <c r="N40" s="10">
        <v>64.57231298366294</v>
      </c>
      <c r="O40" s="10">
        <v>46.311263972484952</v>
      </c>
      <c r="P40" s="10">
        <v>12.90318142734308</v>
      </c>
      <c r="Q40" s="10">
        <v>18.579879621668098</v>
      </c>
      <c r="R40" s="10">
        <v>17.594239036973349</v>
      </c>
      <c r="S40" s="10">
        <v>24.603869303525361</v>
      </c>
      <c r="T40" s="10">
        <v>98.594067067927753</v>
      </c>
      <c r="U40" s="10">
        <v>88.483662940670683</v>
      </c>
      <c r="V40" s="10">
        <v>43.120034393809107</v>
      </c>
      <c r="W40" s="10">
        <v>36.483576956147893</v>
      </c>
      <c r="X40" s="10">
        <v>73.849613069647461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4.184608770421324</v>
      </c>
      <c r="F41" s="10">
        <v>0</v>
      </c>
      <c r="G41" s="10">
        <v>1.0461736887360269</v>
      </c>
      <c r="H41" s="10">
        <v>1.0266552020636279</v>
      </c>
      <c r="I41" s="10">
        <v>0</v>
      </c>
      <c r="J41" s="10">
        <v>2.054600171969045</v>
      </c>
      <c r="K41" s="10">
        <v>1.0269131556319859</v>
      </c>
      <c r="L41" s="10">
        <v>1.0275150472914869</v>
      </c>
      <c r="M41" s="10">
        <v>1.0266552020636279</v>
      </c>
      <c r="N41" s="10">
        <v>1.026397248495271</v>
      </c>
      <c r="O41" s="10">
        <v>1.026397248495271</v>
      </c>
      <c r="P41" s="10">
        <v>1.026397248495271</v>
      </c>
      <c r="Q41" s="10">
        <v>3.079105760963027</v>
      </c>
      <c r="R41" s="10">
        <v>2.0527085124677562</v>
      </c>
      <c r="S41" s="10">
        <v>1.026397248495271</v>
      </c>
      <c r="T41" s="10">
        <v>0.62975064488392085</v>
      </c>
      <c r="U41" s="10">
        <v>1.3187446259673259</v>
      </c>
      <c r="V41" s="10">
        <v>0.75288048151332754</v>
      </c>
      <c r="W41" s="10">
        <v>0.52502149613069637</v>
      </c>
      <c r="X41" s="10">
        <v>0.87970765262252792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4.2514187446259672</v>
      </c>
      <c r="F42" s="10">
        <v>0</v>
      </c>
      <c r="G42" s="10">
        <v>0</v>
      </c>
      <c r="H42" s="10">
        <v>0</v>
      </c>
      <c r="I42" s="10">
        <v>0</v>
      </c>
      <c r="J42" s="10">
        <v>6.298796216680997</v>
      </c>
      <c r="K42" s="10">
        <v>8.3981943250214961</v>
      </c>
      <c r="L42" s="10">
        <v>9.4475494411006018</v>
      </c>
      <c r="M42" s="10">
        <v>5.2486672398968182</v>
      </c>
      <c r="N42" s="10">
        <v>4.1988822012037827</v>
      </c>
      <c r="O42" s="10">
        <v>3.1491831470335341</v>
      </c>
      <c r="P42" s="10">
        <v>2.099484092863285</v>
      </c>
      <c r="Q42" s="10">
        <v>4.1988822012037827</v>
      </c>
      <c r="R42" s="10">
        <v>3.1491831470335341</v>
      </c>
      <c r="S42" s="10">
        <v>7.3480653482373164</v>
      </c>
      <c r="T42" s="10">
        <v>10.680051590713671</v>
      </c>
      <c r="U42" s="10">
        <v>11.02846087704213</v>
      </c>
      <c r="V42" s="10">
        <v>11.028546861564919</v>
      </c>
      <c r="W42" s="10">
        <v>13.43447979363714</v>
      </c>
      <c r="X42" s="10">
        <v>0.22184006878761819</v>
      </c>
    </row>
    <row r="43" spans="1:24" ht="11.25" customHeight="1" x14ac:dyDescent="0.2">
      <c r="A43" s="41" t="s">
        <v>73</v>
      </c>
      <c r="B43" s="9" t="s">
        <v>74</v>
      </c>
      <c r="C43" s="10">
        <v>15.40558899398108</v>
      </c>
      <c r="D43" s="10">
        <v>192.05597592433361</v>
      </c>
      <c r="E43" s="10">
        <v>228.0023215821152</v>
      </c>
      <c r="F43" s="10">
        <v>513.51865864144452</v>
      </c>
      <c r="G43" s="10">
        <v>444.70713671539119</v>
      </c>
      <c r="H43" s="10">
        <v>196.16414445399829</v>
      </c>
      <c r="I43" s="10">
        <v>258.8134135855546</v>
      </c>
      <c r="J43" s="10">
        <v>438.54496990541702</v>
      </c>
      <c r="K43" s="10">
        <v>783.62949269131559</v>
      </c>
      <c r="L43" s="10">
        <v>843.19767841788462</v>
      </c>
      <c r="M43" s="10">
        <v>1299.2022355975921</v>
      </c>
      <c r="N43" s="10">
        <v>1303.310404127257</v>
      </c>
      <c r="O43" s="10">
        <v>1566.9368013757521</v>
      </c>
      <c r="P43" s="10">
        <v>1132.127085124677</v>
      </c>
      <c r="Q43" s="10">
        <v>1007.461306964746</v>
      </c>
      <c r="R43" s="10">
        <v>1232.467755803955</v>
      </c>
      <c r="S43" s="10">
        <v>1248.684436801376</v>
      </c>
      <c r="T43" s="10">
        <v>1384.0785038693029</v>
      </c>
      <c r="U43" s="10">
        <v>1476.642304385211</v>
      </c>
      <c r="V43" s="10">
        <v>1244.6987962166811</v>
      </c>
      <c r="W43" s="10">
        <v>1298.747635425623</v>
      </c>
      <c r="X43" s="10">
        <v>1943.7721410146171</v>
      </c>
    </row>
    <row r="44" spans="1:24" ht="11.25" customHeight="1" x14ac:dyDescent="0.2">
      <c r="A44" s="41" t="s">
        <v>75</v>
      </c>
      <c r="B44" s="9" t="s">
        <v>76</v>
      </c>
      <c r="C44" s="10">
        <v>1259.243336199484</v>
      </c>
      <c r="D44" s="10">
        <v>2109.353224419604</v>
      </c>
      <c r="E44" s="10">
        <v>1161.784694754944</v>
      </c>
      <c r="F44" s="10">
        <v>913.79570077386063</v>
      </c>
      <c r="G44" s="10">
        <v>647.47300085984523</v>
      </c>
      <c r="H44" s="10">
        <v>323.25399828030947</v>
      </c>
      <c r="I44" s="10">
        <v>456.41539122957857</v>
      </c>
      <c r="J44" s="10">
        <v>100.3534823731728</v>
      </c>
      <c r="K44" s="10">
        <v>67.545657781599317</v>
      </c>
      <c r="L44" s="10">
        <v>51.141702493551158</v>
      </c>
      <c r="M44" s="10">
        <v>78.008254514187442</v>
      </c>
      <c r="N44" s="10">
        <v>14.474032674118661</v>
      </c>
      <c r="O44" s="10">
        <v>1.879105760963026</v>
      </c>
      <c r="P44" s="10">
        <v>0.93989681857265683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4.6713671539122954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0.96018916595012893</v>
      </c>
      <c r="E45" s="10">
        <v>1.920292347377472</v>
      </c>
      <c r="F45" s="10">
        <v>0</v>
      </c>
      <c r="G45" s="10">
        <v>0.96018916595012893</v>
      </c>
      <c r="H45" s="10">
        <v>3.1205503009458302</v>
      </c>
      <c r="I45" s="10">
        <v>3.1491831470335341</v>
      </c>
      <c r="J45" s="10">
        <v>2.099484092863285</v>
      </c>
      <c r="K45" s="10">
        <v>2.099484092863285</v>
      </c>
      <c r="L45" s="10">
        <v>5.2487532244196036</v>
      </c>
      <c r="M45" s="10">
        <v>3.149269131556319</v>
      </c>
      <c r="N45" s="10">
        <v>5.2487532244196036</v>
      </c>
      <c r="O45" s="10">
        <v>5.2487532244196036</v>
      </c>
      <c r="P45" s="10">
        <v>4.198968185726569</v>
      </c>
      <c r="Q45" s="10">
        <v>4.198968185726569</v>
      </c>
      <c r="R45" s="10">
        <v>4.198968185726569</v>
      </c>
      <c r="S45" s="10">
        <v>5.2487532244196036</v>
      </c>
      <c r="T45" s="10">
        <v>11.107738607050729</v>
      </c>
      <c r="U45" s="10">
        <v>11.49346517626827</v>
      </c>
      <c r="V45" s="10">
        <v>5.9045571797076528</v>
      </c>
      <c r="W45" s="10">
        <v>6.9008598452278589</v>
      </c>
      <c r="X45" s="10">
        <v>4.131728288907996</v>
      </c>
    </row>
    <row r="46" spans="1:24" ht="11.25" customHeight="1" x14ac:dyDescent="0.2">
      <c r="A46" s="41" t="s">
        <v>79</v>
      </c>
      <c r="B46" s="9" t="s">
        <v>80</v>
      </c>
      <c r="C46" s="10">
        <v>69.131556319862426</v>
      </c>
      <c r="D46" s="10">
        <v>74.892519346517616</v>
      </c>
      <c r="E46" s="10">
        <v>79.693293207222695</v>
      </c>
      <c r="F46" s="10">
        <v>84.494153052450557</v>
      </c>
      <c r="G46" s="10">
        <v>55.689337919174548</v>
      </c>
      <c r="H46" s="10">
        <v>61.19948409286328</v>
      </c>
      <c r="I46" s="10">
        <v>67.182545141874456</v>
      </c>
      <c r="J46" s="10">
        <v>96.574978503869289</v>
      </c>
      <c r="K46" s="10">
        <v>99.934049871023205</v>
      </c>
      <c r="L46" s="10">
        <v>62.983662940670683</v>
      </c>
      <c r="M46" s="10">
        <v>107.49208942390371</v>
      </c>
      <c r="N46" s="10">
        <v>94.895356835769562</v>
      </c>
      <c r="O46" s="10">
        <v>93.215821152192589</v>
      </c>
      <c r="P46" s="10">
        <v>86.497592433361987</v>
      </c>
      <c r="Q46" s="10">
        <v>91.536285468615645</v>
      </c>
      <c r="R46" s="10">
        <v>101.613671539123</v>
      </c>
      <c r="S46" s="10">
        <v>106.65236457437661</v>
      </c>
      <c r="T46" s="10">
        <v>117.9223559759243</v>
      </c>
      <c r="U46" s="10">
        <v>126.5503009458297</v>
      </c>
      <c r="V46" s="10">
        <v>129.45726569217541</v>
      </c>
      <c r="W46" s="10">
        <v>130.49415305245051</v>
      </c>
      <c r="X46" s="10">
        <v>143.4994840928633</v>
      </c>
    </row>
    <row r="47" spans="1:24" ht="11.25" customHeight="1" x14ac:dyDescent="0.2">
      <c r="A47" s="41" t="s">
        <v>81</v>
      </c>
      <c r="B47" s="9" t="s">
        <v>82</v>
      </c>
      <c r="C47" s="10">
        <v>53.768959587274281</v>
      </c>
      <c r="D47" s="10">
        <v>96.016079105760952</v>
      </c>
      <c r="E47" s="10">
        <v>63.370593293207222</v>
      </c>
      <c r="F47" s="10">
        <v>91.215219260533104</v>
      </c>
      <c r="G47" s="10">
        <v>193.95245055889939</v>
      </c>
      <c r="H47" s="10">
        <v>131.006018916595</v>
      </c>
      <c r="I47" s="10">
        <v>210.7852966466036</v>
      </c>
      <c r="J47" s="10">
        <v>274.60877042132421</v>
      </c>
      <c r="K47" s="10">
        <v>333.39355116079099</v>
      </c>
      <c r="L47" s="10">
        <v>269.57007738607052</v>
      </c>
      <c r="M47" s="10">
        <v>379.58151332760099</v>
      </c>
      <c r="N47" s="10">
        <v>458.52106620808257</v>
      </c>
      <c r="O47" s="10">
        <v>470.27798796216672</v>
      </c>
      <c r="P47" s="10">
        <v>373.70309544282031</v>
      </c>
      <c r="Q47" s="10">
        <v>348.50963026655199</v>
      </c>
      <c r="R47" s="10">
        <v>464.39957007738599</v>
      </c>
      <c r="S47" s="10">
        <v>439.20610490111773</v>
      </c>
      <c r="T47" s="10">
        <v>335.08985382631118</v>
      </c>
      <c r="U47" s="10">
        <v>325.90687876182278</v>
      </c>
      <c r="V47" s="10">
        <v>464.0691315563198</v>
      </c>
      <c r="W47" s="10">
        <v>558.15838349097157</v>
      </c>
      <c r="X47" s="10">
        <v>459.4748925193465</v>
      </c>
    </row>
    <row r="48" spans="1:24" ht="11.25" customHeight="1" x14ac:dyDescent="0.2">
      <c r="A48" s="41" t="s">
        <v>83</v>
      </c>
      <c r="B48" s="9" t="s">
        <v>84</v>
      </c>
      <c r="C48" s="10">
        <v>29.497506448839211</v>
      </c>
      <c r="D48" s="10">
        <v>130.40988822012039</v>
      </c>
      <c r="E48" s="10">
        <v>132.73860705073079</v>
      </c>
      <c r="F48" s="10">
        <v>90.044883920894236</v>
      </c>
      <c r="G48" s="10">
        <v>215.79724849527079</v>
      </c>
      <c r="H48" s="10">
        <v>145.05649183147031</v>
      </c>
      <c r="I48" s="10">
        <v>159.8079965606191</v>
      </c>
      <c r="J48" s="10">
        <v>178.6570937231298</v>
      </c>
      <c r="K48" s="10">
        <v>149.9998280309544</v>
      </c>
      <c r="L48" s="10">
        <v>109.8327601031814</v>
      </c>
      <c r="M48" s="10">
        <v>17.209114359415299</v>
      </c>
      <c r="N48" s="10">
        <v>155.71487532244191</v>
      </c>
      <c r="O48" s="10">
        <v>163.9104041272571</v>
      </c>
      <c r="P48" s="10">
        <v>76.218314703353386</v>
      </c>
      <c r="Q48" s="10">
        <v>139.32381771281169</v>
      </c>
      <c r="R48" s="10">
        <v>166.3690455717971</v>
      </c>
      <c r="S48" s="10">
        <v>168.00816852966469</v>
      </c>
      <c r="T48" s="10">
        <v>153.06543422184009</v>
      </c>
      <c r="U48" s="10">
        <v>184.61874462596731</v>
      </c>
      <c r="V48" s="10">
        <v>279.72312983662943</v>
      </c>
      <c r="W48" s="10">
        <v>239.4693895098882</v>
      </c>
      <c r="X48" s="10">
        <v>176.1525365434222</v>
      </c>
    </row>
    <row r="49" spans="1:24" ht="11.25" customHeight="1" x14ac:dyDescent="0.2">
      <c r="A49" s="41" t="s">
        <v>85</v>
      </c>
      <c r="B49" s="9" t="s">
        <v>86</v>
      </c>
      <c r="C49" s="10">
        <v>5.7609630266552019</v>
      </c>
      <c r="D49" s="10">
        <v>2.8804815133276009</v>
      </c>
      <c r="E49" s="10">
        <v>2.8804815133276009</v>
      </c>
      <c r="F49" s="10">
        <v>1.920292347377472</v>
      </c>
      <c r="G49" s="10">
        <v>1.920292347377472</v>
      </c>
      <c r="H49" s="10">
        <v>2.2350816852966471</v>
      </c>
      <c r="I49" s="10">
        <v>2.2350816852966471</v>
      </c>
      <c r="J49" s="10">
        <v>2.2515047291487531</v>
      </c>
      <c r="K49" s="10">
        <v>1.5062768701633711</v>
      </c>
      <c r="L49" s="10">
        <v>1.5062768701633711</v>
      </c>
      <c r="M49" s="10">
        <v>2.259501289767841</v>
      </c>
      <c r="N49" s="10">
        <v>0.75313843508168532</v>
      </c>
      <c r="O49" s="10">
        <v>0.75313843508168532</v>
      </c>
      <c r="P49" s="10">
        <v>6.7784178847807386</v>
      </c>
      <c r="Q49" s="10">
        <v>6.0251934651762671</v>
      </c>
      <c r="R49" s="10">
        <v>5.2720550300945828</v>
      </c>
      <c r="S49" s="10">
        <v>6.7784178847807386</v>
      </c>
      <c r="T49" s="10">
        <v>7.7585554600171962</v>
      </c>
      <c r="U49" s="10">
        <v>6.2870163370593284</v>
      </c>
      <c r="V49" s="10">
        <v>8.2961306964746342</v>
      </c>
      <c r="W49" s="10">
        <v>7.3415305245055889</v>
      </c>
      <c r="X49" s="10">
        <v>8.1296646603611347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7.6812553740326726</v>
      </c>
      <c r="E50" s="10">
        <v>11.5219260533104</v>
      </c>
      <c r="F50" s="10">
        <v>6.7211521926053308</v>
      </c>
      <c r="G50" s="10">
        <v>15.362596732588131</v>
      </c>
      <c r="H50" s="10">
        <v>6.3056749785038679</v>
      </c>
      <c r="I50" s="10">
        <v>7.3566638005159071</v>
      </c>
      <c r="J50" s="10">
        <v>7.3582975064488387</v>
      </c>
      <c r="K50" s="10">
        <v>6.304213241616508</v>
      </c>
      <c r="L50" s="10">
        <v>6.3441960447119516</v>
      </c>
      <c r="M50" s="10">
        <v>8.4895098882201196</v>
      </c>
      <c r="N50" s="10">
        <v>9.4981083404987086</v>
      </c>
      <c r="O50" s="10">
        <v>62.003009458297512</v>
      </c>
      <c r="P50" s="10">
        <v>237.23843508168531</v>
      </c>
      <c r="Q50" s="10">
        <v>104.97274290627691</v>
      </c>
      <c r="R50" s="10">
        <v>67.182545141874456</v>
      </c>
      <c r="S50" s="10">
        <v>12.596732588134129</v>
      </c>
      <c r="T50" s="10">
        <v>3.3766122098022362</v>
      </c>
      <c r="U50" s="10">
        <v>3.5742046431642298</v>
      </c>
      <c r="V50" s="10">
        <v>4.1759243336199487</v>
      </c>
      <c r="W50" s="10">
        <v>7.1135855546001707</v>
      </c>
      <c r="X50" s="10">
        <v>13.896732588134141</v>
      </c>
    </row>
    <row r="51" spans="1:24" ht="11.25" customHeight="1" x14ac:dyDescent="0.2">
      <c r="A51" s="35" t="s">
        <v>89</v>
      </c>
      <c r="B51" s="36" t="s">
        <v>90</v>
      </c>
      <c r="C51" s="37">
        <v>2711.758383490971</v>
      </c>
      <c r="D51" s="37">
        <v>2308.4049871023208</v>
      </c>
      <c r="E51" s="37">
        <v>3129.8581255374029</v>
      </c>
      <c r="F51" s="37">
        <v>4236.8873602751501</v>
      </c>
      <c r="G51" s="37">
        <v>4111.5434221840069</v>
      </c>
      <c r="H51" s="37">
        <v>4190.3482373172828</v>
      </c>
      <c r="I51" s="37">
        <v>4791.0576096302666</v>
      </c>
      <c r="J51" s="37">
        <v>3865.0472914875322</v>
      </c>
      <c r="K51" s="37">
        <v>3531.0404127257088</v>
      </c>
      <c r="L51" s="37">
        <v>1598.065348237317</v>
      </c>
      <c r="M51" s="37">
        <v>1815.799656061909</v>
      </c>
      <c r="N51" s="37">
        <v>2463.7790197764398</v>
      </c>
      <c r="O51" s="37">
        <v>2297.44196044712</v>
      </c>
      <c r="P51" s="37">
        <v>1165.240756663801</v>
      </c>
      <c r="Q51" s="37">
        <v>465.24075666380048</v>
      </c>
      <c r="R51" s="37">
        <v>161.47893379191751</v>
      </c>
      <c r="S51" s="37">
        <v>1176.311263972485</v>
      </c>
      <c r="T51" s="37">
        <v>962.28400687876172</v>
      </c>
      <c r="U51" s="37">
        <v>1220.5079965606189</v>
      </c>
      <c r="V51" s="37">
        <v>2157.7034393809108</v>
      </c>
      <c r="W51" s="37">
        <v>1725.760017196905</v>
      </c>
      <c r="X51" s="37">
        <v>2868.7981083404989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68.295614789337918</v>
      </c>
      <c r="K52" s="37">
        <f t="shared" si="20"/>
        <v>48.665864144453998</v>
      </c>
      <c r="L52" s="37">
        <f t="shared" si="20"/>
        <v>74.374204643164219</v>
      </c>
      <c r="M52" s="37">
        <f t="shared" si="20"/>
        <v>161.64772141014618</v>
      </c>
      <c r="N52" s="37">
        <f t="shared" si="20"/>
        <v>114.73576956147893</v>
      </c>
      <c r="O52" s="37">
        <f t="shared" si="20"/>
        <v>174.03147033533963</v>
      </c>
      <c r="P52" s="37">
        <f t="shared" si="20"/>
        <v>195.47171109200343</v>
      </c>
      <c r="Q52" s="37">
        <f t="shared" si="20"/>
        <v>211.35150472914876</v>
      </c>
      <c r="R52" s="37">
        <f t="shared" si="20"/>
        <v>190.89071367153912</v>
      </c>
      <c r="S52" s="37">
        <f t="shared" si="20"/>
        <v>213.73714531384351</v>
      </c>
      <c r="T52" s="37">
        <f t="shared" si="20"/>
        <v>274.74402407566629</v>
      </c>
      <c r="U52" s="37">
        <f t="shared" si="20"/>
        <v>201.72648323301803</v>
      </c>
      <c r="V52" s="37">
        <f t="shared" si="20"/>
        <v>245.55331040412722</v>
      </c>
      <c r="W52" s="37">
        <f t="shared" si="20"/>
        <v>242.33929492691311</v>
      </c>
      <c r="X52" s="37">
        <f t="shared" ref="X52" si="21">SUM(X53:X70)</f>
        <v>314.54479793637137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3.463284608770421</v>
      </c>
      <c r="M59" s="10">
        <v>78.532502149613066</v>
      </c>
      <c r="N59" s="10">
        <v>15.47721410146174</v>
      </c>
      <c r="O59" s="10">
        <v>52.761049011177981</v>
      </c>
      <c r="P59" s="10">
        <v>99.57489251934652</v>
      </c>
      <c r="Q59" s="10">
        <v>110.39458297506449</v>
      </c>
      <c r="R59" s="10">
        <v>98.500085984522784</v>
      </c>
      <c r="S59" s="10">
        <v>111.0633705932932</v>
      </c>
      <c r="T59" s="10">
        <v>127.7392949269131</v>
      </c>
      <c r="U59" s="10">
        <v>56.991143594153051</v>
      </c>
      <c r="V59" s="10">
        <v>40.056921754084257</v>
      </c>
      <c r="W59" s="10">
        <v>28.181685296646599</v>
      </c>
      <c r="X59" s="10">
        <v>38.075752364574377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11.27446259673259</v>
      </c>
      <c r="N63" s="10">
        <v>24.936973344797931</v>
      </c>
      <c r="O63" s="10">
        <v>28.264144453998281</v>
      </c>
      <c r="P63" s="10">
        <v>42.957867583834911</v>
      </c>
      <c r="Q63" s="10">
        <v>43.916423043852113</v>
      </c>
      <c r="R63" s="10">
        <v>41.334909716251083</v>
      </c>
      <c r="S63" s="10">
        <v>46.471797076526222</v>
      </c>
      <c r="T63" s="10">
        <v>62.431556319862423</v>
      </c>
      <c r="U63" s="10">
        <v>66.274118658641441</v>
      </c>
      <c r="V63" s="10">
        <v>65.156491831470333</v>
      </c>
      <c r="W63" s="10">
        <v>64.3761822871883</v>
      </c>
      <c r="X63" s="10">
        <v>88.163886500429911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68.295614789337918</v>
      </c>
      <c r="K65" s="10">
        <v>48.665864144453998</v>
      </c>
      <c r="L65" s="10">
        <v>70.910920034393797</v>
      </c>
      <c r="M65" s="10">
        <v>71.840756663800519</v>
      </c>
      <c r="N65" s="10">
        <v>74.321582115219258</v>
      </c>
      <c r="O65" s="10">
        <v>93.006276870163362</v>
      </c>
      <c r="P65" s="10">
        <v>52.938950988822008</v>
      </c>
      <c r="Q65" s="10">
        <v>57.04049871023215</v>
      </c>
      <c r="R65" s="10">
        <v>51.055717970765258</v>
      </c>
      <c r="S65" s="10">
        <v>56.201977644024083</v>
      </c>
      <c r="T65" s="10">
        <v>84.57317282889079</v>
      </c>
      <c r="U65" s="10">
        <v>78.461220980223558</v>
      </c>
      <c r="V65" s="10">
        <v>140.33989681857261</v>
      </c>
      <c r="W65" s="10">
        <v>149.78142734307821</v>
      </c>
      <c r="X65" s="10">
        <v>188.30515907136709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66.552020636285462</v>
      </c>
      <c r="D76" s="40">
        <v>65.950128976784171</v>
      </c>
      <c r="E76" s="40">
        <v>37.489251934651762</v>
      </c>
      <c r="F76" s="40">
        <v>82.717110920034386</v>
      </c>
      <c r="G76" s="40">
        <v>222.18400687876181</v>
      </c>
      <c r="H76" s="40">
        <v>199.57007738607049</v>
      </c>
      <c r="I76" s="40">
        <v>85.038693035253644</v>
      </c>
      <c r="J76" s="40">
        <v>109.1143594153052</v>
      </c>
      <c r="K76" s="40">
        <v>79.191745485812547</v>
      </c>
      <c r="L76" s="40">
        <v>55.975924333619943</v>
      </c>
      <c r="M76" s="40">
        <v>65.950128976784171</v>
      </c>
      <c r="N76" s="40">
        <v>293.20722269991398</v>
      </c>
      <c r="O76" s="40">
        <v>335.59759243336202</v>
      </c>
      <c r="P76" s="40">
        <v>235.3396388650043</v>
      </c>
      <c r="Q76" s="40">
        <v>241.70249355116081</v>
      </c>
      <c r="R76" s="40">
        <v>386.24247635425621</v>
      </c>
      <c r="S76" s="40">
        <v>359.15735167669823</v>
      </c>
      <c r="T76" s="40">
        <v>416.31590713671528</v>
      </c>
      <c r="U76" s="40">
        <v>317.84987102321583</v>
      </c>
      <c r="V76" s="40">
        <v>472.28142734307818</v>
      </c>
      <c r="W76" s="40">
        <v>709.514015477214</v>
      </c>
      <c r="X76" s="40">
        <v>747.8249355116078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143</v>
      </c>
      <c r="B1" s="4" t="s">
        <v>338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3008.325365434222</v>
      </c>
      <c r="D2" s="31">
        <f t="shared" si="0"/>
        <v>3161.3894239036977</v>
      </c>
      <c r="E2" s="31">
        <f t="shared" si="0"/>
        <v>4744.9268271711098</v>
      </c>
      <c r="F2" s="31">
        <f t="shared" si="0"/>
        <v>3942.1683576956138</v>
      </c>
      <c r="G2" s="31">
        <f t="shared" si="0"/>
        <v>4772.3229578675846</v>
      </c>
      <c r="H2" s="31">
        <f t="shared" si="0"/>
        <v>6399.5275150472908</v>
      </c>
      <c r="I2" s="31">
        <f t="shared" si="0"/>
        <v>5871.9952708512474</v>
      </c>
      <c r="J2" s="31">
        <f t="shared" si="0"/>
        <v>4835.4114359415298</v>
      </c>
      <c r="K2" s="31">
        <f t="shared" si="0"/>
        <v>5525.0121238177117</v>
      </c>
      <c r="L2" s="31">
        <f t="shared" si="0"/>
        <v>4549.1118658641444</v>
      </c>
      <c r="M2" s="31">
        <f t="shared" si="0"/>
        <v>3955.0706792777301</v>
      </c>
      <c r="N2" s="31">
        <f t="shared" si="0"/>
        <v>4326.082975064488</v>
      </c>
      <c r="O2" s="31">
        <f t="shared" si="0"/>
        <v>4039.6595872742914</v>
      </c>
      <c r="P2" s="31">
        <f t="shared" si="0"/>
        <v>4550.8480653482357</v>
      </c>
      <c r="Q2" s="31">
        <f t="shared" si="0"/>
        <v>5816.362166809974</v>
      </c>
      <c r="R2" s="31">
        <f t="shared" si="0"/>
        <v>6088.9993981083389</v>
      </c>
      <c r="S2" s="31">
        <f t="shared" si="0"/>
        <v>6229.4302665520208</v>
      </c>
      <c r="T2" s="31">
        <f t="shared" si="0"/>
        <v>5953.8287188306103</v>
      </c>
      <c r="U2" s="31">
        <f t="shared" si="0"/>
        <v>6124.7969045571772</v>
      </c>
      <c r="V2" s="31">
        <f t="shared" si="0"/>
        <v>5971.5964746345653</v>
      </c>
      <c r="W2" s="31">
        <f t="shared" si="0"/>
        <v>5083.2803955288055</v>
      </c>
      <c r="X2" s="31">
        <f t="shared" ref="X2" si="1">SUM(X3,X17,X22,X25,X26,X51,X52,X71,X74,X75,X76)</f>
        <v>5287.9083404987095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12.610146173688729</v>
      </c>
      <c r="D3" s="34">
        <f t="shared" si="2"/>
        <v>3.1491831470335341</v>
      </c>
      <c r="E3" s="34">
        <f t="shared" si="2"/>
        <v>0</v>
      </c>
      <c r="F3" s="34">
        <f t="shared" si="2"/>
        <v>0</v>
      </c>
      <c r="G3" s="34">
        <f t="shared" si="2"/>
        <v>28.972484952708509</v>
      </c>
      <c r="H3" s="34">
        <f t="shared" si="2"/>
        <v>22.04428202923474</v>
      </c>
      <c r="I3" s="34">
        <f t="shared" si="2"/>
        <v>15.388392089423897</v>
      </c>
      <c r="J3" s="34">
        <f t="shared" si="2"/>
        <v>46.526741186586406</v>
      </c>
      <c r="K3" s="34">
        <f t="shared" si="2"/>
        <v>19.940068787618223</v>
      </c>
      <c r="L3" s="34">
        <f t="shared" si="2"/>
        <v>16.026999140154771</v>
      </c>
      <c r="M3" s="34">
        <f t="shared" si="2"/>
        <v>49.51900257953568</v>
      </c>
      <c r="N3" s="34">
        <f t="shared" si="2"/>
        <v>23.866380051590713</v>
      </c>
      <c r="O3" s="34">
        <f t="shared" si="2"/>
        <v>13.292347377472055</v>
      </c>
      <c r="P3" s="34">
        <f t="shared" si="2"/>
        <v>3.8343078245915732</v>
      </c>
      <c r="Q3" s="34">
        <f t="shared" si="2"/>
        <v>9.5755803955288048</v>
      </c>
      <c r="R3" s="34">
        <f t="shared" si="2"/>
        <v>66.259243336199475</v>
      </c>
      <c r="S3" s="34">
        <f t="shared" si="2"/>
        <v>0.52957867583834906</v>
      </c>
      <c r="T3" s="34">
        <f t="shared" si="2"/>
        <v>0.45623387790197761</v>
      </c>
      <c r="U3" s="34">
        <f t="shared" si="2"/>
        <v>1.1386070507308681</v>
      </c>
      <c r="V3" s="34">
        <f t="shared" si="2"/>
        <v>9.1659501289767839E-2</v>
      </c>
      <c r="W3" s="34">
        <f t="shared" si="2"/>
        <v>0.59621668099742053</v>
      </c>
      <c r="X3" s="34">
        <f t="shared" ref="X3" si="3">SUM(X4,X8,X11)</f>
        <v>21.784694754944109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44.007394668959577</v>
      </c>
      <c r="K4" s="29">
        <f t="shared" si="4"/>
        <v>0</v>
      </c>
      <c r="L4" s="29">
        <f t="shared" si="4"/>
        <v>11.119088564058469</v>
      </c>
      <c r="M4" s="29">
        <f t="shared" si="4"/>
        <v>30.87085124677558</v>
      </c>
      <c r="N4" s="29">
        <f t="shared" si="4"/>
        <v>23.645743766122099</v>
      </c>
      <c r="O4" s="29">
        <f t="shared" si="4"/>
        <v>5.1606190885640588</v>
      </c>
      <c r="P4" s="29">
        <f t="shared" si="4"/>
        <v>3.6590713671539121</v>
      </c>
      <c r="Q4" s="29">
        <f t="shared" si="4"/>
        <v>3.0492691315563198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0.60988822012037824</v>
      </c>
      <c r="M5" s="10">
        <v>0</v>
      </c>
      <c r="N5" s="10">
        <v>0</v>
      </c>
      <c r="O5" s="10">
        <v>1.2196904557179711</v>
      </c>
      <c r="P5" s="10">
        <v>3.6590713671539121</v>
      </c>
      <c r="Q5" s="10">
        <v>3.0492691315563198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44.007394668959577</v>
      </c>
      <c r="K6" s="10">
        <v>0</v>
      </c>
      <c r="L6" s="10">
        <v>10.50920034393809</v>
      </c>
      <c r="M6" s="10">
        <v>30.87085124677558</v>
      </c>
      <c r="N6" s="10">
        <v>23.645743766122099</v>
      </c>
      <c r="O6" s="10">
        <v>3.940928632846088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4.681169389509888</v>
      </c>
      <c r="J8" s="29">
        <f t="shared" si="6"/>
        <v>0</v>
      </c>
      <c r="K8" s="29">
        <f t="shared" si="6"/>
        <v>2.934479793637145</v>
      </c>
      <c r="L8" s="29">
        <f t="shared" si="6"/>
        <v>1.760189165950129</v>
      </c>
      <c r="M8" s="29">
        <f t="shared" si="6"/>
        <v>15.49896818572657</v>
      </c>
      <c r="N8" s="29">
        <f t="shared" si="6"/>
        <v>0.22063628546861561</v>
      </c>
      <c r="O8" s="29">
        <f t="shared" si="6"/>
        <v>8.1317282889079969</v>
      </c>
      <c r="P8" s="29">
        <f t="shared" si="6"/>
        <v>0.1752364574376612</v>
      </c>
      <c r="Q8" s="29">
        <f t="shared" si="6"/>
        <v>6.5263112639724854</v>
      </c>
      <c r="R8" s="29">
        <f t="shared" si="6"/>
        <v>66.259243336199475</v>
      </c>
      <c r="S8" s="29">
        <f t="shared" si="6"/>
        <v>0.52957867583834906</v>
      </c>
      <c r="T8" s="29">
        <f t="shared" si="6"/>
        <v>0.42785898538263112</v>
      </c>
      <c r="U8" s="29">
        <f t="shared" si="6"/>
        <v>1.1015477214101459</v>
      </c>
      <c r="V8" s="29">
        <f t="shared" si="6"/>
        <v>7.7644024075666382E-2</v>
      </c>
      <c r="W8" s="29">
        <f t="shared" si="6"/>
        <v>0.35546001719690462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4.681169389509888</v>
      </c>
      <c r="J9" s="10">
        <v>0</v>
      </c>
      <c r="K9" s="10">
        <v>2.934479793637145</v>
      </c>
      <c r="L9" s="10">
        <v>1.760189165950129</v>
      </c>
      <c r="M9" s="10">
        <v>15.27841788478074</v>
      </c>
      <c r="N9" s="10">
        <v>0</v>
      </c>
      <c r="O9" s="10">
        <v>7.0289767841788473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0.2205503009458297</v>
      </c>
      <c r="N10" s="10">
        <v>0.22063628546861561</v>
      </c>
      <c r="O10" s="10">
        <v>1.102751504729149</v>
      </c>
      <c r="P10" s="10">
        <v>0.1752364574376612</v>
      </c>
      <c r="Q10" s="10">
        <v>6.5263112639724854</v>
      </c>
      <c r="R10" s="10">
        <v>66.259243336199475</v>
      </c>
      <c r="S10" s="10">
        <v>0.52957867583834906</v>
      </c>
      <c r="T10" s="10">
        <v>0.42785898538263112</v>
      </c>
      <c r="U10" s="10">
        <v>1.1015477214101459</v>
      </c>
      <c r="V10" s="10">
        <v>7.7644024075666382E-2</v>
      </c>
      <c r="W10" s="10">
        <v>0.35546001719690462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12.610146173688729</v>
      </c>
      <c r="D11" s="29">
        <f t="shared" si="8"/>
        <v>3.1491831470335341</v>
      </c>
      <c r="E11" s="29">
        <f t="shared" si="8"/>
        <v>0</v>
      </c>
      <c r="F11" s="29">
        <f t="shared" si="8"/>
        <v>0</v>
      </c>
      <c r="G11" s="29">
        <f t="shared" si="8"/>
        <v>28.972484952708509</v>
      </c>
      <c r="H11" s="29">
        <f t="shared" si="8"/>
        <v>22.04428202923474</v>
      </c>
      <c r="I11" s="29">
        <f t="shared" si="8"/>
        <v>10.707222699914009</v>
      </c>
      <c r="J11" s="29">
        <f t="shared" si="8"/>
        <v>2.5193465176268268</v>
      </c>
      <c r="K11" s="29">
        <f t="shared" si="8"/>
        <v>17.005588993981078</v>
      </c>
      <c r="L11" s="29">
        <f t="shared" si="8"/>
        <v>3.1477214101461728</v>
      </c>
      <c r="M11" s="29">
        <f t="shared" si="8"/>
        <v>3.1491831470335341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2.8374892519346519E-2</v>
      </c>
      <c r="U11" s="29">
        <f t="shared" si="8"/>
        <v>3.705932932072227E-2</v>
      </c>
      <c r="V11" s="29">
        <f t="shared" si="8"/>
        <v>1.4015477214101461E-2</v>
      </c>
      <c r="W11" s="29">
        <f t="shared" si="8"/>
        <v>0.24075666380051591</v>
      </c>
      <c r="X11" s="29">
        <f t="shared" ref="X11" si="9">SUM(X12:X16)</f>
        <v>21.784694754944109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12.610146173688729</v>
      </c>
      <c r="D13" s="10">
        <v>3.1491831470335341</v>
      </c>
      <c r="E13" s="10">
        <v>0</v>
      </c>
      <c r="F13" s="10">
        <v>0</v>
      </c>
      <c r="G13" s="10">
        <v>28.972484952708509</v>
      </c>
      <c r="H13" s="10">
        <v>22.04428202923474</v>
      </c>
      <c r="I13" s="10">
        <v>10.707222699914009</v>
      </c>
      <c r="J13" s="10">
        <v>2.5193465176268268</v>
      </c>
      <c r="K13" s="10">
        <v>17.005588993981078</v>
      </c>
      <c r="L13" s="10">
        <v>3.1477214101461728</v>
      </c>
      <c r="M13" s="10">
        <v>3.1491831470335341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2.8374892519346519E-2</v>
      </c>
      <c r="U13" s="10">
        <v>3.705932932072227E-2</v>
      </c>
      <c r="V13" s="10">
        <v>1.4015477214101461E-2</v>
      </c>
      <c r="W13" s="10">
        <v>0.24075666380051591</v>
      </c>
      <c r="X13" s="10">
        <v>21.784694754944109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0.20997420464316419</v>
      </c>
      <c r="L22" s="37">
        <f t="shared" si="12"/>
        <v>0.20997420464316419</v>
      </c>
      <c r="M22" s="37">
        <f t="shared" si="12"/>
        <v>0.20997420464316419</v>
      </c>
      <c r="N22" s="37">
        <f t="shared" si="12"/>
        <v>0.41986242476354252</v>
      </c>
      <c r="O22" s="37">
        <f t="shared" si="12"/>
        <v>0</v>
      </c>
      <c r="P22" s="37">
        <f t="shared" si="12"/>
        <v>0.41986242476354252</v>
      </c>
      <c r="Q22" s="37">
        <f t="shared" si="12"/>
        <v>0.62983662940670682</v>
      </c>
      <c r="R22" s="37">
        <f t="shared" si="12"/>
        <v>0.20997420464316419</v>
      </c>
      <c r="S22" s="37">
        <f t="shared" si="12"/>
        <v>0.20997420464316419</v>
      </c>
      <c r="T22" s="37">
        <f t="shared" si="12"/>
        <v>9.1659501289767839E-2</v>
      </c>
      <c r="U22" s="37">
        <f t="shared" si="12"/>
        <v>3.9208942390369733E-2</v>
      </c>
      <c r="V22" s="37">
        <f t="shared" si="12"/>
        <v>0.21977644024075671</v>
      </c>
      <c r="W22" s="37">
        <f t="shared" si="12"/>
        <v>9.4496990541702491E-2</v>
      </c>
      <c r="X22" s="37">
        <f t="shared" ref="X22" si="13">SUM(X23:X24)</f>
        <v>8.538263112639724E-2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0.20997420464316419</v>
      </c>
      <c r="L23" s="10">
        <v>0.20997420464316419</v>
      </c>
      <c r="M23" s="10">
        <v>0.20997420464316419</v>
      </c>
      <c r="N23" s="10">
        <v>0.41986242476354252</v>
      </c>
      <c r="O23" s="10">
        <v>0</v>
      </c>
      <c r="P23" s="10">
        <v>0.41986242476354252</v>
      </c>
      <c r="Q23" s="10">
        <v>0.62983662940670682</v>
      </c>
      <c r="R23" s="10">
        <v>0.20997420464316419</v>
      </c>
      <c r="S23" s="10">
        <v>0.20997420464316419</v>
      </c>
      <c r="T23" s="10">
        <v>9.1659501289767839E-2</v>
      </c>
      <c r="U23" s="10">
        <v>3.9208942390369733E-2</v>
      </c>
      <c r="V23" s="10">
        <v>0.21977644024075671</v>
      </c>
      <c r="W23" s="10">
        <v>9.4496990541702491E-2</v>
      </c>
      <c r="X23" s="10">
        <v>8.538263112639724E-2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2869.3179707652621</v>
      </c>
      <c r="D26" s="37">
        <f t="shared" si="14"/>
        <v>2979.6503869303529</v>
      </c>
      <c r="E26" s="37">
        <f t="shared" si="14"/>
        <v>4462.0377472055034</v>
      </c>
      <c r="F26" s="37">
        <f t="shared" si="14"/>
        <v>3680.2595012897668</v>
      </c>
      <c r="G26" s="37">
        <f t="shared" si="14"/>
        <v>4419.5327601031822</v>
      </c>
      <c r="H26" s="37">
        <f t="shared" si="14"/>
        <v>5928.3000859845224</v>
      </c>
      <c r="I26" s="37">
        <f t="shared" si="14"/>
        <v>5404.1563198624253</v>
      </c>
      <c r="J26" s="37">
        <f t="shared" si="14"/>
        <v>4499.9044711951847</v>
      </c>
      <c r="K26" s="37">
        <f t="shared" si="14"/>
        <v>5060.404557179706</v>
      </c>
      <c r="L26" s="37">
        <f t="shared" si="14"/>
        <v>4230.0012897678416</v>
      </c>
      <c r="M26" s="37">
        <f t="shared" si="14"/>
        <v>3616.6233877901977</v>
      </c>
      <c r="N26" s="37">
        <f t="shared" si="14"/>
        <v>3808.0073946689595</v>
      </c>
      <c r="O26" s="37">
        <f t="shared" si="14"/>
        <v>3472.461736887361</v>
      </c>
      <c r="P26" s="37">
        <f t="shared" si="14"/>
        <v>3927.3715391229571</v>
      </c>
      <c r="Q26" s="37">
        <f t="shared" si="14"/>
        <v>4775.9057609630263</v>
      </c>
      <c r="R26" s="37">
        <f t="shared" si="14"/>
        <v>4905.7895958727413</v>
      </c>
      <c r="S26" s="37">
        <f t="shared" si="14"/>
        <v>5332.6114359415296</v>
      </c>
      <c r="T26" s="37">
        <f t="shared" si="14"/>
        <v>5197.3453138435079</v>
      </c>
      <c r="U26" s="37">
        <f t="shared" si="14"/>
        <v>5499.7822871883045</v>
      </c>
      <c r="V26" s="37">
        <f t="shared" si="14"/>
        <v>5581.1440240756656</v>
      </c>
      <c r="W26" s="37">
        <f t="shared" si="14"/>
        <v>4458.5245055889945</v>
      </c>
      <c r="X26" s="37">
        <f t="shared" ref="X26" si="15">SUM(X27,X33)</f>
        <v>4050.6386070507301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3.5150472914875319</v>
      </c>
      <c r="L27" s="29">
        <f t="shared" si="16"/>
        <v>0</v>
      </c>
      <c r="M27" s="29">
        <f t="shared" si="16"/>
        <v>87.729148753224422</v>
      </c>
      <c r="N27" s="29">
        <f t="shared" si="16"/>
        <v>76.194496990541708</v>
      </c>
      <c r="O27" s="29">
        <f t="shared" si="16"/>
        <v>94.182975064488389</v>
      </c>
      <c r="P27" s="29">
        <f t="shared" si="16"/>
        <v>59.372312983662937</v>
      </c>
      <c r="Q27" s="29">
        <f t="shared" si="16"/>
        <v>50.466466036113488</v>
      </c>
      <c r="R27" s="29">
        <f t="shared" si="16"/>
        <v>94.182975064488389</v>
      </c>
      <c r="S27" s="29">
        <f t="shared" si="16"/>
        <v>79.198796216680989</v>
      </c>
      <c r="T27" s="29">
        <f t="shared" si="16"/>
        <v>88.286758383490962</v>
      </c>
      <c r="U27" s="29">
        <f t="shared" si="16"/>
        <v>46.622871883061052</v>
      </c>
      <c r="V27" s="29">
        <f t="shared" si="16"/>
        <v>43.707566638005162</v>
      </c>
      <c r="W27" s="29">
        <f t="shared" si="16"/>
        <v>49.513155631986237</v>
      </c>
      <c r="X27" s="29">
        <f t="shared" ref="X27" si="17">SUM(X28:X32)</f>
        <v>51.938607050730866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77.184006878761821</v>
      </c>
      <c r="N28" s="10">
        <v>76.194496990541708</v>
      </c>
      <c r="O28" s="10">
        <v>48.487360275150472</v>
      </c>
      <c r="P28" s="10">
        <v>59.372312983662937</v>
      </c>
      <c r="Q28" s="10">
        <v>50.466466036113488</v>
      </c>
      <c r="R28" s="10">
        <v>48.487360275150472</v>
      </c>
      <c r="S28" s="10">
        <v>13.853568357695609</v>
      </c>
      <c r="T28" s="10">
        <v>36.343078245915727</v>
      </c>
      <c r="U28" s="10">
        <v>0.1168529664660361</v>
      </c>
      <c r="V28" s="10">
        <v>5.1940670679277723</v>
      </c>
      <c r="W28" s="10">
        <v>8.8631986242476337</v>
      </c>
      <c r="X28" s="10">
        <v>7.6525365434221833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38.982373172828893</v>
      </c>
      <c r="T29" s="10">
        <v>28.50713671539123</v>
      </c>
      <c r="U29" s="10">
        <v>18.839122957867581</v>
      </c>
      <c r="V29" s="10">
        <v>35.531900257953573</v>
      </c>
      <c r="W29" s="10">
        <v>31.719948409286332</v>
      </c>
      <c r="X29" s="10">
        <v>28.304901117798789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3.5150472914875319</v>
      </c>
      <c r="L31" s="10">
        <v>0</v>
      </c>
      <c r="M31" s="10">
        <v>10.545141874462599</v>
      </c>
      <c r="N31" s="10">
        <v>0</v>
      </c>
      <c r="O31" s="10">
        <v>45.695614789337917</v>
      </c>
      <c r="P31" s="10">
        <v>0</v>
      </c>
      <c r="Q31" s="10">
        <v>0</v>
      </c>
      <c r="R31" s="10">
        <v>45.695614789337917</v>
      </c>
      <c r="S31" s="10">
        <v>26.362854686156489</v>
      </c>
      <c r="T31" s="10">
        <v>23.436543422184009</v>
      </c>
      <c r="U31" s="10">
        <v>27.66689595872743</v>
      </c>
      <c r="V31" s="10">
        <v>2.981599312123818</v>
      </c>
      <c r="W31" s="10">
        <v>8.930008598452277</v>
      </c>
      <c r="X31" s="10">
        <v>15.981169389509891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2869.3179707652621</v>
      </c>
      <c r="D33" s="29">
        <f t="shared" si="18"/>
        <v>2979.6503869303529</v>
      </c>
      <c r="E33" s="29">
        <f t="shared" si="18"/>
        <v>4462.0377472055034</v>
      </c>
      <c r="F33" s="29">
        <f t="shared" si="18"/>
        <v>3680.2595012897668</v>
      </c>
      <c r="G33" s="29">
        <f t="shared" si="18"/>
        <v>4419.5327601031822</v>
      </c>
      <c r="H33" s="29">
        <f t="shared" si="18"/>
        <v>5928.3000859845224</v>
      </c>
      <c r="I33" s="29">
        <f t="shared" si="18"/>
        <v>5404.1563198624253</v>
      </c>
      <c r="J33" s="29">
        <f t="shared" si="18"/>
        <v>4499.9044711951847</v>
      </c>
      <c r="K33" s="29">
        <f t="shared" si="18"/>
        <v>5056.8895098882185</v>
      </c>
      <c r="L33" s="29">
        <f t="shared" si="18"/>
        <v>4230.0012897678416</v>
      </c>
      <c r="M33" s="29">
        <f t="shared" si="18"/>
        <v>3528.8942390369734</v>
      </c>
      <c r="N33" s="29">
        <f t="shared" si="18"/>
        <v>3731.8128976784178</v>
      </c>
      <c r="O33" s="29">
        <f t="shared" si="18"/>
        <v>3378.2787618228726</v>
      </c>
      <c r="P33" s="29">
        <f t="shared" si="18"/>
        <v>3867.999226139294</v>
      </c>
      <c r="Q33" s="29">
        <f t="shared" si="18"/>
        <v>4725.4392949269131</v>
      </c>
      <c r="R33" s="29">
        <f t="shared" si="18"/>
        <v>4811.606620808253</v>
      </c>
      <c r="S33" s="29">
        <f t="shared" si="18"/>
        <v>5253.4126397248483</v>
      </c>
      <c r="T33" s="29">
        <f t="shared" si="18"/>
        <v>5109.0585554600166</v>
      </c>
      <c r="U33" s="29">
        <f t="shared" si="18"/>
        <v>5453.1594153052438</v>
      </c>
      <c r="V33" s="29">
        <f t="shared" si="18"/>
        <v>5537.4364574376605</v>
      </c>
      <c r="W33" s="29">
        <f t="shared" si="18"/>
        <v>4409.011349957008</v>
      </c>
      <c r="X33" s="29">
        <f t="shared" ref="X33" si="19">SUM(X34:X50)</f>
        <v>3998.6999999999994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83.600859845227859</v>
      </c>
      <c r="D36" s="10">
        <v>42.93018056749785</v>
      </c>
      <c r="E36" s="10">
        <v>66.65468615649182</v>
      </c>
      <c r="F36" s="10">
        <v>48.578847807394673</v>
      </c>
      <c r="G36" s="10">
        <v>53.097850386930347</v>
      </c>
      <c r="H36" s="10">
        <v>86.228116938950976</v>
      </c>
      <c r="I36" s="10">
        <v>127.62828890799651</v>
      </c>
      <c r="J36" s="10">
        <v>93.126397248495266</v>
      </c>
      <c r="K36" s="10">
        <v>167.85743766122101</v>
      </c>
      <c r="L36" s="10">
        <v>288.61883061049008</v>
      </c>
      <c r="M36" s="10">
        <v>242.5884780739467</v>
      </c>
      <c r="N36" s="10">
        <v>227.64230438521071</v>
      </c>
      <c r="O36" s="10">
        <v>206.94754944110059</v>
      </c>
      <c r="P36" s="10">
        <v>233.39088564058471</v>
      </c>
      <c r="Q36" s="10">
        <v>234.5405846947549</v>
      </c>
      <c r="R36" s="10">
        <v>280.52889079965598</v>
      </c>
      <c r="S36" s="10">
        <v>341.46345657781598</v>
      </c>
      <c r="T36" s="10">
        <v>359.28839208942389</v>
      </c>
      <c r="U36" s="10">
        <v>372.80137575236449</v>
      </c>
      <c r="V36" s="10">
        <v>359.18288907996549</v>
      </c>
      <c r="W36" s="10">
        <v>339.76629406706792</v>
      </c>
      <c r="X36" s="10">
        <v>313.68555460017188</v>
      </c>
    </row>
    <row r="37" spans="1:24" ht="11.25" customHeight="1" x14ac:dyDescent="0.2">
      <c r="A37" s="41" t="s">
        <v>61</v>
      </c>
      <c r="B37" s="9" t="s">
        <v>62</v>
      </c>
      <c r="C37" s="10">
        <v>1177.651160791057</v>
      </c>
      <c r="D37" s="10">
        <v>1067.6101461736889</v>
      </c>
      <c r="E37" s="10">
        <v>2095.0128976784181</v>
      </c>
      <c r="F37" s="10">
        <v>1825.2006018916591</v>
      </c>
      <c r="G37" s="10">
        <v>2077.025451418745</v>
      </c>
      <c r="H37" s="10">
        <v>2822.256405846947</v>
      </c>
      <c r="I37" s="10">
        <v>2901.2587274290631</v>
      </c>
      <c r="J37" s="10">
        <v>2296.5722269991402</v>
      </c>
      <c r="K37" s="10">
        <v>2412.3234737747198</v>
      </c>
      <c r="L37" s="10">
        <v>1745.566036113499</v>
      </c>
      <c r="M37" s="10">
        <v>1414.376354256234</v>
      </c>
      <c r="N37" s="10">
        <v>1781.220464316423</v>
      </c>
      <c r="O37" s="10">
        <v>1609.7494411006021</v>
      </c>
      <c r="P37" s="10">
        <v>1758.357695614789</v>
      </c>
      <c r="Q37" s="10">
        <v>1796.808770421324</v>
      </c>
      <c r="R37" s="10">
        <v>1855.0049871023209</v>
      </c>
      <c r="S37" s="10">
        <v>2207.3000859845229</v>
      </c>
      <c r="T37" s="10">
        <v>2006.844711951848</v>
      </c>
      <c r="U37" s="10">
        <v>2250.5386930352529</v>
      </c>
      <c r="V37" s="10">
        <v>2273.2834909716248</v>
      </c>
      <c r="W37" s="10">
        <v>1956.983319002579</v>
      </c>
      <c r="X37" s="10">
        <v>1733.891401547721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1.058125537403267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0.21934651762682719</v>
      </c>
      <c r="W38" s="10">
        <v>0.24462596732588129</v>
      </c>
      <c r="X38" s="10">
        <v>0.1658641444539983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69.518486672398964</v>
      </c>
      <c r="D40" s="10">
        <v>68.465176268271705</v>
      </c>
      <c r="E40" s="10">
        <v>46.345657781599307</v>
      </c>
      <c r="F40" s="10">
        <v>88.478073946689591</v>
      </c>
      <c r="G40" s="10">
        <v>84.264832330180568</v>
      </c>
      <c r="H40" s="10">
        <v>117.66930352536539</v>
      </c>
      <c r="I40" s="10">
        <v>106.0188306104901</v>
      </c>
      <c r="J40" s="10">
        <v>151.92751504729151</v>
      </c>
      <c r="K40" s="10">
        <v>186.82502149613069</v>
      </c>
      <c r="L40" s="10">
        <v>180.57936371453141</v>
      </c>
      <c r="M40" s="10">
        <v>185.02287188306099</v>
      </c>
      <c r="N40" s="10">
        <v>171.80834049871021</v>
      </c>
      <c r="O40" s="10">
        <v>191.0339638865004</v>
      </c>
      <c r="P40" s="10">
        <v>197.06732588134139</v>
      </c>
      <c r="Q40" s="10">
        <v>260.11883061049008</v>
      </c>
      <c r="R40" s="10">
        <v>322.56079105760961</v>
      </c>
      <c r="S40" s="10">
        <v>298.76079105760971</v>
      </c>
      <c r="T40" s="10">
        <v>310.24264832330181</v>
      </c>
      <c r="U40" s="10">
        <v>376.25382631126399</v>
      </c>
      <c r="V40" s="10">
        <v>432.06595012897668</v>
      </c>
      <c r="W40" s="10">
        <v>187.48314703353401</v>
      </c>
      <c r="X40" s="10">
        <v>223.70128976784181</v>
      </c>
    </row>
    <row r="41" spans="1:24" ht="11.25" customHeight="1" x14ac:dyDescent="0.2">
      <c r="A41" s="41" t="s">
        <v>69</v>
      </c>
      <c r="B41" s="9" t="s">
        <v>70</v>
      </c>
      <c r="C41" s="10">
        <v>1.0461736887360269</v>
      </c>
      <c r="D41" s="10">
        <v>10.46147893379192</v>
      </c>
      <c r="E41" s="10">
        <v>0</v>
      </c>
      <c r="F41" s="10">
        <v>0</v>
      </c>
      <c r="G41" s="10">
        <v>11.50756663800516</v>
      </c>
      <c r="H41" s="10">
        <v>5.1333619948409286</v>
      </c>
      <c r="I41" s="10">
        <v>4.1068787618228706</v>
      </c>
      <c r="J41" s="10">
        <v>0</v>
      </c>
      <c r="K41" s="10">
        <v>1.0269131556319859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2.0636285468615648E-3</v>
      </c>
      <c r="U41" s="10">
        <v>4.1272570937231296E-3</v>
      </c>
      <c r="V41" s="10">
        <v>3.095442820292347E-3</v>
      </c>
      <c r="W41" s="10">
        <v>5.1590713671539118E-3</v>
      </c>
      <c r="X41" s="10">
        <v>2.0636285468615648E-3</v>
      </c>
    </row>
    <row r="42" spans="1:24" ht="11.25" customHeight="1" x14ac:dyDescent="0.2">
      <c r="A42" s="41" t="s">
        <v>71</v>
      </c>
      <c r="B42" s="9" t="s">
        <v>72</v>
      </c>
      <c r="C42" s="10">
        <v>25.508770421324162</v>
      </c>
      <c r="D42" s="10">
        <v>47.828890799656058</v>
      </c>
      <c r="E42" s="10">
        <v>52.080309544282017</v>
      </c>
      <c r="F42" s="10">
        <v>44.640326741186577</v>
      </c>
      <c r="G42" s="10">
        <v>60.583233018056752</v>
      </c>
      <c r="H42" s="10">
        <v>123.8678417884781</v>
      </c>
      <c r="I42" s="10">
        <v>108.1219260533104</v>
      </c>
      <c r="J42" s="10">
        <v>150.1213241616509</v>
      </c>
      <c r="K42" s="10">
        <v>162.7152192605331</v>
      </c>
      <c r="L42" s="10">
        <v>169.00619088564059</v>
      </c>
      <c r="M42" s="10">
        <v>148.01160791057609</v>
      </c>
      <c r="N42" s="10">
        <v>107.0722269991401</v>
      </c>
      <c r="O42" s="10">
        <v>61.933963886500429</v>
      </c>
      <c r="P42" s="10">
        <v>67.182545141874456</v>
      </c>
      <c r="Q42" s="10">
        <v>113.37059329320719</v>
      </c>
      <c r="R42" s="10">
        <v>132.26569217540839</v>
      </c>
      <c r="S42" s="10">
        <v>115.4700773860705</v>
      </c>
      <c r="T42" s="10">
        <v>256.77110920034391</v>
      </c>
      <c r="U42" s="10">
        <v>211.24058469475489</v>
      </c>
      <c r="V42" s="10">
        <v>194.0394668959587</v>
      </c>
      <c r="W42" s="10">
        <v>178.8128116938951</v>
      </c>
      <c r="X42" s="10">
        <v>173.18933791917451</v>
      </c>
    </row>
    <row r="43" spans="1:24" ht="11.25" customHeight="1" x14ac:dyDescent="0.2">
      <c r="A43" s="41" t="s">
        <v>73</v>
      </c>
      <c r="B43" s="9" t="s">
        <v>74</v>
      </c>
      <c r="C43" s="10">
        <v>1249.9044711951849</v>
      </c>
      <c r="D43" s="10">
        <v>1339.2567497850389</v>
      </c>
      <c r="E43" s="10">
        <v>1900.0190885640579</v>
      </c>
      <c r="F43" s="10">
        <v>1386.5004299226141</v>
      </c>
      <c r="G43" s="10">
        <v>1634.016423043852</v>
      </c>
      <c r="H43" s="10">
        <v>1951.3709372312981</v>
      </c>
      <c r="I43" s="10">
        <v>1646.3408426483229</v>
      </c>
      <c r="J43" s="10">
        <v>1202.660705073087</v>
      </c>
      <c r="K43" s="10">
        <v>1088.659587274291</v>
      </c>
      <c r="L43" s="10">
        <v>1109.200343938091</v>
      </c>
      <c r="M43" s="10">
        <v>839.08950988822016</v>
      </c>
      <c r="N43" s="10">
        <v>741.5209802235596</v>
      </c>
      <c r="O43" s="10">
        <v>718.60171969045564</v>
      </c>
      <c r="P43" s="10">
        <v>876.71435941530524</v>
      </c>
      <c r="Q43" s="10">
        <v>1657.1421324161649</v>
      </c>
      <c r="R43" s="10">
        <v>1630.790025795357</v>
      </c>
      <c r="S43" s="10">
        <v>1712.886930352536</v>
      </c>
      <c r="T43" s="10">
        <v>1568.085124677558</v>
      </c>
      <c r="U43" s="10">
        <v>1607.2058469475489</v>
      </c>
      <c r="V43" s="10">
        <v>1552.9082545141871</v>
      </c>
      <c r="W43" s="10">
        <v>1188.9206362854691</v>
      </c>
      <c r="X43" s="10">
        <v>902.89466895958731</v>
      </c>
    </row>
    <row r="44" spans="1:24" ht="11.25" customHeight="1" x14ac:dyDescent="0.2">
      <c r="A44" s="41" t="s">
        <v>75</v>
      </c>
      <c r="B44" s="9" t="s">
        <v>76</v>
      </c>
      <c r="C44" s="10">
        <v>72.370335339638856</v>
      </c>
      <c r="D44" s="10">
        <v>214.216079105761</v>
      </c>
      <c r="E44" s="10">
        <v>170.79389509888219</v>
      </c>
      <c r="F44" s="10">
        <v>211.32132416165089</v>
      </c>
      <c r="G44" s="10">
        <v>396.58925193465171</v>
      </c>
      <c r="H44" s="10">
        <v>701.5095442820292</v>
      </c>
      <c r="I44" s="10">
        <v>381.15030094582983</v>
      </c>
      <c r="J44" s="10">
        <v>458.34531384350811</v>
      </c>
      <c r="K44" s="10">
        <v>846.25012897678403</v>
      </c>
      <c r="L44" s="10">
        <v>369.57102321582113</v>
      </c>
      <c r="M44" s="10">
        <v>400.37979363714533</v>
      </c>
      <c r="N44" s="10">
        <v>318.42932072226989</v>
      </c>
      <c r="O44" s="10">
        <v>285.62261392949267</v>
      </c>
      <c r="P44" s="10">
        <v>240.6159931212382</v>
      </c>
      <c r="Q44" s="10">
        <v>190.7864144453998</v>
      </c>
      <c r="R44" s="10">
        <v>152.25322441960449</v>
      </c>
      <c r="S44" s="10">
        <v>157.89226139294931</v>
      </c>
      <c r="T44" s="10">
        <v>148.7199484092863</v>
      </c>
      <c r="U44" s="10">
        <v>116.6063628546862</v>
      </c>
      <c r="V44" s="10">
        <v>130.74256233877901</v>
      </c>
      <c r="W44" s="10">
        <v>79.67343078245915</v>
      </c>
      <c r="X44" s="10">
        <v>137.11049011177991</v>
      </c>
    </row>
    <row r="45" spans="1:24" ht="11.25" customHeight="1" x14ac:dyDescent="0.2">
      <c r="A45" s="41" t="s">
        <v>77</v>
      </c>
      <c r="B45" s="9" t="s">
        <v>78</v>
      </c>
      <c r="C45" s="10">
        <v>19.203181427343079</v>
      </c>
      <c r="D45" s="10">
        <v>1.920292347377472</v>
      </c>
      <c r="E45" s="10">
        <v>0.96018916595012893</v>
      </c>
      <c r="F45" s="10">
        <v>3.8406706792777299</v>
      </c>
      <c r="G45" s="10">
        <v>22.083662940670681</v>
      </c>
      <c r="H45" s="10">
        <v>21.84368013757523</v>
      </c>
      <c r="I45" s="10">
        <v>26.24316423043852</v>
      </c>
      <c r="J45" s="10">
        <v>28.342648323301809</v>
      </c>
      <c r="K45" s="10">
        <v>45.139294926913152</v>
      </c>
      <c r="L45" s="10">
        <v>43.039810834049867</v>
      </c>
      <c r="M45" s="10">
        <v>53.537317282889077</v>
      </c>
      <c r="N45" s="10">
        <v>88.179105760963012</v>
      </c>
      <c r="O45" s="10">
        <v>93.427858985382628</v>
      </c>
      <c r="P45" s="10">
        <v>83.980137575236455</v>
      </c>
      <c r="Q45" s="10">
        <v>101.8258813413585</v>
      </c>
      <c r="R45" s="10">
        <v>112.3233877901978</v>
      </c>
      <c r="S45" s="10">
        <v>122.8209802235597</v>
      </c>
      <c r="T45" s="10">
        <v>127.66457437661219</v>
      </c>
      <c r="U45" s="10">
        <v>137.3411006018917</v>
      </c>
      <c r="V45" s="10">
        <v>135.7834909716251</v>
      </c>
      <c r="W45" s="10">
        <v>121.8319862424763</v>
      </c>
      <c r="X45" s="10">
        <v>110.2599312123818</v>
      </c>
    </row>
    <row r="46" spans="1:24" ht="11.25" customHeight="1" x14ac:dyDescent="0.2">
      <c r="A46" s="41" t="s">
        <v>79</v>
      </c>
      <c r="B46" s="9" t="s">
        <v>80</v>
      </c>
      <c r="C46" s="10">
        <v>35.525967325881339</v>
      </c>
      <c r="D46" s="10">
        <v>37.446259673258808</v>
      </c>
      <c r="E46" s="10">
        <v>12.48211521926053</v>
      </c>
      <c r="F46" s="10">
        <v>32.645485812553737</v>
      </c>
      <c r="G46" s="10">
        <v>33.605588993981087</v>
      </c>
      <c r="H46" s="10">
        <v>5.8684436801375748</v>
      </c>
      <c r="I46" s="10">
        <v>3.3591573516766982</v>
      </c>
      <c r="J46" s="10">
        <v>3.3591573516766982</v>
      </c>
      <c r="K46" s="10">
        <v>8.3978503869303527</v>
      </c>
      <c r="L46" s="10">
        <v>10.077386070507311</v>
      </c>
      <c r="M46" s="10">
        <v>26.03327601031814</v>
      </c>
      <c r="N46" s="10">
        <v>10.91719690455718</v>
      </c>
      <c r="O46" s="10">
        <v>13.436543422184011</v>
      </c>
      <c r="P46" s="10">
        <v>11.75692175408426</v>
      </c>
      <c r="Q46" s="10">
        <v>14.276268271711089</v>
      </c>
      <c r="R46" s="10">
        <v>0</v>
      </c>
      <c r="S46" s="10">
        <v>24.729922613929489</v>
      </c>
      <c r="T46" s="10">
        <v>27.853138435081689</v>
      </c>
      <c r="U46" s="10">
        <v>30.674978503869301</v>
      </c>
      <c r="V46" s="10">
        <v>28.298710232158211</v>
      </c>
      <c r="W46" s="10">
        <v>32.225881341358551</v>
      </c>
      <c r="X46" s="10">
        <v>31.4993981083405</v>
      </c>
    </row>
    <row r="47" spans="1:24" ht="11.25" customHeight="1" x14ac:dyDescent="0.2">
      <c r="A47" s="41" t="s">
        <v>81</v>
      </c>
      <c r="B47" s="9" t="s">
        <v>82</v>
      </c>
      <c r="C47" s="10">
        <v>3.8406706792777299</v>
      </c>
      <c r="D47" s="10">
        <v>0</v>
      </c>
      <c r="E47" s="10">
        <v>0</v>
      </c>
      <c r="F47" s="10">
        <v>1.920292347377472</v>
      </c>
      <c r="G47" s="10">
        <v>0</v>
      </c>
      <c r="H47" s="10">
        <v>0.83981083404987089</v>
      </c>
      <c r="I47" s="10">
        <v>0.83981083404987089</v>
      </c>
      <c r="J47" s="10">
        <v>0.83981083404987089</v>
      </c>
      <c r="K47" s="10">
        <v>4.1988822012037827</v>
      </c>
      <c r="L47" s="10">
        <v>3.3591573516766982</v>
      </c>
      <c r="M47" s="10">
        <v>10.91719690455718</v>
      </c>
      <c r="N47" s="10">
        <v>10.077386070507311</v>
      </c>
      <c r="O47" s="10">
        <v>12.596732588134129</v>
      </c>
      <c r="P47" s="10">
        <v>30.232158211521931</v>
      </c>
      <c r="Q47" s="10">
        <v>15.11607910576096</v>
      </c>
      <c r="R47" s="10">
        <v>28.552622527944969</v>
      </c>
      <c r="S47" s="10">
        <v>8.3978503869303527</v>
      </c>
      <c r="T47" s="10">
        <v>18.738865004299221</v>
      </c>
      <c r="U47" s="10">
        <v>17.19957007738607</v>
      </c>
      <c r="V47" s="10">
        <v>13.34325021496131</v>
      </c>
      <c r="W47" s="10">
        <v>9.5365434221840051</v>
      </c>
      <c r="X47" s="10">
        <v>11.97446259673259</v>
      </c>
    </row>
    <row r="48" spans="1:24" ht="11.25" customHeight="1" x14ac:dyDescent="0.2">
      <c r="A48" s="41" t="s">
        <v>83</v>
      </c>
      <c r="B48" s="9" t="s">
        <v>84</v>
      </c>
      <c r="C48" s="10">
        <v>90.821152192605325</v>
      </c>
      <c r="D48" s="10">
        <v>65.981169389509887</v>
      </c>
      <c r="E48" s="10">
        <v>34.154944110060192</v>
      </c>
      <c r="F48" s="10">
        <v>34.154944110060192</v>
      </c>
      <c r="G48" s="10">
        <v>45.798710232158207</v>
      </c>
      <c r="H48" s="10">
        <v>90.967583834909703</v>
      </c>
      <c r="I48" s="10">
        <v>98.343336199484085</v>
      </c>
      <c r="J48" s="10">
        <v>111.455803955288</v>
      </c>
      <c r="K48" s="10">
        <v>118.0326741186586</v>
      </c>
      <c r="L48" s="10">
        <v>280.3194325021496</v>
      </c>
      <c r="M48" s="10">
        <v>180.28564058469479</v>
      </c>
      <c r="N48" s="10">
        <v>170.46680997420461</v>
      </c>
      <c r="O48" s="10">
        <v>163.9104041272571</v>
      </c>
      <c r="P48" s="10">
        <v>219.63989681857259</v>
      </c>
      <c r="Q48" s="10">
        <v>200.79019776440239</v>
      </c>
      <c r="R48" s="10">
        <v>159.8126397248495</v>
      </c>
      <c r="S48" s="10">
        <v>178.66233877901979</v>
      </c>
      <c r="T48" s="10">
        <v>234.7260533104041</v>
      </c>
      <c r="U48" s="10">
        <v>220.93224419604471</v>
      </c>
      <c r="V48" s="10">
        <v>358.51152192605332</v>
      </c>
      <c r="W48" s="10">
        <v>260.49380911435941</v>
      </c>
      <c r="X48" s="10">
        <v>306.57480653482372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0.96018916595012893</v>
      </c>
      <c r="E49" s="10">
        <v>0.96018916595012893</v>
      </c>
      <c r="F49" s="10">
        <v>0.96018916595012893</v>
      </c>
      <c r="G49" s="10">
        <v>0.96018916595012893</v>
      </c>
      <c r="H49" s="10">
        <v>0.74505588993981076</v>
      </c>
      <c r="I49" s="10">
        <v>0.74505588993981076</v>
      </c>
      <c r="J49" s="10">
        <v>0</v>
      </c>
      <c r="K49" s="10">
        <v>0.75313843508168532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3.6199484092863277E-2</v>
      </c>
      <c r="U49" s="10">
        <v>7.2398968185726567E-2</v>
      </c>
      <c r="V49" s="10">
        <v>6.6208082545141878E-2</v>
      </c>
      <c r="W49" s="10">
        <v>8.3147033533963882E-2</v>
      </c>
      <c r="X49" s="10">
        <v>1.0084264832330181</v>
      </c>
    </row>
    <row r="50" spans="1:24" ht="11.25" customHeight="1" x14ac:dyDescent="0.2">
      <c r="A50" s="41" t="s">
        <v>87</v>
      </c>
      <c r="B50" s="9" t="s">
        <v>88</v>
      </c>
      <c r="C50" s="10">
        <v>40.32674118658641</v>
      </c>
      <c r="D50" s="10">
        <v>82.57377472055029</v>
      </c>
      <c r="E50" s="10">
        <v>82.57377472055029</v>
      </c>
      <c r="F50" s="10">
        <v>0.96018916595012893</v>
      </c>
      <c r="G50" s="10">
        <v>0</v>
      </c>
      <c r="H50" s="10">
        <v>0</v>
      </c>
      <c r="I50" s="10">
        <v>0</v>
      </c>
      <c r="J50" s="10">
        <v>3.1535683576956148</v>
      </c>
      <c r="K50" s="10">
        <v>14.70988822012038</v>
      </c>
      <c r="L50" s="10">
        <v>30.66371453138435</v>
      </c>
      <c r="M50" s="10">
        <v>28.652192605331042</v>
      </c>
      <c r="N50" s="10">
        <v>104.4787618228719</v>
      </c>
      <c r="O50" s="10">
        <v>21.017970765262248</v>
      </c>
      <c r="P50" s="10">
        <v>149.06130696474631</v>
      </c>
      <c r="Q50" s="10">
        <v>140.66354256233879</v>
      </c>
      <c r="R50" s="10">
        <v>137.51435941530519</v>
      </c>
      <c r="S50" s="10">
        <v>85.027944969905406</v>
      </c>
      <c r="T50" s="10">
        <v>50.085726569217528</v>
      </c>
      <c r="U50" s="10">
        <v>112.2883061049011</v>
      </c>
      <c r="V50" s="10">
        <v>58.98822012037833</v>
      </c>
      <c r="W50" s="10">
        <v>52.950558899398111</v>
      </c>
      <c r="X50" s="10">
        <v>52.742304385210659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0.81685296646603611</v>
      </c>
      <c r="S51" s="37">
        <v>0.94582975064488384</v>
      </c>
      <c r="T51" s="37">
        <v>20.958125537403269</v>
      </c>
      <c r="U51" s="37">
        <v>24.820464316423038</v>
      </c>
      <c r="V51" s="37">
        <v>10.5749785038693</v>
      </c>
      <c r="W51" s="37">
        <v>115.2986242476354</v>
      </c>
      <c r="X51" s="37">
        <v>601.08460877042126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0.15821152192605331</v>
      </c>
      <c r="K52" s="37">
        <f t="shared" si="20"/>
        <v>3.5253654342218398E-3</v>
      </c>
      <c r="L52" s="37">
        <f t="shared" si="20"/>
        <v>49.563198624247633</v>
      </c>
      <c r="M52" s="37">
        <f t="shared" si="20"/>
        <v>27.239380911435937</v>
      </c>
      <c r="N52" s="37">
        <f t="shared" si="20"/>
        <v>36.695614789337924</v>
      </c>
      <c r="O52" s="37">
        <f t="shared" si="20"/>
        <v>240.06199484092861</v>
      </c>
      <c r="P52" s="37">
        <f t="shared" si="20"/>
        <v>210.53791917454856</v>
      </c>
      <c r="Q52" s="37">
        <f t="shared" si="20"/>
        <v>175.8227858985382</v>
      </c>
      <c r="R52" s="37">
        <f t="shared" si="20"/>
        <v>151.17738607050734</v>
      </c>
      <c r="S52" s="37">
        <f t="shared" si="20"/>
        <v>104.59174548581254</v>
      </c>
      <c r="T52" s="37">
        <f t="shared" si="20"/>
        <v>69.854428202923472</v>
      </c>
      <c r="U52" s="37">
        <f t="shared" si="20"/>
        <v>62.384780739466891</v>
      </c>
      <c r="V52" s="37">
        <f t="shared" si="20"/>
        <v>37.810748065348236</v>
      </c>
      <c r="W52" s="37">
        <f t="shared" si="20"/>
        <v>39.348495270851245</v>
      </c>
      <c r="X52" s="37">
        <f t="shared" ref="X52" si="21">SUM(X53:X70)</f>
        <v>55.53258813413585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49.560533104041269</v>
      </c>
      <c r="M59" s="10">
        <v>10.22261392949269</v>
      </c>
      <c r="N59" s="10">
        <v>24.553396388650039</v>
      </c>
      <c r="O59" s="10">
        <v>187.5656921754084</v>
      </c>
      <c r="P59" s="10">
        <v>167.2877042132416</v>
      </c>
      <c r="Q59" s="10">
        <v>137.5991401547721</v>
      </c>
      <c r="R59" s="10">
        <v>106.0714531384351</v>
      </c>
      <c r="S59" s="10">
        <v>78.628030954428198</v>
      </c>
      <c r="T59" s="10">
        <v>46.443508168529661</v>
      </c>
      <c r="U59" s="10">
        <v>34.713069647463463</v>
      </c>
      <c r="V59" s="10">
        <v>34.828546861564917</v>
      </c>
      <c r="W59" s="10">
        <v>30.416938950988818</v>
      </c>
      <c r="X59" s="10">
        <v>39.74901117798796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27.115219260533109</v>
      </c>
      <c r="P63" s="10">
        <v>16.457781599312121</v>
      </c>
      <c r="Q63" s="10">
        <v>9.8941530524505588</v>
      </c>
      <c r="R63" s="10">
        <v>2.0521926053310402</v>
      </c>
      <c r="S63" s="10">
        <v>1.410146173688736</v>
      </c>
      <c r="T63" s="10">
        <v>8.0653482373172825E-2</v>
      </c>
      <c r="U63" s="10">
        <v>6.0189165950128975E-4</v>
      </c>
      <c r="V63" s="10">
        <v>0</v>
      </c>
      <c r="W63" s="10">
        <v>0</v>
      </c>
      <c r="X63" s="10">
        <v>0.64969905417024931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0.15821152192605331</v>
      </c>
      <c r="K65" s="10">
        <v>3.5253654342218398E-3</v>
      </c>
      <c r="L65" s="10">
        <v>2.665520206362855E-3</v>
      </c>
      <c r="M65" s="10">
        <v>17.016766981943249</v>
      </c>
      <c r="N65" s="10">
        <v>12.142218400687881</v>
      </c>
      <c r="O65" s="10">
        <v>25.381083404987098</v>
      </c>
      <c r="P65" s="10">
        <v>26.792433361994838</v>
      </c>
      <c r="Q65" s="10">
        <v>28.329492691315561</v>
      </c>
      <c r="R65" s="10">
        <v>43.053740326741178</v>
      </c>
      <c r="S65" s="10">
        <v>24.55356835769561</v>
      </c>
      <c r="T65" s="10">
        <v>23.330266552020639</v>
      </c>
      <c r="U65" s="10">
        <v>27.671109200343931</v>
      </c>
      <c r="V65" s="10">
        <v>2.982201203783319</v>
      </c>
      <c r="W65" s="10">
        <v>8.9315563198624233</v>
      </c>
      <c r="X65" s="10">
        <v>15.133877901977639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126.3972484952708</v>
      </c>
      <c r="D76" s="40">
        <v>178.58985382631121</v>
      </c>
      <c r="E76" s="40">
        <v>282.88907996560619</v>
      </c>
      <c r="F76" s="40">
        <v>261.9088564058469</v>
      </c>
      <c r="G76" s="40">
        <v>323.81771281169392</v>
      </c>
      <c r="H76" s="40">
        <v>449.18314703353388</v>
      </c>
      <c r="I76" s="40">
        <v>452.45055889939812</v>
      </c>
      <c r="J76" s="40">
        <v>288.82201203783319</v>
      </c>
      <c r="K76" s="40">
        <v>444.45399828030952</v>
      </c>
      <c r="L76" s="40">
        <v>253.3104041272571</v>
      </c>
      <c r="M76" s="40">
        <v>261.47893379191743</v>
      </c>
      <c r="N76" s="40">
        <v>457.09372312983658</v>
      </c>
      <c r="O76" s="40">
        <v>313.84350816852958</v>
      </c>
      <c r="P76" s="40">
        <v>408.68443680137568</v>
      </c>
      <c r="Q76" s="40">
        <v>854.42820292347369</v>
      </c>
      <c r="R76" s="40">
        <v>964.74634565778149</v>
      </c>
      <c r="S76" s="40">
        <v>790.54170249355116</v>
      </c>
      <c r="T76" s="40">
        <v>665.12295786758375</v>
      </c>
      <c r="U76" s="40">
        <v>536.6315563198624</v>
      </c>
      <c r="V76" s="40">
        <v>341.75528804815127</v>
      </c>
      <c r="W76" s="40">
        <v>469.41805674978502</v>
      </c>
      <c r="X76" s="40">
        <v>558.7824591573517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144</v>
      </c>
      <c r="B1" s="4" t="s">
        <v>337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187.30885640584694</v>
      </c>
      <c r="D2" s="31">
        <f t="shared" si="0"/>
        <v>-395.36612209802229</v>
      </c>
      <c r="E2" s="31">
        <f t="shared" si="0"/>
        <v>-224.62699914015482</v>
      </c>
      <c r="F2" s="31">
        <f t="shared" si="0"/>
        <v>386.86921754084261</v>
      </c>
      <c r="G2" s="31">
        <f t="shared" si="0"/>
        <v>-1038.962682717111</v>
      </c>
      <c r="H2" s="31">
        <f t="shared" si="0"/>
        <v>145.5065348237317</v>
      </c>
      <c r="I2" s="31">
        <f t="shared" si="0"/>
        <v>407.30154772141015</v>
      </c>
      <c r="J2" s="31">
        <f t="shared" si="0"/>
        <v>-411.00421324161664</v>
      </c>
      <c r="K2" s="31">
        <f t="shared" si="0"/>
        <v>-204.46087704213249</v>
      </c>
      <c r="L2" s="31">
        <f t="shared" si="0"/>
        <v>-302.74539982803088</v>
      </c>
      <c r="M2" s="31">
        <f t="shared" si="0"/>
        <v>161.82106620808256</v>
      </c>
      <c r="N2" s="31">
        <f t="shared" si="0"/>
        <v>708.01797076526236</v>
      </c>
      <c r="O2" s="31">
        <f t="shared" si="0"/>
        <v>-60.524161650902734</v>
      </c>
      <c r="P2" s="31">
        <f t="shared" si="0"/>
        <v>256.08056749785038</v>
      </c>
      <c r="Q2" s="31">
        <f t="shared" si="0"/>
        <v>115.26620808254512</v>
      </c>
      <c r="R2" s="31">
        <f t="shared" si="0"/>
        <v>216.89131556319856</v>
      </c>
      <c r="S2" s="31">
        <f t="shared" si="0"/>
        <v>117.75236457437659</v>
      </c>
      <c r="T2" s="31">
        <f t="shared" si="0"/>
        <v>253.48607050730877</v>
      </c>
      <c r="U2" s="31">
        <f t="shared" si="0"/>
        <v>386.90189165950125</v>
      </c>
      <c r="V2" s="31">
        <f t="shared" si="0"/>
        <v>-1355.8898538263109</v>
      </c>
      <c r="W2" s="31">
        <f t="shared" si="0"/>
        <v>808.09036973344791</v>
      </c>
      <c r="X2" s="31">
        <f t="shared" ref="X2" si="1">SUM(X3,X17,X22,X25,X26,X51,X52,X71,X74,X75,X76)</f>
        <v>490.23267411865857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-38.804127257093711</v>
      </c>
      <c r="D3" s="34">
        <f t="shared" si="2"/>
        <v>-350.65073086844359</v>
      </c>
      <c r="E3" s="34">
        <f t="shared" si="2"/>
        <v>-73.752192605331032</v>
      </c>
      <c r="F3" s="34">
        <f t="shared" si="2"/>
        <v>171.81616509028376</v>
      </c>
      <c r="G3" s="34">
        <f t="shared" si="2"/>
        <v>-101.48546861564921</v>
      </c>
      <c r="H3" s="34">
        <f t="shared" si="2"/>
        <v>56.477730008598442</v>
      </c>
      <c r="I3" s="34">
        <f t="shared" si="2"/>
        <v>315.82622527944972</v>
      </c>
      <c r="J3" s="34">
        <f t="shared" si="2"/>
        <v>-220.96147893379197</v>
      </c>
      <c r="K3" s="34">
        <f t="shared" si="2"/>
        <v>66.365176268271725</v>
      </c>
      <c r="L3" s="34">
        <f t="shared" si="2"/>
        <v>-39.841874462596721</v>
      </c>
      <c r="M3" s="34">
        <f t="shared" si="2"/>
        <v>-125.74307824591574</v>
      </c>
      <c r="N3" s="34">
        <f t="shared" si="2"/>
        <v>353.47497850386935</v>
      </c>
      <c r="O3" s="34">
        <f t="shared" si="2"/>
        <v>-7.5916595012897687</v>
      </c>
      <c r="P3" s="34">
        <f t="shared" si="2"/>
        <v>10.332502149613068</v>
      </c>
      <c r="Q3" s="34">
        <f t="shared" si="2"/>
        <v>325.60438521066209</v>
      </c>
      <c r="R3" s="34">
        <f t="shared" si="2"/>
        <v>199.58340498710228</v>
      </c>
      <c r="S3" s="34">
        <f t="shared" si="2"/>
        <v>15.934565778159923</v>
      </c>
      <c r="T3" s="34">
        <f t="shared" si="2"/>
        <v>-67.687962166809967</v>
      </c>
      <c r="U3" s="34">
        <f t="shared" si="2"/>
        <v>143.98770421324161</v>
      </c>
      <c r="V3" s="34">
        <f t="shared" si="2"/>
        <v>-112.69621668099742</v>
      </c>
      <c r="W3" s="34">
        <f t="shared" si="2"/>
        <v>124.06981943250213</v>
      </c>
      <c r="X3" s="34">
        <f t="shared" ref="X3" si="3">SUM(X4,X8,X11)</f>
        <v>99.702063628546867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-99.169303525365422</v>
      </c>
      <c r="D4" s="29">
        <f t="shared" si="4"/>
        <v>46.454944110060183</v>
      </c>
      <c r="E4" s="29">
        <f t="shared" si="4"/>
        <v>-142.46388650042991</v>
      </c>
      <c r="F4" s="29">
        <f t="shared" si="4"/>
        <v>90.582717110920029</v>
      </c>
      <c r="G4" s="29">
        <f t="shared" si="4"/>
        <v>-11.728890799656062</v>
      </c>
      <c r="H4" s="29">
        <f t="shared" si="4"/>
        <v>-60.896904557179703</v>
      </c>
      <c r="I4" s="29">
        <f t="shared" si="4"/>
        <v>6.6622527944969905</v>
      </c>
      <c r="J4" s="29">
        <f t="shared" si="4"/>
        <v>33.592089423903694</v>
      </c>
      <c r="K4" s="29">
        <f t="shared" si="4"/>
        <v>-11.212123817712811</v>
      </c>
      <c r="L4" s="29">
        <f t="shared" si="4"/>
        <v>74.830352536543415</v>
      </c>
      <c r="M4" s="29">
        <f t="shared" si="4"/>
        <v>14.310060189165949</v>
      </c>
      <c r="N4" s="29">
        <f t="shared" si="4"/>
        <v>-8.1150472914875369</v>
      </c>
      <c r="O4" s="29">
        <f t="shared" si="4"/>
        <v>13.698452278589853</v>
      </c>
      <c r="P4" s="29">
        <f t="shared" si="4"/>
        <v>-4.2689595872742903</v>
      </c>
      <c r="Q4" s="29">
        <f t="shared" si="4"/>
        <v>7.9280309544282028</v>
      </c>
      <c r="R4" s="29">
        <f t="shared" si="4"/>
        <v>2.4393809114359408</v>
      </c>
      <c r="S4" s="29">
        <f t="shared" si="4"/>
        <v>-12.806792777300091</v>
      </c>
      <c r="T4" s="29">
        <f t="shared" si="4"/>
        <v>-2.607394668959587</v>
      </c>
      <c r="U4" s="29">
        <f t="shared" si="4"/>
        <v>-3.5950988822012042</v>
      </c>
      <c r="V4" s="29">
        <f t="shared" si="4"/>
        <v>2.3117798796216675</v>
      </c>
      <c r="W4" s="29">
        <f t="shared" si="4"/>
        <v>-4.7396388650042987</v>
      </c>
      <c r="X4" s="29">
        <f t="shared" ref="X4" si="5">SUM(X5:X7)</f>
        <v>-1.9505588993981078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-1.2196904557179711</v>
      </c>
      <c r="H5" s="10">
        <v>-2.4393809114359408</v>
      </c>
      <c r="I5" s="10">
        <v>-1.2196904557179711</v>
      </c>
      <c r="J5" s="10">
        <v>-1.2196904557179711</v>
      </c>
      <c r="K5" s="10">
        <v>-7.9280309544282028</v>
      </c>
      <c r="L5" s="10">
        <v>9.1477214101461737</v>
      </c>
      <c r="M5" s="10">
        <v>-6.708340498710232</v>
      </c>
      <c r="N5" s="10">
        <v>-14.026483233018061</v>
      </c>
      <c r="O5" s="10">
        <v>9.7575236457437651</v>
      </c>
      <c r="P5" s="10">
        <v>-4.2689595872742903</v>
      </c>
      <c r="Q5" s="10">
        <v>7.9280309544282028</v>
      </c>
      <c r="R5" s="10">
        <v>2.4393809114359408</v>
      </c>
      <c r="S5" s="10">
        <v>-12.806792777300091</v>
      </c>
      <c r="T5" s="10">
        <v>-2.6711092003439378</v>
      </c>
      <c r="U5" s="10">
        <v>-3.492605331040413</v>
      </c>
      <c r="V5" s="10">
        <v>2.391229578675838</v>
      </c>
      <c r="W5" s="10">
        <v>-4.6293207222699913</v>
      </c>
      <c r="X5" s="10">
        <v>-2.2191745485812548</v>
      </c>
    </row>
    <row r="6" spans="1:24" ht="11.25" customHeight="1" x14ac:dyDescent="0.2">
      <c r="A6" s="41" t="s">
        <v>7</v>
      </c>
      <c r="B6" s="9" t="s">
        <v>8</v>
      </c>
      <c r="C6" s="10">
        <v>-82.714961306964739</v>
      </c>
      <c r="D6" s="10">
        <v>82.693895098882194</v>
      </c>
      <c r="E6" s="10">
        <v>-142.46388650042991</v>
      </c>
      <c r="F6" s="10">
        <v>90.582717110920029</v>
      </c>
      <c r="G6" s="10">
        <v>-10.50920034393809</v>
      </c>
      <c r="H6" s="10">
        <v>-58.457523645743763</v>
      </c>
      <c r="I6" s="10">
        <v>7.8819432502149613</v>
      </c>
      <c r="J6" s="10">
        <v>34.811779879621668</v>
      </c>
      <c r="K6" s="10">
        <v>-3.2840928632846089</v>
      </c>
      <c r="L6" s="10">
        <v>65.68263112639724</v>
      </c>
      <c r="M6" s="10">
        <v>21.018400687876181</v>
      </c>
      <c r="N6" s="10">
        <v>5.9114359415305238</v>
      </c>
      <c r="O6" s="10">
        <v>3.940928632846088</v>
      </c>
      <c r="P6" s="10">
        <v>0</v>
      </c>
      <c r="Q6" s="10">
        <v>0</v>
      </c>
      <c r="R6" s="10">
        <v>0</v>
      </c>
      <c r="S6" s="10">
        <v>0</v>
      </c>
      <c r="T6" s="10">
        <v>6.3714531384350806E-2</v>
      </c>
      <c r="U6" s="10">
        <v>-0.10249355116079099</v>
      </c>
      <c r="V6" s="10">
        <v>-7.944969905417025E-2</v>
      </c>
      <c r="W6" s="10">
        <v>-0.1103181427343078</v>
      </c>
      <c r="X6" s="10">
        <v>0.26861564918314701</v>
      </c>
    </row>
    <row r="7" spans="1:24" ht="11.25" customHeight="1" x14ac:dyDescent="0.2">
      <c r="A7" s="41" t="s">
        <v>9</v>
      </c>
      <c r="B7" s="9" t="s">
        <v>10</v>
      </c>
      <c r="C7" s="10">
        <v>-16.45434221840069</v>
      </c>
      <c r="D7" s="10">
        <v>-36.238950988822012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20.031212381771279</v>
      </c>
      <c r="D8" s="29">
        <f t="shared" si="6"/>
        <v>-407.18306104901109</v>
      </c>
      <c r="E8" s="29">
        <f t="shared" si="6"/>
        <v>76.904557179707652</v>
      </c>
      <c r="F8" s="29">
        <f t="shared" si="6"/>
        <v>81.863284608770414</v>
      </c>
      <c r="G8" s="29">
        <f t="shared" si="6"/>
        <v>29.282545141874458</v>
      </c>
      <c r="H8" s="29">
        <f t="shared" si="6"/>
        <v>155.16483233018056</v>
      </c>
      <c r="I8" s="29">
        <f t="shared" si="6"/>
        <v>277.67214101461741</v>
      </c>
      <c r="J8" s="29">
        <f t="shared" si="6"/>
        <v>-287.93490971625113</v>
      </c>
      <c r="K8" s="29">
        <f t="shared" si="6"/>
        <v>76.947463456577822</v>
      </c>
      <c r="L8" s="29">
        <f t="shared" si="6"/>
        <v>-128.52235597592431</v>
      </c>
      <c r="M8" s="29">
        <f t="shared" si="6"/>
        <v>-94.075064488392087</v>
      </c>
      <c r="N8" s="29">
        <f t="shared" si="6"/>
        <v>292.30799656061913</v>
      </c>
      <c r="O8" s="29">
        <f t="shared" si="6"/>
        <v>-39.555374032674123</v>
      </c>
      <c r="P8" s="29">
        <f t="shared" si="6"/>
        <v>-0.51461736887360132</v>
      </c>
      <c r="Q8" s="29">
        <f t="shared" si="6"/>
        <v>334.67033533963888</v>
      </c>
      <c r="R8" s="29">
        <f t="shared" si="6"/>
        <v>180.14101461736885</v>
      </c>
      <c r="S8" s="29">
        <f t="shared" si="6"/>
        <v>15.520292347377474</v>
      </c>
      <c r="T8" s="29">
        <f t="shared" si="6"/>
        <v>-43.387704213241612</v>
      </c>
      <c r="U8" s="29">
        <f t="shared" si="6"/>
        <v>130.92803095442821</v>
      </c>
      <c r="V8" s="29">
        <f t="shared" si="6"/>
        <v>-98.831900257953563</v>
      </c>
      <c r="W8" s="29">
        <f t="shared" si="6"/>
        <v>97.977730008598442</v>
      </c>
      <c r="X8" s="29">
        <f t="shared" ref="X8" si="7">SUM(X9:X10)</f>
        <v>119.68796216680997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-43.484780739466892</v>
      </c>
      <c r="H9" s="10">
        <v>-8.8145313843508166</v>
      </c>
      <c r="I9" s="10">
        <v>27.031126397248499</v>
      </c>
      <c r="J9" s="10">
        <v>11.397506448839209</v>
      </c>
      <c r="K9" s="10">
        <v>22.30189165950129</v>
      </c>
      <c r="L9" s="10">
        <v>15.2548581255374</v>
      </c>
      <c r="M9" s="10">
        <v>-22.384866723989681</v>
      </c>
      <c r="N9" s="10">
        <v>11.09191745485812</v>
      </c>
      <c r="O9" s="10">
        <v>-18.157351676698191</v>
      </c>
      <c r="P9" s="10">
        <v>-25.659329320722271</v>
      </c>
      <c r="Q9" s="10">
        <v>9.3172828890799657</v>
      </c>
      <c r="R9" s="10">
        <v>15.269733447979361</v>
      </c>
      <c r="S9" s="10">
        <v>10.577386070507311</v>
      </c>
      <c r="T9" s="10">
        <v>-13.566036113499569</v>
      </c>
      <c r="U9" s="10">
        <v>15.97067927773001</v>
      </c>
      <c r="V9" s="10">
        <v>-63.455631986242473</v>
      </c>
      <c r="W9" s="10">
        <v>64.447549441100591</v>
      </c>
      <c r="X9" s="10">
        <v>42.268615649183147</v>
      </c>
    </row>
    <row r="10" spans="1:24" ht="11.25" customHeight="1" x14ac:dyDescent="0.2">
      <c r="A10" s="41" t="s">
        <v>13</v>
      </c>
      <c r="B10" s="9" t="s">
        <v>14</v>
      </c>
      <c r="C10" s="10">
        <v>20.031212381771279</v>
      </c>
      <c r="D10" s="10">
        <v>-407.18306104901109</v>
      </c>
      <c r="E10" s="10">
        <v>76.904557179707652</v>
      </c>
      <c r="F10" s="10">
        <v>81.863284608770414</v>
      </c>
      <c r="G10" s="10">
        <v>72.76732588134135</v>
      </c>
      <c r="H10" s="10">
        <v>163.97936371453139</v>
      </c>
      <c r="I10" s="10">
        <v>250.64101461736891</v>
      </c>
      <c r="J10" s="10">
        <v>-299.33241616509031</v>
      </c>
      <c r="K10" s="10">
        <v>54.645571797076528</v>
      </c>
      <c r="L10" s="10">
        <v>-143.77721410146171</v>
      </c>
      <c r="M10" s="10">
        <v>-71.690197764402399</v>
      </c>
      <c r="N10" s="10">
        <v>281.21607910576103</v>
      </c>
      <c r="O10" s="10">
        <v>-21.398022355975929</v>
      </c>
      <c r="P10" s="10">
        <v>25.14471195184867</v>
      </c>
      <c r="Q10" s="10">
        <v>325.35305245055889</v>
      </c>
      <c r="R10" s="10">
        <v>164.8712811693895</v>
      </c>
      <c r="S10" s="10">
        <v>4.942906276870163</v>
      </c>
      <c r="T10" s="10">
        <v>-29.821668099742041</v>
      </c>
      <c r="U10" s="10">
        <v>114.9573516766982</v>
      </c>
      <c r="V10" s="10">
        <v>-35.376268271711091</v>
      </c>
      <c r="W10" s="10">
        <v>33.530180567497851</v>
      </c>
      <c r="X10" s="10">
        <v>77.419346517626821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40.333963886500428</v>
      </c>
      <c r="D11" s="29">
        <f t="shared" si="8"/>
        <v>10.077386070507311</v>
      </c>
      <c r="E11" s="29">
        <f t="shared" si="8"/>
        <v>-8.1928632846087694</v>
      </c>
      <c r="F11" s="29">
        <f t="shared" si="8"/>
        <v>-0.62983662940670682</v>
      </c>
      <c r="G11" s="29">
        <f t="shared" si="8"/>
        <v>-119.0391229578676</v>
      </c>
      <c r="H11" s="29">
        <f t="shared" si="8"/>
        <v>-37.790197764402407</v>
      </c>
      <c r="I11" s="29">
        <f t="shared" si="8"/>
        <v>31.491831470335342</v>
      </c>
      <c r="J11" s="29">
        <f t="shared" si="8"/>
        <v>33.38134135855546</v>
      </c>
      <c r="K11" s="29">
        <f t="shared" si="8"/>
        <v>0.62983662940670682</v>
      </c>
      <c r="L11" s="29">
        <f t="shared" si="8"/>
        <v>13.85012897678418</v>
      </c>
      <c r="M11" s="29">
        <f t="shared" si="8"/>
        <v>-45.978073946689598</v>
      </c>
      <c r="N11" s="29">
        <f t="shared" si="8"/>
        <v>69.282029234737749</v>
      </c>
      <c r="O11" s="29">
        <f t="shared" si="8"/>
        <v>18.2652622527945</v>
      </c>
      <c r="P11" s="29">
        <f t="shared" si="8"/>
        <v>15.11607910576096</v>
      </c>
      <c r="Q11" s="29">
        <f t="shared" si="8"/>
        <v>-16.993981083404989</v>
      </c>
      <c r="R11" s="29">
        <f t="shared" si="8"/>
        <v>17.003009458297509</v>
      </c>
      <c r="S11" s="29">
        <f t="shared" si="8"/>
        <v>13.22106620808254</v>
      </c>
      <c r="T11" s="29">
        <f t="shared" si="8"/>
        <v>-21.692863284608769</v>
      </c>
      <c r="U11" s="29">
        <f t="shared" si="8"/>
        <v>16.654772141014611</v>
      </c>
      <c r="V11" s="29">
        <f t="shared" si="8"/>
        <v>-16.17609630266552</v>
      </c>
      <c r="W11" s="29">
        <f t="shared" si="8"/>
        <v>30.831728288907989</v>
      </c>
      <c r="X11" s="29">
        <f t="shared" ref="X11" si="9">SUM(X12:X16)</f>
        <v>-18.035339638865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40.333963886500428</v>
      </c>
      <c r="D13" s="10">
        <v>10.077386070507311</v>
      </c>
      <c r="E13" s="10">
        <v>-8.1928632846087694</v>
      </c>
      <c r="F13" s="10">
        <v>-0.62983662940670682</v>
      </c>
      <c r="G13" s="10">
        <v>-119.0391229578676</v>
      </c>
      <c r="H13" s="10">
        <v>-37.790197764402407</v>
      </c>
      <c r="I13" s="10">
        <v>31.491831470335342</v>
      </c>
      <c r="J13" s="10">
        <v>33.38134135855546</v>
      </c>
      <c r="K13" s="10">
        <v>0.62983662940670682</v>
      </c>
      <c r="L13" s="10">
        <v>13.85012897678418</v>
      </c>
      <c r="M13" s="10">
        <v>-45.978073946689598</v>
      </c>
      <c r="N13" s="10">
        <v>69.282029234737749</v>
      </c>
      <c r="O13" s="10">
        <v>18.2652622527945</v>
      </c>
      <c r="P13" s="10">
        <v>15.11607910576096</v>
      </c>
      <c r="Q13" s="10">
        <v>-16.993981083404989</v>
      </c>
      <c r="R13" s="10">
        <v>17.003009458297509</v>
      </c>
      <c r="S13" s="10">
        <v>13.22106620808254</v>
      </c>
      <c r="T13" s="10">
        <v>-21.692863284608769</v>
      </c>
      <c r="U13" s="10">
        <v>16.654772141014611</v>
      </c>
      <c r="V13" s="10">
        <v>-16.17609630266552</v>
      </c>
      <c r="W13" s="10">
        <v>30.831728288907989</v>
      </c>
      <c r="X13" s="10">
        <v>-18.035339638865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-0.20997420464316419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0.20997420464316419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9.888220120378332E-3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-0.20997420464316419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0.20997420464316419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9.888220120378332E-3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220.47618228718829</v>
      </c>
      <c r="D26" s="37">
        <f t="shared" si="14"/>
        <v>-141.01332760103185</v>
      </c>
      <c r="E26" s="37">
        <f t="shared" si="14"/>
        <v>-51.05657781599318</v>
      </c>
      <c r="F26" s="37">
        <f t="shared" si="14"/>
        <v>151.72063628546863</v>
      </c>
      <c r="G26" s="37">
        <f t="shared" si="14"/>
        <v>-359.55133276010315</v>
      </c>
      <c r="H26" s="37">
        <f t="shared" si="14"/>
        <v>101.39389509888215</v>
      </c>
      <c r="I26" s="37">
        <f t="shared" si="14"/>
        <v>291.92914875322441</v>
      </c>
      <c r="J26" s="37">
        <f t="shared" si="14"/>
        <v>184.79595872742894</v>
      </c>
      <c r="K26" s="37">
        <f t="shared" si="14"/>
        <v>134.77085124677546</v>
      </c>
      <c r="L26" s="37">
        <f t="shared" si="14"/>
        <v>-275.88177128116934</v>
      </c>
      <c r="M26" s="37">
        <f t="shared" si="14"/>
        <v>-84.406362854686151</v>
      </c>
      <c r="N26" s="37">
        <f t="shared" si="14"/>
        <v>418.05081685296653</v>
      </c>
      <c r="O26" s="37">
        <f t="shared" si="14"/>
        <v>130.60885640584701</v>
      </c>
      <c r="P26" s="37">
        <f t="shared" si="14"/>
        <v>166.49079965606188</v>
      </c>
      <c r="Q26" s="37">
        <f t="shared" si="14"/>
        <v>-329.30386930352535</v>
      </c>
      <c r="R26" s="37">
        <f t="shared" si="14"/>
        <v>48.98787618228716</v>
      </c>
      <c r="S26" s="37">
        <f t="shared" si="14"/>
        <v>48.277901977644007</v>
      </c>
      <c r="T26" s="37">
        <f t="shared" si="14"/>
        <v>172.14393809114364</v>
      </c>
      <c r="U26" s="37">
        <f t="shared" si="14"/>
        <v>72.587016337059296</v>
      </c>
      <c r="V26" s="37">
        <f t="shared" si="14"/>
        <v>-84.39656061908849</v>
      </c>
      <c r="W26" s="37">
        <f t="shared" si="14"/>
        <v>13.404987102321584</v>
      </c>
      <c r="X26" s="37">
        <f t="shared" ref="X26" si="15">SUM(X27,X33)</f>
        <v>121.0035253654342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-114.10146173688736</v>
      </c>
      <c r="D27" s="29">
        <f t="shared" si="16"/>
        <v>41.505588993981078</v>
      </c>
      <c r="E27" s="29">
        <f t="shared" si="16"/>
        <v>-36.475064488392093</v>
      </c>
      <c r="F27" s="29">
        <f t="shared" si="16"/>
        <v>92.758985382631124</v>
      </c>
      <c r="G27" s="29">
        <f t="shared" si="16"/>
        <v>-238.34428202923468</v>
      </c>
      <c r="H27" s="29">
        <f t="shared" si="16"/>
        <v>-5.3430782459157342</v>
      </c>
      <c r="I27" s="29">
        <f t="shared" si="16"/>
        <v>78.746689595872738</v>
      </c>
      <c r="J27" s="29">
        <f t="shared" si="16"/>
        <v>361.82510748065334</v>
      </c>
      <c r="K27" s="29">
        <f t="shared" si="16"/>
        <v>-100.00171969045573</v>
      </c>
      <c r="L27" s="29">
        <f t="shared" si="16"/>
        <v>-107.32717110920032</v>
      </c>
      <c r="M27" s="29">
        <f t="shared" si="16"/>
        <v>113.87893379191745</v>
      </c>
      <c r="N27" s="29">
        <f t="shared" si="16"/>
        <v>131.94737747205505</v>
      </c>
      <c r="O27" s="29">
        <f t="shared" si="16"/>
        <v>-108.53439380911432</v>
      </c>
      <c r="P27" s="29">
        <f t="shared" si="16"/>
        <v>121.33671539122955</v>
      </c>
      <c r="Q27" s="29">
        <f t="shared" si="16"/>
        <v>-315.42785898538261</v>
      </c>
      <c r="R27" s="29">
        <f t="shared" si="16"/>
        <v>-62.323129836629413</v>
      </c>
      <c r="S27" s="29">
        <f t="shared" si="16"/>
        <v>170.64789337919171</v>
      </c>
      <c r="T27" s="29">
        <f t="shared" si="16"/>
        <v>184.32880481513328</v>
      </c>
      <c r="U27" s="29">
        <f t="shared" si="16"/>
        <v>-85.140584694754935</v>
      </c>
      <c r="V27" s="29">
        <f t="shared" si="16"/>
        <v>-145.72149613069641</v>
      </c>
      <c r="W27" s="29">
        <f t="shared" si="16"/>
        <v>93.082373172828895</v>
      </c>
      <c r="X27" s="29">
        <f t="shared" ref="X27" si="17">SUM(X28:X32)</f>
        <v>63.729750644883921</v>
      </c>
    </row>
    <row r="28" spans="1:24" ht="11.25" customHeight="1" x14ac:dyDescent="0.2">
      <c r="A28" s="41" t="s">
        <v>45</v>
      </c>
      <c r="B28" s="9" t="s">
        <v>46</v>
      </c>
      <c r="C28" s="10">
        <v>-88.907996560619083</v>
      </c>
      <c r="D28" s="10">
        <v>10.832416165090279</v>
      </c>
      <c r="E28" s="10">
        <v>-36.475064488392093</v>
      </c>
      <c r="F28" s="10">
        <v>91.567325881341361</v>
      </c>
      <c r="G28" s="10">
        <v>-240.45571797076519</v>
      </c>
      <c r="H28" s="10">
        <v>2.9555460017196902</v>
      </c>
      <c r="I28" s="10">
        <v>81.132330180567493</v>
      </c>
      <c r="J28" s="10">
        <v>358.24754944110049</v>
      </c>
      <c r="K28" s="10">
        <v>-100.932932072227</v>
      </c>
      <c r="L28" s="10">
        <v>-94.99570077386069</v>
      </c>
      <c r="M28" s="10">
        <v>114.7865004299226</v>
      </c>
      <c r="N28" s="10">
        <v>139.52493551160791</v>
      </c>
      <c r="O28" s="10">
        <v>-113.5332760103181</v>
      </c>
      <c r="P28" s="10">
        <v>123.3967325881341</v>
      </c>
      <c r="Q28" s="10">
        <v>-316.88288907996559</v>
      </c>
      <c r="R28" s="10">
        <v>-66.140670679277733</v>
      </c>
      <c r="S28" s="10">
        <v>162.58159931212381</v>
      </c>
      <c r="T28" s="10">
        <v>186.02932072227</v>
      </c>
      <c r="U28" s="10">
        <v>-86.530868443680134</v>
      </c>
      <c r="V28" s="10">
        <v>-142.26749785038689</v>
      </c>
      <c r="W28" s="10">
        <v>99.425279449699048</v>
      </c>
      <c r="X28" s="10">
        <v>65.198108340498706</v>
      </c>
    </row>
    <row r="29" spans="1:24" ht="11.25" customHeight="1" x14ac:dyDescent="0.2">
      <c r="A29" s="41" t="s">
        <v>47</v>
      </c>
      <c r="B29" s="9" t="s">
        <v>48</v>
      </c>
      <c r="C29" s="10">
        <v>-20.058297506448842</v>
      </c>
      <c r="D29" s="10">
        <v>28.619088564058469</v>
      </c>
      <c r="E29" s="10">
        <v>0</v>
      </c>
      <c r="F29" s="10">
        <v>1.1916595012897679</v>
      </c>
      <c r="G29" s="10">
        <v>2.1114359415305239</v>
      </c>
      <c r="H29" s="10">
        <v>-1.192949269131556</v>
      </c>
      <c r="I29" s="10">
        <v>-2.3856405846947548</v>
      </c>
      <c r="J29" s="10">
        <v>3.5775580395528799</v>
      </c>
      <c r="K29" s="10">
        <v>3.5674978503869301</v>
      </c>
      <c r="L29" s="10">
        <v>-3.543852106620808</v>
      </c>
      <c r="M29" s="10">
        <v>-3.543852106620808</v>
      </c>
      <c r="N29" s="10">
        <v>4.7251074806534827</v>
      </c>
      <c r="O29" s="10">
        <v>2.3625967325881341</v>
      </c>
      <c r="P29" s="10">
        <v>-1.1812553740326741</v>
      </c>
      <c r="Q29" s="10">
        <v>-1.1812553740326741</v>
      </c>
      <c r="R29" s="10">
        <v>1.1812553740326741</v>
      </c>
      <c r="S29" s="10">
        <v>-0.34256233877901981</v>
      </c>
      <c r="T29" s="10">
        <v>-0.36741186586414443</v>
      </c>
      <c r="U29" s="10">
        <v>-0.78555460017196888</v>
      </c>
      <c r="V29" s="10">
        <v>0.37919174548581253</v>
      </c>
      <c r="W29" s="10">
        <v>7.2055030094582972E-2</v>
      </c>
      <c r="X29" s="10">
        <v>-0.36638005159071368</v>
      </c>
    </row>
    <row r="30" spans="1:24" ht="11.25" customHeight="1" x14ac:dyDescent="0.2">
      <c r="A30" s="41" t="s">
        <v>49</v>
      </c>
      <c r="B30" s="9" t="s">
        <v>50</v>
      </c>
      <c r="C30" s="10">
        <v>-5.135167669819432</v>
      </c>
      <c r="D30" s="10">
        <v>2.0540842648323299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-7.1056749785038686</v>
      </c>
      <c r="I31" s="10">
        <v>0</v>
      </c>
      <c r="J31" s="10">
        <v>0</v>
      </c>
      <c r="K31" s="10">
        <v>-2.6362854686156489</v>
      </c>
      <c r="L31" s="10">
        <v>-8.7876182287188307</v>
      </c>
      <c r="M31" s="10">
        <v>2.6362854686156489</v>
      </c>
      <c r="N31" s="10">
        <v>-12.302665520206361</v>
      </c>
      <c r="O31" s="10">
        <v>2.6362854686156489</v>
      </c>
      <c r="P31" s="10">
        <v>-0.87876182287188309</v>
      </c>
      <c r="Q31" s="10">
        <v>2.6362854686156489</v>
      </c>
      <c r="R31" s="10">
        <v>2.6362854686156489</v>
      </c>
      <c r="S31" s="10">
        <v>8.4088564058469473</v>
      </c>
      <c r="T31" s="10">
        <v>-1.333104041272571</v>
      </c>
      <c r="U31" s="10">
        <v>2.175838349097162</v>
      </c>
      <c r="V31" s="10">
        <v>-3.8331900257953571</v>
      </c>
      <c r="W31" s="10">
        <v>-6.4149613069647451</v>
      </c>
      <c r="X31" s="10">
        <v>-1.1019776440240761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334.57764402407565</v>
      </c>
      <c r="D33" s="29">
        <f t="shared" si="18"/>
        <v>-182.51891659501291</v>
      </c>
      <c r="E33" s="29">
        <f t="shared" si="18"/>
        <v>-14.581513327601089</v>
      </c>
      <c r="F33" s="29">
        <f t="shared" si="18"/>
        <v>58.961650902837498</v>
      </c>
      <c r="G33" s="29">
        <f t="shared" si="18"/>
        <v>-121.20705073086845</v>
      </c>
      <c r="H33" s="29">
        <f t="shared" si="18"/>
        <v>106.73697334479789</v>
      </c>
      <c r="I33" s="29">
        <f t="shared" si="18"/>
        <v>213.18245915735167</v>
      </c>
      <c r="J33" s="29">
        <f t="shared" si="18"/>
        <v>-177.0291487532244</v>
      </c>
      <c r="K33" s="29">
        <f t="shared" si="18"/>
        <v>234.77257093723119</v>
      </c>
      <c r="L33" s="29">
        <f t="shared" si="18"/>
        <v>-168.55460017196904</v>
      </c>
      <c r="M33" s="29">
        <f t="shared" si="18"/>
        <v>-198.2852966466036</v>
      </c>
      <c r="N33" s="29">
        <f t="shared" si="18"/>
        <v>286.10343938091148</v>
      </c>
      <c r="O33" s="29">
        <f t="shared" si="18"/>
        <v>239.14325021496131</v>
      </c>
      <c r="P33" s="29">
        <f t="shared" si="18"/>
        <v>45.154084264832349</v>
      </c>
      <c r="Q33" s="29">
        <f t="shared" si="18"/>
        <v>-13.876010318142733</v>
      </c>
      <c r="R33" s="29">
        <f t="shared" si="18"/>
        <v>111.31100601891657</v>
      </c>
      <c r="S33" s="29">
        <f t="shared" si="18"/>
        <v>-122.36999140154771</v>
      </c>
      <c r="T33" s="29">
        <f t="shared" si="18"/>
        <v>-12.184866723989657</v>
      </c>
      <c r="U33" s="29">
        <f t="shared" si="18"/>
        <v>157.72760103181423</v>
      </c>
      <c r="V33" s="29">
        <f t="shared" si="18"/>
        <v>61.324935511607926</v>
      </c>
      <c r="W33" s="29">
        <f t="shared" si="18"/>
        <v>-79.67738607050731</v>
      </c>
      <c r="X33" s="29">
        <f t="shared" ref="X33" si="19">SUM(X34:X50)</f>
        <v>57.273774720550279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5.6486672398968194</v>
      </c>
      <c r="D36" s="10">
        <v>-4.519002579535683</v>
      </c>
      <c r="E36" s="10">
        <v>2.259501289767841</v>
      </c>
      <c r="F36" s="10">
        <v>-5.6486672398968194</v>
      </c>
      <c r="G36" s="10">
        <v>2.259501289767841</v>
      </c>
      <c r="H36" s="10">
        <v>10.34737747205503</v>
      </c>
      <c r="I36" s="10">
        <v>-1.1497850386930351</v>
      </c>
      <c r="J36" s="10">
        <v>-17.245657781599309</v>
      </c>
      <c r="K36" s="10">
        <v>8.0479793637145303</v>
      </c>
      <c r="L36" s="10">
        <v>1.1498710232158209</v>
      </c>
      <c r="M36" s="10">
        <v>3.449097162510748</v>
      </c>
      <c r="N36" s="10">
        <v>-1.149699054170249</v>
      </c>
      <c r="O36" s="10">
        <v>-3.449097162510748</v>
      </c>
      <c r="P36" s="10">
        <v>6.8982803095442824</v>
      </c>
      <c r="Q36" s="10">
        <v>-2.2993981083404988</v>
      </c>
      <c r="R36" s="10">
        <v>0</v>
      </c>
      <c r="S36" s="10">
        <v>0.84849527085124676</v>
      </c>
      <c r="T36" s="10">
        <v>-6.1202923473774717</v>
      </c>
      <c r="U36" s="10">
        <v>-2.3122098022355968</v>
      </c>
      <c r="V36" s="10">
        <v>7.113671539122957</v>
      </c>
      <c r="W36" s="10">
        <v>4.2092863284608768</v>
      </c>
      <c r="X36" s="10">
        <v>-6.9112639724849521</v>
      </c>
    </row>
    <row r="37" spans="1:24" ht="11.25" customHeight="1" x14ac:dyDescent="0.2">
      <c r="A37" s="41" t="s">
        <v>61</v>
      </c>
      <c r="B37" s="9" t="s">
        <v>62</v>
      </c>
      <c r="C37" s="10">
        <v>40.207308684436804</v>
      </c>
      <c r="D37" s="10">
        <v>-80.414617368873593</v>
      </c>
      <c r="E37" s="10">
        <v>1.058125537403267</v>
      </c>
      <c r="F37" s="10">
        <v>-79.35657781599312</v>
      </c>
      <c r="G37" s="10">
        <v>-22.219862424763541</v>
      </c>
      <c r="H37" s="10">
        <v>-16.632072226999139</v>
      </c>
      <c r="I37" s="10">
        <v>40.540670679277717</v>
      </c>
      <c r="J37" s="10">
        <v>-65.735597592433351</v>
      </c>
      <c r="K37" s="10">
        <v>99.036629406706794</v>
      </c>
      <c r="L37" s="10">
        <v>-130.9174548581255</v>
      </c>
      <c r="M37" s="10">
        <v>-75.862940670679265</v>
      </c>
      <c r="N37" s="10">
        <v>50.92166809974205</v>
      </c>
      <c r="O37" s="10">
        <v>46.764832330180568</v>
      </c>
      <c r="P37" s="10">
        <v>-32.215735167669813</v>
      </c>
      <c r="Q37" s="10">
        <v>47.804041272570927</v>
      </c>
      <c r="R37" s="10">
        <v>27.019690455717971</v>
      </c>
      <c r="S37" s="10">
        <v>-56.289251934651759</v>
      </c>
      <c r="T37" s="10">
        <v>-63.157007738607042</v>
      </c>
      <c r="U37" s="10">
        <v>59.902579535683579</v>
      </c>
      <c r="V37" s="10">
        <v>20.631728288908</v>
      </c>
      <c r="W37" s="10">
        <v>6.4235597592433358</v>
      </c>
      <c r="X37" s="10">
        <v>-20.73344797936371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-1.058125537403267</v>
      </c>
      <c r="F38" s="10">
        <v>1.058125537403267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-5.4600171969045569E-2</v>
      </c>
      <c r="U38" s="10">
        <v>-1.031814273430782E-3</v>
      </c>
      <c r="V38" s="10">
        <v>-8.4264832330180565E-3</v>
      </c>
      <c r="W38" s="10">
        <v>-2.0636285468615648E-3</v>
      </c>
      <c r="X38" s="10">
        <v>1.573516766981943E-2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2.1066208082545139</v>
      </c>
      <c r="D40" s="10">
        <v>5.2665520206362846</v>
      </c>
      <c r="E40" s="10">
        <v>-2.1066208082545139</v>
      </c>
      <c r="F40" s="10">
        <v>0</v>
      </c>
      <c r="G40" s="10">
        <v>1.053310404127257</v>
      </c>
      <c r="H40" s="10">
        <v>1.1650042992261389</v>
      </c>
      <c r="I40" s="10">
        <v>-3.4950988822012041</v>
      </c>
      <c r="J40" s="10">
        <v>-8.1807394668959574</v>
      </c>
      <c r="K40" s="10">
        <v>10.19045571797076</v>
      </c>
      <c r="L40" s="10">
        <v>-5.9012897678417886</v>
      </c>
      <c r="M40" s="10">
        <v>-10.606448839208941</v>
      </c>
      <c r="N40" s="10">
        <v>-27.673860705073078</v>
      </c>
      <c r="O40" s="10">
        <v>12.73559759243336</v>
      </c>
      <c r="P40" s="10">
        <v>-2.346001719690455</v>
      </c>
      <c r="Q40" s="10">
        <v>1.16122098022356</v>
      </c>
      <c r="R40" s="10">
        <v>9.383576956147893</v>
      </c>
      <c r="S40" s="10">
        <v>9.0120378331900248</v>
      </c>
      <c r="T40" s="10">
        <v>-9.8404987102321577</v>
      </c>
      <c r="U40" s="10">
        <v>-3.1474634565778161</v>
      </c>
      <c r="V40" s="10">
        <v>6.4769561478933788</v>
      </c>
      <c r="W40" s="10">
        <v>2.1943250214961312</v>
      </c>
      <c r="X40" s="10">
        <v>11.407050730868439</v>
      </c>
    </row>
    <row r="41" spans="1:24" ht="11.25" customHeight="1" x14ac:dyDescent="0.2">
      <c r="A41" s="41" t="s">
        <v>69</v>
      </c>
      <c r="B41" s="9" t="s">
        <v>70</v>
      </c>
      <c r="C41" s="10">
        <v>2.0922613929492688</v>
      </c>
      <c r="D41" s="10">
        <v>-1.0461736887360269</v>
      </c>
      <c r="E41" s="10">
        <v>-3.1384350816852971</v>
      </c>
      <c r="F41" s="10">
        <v>1.0461736887360269</v>
      </c>
      <c r="G41" s="10">
        <v>6.2768701633705932</v>
      </c>
      <c r="H41" s="10">
        <v>0</v>
      </c>
      <c r="I41" s="10">
        <v>0</v>
      </c>
      <c r="J41" s="10">
        <v>1.0273430782459161</v>
      </c>
      <c r="K41" s="10">
        <v>-3.0806534823731728</v>
      </c>
      <c r="L41" s="10">
        <v>3.0824591573516762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-0.13955288048151329</v>
      </c>
      <c r="T41" s="10">
        <v>-0.1039552880481513</v>
      </c>
      <c r="U41" s="10">
        <v>3.705932932072227E-2</v>
      </c>
      <c r="V41" s="10">
        <v>-0.11418744625967329</v>
      </c>
      <c r="W41" s="10">
        <v>0.30369733447979358</v>
      </c>
      <c r="X41" s="10">
        <v>1.444539982803095E-2</v>
      </c>
    </row>
    <row r="42" spans="1:24" ht="11.25" customHeight="1" x14ac:dyDescent="0.2">
      <c r="A42" s="41" t="s">
        <v>71</v>
      </c>
      <c r="B42" s="9" t="s">
        <v>72</v>
      </c>
      <c r="C42" s="10">
        <v>6.3772141014617363</v>
      </c>
      <c r="D42" s="10">
        <v>-70.149011177987958</v>
      </c>
      <c r="E42" s="10">
        <v>-40.388822012037828</v>
      </c>
      <c r="F42" s="10">
        <v>83.966294067067921</v>
      </c>
      <c r="G42" s="10">
        <v>18.068701633705931</v>
      </c>
      <c r="H42" s="10">
        <v>-3.1491831470335341</v>
      </c>
      <c r="I42" s="10">
        <v>29.39234737747206</v>
      </c>
      <c r="J42" s="10">
        <v>7.3485812553740324</v>
      </c>
      <c r="K42" s="10">
        <v>-5.2488392089423899</v>
      </c>
      <c r="L42" s="10">
        <v>0</v>
      </c>
      <c r="M42" s="10">
        <v>5.2486672398968182</v>
      </c>
      <c r="N42" s="10">
        <v>5.2486672398968182</v>
      </c>
      <c r="O42" s="10">
        <v>-8.3978503869303527</v>
      </c>
      <c r="P42" s="10">
        <v>5.2486672398968182</v>
      </c>
      <c r="Q42" s="10">
        <v>-3.1491831470335341</v>
      </c>
      <c r="R42" s="10">
        <v>4.1988822012037827</v>
      </c>
      <c r="S42" s="10">
        <v>-6.4684436801375744</v>
      </c>
      <c r="T42" s="10">
        <v>5.2550300945829749</v>
      </c>
      <c r="U42" s="10">
        <v>-0.61092003439380915</v>
      </c>
      <c r="V42" s="10">
        <v>-5.0271711092003439</v>
      </c>
      <c r="W42" s="10">
        <v>8.2342218400687859</v>
      </c>
      <c r="X42" s="10">
        <v>-1.4971625107480651</v>
      </c>
    </row>
    <row r="43" spans="1:24" ht="11.25" customHeight="1" x14ac:dyDescent="0.2">
      <c r="A43" s="41" t="s">
        <v>73</v>
      </c>
      <c r="B43" s="9" t="s">
        <v>74</v>
      </c>
      <c r="C43" s="10">
        <v>217.73190025795361</v>
      </c>
      <c r="D43" s="10">
        <v>-48.270765262252787</v>
      </c>
      <c r="E43" s="10">
        <v>17.45967325881341</v>
      </c>
      <c r="F43" s="10">
        <v>-6.1622527944969896</v>
      </c>
      <c r="G43" s="10">
        <v>53.405932932072233</v>
      </c>
      <c r="H43" s="10">
        <v>-22.594840928632841</v>
      </c>
      <c r="I43" s="10">
        <v>54.433018056749788</v>
      </c>
      <c r="J43" s="10">
        <v>-64.70335339638865</v>
      </c>
      <c r="K43" s="10">
        <v>23.62184006878762</v>
      </c>
      <c r="L43" s="10">
        <v>-34.919260533104037</v>
      </c>
      <c r="M43" s="10">
        <v>-166.38005159071369</v>
      </c>
      <c r="N43" s="10">
        <v>226.97523645743769</v>
      </c>
      <c r="O43" s="10">
        <v>-2.0270851246775581</v>
      </c>
      <c r="P43" s="10">
        <v>-64.866723989681844</v>
      </c>
      <c r="Q43" s="10">
        <v>-33.446947549441099</v>
      </c>
      <c r="R43" s="10">
        <v>-5.0677558039552881</v>
      </c>
      <c r="S43" s="10">
        <v>-53.433963886500429</v>
      </c>
      <c r="T43" s="10">
        <v>-28.09337919174548</v>
      </c>
      <c r="U43" s="10">
        <v>129.98581255374029</v>
      </c>
      <c r="V43" s="10">
        <v>8.0503009458297505</v>
      </c>
      <c r="W43" s="10">
        <v>-103.3791917454858</v>
      </c>
      <c r="X43" s="10">
        <v>-1.746603611349957</v>
      </c>
    </row>
    <row r="44" spans="1:24" ht="11.25" customHeight="1" x14ac:dyDescent="0.2">
      <c r="A44" s="41" t="s">
        <v>75</v>
      </c>
      <c r="B44" s="9" t="s">
        <v>76</v>
      </c>
      <c r="C44" s="10">
        <v>-14.474032674118661</v>
      </c>
      <c r="D44" s="10">
        <v>75.265090283748918</v>
      </c>
      <c r="E44" s="10">
        <v>-120.6171969045572</v>
      </c>
      <c r="F44" s="10">
        <v>-21.228632846087699</v>
      </c>
      <c r="G44" s="10">
        <v>-118.6872742906277</v>
      </c>
      <c r="H44" s="10">
        <v>140.8808254514187</v>
      </c>
      <c r="I44" s="10">
        <v>82.984608770421318</v>
      </c>
      <c r="J44" s="10">
        <v>-50.176784178847811</v>
      </c>
      <c r="K44" s="10">
        <v>119.65227858985379</v>
      </c>
      <c r="L44" s="10">
        <v>-12.544196044711949</v>
      </c>
      <c r="M44" s="10">
        <v>-7.5188306104901113</v>
      </c>
      <c r="N44" s="10">
        <v>74.300171969045564</v>
      </c>
      <c r="O44" s="10">
        <v>205.76104901117799</v>
      </c>
      <c r="P44" s="10">
        <v>90.231040412725704</v>
      </c>
      <c r="Q44" s="10">
        <v>37.593379191745477</v>
      </c>
      <c r="R44" s="10">
        <v>28.195012897678421</v>
      </c>
      <c r="S44" s="10">
        <v>31.852880481513331</v>
      </c>
      <c r="T44" s="10">
        <v>16.23791917454858</v>
      </c>
      <c r="U44" s="10">
        <v>-13.66457437661221</v>
      </c>
      <c r="V44" s="10">
        <v>0.31487532244196043</v>
      </c>
      <c r="W44" s="10">
        <v>2.3172828890799648</v>
      </c>
      <c r="X44" s="10">
        <v>32.016766981943249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-1.920292347377472</v>
      </c>
      <c r="F45" s="10">
        <v>1.920292347377472</v>
      </c>
      <c r="G45" s="10">
        <v>0</v>
      </c>
      <c r="H45" s="10">
        <v>0</v>
      </c>
      <c r="I45" s="10">
        <v>0</v>
      </c>
      <c r="J45" s="10">
        <v>-1.0496990541702489</v>
      </c>
      <c r="K45" s="10">
        <v>-1.049785038693035</v>
      </c>
      <c r="L45" s="10">
        <v>4.198968185726569</v>
      </c>
      <c r="M45" s="10">
        <v>2.099484092863285</v>
      </c>
      <c r="N45" s="10">
        <v>-1.049785038693035</v>
      </c>
      <c r="O45" s="10">
        <v>-8.3980223559759235</v>
      </c>
      <c r="P45" s="10">
        <v>5.2487532244196036</v>
      </c>
      <c r="Q45" s="10">
        <v>1.049785038693035</v>
      </c>
      <c r="R45" s="10">
        <v>2.099484092863285</v>
      </c>
      <c r="S45" s="10">
        <v>-1.216680997420464</v>
      </c>
      <c r="T45" s="10">
        <v>-0.86603611349956999</v>
      </c>
      <c r="U45" s="10">
        <v>-1.5220980223559759</v>
      </c>
      <c r="V45" s="10">
        <v>-2.479363714531384</v>
      </c>
      <c r="W45" s="10">
        <v>3.7443680137575228</v>
      </c>
      <c r="X45" s="10">
        <v>-0.75055889939810827</v>
      </c>
    </row>
    <row r="46" spans="1:24" ht="11.25" customHeight="1" x14ac:dyDescent="0.2">
      <c r="A46" s="41" t="s">
        <v>79</v>
      </c>
      <c r="B46" s="9" t="s">
        <v>80</v>
      </c>
      <c r="C46" s="10">
        <v>1.920292347377472</v>
      </c>
      <c r="D46" s="10">
        <v>-21.123559759243339</v>
      </c>
      <c r="E46" s="10">
        <v>2.8804815133276009</v>
      </c>
      <c r="F46" s="10">
        <v>3.8406706792777299</v>
      </c>
      <c r="G46" s="10">
        <v>3.8406706792777299</v>
      </c>
      <c r="H46" s="10">
        <v>5.0300945829750638</v>
      </c>
      <c r="I46" s="10">
        <v>-1.6795356835769559</v>
      </c>
      <c r="J46" s="10">
        <v>8.3978503869303527</v>
      </c>
      <c r="K46" s="10">
        <v>3.3591573516766982</v>
      </c>
      <c r="L46" s="10">
        <v>0</v>
      </c>
      <c r="M46" s="10">
        <v>0</v>
      </c>
      <c r="N46" s="10">
        <v>3.3591573516766982</v>
      </c>
      <c r="O46" s="10">
        <v>0.83981083404987089</v>
      </c>
      <c r="P46" s="10">
        <v>0</v>
      </c>
      <c r="Q46" s="10">
        <v>-0.83981083404987089</v>
      </c>
      <c r="R46" s="10">
        <v>1.6795356835769559</v>
      </c>
      <c r="S46" s="10">
        <v>-0.85829750644883906</v>
      </c>
      <c r="T46" s="10">
        <v>-0.64995700773860698</v>
      </c>
      <c r="U46" s="10">
        <v>-2.1842648323301801</v>
      </c>
      <c r="V46" s="10">
        <v>-0.18555460017196901</v>
      </c>
      <c r="W46" s="10">
        <v>2.1792777300085979</v>
      </c>
      <c r="X46" s="10">
        <v>-1.890369733447979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-42.247033533963886</v>
      </c>
      <c r="E47" s="10">
        <v>117.1395528804815</v>
      </c>
      <c r="F47" s="10">
        <v>6.7211521926053308</v>
      </c>
      <c r="G47" s="10">
        <v>0</v>
      </c>
      <c r="H47" s="10">
        <v>-1.6795356835769559</v>
      </c>
      <c r="I47" s="10">
        <v>0.83981083404987089</v>
      </c>
      <c r="J47" s="10">
        <v>-0.83981083404987089</v>
      </c>
      <c r="K47" s="10">
        <v>0.83981083404987089</v>
      </c>
      <c r="L47" s="10">
        <v>-3.3591573516766982</v>
      </c>
      <c r="M47" s="10">
        <v>2.5193465176268268</v>
      </c>
      <c r="N47" s="10">
        <v>0</v>
      </c>
      <c r="O47" s="10">
        <v>0</v>
      </c>
      <c r="P47" s="10">
        <v>0.83981083404987089</v>
      </c>
      <c r="Q47" s="10">
        <v>0</v>
      </c>
      <c r="R47" s="10">
        <v>0</v>
      </c>
      <c r="S47" s="10">
        <v>-1.915563198624247</v>
      </c>
      <c r="T47" s="10">
        <v>0.73061049011177981</v>
      </c>
      <c r="U47" s="10">
        <v>-0.41650902837489251</v>
      </c>
      <c r="V47" s="10">
        <v>0.92037833190025797</v>
      </c>
      <c r="W47" s="10">
        <v>0.12347377472055029</v>
      </c>
      <c r="X47" s="10">
        <v>-0.23516766981943249</v>
      </c>
    </row>
    <row r="48" spans="1:24" ht="11.25" customHeight="1" x14ac:dyDescent="0.2">
      <c r="A48" s="41" t="s">
        <v>83</v>
      </c>
      <c r="B48" s="9" t="s">
        <v>84</v>
      </c>
      <c r="C48" s="10">
        <v>72.967411865864136</v>
      </c>
      <c r="D48" s="10">
        <v>-7.7625107480653481</v>
      </c>
      <c r="E48" s="10">
        <v>2.32871883061049</v>
      </c>
      <c r="F48" s="10">
        <v>57.442476354256243</v>
      </c>
      <c r="G48" s="10">
        <v>-65.204901117798784</v>
      </c>
      <c r="H48" s="10">
        <v>-7.3757523645743763</v>
      </c>
      <c r="I48" s="10">
        <v>13.11246775580395</v>
      </c>
      <c r="J48" s="10">
        <v>-1.639036973344798</v>
      </c>
      <c r="K48" s="10">
        <v>-16.393465176268268</v>
      </c>
      <c r="L48" s="10">
        <v>10.6554600171969</v>
      </c>
      <c r="M48" s="10">
        <v>45.890885640584692</v>
      </c>
      <c r="N48" s="10">
        <v>-53.270851246775571</v>
      </c>
      <c r="O48" s="10">
        <v>-5.7368873602751496</v>
      </c>
      <c r="P48" s="10">
        <v>50.8122098022356</v>
      </c>
      <c r="Q48" s="10">
        <v>18.030180567497851</v>
      </c>
      <c r="R48" s="10">
        <v>-13.932416165090279</v>
      </c>
      <c r="S48" s="10">
        <v>-46.38667239896818</v>
      </c>
      <c r="T48" s="10">
        <v>41.890799656061908</v>
      </c>
      <c r="U48" s="10">
        <v>-10.59518486672399</v>
      </c>
      <c r="V48" s="10">
        <v>6.4361134995700784</v>
      </c>
      <c r="W48" s="10">
        <v>-9.1513327601031822</v>
      </c>
      <c r="X48" s="10">
        <v>49.863284608770407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0.74505588993981076</v>
      </c>
      <c r="I49" s="10">
        <v>-0.74505588993981076</v>
      </c>
      <c r="J49" s="10">
        <v>0</v>
      </c>
      <c r="K49" s="10">
        <v>0</v>
      </c>
      <c r="L49" s="10">
        <v>0</v>
      </c>
      <c r="M49" s="10">
        <v>0.75313843508168532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-0.52416165090283751</v>
      </c>
      <c r="T49" s="10">
        <v>0.23938091143594151</v>
      </c>
      <c r="U49" s="10">
        <v>-8.9337919174548572E-2</v>
      </c>
      <c r="V49" s="10">
        <v>1.15219260533104E-2</v>
      </c>
      <c r="W49" s="10">
        <v>-0.1031814273430782</v>
      </c>
      <c r="X49" s="10">
        <v>-1.6938950988822012E-2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12.48211521926053</v>
      </c>
      <c r="E50" s="10">
        <v>11.5219260533104</v>
      </c>
      <c r="F50" s="10">
        <v>15.362596732588131</v>
      </c>
      <c r="G50" s="10">
        <v>0</v>
      </c>
      <c r="H50" s="10">
        <v>0</v>
      </c>
      <c r="I50" s="10">
        <v>-1.050988822012038</v>
      </c>
      <c r="J50" s="10">
        <v>15.767755803955289</v>
      </c>
      <c r="K50" s="10">
        <v>-4.2028374892519338</v>
      </c>
      <c r="L50" s="10">
        <v>0</v>
      </c>
      <c r="M50" s="10">
        <v>2.122355975924334</v>
      </c>
      <c r="N50" s="10">
        <v>8.4427343078245904</v>
      </c>
      <c r="O50" s="10">
        <v>1.050902837489252</v>
      </c>
      <c r="P50" s="10">
        <v>-14.69621668099742</v>
      </c>
      <c r="Q50" s="10">
        <v>-79.779277730008587</v>
      </c>
      <c r="R50" s="10">
        <v>57.734995700773851</v>
      </c>
      <c r="S50" s="10">
        <v>3.1491831470335341</v>
      </c>
      <c r="T50" s="10">
        <v>32.347119518486672</v>
      </c>
      <c r="U50" s="10">
        <v>2.3457437661220979</v>
      </c>
      <c r="V50" s="10">
        <v>19.184092863284611</v>
      </c>
      <c r="W50" s="10">
        <v>3.2288907996560621</v>
      </c>
      <c r="X50" s="10">
        <v>-2.261994840928633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91.186586414445387</v>
      </c>
      <c r="E51" s="37">
        <v>-100.08598452278591</v>
      </c>
      <c r="F51" s="37">
        <v>63.929492691315559</v>
      </c>
      <c r="G51" s="37">
        <v>-551.67669819432501</v>
      </c>
      <c r="H51" s="37">
        <v>31.534823731728292</v>
      </c>
      <c r="I51" s="37">
        <v>-150.7738607050731</v>
      </c>
      <c r="J51" s="37">
        <v>-335.79105760963017</v>
      </c>
      <c r="K51" s="37">
        <v>-364.14445399828031</v>
      </c>
      <c r="L51" s="37">
        <v>43.85210662080825</v>
      </c>
      <c r="M51" s="37">
        <v>353.97678417884782</v>
      </c>
      <c r="N51" s="37">
        <v>-25.537403267411861</v>
      </c>
      <c r="O51" s="37">
        <v>-202.75150472914871</v>
      </c>
      <c r="P51" s="37">
        <v>73.624247635425618</v>
      </c>
      <c r="Q51" s="37">
        <v>118.4436801375752</v>
      </c>
      <c r="R51" s="37">
        <v>-28.589853826311259</v>
      </c>
      <c r="S51" s="37">
        <v>64.390283748925199</v>
      </c>
      <c r="T51" s="37">
        <v>158.30240756663801</v>
      </c>
      <c r="U51" s="37">
        <v>184.6547721410146</v>
      </c>
      <c r="V51" s="37">
        <v>-1156.248495270851</v>
      </c>
      <c r="W51" s="37">
        <v>682.08503869303524</v>
      </c>
      <c r="X51" s="37">
        <v>254.4448839208942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0.57325881341358553</v>
      </c>
      <c r="D52" s="37">
        <f t="shared" si="20"/>
        <v>4.4186586414445399</v>
      </c>
      <c r="E52" s="37">
        <f t="shared" si="20"/>
        <v>0.76431642304385194</v>
      </c>
      <c r="F52" s="37">
        <f t="shared" si="20"/>
        <v>-0.5970765262252794</v>
      </c>
      <c r="G52" s="37">
        <f t="shared" si="20"/>
        <v>-26.249183147033531</v>
      </c>
      <c r="H52" s="37">
        <f t="shared" si="20"/>
        <v>-43.899914015477208</v>
      </c>
      <c r="I52" s="37">
        <f t="shared" si="20"/>
        <v>-50.133791917454857</v>
      </c>
      <c r="J52" s="37">
        <f t="shared" si="20"/>
        <v>-38.044453998280318</v>
      </c>
      <c r="K52" s="37">
        <f t="shared" si="20"/>
        <v>-41.4524505588994</v>
      </c>
      <c r="L52" s="37">
        <f t="shared" si="20"/>
        <v>-30.873860705073085</v>
      </c>
      <c r="M52" s="37">
        <f t="shared" si="20"/>
        <v>17.783748925193464</v>
      </c>
      <c r="N52" s="37">
        <f t="shared" si="20"/>
        <v>-38.042046431642305</v>
      </c>
      <c r="O52" s="37">
        <f t="shared" si="20"/>
        <v>18.875752364574375</v>
      </c>
      <c r="P52" s="37">
        <f t="shared" si="20"/>
        <v>5.2986242476354253</v>
      </c>
      <c r="Q52" s="37">
        <f t="shared" si="20"/>
        <v>-1.3887360275150473</v>
      </c>
      <c r="R52" s="37">
        <f t="shared" si="20"/>
        <v>-1.5375752364574375</v>
      </c>
      <c r="S52" s="37">
        <f t="shared" si="20"/>
        <v>-11.901289767841787</v>
      </c>
      <c r="T52" s="37">
        <f t="shared" si="20"/>
        <v>-7.4254514187446263</v>
      </c>
      <c r="U52" s="37">
        <f t="shared" si="20"/>
        <v>-10.956663800515907</v>
      </c>
      <c r="V52" s="37">
        <f t="shared" si="20"/>
        <v>-6.6214961306964746</v>
      </c>
      <c r="W52" s="37">
        <f t="shared" si="20"/>
        <v>-12.058727429062767</v>
      </c>
      <c r="X52" s="37">
        <f t="shared" ref="X52" si="21">SUM(X53:X70)</f>
        <v>13.579019776440235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0.57325881341358553</v>
      </c>
      <c r="D59" s="10">
        <v>4.4186586414445399</v>
      </c>
      <c r="E59" s="10">
        <v>0.76431642304385194</v>
      </c>
      <c r="F59" s="10">
        <v>-0.5970765262252794</v>
      </c>
      <c r="G59" s="10">
        <v>-26.249183147033531</v>
      </c>
      <c r="H59" s="10">
        <v>-43.899914015477208</v>
      </c>
      <c r="I59" s="10">
        <v>-50.133791917454857</v>
      </c>
      <c r="J59" s="10">
        <v>-28.70928632846088</v>
      </c>
      <c r="K59" s="10">
        <v>-39.24239036973345</v>
      </c>
      <c r="L59" s="10">
        <v>-49.871023215821147</v>
      </c>
      <c r="M59" s="10">
        <v>13.876956147893379</v>
      </c>
      <c r="N59" s="10">
        <v>-8.0730008598452265</v>
      </c>
      <c r="O59" s="10">
        <v>-5.7800515907136703</v>
      </c>
      <c r="P59" s="10">
        <v>1.7435941530524499</v>
      </c>
      <c r="Q59" s="10">
        <v>-0.66878761822871879</v>
      </c>
      <c r="R59" s="10">
        <v>0.3343938091143594</v>
      </c>
      <c r="S59" s="10">
        <v>-5.3740326741186584</v>
      </c>
      <c r="T59" s="10">
        <v>-6.1948409286328463</v>
      </c>
      <c r="U59" s="10">
        <v>-2.9805674978503869</v>
      </c>
      <c r="V59" s="10">
        <v>-2.8636285468615652</v>
      </c>
      <c r="W59" s="10">
        <v>-4.6915735167669821</v>
      </c>
      <c r="X59" s="10">
        <v>14.93551160791057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-0.24643164230438519</v>
      </c>
      <c r="M63" s="10">
        <v>1.4101461736887359E-2</v>
      </c>
      <c r="N63" s="10">
        <v>-12.356147893379189</v>
      </c>
      <c r="O63" s="10">
        <v>15.254428202923471</v>
      </c>
      <c r="P63" s="10">
        <v>2.7254514187446262</v>
      </c>
      <c r="Q63" s="10">
        <v>-0.1644883920894239</v>
      </c>
      <c r="R63" s="10">
        <v>-3.09810834049871</v>
      </c>
      <c r="S63" s="10">
        <v>-0.1644883920894239</v>
      </c>
      <c r="T63" s="10">
        <v>0.24514187446259669</v>
      </c>
      <c r="U63" s="10">
        <v>1.6220120378331899</v>
      </c>
      <c r="V63" s="10">
        <v>-1.913929492691316</v>
      </c>
      <c r="W63" s="10">
        <v>-1.168185726569217</v>
      </c>
      <c r="X63" s="10">
        <v>0.75786758383490971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-4.940412725709372</v>
      </c>
      <c r="K65" s="10">
        <v>-2.2100601891659499</v>
      </c>
      <c r="L65" s="10">
        <v>21.01109200343938</v>
      </c>
      <c r="M65" s="10">
        <v>3.0089423903697332</v>
      </c>
      <c r="N65" s="10">
        <v>-8.7755803955288041</v>
      </c>
      <c r="O65" s="10">
        <v>2.3076526225279448</v>
      </c>
      <c r="P65" s="10">
        <v>0.82957867583834899</v>
      </c>
      <c r="Q65" s="10">
        <v>-0.55546001719690452</v>
      </c>
      <c r="R65" s="10">
        <v>1.226139294926913</v>
      </c>
      <c r="S65" s="10">
        <v>-6.3627687016337049</v>
      </c>
      <c r="T65" s="10">
        <v>-1.4757523645743771</v>
      </c>
      <c r="U65" s="10">
        <v>-9.59810834049871</v>
      </c>
      <c r="V65" s="10">
        <v>-1.8439380911435941</v>
      </c>
      <c r="W65" s="10">
        <v>-6.1989681857265682</v>
      </c>
      <c r="X65" s="10">
        <v>-2.1143594153052452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-4.3947549441100593</v>
      </c>
      <c r="K66" s="10">
        <v>0</v>
      </c>
      <c r="L66" s="10">
        <v>-1.7674978503869301</v>
      </c>
      <c r="M66" s="10">
        <v>0.88374892519346515</v>
      </c>
      <c r="N66" s="10">
        <v>-8.8373172828890798</v>
      </c>
      <c r="O66" s="10">
        <v>7.0937231298366292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5.0635425623387791</v>
      </c>
      <c r="D71" s="37">
        <f t="shared" si="22"/>
        <v>0.69269131556319852</v>
      </c>
      <c r="E71" s="37">
        <f t="shared" si="22"/>
        <v>-0.28658641444539978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0.45382631126397238</v>
      </c>
      <c r="J71" s="37">
        <f t="shared" si="22"/>
        <v>-1.0031814273430779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7.1625107480653469E-2</v>
      </c>
      <c r="O71" s="37">
        <f t="shared" si="22"/>
        <v>0.3343938091143594</v>
      </c>
      <c r="P71" s="37">
        <f t="shared" si="22"/>
        <v>0.3343938091143594</v>
      </c>
      <c r="Q71" s="37">
        <f t="shared" si="22"/>
        <v>1.9107480653482369</v>
      </c>
      <c r="R71" s="37">
        <f t="shared" si="22"/>
        <v>-1.5525365434221841</v>
      </c>
      <c r="S71" s="37">
        <f t="shared" si="22"/>
        <v>1.050902837489252</v>
      </c>
      <c r="T71" s="37">
        <f t="shared" si="22"/>
        <v>-1.846861564918314</v>
      </c>
      <c r="U71" s="37">
        <f t="shared" si="22"/>
        <v>-3.3808254514187448</v>
      </c>
      <c r="V71" s="37">
        <f t="shared" si="22"/>
        <v>4.072914875322442</v>
      </c>
      <c r="W71" s="37">
        <f t="shared" si="22"/>
        <v>0.58925193465176262</v>
      </c>
      <c r="X71" s="37">
        <f t="shared" ref="X71" si="23">SUM(X72:X73)</f>
        <v>1.5031814273430779</v>
      </c>
    </row>
    <row r="72" spans="1:24" ht="11.25" customHeight="1" x14ac:dyDescent="0.2">
      <c r="A72" s="42" t="s">
        <v>131</v>
      </c>
      <c r="B72" s="9" t="s">
        <v>132</v>
      </c>
      <c r="C72" s="10">
        <v>5.0635425623387791</v>
      </c>
      <c r="D72" s="10">
        <v>0.69269131556319852</v>
      </c>
      <c r="E72" s="10">
        <v>-0.28658641444539978</v>
      </c>
      <c r="F72" s="10">
        <v>0</v>
      </c>
      <c r="G72" s="10">
        <v>0</v>
      </c>
      <c r="H72" s="10">
        <v>0</v>
      </c>
      <c r="I72" s="10">
        <v>0.45382631126397238</v>
      </c>
      <c r="J72" s="10">
        <v>-1.0031814273430779</v>
      </c>
      <c r="K72" s="10">
        <v>0</v>
      </c>
      <c r="L72" s="10">
        <v>0</v>
      </c>
      <c r="M72" s="10">
        <v>0</v>
      </c>
      <c r="N72" s="10">
        <v>7.1625107480653469E-2</v>
      </c>
      <c r="O72" s="10">
        <v>0.3343938091143594</v>
      </c>
      <c r="P72" s="10">
        <v>0.3343938091143594</v>
      </c>
      <c r="Q72" s="10">
        <v>1.9107480653482369</v>
      </c>
      <c r="R72" s="10">
        <v>-1.5525365434221841</v>
      </c>
      <c r="S72" s="10">
        <v>1.050902837489252</v>
      </c>
      <c r="T72" s="10">
        <v>-1.846861564918314</v>
      </c>
      <c r="U72" s="10">
        <v>-3.3808254514187448</v>
      </c>
      <c r="V72" s="10">
        <v>4.072914875322442</v>
      </c>
      <c r="W72" s="10">
        <v>0.58925193465176262</v>
      </c>
      <c r="X72" s="10">
        <v>1.5031814273430779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145</v>
      </c>
      <c r="B1" s="4" t="s">
        <v>336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36756.988993981082</v>
      </c>
      <c r="D2" s="31">
        <f t="shared" si="0"/>
        <v>36992.611435941522</v>
      </c>
      <c r="E2" s="31">
        <f t="shared" si="0"/>
        <v>38318.954858125537</v>
      </c>
      <c r="F2" s="31">
        <f t="shared" si="0"/>
        <v>39927.116938950981</v>
      </c>
      <c r="G2" s="31">
        <f t="shared" si="0"/>
        <v>39345.510490111781</v>
      </c>
      <c r="H2" s="31">
        <f t="shared" si="0"/>
        <v>38686.288736027513</v>
      </c>
      <c r="I2" s="31">
        <f t="shared" si="0"/>
        <v>40097.996388650041</v>
      </c>
      <c r="J2" s="31">
        <f t="shared" si="0"/>
        <v>39839.813327601027</v>
      </c>
      <c r="K2" s="31">
        <f t="shared" si="0"/>
        <v>39689.347807394661</v>
      </c>
      <c r="L2" s="31">
        <f t="shared" si="0"/>
        <v>34807.407738607042</v>
      </c>
      <c r="M2" s="31">
        <f t="shared" si="0"/>
        <v>35021.458297506448</v>
      </c>
      <c r="N2" s="31">
        <f t="shared" si="0"/>
        <v>35760.614789337924</v>
      </c>
      <c r="O2" s="31">
        <f t="shared" si="0"/>
        <v>34998.756491831475</v>
      </c>
      <c r="P2" s="31">
        <f t="shared" si="0"/>
        <v>31909.419260533105</v>
      </c>
      <c r="Q2" s="31">
        <f t="shared" si="0"/>
        <v>31665.427858985386</v>
      </c>
      <c r="R2" s="31">
        <f t="shared" si="0"/>
        <v>31917.547893379189</v>
      </c>
      <c r="S2" s="31">
        <f t="shared" si="0"/>
        <v>31826.369045571802</v>
      </c>
      <c r="T2" s="31">
        <f t="shared" si="0"/>
        <v>33562.493035253654</v>
      </c>
      <c r="U2" s="31">
        <f t="shared" si="0"/>
        <v>33610.238521066203</v>
      </c>
      <c r="V2" s="31">
        <f t="shared" si="0"/>
        <v>33239.40034393809</v>
      </c>
      <c r="W2" s="31">
        <f t="shared" si="0"/>
        <v>32264.949613069646</v>
      </c>
      <c r="X2" s="31">
        <f t="shared" ref="X2" si="1">SUM(X3,X17,X22,X25,X26,X51,X52,X71,X74,X75,X76)</f>
        <v>34326.578073946686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7467.3098882201193</v>
      </c>
      <c r="D3" s="34">
        <f t="shared" si="2"/>
        <v>7616.5017196904537</v>
      </c>
      <c r="E3" s="34">
        <f t="shared" si="2"/>
        <v>8770.8032674118658</v>
      </c>
      <c r="F3" s="34">
        <f t="shared" si="2"/>
        <v>9368.1822871883051</v>
      </c>
      <c r="G3" s="34">
        <f t="shared" si="2"/>
        <v>9243.8680137575211</v>
      </c>
      <c r="H3" s="34">
        <f t="shared" si="2"/>
        <v>8753.6993981083397</v>
      </c>
      <c r="I3" s="34">
        <f t="shared" si="2"/>
        <v>9479.5713671539106</v>
      </c>
      <c r="J3" s="34">
        <f t="shared" si="2"/>
        <v>10091.608770421324</v>
      </c>
      <c r="K3" s="34">
        <f t="shared" si="2"/>
        <v>9557.4058469475494</v>
      </c>
      <c r="L3" s="34">
        <f t="shared" si="2"/>
        <v>7519.5070507308683</v>
      </c>
      <c r="M3" s="34">
        <f t="shared" si="2"/>
        <v>6948.708512467756</v>
      </c>
      <c r="N3" s="34">
        <f t="shared" si="2"/>
        <v>8092.6435081685295</v>
      </c>
      <c r="O3" s="34">
        <f t="shared" si="2"/>
        <v>7560.0153912295791</v>
      </c>
      <c r="P3" s="34">
        <f t="shared" si="2"/>
        <v>5708.3075666380055</v>
      </c>
      <c r="Q3" s="34">
        <f t="shared" si="2"/>
        <v>5727.5324161650897</v>
      </c>
      <c r="R3" s="34">
        <f t="shared" si="2"/>
        <v>5892.2316423043849</v>
      </c>
      <c r="S3" s="34">
        <f t="shared" si="2"/>
        <v>5277.9326741186596</v>
      </c>
      <c r="T3" s="34">
        <f t="shared" si="2"/>
        <v>5388.665950128976</v>
      </c>
      <c r="U3" s="34">
        <f t="shared" si="2"/>
        <v>5046.9531384350821</v>
      </c>
      <c r="V3" s="34">
        <f t="shared" si="2"/>
        <v>4893.4334479793633</v>
      </c>
      <c r="W3" s="34">
        <f t="shared" si="2"/>
        <v>3481.9247635425622</v>
      </c>
      <c r="X3" s="34">
        <f t="shared" ref="X3" si="3">SUM(X4,X8,X11)</f>
        <v>4044.5791057609626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1712.5153052450553</v>
      </c>
      <c r="D4" s="29">
        <f t="shared" si="4"/>
        <v>1873.6676698194319</v>
      </c>
      <c r="E4" s="29">
        <f t="shared" si="4"/>
        <v>2258.6926053310403</v>
      </c>
      <c r="F4" s="29">
        <f t="shared" si="4"/>
        <v>1712.7421324161648</v>
      </c>
      <c r="G4" s="29">
        <f t="shared" si="4"/>
        <v>1983.5637145313842</v>
      </c>
      <c r="H4" s="29">
        <f t="shared" si="4"/>
        <v>1993.7440240756659</v>
      </c>
      <c r="I4" s="29">
        <f t="shared" si="4"/>
        <v>1833.7612209802232</v>
      </c>
      <c r="J4" s="29">
        <f t="shared" si="4"/>
        <v>1934.4895958727425</v>
      </c>
      <c r="K4" s="29">
        <f t="shared" si="4"/>
        <v>1340.6229578675836</v>
      </c>
      <c r="L4" s="29">
        <f t="shared" si="4"/>
        <v>264.03963886500424</v>
      </c>
      <c r="M4" s="29">
        <f t="shared" si="4"/>
        <v>123.85460017196905</v>
      </c>
      <c r="N4" s="29">
        <f t="shared" si="4"/>
        <v>158.33387790197764</v>
      </c>
      <c r="O4" s="29">
        <f t="shared" si="4"/>
        <v>173.53310404127257</v>
      </c>
      <c r="P4" s="29">
        <f t="shared" si="4"/>
        <v>140.97454858125536</v>
      </c>
      <c r="Q4" s="29">
        <f t="shared" si="4"/>
        <v>99.171711092003449</v>
      </c>
      <c r="R4" s="29">
        <f t="shared" si="4"/>
        <v>78.717884780739467</v>
      </c>
      <c r="S4" s="29">
        <f t="shared" si="4"/>
        <v>83.408770421324135</v>
      </c>
      <c r="T4" s="29">
        <f t="shared" si="4"/>
        <v>116.13585554600174</v>
      </c>
      <c r="U4" s="29">
        <f t="shared" si="4"/>
        <v>109.87558039552883</v>
      </c>
      <c r="V4" s="29">
        <f t="shared" si="4"/>
        <v>100.32493551160789</v>
      </c>
      <c r="W4" s="29">
        <f t="shared" si="4"/>
        <v>74.332846087704198</v>
      </c>
      <c r="X4" s="29">
        <f t="shared" ref="X4" si="5">SUM(X5:X7)</f>
        <v>73.785898538263112</v>
      </c>
    </row>
    <row r="5" spans="1:24" ht="11.25" customHeight="1" x14ac:dyDescent="0.2">
      <c r="A5" s="41" t="s">
        <v>5</v>
      </c>
      <c r="B5" s="9" t="s">
        <v>6</v>
      </c>
      <c r="C5" s="10">
        <f>PPRD!C5+RCV_RCY!C5+IMP!C5-EXP!C5+STK_CHG!C5</f>
        <v>0</v>
      </c>
      <c r="D5" s="10">
        <f>PPRD!D5+RCV_RCY!D5+IMP!D5-EXP!D5+STK_CHG!D5</f>
        <v>0</v>
      </c>
      <c r="E5" s="10">
        <f>PPRD!E5+RCV_RCY!E5+IMP!E5-EXP!E5+STK_CHG!E5</f>
        <v>0</v>
      </c>
      <c r="F5" s="10">
        <f>PPRD!F5+RCV_RCY!F5+IMP!F5-EXP!F5+STK_CHG!F5</f>
        <v>0</v>
      </c>
      <c r="G5" s="10">
        <f>PPRD!G5+RCV_RCY!G5+IMP!G5-EXP!G5+STK_CHG!G5</f>
        <v>43.299054170249356</v>
      </c>
      <c r="H5" s="10">
        <f>PPRD!H5+RCV_RCY!H5+IMP!H5-EXP!H5+STK_CHG!H5</f>
        <v>47.567927773000861</v>
      </c>
      <c r="I5" s="10">
        <f>PPRD!I5+RCV_RCY!I5+IMP!I5-EXP!I5+STK_CHG!I5</f>
        <v>35.371023215821147</v>
      </c>
      <c r="J5" s="10">
        <f>PPRD!J5+RCV_RCY!J5+IMP!J5-EXP!J5+STK_CHG!J5</f>
        <v>40.859673258813409</v>
      </c>
      <c r="K5" s="10">
        <f>PPRD!K5+RCV_RCY!K5+IMP!K5-EXP!K5+STK_CHG!K5</f>
        <v>59.154944110060178</v>
      </c>
      <c r="L5" s="10">
        <f>PPRD!L5+RCV_RCY!L5+IMP!L5-EXP!L5+STK_CHG!L5</f>
        <v>42.689165950128981</v>
      </c>
      <c r="M5" s="10">
        <f>PPRD!M5+RCV_RCY!M5+IMP!M5-EXP!M5+STK_CHG!M5</f>
        <v>37.810404127257101</v>
      </c>
      <c r="N5" s="10">
        <f>PPRD!N5+RCV_RCY!N5+IMP!N5-EXP!N5+STK_CHG!N5</f>
        <v>76.230610490111786</v>
      </c>
      <c r="O5" s="10">
        <f>PPRD!O5+RCV_RCY!O5+IMP!O5-EXP!O5+STK_CHG!O5</f>
        <v>92.086672398968176</v>
      </c>
      <c r="P5" s="10">
        <f>PPRD!P5+RCV_RCY!P5+IMP!P5-EXP!P5+STK_CHG!P5</f>
        <v>79.889681857265685</v>
      </c>
      <c r="Q5" s="10">
        <f>PPRD!Q5+RCV_RCY!Q5+IMP!Q5-EXP!Q5+STK_CHG!Q5</f>
        <v>85.378331900257962</v>
      </c>
      <c r="R5" s="10">
        <f>PPRD!R5+RCV_RCY!R5+IMP!R5-EXP!R5+STK_CHG!R5</f>
        <v>69.522355975924327</v>
      </c>
      <c r="S5" s="10">
        <f>PPRD!S5+RCV_RCY!S5+IMP!S5-EXP!S5+STK_CHG!S5</f>
        <v>76.84049871023214</v>
      </c>
      <c r="T5" s="10">
        <f>PPRD!T5+RCV_RCY!T5+IMP!T5-EXP!T5+STK_CHG!T5</f>
        <v>110.75339638865006</v>
      </c>
      <c r="U5" s="10">
        <f>PPRD!U5+RCV_RCY!U5+IMP!U5-EXP!U5+STK_CHG!U5</f>
        <v>105.2361134995701</v>
      </c>
      <c r="V5" s="10">
        <f>PPRD!V5+RCV_RCY!V5+IMP!V5-EXP!V5+STK_CHG!V5</f>
        <v>99.222355975924316</v>
      </c>
      <c r="W5" s="10">
        <f>PPRD!W5+RCV_RCY!W5+IMP!W5-EXP!W5+STK_CHG!W5</f>
        <v>66.106190885640572</v>
      </c>
      <c r="X5" s="10">
        <f>PPRD!X5+RCV_RCY!X5+IMP!X5-EXP!X5+STK_CHG!X5</f>
        <v>67.739552880481511</v>
      </c>
    </row>
    <row r="6" spans="1:24" ht="11.25" customHeight="1" x14ac:dyDescent="0.2">
      <c r="A6" s="41" t="s">
        <v>7</v>
      </c>
      <c r="B6" s="9" t="s">
        <v>8</v>
      </c>
      <c r="C6" s="10">
        <f>PPRD!C6+RCV_RCY!C6+IMP!C6-EXP!C6+STK_CHG!C6</f>
        <v>1482.0165950128971</v>
      </c>
      <c r="D6" s="10">
        <f>PPRD!D6+RCV_RCY!D6+IMP!D6-EXP!D6+STK_CHG!D6</f>
        <v>1520.6541702493546</v>
      </c>
      <c r="E6" s="10">
        <f>PPRD!E6+RCV_RCY!E6+IMP!E6-EXP!E6+STK_CHG!E6</f>
        <v>2083.7697334479794</v>
      </c>
      <c r="F6" s="10">
        <f>PPRD!F6+RCV_RCY!F6+IMP!F6-EXP!F6+STK_CHG!F6</f>
        <v>1700.9653482373171</v>
      </c>
      <c r="G6" s="10">
        <f>PPRD!G6+RCV_RCY!G6+IMP!G6-EXP!G6+STK_CHG!G6</f>
        <v>1940.2646603611349</v>
      </c>
      <c r="H6" s="10">
        <f>PPRD!H6+RCV_RCY!H6+IMP!H6-EXP!H6+STK_CHG!H6</f>
        <v>1946.1760963026652</v>
      </c>
      <c r="I6" s="10">
        <f>PPRD!I6+RCV_RCY!I6+IMP!I6-EXP!I6+STK_CHG!I6</f>
        <v>1798.390197764402</v>
      </c>
      <c r="J6" s="10">
        <f>PPRD!J6+RCV_RCY!J6+IMP!J6-EXP!J6+STK_CHG!J6</f>
        <v>1893.629922613929</v>
      </c>
      <c r="K6" s="10">
        <f>PPRD!K6+RCV_RCY!K6+IMP!K6-EXP!K6+STK_CHG!K6</f>
        <v>1281.4680137575235</v>
      </c>
      <c r="L6" s="10">
        <f>PPRD!L6+RCV_RCY!L6+IMP!L6-EXP!L6+STK_CHG!L6</f>
        <v>221.35047291487524</v>
      </c>
      <c r="M6" s="10">
        <f>PPRD!M6+RCV_RCY!M6+IMP!M6-EXP!M6+STK_CHG!M6</f>
        <v>86.044196044711953</v>
      </c>
      <c r="N6" s="10">
        <f>PPRD!N6+RCV_RCY!N6+IMP!N6-EXP!N6+STK_CHG!N6</f>
        <v>82.103267411865872</v>
      </c>
      <c r="O6" s="10">
        <f>PPRD!O6+RCV_RCY!O6+IMP!O6-EXP!O6+STK_CHG!O6</f>
        <v>81.44643164230439</v>
      </c>
      <c r="P6" s="10">
        <f>PPRD!P6+RCV_RCY!P6+IMP!P6-EXP!P6+STK_CHG!P6</f>
        <v>61.084866723989677</v>
      </c>
      <c r="Q6" s="10">
        <f>PPRD!Q6+RCV_RCY!Q6+IMP!Q6-EXP!Q6+STK_CHG!Q6</f>
        <v>13.79337919174549</v>
      </c>
      <c r="R6" s="10">
        <f>PPRD!R6+RCV_RCY!R6+IMP!R6-EXP!R6+STK_CHG!R6</f>
        <v>9.1955288048151331</v>
      </c>
      <c r="S6" s="10">
        <f>PPRD!S6+RCV_RCY!S6+IMP!S6-EXP!S6+STK_CHG!S6</f>
        <v>6.5682717110920024</v>
      </c>
      <c r="T6" s="10">
        <f>PPRD!T6+RCV_RCY!T6+IMP!T6-EXP!T6+STK_CHG!T6</f>
        <v>5.3824591573516765</v>
      </c>
      <c r="U6" s="10">
        <f>PPRD!U6+RCV_RCY!U6+IMP!U6-EXP!U6+STK_CHG!U6</f>
        <v>4.6394668959587273</v>
      </c>
      <c r="V6" s="10">
        <f>PPRD!V6+RCV_RCY!V6+IMP!V6-EXP!V6+STK_CHG!V6</f>
        <v>1.1025795356835768</v>
      </c>
      <c r="W6" s="10">
        <f>PPRD!W6+RCV_RCY!W6+IMP!W6-EXP!W6+STK_CHG!W6</f>
        <v>8.226655202063629</v>
      </c>
      <c r="X6" s="10">
        <f>PPRD!X6+RCV_RCY!X6+IMP!X6-EXP!X6+STK_CHG!X6</f>
        <v>6.0463456577815977</v>
      </c>
    </row>
    <row r="7" spans="1:24" ht="11.25" customHeight="1" x14ac:dyDescent="0.2">
      <c r="A7" s="41" t="s">
        <v>9</v>
      </c>
      <c r="B7" s="9" t="s">
        <v>10</v>
      </c>
      <c r="C7" s="10">
        <f>PPRD!C7+RCV_RCY!C7+IMP!C7-EXP!C7+STK_CHG!C7</f>
        <v>230.4987102321582</v>
      </c>
      <c r="D7" s="10">
        <f>PPRD!D7+RCV_RCY!D7+IMP!D7-EXP!D7+STK_CHG!D7</f>
        <v>353.01349957007744</v>
      </c>
      <c r="E7" s="10">
        <f>PPRD!E7+RCV_RCY!E7+IMP!E7-EXP!E7+STK_CHG!E7</f>
        <v>174.92287188306099</v>
      </c>
      <c r="F7" s="10">
        <f>PPRD!F7+RCV_RCY!F7+IMP!F7-EXP!F7+STK_CHG!F7</f>
        <v>11.77678417884781</v>
      </c>
      <c r="G7" s="10">
        <f>PPRD!G7+RCV_RCY!G7+IMP!G7-EXP!G7+STK_CHG!G7</f>
        <v>0</v>
      </c>
      <c r="H7" s="10">
        <f>PPRD!H7+RCV_RCY!H7+IMP!H7-EXP!H7+STK_CHG!H7</f>
        <v>0</v>
      </c>
      <c r="I7" s="10">
        <f>PPRD!I7+RCV_RCY!I7+IMP!I7-EXP!I7+STK_CHG!I7</f>
        <v>0</v>
      </c>
      <c r="J7" s="10">
        <f>PPRD!J7+RCV_RCY!J7+IMP!J7-EXP!J7+STK_CHG!J7</f>
        <v>0</v>
      </c>
      <c r="K7" s="10">
        <f>PPRD!K7+RCV_RCY!K7+IMP!K7-EXP!K7+STK_CHG!K7</f>
        <v>0</v>
      </c>
      <c r="L7" s="10">
        <f>PPRD!L7+RCV_RCY!L7+IMP!L7-EXP!L7+STK_CHG!L7</f>
        <v>0</v>
      </c>
      <c r="M7" s="10">
        <f>PPRD!M7+RCV_RCY!M7+IMP!M7-EXP!M7+STK_CHG!M7</f>
        <v>0</v>
      </c>
      <c r="N7" s="10">
        <f>PPRD!N7+RCV_RCY!N7+IMP!N7-EXP!N7+STK_CHG!N7</f>
        <v>0</v>
      </c>
      <c r="O7" s="10">
        <f>PPRD!O7+RCV_RCY!O7+IMP!O7-EXP!O7+STK_CHG!O7</f>
        <v>0</v>
      </c>
      <c r="P7" s="10">
        <f>PPRD!P7+RCV_RCY!P7+IMP!P7-EXP!P7+STK_CHG!P7</f>
        <v>0</v>
      </c>
      <c r="Q7" s="10">
        <f>PPRD!Q7+RCV_RCY!Q7+IMP!Q7-EXP!Q7+STK_CHG!Q7</f>
        <v>0</v>
      </c>
      <c r="R7" s="10">
        <f>PPRD!R7+RCV_RCY!R7+IMP!R7-EXP!R7+STK_CHG!R7</f>
        <v>0</v>
      </c>
      <c r="S7" s="10">
        <f>PPRD!S7+RCV_RCY!S7+IMP!S7-EXP!S7+STK_CHG!S7</f>
        <v>0</v>
      </c>
      <c r="T7" s="10">
        <f>PPRD!T7+RCV_RCY!T7+IMP!T7-EXP!T7+STK_CHG!T7</f>
        <v>0</v>
      </c>
      <c r="U7" s="10">
        <f>PPRD!U7+RCV_RCY!U7+IMP!U7-EXP!U7+STK_CHG!U7</f>
        <v>0</v>
      </c>
      <c r="V7" s="10">
        <f>PPRD!V7+RCV_RCY!V7+IMP!V7-EXP!V7+STK_CHG!V7</f>
        <v>0</v>
      </c>
      <c r="W7" s="10">
        <f>PPRD!W7+RCV_RCY!W7+IMP!W7-EXP!W7+STK_CHG!W7</f>
        <v>0</v>
      </c>
      <c r="X7" s="10">
        <f>PPRD!X7+RCV_RCY!X7+IMP!X7-EXP!X7+STK_CHG!X7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5515.9713671539121</v>
      </c>
      <c r="D8" s="29">
        <f t="shared" si="6"/>
        <v>5345.4071367153902</v>
      </c>
      <c r="E8" s="29">
        <f t="shared" si="6"/>
        <v>6165.3822871883058</v>
      </c>
      <c r="F8" s="29">
        <f t="shared" si="6"/>
        <v>6950.023129836628</v>
      </c>
      <c r="G8" s="29">
        <f t="shared" si="6"/>
        <v>6591.4177987962148</v>
      </c>
      <c r="H8" s="29">
        <f t="shared" si="6"/>
        <v>6394.0202923473762</v>
      </c>
      <c r="I8" s="29">
        <f t="shared" si="6"/>
        <v>7283.0242476354251</v>
      </c>
      <c r="J8" s="29">
        <f t="shared" si="6"/>
        <v>7645.6918314703344</v>
      </c>
      <c r="K8" s="29">
        <f t="shared" si="6"/>
        <v>7712.913585554601</v>
      </c>
      <c r="L8" s="29">
        <f t="shared" si="6"/>
        <v>6871.4418744625964</v>
      </c>
      <c r="M8" s="29">
        <f t="shared" si="6"/>
        <v>6193.1277730008605</v>
      </c>
      <c r="N8" s="29">
        <f t="shared" si="6"/>
        <v>7359.8986242476349</v>
      </c>
      <c r="O8" s="29">
        <f t="shared" si="6"/>
        <v>6897.7290627687016</v>
      </c>
      <c r="P8" s="29">
        <f t="shared" si="6"/>
        <v>5101.2539122957869</v>
      </c>
      <c r="Q8" s="29">
        <f t="shared" si="6"/>
        <v>5181.4871023215819</v>
      </c>
      <c r="R8" s="29">
        <f t="shared" si="6"/>
        <v>5293.9773860705072</v>
      </c>
      <c r="S8" s="29">
        <f t="shared" si="6"/>
        <v>4672.6071367153918</v>
      </c>
      <c r="T8" s="29">
        <f t="shared" si="6"/>
        <v>4815.1541702493541</v>
      </c>
      <c r="U8" s="29">
        <f t="shared" si="6"/>
        <v>4466.2713671539123</v>
      </c>
      <c r="V8" s="29">
        <f t="shared" si="6"/>
        <v>4308.5925193465173</v>
      </c>
      <c r="W8" s="29">
        <f t="shared" si="6"/>
        <v>2958.3009458297506</v>
      </c>
      <c r="X8" s="29">
        <f t="shared" ref="X8" si="7">SUM(X9:X10)</f>
        <v>3449.4049871023212</v>
      </c>
    </row>
    <row r="9" spans="1:24" ht="11.25" customHeight="1" x14ac:dyDescent="0.2">
      <c r="A9" s="41" t="s">
        <v>11</v>
      </c>
      <c r="B9" s="9" t="s">
        <v>12</v>
      </c>
      <c r="C9" s="10">
        <f>PPRD!C9+RCV_RCY!C9+IMP!C9-EXP!C9+STK_CHG!C9</f>
        <v>0</v>
      </c>
      <c r="D9" s="10">
        <f>PPRD!D9+RCV_RCY!D9+IMP!D9-EXP!D9+STK_CHG!D9</f>
        <v>0</v>
      </c>
      <c r="E9" s="10">
        <f>PPRD!E9+RCV_RCY!E9+IMP!E9-EXP!E9+STK_CHG!E9</f>
        <v>0</v>
      </c>
      <c r="F9" s="10">
        <f>PPRD!F9+RCV_RCY!F9+IMP!F9-EXP!F9+STK_CHG!F9</f>
        <v>0</v>
      </c>
      <c r="G9" s="10">
        <f>PPRD!G9+RCV_RCY!G9+IMP!G9-EXP!G9+STK_CHG!G9</f>
        <v>229.49148753224415</v>
      </c>
      <c r="H9" s="10">
        <f>PPRD!H9+RCV_RCY!H9+IMP!H9-EXP!H9+STK_CHG!H9</f>
        <v>371.67351676698195</v>
      </c>
      <c r="I9" s="10">
        <f>PPRD!I9+RCV_RCY!I9+IMP!I9-EXP!I9+STK_CHG!I9</f>
        <v>428.41848667239901</v>
      </c>
      <c r="J9" s="10">
        <f>PPRD!J9+RCV_RCY!J9+IMP!J9-EXP!J9+STK_CHG!J9</f>
        <v>914.19871023215808</v>
      </c>
      <c r="K9" s="10">
        <f>PPRD!K9+RCV_RCY!K9+IMP!K9-EXP!K9+STK_CHG!K9</f>
        <v>642.05451418744633</v>
      </c>
      <c r="L9" s="10">
        <f>PPRD!L9+RCV_RCY!L9+IMP!L9-EXP!L9+STK_CHG!L9</f>
        <v>421.2269991401547</v>
      </c>
      <c r="M9" s="10">
        <f>PPRD!M9+RCV_RCY!M9+IMP!M9-EXP!M9+STK_CHG!M9</f>
        <v>342.85279449699055</v>
      </c>
      <c r="N9" s="10">
        <f>PPRD!N9+RCV_RCY!N9+IMP!N9-EXP!N9+STK_CHG!N9</f>
        <v>434.36242476354255</v>
      </c>
      <c r="O9" s="10">
        <f>PPRD!O9+RCV_RCY!O9+IMP!O9-EXP!O9+STK_CHG!O9</f>
        <v>596.93396388650024</v>
      </c>
      <c r="P9" s="10">
        <f>PPRD!P9+RCV_RCY!P9+IMP!P9-EXP!P9+STK_CHG!P9</f>
        <v>405.87497850386933</v>
      </c>
      <c r="Q9" s="10">
        <f>PPRD!Q9+RCV_RCY!Q9+IMP!Q9-EXP!Q9+STK_CHG!Q9</f>
        <v>372.10679277730009</v>
      </c>
      <c r="R9" s="10">
        <f>PPRD!R9+RCV_RCY!R9+IMP!R9-EXP!R9+STK_CHG!R9</f>
        <v>411.68237317282882</v>
      </c>
      <c r="S9" s="10">
        <f>PPRD!S9+RCV_RCY!S9+IMP!S9-EXP!S9+STK_CHG!S9</f>
        <v>387.2498710232158</v>
      </c>
      <c r="T9" s="10">
        <f>PPRD!T9+RCV_RCY!T9+IMP!T9-EXP!T9+STK_CHG!T9</f>
        <v>378.14901117798797</v>
      </c>
      <c r="U9" s="10">
        <f>PPRD!U9+RCV_RCY!U9+IMP!U9-EXP!U9+STK_CHG!U9</f>
        <v>335.18959587274281</v>
      </c>
      <c r="V9" s="10">
        <f>PPRD!V9+RCV_RCY!V9+IMP!V9-EXP!V9+STK_CHG!V9</f>
        <v>415.29716251074802</v>
      </c>
      <c r="W9" s="10">
        <f>PPRD!W9+RCV_RCY!W9+IMP!W9-EXP!W9+STK_CHG!W9</f>
        <v>332.052622527945</v>
      </c>
      <c r="X9" s="10">
        <f>PPRD!X9+RCV_RCY!X9+IMP!X9-EXP!X9+STK_CHG!X9</f>
        <v>363.88314703353399</v>
      </c>
    </row>
    <row r="10" spans="1:24" ht="11.25" customHeight="1" x14ac:dyDescent="0.2">
      <c r="A10" s="41" t="s">
        <v>13</v>
      </c>
      <c r="B10" s="9" t="s">
        <v>14</v>
      </c>
      <c r="C10" s="10">
        <f>PPRD!C10+RCV_RCY!C10+IMP!C10-EXP!C10+STK_CHG!C10</f>
        <v>5515.9713671539121</v>
      </c>
      <c r="D10" s="10">
        <f>PPRD!D10+RCV_RCY!D10+IMP!D10-EXP!D10+STK_CHG!D10</f>
        <v>5345.4071367153902</v>
      </c>
      <c r="E10" s="10">
        <f>PPRD!E10+RCV_RCY!E10+IMP!E10-EXP!E10+STK_CHG!E10</f>
        <v>6165.3822871883058</v>
      </c>
      <c r="F10" s="10">
        <f>PPRD!F10+RCV_RCY!F10+IMP!F10-EXP!F10+STK_CHG!F10</f>
        <v>6950.023129836628</v>
      </c>
      <c r="G10" s="10">
        <f>PPRD!G10+RCV_RCY!G10+IMP!G10-EXP!G10+STK_CHG!G10</f>
        <v>6361.926311263971</v>
      </c>
      <c r="H10" s="10">
        <f>PPRD!H10+RCV_RCY!H10+IMP!H10-EXP!H10+STK_CHG!H10</f>
        <v>6022.346775580394</v>
      </c>
      <c r="I10" s="10">
        <f>PPRD!I10+RCV_RCY!I10+IMP!I10-EXP!I10+STK_CHG!I10</f>
        <v>6854.6057609630261</v>
      </c>
      <c r="J10" s="10">
        <f>PPRD!J10+RCV_RCY!J10+IMP!J10-EXP!J10+STK_CHG!J10</f>
        <v>6731.4931212381762</v>
      </c>
      <c r="K10" s="10">
        <f>PPRD!K10+RCV_RCY!K10+IMP!K10-EXP!K10+STK_CHG!K10</f>
        <v>7070.8590713671547</v>
      </c>
      <c r="L10" s="10">
        <f>PPRD!L10+RCV_RCY!L10+IMP!L10-EXP!L10+STK_CHG!L10</f>
        <v>6450.2148753224419</v>
      </c>
      <c r="M10" s="10">
        <f>PPRD!M10+RCV_RCY!M10+IMP!M10-EXP!M10+STK_CHG!M10</f>
        <v>5850.2749785038695</v>
      </c>
      <c r="N10" s="10">
        <f>PPRD!N10+RCV_RCY!N10+IMP!N10-EXP!N10+STK_CHG!N10</f>
        <v>6925.5361994840923</v>
      </c>
      <c r="O10" s="10">
        <f>PPRD!O10+RCV_RCY!O10+IMP!O10-EXP!O10+STK_CHG!O10</f>
        <v>6300.7950988822013</v>
      </c>
      <c r="P10" s="10">
        <f>PPRD!P10+RCV_RCY!P10+IMP!P10-EXP!P10+STK_CHG!P10</f>
        <v>4695.3789337919179</v>
      </c>
      <c r="Q10" s="10">
        <f>PPRD!Q10+RCV_RCY!Q10+IMP!Q10-EXP!Q10+STK_CHG!Q10</f>
        <v>4809.3803095442818</v>
      </c>
      <c r="R10" s="10">
        <f>PPRD!R10+RCV_RCY!R10+IMP!R10-EXP!R10+STK_CHG!R10</f>
        <v>4882.2950128976781</v>
      </c>
      <c r="S10" s="10">
        <f>PPRD!S10+RCV_RCY!S10+IMP!S10-EXP!S10+STK_CHG!S10</f>
        <v>4285.357265692176</v>
      </c>
      <c r="T10" s="10">
        <f>PPRD!T10+RCV_RCY!T10+IMP!T10-EXP!T10+STK_CHG!T10</f>
        <v>4437.0051590713665</v>
      </c>
      <c r="U10" s="10">
        <f>PPRD!U10+RCV_RCY!U10+IMP!U10-EXP!U10+STK_CHG!U10</f>
        <v>4131.0817712811695</v>
      </c>
      <c r="V10" s="10">
        <f>PPRD!V10+RCV_RCY!V10+IMP!V10-EXP!V10+STK_CHG!V10</f>
        <v>3893.2953568357689</v>
      </c>
      <c r="W10" s="10">
        <f>PPRD!W10+RCV_RCY!W10+IMP!W10-EXP!W10+STK_CHG!W10</f>
        <v>2626.2483233018056</v>
      </c>
      <c r="X10" s="10">
        <f>PPRD!X10+RCV_RCY!X10+IMP!X10-EXP!X10+STK_CHG!X10</f>
        <v>3085.5218400687872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238.82321582115219</v>
      </c>
      <c r="D11" s="29">
        <f t="shared" si="8"/>
        <v>397.42691315563201</v>
      </c>
      <c r="E11" s="29">
        <f t="shared" si="8"/>
        <v>346.7283748925193</v>
      </c>
      <c r="F11" s="29">
        <f t="shared" si="8"/>
        <v>705.41702493551168</v>
      </c>
      <c r="G11" s="29">
        <f t="shared" si="8"/>
        <v>668.88650042992253</v>
      </c>
      <c r="H11" s="29">
        <f t="shared" si="8"/>
        <v>365.93508168529655</v>
      </c>
      <c r="I11" s="29">
        <f t="shared" si="8"/>
        <v>362.78589853826304</v>
      </c>
      <c r="J11" s="29">
        <f t="shared" si="8"/>
        <v>511.42734307824594</v>
      </c>
      <c r="K11" s="29">
        <f t="shared" si="8"/>
        <v>503.86930352536541</v>
      </c>
      <c r="L11" s="29">
        <f t="shared" si="8"/>
        <v>384.02553740326726</v>
      </c>
      <c r="M11" s="29">
        <f t="shared" si="8"/>
        <v>631.72613929492684</v>
      </c>
      <c r="N11" s="29">
        <f t="shared" si="8"/>
        <v>574.41100601891651</v>
      </c>
      <c r="O11" s="29">
        <f t="shared" si="8"/>
        <v>488.75322441960441</v>
      </c>
      <c r="P11" s="29">
        <f t="shared" si="8"/>
        <v>466.07910576096293</v>
      </c>
      <c r="Q11" s="29">
        <f t="shared" si="8"/>
        <v>446.87360275150468</v>
      </c>
      <c r="R11" s="29">
        <f t="shared" si="8"/>
        <v>519.53637145313826</v>
      </c>
      <c r="S11" s="29">
        <f t="shared" si="8"/>
        <v>521.91676698194328</v>
      </c>
      <c r="T11" s="29">
        <f t="shared" si="8"/>
        <v>457.37592433361982</v>
      </c>
      <c r="U11" s="29">
        <f t="shared" si="8"/>
        <v>470.80619088564066</v>
      </c>
      <c r="V11" s="29">
        <f t="shared" si="8"/>
        <v>484.51599312123813</v>
      </c>
      <c r="W11" s="29">
        <f t="shared" si="8"/>
        <v>449.29097162510732</v>
      </c>
      <c r="X11" s="29">
        <f t="shared" ref="X11" si="9">SUM(X12:X16)</f>
        <v>521.38822012037826</v>
      </c>
    </row>
    <row r="12" spans="1:24" ht="11.25" customHeight="1" x14ac:dyDescent="0.2">
      <c r="A12" s="41" t="s">
        <v>15</v>
      </c>
      <c r="B12" s="9" t="s">
        <v>16</v>
      </c>
      <c r="C12" s="10">
        <f>PPRD!C12+RCV_RCY!C12+IMP!C12-EXP!C12+STK_CHG!C12</f>
        <v>0</v>
      </c>
      <c r="D12" s="10">
        <f>PPRD!D12+RCV_RCY!D12+IMP!D12-EXP!D12+STK_CHG!D12</f>
        <v>0</v>
      </c>
      <c r="E12" s="10">
        <f>PPRD!E12+RCV_RCY!E12+IMP!E12-EXP!E12+STK_CHG!E12</f>
        <v>0</v>
      </c>
      <c r="F12" s="10">
        <f>PPRD!F12+RCV_RCY!F12+IMP!F12-EXP!F12+STK_CHG!F12</f>
        <v>0</v>
      </c>
      <c r="G12" s="10">
        <f>PPRD!G12+RCV_RCY!G12+IMP!G12-EXP!G12+STK_CHG!G12</f>
        <v>0</v>
      </c>
      <c r="H12" s="10">
        <f>PPRD!H12+RCV_RCY!H12+IMP!H12-EXP!H12+STK_CHG!H12</f>
        <v>0</v>
      </c>
      <c r="I12" s="10">
        <f>PPRD!I12+RCV_RCY!I12+IMP!I12-EXP!I12+STK_CHG!I12</f>
        <v>0</v>
      </c>
      <c r="J12" s="10">
        <f>PPRD!J12+RCV_RCY!J12+IMP!J12-EXP!J12+STK_CHG!J12</f>
        <v>0</v>
      </c>
      <c r="K12" s="10">
        <f>PPRD!K12+RCV_RCY!K12+IMP!K12-EXP!K12+STK_CHG!K12</f>
        <v>0</v>
      </c>
      <c r="L12" s="10">
        <f>PPRD!L12+RCV_RCY!L12+IMP!L12-EXP!L12+STK_CHG!L12</f>
        <v>0</v>
      </c>
      <c r="M12" s="10">
        <f>PPRD!M12+RCV_RCY!M12+IMP!M12-EXP!M12+STK_CHG!M12</f>
        <v>0</v>
      </c>
      <c r="N12" s="10">
        <f>PPRD!N12+RCV_RCY!N12+IMP!N12-EXP!N12+STK_CHG!N12</f>
        <v>0</v>
      </c>
      <c r="O12" s="10">
        <f>PPRD!O12+RCV_RCY!O12+IMP!O12-EXP!O12+STK_CHG!O12</f>
        <v>0</v>
      </c>
      <c r="P12" s="10">
        <f>PPRD!P12+RCV_RCY!P12+IMP!P12-EXP!P12+STK_CHG!P12</f>
        <v>0</v>
      </c>
      <c r="Q12" s="10">
        <f>PPRD!Q12+RCV_RCY!Q12+IMP!Q12-EXP!Q12+STK_CHG!Q12</f>
        <v>0</v>
      </c>
      <c r="R12" s="10">
        <f>PPRD!R12+RCV_RCY!R12+IMP!R12-EXP!R12+STK_CHG!R12</f>
        <v>0</v>
      </c>
      <c r="S12" s="10">
        <f>PPRD!S12+RCV_RCY!S12+IMP!S12-EXP!S12+STK_CHG!S12</f>
        <v>0</v>
      </c>
      <c r="T12" s="10">
        <f>PPRD!T12+RCV_RCY!T12+IMP!T12-EXP!T12+STK_CHG!T12</f>
        <v>0</v>
      </c>
      <c r="U12" s="10">
        <f>PPRD!U12+RCV_RCY!U12+IMP!U12-EXP!U12+STK_CHG!U12</f>
        <v>0</v>
      </c>
      <c r="V12" s="10">
        <f>PPRD!V12+RCV_RCY!V12+IMP!V12-EXP!V12+STK_CHG!V12</f>
        <v>0</v>
      </c>
      <c r="W12" s="10">
        <f>PPRD!W12+RCV_RCY!W12+IMP!W12-EXP!W12+STK_CHG!W12</f>
        <v>0</v>
      </c>
      <c r="X12" s="10">
        <f>PPRD!X12+RCV_RCY!X12+IMP!X12-EXP!X12+STK_CHG!X12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PPRD!C13+RCV_RCY!C13+IMP!C13-EXP!C13+STK_CHG!C13</f>
        <v>238.82321582115219</v>
      </c>
      <c r="D13" s="10">
        <f>PPRD!D13+RCV_RCY!D13+IMP!D13-EXP!D13+STK_CHG!D13</f>
        <v>397.42691315563201</v>
      </c>
      <c r="E13" s="10">
        <f>PPRD!E13+RCV_RCY!E13+IMP!E13-EXP!E13+STK_CHG!E13</f>
        <v>346.7283748925193</v>
      </c>
      <c r="F13" s="10">
        <f>PPRD!F13+RCV_RCY!F13+IMP!F13-EXP!F13+STK_CHG!F13</f>
        <v>705.41702493551168</v>
      </c>
      <c r="G13" s="10">
        <f>PPRD!G13+RCV_RCY!G13+IMP!G13-EXP!G13+STK_CHG!G13</f>
        <v>668.88650042992253</v>
      </c>
      <c r="H13" s="10">
        <f>PPRD!H13+RCV_RCY!H13+IMP!H13-EXP!H13+STK_CHG!H13</f>
        <v>365.93508168529655</v>
      </c>
      <c r="I13" s="10">
        <f>PPRD!I13+RCV_RCY!I13+IMP!I13-EXP!I13+STK_CHG!I13</f>
        <v>362.78589853826304</v>
      </c>
      <c r="J13" s="10">
        <f>PPRD!J13+RCV_RCY!J13+IMP!J13-EXP!J13+STK_CHG!J13</f>
        <v>511.42734307824594</v>
      </c>
      <c r="K13" s="10">
        <f>PPRD!K13+RCV_RCY!K13+IMP!K13-EXP!K13+STK_CHG!K13</f>
        <v>503.86930352536541</v>
      </c>
      <c r="L13" s="10">
        <f>PPRD!L13+RCV_RCY!L13+IMP!L13-EXP!L13+STK_CHG!L13</f>
        <v>384.02553740326726</v>
      </c>
      <c r="M13" s="10">
        <f>PPRD!M13+RCV_RCY!M13+IMP!M13-EXP!M13+STK_CHG!M13</f>
        <v>631.72613929492684</v>
      </c>
      <c r="N13" s="10">
        <f>PPRD!N13+RCV_RCY!N13+IMP!N13-EXP!N13+STK_CHG!N13</f>
        <v>574.41100601891651</v>
      </c>
      <c r="O13" s="10">
        <f>PPRD!O13+RCV_RCY!O13+IMP!O13-EXP!O13+STK_CHG!O13</f>
        <v>488.75322441960441</v>
      </c>
      <c r="P13" s="10">
        <f>PPRD!P13+RCV_RCY!P13+IMP!P13-EXP!P13+STK_CHG!P13</f>
        <v>466.07910576096293</v>
      </c>
      <c r="Q13" s="10">
        <f>PPRD!Q13+RCV_RCY!Q13+IMP!Q13-EXP!Q13+STK_CHG!Q13</f>
        <v>446.87360275150468</v>
      </c>
      <c r="R13" s="10">
        <f>PPRD!R13+RCV_RCY!R13+IMP!R13-EXP!R13+STK_CHG!R13</f>
        <v>519.53637145313826</v>
      </c>
      <c r="S13" s="10">
        <f>PPRD!S13+RCV_RCY!S13+IMP!S13-EXP!S13+STK_CHG!S13</f>
        <v>521.91676698194328</v>
      </c>
      <c r="T13" s="10">
        <f>PPRD!T13+RCV_RCY!T13+IMP!T13-EXP!T13+STK_CHG!T13</f>
        <v>457.37592433361982</v>
      </c>
      <c r="U13" s="10">
        <f>PPRD!U13+RCV_RCY!U13+IMP!U13-EXP!U13+STK_CHG!U13</f>
        <v>470.80619088564066</v>
      </c>
      <c r="V13" s="10">
        <f>PPRD!V13+RCV_RCY!V13+IMP!V13-EXP!V13+STK_CHG!V13</f>
        <v>484.51599312123813</v>
      </c>
      <c r="W13" s="10">
        <f>PPRD!W13+RCV_RCY!W13+IMP!W13-EXP!W13+STK_CHG!W13</f>
        <v>449.29097162510732</v>
      </c>
      <c r="X13" s="10">
        <f>PPRD!X13+RCV_RCY!X13+IMP!X13-EXP!X13+STK_CHG!X13</f>
        <v>521.38822012037826</v>
      </c>
    </row>
    <row r="14" spans="1:24" ht="11.25" customHeight="1" x14ac:dyDescent="0.2">
      <c r="A14" s="41" t="s">
        <v>19</v>
      </c>
      <c r="B14" s="9" t="s">
        <v>20</v>
      </c>
      <c r="C14" s="10">
        <f>PPRD!C14+RCV_RCY!C14+IMP!C14-EXP!C14+STK_CHG!C14</f>
        <v>0</v>
      </c>
      <c r="D14" s="10">
        <f>PPRD!D14+RCV_RCY!D14+IMP!D14-EXP!D14+STK_CHG!D14</f>
        <v>0</v>
      </c>
      <c r="E14" s="10">
        <f>PPRD!E14+RCV_RCY!E14+IMP!E14-EXP!E14+STK_CHG!E14</f>
        <v>0</v>
      </c>
      <c r="F14" s="10">
        <f>PPRD!F14+RCV_RCY!F14+IMP!F14-EXP!F14+STK_CHG!F14</f>
        <v>0</v>
      </c>
      <c r="G14" s="10">
        <f>PPRD!G14+RCV_RCY!G14+IMP!G14-EXP!G14+STK_CHG!G14</f>
        <v>0</v>
      </c>
      <c r="H14" s="10">
        <f>PPRD!H14+RCV_RCY!H14+IMP!H14-EXP!H14+STK_CHG!H14</f>
        <v>0</v>
      </c>
      <c r="I14" s="10">
        <f>PPRD!I14+RCV_RCY!I14+IMP!I14-EXP!I14+STK_CHG!I14</f>
        <v>0</v>
      </c>
      <c r="J14" s="10">
        <f>PPRD!J14+RCV_RCY!J14+IMP!J14-EXP!J14+STK_CHG!J14</f>
        <v>0</v>
      </c>
      <c r="K14" s="10">
        <f>PPRD!K14+RCV_RCY!K14+IMP!K14-EXP!K14+STK_CHG!K14</f>
        <v>0</v>
      </c>
      <c r="L14" s="10">
        <f>PPRD!L14+RCV_RCY!L14+IMP!L14-EXP!L14+STK_CHG!L14</f>
        <v>0</v>
      </c>
      <c r="M14" s="10">
        <f>PPRD!M14+RCV_RCY!M14+IMP!M14-EXP!M14+STK_CHG!M14</f>
        <v>0</v>
      </c>
      <c r="N14" s="10">
        <f>PPRD!N14+RCV_RCY!N14+IMP!N14-EXP!N14+STK_CHG!N14</f>
        <v>0</v>
      </c>
      <c r="O14" s="10">
        <f>PPRD!O14+RCV_RCY!O14+IMP!O14-EXP!O14+STK_CHG!O14</f>
        <v>0</v>
      </c>
      <c r="P14" s="10">
        <f>PPRD!P14+RCV_RCY!P14+IMP!P14-EXP!P14+STK_CHG!P14</f>
        <v>0</v>
      </c>
      <c r="Q14" s="10">
        <f>PPRD!Q14+RCV_RCY!Q14+IMP!Q14-EXP!Q14+STK_CHG!Q14</f>
        <v>0</v>
      </c>
      <c r="R14" s="10">
        <f>PPRD!R14+RCV_RCY!R14+IMP!R14-EXP!R14+STK_CHG!R14</f>
        <v>0</v>
      </c>
      <c r="S14" s="10">
        <f>PPRD!S14+RCV_RCY!S14+IMP!S14-EXP!S14+STK_CHG!S14</f>
        <v>0</v>
      </c>
      <c r="T14" s="10">
        <f>PPRD!T14+RCV_RCY!T14+IMP!T14-EXP!T14+STK_CHG!T14</f>
        <v>0</v>
      </c>
      <c r="U14" s="10">
        <f>PPRD!U14+RCV_RCY!U14+IMP!U14-EXP!U14+STK_CHG!U14</f>
        <v>0</v>
      </c>
      <c r="V14" s="10">
        <f>PPRD!V14+RCV_RCY!V14+IMP!V14-EXP!V14+STK_CHG!V14</f>
        <v>0</v>
      </c>
      <c r="W14" s="10">
        <f>PPRD!W14+RCV_RCY!W14+IMP!W14-EXP!W14+STK_CHG!W14</f>
        <v>0</v>
      </c>
      <c r="X14" s="10">
        <f>PPRD!X14+RCV_RCY!X14+IMP!X14-EXP!X14+STK_CHG!X14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PPRD!C15+RCV_RCY!C15+IMP!C15-EXP!C15+STK_CHG!C15</f>
        <v>0</v>
      </c>
      <c r="D15" s="10">
        <f>PPRD!D15+RCV_RCY!D15+IMP!D15-EXP!D15+STK_CHG!D15</f>
        <v>0</v>
      </c>
      <c r="E15" s="10">
        <f>PPRD!E15+RCV_RCY!E15+IMP!E15-EXP!E15+STK_CHG!E15</f>
        <v>0</v>
      </c>
      <c r="F15" s="10">
        <f>PPRD!F15+RCV_RCY!F15+IMP!F15-EXP!F15+STK_CHG!F15</f>
        <v>0</v>
      </c>
      <c r="G15" s="10">
        <f>PPRD!G15+RCV_RCY!G15+IMP!G15-EXP!G15+STK_CHG!G15</f>
        <v>0</v>
      </c>
      <c r="H15" s="10">
        <f>PPRD!H15+RCV_RCY!H15+IMP!H15-EXP!H15+STK_CHG!H15</f>
        <v>0</v>
      </c>
      <c r="I15" s="10">
        <f>PPRD!I15+RCV_RCY!I15+IMP!I15-EXP!I15+STK_CHG!I15</f>
        <v>0</v>
      </c>
      <c r="J15" s="10">
        <f>PPRD!J15+RCV_RCY!J15+IMP!J15-EXP!J15+STK_CHG!J15</f>
        <v>0</v>
      </c>
      <c r="K15" s="10">
        <f>PPRD!K15+RCV_RCY!K15+IMP!K15-EXP!K15+STK_CHG!K15</f>
        <v>0</v>
      </c>
      <c r="L15" s="10">
        <f>PPRD!L15+RCV_RCY!L15+IMP!L15-EXP!L15+STK_CHG!L15</f>
        <v>0</v>
      </c>
      <c r="M15" s="10">
        <f>PPRD!M15+RCV_RCY!M15+IMP!M15-EXP!M15+STK_CHG!M15</f>
        <v>0</v>
      </c>
      <c r="N15" s="10">
        <f>PPRD!N15+RCV_RCY!N15+IMP!N15-EXP!N15+STK_CHG!N15</f>
        <v>0</v>
      </c>
      <c r="O15" s="10">
        <f>PPRD!O15+RCV_RCY!O15+IMP!O15-EXP!O15+STK_CHG!O15</f>
        <v>0</v>
      </c>
      <c r="P15" s="10">
        <f>PPRD!P15+RCV_RCY!P15+IMP!P15-EXP!P15+STK_CHG!P15</f>
        <v>0</v>
      </c>
      <c r="Q15" s="10">
        <f>PPRD!Q15+RCV_RCY!Q15+IMP!Q15-EXP!Q15+STK_CHG!Q15</f>
        <v>0</v>
      </c>
      <c r="R15" s="10">
        <f>PPRD!R15+RCV_RCY!R15+IMP!R15-EXP!R15+STK_CHG!R15</f>
        <v>0</v>
      </c>
      <c r="S15" s="10">
        <f>PPRD!S15+RCV_RCY!S15+IMP!S15-EXP!S15+STK_CHG!S15</f>
        <v>0</v>
      </c>
      <c r="T15" s="10">
        <f>PPRD!T15+RCV_RCY!T15+IMP!T15-EXP!T15+STK_CHG!T15</f>
        <v>0</v>
      </c>
      <c r="U15" s="10">
        <f>PPRD!U15+RCV_RCY!U15+IMP!U15-EXP!U15+STK_CHG!U15</f>
        <v>0</v>
      </c>
      <c r="V15" s="10">
        <f>PPRD!V15+RCV_RCY!V15+IMP!V15-EXP!V15+STK_CHG!V15</f>
        <v>0</v>
      </c>
      <c r="W15" s="10">
        <f>PPRD!W15+RCV_RCY!W15+IMP!W15-EXP!W15+STK_CHG!W15</f>
        <v>0</v>
      </c>
      <c r="X15" s="10">
        <f>PPRD!X15+RCV_RCY!X15+IMP!X15-EXP!X15+STK_CHG!X15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PPRD!C16+RCV_RCY!C16+IMP!C16-EXP!C16+STK_CHG!C16</f>
        <v>0</v>
      </c>
      <c r="D16" s="10">
        <f>PPRD!D16+RCV_RCY!D16+IMP!D16-EXP!D16+STK_CHG!D16</f>
        <v>0</v>
      </c>
      <c r="E16" s="10">
        <f>PPRD!E16+RCV_RCY!E16+IMP!E16-EXP!E16+STK_CHG!E16</f>
        <v>0</v>
      </c>
      <c r="F16" s="10">
        <f>PPRD!F16+RCV_RCY!F16+IMP!F16-EXP!F16+STK_CHG!F16</f>
        <v>0</v>
      </c>
      <c r="G16" s="10">
        <f>PPRD!G16+RCV_RCY!G16+IMP!G16-EXP!G16+STK_CHG!G16</f>
        <v>0</v>
      </c>
      <c r="H16" s="10">
        <f>PPRD!H16+RCV_RCY!H16+IMP!H16-EXP!H16+STK_CHG!H16</f>
        <v>0</v>
      </c>
      <c r="I16" s="10">
        <f>PPRD!I16+RCV_RCY!I16+IMP!I16-EXP!I16+STK_CHG!I16</f>
        <v>0</v>
      </c>
      <c r="J16" s="10">
        <f>PPRD!J16+RCV_RCY!J16+IMP!J16-EXP!J16+STK_CHG!J16</f>
        <v>0</v>
      </c>
      <c r="K16" s="10">
        <f>PPRD!K16+RCV_RCY!K16+IMP!K16-EXP!K16+STK_CHG!K16</f>
        <v>0</v>
      </c>
      <c r="L16" s="10">
        <f>PPRD!L16+RCV_RCY!L16+IMP!L16-EXP!L16+STK_CHG!L16</f>
        <v>0</v>
      </c>
      <c r="M16" s="10">
        <f>PPRD!M16+RCV_RCY!M16+IMP!M16-EXP!M16+STK_CHG!M16</f>
        <v>0</v>
      </c>
      <c r="N16" s="10">
        <f>PPRD!N16+RCV_RCY!N16+IMP!N16-EXP!N16+STK_CHG!N16</f>
        <v>0</v>
      </c>
      <c r="O16" s="10">
        <f>PPRD!O16+RCV_RCY!O16+IMP!O16-EXP!O16+STK_CHG!O16</f>
        <v>0</v>
      </c>
      <c r="P16" s="10">
        <f>PPRD!P16+RCV_RCY!P16+IMP!P16-EXP!P16+STK_CHG!P16</f>
        <v>0</v>
      </c>
      <c r="Q16" s="10">
        <f>PPRD!Q16+RCV_RCY!Q16+IMP!Q16-EXP!Q16+STK_CHG!Q16</f>
        <v>0</v>
      </c>
      <c r="R16" s="10">
        <f>PPRD!R16+RCV_RCY!R16+IMP!R16-EXP!R16+STK_CHG!R16</f>
        <v>0</v>
      </c>
      <c r="S16" s="10">
        <f>PPRD!S16+RCV_RCY!S16+IMP!S16-EXP!S16+STK_CHG!S16</f>
        <v>0</v>
      </c>
      <c r="T16" s="10">
        <f>PPRD!T16+RCV_RCY!T16+IMP!T16-EXP!T16+STK_CHG!T16</f>
        <v>0</v>
      </c>
      <c r="U16" s="10">
        <f>PPRD!U16+RCV_RCY!U16+IMP!U16-EXP!U16+STK_CHG!U16</f>
        <v>0</v>
      </c>
      <c r="V16" s="10">
        <f>PPRD!V16+RCV_RCY!V16+IMP!V16-EXP!V16+STK_CHG!V16</f>
        <v>0</v>
      </c>
      <c r="W16" s="10">
        <f>PPRD!W16+RCV_RCY!W16+IMP!W16-EXP!W16+STK_CHG!W16</f>
        <v>0</v>
      </c>
      <c r="X16" s="10">
        <f>PPRD!X16+RCV_RCY!X16+IMP!X16-EXP!X16+STK_CHG!X16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PPRD!C18+RCV_RCY!C18+IMP!C18-EXP!C18+STK_CHG!C18</f>
        <v>0</v>
      </c>
      <c r="D18" s="10">
        <f>PPRD!D18+RCV_RCY!D18+IMP!D18-EXP!D18+STK_CHG!D18</f>
        <v>0</v>
      </c>
      <c r="E18" s="10">
        <f>PPRD!E18+RCV_RCY!E18+IMP!E18-EXP!E18+STK_CHG!E18</f>
        <v>0</v>
      </c>
      <c r="F18" s="10">
        <f>PPRD!F18+RCV_RCY!F18+IMP!F18-EXP!F18+STK_CHG!F18</f>
        <v>0</v>
      </c>
      <c r="G18" s="10">
        <f>PPRD!G18+RCV_RCY!G18+IMP!G18-EXP!G18+STK_CHG!G18</f>
        <v>0</v>
      </c>
      <c r="H18" s="10">
        <f>PPRD!H18+RCV_RCY!H18+IMP!H18-EXP!H18+STK_CHG!H18</f>
        <v>0</v>
      </c>
      <c r="I18" s="10">
        <f>PPRD!I18+RCV_RCY!I18+IMP!I18-EXP!I18+STK_CHG!I18</f>
        <v>0</v>
      </c>
      <c r="J18" s="10">
        <f>PPRD!J18+RCV_RCY!J18+IMP!J18-EXP!J18+STK_CHG!J18</f>
        <v>0</v>
      </c>
      <c r="K18" s="10">
        <f>PPRD!K18+RCV_RCY!K18+IMP!K18-EXP!K18+STK_CHG!K18</f>
        <v>0</v>
      </c>
      <c r="L18" s="10">
        <f>PPRD!L18+RCV_RCY!L18+IMP!L18-EXP!L18+STK_CHG!L18</f>
        <v>0</v>
      </c>
      <c r="M18" s="10">
        <f>PPRD!M18+RCV_RCY!M18+IMP!M18-EXP!M18+STK_CHG!M18</f>
        <v>0</v>
      </c>
      <c r="N18" s="10">
        <f>PPRD!N18+RCV_RCY!N18+IMP!N18-EXP!N18+STK_CHG!N18</f>
        <v>0</v>
      </c>
      <c r="O18" s="10">
        <f>PPRD!O18+RCV_RCY!O18+IMP!O18-EXP!O18+STK_CHG!O18</f>
        <v>0</v>
      </c>
      <c r="P18" s="10">
        <f>PPRD!P18+RCV_RCY!P18+IMP!P18-EXP!P18+STK_CHG!P18</f>
        <v>0</v>
      </c>
      <c r="Q18" s="10">
        <f>PPRD!Q18+RCV_RCY!Q18+IMP!Q18-EXP!Q18+STK_CHG!Q18</f>
        <v>0</v>
      </c>
      <c r="R18" s="10">
        <f>PPRD!R18+RCV_RCY!R18+IMP!R18-EXP!R18+STK_CHG!R18</f>
        <v>0</v>
      </c>
      <c r="S18" s="10">
        <f>PPRD!S18+RCV_RCY!S18+IMP!S18-EXP!S18+STK_CHG!S18</f>
        <v>0</v>
      </c>
      <c r="T18" s="10">
        <f>PPRD!T18+RCV_RCY!T18+IMP!T18-EXP!T18+STK_CHG!T18</f>
        <v>0</v>
      </c>
      <c r="U18" s="10">
        <f>PPRD!U18+RCV_RCY!U18+IMP!U18-EXP!U18+STK_CHG!U18</f>
        <v>0</v>
      </c>
      <c r="V18" s="10">
        <f>PPRD!V18+RCV_RCY!V18+IMP!V18-EXP!V18+STK_CHG!V18</f>
        <v>0</v>
      </c>
      <c r="W18" s="10">
        <f>PPRD!W18+RCV_RCY!W18+IMP!W18-EXP!W18+STK_CHG!W18</f>
        <v>0</v>
      </c>
      <c r="X18" s="10">
        <f>PPRD!X18+RCV_RCY!X18+IMP!X18-EXP!X18+STK_CHG!X18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PPRD!C19+RCV_RCY!C19+IMP!C19-EXP!C19+STK_CHG!C19</f>
        <v>0</v>
      </c>
      <c r="D19" s="10">
        <f>PPRD!D19+RCV_RCY!D19+IMP!D19-EXP!D19+STK_CHG!D19</f>
        <v>0</v>
      </c>
      <c r="E19" s="10">
        <f>PPRD!E19+RCV_RCY!E19+IMP!E19-EXP!E19+STK_CHG!E19</f>
        <v>0</v>
      </c>
      <c r="F19" s="10">
        <f>PPRD!F19+RCV_RCY!F19+IMP!F19-EXP!F19+STK_CHG!F19</f>
        <v>0</v>
      </c>
      <c r="G19" s="10">
        <f>PPRD!G19+RCV_RCY!G19+IMP!G19-EXP!G19+STK_CHG!G19</f>
        <v>0</v>
      </c>
      <c r="H19" s="10">
        <f>PPRD!H19+RCV_RCY!H19+IMP!H19-EXP!H19+STK_CHG!H19</f>
        <v>0</v>
      </c>
      <c r="I19" s="10">
        <f>PPRD!I19+RCV_RCY!I19+IMP!I19-EXP!I19+STK_CHG!I19</f>
        <v>0</v>
      </c>
      <c r="J19" s="10">
        <f>PPRD!J19+RCV_RCY!J19+IMP!J19-EXP!J19+STK_CHG!J19</f>
        <v>0</v>
      </c>
      <c r="K19" s="10">
        <f>PPRD!K19+RCV_RCY!K19+IMP!K19-EXP!K19+STK_CHG!K19</f>
        <v>0</v>
      </c>
      <c r="L19" s="10">
        <f>PPRD!L19+RCV_RCY!L19+IMP!L19-EXP!L19+STK_CHG!L19</f>
        <v>0</v>
      </c>
      <c r="M19" s="10">
        <f>PPRD!M19+RCV_RCY!M19+IMP!M19-EXP!M19+STK_CHG!M19</f>
        <v>0</v>
      </c>
      <c r="N19" s="10">
        <f>PPRD!N19+RCV_RCY!N19+IMP!N19-EXP!N19+STK_CHG!N19</f>
        <v>0</v>
      </c>
      <c r="O19" s="10">
        <f>PPRD!O19+RCV_RCY!O19+IMP!O19-EXP!O19+STK_CHG!O19</f>
        <v>0</v>
      </c>
      <c r="P19" s="10">
        <f>PPRD!P19+RCV_RCY!P19+IMP!P19-EXP!P19+STK_CHG!P19</f>
        <v>0</v>
      </c>
      <c r="Q19" s="10">
        <f>PPRD!Q19+RCV_RCY!Q19+IMP!Q19-EXP!Q19+STK_CHG!Q19</f>
        <v>0</v>
      </c>
      <c r="R19" s="10">
        <f>PPRD!R19+RCV_RCY!R19+IMP!R19-EXP!R19+STK_CHG!R19</f>
        <v>0</v>
      </c>
      <c r="S19" s="10">
        <f>PPRD!S19+RCV_RCY!S19+IMP!S19-EXP!S19+STK_CHG!S19</f>
        <v>0</v>
      </c>
      <c r="T19" s="10">
        <f>PPRD!T19+RCV_RCY!T19+IMP!T19-EXP!T19+STK_CHG!T19</f>
        <v>0</v>
      </c>
      <c r="U19" s="10">
        <f>PPRD!U19+RCV_RCY!U19+IMP!U19-EXP!U19+STK_CHG!U19</f>
        <v>0</v>
      </c>
      <c r="V19" s="10">
        <f>PPRD!V19+RCV_RCY!V19+IMP!V19-EXP!V19+STK_CHG!V19</f>
        <v>0</v>
      </c>
      <c r="W19" s="10">
        <f>PPRD!W19+RCV_RCY!W19+IMP!W19-EXP!W19+STK_CHG!W19</f>
        <v>0</v>
      </c>
      <c r="X19" s="10">
        <f>PPRD!X19+RCV_RCY!X19+IMP!X19-EXP!X19+STK_CHG!X19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PPRD!C20+RCV_RCY!C20+IMP!C20-EXP!C20+STK_CHG!C20</f>
        <v>0</v>
      </c>
      <c r="D20" s="10">
        <f>PPRD!D20+RCV_RCY!D20+IMP!D20-EXP!D20+STK_CHG!D20</f>
        <v>0</v>
      </c>
      <c r="E20" s="10">
        <f>PPRD!E20+RCV_RCY!E20+IMP!E20-EXP!E20+STK_CHG!E20</f>
        <v>0</v>
      </c>
      <c r="F20" s="10">
        <f>PPRD!F20+RCV_RCY!F20+IMP!F20-EXP!F20+STK_CHG!F20</f>
        <v>0</v>
      </c>
      <c r="G20" s="10">
        <f>PPRD!G20+RCV_RCY!G20+IMP!G20-EXP!G20+STK_CHG!G20</f>
        <v>0</v>
      </c>
      <c r="H20" s="10">
        <f>PPRD!H20+RCV_RCY!H20+IMP!H20-EXP!H20+STK_CHG!H20</f>
        <v>0</v>
      </c>
      <c r="I20" s="10">
        <f>PPRD!I20+RCV_RCY!I20+IMP!I20-EXP!I20+STK_CHG!I20</f>
        <v>0</v>
      </c>
      <c r="J20" s="10">
        <f>PPRD!J20+RCV_RCY!J20+IMP!J20-EXP!J20+STK_CHG!J20</f>
        <v>0</v>
      </c>
      <c r="K20" s="10">
        <f>PPRD!K20+RCV_RCY!K20+IMP!K20-EXP!K20+STK_CHG!K20</f>
        <v>0</v>
      </c>
      <c r="L20" s="10">
        <f>PPRD!L20+RCV_RCY!L20+IMP!L20-EXP!L20+STK_CHG!L20</f>
        <v>0</v>
      </c>
      <c r="M20" s="10">
        <f>PPRD!M20+RCV_RCY!M20+IMP!M20-EXP!M20+STK_CHG!M20</f>
        <v>0</v>
      </c>
      <c r="N20" s="10">
        <f>PPRD!N20+RCV_RCY!N20+IMP!N20-EXP!N20+STK_CHG!N20</f>
        <v>0</v>
      </c>
      <c r="O20" s="10">
        <f>PPRD!O20+RCV_RCY!O20+IMP!O20-EXP!O20+STK_CHG!O20</f>
        <v>0</v>
      </c>
      <c r="P20" s="10">
        <f>PPRD!P20+RCV_RCY!P20+IMP!P20-EXP!P20+STK_CHG!P20</f>
        <v>0</v>
      </c>
      <c r="Q20" s="10">
        <f>PPRD!Q20+RCV_RCY!Q20+IMP!Q20-EXP!Q20+STK_CHG!Q20</f>
        <v>0</v>
      </c>
      <c r="R20" s="10">
        <f>PPRD!R20+RCV_RCY!R20+IMP!R20-EXP!R20+STK_CHG!R20</f>
        <v>0</v>
      </c>
      <c r="S20" s="10">
        <f>PPRD!S20+RCV_RCY!S20+IMP!S20-EXP!S20+STK_CHG!S20</f>
        <v>0</v>
      </c>
      <c r="T20" s="10">
        <f>PPRD!T20+RCV_RCY!T20+IMP!T20-EXP!T20+STK_CHG!T20</f>
        <v>0</v>
      </c>
      <c r="U20" s="10">
        <f>PPRD!U20+RCV_RCY!U20+IMP!U20-EXP!U20+STK_CHG!U20</f>
        <v>0</v>
      </c>
      <c r="V20" s="10">
        <f>PPRD!V20+RCV_RCY!V20+IMP!V20-EXP!V20+STK_CHG!V20</f>
        <v>0</v>
      </c>
      <c r="W20" s="10">
        <f>PPRD!W20+RCV_RCY!W20+IMP!W20-EXP!W20+STK_CHG!W20</f>
        <v>0</v>
      </c>
      <c r="X20" s="10">
        <f>PPRD!X20+RCV_RCY!X20+IMP!X20-EXP!X20+STK_CHG!X20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PPRD!C21+RCV_RCY!C21+IMP!C21-EXP!C21+STK_CHG!C21</f>
        <v>0</v>
      </c>
      <c r="D21" s="10">
        <f>PPRD!D21+RCV_RCY!D21+IMP!D21-EXP!D21+STK_CHG!D21</f>
        <v>0</v>
      </c>
      <c r="E21" s="10">
        <f>PPRD!E21+RCV_RCY!E21+IMP!E21-EXP!E21+STK_CHG!E21</f>
        <v>0</v>
      </c>
      <c r="F21" s="10">
        <f>PPRD!F21+RCV_RCY!F21+IMP!F21-EXP!F21+STK_CHG!F21</f>
        <v>0</v>
      </c>
      <c r="G21" s="10">
        <f>PPRD!G21+RCV_RCY!G21+IMP!G21-EXP!G21+STK_CHG!G21</f>
        <v>0</v>
      </c>
      <c r="H21" s="10">
        <f>PPRD!H21+RCV_RCY!H21+IMP!H21-EXP!H21+STK_CHG!H21</f>
        <v>0</v>
      </c>
      <c r="I21" s="10">
        <f>PPRD!I21+RCV_RCY!I21+IMP!I21-EXP!I21+STK_CHG!I21</f>
        <v>0</v>
      </c>
      <c r="J21" s="10">
        <f>PPRD!J21+RCV_RCY!J21+IMP!J21-EXP!J21+STK_CHG!J21</f>
        <v>0</v>
      </c>
      <c r="K21" s="10">
        <f>PPRD!K21+RCV_RCY!K21+IMP!K21-EXP!K21+STK_CHG!K21</f>
        <v>0</v>
      </c>
      <c r="L21" s="10">
        <f>PPRD!L21+RCV_RCY!L21+IMP!L21-EXP!L21+STK_CHG!L21</f>
        <v>0</v>
      </c>
      <c r="M21" s="10">
        <f>PPRD!M21+RCV_RCY!M21+IMP!M21-EXP!M21+STK_CHG!M21</f>
        <v>0</v>
      </c>
      <c r="N21" s="10">
        <f>PPRD!N21+RCV_RCY!N21+IMP!N21-EXP!N21+STK_CHG!N21</f>
        <v>0</v>
      </c>
      <c r="O21" s="10">
        <f>PPRD!O21+RCV_RCY!O21+IMP!O21-EXP!O21+STK_CHG!O21</f>
        <v>0</v>
      </c>
      <c r="P21" s="10">
        <f>PPRD!P21+RCV_RCY!P21+IMP!P21-EXP!P21+STK_CHG!P21</f>
        <v>0</v>
      </c>
      <c r="Q21" s="10">
        <f>PPRD!Q21+RCV_RCY!Q21+IMP!Q21-EXP!Q21+STK_CHG!Q21</f>
        <v>0</v>
      </c>
      <c r="R21" s="10">
        <f>PPRD!R21+RCV_RCY!R21+IMP!R21-EXP!R21+STK_CHG!R21</f>
        <v>0</v>
      </c>
      <c r="S21" s="10">
        <f>PPRD!S21+RCV_RCY!S21+IMP!S21-EXP!S21+STK_CHG!S21</f>
        <v>0</v>
      </c>
      <c r="T21" s="10">
        <f>PPRD!T21+RCV_RCY!T21+IMP!T21-EXP!T21+STK_CHG!T21</f>
        <v>0</v>
      </c>
      <c r="U21" s="10">
        <f>PPRD!U21+RCV_RCY!U21+IMP!U21-EXP!U21+STK_CHG!U21</f>
        <v>0</v>
      </c>
      <c r="V21" s="10">
        <f>PPRD!V21+RCV_RCY!V21+IMP!V21-EXP!V21+STK_CHG!V21</f>
        <v>0</v>
      </c>
      <c r="W21" s="10">
        <f>PPRD!W21+RCV_RCY!W21+IMP!W21-EXP!W21+STK_CHG!W21</f>
        <v>0</v>
      </c>
      <c r="X21" s="10">
        <f>PPRD!X21+RCV_RCY!X21+IMP!X21-EXP!X21+STK_CHG!X21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2.3093723129836627</v>
      </c>
      <c r="D22" s="37">
        <f t="shared" si="12"/>
        <v>3.5395528804815131</v>
      </c>
      <c r="E22" s="37">
        <f t="shared" si="12"/>
        <v>3.3590713671539127</v>
      </c>
      <c r="F22" s="37">
        <f t="shared" si="12"/>
        <v>3.988993981083405</v>
      </c>
      <c r="G22" s="37">
        <f t="shared" si="12"/>
        <v>2.7292347377472046</v>
      </c>
      <c r="H22" s="37">
        <f t="shared" si="12"/>
        <v>3.359157351676699</v>
      </c>
      <c r="I22" s="37">
        <f t="shared" si="12"/>
        <v>5.8785038693035254</v>
      </c>
      <c r="J22" s="37">
        <f t="shared" si="12"/>
        <v>5.2486672398968199</v>
      </c>
      <c r="K22" s="37">
        <f t="shared" si="12"/>
        <v>8.1878761822871891</v>
      </c>
      <c r="L22" s="37">
        <f t="shared" si="12"/>
        <v>9.0276010318142728</v>
      </c>
      <c r="M22" s="37">
        <f t="shared" si="12"/>
        <v>8.3978503869303527</v>
      </c>
      <c r="N22" s="37">
        <f t="shared" si="12"/>
        <v>8.1879621668099745</v>
      </c>
      <c r="O22" s="37">
        <f t="shared" si="12"/>
        <v>0.41986242476354252</v>
      </c>
      <c r="P22" s="37">
        <f t="shared" si="12"/>
        <v>7.9779879621668082</v>
      </c>
      <c r="Q22" s="37">
        <f t="shared" si="12"/>
        <v>6.9280309544282019</v>
      </c>
      <c r="R22" s="37">
        <f t="shared" si="12"/>
        <v>8.1880481513327616</v>
      </c>
      <c r="S22" s="37">
        <f t="shared" si="12"/>
        <v>9.4473774720550292</v>
      </c>
      <c r="T22" s="37">
        <f t="shared" si="12"/>
        <v>11.861564918314706</v>
      </c>
      <c r="U22" s="37">
        <f t="shared" si="12"/>
        <v>14.854428202923469</v>
      </c>
      <c r="V22" s="37">
        <f t="shared" si="12"/>
        <v>14.667497850386933</v>
      </c>
      <c r="W22" s="37">
        <f t="shared" si="12"/>
        <v>16.334479793637147</v>
      </c>
      <c r="X22" s="37">
        <f t="shared" ref="X22" si="13">SUM(X23:X24)</f>
        <v>17.755030094582978</v>
      </c>
    </row>
    <row r="23" spans="1:24" ht="11.25" customHeight="1" x14ac:dyDescent="0.2">
      <c r="A23" s="42" t="s">
        <v>37</v>
      </c>
      <c r="B23" s="9" t="s">
        <v>38</v>
      </c>
      <c r="C23" s="10">
        <f>PPRD!C23+RCV_RCY!C23+IMP!C23-EXP!C23+STK_CHG!C23</f>
        <v>2.3093723129836627</v>
      </c>
      <c r="D23" s="10">
        <f>PPRD!D23+RCV_RCY!D23+IMP!D23-EXP!D23+STK_CHG!D23</f>
        <v>3.5395528804815131</v>
      </c>
      <c r="E23" s="10">
        <f>PPRD!E23+RCV_RCY!E23+IMP!E23-EXP!E23+STK_CHG!E23</f>
        <v>3.3590713671539127</v>
      </c>
      <c r="F23" s="10">
        <f>PPRD!F23+RCV_RCY!F23+IMP!F23-EXP!F23+STK_CHG!F23</f>
        <v>3.988993981083405</v>
      </c>
      <c r="G23" s="10">
        <f>PPRD!G23+RCV_RCY!G23+IMP!G23-EXP!G23+STK_CHG!G23</f>
        <v>2.7292347377472046</v>
      </c>
      <c r="H23" s="10">
        <f>PPRD!H23+RCV_RCY!H23+IMP!H23-EXP!H23+STK_CHG!H23</f>
        <v>3.359157351676699</v>
      </c>
      <c r="I23" s="10">
        <f>PPRD!I23+RCV_RCY!I23+IMP!I23-EXP!I23+STK_CHG!I23</f>
        <v>5.8785038693035254</v>
      </c>
      <c r="J23" s="10">
        <f>PPRD!J23+RCV_RCY!J23+IMP!J23-EXP!J23+STK_CHG!J23</f>
        <v>5.2486672398968199</v>
      </c>
      <c r="K23" s="10">
        <f>PPRD!K23+RCV_RCY!K23+IMP!K23-EXP!K23+STK_CHG!K23</f>
        <v>8.1878761822871891</v>
      </c>
      <c r="L23" s="10">
        <f>PPRD!L23+RCV_RCY!L23+IMP!L23-EXP!L23+STK_CHG!L23</f>
        <v>9.0276010318142728</v>
      </c>
      <c r="M23" s="10">
        <f>PPRD!M23+RCV_RCY!M23+IMP!M23-EXP!M23+STK_CHG!M23</f>
        <v>8.3978503869303527</v>
      </c>
      <c r="N23" s="10">
        <f>PPRD!N23+RCV_RCY!N23+IMP!N23-EXP!N23+STK_CHG!N23</f>
        <v>8.1879621668099745</v>
      </c>
      <c r="O23" s="10">
        <f>PPRD!O23+RCV_RCY!O23+IMP!O23-EXP!O23+STK_CHG!O23</f>
        <v>0.41986242476354252</v>
      </c>
      <c r="P23" s="10">
        <f>PPRD!P23+RCV_RCY!P23+IMP!P23-EXP!P23+STK_CHG!P23</f>
        <v>7.9779879621668082</v>
      </c>
      <c r="Q23" s="10">
        <f>PPRD!Q23+RCV_RCY!Q23+IMP!Q23-EXP!Q23+STK_CHG!Q23</f>
        <v>6.9280309544282019</v>
      </c>
      <c r="R23" s="10">
        <f>PPRD!R23+RCV_RCY!R23+IMP!R23-EXP!R23+STK_CHG!R23</f>
        <v>8.1880481513327616</v>
      </c>
      <c r="S23" s="10">
        <f>PPRD!S23+RCV_RCY!S23+IMP!S23-EXP!S23+STK_CHG!S23</f>
        <v>9.4473774720550292</v>
      </c>
      <c r="T23" s="10">
        <f>PPRD!T23+RCV_RCY!T23+IMP!T23-EXP!T23+STK_CHG!T23</f>
        <v>11.861564918314706</v>
      </c>
      <c r="U23" s="10">
        <f>PPRD!U23+RCV_RCY!U23+IMP!U23-EXP!U23+STK_CHG!U23</f>
        <v>14.854428202923469</v>
      </c>
      <c r="V23" s="10">
        <f>PPRD!V23+RCV_RCY!V23+IMP!V23-EXP!V23+STK_CHG!V23</f>
        <v>14.667497850386933</v>
      </c>
      <c r="W23" s="10">
        <f>PPRD!W23+RCV_RCY!W23+IMP!W23-EXP!W23+STK_CHG!W23</f>
        <v>16.334479793637147</v>
      </c>
      <c r="X23" s="10">
        <f>PPRD!X23+RCV_RCY!X23+IMP!X23-EXP!X23+STK_CHG!X23</f>
        <v>17.755030094582978</v>
      </c>
    </row>
    <row r="24" spans="1:24" ht="11.25" customHeight="1" x14ac:dyDescent="0.2">
      <c r="A24" s="42" t="s">
        <v>39</v>
      </c>
      <c r="B24" s="9" t="s">
        <v>40</v>
      </c>
      <c r="C24" s="10">
        <f>PPRD!C24+RCV_RCY!C24+IMP!C24-EXP!C24+STK_CHG!C24</f>
        <v>0</v>
      </c>
      <c r="D24" s="10">
        <f>PPRD!D24+RCV_RCY!D24+IMP!D24-EXP!D24+STK_CHG!D24</f>
        <v>0</v>
      </c>
      <c r="E24" s="10">
        <f>PPRD!E24+RCV_RCY!E24+IMP!E24-EXP!E24+STK_CHG!E24</f>
        <v>0</v>
      </c>
      <c r="F24" s="10">
        <f>PPRD!F24+RCV_RCY!F24+IMP!F24-EXP!F24+STK_CHG!F24</f>
        <v>0</v>
      </c>
      <c r="G24" s="10">
        <f>PPRD!G24+RCV_RCY!G24+IMP!G24-EXP!G24+STK_CHG!G24</f>
        <v>0</v>
      </c>
      <c r="H24" s="10">
        <f>PPRD!H24+RCV_RCY!H24+IMP!H24-EXP!H24+STK_CHG!H24</f>
        <v>0</v>
      </c>
      <c r="I24" s="10">
        <f>PPRD!I24+RCV_RCY!I24+IMP!I24-EXP!I24+STK_CHG!I24</f>
        <v>0</v>
      </c>
      <c r="J24" s="10">
        <f>PPRD!J24+RCV_RCY!J24+IMP!J24-EXP!J24+STK_CHG!J24</f>
        <v>0</v>
      </c>
      <c r="K24" s="10">
        <f>PPRD!K24+RCV_RCY!K24+IMP!K24-EXP!K24+STK_CHG!K24</f>
        <v>0</v>
      </c>
      <c r="L24" s="10">
        <f>PPRD!L24+RCV_RCY!L24+IMP!L24-EXP!L24+STK_CHG!L24</f>
        <v>0</v>
      </c>
      <c r="M24" s="10">
        <f>PPRD!M24+RCV_RCY!M24+IMP!M24-EXP!M24+STK_CHG!M24</f>
        <v>0</v>
      </c>
      <c r="N24" s="10">
        <f>PPRD!N24+RCV_RCY!N24+IMP!N24-EXP!N24+STK_CHG!N24</f>
        <v>0</v>
      </c>
      <c r="O24" s="10">
        <f>PPRD!O24+RCV_RCY!O24+IMP!O24-EXP!O24+STK_CHG!O24</f>
        <v>0</v>
      </c>
      <c r="P24" s="10">
        <f>PPRD!P24+RCV_RCY!P24+IMP!P24-EXP!P24+STK_CHG!P24</f>
        <v>0</v>
      </c>
      <c r="Q24" s="10">
        <f>PPRD!Q24+RCV_RCY!Q24+IMP!Q24-EXP!Q24+STK_CHG!Q24</f>
        <v>0</v>
      </c>
      <c r="R24" s="10">
        <f>PPRD!R24+RCV_RCY!R24+IMP!R24-EXP!R24+STK_CHG!R24</f>
        <v>0</v>
      </c>
      <c r="S24" s="10">
        <f>PPRD!S24+RCV_RCY!S24+IMP!S24-EXP!S24+STK_CHG!S24</f>
        <v>0</v>
      </c>
      <c r="T24" s="10">
        <f>PPRD!T24+RCV_RCY!T24+IMP!T24-EXP!T24+STK_CHG!T24</f>
        <v>0</v>
      </c>
      <c r="U24" s="10">
        <f>PPRD!U24+RCV_RCY!U24+IMP!U24-EXP!U24+STK_CHG!U24</f>
        <v>0</v>
      </c>
      <c r="V24" s="10">
        <f>PPRD!V24+RCV_RCY!V24+IMP!V24-EXP!V24+STK_CHG!V24</f>
        <v>0</v>
      </c>
      <c r="W24" s="10">
        <f>PPRD!W24+RCV_RCY!W24+IMP!W24-EXP!W24+STK_CHG!W24</f>
        <v>0</v>
      </c>
      <c r="X24" s="10">
        <f>PPRD!X24+RCV_RCY!X24+IMP!X24-EXP!X24+STK_CHG!X24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PPRD!C25+RCV_RCY!C25+IMP!C25-EXP!C25+STK_CHG!C25</f>
        <v>0</v>
      </c>
      <c r="D25" s="37">
        <f>PPRD!D25+RCV_RCY!D25+IMP!D25-EXP!D25+STK_CHG!D25</f>
        <v>0</v>
      </c>
      <c r="E25" s="37">
        <f>PPRD!E25+RCV_RCY!E25+IMP!E25-EXP!E25+STK_CHG!E25</f>
        <v>0</v>
      </c>
      <c r="F25" s="37">
        <f>PPRD!F25+RCV_RCY!F25+IMP!F25-EXP!F25+STK_CHG!F25</f>
        <v>0</v>
      </c>
      <c r="G25" s="37">
        <f>PPRD!G25+RCV_RCY!G25+IMP!G25-EXP!G25+STK_CHG!G25</f>
        <v>0</v>
      </c>
      <c r="H25" s="37">
        <f>PPRD!H25+RCV_RCY!H25+IMP!H25-EXP!H25+STK_CHG!H25</f>
        <v>0</v>
      </c>
      <c r="I25" s="37">
        <f>PPRD!I25+RCV_RCY!I25+IMP!I25-EXP!I25+STK_CHG!I25</f>
        <v>0</v>
      </c>
      <c r="J25" s="37">
        <f>PPRD!J25+RCV_RCY!J25+IMP!J25-EXP!J25+STK_CHG!J25</f>
        <v>0</v>
      </c>
      <c r="K25" s="37">
        <f>PPRD!K25+RCV_RCY!K25+IMP!K25-EXP!K25+STK_CHG!K25</f>
        <v>0</v>
      </c>
      <c r="L25" s="37">
        <f>PPRD!L25+RCV_RCY!L25+IMP!L25-EXP!L25+STK_CHG!L25</f>
        <v>0</v>
      </c>
      <c r="M25" s="37">
        <f>PPRD!M25+RCV_RCY!M25+IMP!M25-EXP!M25+STK_CHG!M25</f>
        <v>0</v>
      </c>
      <c r="N25" s="37">
        <f>PPRD!N25+RCV_RCY!N25+IMP!N25-EXP!N25+STK_CHG!N25</f>
        <v>0</v>
      </c>
      <c r="O25" s="37">
        <f>PPRD!O25+RCV_RCY!O25+IMP!O25-EXP!O25+STK_CHG!O25</f>
        <v>0</v>
      </c>
      <c r="P25" s="37">
        <f>PPRD!P25+RCV_RCY!P25+IMP!P25-EXP!P25+STK_CHG!P25</f>
        <v>0</v>
      </c>
      <c r="Q25" s="37">
        <f>PPRD!Q25+RCV_RCY!Q25+IMP!Q25-EXP!Q25+STK_CHG!Q25</f>
        <v>0</v>
      </c>
      <c r="R25" s="37">
        <f>PPRD!R25+RCV_RCY!R25+IMP!R25-EXP!R25+STK_CHG!R25</f>
        <v>0</v>
      </c>
      <c r="S25" s="37">
        <f>PPRD!S25+RCV_RCY!S25+IMP!S25-EXP!S25+STK_CHG!S25</f>
        <v>0</v>
      </c>
      <c r="T25" s="37">
        <f>PPRD!T25+RCV_RCY!T25+IMP!T25-EXP!T25+STK_CHG!T25</f>
        <v>0</v>
      </c>
      <c r="U25" s="37">
        <f>PPRD!U25+RCV_RCY!U25+IMP!U25-EXP!U25+STK_CHG!U25</f>
        <v>0</v>
      </c>
      <c r="V25" s="37">
        <f>PPRD!V25+RCV_RCY!V25+IMP!V25-EXP!V25+STK_CHG!V25</f>
        <v>0</v>
      </c>
      <c r="W25" s="37">
        <f>PPRD!W25+RCV_RCY!W25+IMP!W25-EXP!W25+STK_CHG!W25</f>
        <v>0</v>
      </c>
      <c r="X25" s="37">
        <f>PPRD!X25+RCV_RCY!X25+IMP!X25-EXP!X25+STK_CHG!X25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10123.349355116077</v>
      </c>
      <c r="D26" s="37">
        <f t="shared" si="14"/>
        <v>11252.547635425623</v>
      </c>
      <c r="E26" s="37">
        <f t="shared" si="14"/>
        <v>10878.228546861565</v>
      </c>
      <c r="F26" s="37">
        <f t="shared" si="14"/>
        <v>10649.005588993979</v>
      </c>
      <c r="G26" s="37">
        <f t="shared" si="14"/>
        <v>10174.393551160791</v>
      </c>
      <c r="H26" s="37">
        <f t="shared" si="14"/>
        <v>9797.005331040411</v>
      </c>
      <c r="I26" s="37">
        <f t="shared" si="14"/>
        <v>10466.711092003439</v>
      </c>
      <c r="J26" s="37">
        <f t="shared" si="14"/>
        <v>10318.557609630265</v>
      </c>
      <c r="K26" s="37">
        <f t="shared" si="14"/>
        <v>10015.573602751503</v>
      </c>
      <c r="L26" s="37">
        <f t="shared" si="14"/>
        <v>8626.605503009454</v>
      </c>
      <c r="M26" s="37">
        <f t="shared" si="14"/>
        <v>8657.59174548581</v>
      </c>
      <c r="N26" s="37">
        <f t="shared" si="14"/>
        <v>8643.583490971625</v>
      </c>
      <c r="O26" s="37">
        <f t="shared" si="14"/>
        <v>8408.1936371453121</v>
      </c>
      <c r="P26" s="37">
        <f t="shared" si="14"/>
        <v>8013.3823731728289</v>
      </c>
      <c r="Q26" s="37">
        <f t="shared" si="14"/>
        <v>8059.7605331040404</v>
      </c>
      <c r="R26" s="37">
        <f t="shared" si="14"/>
        <v>8693.1196904557182</v>
      </c>
      <c r="S26" s="37">
        <f t="shared" si="14"/>
        <v>8863.5680137575255</v>
      </c>
      <c r="T26" s="37">
        <f t="shared" si="14"/>
        <v>9661.0341358555452</v>
      </c>
      <c r="U26" s="37">
        <f t="shared" si="14"/>
        <v>9739.1104901117797</v>
      </c>
      <c r="V26" s="37">
        <f t="shared" si="14"/>
        <v>9924.1349097162529</v>
      </c>
      <c r="W26" s="37">
        <f t="shared" si="14"/>
        <v>9684.6922613929491</v>
      </c>
      <c r="X26" s="37">
        <f t="shared" ref="X26" si="15">SUM(X27,X33)</f>
        <v>10546.04660361135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11149.830352536541</v>
      </c>
      <c r="D27" s="29">
        <f t="shared" si="16"/>
        <v>11726.539724849528</v>
      </c>
      <c r="E27" s="29">
        <f t="shared" si="16"/>
        <v>13585.028374892519</v>
      </c>
      <c r="F27" s="29">
        <f t="shared" si="16"/>
        <v>12374.729320722268</v>
      </c>
      <c r="G27" s="29">
        <f t="shared" si="16"/>
        <v>12926.015133276011</v>
      </c>
      <c r="H27" s="29">
        <f t="shared" si="16"/>
        <v>14594.844368013755</v>
      </c>
      <c r="I27" s="29">
        <f t="shared" si="16"/>
        <v>14350.854944110059</v>
      </c>
      <c r="J27" s="29">
        <f t="shared" si="16"/>
        <v>13706.765692175408</v>
      </c>
      <c r="K27" s="29">
        <f t="shared" si="16"/>
        <v>13174.065262252792</v>
      </c>
      <c r="L27" s="29">
        <f t="shared" si="16"/>
        <v>11440.748151332757</v>
      </c>
      <c r="M27" s="29">
        <f t="shared" si="16"/>
        <v>10244.462080825449</v>
      </c>
      <c r="N27" s="29">
        <f t="shared" si="16"/>
        <v>9786.9428202923464</v>
      </c>
      <c r="O27" s="29">
        <f t="shared" si="16"/>
        <v>8917.5601031814258</v>
      </c>
      <c r="P27" s="29">
        <f t="shared" si="16"/>
        <v>9638.6202063628552</v>
      </c>
      <c r="Q27" s="29">
        <f t="shared" si="16"/>
        <v>10835.241014617368</v>
      </c>
      <c r="R27" s="29">
        <f t="shared" si="16"/>
        <v>11023.607652622528</v>
      </c>
      <c r="S27" s="29">
        <f t="shared" si="16"/>
        <v>11880.368787618228</v>
      </c>
      <c r="T27" s="29">
        <f t="shared" si="16"/>
        <v>12277.901117798794</v>
      </c>
      <c r="U27" s="29">
        <f t="shared" si="16"/>
        <v>12429.873344797934</v>
      </c>
      <c r="V27" s="29">
        <f t="shared" si="16"/>
        <v>12915.844368013759</v>
      </c>
      <c r="W27" s="29">
        <f t="shared" si="16"/>
        <v>11525.333877901978</v>
      </c>
      <c r="X27" s="29">
        <f t="shared" ref="X27" si="17">SUM(X28:X32)</f>
        <v>11287.449527085124</v>
      </c>
    </row>
    <row r="28" spans="1:24" ht="11.25" customHeight="1" x14ac:dyDescent="0.2">
      <c r="A28" s="41" t="s">
        <v>45</v>
      </c>
      <c r="B28" s="9" t="s">
        <v>46</v>
      </c>
      <c r="C28" s="10">
        <f>PPRD!C28+RCV_RCY!C28+IMP!C28-EXP!C28+STK_CHG!C28</f>
        <v>10824.548581255372</v>
      </c>
      <c r="D28" s="10">
        <f>PPRD!D28+RCV_RCY!D28+IMP!D28-EXP!D28+STK_CHG!D28</f>
        <v>11389.64935511608</v>
      </c>
      <c r="E28" s="10">
        <f>PPRD!E28+RCV_RCY!E28+IMP!E28-EXP!E28+STK_CHG!E28</f>
        <v>11963.305846947549</v>
      </c>
      <c r="F28" s="10">
        <f>PPRD!F28+RCV_RCY!F28+IMP!F28-EXP!F28+STK_CHG!F28</f>
        <v>10792.451246775579</v>
      </c>
      <c r="G28" s="10">
        <f>PPRD!G28+RCV_RCY!G28+IMP!G28-EXP!G28+STK_CHG!G28</f>
        <v>12667.368873602753</v>
      </c>
      <c r="H28" s="10">
        <f>PPRD!H28+RCV_RCY!H28+IMP!H28-EXP!H28+STK_CHG!H28</f>
        <v>13751.590713671538</v>
      </c>
      <c r="I28" s="10">
        <f>PPRD!I28+RCV_RCY!I28+IMP!I28-EXP!I28+STK_CHG!I28</f>
        <v>13393.62751504729</v>
      </c>
      <c r="J28" s="10">
        <f>PPRD!J28+RCV_RCY!J28+IMP!J28-EXP!J28+STK_CHG!J28</f>
        <v>13298.678847807394</v>
      </c>
      <c r="K28" s="10">
        <f>PPRD!K28+RCV_RCY!K28+IMP!K28-EXP!K28+STK_CHG!K28</f>
        <v>12724.528546861564</v>
      </c>
      <c r="L28" s="10">
        <f>PPRD!L28+RCV_RCY!L28+IMP!L28-EXP!L28+STK_CHG!L28</f>
        <v>11054.445657781596</v>
      </c>
      <c r="M28" s="10">
        <f>PPRD!M28+RCV_RCY!M28+IMP!M28-EXP!M28+STK_CHG!M28</f>
        <v>9903.7247635425592</v>
      </c>
      <c r="N28" s="10">
        <f>PPRD!N28+RCV_RCY!N28+IMP!N28-EXP!N28+STK_CHG!N28</f>
        <v>9469.2797936371462</v>
      </c>
      <c r="O28" s="10">
        <f>PPRD!O28+RCV_RCY!O28+IMP!O28-EXP!O28+STK_CHG!O28</f>
        <v>8711.3250214961299</v>
      </c>
      <c r="P28" s="10">
        <f>PPRD!P28+RCV_RCY!P28+IMP!P28-EXP!P28+STK_CHG!P28</f>
        <v>9285.9533963886497</v>
      </c>
      <c r="Q28" s="10">
        <f>PPRD!Q28+RCV_RCY!Q28+IMP!Q28-EXP!Q28+STK_CHG!Q28</f>
        <v>10204.552708512467</v>
      </c>
      <c r="R28" s="10">
        <f>PPRD!R28+RCV_RCY!R28+IMP!R28-EXP!R28+STK_CHG!R28</f>
        <v>10267.099140154771</v>
      </c>
      <c r="S28" s="10">
        <f>PPRD!S28+RCV_RCY!S28+IMP!S28-EXP!S28+STK_CHG!S28</f>
        <v>11192.566552020635</v>
      </c>
      <c r="T28" s="10">
        <f>PPRD!T28+RCV_RCY!T28+IMP!T28-EXP!T28+STK_CHG!T28</f>
        <v>11336.348925193462</v>
      </c>
      <c r="U28" s="10">
        <f>PPRD!U28+RCV_RCY!U28+IMP!U28-EXP!U28+STK_CHG!U28</f>
        <v>11559.660705073085</v>
      </c>
      <c r="V28" s="10">
        <f>PPRD!V28+RCV_RCY!V28+IMP!V28-EXP!V28+STK_CHG!V28</f>
        <v>11853.765348237317</v>
      </c>
      <c r="W28" s="10">
        <f>PPRD!W28+RCV_RCY!W28+IMP!W28-EXP!W28+STK_CHG!W28</f>
        <v>10398.321496130697</v>
      </c>
      <c r="X28" s="10">
        <f>PPRD!X28+RCV_RCY!X28+IMP!X28-EXP!X28+STK_CHG!X28</f>
        <v>9981.0296646603601</v>
      </c>
    </row>
    <row r="29" spans="1:24" ht="11.25" customHeight="1" x14ac:dyDescent="0.2">
      <c r="A29" s="41" t="s">
        <v>47</v>
      </c>
      <c r="B29" s="9" t="s">
        <v>48</v>
      </c>
      <c r="C29" s="10">
        <f>PPRD!C29+RCV_RCY!C29+IMP!C29-EXP!C29+STK_CHG!C29</f>
        <v>239.64359415305248</v>
      </c>
      <c r="D29" s="10">
        <f>PPRD!D29+RCV_RCY!D29+IMP!D29-EXP!D29+STK_CHG!D29</f>
        <v>299.30799656061907</v>
      </c>
      <c r="E29" s="10">
        <f>PPRD!E29+RCV_RCY!E29+IMP!E29-EXP!E29+STK_CHG!E29</f>
        <v>312.2498710232158</v>
      </c>
      <c r="F29" s="10">
        <f>PPRD!F29+RCV_RCY!F29+IMP!F29-EXP!F29+STK_CHG!F29</f>
        <v>286.00171969045567</v>
      </c>
      <c r="G29" s="10">
        <f>PPRD!G29+RCV_RCY!G29+IMP!G29-EXP!G29+STK_CHG!G29</f>
        <v>258.64625967325884</v>
      </c>
      <c r="H29" s="10">
        <f>PPRD!H29+RCV_RCY!H29+IMP!H29-EXP!H29+STK_CHG!H29</f>
        <v>263.63439380911439</v>
      </c>
      <c r="I29" s="10">
        <f>PPRD!I29+RCV_RCY!I29+IMP!I29-EXP!I29+STK_CHG!I29</f>
        <v>258.84204643164225</v>
      </c>
      <c r="J29" s="10">
        <f>PPRD!J29+RCV_RCY!J29+IMP!J29-EXP!J29+STK_CHG!J29</f>
        <v>245.67162510748068</v>
      </c>
      <c r="K29" s="10">
        <f>PPRD!K29+RCV_RCY!K29+IMP!K29-EXP!K29+STK_CHG!K29</f>
        <v>214.04987102321581</v>
      </c>
      <c r="L29" s="10">
        <f>PPRD!L29+RCV_RCY!L29+IMP!L29-EXP!L29+STK_CHG!L29</f>
        <v>128.75993121238179</v>
      </c>
      <c r="M29" s="10">
        <f>PPRD!M29+RCV_RCY!M29+IMP!M29-EXP!M29+STK_CHG!M29</f>
        <v>137.02897678417889</v>
      </c>
      <c r="N29" s="10">
        <f>PPRD!N29+RCV_RCY!N29+IMP!N29-EXP!N29+STK_CHG!N29</f>
        <v>178.3738607050731</v>
      </c>
      <c r="O29" s="10">
        <f>PPRD!O29+RCV_RCY!O29+IMP!O29-EXP!O29+STK_CHG!O29</f>
        <v>146.47927773000853</v>
      </c>
      <c r="P29" s="10">
        <f>PPRD!P29+RCV_RCY!P29+IMP!P29-EXP!P29+STK_CHG!P29</f>
        <v>102.77171109200343</v>
      </c>
      <c r="Q29" s="10">
        <f>PPRD!Q29+RCV_RCY!Q29+IMP!Q29-EXP!Q29+STK_CHG!Q29</f>
        <v>103.95305245055893</v>
      </c>
      <c r="R29" s="10">
        <f>PPRD!R29+RCV_RCY!R29+IMP!R29-EXP!R29+STK_CHG!R29</f>
        <v>120.49097162510748</v>
      </c>
      <c r="S29" s="10">
        <f>PPRD!S29+RCV_RCY!S29+IMP!S29-EXP!S29+STK_CHG!S29</f>
        <v>97.704041272570905</v>
      </c>
      <c r="T29" s="10">
        <f>PPRD!T29+RCV_RCY!T29+IMP!T29-EXP!T29+STK_CHG!T29</f>
        <v>85.075494411006034</v>
      </c>
      <c r="U29" s="10">
        <f>PPRD!U29+RCV_RCY!U29+IMP!U29-EXP!U29+STK_CHG!U29</f>
        <v>88.09277730008597</v>
      </c>
      <c r="V29" s="10">
        <f>PPRD!V29+RCV_RCY!V29+IMP!V29-EXP!V29+STK_CHG!V29</f>
        <v>116.90103181427345</v>
      </c>
      <c r="W29" s="10">
        <f>PPRD!W29+RCV_RCY!W29+IMP!W29-EXP!W29+STK_CHG!W29</f>
        <v>114.06827171109197</v>
      </c>
      <c r="X29" s="10">
        <f>PPRD!X29+RCV_RCY!X29+IMP!X29-EXP!X29+STK_CHG!X29</f>
        <v>101.3256233877902</v>
      </c>
    </row>
    <row r="30" spans="1:24" ht="11.25" customHeight="1" x14ac:dyDescent="0.2">
      <c r="A30" s="41" t="s">
        <v>49</v>
      </c>
      <c r="B30" s="9" t="s">
        <v>50</v>
      </c>
      <c r="C30" s="10">
        <f>PPRD!C30+RCV_RCY!C30+IMP!C30-EXP!C30+STK_CHG!C30</f>
        <v>31.838177128116939</v>
      </c>
      <c r="D30" s="10">
        <f>PPRD!D30+RCV_RCY!D30+IMP!D30-EXP!D30+STK_CHG!D30</f>
        <v>2.0540842648323299</v>
      </c>
      <c r="E30" s="10">
        <f>PPRD!E30+RCV_RCY!E30+IMP!E30-EXP!E30+STK_CHG!E30</f>
        <v>0</v>
      </c>
      <c r="F30" s="10">
        <f>PPRD!F30+RCV_RCY!F30+IMP!F30-EXP!F30+STK_CHG!F30</f>
        <v>0</v>
      </c>
      <c r="G30" s="10">
        <f>PPRD!G30+RCV_RCY!G30+IMP!G30-EXP!G30+STK_CHG!G30</f>
        <v>0</v>
      </c>
      <c r="H30" s="10">
        <f>PPRD!H30+RCV_RCY!H30+IMP!H30-EXP!H30+STK_CHG!H30</f>
        <v>0</v>
      </c>
      <c r="I30" s="10">
        <f>PPRD!I30+RCV_RCY!I30+IMP!I30-EXP!I30+STK_CHG!I30</f>
        <v>0</v>
      </c>
      <c r="J30" s="10">
        <f>PPRD!J30+RCV_RCY!J30+IMP!J30-EXP!J30+STK_CHG!J30</f>
        <v>0</v>
      </c>
      <c r="K30" s="10">
        <f>PPRD!K30+RCV_RCY!K30+IMP!K30-EXP!K30+STK_CHG!K30</f>
        <v>45.18968185726569</v>
      </c>
      <c r="L30" s="10">
        <f>PPRD!L30+RCV_RCY!L30+IMP!L30-EXP!L30+STK_CHG!L30</f>
        <v>36.97334479793637</v>
      </c>
      <c r="M30" s="10">
        <f>PPRD!M30+RCV_RCY!M30+IMP!M30-EXP!M30+STK_CHG!M30</f>
        <v>18.486672398968189</v>
      </c>
      <c r="N30" s="10">
        <f>PPRD!N30+RCV_RCY!N30+IMP!N30-EXP!N30+STK_CHG!N30</f>
        <v>3.0810834049871021</v>
      </c>
      <c r="O30" s="10">
        <f>PPRD!O30+RCV_RCY!O30+IMP!O30-EXP!O30+STK_CHG!O30</f>
        <v>0</v>
      </c>
      <c r="P30" s="10">
        <f>PPRD!P30+RCV_RCY!P30+IMP!P30-EXP!P30+STK_CHG!P30</f>
        <v>184.86672398968179</v>
      </c>
      <c r="Q30" s="10">
        <f>PPRD!Q30+RCV_RCY!Q30+IMP!Q30-EXP!Q30+STK_CHG!Q30</f>
        <v>367.67936371453129</v>
      </c>
      <c r="R30" s="10">
        <f>PPRD!R30+RCV_RCY!R30+IMP!R30-EXP!R30+STK_CHG!R30</f>
        <v>546.38383490971626</v>
      </c>
      <c r="S30" s="10">
        <f>PPRD!S30+RCV_RCY!S30+IMP!S30-EXP!S30+STK_CHG!S30</f>
        <v>468.32906276870159</v>
      </c>
      <c r="T30" s="10">
        <f>PPRD!T30+RCV_RCY!T30+IMP!T30-EXP!T30+STK_CHG!T30</f>
        <v>691.64909716251066</v>
      </c>
      <c r="U30" s="10">
        <f>PPRD!U30+RCV_RCY!U30+IMP!U30-EXP!U30+STK_CHG!U30</f>
        <v>610.94135855545994</v>
      </c>
      <c r="V30" s="10">
        <f>PPRD!V30+RCV_RCY!V30+IMP!V30-EXP!V30+STK_CHG!V30</f>
        <v>691.47239896818564</v>
      </c>
      <c r="W30" s="10">
        <f>PPRD!W30+RCV_RCY!W30+IMP!W30-EXP!W30+STK_CHG!W30</f>
        <v>761.15692175408412</v>
      </c>
      <c r="X30" s="10">
        <f>PPRD!X30+RCV_RCY!X30+IMP!X30-EXP!X30+STK_CHG!X30</f>
        <v>913.39363714531373</v>
      </c>
    </row>
    <row r="31" spans="1:24" ht="11.25" customHeight="1" x14ac:dyDescent="0.2">
      <c r="A31" s="41" t="s">
        <v>51</v>
      </c>
      <c r="B31" s="9" t="s">
        <v>52</v>
      </c>
      <c r="C31" s="10">
        <f>PPRD!C31+RCV_RCY!C31+IMP!C31-EXP!C31+STK_CHG!C31</f>
        <v>53.800000000000004</v>
      </c>
      <c r="D31" s="10">
        <f>PPRD!D31+RCV_RCY!D31+IMP!D31-EXP!D31+STK_CHG!D31</f>
        <v>35.528288907996561</v>
      </c>
      <c r="E31" s="10">
        <f>PPRD!E31+RCV_RCY!E31+IMP!E31-EXP!E31+STK_CHG!E31</f>
        <v>0</v>
      </c>
      <c r="F31" s="10">
        <f>PPRD!F31+RCV_RCY!F31+IMP!F31-EXP!F31+STK_CHG!F31</f>
        <v>0</v>
      </c>
      <c r="G31" s="10">
        <f>PPRD!G31+RCV_RCY!G31+IMP!G31-EXP!G31+STK_CHG!G31</f>
        <v>0</v>
      </c>
      <c r="H31" s="10">
        <f>PPRD!H31+RCV_RCY!H31+IMP!H31-EXP!H31+STK_CHG!H31</f>
        <v>279.15116079105763</v>
      </c>
      <c r="I31" s="10">
        <f>PPRD!I31+RCV_RCY!I31+IMP!I31-EXP!I31+STK_CHG!I31</f>
        <v>25.37738607050731</v>
      </c>
      <c r="J31" s="10">
        <f>PPRD!J31+RCV_RCY!J31+IMP!J31-EXP!J31+STK_CHG!J31</f>
        <v>0</v>
      </c>
      <c r="K31" s="10">
        <f>PPRD!K31+RCV_RCY!K31+IMP!K31-EXP!K31+STK_CHG!K31</f>
        <v>180.14617368873598</v>
      </c>
      <c r="L31" s="10">
        <f>PPRD!L31+RCV_RCY!L31+IMP!L31-EXP!L31+STK_CHG!L31</f>
        <v>220.56921754084263</v>
      </c>
      <c r="M31" s="10">
        <f>PPRD!M31+RCV_RCY!M31+IMP!M31-EXP!M31+STK_CHG!M31</f>
        <v>180.14617368873596</v>
      </c>
      <c r="N31" s="10">
        <f>PPRD!N31+RCV_RCY!N31+IMP!N31-EXP!N31+STK_CHG!N31</f>
        <v>136.20808254514185</v>
      </c>
      <c r="O31" s="10">
        <f>PPRD!O31+RCV_RCY!O31+IMP!O31-EXP!O31+STK_CHG!O31</f>
        <v>59.75580395528803</v>
      </c>
      <c r="P31" s="10">
        <f>PPRD!P31+RCV_RCY!P31+IMP!P31-EXP!P31+STK_CHG!P31</f>
        <v>65.028374892519352</v>
      </c>
      <c r="Q31" s="10">
        <f>PPRD!Q31+RCV_RCY!Q31+IMP!Q31-EXP!Q31+STK_CHG!Q31</f>
        <v>159.05588993981087</v>
      </c>
      <c r="R31" s="10">
        <f>PPRD!R31+RCV_RCY!R31+IMP!R31-EXP!R31+STK_CHG!R31</f>
        <v>89.633705932932116</v>
      </c>
      <c r="S31" s="10">
        <f>PPRD!S31+RCV_RCY!S31+IMP!S31-EXP!S31+STK_CHG!S31</f>
        <v>121.76913155631989</v>
      </c>
      <c r="T31" s="10">
        <f>PPRD!T31+RCV_RCY!T31+IMP!T31-EXP!T31+STK_CHG!T31</f>
        <v>164.82760103181423</v>
      </c>
      <c r="U31" s="10">
        <f>PPRD!U31+RCV_RCY!U31+IMP!U31-EXP!U31+STK_CHG!U31</f>
        <v>171.17850386930351</v>
      </c>
      <c r="V31" s="10">
        <f>PPRD!V31+RCV_RCY!V31+IMP!V31-EXP!V31+STK_CHG!V31</f>
        <v>253.70558899398114</v>
      </c>
      <c r="W31" s="10">
        <f>PPRD!W31+RCV_RCY!W31+IMP!W31-EXP!W31+STK_CHG!W31</f>
        <v>251.78718830610489</v>
      </c>
      <c r="X31" s="10">
        <f>PPRD!X31+RCV_RCY!X31+IMP!X31-EXP!X31+STK_CHG!X31</f>
        <v>291.7006018916594</v>
      </c>
    </row>
    <row r="32" spans="1:24" ht="11.25" customHeight="1" x14ac:dyDescent="0.2">
      <c r="A32" s="41" t="s">
        <v>53</v>
      </c>
      <c r="B32" s="9" t="s">
        <v>54</v>
      </c>
      <c r="C32" s="10">
        <f>PPRD!C32+RCV_RCY!C32+IMP!C32-EXP!C32+STK_CHG!C32</f>
        <v>0</v>
      </c>
      <c r="D32" s="10">
        <f>PPRD!D32+RCV_RCY!D32+IMP!D32-EXP!D32+STK_CHG!D32</f>
        <v>0</v>
      </c>
      <c r="E32" s="10">
        <f>PPRD!E32+RCV_RCY!E32+IMP!E32-EXP!E32+STK_CHG!E32</f>
        <v>1309.4726569217539</v>
      </c>
      <c r="F32" s="10">
        <f>PPRD!F32+RCV_RCY!F32+IMP!F32-EXP!F32+STK_CHG!F32</f>
        <v>1296.2763542562341</v>
      </c>
      <c r="G32" s="10">
        <f>PPRD!G32+RCV_RCY!G32+IMP!G32-EXP!G32+STK_CHG!G32</f>
        <v>0</v>
      </c>
      <c r="H32" s="10">
        <f>PPRD!H32+RCV_RCY!H32+IMP!H32-EXP!H32+STK_CHG!H32</f>
        <v>300.46809974204638</v>
      </c>
      <c r="I32" s="10">
        <f>PPRD!I32+RCV_RCY!I32+IMP!I32-EXP!I32+STK_CHG!I32</f>
        <v>673.00799656061906</v>
      </c>
      <c r="J32" s="10">
        <f>PPRD!J32+RCV_RCY!J32+IMP!J32-EXP!J32+STK_CHG!J32</f>
        <v>162.41521926053309</v>
      </c>
      <c r="K32" s="10">
        <f>PPRD!K32+RCV_RCY!K32+IMP!K32-EXP!K32+STK_CHG!K32</f>
        <v>10.150988822012041</v>
      </c>
      <c r="L32" s="10">
        <f>PPRD!L32+RCV_RCY!L32+IMP!L32-EXP!L32+STK_CHG!L32</f>
        <v>0</v>
      </c>
      <c r="M32" s="10">
        <f>PPRD!M32+RCV_RCY!M32+IMP!M32-EXP!M32+STK_CHG!M32</f>
        <v>5.0754944110060194</v>
      </c>
      <c r="N32" s="10">
        <f>PPRD!N32+RCV_RCY!N32+IMP!N32-EXP!N32+STK_CHG!N32</f>
        <v>0</v>
      </c>
      <c r="O32" s="10">
        <f>PPRD!O32+RCV_RCY!O32+IMP!O32-EXP!O32+STK_CHG!O32</f>
        <v>0</v>
      </c>
      <c r="P32" s="10">
        <f>PPRD!P32+RCV_RCY!P32+IMP!P32-EXP!P32+STK_CHG!P32</f>
        <v>0</v>
      </c>
      <c r="Q32" s="10">
        <f>PPRD!Q32+RCV_RCY!Q32+IMP!Q32-EXP!Q32+STK_CHG!Q32</f>
        <v>0</v>
      </c>
      <c r="R32" s="10">
        <f>PPRD!R32+RCV_RCY!R32+IMP!R32-EXP!R32+STK_CHG!R32</f>
        <v>0</v>
      </c>
      <c r="S32" s="10">
        <f>PPRD!S32+RCV_RCY!S32+IMP!S32-EXP!S32+STK_CHG!S32</f>
        <v>0</v>
      </c>
      <c r="T32" s="10">
        <f>PPRD!T32+RCV_RCY!T32+IMP!T32-EXP!T32+STK_CHG!T32</f>
        <v>0</v>
      </c>
      <c r="U32" s="10">
        <f>PPRD!U32+RCV_RCY!U32+IMP!U32-EXP!U32+STK_CHG!U32</f>
        <v>0</v>
      </c>
      <c r="V32" s="10">
        <f>PPRD!V32+RCV_RCY!V32+IMP!V32-EXP!V32+STK_CHG!V32</f>
        <v>0</v>
      </c>
      <c r="W32" s="10">
        <f>PPRD!W32+RCV_RCY!W32+IMP!W32-EXP!W32+STK_CHG!W32</f>
        <v>0</v>
      </c>
      <c r="X32" s="10">
        <f>PPRD!X32+RCV_RCY!X32+IMP!X32-EXP!X32+STK_CHG!X32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-1026.4809974204634</v>
      </c>
      <c r="D33" s="29">
        <f t="shared" si="18"/>
        <v>-473.99208942390499</v>
      </c>
      <c r="E33" s="29">
        <f t="shared" si="18"/>
        <v>-2706.7998280309544</v>
      </c>
      <c r="F33" s="29">
        <f t="shared" si="18"/>
        <v>-1725.7237317282893</v>
      </c>
      <c r="G33" s="29">
        <f t="shared" si="18"/>
        <v>-2751.62158211522</v>
      </c>
      <c r="H33" s="29">
        <f t="shared" si="18"/>
        <v>-4797.8390369733452</v>
      </c>
      <c r="I33" s="29">
        <f t="shared" si="18"/>
        <v>-3884.1438521066202</v>
      </c>
      <c r="J33" s="29">
        <f t="shared" si="18"/>
        <v>-3388.2080825451426</v>
      </c>
      <c r="K33" s="29">
        <f t="shared" si="18"/>
        <v>-3158.4916595012892</v>
      </c>
      <c r="L33" s="29">
        <f t="shared" si="18"/>
        <v>-2814.1426483233017</v>
      </c>
      <c r="M33" s="29">
        <f t="shared" si="18"/>
        <v>-1586.870335339639</v>
      </c>
      <c r="N33" s="29">
        <f t="shared" si="18"/>
        <v>-1143.3593293207223</v>
      </c>
      <c r="O33" s="29">
        <f t="shared" si="18"/>
        <v>-509.36646603611393</v>
      </c>
      <c r="P33" s="29">
        <f t="shared" si="18"/>
        <v>-1625.2378331900263</v>
      </c>
      <c r="Q33" s="29">
        <f t="shared" si="18"/>
        <v>-2775.4804815133275</v>
      </c>
      <c r="R33" s="29">
        <f t="shared" si="18"/>
        <v>-2330.4879621668101</v>
      </c>
      <c r="S33" s="29">
        <f t="shared" si="18"/>
        <v>-3016.8007738607039</v>
      </c>
      <c r="T33" s="29">
        <f t="shared" si="18"/>
        <v>-2616.8669819432498</v>
      </c>
      <c r="U33" s="29">
        <f t="shared" si="18"/>
        <v>-2690.7628546861538</v>
      </c>
      <c r="V33" s="29">
        <f t="shared" si="18"/>
        <v>-2991.7094582975055</v>
      </c>
      <c r="W33" s="29">
        <f t="shared" si="18"/>
        <v>-1840.6416165090293</v>
      </c>
      <c r="X33" s="29">
        <f t="shared" ref="X33" si="19">SUM(X34:X50)</f>
        <v>-741.40292347377431</v>
      </c>
    </row>
    <row r="34" spans="1:24" ht="11.25" customHeight="1" x14ac:dyDescent="0.2">
      <c r="A34" s="41" t="s">
        <v>55</v>
      </c>
      <c r="B34" s="9" t="s">
        <v>56</v>
      </c>
      <c r="C34" s="10">
        <f>PPRD!C34+RCV_RCY!C34+IMP!C34-EXP!C34+STK_CHG!C34</f>
        <v>0</v>
      </c>
      <c r="D34" s="10">
        <f>PPRD!D34+RCV_RCY!D34+IMP!D34-EXP!D34+STK_CHG!D34</f>
        <v>0</v>
      </c>
      <c r="E34" s="10">
        <f>PPRD!E34+RCV_RCY!E34+IMP!E34-EXP!E34+STK_CHG!E34</f>
        <v>0</v>
      </c>
      <c r="F34" s="10">
        <f>PPRD!F34+RCV_RCY!F34+IMP!F34-EXP!F34+STK_CHG!F34</f>
        <v>0</v>
      </c>
      <c r="G34" s="10">
        <f>PPRD!G34+RCV_RCY!G34+IMP!G34-EXP!G34+STK_CHG!G34</f>
        <v>0</v>
      </c>
      <c r="H34" s="10">
        <f>PPRD!H34+RCV_RCY!H34+IMP!H34-EXP!H34+STK_CHG!H34</f>
        <v>0</v>
      </c>
      <c r="I34" s="10">
        <f>PPRD!I34+RCV_RCY!I34+IMP!I34-EXP!I34+STK_CHG!I34</f>
        <v>0</v>
      </c>
      <c r="J34" s="10">
        <f>PPRD!J34+RCV_RCY!J34+IMP!J34-EXP!J34+STK_CHG!J34</f>
        <v>0</v>
      </c>
      <c r="K34" s="10">
        <f>PPRD!K34+RCV_RCY!K34+IMP!K34-EXP!K34+STK_CHG!K34</f>
        <v>0</v>
      </c>
      <c r="L34" s="10">
        <f>PPRD!L34+RCV_RCY!L34+IMP!L34-EXP!L34+STK_CHG!L34</f>
        <v>0</v>
      </c>
      <c r="M34" s="10">
        <f>PPRD!M34+RCV_RCY!M34+IMP!M34-EXP!M34+STK_CHG!M34</f>
        <v>0</v>
      </c>
      <c r="N34" s="10">
        <f>PPRD!N34+RCV_RCY!N34+IMP!N34-EXP!N34+STK_CHG!N34</f>
        <v>0</v>
      </c>
      <c r="O34" s="10">
        <f>PPRD!O34+RCV_RCY!O34+IMP!O34-EXP!O34+STK_CHG!O34</f>
        <v>0</v>
      </c>
      <c r="P34" s="10">
        <f>PPRD!P34+RCV_RCY!P34+IMP!P34-EXP!P34+STK_CHG!P34</f>
        <v>0</v>
      </c>
      <c r="Q34" s="10">
        <f>PPRD!Q34+RCV_RCY!Q34+IMP!Q34-EXP!Q34+STK_CHG!Q34</f>
        <v>0</v>
      </c>
      <c r="R34" s="10">
        <f>PPRD!R34+RCV_RCY!R34+IMP!R34-EXP!R34+STK_CHG!R34</f>
        <v>0</v>
      </c>
      <c r="S34" s="10">
        <f>PPRD!S34+RCV_RCY!S34+IMP!S34-EXP!S34+STK_CHG!S34</f>
        <v>0</v>
      </c>
      <c r="T34" s="10">
        <f>PPRD!T34+RCV_RCY!T34+IMP!T34-EXP!T34+STK_CHG!T34</f>
        <v>0</v>
      </c>
      <c r="U34" s="10">
        <f>PPRD!U34+RCV_RCY!U34+IMP!U34-EXP!U34+STK_CHG!U34</f>
        <v>0</v>
      </c>
      <c r="V34" s="10">
        <f>PPRD!V34+RCV_RCY!V34+IMP!V34-EXP!V34+STK_CHG!V34</f>
        <v>0</v>
      </c>
      <c r="W34" s="10">
        <f>PPRD!W34+RCV_RCY!W34+IMP!W34-EXP!W34+STK_CHG!W34</f>
        <v>0</v>
      </c>
      <c r="X34" s="10">
        <f>PPRD!X34+RCV_RCY!X34+IMP!X34-EXP!X34+STK_CHG!X34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PPRD!C35+RCV_RCY!C35+IMP!C35-EXP!C35+STK_CHG!C35</f>
        <v>0</v>
      </c>
      <c r="D35" s="10">
        <f>PPRD!D35+RCV_RCY!D35+IMP!D35-EXP!D35+STK_CHG!D35</f>
        <v>0</v>
      </c>
      <c r="E35" s="10">
        <f>PPRD!E35+RCV_RCY!E35+IMP!E35-EXP!E35+STK_CHG!E35</f>
        <v>0</v>
      </c>
      <c r="F35" s="10">
        <f>PPRD!F35+RCV_RCY!F35+IMP!F35-EXP!F35+STK_CHG!F35</f>
        <v>0</v>
      </c>
      <c r="G35" s="10">
        <f>PPRD!G35+RCV_RCY!G35+IMP!G35-EXP!G35+STK_CHG!G35</f>
        <v>0</v>
      </c>
      <c r="H35" s="10">
        <f>PPRD!H35+RCV_RCY!H35+IMP!H35-EXP!H35+STK_CHG!H35</f>
        <v>0</v>
      </c>
      <c r="I35" s="10">
        <f>PPRD!I35+RCV_RCY!I35+IMP!I35-EXP!I35+STK_CHG!I35</f>
        <v>0</v>
      </c>
      <c r="J35" s="10">
        <f>PPRD!J35+RCV_RCY!J35+IMP!J35-EXP!J35+STK_CHG!J35</f>
        <v>0</v>
      </c>
      <c r="K35" s="10">
        <f>PPRD!K35+RCV_RCY!K35+IMP!K35-EXP!K35+STK_CHG!K35</f>
        <v>0</v>
      </c>
      <c r="L35" s="10">
        <f>PPRD!L35+RCV_RCY!L35+IMP!L35-EXP!L35+STK_CHG!L35</f>
        <v>0</v>
      </c>
      <c r="M35" s="10">
        <f>PPRD!M35+RCV_RCY!M35+IMP!M35-EXP!M35+STK_CHG!M35</f>
        <v>0</v>
      </c>
      <c r="N35" s="10">
        <f>PPRD!N35+RCV_RCY!N35+IMP!N35-EXP!N35+STK_CHG!N35</f>
        <v>0</v>
      </c>
      <c r="O35" s="10">
        <f>PPRD!O35+RCV_RCY!O35+IMP!O35-EXP!O35+STK_CHG!O35</f>
        <v>0</v>
      </c>
      <c r="P35" s="10">
        <f>PPRD!P35+RCV_RCY!P35+IMP!P35-EXP!P35+STK_CHG!P35</f>
        <v>0</v>
      </c>
      <c r="Q35" s="10">
        <f>PPRD!Q35+RCV_RCY!Q35+IMP!Q35-EXP!Q35+STK_CHG!Q35</f>
        <v>0</v>
      </c>
      <c r="R35" s="10">
        <f>PPRD!R35+RCV_RCY!R35+IMP!R35-EXP!R35+STK_CHG!R35</f>
        <v>0</v>
      </c>
      <c r="S35" s="10">
        <f>PPRD!S35+RCV_RCY!S35+IMP!S35-EXP!S35+STK_CHG!S35</f>
        <v>0</v>
      </c>
      <c r="T35" s="10">
        <f>PPRD!T35+RCV_RCY!T35+IMP!T35-EXP!T35+STK_CHG!T35</f>
        <v>0</v>
      </c>
      <c r="U35" s="10">
        <f>PPRD!U35+RCV_RCY!U35+IMP!U35-EXP!U35+STK_CHG!U35</f>
        <v>0</v>
      </c>
      <c r="V35" s="10">
        <f>PPRD!V35+RCV_RCY!V35+IMP!V35-EXP!V35+STK_CHG!V35</f>
        <v>0</v>
      </c>
      <c r="W35" s="10">
        <f>PPRD!W35+RCV_RCY!W35+IMP!W35-EXP!W35+STK_CHG!W35</f>
        <v>0</v>
      </c>
      <c r="X35" s="10">
        <f>PPRD!X35+RCV_RCY!X35+IMP!X35-EXP!X35+STK_CHG!X35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PPRD!C36+RCV_RCY!C36+IMP!C36-EXP!C36+STK_CHG!C36</f>
        <v>-53.097850386930354</v>
      </c>
      <c r="D36" s="10">
        <f>PPRD!D36+RCV_RCY!D36+IMP!D36-EXP!D36+STK_CHG!D36</f>
        <v>-14.686672398968181</v>
      </c>
      <c r="E36" s="10">
        <f>PPRD!E36+RCV_RCY!E36+IMP!E36-EXP!E36+STK_CHG!E36</f>
        <v>-28.243508168529658</v>
      </c>
      <c r="F36" s="10">
        <f>PPRD!F36+RCV_RCY!F36+IMP!F36-EXP!F36+STK_CHG!F36</f>
        <v>19.205674978503861</v>
      </c>
      <c r="G36" s="10">
        <f>PPRD!G36+RCV_RCY!G36+IMP!G36-EXP!G36+STK_CHG!G36</f>
        <v>28.243508168529658</v>
      </c>
      <c r="H36" s="10">
        <f>PPRD!H36+RCV_RCY!H36+IMP!H36-EXP!H36+STK_CHG!H36</f>
        <v>-9.1976784178847737</v>
      </c>
      <c r="I36" s="10">
        <f>PPRD!I36+RCV_RCY!I36+IMP!I36-EXP!I36+STK_CHG!I36</f>
        <v>-57.49019776440236</v>
      </c>
      <c r="J36" s="10">
        <f>PPRD!J36+RCV_RCY!J36+IMP!J36-EXP!J36+STK_CHG!J36</f>
        <v>-31.042132416165092</v>
      </c>
      <c r="K36" s="10">
        <f>PPRD!K36+RCV_RCY!K36+IMP!K36-EXP!K36+STK_CHG!K36</f>
        <v>-39.09002579535688</v>
      </c>
      <c r="L36" s="10">
        <f>PPRD!L36+RCV_RCY!L36+IMP!L36-EXP!L36+STK_CHG!L36</f>
        <v>-137.98512467755796</v>
      </c>
      <c r="M36" s="10">
        <f>PPRD!M36+RCV_RCY!M36+IMP!M36-EXP!M36+STK_CHG!M36</f>
        <v>-111.52175408426486</v>
      </c>
      <c r="N36" s="10">
        <f>PPRD!N36+RCV_RCY!N36+IMP!N36-EXP!N36+STK_CHG!N36</f>
        <v>-110.37205503009466</v>
      </c>
      <c r="O36" s="10">
        <f>PPRD!O36+RCV_RCY!O36+IMP!O36-EXP!O36+STK_CHG!O36</f>
        <v>-113.82115219260533</v>
      </c>
      <c r="P36" s="10">
        <f>PPRD!P36+RCV_RCY!P36+IMP!P36-EXP!P36+STK_CHG!P36</f>
        <v>-97.725279449699144</v>
      </c>
      <c r="Q36" s="10">
        <f>PPRD!Q36+RCV_RCY!Q36+IMP!Q36-EXP!Q36+STK_CHG!Q36</f>
        <v>-85.078417884780706</v>
      </c>
      <c r="R36" s="10">
        <f>PPRD!R36+RCV_RCY!R36+IMP!R36-EXP!R36+STK_CHG!R36</f>
        <v>-86.22811693895099</v>
      </c>
      <c r="S36" s="10">
        <f>PPRD!S36+RCV_RCY!S36+IMP!S36-EXP!S36+STK_CHG!S36</f>
        <v>-134.81711092003442</v>
      </c>
      <c r="T36" s="10">
        <f>PPRD!T36+RCV_RCY!T36+IMP!T36-EXP!T36+STK_CHG!T36</f>
        <v>-97.443680137575257</v>
      </c>
      <c r="U36" s="10">
        <f>PPRD!U36+RCV_RCY!U36+IMP!U36-EXP!U36+STK_CHG!U36</f>
        <v>-115.55606190885641</v>
      </c>
      <c r="V36" s="10">
        <f>PPRD!V36+RCV_RCY!V36+IMP!V36-EXP!V36+STK_CHG!V36</f>
        <v>-138.54264832330173</v>
      </c>
      <c r="W36" s="10">
        <f>PPRD!W36+RCV_RCY!W36+IMP!W36-EXP!W36+STK_CHG!W36</f>
        <v>-92.317368873602732</v>
      </c>
      <c r="X36" s="10">
        <f>PPRD!X36+RCV_RCY!X36+IMP!X36-EXP!X36+STK_CHG!X36</f>
        <v>-51.742046431642216</v>
      </c>
    </row>
    <row r="37" spans="1:24" ht="11.25" customHeight="1" x14ac:dyDescent="0.2">
      <c r="A37" s="41" t="s">
        <v>61</v>
      </c>
      <c r="B37" s="9" t="s">
        <v>62</v>
      </c>
      <c r="C37" s="10">
        <f>PPRD!C37+RCV_RCY!C37+IMP!C37-EXP!C37+STK_CHG!C37</f>
        <v>-1131.0953568357688</v>
      </c>
      <c r="D37" s="10">
        <f>PPRD!D37+RCV_RCY!D37+IMP!D37-EXP!D37+STK_CHG!D37</f>
        <v>-1128.9791917454861</v>
      </c>
      <c r="E37" s="10">
        <f>PPRD!E37+RCV_RCY!E37+IMP!E37-EXP!E37+STK_CHG!E37</f>
        <v>-2064.3282889079969</v>
      </c>
      <c r="F37" s="10">
        <f>PPRD!F37+RCV_RCY!F37+IMP!F37-EXP!F37+STK_CHG!F37</f>
        <v>-1826.2587274290624</v>
      </c>
      <c r="G37" s="10">
        <f>PPRD!G37+RCV_RCY!G37+IMP!G37-EXP!G37+STK_CHG!G37</f>
        <v>-2008.2497850386933</v>
      </c>
      <c r="H37" s="10">
        <f>PPRD!H37+RCV_RCY!H37+IMP!H37-EXP!H37+STK_CHG!H37</f>
        <v>-2775.4786758383489</v>
      </c>
      <c r="I37" s="10">
        <f>PPRD!I37+RCV_RCY!I37+IMP!I37-EXP!I37+STK_CHG!I37</f>
        <v>-2793.1502149613075</v>
      </c>
      <c r="J37" s="10">
        <f>PPRD!J37+RCV_RCY!J37+IMP!J37-EXP!J37+STK_CHG!J37</f>
        <v>-2286.1380051590713</v>
      </c>
      <c r="K37" s="10">
        <f>PPRD!K37+RCV_RCY!K37+IMP!K37-EXP!K37+STK_CHG!K37</f>
        <v>-2230.9300945829746</v>
      </c>
      <c r="L37" s="10">
        <f>PPRD!L37+RCV_RCY!L37+IMP!L37-EXP!L37+STK_CHG!L37</f>
        <v>-1809.9857265692169</v>
      </c>
      <c r="M37" s="10">
        <f>PPRD!M37+RCV_RCY!M37+IMP!M37-EXP!M37+STK_CHG!M37</f>
        <v>-1422.6901117798798</v>
      </c>
      <c r="N37" s="10">
        <f>PPRD!N37+RCV_RCY!N37+IMP!N37-EXP!N37+STK_CHG!N37</f>
        <v>-1659.6319002579535</v>
      </c>
      <c r="O37" s="10">
        <f>PPRD!O37+RCV_RCY!O37+IMP!O37-EXP!O37+STK_CHG!O37</f>
        <v>-1445.5528804815135</v>
      </c>
      <c r="P37" s="10">
        <f>PPRD!P37+RCV_RCY!P37+IMP!P37-EXP!P37+STK_CHG!P37</f>
        <v>-1656.5142734307822</v>
      </c>
      <c r="Q37" s="10">
        <f>PPRD!Q37+RCV_RCY!Q37+IMP!Q37-EXP!Q37+STK_CHG!Q37</f>
        <v>-1665.8672398968183</v>
      </c>
      <c r="R37" s="10">
        <f>PPRD!R37+RCV_RCY!R37+IMP!R37-EXP!R37+STK_CHG!R37</f>
        <v>-1717.8281169389504</v>
      </c>
      <c r="S37" s="10">
        <f>PPRD!S37+RCV_RCY!S37+IMP!S37-EXP!S37+STK_CHG!S37</f>
        <v>-2131.6085984522788</v>
      </c>
      <c r="T37" s="10">
        <f>PPRD!T37+RCV_RCY!T37+IMP!T37-EXP!T37+STK_CHG!T37</f>
        <v>-1956.7301805674972</v>
      </c>
      <c r="U37" s="10">
        <f>PPRD!U37+RCV_RCY!U37+IMP!U37-EXP!U37+STK_CHG!U37</f>
        <v>-2082.4697334479783</v>
      </c>
      <c r="V37" s="10">
        <f>PPRD!V37+RCV_RCY!V37+IMP!V37-EXP!V37+STK_CHG!V37</f>
        <v>-2179.5421324161648</v>
      </c>
      <c r="W37" s="10">
        <f>PPRD!W37+RCV_RCY!W37+IMP!W37-EXP!W37+STK_CHG!W37</f>
        <v>-1845.7529664660356</v>
      </c>
      <c r="X37" s="10">
        <f>PPRD!X37+RCV_RCY!X37+IMP!X37-EXP!X37+STK_CHG!X37</f>
        <v>-1649.3516766981938</v>
      </c>
    </row>
    <row r="38" spans="1:24" ht="11.25" customHeight="1" x14ac:dyDescent="0.2">
      <c r="A38" s="41" t="s">
        <v>63</v>
      </c>
      <c r="B38" s="9" t="s">
        <v>64</v>
      </c>
      <c r="C38" s="10">
        <f>PPRD!C38+RCV_RCY!C38+IMP!C38-EXP!C38+STK_CHG!C38</f>
        <v>2.116165090283749</v>
      </c>
      <c r="D38" s="10">
        <f>PPRD!D38+RCV_RCY!D38+IMP!D38-EXP!D38+STK_CHG!D38</f>
        <v>0</v>
      </c>
      <c r="E38" s="10">
        <f>PPRD!E38+RCV_RCY!E38+IMP!E38-EXP!E38+STK_CHG!E38</f>
        <v>-1.058125537403267</v>
      </c>
      <c r="F38" s="10">
        <f>PPRD!F38+RCV_RCY!F38+IMP!F38-EXP!F38+STK_CHG!F38</f>
        <v>0</v>
      </c>
      <c r="G38" s="10">
        <f>PPRD!G38+RCV_RCY!G38+IMP!G38-EXP!G38+STK_CHG!G38</f>
        <v>0</v>
      </c>
      <c r="H38" s="10">
        <f>PPRD!H38+RCV_RCY!H38+IMP!H38-EXP!H38+STK_CHG!H38</f>
        <v>2.1273430782459162</v>
      </c>
      <c r="I38" s="10">
        <f>PPRD!I38+RCV_RCY!I38+IMP!I38-EXP!I38+STK_CHG!I38</f>
        <v>1.063714531384351</v>
      </c>
      <c r="J38" s="10">
        <f>PPRD!J38+RCV_RCY!J38+IMP!J38-EXP!J38+STK_CHG!J38</f>
        <v>1.0503869303525359</v>
      </c>
      <c r="K38" s="10">
        <f>PPRD!K38+RCV_RCY!K38+IMP!K38-EXP!K38+STK_CHG!K38</f>
        <v>1.050042992261393</v>
      </c>
      <c r="L38" s="10">
        <f>PPRD!L38+RCV_RCY!L38+IMP!L38-EXP!L38+STK_CHG!L38</f>
        <v>1.0499570077386069</v>
      </c>
      <c r="M38" s="10">
        <f>PPRD!M38+RCV_RCY!M38+IMP!M38-EXP!M38+STK_CHG!M38</f>
        <v>1.0499570077386069</v>
      </c>
      <c r="N38" s="10">
        <f>PPRD!N38+RCV_RCY!N38+IMP!N38-EXP!N38+STK_CHG!N38</f>
        <v>1.0499570077386069</v>
      </c>
      <c r="O38" s="10">
        <f>PPRD!O38+RCV_RCY!O38+IMP!O38-EXP!O38+STK_CHG!O38</f>
        <v>1.0499570077386069</v>
      </c>
      <c r="P38" s="10">
        <f>PPRD!P38+RCV_RCY!P38+IMP!P38-EXP!P38+STK_CHG!P38</f>
        <v>1.0499570077386069</v>
      </c>
      <c r="Q38" s="10">
        <f>PPRD!Q38+RCV_RCY!Q38+IMP!Q38-EXP!Q38+STK_CHG!Q38</f>
        <v>1.0499570077386069</v>
      </c>
      <c r="R38" s="10">
        <f>PPRD!R38+RCV_RCY!R38+IMP!R38-EXP!R38+STK_CHG!R38</f>
        <v>1.0499570077386069</v>
      </c>
      <c r="S38" s="10">
        <f>PPRD!S38+RCV_RCY!S38+IMP!S38-EXP!S38+STK_CHG!S38</f>
        <v>1.0499570077386069</v>
      </c>
      <c r="T38" s="10">
        <f>PPRD!T38+RCV_RCY!T38+IMP!T38-EXP!T38+STK_CHG!T38</f>
        <v>0.78237317282889074</v>
      </c>
      <c r="U38" s="10">
        <f>PPRD!U38+RCV_RCY!U38+IMP!U38-EXP!U38+STK_CHG!U38</f>
        <v>1.0402407566638003</v>
      </c>
      <c r="V38" s="10">
        <f>PPRD!V38+RCV_RCY!V38+IMP!V38-EXP!V38+STK_CHG!V38</f>
        <v>1.6403267411865856</v>
      </c>
      <c r="W38" s="10">
        <f>PPRD!W38+RCV_RCY!W38+IMP!W38-EXP!W38+STK_CHG!W38</f>
        <v>1.0853826311263972</v>
      </c>
      <c r="X38" s="10">
        <f>PPRD!X38+RCV_RCY!X38+IMP!X38-EXP!X38+STK_CHG!X38</f>
        <v>1.73688736027515</v>
      </c>
    </row>
    <row r="39" spans="1:24" ht="11.25" customHeight="1" x14ac:dyDescent="0.2">
      <c r="A39" s="41" t="s">
        <v>65</v>
      </c>
      <c r="B39" s="9" t="s">
        <v>66</v>
      </c>
      <c r="C39" s="10">
        <f>PPRD!C39+RCV_RCY!C39+IMP!C39-EXP!C39+STK_CHG!C39</f>
        <v>0</v>
      </c>
      <c r="D39" s="10">
        <f>PPRD!D39+RCV_RCY!D39+IMP!D39-EXP!D39+STK_CHG!D39</f>
        <v>0</v>
      </c>
      <c r="E39" s="10">
        <f>PPRD!E39+RCV_RCY!E39+IMP!E39-EXP!E39+STK_CHG!E39</f>
        <v>0</v>
      </c>
      <c r="F39" s="10">
        <f>PPRD!F39+RCV_RCY!F39+IMP!F39-EXP!F39+STK_CHG!F39</f>
        <v>0</v>
      </c>
      <c r="G39" s="10">
        <f>PPRD!G39+RCV_RCY!G39+IMP!G39-EXP!G39+STK_CHG!G39</f>
        <v>0</v>
      </c>
      <c r="H39" s="10">
        <f>PPRD!H39+RCV_RCY!H39+IMP!H39-EXP!H39+STK_CHG!H39</f>
        <v>0</v>
      </c>
      <c r="I39" s="10">
        <f>PPRD!I39+RCV_RCY!I39+IMP!I39-EXP!I39+STK_CHG!I39</f>
        <v>0</v>
      </c>
      <c r="J39" s="10">
        <f>PPRD!J39+RCV_RCY!J39+IMP!J39-EXP!J39+STK_CHG!J39</f>
        <v>0</v>
      </c>
      <c r="K39" s="10">
        <f>PPRD!K39+RCV_RCY!K39+IMP!K39-EXP!K39+STK_CHG!K39</f>
        <v>0</v>
      </c>
      <c r="L39" s="10">
        <f>PPRD!L39+RCV_RCY!L39+IMP!L39-EXP!L39+STK_CHG!L39</f>
        <v>0</v>
      </c>
      <c r="M39" s="10">
        <f>PPRD!M39+RCV_RCY!M39+IMP!M39-EXP!M39+STK_CHG!M39</f>
        <v>0</v>
      </c>
      <c r="N39" s="10">
        <f>PPRD!N39+RCV_RCY!N39+IMP!N39-EXP!N39+STK_CHG!N39</f>
        <v>0</v>
      </c>
      <c r="O39" s="10">
        <f>PPRD!O39+RCV_RCY!O39+IMP!O39-EXP!O39+STK_CHG!O39</f>
        <v>0</v>
      </c>
      <c r="P39" s="10">
        <f>PPRD!P39+RCV_RCY!P39+IMP!P39-EXP!P39+STK_CHG!P39</f>
        <v>0</v>
      </c>
      <c r="Q39" s="10">
        <f>PPRD!Q39+RCV_RCY!Q39+IMP!Q39-EXP!Q39+STK_CHG!Q39</f>
        <v>0</v>
      </c>
      <c r="R39" s="10">
        <f>PPRD!R39+RCV_RCY!R39+IMP!R39-EXP!R39+STK_CHG!R39</f>
        <v>0</v>
      </c>
      <c r="S39" s="10">
        <f>PPRD!S39+RCV_RCY!S39+IMP!S39-EXP!S39+STK_CHG!S39</f>
        <v>0</v>
      </c>
      <c r="T39" s="10">
        <f>PPRD!T39+RCV_RCY!T39+IMP!T39-EXP!T39+STK_CHG!T39</f>
        <v>0</v>
      </c>
      <c r="U39" s="10">
        <f>PPRD!U39+RCV_RCY!U39+IMP!U39-EXP!U39+STK_CHG!U39</f>
        <v>0</v>
      </c>
      <c r="V39" s="10">
        <f>PPRD!V39+RCV_RCY!V39+IMP!V39-EXP!V39+STK_CHG!V39</f>
        <v>0</v>
      </c>
      <c r="W39" s="10">
        <f>PPRD!W39+RCV_RCY!W39+IMP!W39-EXP!W39+STK_CHG!W39</f>
        <v>0</v>
      </c>
      <c r="X39" s="10">
        <f>PPRD!X39+RCV_RCY!X39+IMP!X39-EXP!X39+STK_CHG!X39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PPRD!C40+RCV_RCY!C40+IMP!C40-EXP!C40+STK_CHG!C40</f>
        <v>-25.279449699054172</v>
      </c>
      <c r="D40" s="10">
        <f>PPRD!D40+RCV_RCY!D40+IMP!D40-EXP!D40+STK_CHG!D40</f>
        <v>-41.079105760963017</v>
      </c>
      <c r="E40" s="10">
        <f>PPRD!E40+RCV_RCY!E40+IMP!E40-EXP!E40+STK_CHG!E40</f>
        <v>-34.759243336199482</v>
      </c>
      <c r="F40" s="10">
        <f>PPRD!F40+RCV_RCY!F40+IMP!F40-EXP!F40+STK_CHG!F40</f>
        <v>-46.345657781599314</v>
      </c>
      <c r="G40" s="10">
        <f>PPRD!G40+RCV_RCY!G40+IMP!G40-EXP!G40+STK_CHG!G40</f>
        <v>-41.079105760963031</v>
      </c>
      <c r="H40" s="10">
        <f>PPRD!H40+RCV_RCY!H40+IMP!H40-EXP!H40+STK_CHG!H40</f>
        <v>-94.368529664660329</v>
      </c>
      <c r="I40" s="10">
        <f>PPRD!I40+RCV_RCY!I40+IMP!I40-EXP!I40+STK_CHG!I40</f>
        <v>-108.34892519346516</v>
      </c>
      <c r="J40" s="10">
        <f>PPRD!J40+RCV_RCY!J40+IMP!J40-EXP!J40+STK_CHG!J40</f>
        <v>-136.73482373172828</v>
      </c>
      <c r="K40" s="10">
        <f>PPRD!K40+RCV_RCY!K40+IMP!K40-EXP!K40+STK_CHG!K40</f>
        <v>-170.9731728288908</v>
      </c>
      <c r="L40" s="10">
        <f>PPRD!L40+RCV_RCY!L40+IMP!L40-EXP!L40+STK_CHG!L40</f>
        <v>-179.39914015477217</v>
      </c>
      <c r="M40" s="10">
        <f>PPRD!M40+RCV_RCY!M40+IMP!M40-EXP!M40+STK_CHG!M40</f>
        <v>-153.20369733447973</v>
      </c>
      <c r="N40" s="10">
        <f>PPRD!N40+RCV_RCY!N40+IMP!N40-EXP!N40+STK_CHG!N40</f>
        <v>-134.90988822012034</v>
      </c>
      <c r="O40" s="10">
        <f>PPRD!O40+RCV_RCY!O40+IMP!O40-EXP!O40+STK_CHG!O40</f>
        <v>-131.98710232158209</v>
      </c>
      <c r="P40" s="10">
        <f>PPRD!P40+RCV_RCY!P40+IMP!P40-EXP!P40+STK_CHG!P40</f>
        <v>-186.51014617368878</v>
      </c>
      <c r="Q40" s="10">
        <f>PPRD!Q40+RCV_RCY!Q40+IMP!Q40-EXP!Q40+STK_CHG!Q40</f>
        <v>-240.37773000859841</v>
      </c>
      <c r="R40" s="10">
        <f>PPRD!R40+RCV_RCY!R40+IMP!R40-EXP!R40+STK_CHG!R40</f>
        <v>-295.58297506448832</v>
      </c>
      <c r="S40" s="10">
        <f>PPRD!S40+RCV_RCY!S40+IMP!S40-EXP!S40+STK_CHG!S40</f>
        <v>-265.1448839208943</v>
      </c>
      <c r="T40" s="10">
        <f>PPRD!T40+RCV_RCY!T40+IMP!T40-EXP!T40+STK_CHG!T40</f>
        <v>-221.48907996560621</v>
      </c>
      <c r="U40" s="10">
        <f>PPRD!U40+RCV_RCY!U40+IMP!U40-EXP!U40+STK_CHG!U40</f>
        <v>-290.91762682717115</v>
      </c>
      <c r="V40" s="10">
        <f>PPRD!V40+RCV_RCY!V40+IMP!V40-EXP!V40+STK_CHG!V40</f>
        <v>-382.46895958727418</v>
      </c>
      <c r="W40" s="10">
        <f>PPRD!W40+RCV_RCY!W40+IMP!W40-EXP!W40+STK_CHG!W40</f>
        <v>-148.80524505589</v>
      </c>
      <c r="X40" s="10">
        <f>PPRD!X40+RCV_RCY!X40+IMP!X40-EXP!X40+STK_CHG!X40</f>
        <v>-138.44462596732592</v>
      </c>
    </row>
    <row r="41" spans="1:24" ht="11.25" customHeight="1" x14ac:dyDescent="0.2">
      <c r="A41" s="41" t="s">
        <v>69</v>
      </c>
      <c r="B41" s="9" t="s">
        <v>70</v>
      </c>
      <c r="C41" s="10">
        <f>PPRD!C41+RCV_RCY!C41+IMP!C41-EXP!C41+STK_CHG!C41</f>
        <v>1.0460877042132419</v>
      </c>
      <c r="D41" s="10">
        <f>PPRD!D41+RCV_RCY!D41+IMP!D41-EXP!D41+STK_CHG!D41</f>
        <v>-11.507652622527946</v>
      </c>
      <c r="E41" s="10">
        <f>PPRD!E41+RCV_RCY!E41+IMP!E41-EXP!E41+STK_CHG!E41</f>
        <v>1.0461736887360269</v>
      </c>
      <c r="F41" s="10">
        <f>PPRD!F41+RCV_RCY!F41+IMP!F41-EXP!F41+STK_CHG!F41</f>
        <v>1.0461736887360269</v>
      </c>
      <c r="G41" s="10">
        <f>PPRD!G41+RCV_RCY!G41+IMP!G41-EXP!G41+STK_CHG!G41</f>
        <v>-4.1845227858985394</v>
      </c>
      <c r="H41" s="10">
        <f>PPRD!H41+RCV_RCY!H41+IMP!H41-EXP!H41+STK_CHG!H41</f>
        <v>-4.1067067927773007</v>
      </c>
      <c r="I41" s="10">
        <f>PPRD!I41+RCV_RCY!I41+IMP!I41-EXP!I41+STK_CHG!I41</f>
        <v>-4.1068787618228706</v>
      </c>
      <c r="J41" s="10">
        <f>PPRD!J41+RCV_RCY!J41+IMP!J41-EXP!J41+STK_CHG!J41</f>
        <v>3.0819432502149611</v>
      </c>
      <c r="K41" s="10">
        <f>PPRD!K41+RCV_RCY!K41+IMP!K41-EXP!K41+STK_CHG!K41</f>
        <v>-3.0806534823731728</v>
      </c>
      <c r="L41" s="10">
        <f>PPRD!L41+RCV_RCY!L41+IMP!L41-EXP!L41+STK_CHG!L41</f>
        <v>4.1099742046431631</v>
      </c>
      <c r="M41" s="10">
        <f>PPRD!M41+RCV_RCY!M41+IMP!M41-EXP!M41+STK_CHG!M41</f>
        <v>1.0266552020636279</v>
      </c>
      <c r="N41" s="10">
        <f>PPRD!N41+RCV_RCY!N41+IMP!N41-EXP!N41+STK_CHG!N41</f>
        <v>1.026397248495271</v>
      </c>
      <c r="O41" s="10">
        <f>PPRD!O41+RCV_RCY!O41+IMP!O41-EXP!O41+STK_CHG!O41</f>
        <v>1.026397248495271</v>
      </c>
      <c r="P41" s="10">
        <f>PPRD!P41+RCV_RCY!P41+IMP!P41-EXP!P41+STK_CHG!P41</f>
        <v>1.026397248495271</v>
      </c>
      <c r="Q41" s="10">
        <f>PPRD!Q41+RCV_RCY!Q41+IMP!Q41-EXP!Q41+STK_CHG!Q41</f>
        <v>3.079105760963027</v>
      </c>
      <c r="R41" s="10">
        <f>PPRD!R41+RCV_RCY!R41+IMP!R41-EXP!R41+STK_CHG!R41</f>
        <v>2.0527085124677562</v>
      </c>
      <c r="S41" s="10">
        <f>PPRD!S41+RCV_RCY!S41+IMP!S41-EXP!S41+STK_CHG!S41</f>
        <v>0.88684436801375777</v>
      </c>
      <c r="T41" s="10">
        <f>PPRD!T41+RCV_RCY!T41+IMP!T41-EXP!T41+STK_CHG!T41</f>
        <v>0.52373172828890802</v>
      </c>
      <c r="U41" s="10">
        <f>PPRD!U41+RCV_RCY!U41+IMP!U41-EXP!U41+STK_CHG!U41</f>
        <v>1.3516766981943249</v>
      </c>
      <c r="V41" s="10">
        <f>PPRD!V41+RCV_RCY!V41+IMP!V41-EXP!V41+STK_CHG!V41</f>
        <v>0.63559759243336189</v>
      </c>
      <c r="W41" s="10">
        <f>PPRD!W41+RCV_RCY!W41+IMP!W41-EXP!W41+STK_CHG!W41</f>
        <v>0.82355975924333613</v>
      </c>
      <c r="X41" s="10">
        <f>PPRD!X41+RCV_RCY!X41+IMP!X41-EXP!X41+STK_CHG!X41</f>
        <v>0.89208942390369728</v>
      </c>
    </row>
    <row r="42" spans="1:24" ht="11.25" customHeight="1" x14ac:dyDescent="0.2">
      <c r="A42" s="41" t="s">
        <v>71</v>
      </c>
      <c r="B42" s="9" t="s">
        <v>72</v>
      </c>
      <c r="C42" s="10">
        <f>PPRD!C42+RCV_RCY!C42+IMP!C42-EXP!C42+STK_CHG!C42</f>
        <v>-19.131556319862426</v>
      </c>
      <c r="D42" s="10">
        <f>PPRD!D42+RCV_RCY!D42+IMP!D42-EXP!D42+STK_CHG!D42</f>
        <v>-117.97790197764402</v>
      </c>
      <c r="E42" s="10">
        <f>PPRD!E42+RCV_RCY!E42+IMP!E42-EXP!E42+STK_CHG!E42</f>
        <v>-88.217712811693872</v>
      </c>
      <c r="F42" s="10">
        <f>PPRD!F42+RCV_RCY!F42+IMP!F42-EXP!F42+STK_CHG!F42</f>
        <v>39.325967325881344</v>
      </c>
      <c r="G42" s="10">
        <f>PPRD!G42+RCV_RCY!G42+IMP!G42-EXP!G42+STK_CHG!G42</f>
        <v>-42.514531384350818</v>
      </c>
      <c r="H42" s="10">
        <f>PPRD!H42+RCV_RCY!H42+IMP!H42-EXP!H42+STK_CHG!H42</f>
        <v>-127.01702493551164</v>
      </c>
      <c r="I42" s="10">
        <f>PPRD!I42+RCV_RCY!I42+IMP!I42-EXP!I42+STK_CHG!I42</f>
        <v>-78.72957867583834</v>
      </c>
      <c r="J42" s="10">
        <f>PPRD!J42+RCV_RCY!J42+IMP!J42-EXP!J42+STK_CHG!J42</f>
        <v>-136.47394668959589</v>
      </c>
      <c r="K42" s="10">
        <f>PPRD!K42+RCV_RCY!K42+IMP!K42-EXP!K42+STK_CHG!K42</f>
        <v>-159.565864144454</v>
      </c>
      <c r="L42" s="10">
        <f>PPRD!L42+RCV_RCY!L42+IMP!L42-EXP!L42+STK_CHG!L42</f>
        <v>-159.55864144454</v>
      </c>
      <c r="M42" s="10">
        <f>PPRD!M42+RCV_RCY!M42+IMP!M42-EXP!M42+STK_CHG!M42</f>
        <v>-137.51427343078245</v>
      </c>
      <c r="N42" s="10">
        <f>PPRD!N42+RCV_RCY!N42+IMP!N42-EXP!N42+STK_CHG!N42</f>
        <v>-97.624677558039494</v>
      </c>
      <c r="O42" s="10">
        <f>PPRD!O42+RCV_RCY!O42+IMP!O42-EXP!O42+STK_CHG!O42</f>
        <v>-67.182631126397254</v>
      </c>
      <c r="P42" s="10">
        <f>PPRD!P42+RCV_RCY!P42+IMP!P42-EXP!P42+STK_CHG!P42</f>
        <v>-59.83439380911436</v>
      </c>
      <c r="Q42" s="10">
        <f>PPRD!Q42+RCV_RCY!Q42+IMP!Q42-EXP!Q42+STK_CHG!Q42</f>
        <v>-112.32089423903695</v>
      </c>
      <c r="R42" s="10">
        <f>PPRD!R42+RCV_RCY!R42+IMP!R42-EXP!R42+STK_CHG!R42</f>
        <v>-124.91762682717106</v>
      </c>
      <c r="S42" s="10">
        <f>PPRD!S42+RCV_RCY!S42+IMP!S42-EXP!S42+STK_CHG!S42</f>
        <v>-114.59045571797076</v>
      </c>
      <c r="T42" s="10">
        <f>PPRD!T42+RCV_RCY!T42+IMP!T42-EXP!T42+STK_CHG!T42</f>
        <v>-240.83602751504728</v>
      </c>
      <c r="U42" s="10">
        <f>PPRD!U42+RCV_RCY!U42+IMP!U42-EXP!U42+STK_CHG!U42</f>
        <v>-200.82304385210657</v>
      </c>
      <c r="V42" s="10">
        <f>PPRD!V42+RCV_RCY!V42+IMP!V42-EXP!V42+STK_CHG!V42</f>
        <v>-188.03809114359413</v>
      </c>
      <c r="W42" s="10">
        <f>PPRD!W42+RCV_RCY!W42+IMP!W42-EXP!W42+STK_CHG!W42</f>
        <v>-157.14411006018918</v>
      </c>
      <c r="X42" s="10">
        <f>PPRD!X42+RCV_RCY!X42+IMP!X42-EXP!X42+STK_CHG!X42</f>
        <v>-174.46466036113495</v>
      </c>
    </row>
    <row r="43" spans="1:24" ht="11.25" customHeight="1" x14ac:dyDescent="0.2">
      <c r="A43" s="41" t="s">
        <v>73</v>
      </c>
      <c r="B43" s="9" t="s">
        <v>74</v>
      </c>
      <c r="C43" s="10">
        <f>PPRD!C43+RCV_RCY!C43+IMP!C43-EXP!C43+STK_CHG!C43</f>
        <v>-1016.7669819432501</v>
      </c>
      <c r="D43" s="10">
        <f>PPRD!D43+RCV_RCY!D43+IMP!D43-EXP!D43+STK_CHG!D43</f>
        <v>-1195.4715391229581</v>
      </c>
      <c r="E43" s="10">
        <f>PPRD!E43+RCV_RCY!E43+IMP!E43-EXP!E43+STK_CHG!E43</f>
        <v>-1654.5570937231294</v>
      </c>
      <c r="F43" s="10">
        <f>PPRD!F43+RCV_RCY!F43+IMP!F43-EXP!F43+STK_CHG!F43</f>
        <v>-879.14402407566661</v>
      </c>
      <c r="G43" s="10">
        <f>PPRD!G43+RCV_RCY!G43+IMP!G43-EXP!G43+STK_CHG!G43</f>
        <v>-1135.9033533963884</v>
      </c>
      <c r="H43" s="10">
        <f>PPRD!H43+RCV_RCY!H43+IMP!H43-EXP!H43+STK_CHG!H43</f>
        <v>-1777.8016337059328</v>
      </c>
      <c r="I43" s="10">
        <f>PPRD!I43+RCV_RCY!I43+IMP!I43-EXP!I43+STK_CHG!I43</f>
        <v>-1333.0944110060186</v>
      </c>
      <c r="J43" s="10">
        <f>PPRD!J43+RCV_RCY!J43+IMP!J43-EXP!J43+STK_CHG!J43</f>
        <v>-828.81908856405857</v>
      </c>
      <c r="K43" s="10">
        <f>PPRD!K43+RCV_RCY!K43+IMP!K43-EXP!K43+STK_CHG!K43</f>
        <v>-281.40825451418777</v>
      </c>
      <c r="L43" s="10">
        <f>PPRD!L43+RCV_RCY!L43+IMP!L43-EXP!L43+STK_CHG!L43</f>
        <v>-300.92192605331041</v>
      </c>
      <c r="M43" s="10">
        <f>PPRD!M43+RCV_RCY!M43+IMP!M43-EXP!M43+STK_CHG!M43</f>
        <v>293.73267411865822</v>
      </c>
      <c r="N43" s="10">
        <f>PPRD!N43+RCV_RCY!N43+IMP!N43-EXP!N43+STK_CHG!N43</f>
        <v>788.76466036113516</v>
      </c>
      <c r="O43" s="10">
        <f>PPRD!O43+RCV_RCY!O43+IMP!O43-EXP!O43+STK_CHG!O43</f>
        <v>846.3079965606189</v>
      </c>
      <c r="P43" s="10">
        <f>PPRD!P43+RCV_RCY!P43+IMP!P43-EXP!P43+STK_CHG!P43</f>
        <v>190.54600171968994</v>
      </c>
      <c r="Q43" s="10">
        <f>PPRD!Q43+RCV_RCY!Q43+IMP!Q43-EXP!Q43+STK_CHG!Q43</f>
        <v>-683.12777300086009</v>
      </c>
      <c r="R43" s="10">
        <f>PPRD!R43+RCV_RCY!R43+IMP!R43-EXP!R43+STK_CHG!R43</f>
        <v>-403.39002579535725</v>
      </c>
      <c r="S43" s="10">
        <f>PPRD!S43+RCV_RCY!S43+IMP!S43-EXP!S43+STK_CHG!S43</f>
        <v>-517.6364574376604</v>
      </c>
      <c r="T43" s="10">
        <f>PPRD!T43+RCV_RCY!T43+IMP!T43-EXP!T43+STK_CHG!T43</f>
        <v>-212.10000000000056</v>
      </c>
      <c r="U43" s="10">
        <f>PPRD!U43+RCV_RCY!U43+IMP!U43-EXP!U43+STK_CHG!U43</f>
        <v>-0.57773000859765489</v>
      </c>
      <c r="V43" s="10">
        <f>PPRD!V43+RCV_RCY!V43+IMP!V43-EXP!V43+STK_CHG!V43</f>
        <v>-300.15915735167624</v>
      </c>
      <c r="W43" s="10">
        <f>PPRD!W43+RCV_RCY!W43+IMP!W43-EXP!W43+STK_CHG!W43</f>
        <v>6.447807394668132</v>
      </c>
      <c r="X43" s="10">
        <f>PPRD!X43+RCV_RCY!X43+IMP!X43-EXP!X43+STK_CHG!X43</f>
        <v>1039.1308684436799</v>
      </c>
    </row>
    <row r="44" spans="1:24" ht="11.25" customHeight="1" x14ac:dyDescent="0.2">
      <c r="A44" s="41" t="s">
        <v>75</v>
      </c>
      <c r="B44" s="9" t="s">
        <v>76</v>
      </c>
      <c r="C44" s="10">
        <f>PPRD!C44+RCV_RCY!C44+IMP!C44-EXP!C44+STK_CHG!C44</f>
        <v>1172.3989681857265</v>
      </c>
      <c r="D44" s="10">
        <f>PPRD!D44+RCV_RCY!D44+IMP!D44-EXP!D44+STK_CHG!D44</f>
        <v>1970.4022355975917</v>
      </c>
      <c r="E44" s="10">
        <f>PPRD!E44+RCV_RCY!E44+IMP!E44-EXP!E44+STK_CHG!E44</f>
        <v>870.37360275150456</v>
      </c>
      <c r="F44" s="10">
        <f>PPRD!F44+RCV_RCY!F44+IMP!F44-EXP!F44+STK_CHG!F44</f>
        <v>681.24574376612202</v>
      </c>
      <c r="G44" s="10">
        <f>PPRD!G44+RCV_RCY!G44+IMP!G44-EXP!G44+STK_CHG!G44</f>
        <v>132.19647463456582</v>
      </c>
      <c r="H44" s="10">
        <f>PPRD!H44+RCV_RCY!H44+IMP!H44-EXP!H44+STK_CHG!H44</f>
        <v>-237.37472055030102</v>
      </c>
      <c r="I44" s="10">
        <f>PPRD!I44+RCV_RCY!I44+IMP!I44-EXP!I44+STK_CHG!I44</f>
        <v>158.24969905417007</v>
      </c>
      <c r="J44" s="10">
        <f>PPRD!J44+RCV_RCY!J44+IMP!J44-EXP!J44+STK_CHG!J44</f>
        <v>-408.16861564918315</v>
      </c>
      <c r="K44" s="10">
        <f>PPRD!K44+RCV_RCY!K44+IMP!K44-EXP!K44+STK_CHG!K44</f>
        <v>-659.0521926053309</v>
      </c>
      <c r="L44" s="10">
        <f>PPRD!L44+RCV_RCY!L44+IMP!L44-EXP!L44+STK_CHG!L44</f>
        <v>-330.9735167669819</v>
      </c>
      <c r="M44" s="10">
        <f>PPRD!M44+RCV_RCY!M44+IMP!M44-EXP!M44+STK_CHG!M44</f>
        <v>-329.89036973344798</v>
      </c>
      <c r="N44" s="10">
        <f>PPRD!N44+RCV_RCY!N44+IMP!N44-EXP!N44+STK_CHG!N44</f>
        <v>-229.65511607910571</v>
      </c>
      <c r="O44" s="10">
        <f>PPRD!O44+RCV_RCY!O44+IMP!O44-EXP!O44+STK_CHG!O44</f>
        <v>-77.982459157351684</v>
      </c>
      <c r="P44" s="10">
        <f>PPRD!P44+RCV_RCY!P44+IMP!P44-EXP!P44+STK_CHG!P44</f>
        <v>-149.44505588993985</v>
      </c>
      <c r="Q44" s="10">
        <f>PPRD!Q44+RCV_RCY!Q44+IMP!Q44-EXP!Q44+STK_CHG!Q44</f>
        <v>-153.19303525365433</v>
      </c>
      <c r="R44" s="10">
        <f>PPRD!R44+RCV_RCY!R44+IMP!R44-EXP!R44+STK_CHG!R44</f>
        <v>-124.05821152192607</v>
      </c>
      <c r="S44" s="10">
        <f>PPRD!S44+RCV_RCY!S44+IMP!S44-EXP!S44+STK_CHG!S44</f>
        <v>-126.03938091143598</v>
      </c>
      <c r="T44" s="10">
        <f>PPRD!T44+RCV_RCY!T44+IMP!T44-EXP!T44+STK_CHG!T44</f>
        <v>-132.48202923473772</v>
      </c>
      <c r="U44" s="10">
        <f>PPRD!U44+RCV_RCY!U44+IMP!U44-EXP!U44+STK_CHG!U44</f>
        <v>-130.2709372312984</v>
      </c>
      <c r="V44" s="10">
        <f>PPRD!V44+RCV_RCY!V44+IMP!V44-EXP!V44+STK_CHG!V44</f>
        <v>-125.75631986242475</v>
      </c>
      <c r="W44" s="10">
        <f>PPRD!W44+RCV_RCY!W44+IMP!W44-EXP!W44+STK_CHG!W44</f>
        <v>-77.356147893379188</v>
      </c>
      <c r="X44" s="10">
        <f>PPRD!X44+RCV_RCY!X44+IMP!X44-EXP!X44+STK_CHG!X44</f>
        <v>-105.09372312983666</v>
      </c>
    </row>
    <row r="45" spans="1:24" ht="11.25" customHeight="1" x14ac:dyDescent="0.2">
      <c r="A45" s="41" t="s">
        <v>77</v>
      </c>
      <c r="B45" s="9" t="s">
        <v>78</v>
      </c>
      <c r="C45" s="10">
        <f>PPRD!C45+RCV_RCY!C45+IMP!C45-EXP!C45+STK_CHG!C45</f>
        <v>-19.203181427343079</v>
      </c>
      <c r="D45" s="10">
        <f>PPRD!D45+RCV_RCY!D45+IMP!D45-EXP!D45+STK_CHG!D45</f>
        <v>-0.96010318142734308</v>
      </c>
      <c r="E45" s="10">
        <f>PPRD!E45+RCV_RCY!E45+IMP!E45-EXP!E45+STK_CHG!E45</f>
        <v>-0.96018916595012893</v>
      </c>
      <c r="F45" s="10">
        <f>PPRD!F45+RCV_RCY!F45+IMP!F45-EXP!F45+STK_CHG!F45</f>
        <v>-1.9203783319002579</v>
      </c>
      <c r="G45" s="10">
        <f>PPRD!G45+RCV_RCY!G45+IMP!G45-EXP!G45+STK_CHG!G45</f>
        <v>-21.123473774720551</v>
      </c>
      <c r="H45" s="10">
        <f>PPRD!H45+RCV_RCY!H45+IMP!H45-EXP!H45+STK_CHG!H45</f>
        <v>-18.723129836629401</v>
      </c>
      <c r="I45" s="10">
        <f>PPRD!I45+RCV_RCY!I45+IMP!I45-EXP!I45+STK_CHG!I45</f>
        <v>-23.093981083404987</v>
      </c>
      <c r="J45" s="10">
        <f>PPRD!J45+RCV_RCY!J45+IMP!J45-EXP!J45+STK_CHG!J45</f>
        <v>-27.292863284608771</v>
      </c>
      <c r="K45" s="10">
        <f>PPRD!K45+RCV_RCY!K45+IMP!K45-EXP!K45+STK_CHG!K45</f>
        <v>-44.089595872742905</v>
      </c>
      <c r="L45" s="10">
        <f>PPRD!L45+RCV_RCY!L45+IMP!L45-EXP!L45+STK_CHG!L45</f>
        <v>-33.592089423903694</v>
      </c>
      <c r="M45" s="10">
        <f>PPRD!M45+RCV_RCY!M45+IMP!M45-EXP!M45+STK_CHG!M45</f>
        <v>-48.288564058469476</v>
      </c>
      <c r="N45" s="10">
        <f>PPRD!N45+RCV_RCY!N45+IMP!N45-EXP!N45+STK_CHG!N45</f>
        <v>-83.980137575236441</v>
      </c>
      <c r="O45" s="10">
        <f>PPRD!O45+RCV_RCY!O45+IMP!O45-EXP!O45+STK_CHG!O45</f>
        <v>-96.577128116938951</v>
      </c>
      <c r="P45" s="10">
        <f>PPRD!P45+RCV_RCY!P45+IMP!P45-EXP!P45+STK_CHG!P45</f>
        <v>-74.532416165090282</v>
      </c>
      <c r="Q45" s="10">
        <f>PPRD!Q45+RCV_RCY!Q45+IMP!Q45-EXP!Q45+STK_CHG!Q45</f>
        <v>-96.577128116938894</v>
      </c>
      <c r="R45" s="10">
        <f>PPRD!R45+RCV_RCY!R45+IMP!R45-EXP!R45+STK_CHG!R45</f>
        <v>-106.02493551160795</v>
      </c>
      <c r="S45" s="10">
        <f>PPRD!S45+RCV_RCY!S45+IMP!S45-EXP!S45+STK_CHG!S45</f>
        <v>-118.78890799656057</v>
      </c>
      <c r="T45" s="10">
        <f>PPRD!T45+RCV_RCY!T45+IMP!T45-EXP!T45+STK_CHG!T45</f>
        <v>-117.42287188306103</v>
      </c>
      <c r="U45" s="10">
        <f>PPRD!U45+RCV_RCY!U45+IMP!U45-EXP!U45+STK_CHG!U45</f>
        <v>-127.3697334479794</v>
      </c>
      <c r="V45" s="10">
        <f>PPRD!V45+RCV_RCY!V45+IMP!V45-EXP!V45+STK_CHG!V45</f>
        <v>-132.35829750644882</v>
      </c>
      <c r="W45" s="10">
        <f>PPRD!W45+RCV_RCY!W45+IMP!W45-EXP!W45+STK_CHG!W45</f>
        <v>-111.18675838349093</v>
      </c>
      <c r="X45" s="10">
        <f>PPRD!X45+RCV_RCY!X45+IMP!X45-EXP!X45+STK_CHG!X45</f>
        <v>-106.87876182287192</v>
      </c>
    </row>
    <row r="46" spans="1:24" ht="11.25" customHeight="1" x14ac:dyDescent="0.2">
      <c r="A46" s="41" t="s">
        <v>79</v>
      </c>
      <c r="B46" s="9" t="s">
        <v>80</v>
      </c>
      <c r="C46" s="10">
        <f>PPRD!C46+RCV_RCY!C46+IMP!C46-EXP!C46+STK_CHG!C46</f>
        <v>35.525881341358556</v>
      </c>
      <c r="D46" s="10">
        <f>PPRD!D46+RCV_RCY!D46+IMP!D46-EXP!D46+STK_CHG!D46</f>
        <v>16.32269991401547</v>
      </c>
      <c r="E46" s="10">
        <f>PPRD!E46+RCV_RCY!E46+IMP!E46-EXP!E46+STK_CHG!E46</f>
        <v>70.091659501289755</v>
      </c>
      <c r="F46" s="10">
        <f>PPRD!F46+RCV_RCY!F46+IMP!F46-EXP!F46+STK_CHG!F46</f>
        <v>55.689337919174548</v>
      </c>
      <c r="G46" s="10">
        <f>PPRD!G46+RCV_RCY!G46+IMP!G46-EXP!G46+STK_CHG!G46</f>
        <v>25.92441960447119</v>
      </c>
      <c r="H46" s="10">
        <f>PPRD!H46+RCV_RCY!H46+IMP!H46-EXP!H46+STK_CHG!H46</f>
        <v>60.361134995700766</v>
      </c>
      <c r="I46" s="10">
        <f>PPRD!I46+RCV_RCY!I46+IMP!I46-EXP!I46+STK_CHG!I46</f>
        <v>62.143852106620798</v>
      </c>
      <c r="J46" s="10">
        <f>PPRD!J46+RCV_RCY!J46+IMP!J46-EXP!J46+STK_CHG!J46</f>
        <v>101.61367153912295</v>
      </c>
      <c r="K46" s="10">
        <f>PPRD!K46+RCV_RCY!K46+IMP!K46-EXP!K46+STK_CHG!K46</f>
        <v>94.895356835769547</v>
      </c>
      <c r="L46" s="10">
        <f>PPRD!L46+RCV_RCY!L46+IMP!L46-EXP!L46+STK_CHG!L46</f>
        <v>52.906276870163374</v>
      </c>
      <c r="M46" s="10">
        <f>PPRD!M46+RCV_RCY!M46+IMP!M46-EXP!M46+STK_CHG!M46</f>
        <v>81.458813413585574</v>
      </c>
      <c r="N46" s="10">
        <f>PPRD!N46+RCV_RCY!N46+IMP!N46-EXP!N46+STK_CHG!N46</f>
        <v>87.337317282889089</v>
      </c>
      <c r="O46" s="10">
        <f>PPRD!O46+RCV_RCY!O46+IMP!O46-EXP!O46+STK_CHG!O46</f>
        <v>80.619088564058444</v>
      </c>
      <c r="P46" s="10">
        <f>PPRD!P46+RCV_RCY!P46+IMP!P46-EXP!P46+STK_CHG!P46</f>
        <v>74.740670679277727</v>
      </c>
      <c r="Q46" s="10">
        <f>PPRD!Q46+RCV_RCY!Q46+IMP!Q46-EXP!Q46+STK_CHG!Q46</f>
        <v>76.420206362854685</v>
      </c>
      <c r="R46" s="10">
        <f>PPRD!R46+RCV_RCY!R46+IMP!R46-EXP!R46+STK_CHG!R46</f>
        <v>103.29320722269996</v>
      </c>
      <c r="S46" s="10">
        <f>PPRD!S46+RCV_RCY!S46+IMP!S46-EXP!S46+STK_CHG!S46</f>
        <v>81.064144453998281</v>
      </c>
      <c r="T46" s="10">
        <f>PPRD!T46+RCV_RCY!T46+IMP!T46-EXP!T46+STK_CHG!T46</f>
        <v>89.419260533104008</v>
      </c>
      <c r="U46" s="10">
        <f>PPRD!U46+RCV_RCY!U46+IMP!U46-EXP!U46+STK_CHG!U46</f>
        <v>93.691057609630221</v>
      </c>
      <c r="V46" s="10">
        <f>PPRD!V46+RCV_RCY!V46+IMP!V46-EXP!V46+STK_CHG!V46</f>
        <v>100.97300085984523</v>
      </c>
      <c r="W46" s="10">
        <f>PPRD!W46+RCV_RCY!W46+IMP!W46-EXP!W46+STK_CHG!W46</f>
        <v>100.44754944110055</v>
      </c>
      <c r="X46" s="10">
        <f>PPRD!X46+RCV_RCY!X46+IMP!X46-EXP!X46+STK_CHG!X46</f>
        <v>110.10971625107481</v>
      </c>
    </row>
    <row r="47" spans="1:24" ht="11.25" customHeight="1" x14ac:dyDescent="0.2">
      <c r="A47" s="41" t="s">
        <v>81</v>
      </c>
      <c r="B47" s="9" t="s">
        <v>82</v>
      </c>
      <c r="C47" s="10">
        <f>PPRD!C47+RCV_RCY!C47+IMP!C47-EXP!C47+STK_CHG!C47</f>
        <v>49.928288907996553</v>
      </c>
      <c r="D47" s="10">
        <f>PPRD!D47+RCV_RCY!D47+IMP!D47-EXP!D47+STK_CHG!D47</f>
        <v>53.769045571797065</v>
      </c>
      <c r="E47" s="10">
        <f>PPRD!E47+RCV_RCY!E47+IMP!E47-EXP!E47+STK_CHG!E47</f>
        <v>180.51014617368872</v>
      </c>
      <c r="F47" s="10">
        <f>PPRD!F47+RCV_RCY!F47+IMP!F47-EXP!F47+STK_CHG!F47</f>
        <v>96.016079105760966</v>
      </c>
      <c r="G47" s="10">
        <f>PPRD!G47+RCV_RCY!G47+IMP!G47-EXP!G47+STK_CHG!G47</f>
        <v>193.95245055889939</v>
      </c>
      <c r="H47" s="10">
        <f>PPRD!H47+RCV_RCY!H47+IMP!H47-EXP!H47+STK_CHG!H47</f>
        <v>128.48667239896818</v>
      </c>
      <c r="I47" s="10">
        <f>PPRD!I47+RCV_RCY!I47+IMP!I47-EXP!I47+STK_CHG!I47</f>
        <v>210.7852966466036</v>
      </c>
      <c r="J47" s="10">
        <f>PPRD!J47+RCV_RCY!J47+IMP!J47-EXP!J47+STK_CHG!J47</f>
        <v>272.92914875322447</v>
      </c>
      <c r="K47" s="10">
        <f>PPRD!K47+RCV_RCY!K47+IMP!K47-EXP!K47+STK_CHG!K47</f>
        <v>330.03447979363705</v>
      </c>
      <c r="L47" s="10">
        <f>PPRD!L47+RCV_RCY!L47+IMP!L47-EXP!L47+STK_CHG!L47</f>
        <v>262.85176268271715</v>
      </c>
      <c r="M47" s="10">
        <f>PPRD!M47+RCV_RCY!M47+IMP!M47-EXP!M47+STK_CHG!M47</f>
        <v>371.18366294067067</v>
      </c>
      <c r="N47" s="10">
        <f>PPRD!N47+RCV_RCY!N47+IMP!N47-EXP!N47+STK_CHG!N47</f>
        <v>448.44368013757526</v>
      </c>
      <c r="O47" s="10">
        <f>PPRD!O47+RCV_RCY!O47+IMP!O47-EXP!O47+STK_CHG!O47</f>
        <v>457.68125537403262</v>
      </c>
      <c r="P47" s="10">
        <f>PPRD!P47+RCV_RCY!P47+IMP!P47-EXP!P47+STK_CHG!P47</f>
        <v>344.31074806534821</v>
      </c>
      <c r="Q47" s="10">
        <f>PPRD!Q47+RCV_RCY!Q47+IMP!Q47-EXP!Q47+STK_CHG!Q47</f>
        <v>333.39355116079105</v>
      </c>
      <c r="R47" s="10">
        <f>PPRD!R47+RCV_RCY!R47+IMP!R47-EXP!R47+STK_CHG!R47</f>
        <v>435.84694754944104</v>
      </c>
      <c r="S47" s="10">
        <f>PPRD!S47+RCV_RCY!S47+IMP!S47-EXP!S47+STK_CHG!S47</f>
        <v>428.89269131556313</v>
      </c>
      <c r="T47" s="10">
        <f>PPRD!T47+RCV_RCY!T47+IMP!T47-EXP!T47+STK_CHG!T47</f>
        <v>317.08159931212373</v>
      </c>
      <c r="U47" s="10">
        <f>PPRD!U47+RCV_RCY!U47+IMP!U47-EXP!U47+STK_CHG!U47</f>
        <v>308.29079965606184</v>
      </c>
      <c r="V47" s="10">
        <f>PPRD!V47+RCV_RCY!V47+IMP!V47-EXP!V47+STK_CHG!V47</f>
        <v>451.64625967325878</v>
      </c>
      <c r="W47" s="10">
        <f>PPRD!W47+RCV_RCY!W47+IMP!W47-EXP!W47+STK_CHG!W47</f>
        <v>548.74531384350814</v>
      </c>
      <c r="X47" s="10">
        <f>PPRD!X47+RCV_RCY!X47+IMP!X47-EXP!X47+STK_CHG!X47</f>
        <v>447.26526225279451</v>
      </c>
    </row>
    <row r="48" spans="1:24" ht="11.25" customHeight="1" x14ac:dyDescent="0.2">
      <c r="A48" s="41" t="s">
        <v>83</v>
      </c>
      <c r="B48" s="9" t="s">
        <v>84</v>
      </c>
      <c r="C48" s="10">
        <f>PPRD!C48+RCV_RCY!C48+IMP!C48-EXP!C48+STK_CHG!C48</f>
        <v>11.643766122098022</v>
      </c>
      <c r="D48" s="10">
        <f>PPRD!D48+RCV_RCY!D48+IMP!D48-EXP!D48+STK_CHG!D48</f>
        <v>56.666208082545161</v>
      </c>
      <c r="E48" s="10">
        <f>PPRD!E48+RCV_RCY!E48+IMP!E48-EXP!E48+STK_CHG!E48</f>
        <v>100.91238177128108</v>
      </c>
      <c r="F48" s="10">
        <f>PPRD!F48+RCV_RCY!F48+IMP!F48-EXP!F48+STK_CHG!F48</f>
        <v>113.33241616509028</v>
      </c>
      <c r="G48" s="10">
        <f>PPRD!G48+RCV_RCY!G48+IMP!G48-EXP!G48+STK_CHG!G48</f>
        <v>104.7936371453138</v>
      </c>
      <c r="H48" s="10">
        <f>PPRD!H48+RCV_RCY!H48+IMP!H48-EXP!H48+STK_CHG!H48</f>
        <v>46.713155631986233</v>
      </c>
      <c r="I48" s="10">
        <f>PPRD!I48+RCV_RCY!I48+IMP!I48-EXP!I48+STK_CHG!I48</f>
        <v>74.577128116938965</v>
      </c>
      <c r="J48" s="10">
        <f>PPRD!J48+RCV_RCY!J48+IMP!J48-EXP!J48+STK_CHG!J48</f>
        <v>65.562252794496999</v>
      </c>
      <c r="K48" s="10">
        <f>PPRD!K48+RCV_RCY!K48+IMP!K48-EXP!K48+STK_CHG!K48</f>
        <v>15.573688736027531</v>
      </c>
      <c r="L48" s="10">
        <f>PPRD!L48+RCV_RCY!L48+IMP!L48-EXP!L48+STK_CHG!L48</f>
        <v>-159.83121238177131</v>
      </c>
      <c r="M48" s="10">
        <f>PPRD!M48+RCV_RCY!M48+IMP!M48-EXP!M48+STK_CHG!M48</f>
        <v>-117.1856405846948</v>
      </c>
      <c r="N48" s="10">
        <f>PPRD!N48+RCV_RCY!N48+IMP!N48-EXP!N48+STK_CHG!N48</f>
        <v>-68.022785898538274</v>
      </c>
      <c r="O48" s="10">
        <f>PPRD!O48+RCV_RCY!O48+IMP!O48-EXP!O48+STK_CHG!O48</f>
        <v>-5.7368873602751496</v>
      </c>
      <c r="P48" s="10">
        <f>PPRD!P48+RCV_RCY!P48+IMP!P48-EXP!P48+STK_CHG!P48</f>
        <v>-92.609372312983623</v>
      </c>
      <c r="Q48" s="10">
        <f>PPRD!Q48+RCV_RCY!Q48+IMP!Q48-EXP!Q48+STK_CHG!Q48</f>
        <v>-43.436199484092853</v>
      </c>
      <c r="R48" s="10">
        <f>PPRD!R48+RCV_RCY!R48+IMP!R48-EXP!R48+STK_CHG!R48</f>
        <v>-7.376010318142681</v>
      </c>
      <c r="S48" s="10">
        <f>PPRD!S48+RCV_RCY!S48+IMP!S48-EXP!S48+STK_CHG!S48</f>
        <v>-57.040842648323284</v>
      </c>
      <c r="T48" s="10">
        <f>PPRD!T48+RCV_RCY!T48+IMP!T48-EXP!T48+STK_CHG!T48</f>
        <v>-39.769819432502096</v>
      </c>
      <c r="U48" s="10">
        <f>PPRD!U48+RCV_RCY!U48+IMP!U48-EXP!U48+STK_CHG!U48</f>
        <v>-46.908684436801387</v>
      </c>
      <c r="V48" s="10">
        <f>PPRD!V48+RCV_RCY!V48+IMP!V48-EXP!V48+STK_CHG!V48</f>
        <v>-72.35227858985381</v>
      </c>
      <c r="W48" s="10">
        <f>PPRD!W48+RCV_RCY!W48+IMP!W48-EXP!W48+STK_CHG!W48</f>
        <v>-30.175752364574386</v>
      </c>
      <c r="X48" s="10">
        <f>PPRD!X48+RCV_RCY!X48+IMP!X48-EXP!X48+STK_CHG!X48</f>
        <v>-80.558985382631107</v>
      </c>
    </row>
    <row r="49" spans="1:24" ht="11.25" customHeight="1" x14ac:dyDescent="0.2">
      <c r="A49" s="41" t="s">
        <v>85</v>
      </c>
      <c r="B49" s="9" t="s">
        <v>86</v>
      </c>
      <c r="C49" s="10">
        <f>PPRD!C49+RCV_RCY!C49+IMP!C49-EXP!C49+STK_CHG!C49</f>
        <v>5.7609630266552019</v>
      </c>
      <c r="D49" s="10">
        <f>PPRD!D49+RCV_RCY!D49+IMP!D49-EXP!D49+STK_CHG!D49</f>
        <v>1.920292347377472</v>
      </c>
      <c r="E49" s="10">
        <f>PPRD!E49+RCV_RCY!E49+IMP!E49-EXP!E49+STK_CHG!E49</f>
        <v>1.920292347377472</v>
      </c>
      <c r="F49" s="10">
        <f>PPRD!F49+RCV_RCY!F49+IMP!F49-EXP!F49+STK_CHG!F49</f>
        <v>0.96010318142734308</v>
      </c>
      <c r="G49" s="10">
        <f>PPRD!G49+RCV_RCY!G49+IMP!G49-EXP!G49+STK_CHG!G49</f>
        <v>0.96010318142734308</v>
      </c>
      <c r="H49" s="10">
        <f>PPRD!H49+RCV_RCY!H49+IMP!H49-EXP!H49+STK_CHG!H49</f>
        <v>2.2350816852966471</v>
      </c>
      <c r="I49" s="10">
        <f>PPRD!I49+RCV_RCY!I49+IMP!I49-EXP!I49+STK_CHG!I49</f>
        <v>0.74496990541702557</v>
      </c>
      <c r="J49" s="10">
        <f>PPRD!J49+RCV_RCY!J49+IMP!J49-EXP!J49+STK_CHG!J49</f>
        <v>2.2515047291487531</v>
      </c>
      <c r="K49" s="10">
        <f>PPRD!K49+RCV_RCY!K49+IMP!K49-EXP!K49+STK_CHG!K49</f>
        <v>0.75313843508168576</v>
      </c>
      <c r="L49" s="10">
        <f>PPRD!L49+RCV_RCY!L49+IMP!L49-EXP!L49+STK_CHG!L49</f>
        <v>1.5062768701633711</v>
      </c>
      <c r="M49" s="10">
        <f>PPRD!M49+RCV_RCY!M49+IMP!M49-EXP!M49+STK_CHG!M49</f>
        <v>3.0126397248495262</v>
      </c>
      <c r="N49" s="10">
        <f>PPRD!N49+RCV_RCY!N49+IMP!N49-EXP!N49+STK_CHG!N49</f>
        <v>0.75313843508168532</v>
      </c>
      <c r="O49" s="10">
        <f>PPRD!O49+RCV_RCY!O49+IMP!O49-EXP!O49+STK_CHG!O49</f>
        <v>0.75313843508168532</v>
      </c>
      <c r="P49" s="10">
        <f>PPRD!P49+RCV_RCY!P49+IMP!P49-EXP!P49+STK_CHG!P49</f>
        <v>6.7784178847807386</v>
      </c>
      <c r="Q49" s="10">
        <f>PPRD!Q49+RCV_RCY!Q49+IMP!Q49-EXP!Q49+STK_CHG!Q49</f>
        <v>6.0251934651762671</v>
      </c>
      <c r="R49" s="10">
        <f>PPRD!R49+RCV_RCY!R49+IMP!R49-EXP!R49+STK_CHG!R49</f>
        <v>5.2720550300945828</v>
      </c>
      <c r="S49" s="10">
        <f>PPRD!S49+RCV_RCY!S49+IMP!S49-EXP!S49+STK_CHG!S49</f>
        <v>6.2542562338779009</v>
      </c>
      <c r="T49" s="10">
        <f>PPRD!T49+RCV_RCY!T49+IMP!T49-EXP!T49+STK_CHG!T49</f>
        <v>7.9617368873602743</v>
      </c>
      <c r="U49" s="10">
        <f>PPRD!U49+RCV_RCY!U49+IMP!U49-EXP!U49+STK_CHG!U49</f>
        <v>6.125279449699053</v>
      </c>
      <c r="V49" s="10">
        <f>PPRD!V49+RCV_RCY!V49+IMP!V49-EXP!V49+STK_CHG!V49</f>
        <v>8.2414445399828029</v>
      </c>
      <c r="W49" s="10">
        <f>PPRD!W49+RCV_RCY!W49+IMP!W49-EXP!W49+STK_CHG!W49</f>
        <v>7.1552020636285469</v>
      </c>
      <c r="X49" s="10">
        <f>PPRD!X49+RCV_RCY!X49+IMP!X49-EXP!X49+STK_CHG!X49</f>
        <v>7.104299226139295</v>
      </c>
    </row>
    <row r="50" spans="1:24" ht="11.25" customHeight="1" x14ac:dyDescent="0.2">
      <c r="A50" s="41" t="s">
        <v>87</v>
      </c>
      <c r="B50" s="9" t="s">
        <v>88</v>
      </c>
      <c r="C50" s="10">
        <f>PPRD!C50+RCV_RCY!C50+IMP!C50-EXP!C50+STK_CHG!C50</f>
        <v>-40.32674118658641</v>
      </c>
      <c r="D50" s="10">
        <f>PPRD!D50+RCV_RCY!D50+IMP!D50-EXP!D50+STK_CHG!D50</f>
        <v>-62.410404127257088</v>
      </c>
      <c r="E50" s="10">
        <f>PPRD!E50+RCV_RCY!E50+IMP!E50-EXP!E50+STK_CHG!E50</f>
        <v>-59.529922613929493</v>
      </c>
      <c r="F50" s="10">
        <f>PPRD!F50+RCV_RCY!F50+IMP!F50-EXP!F50+STK_CHG!F50</f>
        <v>21.123559759243332</v>
      </c>
      <c r="G50" s="10">
        <f>PPRD!G50+RCV_RCY!G50+IMP!G50-EXP!G50+STK_CHG!G50</f>
        <v>15.362596732588131</v>
      </c>
      <c r="H50" s="10">
        <f>PPRD!H50+RCV_RCY!H50+IMP!H50-EXP!H50+STK_CHG!H50</f>
        <v>6.3056749785038679</v>
      </c>
      <c r="I50" s="10">
        <f>PPRD!I50+RCV_RCY!I50+IMP!I50-EXP!I50+STK_CHG!I50</f>
        <v>6.3056749785038688</v>
      </c>
      <c r="J50" s="10">
        <f>PPRD!J50+RCV_RCY!J50+IMP!J50-EXP!J50+STK_CHG!J50</f>
        <v>19.972484952708513</v>
      </c>
      <c r="K50" s="10">
        <f>PPRD!K50+RCV_RCY!K50+IMP!K50-EXP!K50+STK_CHG!K50</f>
        <v>-12.608512467755805</v>
      </c>
      <c r="L50" s="10">
        <f>PPRD!L50+RCV_RCY!L50+IMP!L50-EXP!L50+STK_CHG!L50</f>
        <v>-24.319518486672401</v>
      </c>
      <c r="M50" s="10">
        <f>PPRD!M50+RCV_RCY!M50+IMP!M50-EXP!M50+STK_CHG!M50</f>
        <v>-18.04032674118659</v>
      </c>
      <c r="N50" s="10">
        <f>PPRD!N50+RCV_RCY!N50+IMP!N50-EXP!N50+STK_CHG!N50</f>
        <v>-86.537919174548605</v>
      </c>
      <c r="O50" s="10">
        <f>PPRD!O50+RCV_RCY!O50+IMP!O50-EXP!O50+STK_CHG!O50</f>
        <v>42.035941530524518</v>
      </c>
      <c r="P50" s="10">
        <f>PPRD!P50+RCV_RCY!P50+IMP!P50-EXP!P50+STK_CHG!P50</f>
        <v>73.480911435941579</v>
      </c>
      <c r="Q50" s="10">
        <f>PPRD!Q50+RCV_RCY!Q50+IMP!Q50-EXP!Q50+STK_CHG!Q50</f>
        <v>-115.47007738607047</v>
      </c>
      <c r="R50" s="10">
        <f>PPRD!R50+RCV_RCY!R50+IMP!R50-EXP!R50+STK_CHG!R50</f>
        <v>-12.596818572656886</v>
      </c>
      <c r="S50" s="10">
        <f>PPRD!S50+RCV_RCY!S50+IMP!S50-EXP!S50+STK_CHG!S50</f>
        <v>-69.282029234737735</v>
      </c>
      <c r="T50" s="10">
        <f>PPRD!T50+RCV_RCY!T50+IMP!T50-EXP!T50+STK_CHG!T50</f>
        <v>-14.361994840928617</v>
      </c>
      <c r="U50" s="10">
        <f>PPRD!U50+RCV_RCY!U50+IMP!U50-EXP!U50+STK_CHG!U50</f>
        <v>-106.36835769561476</v>
      </c>
      <c r="V50" s="10">
        <f>PPRD!V50+RCV_RCY!V50+IMP!V50-EXP!V50+STK_CHG!V50</f>
        <v>-35.628202923473772</v>
      </c>
      <c r="W50" s="10">
        <f>PPRD!W50+RCV_RCY!W50+IMP!W50-EXP!W50+STK_CHG!W50</f>
        <v>-42.608082545141876</v>
      </c>
      <c r="X50" s="10">
        <f>PPRD!X50+RCV_RCY!X50+IMP!X50-EXP!X50+STK_CHG!X50</f>
        <v>-41.107566638005153</v>
      </c>
    </row>
    <row r="51" spans="1:24" ht="11.25" customHeight="1" x14ac:dyDescent="0.2">
      <c r="A51" s="35" t="s">
        <v>89</v>
      </c>
      <c r="B51" s="36" t="s">
        <v>90</v>
      </c>
      <c r="C51" s="37">
        <f>PPRD!C51+RCV_RCY!C51+IMP!C51-EXP!C51+STK_CHG!C51</f>
        <v>13679.8796216681</v>
      </c>
      <c r="D51" s="37">
        <f>PPRD!D51+RCV_RCY!D51+IMP!D51-EXP!D51+STK_CHG!D51</f>
        <v>13179.815133276006</v>
      </c>
      <c r="E51" s="37">
        <f>PPRD!E51+RCV_RCY!E51+IMP!E51-EXP!E51+STK_CHG!E51</f>
        <v>13628.740326741186</v>
      </c>
      <c r="F51" s="37">
        <f>PPRD!F51+RCV_RCY!F51+IMP!F51-EXP!F51+STK_CHG!F51</f>
        <v>14729.342218400685</v>
      </c>
      <c r="G51" s="37">
        <f>PPRD!G51+RCV_RCY!G51+IMP!G51-EXP!G51+STK_CHG!G51</f>
        <v>13937.317282889082</v>
      </c>
      <c r="H51" s="37">
        <f>PPRD!H51+RCV_RCY!H51+IMP!H51-EXP!H51+STK_CHG!H51</f>
        <v>13923.194325021495</v>
      </c>
      <c r="I51" s="37">
        <f>PPRD!I51+RCV_RCY!I51+IMP!I51-EXP!I51+STK_CHG!I51</f>
        <v>14198.667239896819</v>
      </c>
      <c r="J51" s="37">
        <f>PPRD!J51+RCV_RCY!J51+IMP!J51-EXP!J51+STK_CHG!J51</f>
        <v>12761.994840928632</v>
      </c>
      <c r="K51" s="37">
        <f>PPRD!K51+RCV_RCY!K51+IMP!K51-EXP!K51+STK_CHG!K51</f>
        <v>12159.458297506448</v>
      </c>
      <c r="L51" s="37">
        <f>PPRD!L51+RCV_RCY!L51+IMP!L51-EXP!L51+STK_CHG!L51</f>
        <v>10580.352536543422</v>
      </c>
      <c r="M51" s="37">
        <f>PPRD!M51+RCV_RCY!M51+IMP!M51-EXP!M51+STK_CHG!M51</f>
        <v>10788.392089423902</v>
      </c>
      <c r="N51" s="37">
        <f>PPRD!N51+RCV_RCY!N51+IMP!N51-EXP!N51+STK_CHG!N51</f>
        <v>11105.051590713672</v>
      </c>
      <c r="O51" s="37">
        <f>PPRD!O51+RCV_RCY!O51+IMP!O51-EXP!O51+STK_CHG!O51</f>
        <v>10777.386070507309</v>
      </c>
      <c r="P51" s="37">
        <f>PPRD!P51+RCV_RCY!P51+IMP!P51-EXP!P51+STK_CHG!P51</f>
        <v>9838.9509888220127</v>
      </c>
      <c r="Q51" s="37">
        <f>PPRD!Q51+RCV_RCY!Q51+IMP!Q51-EXP!Q51+STK_CHG!Q51</f>
        <v>9349.204643164232</v>
      </c>
      <c r="R51" s="37">
        <f>PPRD!R51+RCV_RCY!R51+IMP!R51-EXP!R51+STK_CHG!R51</f>
        <v>8917.3043852106621</v>
      </c>
      <c r="S51" s="37">
        <f>PPRD!S51+RCV_RCY!S51+IMP!S51-EXP!S51+STK_CHG!S51</f>
        <v>9023.7411006018938</v>
      </c>
      <c r="T51" s="37">
        <f>PPRD!T51+RCV_RCY!T51+IMP!T51-EXP!T51+STK_CHG!T51</f>
        <v>9707.8836629406687</v>
      </c>
      <c r="U51" s="37">
        <f>PPRD!U51+RCV_RCY!U51+IMP!U51-EXP!U51+STK_CHG!U51</f>
        <v>9942.3797076526225</v>
      </c>
      <c r="V51" s="37">
        <f>PPRD!V51+RCV_RCY!V51+IMP!V51-EXP!V51+STK_CHG!V51</f>
        <v>9264.8151332760081</v>
      </c>
      <c r="W51" s="37">
        <f>PPRD!W51+RCV_RCY!W51+IMP!W51-EXP!W51+STK_CHG!W51</f>
        <v>9684.0523645743779</v>
      </c>
      <c r="X51" s="37">
        <f>PPRD!X51+RCV_RCY!X51+IMP!X51-EXP!X51+STK_CHG!X51</f>
        <v>9947.512295786757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4040.5513327601038</v>
      </c>
      <c r="D52" s="37">
        <f t="shared" si="20"/>
        <v>3423.2062768701635</v>
      </c>
      <c r="E52" s="37">
        <f t="shared" si="20"/>
        <v>3749.2261392949272</v>
      </c>
      <c r="F52" s="37">
        <f t="shared" si="20"/>
        <v>4001.7531384350823</v>
      </c>
      <c r="G52" s="37">
        <f t="shared" si="20"/>
        <v>4567.4020636285477</v>
      </c>
      <c r="H52" s="37">
        <f t="shared" si="20"/>
        <v>4940.3479793637143</v>
      </c>
      <c r="I52" s="37">
        <f t="shared" si="20"/>
        <v>4780.8883920894232</v>
      </c>
      <c r="J52" s="37">
        <f t="shared" si="20"/>
        <v>4747.786070507309</v>
      </c>
      <c r="K52" s="37">
        <f t="shared" si="20"/>
        <v>5343.3672398968183</v>
      </c>
      <c r="L52" s="37">
        <f t="shared" si="20"/>
        <v>5268.5355116079099</v>
      </c>
      <c r="M52" s="37">
        <f t="shared" si="20"/>
        <v>5860.5901977644025</v>
      </c>
      <c r="N52" s="37">
        <f t="shared" si="20"/>
        <v>5067.401633705932</v>
      </c>
      <c r="O52" s="37">
        <f t="shared" si="20"/>
        <v>5195.0779019776437</v>
      </c>
      <c r="P52" s="37">
        <f t="shared" si="20"/>
        <v>5550.9592433361986</v>
      </c>
      <c r="Q52" s="37">
        <f t="shared" si="20"/>
        <v>6123.6416165090295</v>
      </c>
      <c r="R52" s="37">
        <f t="shared" si="20"/>
        <v>5973.1199484092858</v>
      </c>
      <c r="S52" s="37">
        <f t="shared" si="20"/>
        <v>6192.8285468615659</v>
      </c>
      <c r="T52" s="37">
        <f t="shared" si="20"/>
        <v>6041.9329320722263</v>
      </c>
      <c r="U52" s="37">
        <f t="shared" si="20"/>
        <v>6037.5993121238171</v>
      </c>
      <c r="V52" s="37">
        <f t="shared" si="20"/>
        <v>6012.639294926913</v>
      </c>
      <c r="W52" s="37">
        <f t="shared" si="20"/>
        <v>5989.2021496130701</v>
      </c>
      <c r="X52" s="37">
        <f t="shared" ref="X52" si="21">SUM(X53:X70)</f>
        <v>6396.2546001719693</v>
      </c>
    </row>
    <row r="53" spans="1:24" ht="11.25" customHeight="1" x14ac:dyDescent="0.2">
      <c r="A53" s="42" t="s">
        <v>93</v>
      </c>
      <c r="B53" s="9" t="s">
        <v>94</v>
      </c>
      <c r="C53" s="10">
        <f>PPRD!C53+RCV_RCY!C53+IMP!C53-EXP!C53+STK_CHG!C53</f>
        <v>1270.6792777300091</v>
      </c>
      <c r="D53" s="10">
        <f>PPRD!D53+RCV_RCY!D53+IMP!D53-EXP!D53+STK_CHG!D53</f>
        <v>1283.1470335339641</v>
      </c>
      <c r="E53" s="10">
        <f>PPRD!E53+RCV_RCY!E53+IMP!E53-EXP!E53+STK_CHG!E53</f>
        <v>1379.707652622528</v>
      </c>
      <c r="F53" s="10">
        <f>PPRD!F53+RCV_RCY!F53+IMP!F53-EXP!F53+STK_CHG!F53</f>
        <v>1140.068787618229</v>
      </c>
      <c r="G53" s="10">
        <f>PPRD!G53+RCV_RCY!G53+IMP!G53-EXP!G53+STK_CHG!G53</f>
        <v>1419.86698194325</v>
      </c>
      <c r="H53" s="10">
        <f>PPRD!H53+RCV_RCY!H53+IMP!H53-EXP!H53+STK_CHG!H53</f>
        <v>1737.4766122098019</v>
      </c>
      <c r="I53" s="10">
        <f>PPRD!I53+RCV_RCY!I53+IMP!I53-EXP!I53+STK_CHG!I53</f>
        <v>1578.275408426483</v>
      </c>
      <c r="J53" s="10">
        <f>PPRD!J53+RCV_RCY!J53+IMP!J53-EXP!J53+STK_CHG!J53</f>
        <v>1372.825709372313</v>
      </c>
      <c r="K53" s="10">
        <f>PPRD!K53+RCV_RCY!K53+IMP!K53-EXP!K53+STK_CHG!K53</f>
        <v>1478.5683576956151</v>
      </c>
      <c r="L53" s="10">
        <f>PPRD!L53+RCV_RCY!L53+IMP!L53-EXP!L53+STK_CHG!L53</f>
        <v>1335.6419604471189</v>
      </c>
      <c r="M53" s="10">
        <f>PPRD!M53+RCV_RCY!M53+IMP!M53-EXP!M53+STK_CHG!M53</f>
        <v>1709.620292347377</v>
      </c>
      <c r="N53" s="10">
        <f>PPRD!N53+RCV_RCY!N53+IMP!N53-EXP!N53+STK_CHG!N53</f>
        <v>1266.3506448839209</v>
      </c>
      <c r="O53" s="10">
        <f>PPRD!O53+RCV_RCY!O53+IMP!O53-EXP!O53+STK_CHG!O53</f>
        <v>1037.5145313843509</v>
      </c>
      <c r="P53" s="10">
        <f>PPRD!P53+RCV_RCY!P53+IMP!P53-EXP!P53+STK_CHG!P53</f>
        <v>1286.0029234737749</v>
      </c>
      <c r="Q53" s="10">
        <f>PPRD!Q53+RCV_RCY!Q53+IMP!Q53-EXP!Q53+STK_CHG!Q53</f>
        <v>1616.902407566638</v>
      </c>
      <c r="R53" s="10">
        <f>PPRD!R53+RCV_RCY!R53+IMP!R53-EXP!R53+STK_CHG!R53</f>
        <v>1430.1012037833191</v>
      </c>
      <c r="S53" s="10">
        <f>PPRD!S53+RCV_RCY!S53+IMP!S53-EXP!S53+STK_CHG!S53</f>
        <v>1550.1467755803949</v>
      </c>
      <c r="T53" s="10">
        <f>PPRD!T53+RCV_RCY!T53+IMP!T53-EXP!T53+STK_CHG!T53</f>
        <v>1246.2989681857271</v>
      </c>
      <c r="U53" s="10">
        <f>PPRD!U53+RCV_RCY!U53+IMP!U53-EXP!U53+STK_CHG!U53</f>
        <v>1518.848323301806</v>
      </c>
      <c r="V53" s="10">
        <f>PPRD!V53+RCV_RCY!V53+IMP!V53-EXP!V53+STK_CHG!V53</f>
        <v>1339.6923473774721</v>
      </c>
      <c r="W53" s="10">
        <f>PPRD!W53+RCV_RCY!W53+IMP!W53-EXP!W53+STK_CHG!W53</f>
        <v>1322.5488392089419</v>
      </c>
      <c r="X53" s="10">
        <f>PPRD!X53+RCV_RCY!X53+IMP!X53-EXP!X53+STK_CHG!X53</f>
        <v>1497.1574376612209</v>
      </c>
    </row>
    <row r="54" spans="1:24" ht="11.25" customHeight="1" x14ac:dyDescent="0.2">
      <c r="A54" s="42" t="s">
        <v>95</v>
      </c>
      <c r="B54" s="9" t="s">
        <v>96</v>
      </c>
      <c r="C54" s="10">
        <f>PPRD!C54+RCV_RCY!C54+IMP!C54-EXP!C54+STK_CHG!C54</f>
        <v>0</v>
      </c>
      <c r="D54" s="10">
        <f>PPRD!D54+RCV_RCY!D54+IMP!D54-EXP!D54+STK_CHG!D54</f>
        <v>0</v>
      </c>
      <c r="E54" s="10">
        <f>PPRD!E54+RCV_RCY!E54+IMP!E54-EXP!E54+STK_CHG!E54</f>
        <v>0</v>
      </c>
      <c r="F54" s="10">
        <f>PPRD!F54+RCV_RCY!F54+IMP!F54-EXP!F54+STK_CHG!F54</f>
        <v>0</v>
      </c>
      <c r="G54" s="10">
        <f>PPRD!G54+RCV_RCY!G54+IMP!G54-EXP!G54+STK_CHG!G54</f>
        <v>0</v>
      </c>
      <c r="H54" s="10">
        <f>PPRD!H54+RCV_RCY!H54+IMP!H54-EXP!H54+STK_CHG!H54</f>
        <v>0</v>
      </c>
      <c r="I54" s="10">
        <f>PPRD!I54+RCV_RCY!I54+IMP!I54-EXP!I54+STK_CHG!I54</f>
        <v>0</v>
      </c>
      <c r="J54" s="10">
        <f>PPRD!J54+RCV_RCY!J54+IMP!J54-EXP!J54+STK_CHG!J54</f>
        <v>0</v>
      </c>
      <c r="K54" s="10">
        <f>PPRD!K54+RCV_RCY!K54+IMP!K54-EXP!K54+STK_CHG!K54</f>
        <v>0</v>
      </c>
      <c r="L54" s="10">
        <f>PPRD!L54+RCV_RCY!L54+IMP!L54-EXP!L54+STK_CHG!L54</f>
        <v>0</v>
      </c>
      <c r="M54" s="10">
        <f>PPRD!M54+RCV_RCY!M54+IMP!M54-EXP!M54+STK_CHG!M54</f>
        <v>0</v>
      </c>
      <c r="N54" s="10">
        <f>PPRD!N54+RCV_RCY!N54+IMP!N54-EXP!N54+STK_CHG!N54</f>
        <v>0</v>
      </c>
      <c r="O54" s="10">
        <f>PPRD!O54+RCV_RCY!O54+IMP!O54-EXP!O54+STK_CHG!O54</f>
        <v>0</v>
      </c>
      <c r="P54" s="10">
        <f>PPRD!P54+RCV_RCY!P54+IMP!P54-EXP!P54+STK_CHG!P54</f>
        <v>0</v>
      </c>
      <c r="Q54" s="10">
        <f>PPRD!Q54+RCV_RCY!Q54+IMP!Q54-EXP!Q54+STK_CHG!Q54</f>
        <v>0</v>
      </c>
      <c r="R54" s="10">
        <f>PPRD!R54+RCV_RCY!R54+IMP!R54-EXP!R54+STK_CHG!R54</f>
        <v>0</v>
      </c>
      <c r="S54" s="10">
        <f>PPRD!S54+RCV_RCY!S54+IMP!S54-EXP!S54+STK_CHG!S54</f>
        <v>0</v>
      </c>
      <c r="T54" s="10">
        <f>PPRD!T54+RCV_RCY!T54+IMP!T54-EXP!T54+STK_CHG!T54</f>
        <v>0</v>
      </c>
      <c r="U54" s="10">
        <f>PPRD!U54+RCV_RCY!U54+IMP!U54-EXP!U54+STK_CHG!U54</f>
        <v>0</v>
      </c>
      <c r="V54" s="10">
        <f>PPRD!V54+RCV_RCY!V54+IMP!V54-EXP!V54+STK_CHG!V54</f>
        <v>0</v>
      </c>
      <c r="W54" s="10">
        <f>PPRD!W54+RCV_RCY!W54+IMP!W54-EXP!W54+STK_CHG!W54</f>
        <v>0</v>
      </c>
      <c r="X54" s="10">
        <f>PPRD!X54+RCV_RCY!X54+IMP!X54-EXP!X54+STK_CHG!X54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PPRD!C55+RCV_RCY!C55+IMP!C55-EXP!C55+STK_CHG!C55</f>
        <v>0</v>
      </c>
      <c r="D55" s="10">
        <f>PPRD!D55+RCV_RCY!D55+IMP!D55-EXP!D55+STK_CHG!D55</f>
        <v>0</v>
      </c>
      <c r="E55" s="10">
        <f>PPRD!E55+RCV_RCY!E55+IMP!E55-EXP!E55+STK_CHG!E55</f>
        <v>0</v>
      </c>
      <c r="F55" s="10">
        <f>PPRD!F55+RCV_RCY!F55+IMP!F55-EXP!F55+STK_CHG!F55</f>
        <v>0</v>
      </c>
      <c r="G55" s="10">
        <f>PPRD!G55+RCV_RCY!G55+IMP!G55-EXP!G55+STK_CHG!G55</f>
        <v>0</v>
      </c>
      <c r="H55" s="10">
        <f>PPRD!H55+RCV_RCY!H55+IMP!H55-EXP!H55+STK_CHG!H55</f>
        <v>1.9518486672398971E-2</v>
      </c>
      <c r="I55" s="10">
        <f>PPRD!I55+RCV_RCY!I55+IMP!I55-EXP!I55+STK_CHG!I55</f>
        <v>4.7807394668959592E-2</v>
      </c>
      <c r="J55" s="10">
        <f>PPRD!J55+RCV_RCY!J55+IMP!J55-EXP!J55+STK_CHG!J55</f>
        <v>0.2170249355116079</v>
      </c>
      <c r="K55" s="10">
        <f>PPRD!K55+RCV_RCY!K55+IMP!K55-EXP!K55+STK_CHG!K55</f>
        <v>0.42803095442820288</v>
      </c>
      <c r="L55" s="10">
        <f>PPRD!L55+RCV_RCY!L55+IMP!L55-EXP!L55+STK_CHG!L55</f>
        <v>0.77979363714531391</v>
      </c>
      <c r="M55" s="10">
        <f>PPRD!M55+RCV_RCY!M55+IMP!M55-EXP!M55+STK_CHG!M55</f>
        <v>26.341186586414441</v>
      </c>
      <c r="N55" s="10">
        <f>PPRD!N55+RCV_RCY!N55+IMP!N55-EXP!N55+STK_CHG!N55</f>
        <v>119.2777300085985</v>
      </c>
      <c r="O55" s="10">
        <f>PPRD!O55+RCV_RCY!O55+IMP!O55-EXP!O55+STK_CHG!O55</f>
        <v>226.98839208942391</v>
      </c>
      <c r="P55" s="10">
        <f>PPRD!P55+RCV_RCY!P55+IMP!P55-EXP!P55+STK_CHG!P55</f>
        <v>388.66809974204642</v>
      </c>
      <c r="Q55" s="10">
        <f>PPRD!Q55+RCV_RCY!Q55+IMP!Q55-EXP!Q55+STK_CHG!Q55</f>
        <v>533.18228718830608</v>
      </c>
      <c r="R55" s="10">
        <f>PPRD!R55+RCV_RCY!R55+IMP!R55-EXP!R55+STK_CHG!R55</f>
        <v>607.30266552020635</v>
      </c>
      <c r="S55" s="10">
        <f>PPRD!S55+RCV_RCY!S55+IMP!S55-EXP!S55+STK_CHG!S55</f>
        <v>566.63800515907133</v>
      </c>
      <c r="T55" s="10">
        <f>PPRD!T55+RCV_RCY!T55+IMP!T55-EXP!T55+STK_CHG!T55</f>
        <v>636.86173688736028</v>
      </c>
      <c r="U55" s="10">
        <f>PPRD!U55+RCV_RCY!U55+IMP!U55-EXP!U55+STK_CHG!U55</f>
        <v>543.61298366294068</v>
      </c>
      <c r="V55" s="10">
        <f>PPRD!V55+RCV_RCY!V55+IMP!V55-EXP!V55+STK_CHG!V55</f>
        <v>582.35674978503869</v>
      </c>
      <c r="W55" s="10">
        <f>PPRD!W55+RCV_RCY!W55+IMP!W55-EXP!W55+STK_CHG!W55</f>
        <v>597.20223559759245</v>
      </c>
      <c r="X55" s="10">
        <f>PPRD!X55+RCV_RCY!X55+IMP!X55-EXP!X55+STK_CHG!X55</f>
        <v>565.39552880481506</v>
      </c>
    </row>
    <row r="56" spans="1:24" ht="11.25" customHeight="1" x14ac:dyDescent="0.2">
      <c r="A56" s="42" t="s">
        <v>99</v>
      </c>
      <c r="B56" s="9" t="s">
        <v>100</v>
      </c>
      <c r="C56" s="10">
        <f>PPRD!C56+RCV_RCY!C56+IMP!C56-EXP!C56+STK_CHG!C56</f>
        <v>0</v>
      </c>
      <c r="D56" s="10">
        <f>PPRD!D56+RCV_RCY!D56+IMP!D56-EXP!D56+STK_CHG!D56</f>
        <v>0</v>
      </c>
      <c r="E56" s="10">
        <f>PPRD!E56+RCV_RCY!E56+IMP!E56-EXP!E56+STK_CHG!E56</f>
        <v>0</v>
      </c>
      <c r="F56" s="10">
        <f>PPRD!F56+RCV_RCY!F56+IMP!F56-EXP!F56+STK_CHG!F56</f>
        <v>0</v>
      </c>
      <c r="G56" s="10">
        <f>PPRD!G56+RCV_RCY!G56+IMP!G56-EXP!G56+STK_CHG!G56</f>
        <v>0</v>
      </c>
      <c r="H56" s="10">
        <f>PPRD!H56+RCV_RCY!H56+IMP!H56-EXP!H56+STK_CHG!H56</f>
        <v>0</v>
      </c>
      <c r="I56" s="10">
        <f>PPRD!I56+RCV_RCY!I56+IMP!I56-EXP!I56+STK_CHG!I56</f>
        <v>0</v>
      </c>
      <c r="J56" s="10">
        <f>PPRD!J56+RCV_RCY!J56+IMP!J56-EXP!J56+STK_CHG!J56</f>
        <v>0</v>
      </c>
      <c r="K56" s="10">
        <f>PPRD!K56+RCV_RCY!K56+IMP!K56-EXP!K56+STK_CHG!K56</f>
        <v>6.878761822871883E-4</v>
      </c>
      <c r="L56" s="10">
        <f>PPRD!L56+RCV_RCY!L56+IMP!L56-EXP!L56+STK_CHG!L56</f>
        <v>2.149613069647463E-3</v>
      </c>
      <c r="M56" s="10">
        <f>PPRD!M56+RCV_RCY!M56+IMP!M56-EXP!M56+STK_CHG!M56</f>
        <v>3.095442820292347E-3</v>
      </c>
      <c r="N56" s="10">
        <f>PPRD!N56+RCV_RCY!N56+IMP!N56-EXP!N56+STK_CHG!N56</f>
        <v>0.1226999140154772</v>
      </c>
      <c r="O56" s="10">
        <f>PPRD!O56+RCV_RCY!O56+IMP!O56-EXP!O56+STK_CHG!O56</f>
        <v>0.68770421324161646</v>
      </c>
      <c r="P56" s="10">
        <f>PPRD!P56+RCV_RCY!P56+IMP!P56-EXP!P56+STK_CHG!P56</f>
        <v>36.127429062768698</v>
      </c>
      <c r="Q56" s="10">
        <f>PPRD!Q56+RCV_RCY!Q56+IMP!Q56-EXP!Q56+STK_CHG!Q56</f>
        <v>138.95021496130701</v>
      </c>
      <c r="R56" s="10">
        <f>PPRD!R56+RCV_RCY!R56+IMP!R56-EXP!R56+STK_CHG!R56</f>
        <v>170.42132416165089</v>
      </c>
      <c r="S56" s="10">
        <f>PPRD!S56+RCV_RCY!S56+IMP!S56-EXP!S56+STK_CHG!S56</f>
        <v>156.4696474634566</v>
      </c>
      <c r="T56" s="10">
        <f>PPRD!T56+RCV_RCY!T56+IMP!T56-EXP!T56+STK_CHG!T56</f>
        <v>159.5592433361995</v>
      </c>
      <c r="U56" s="10">
        <f>PPRD!U56+RCV_RCY!U56+IMP!U56-EXP!U56+STK_CHG!U56</f>
        <v>152.2809114359415</v>
      </c>
      <c r="V56" s="10">
        <f>PPRD!V56+RCV_RCY!V56+IMP!V56-EXP!V56+STK_CHG!V56</f>
        <v>152.847377472055</v>
      </c>
      <c r="W56" s="10">
        <f>PPRD!W56+RCV_RCY!W56+IMP!W56-EXP!W56+STK_CHG!W56</f>
        <v>149.04342218400689</v>
      </c>
      <c r="X56" s="10">
        <f>PPRD!X56+RCV_RCY!X56+IMP!X56-EXP!X56+STK_CHG!X56</f>
        <v>146.46173688736019</v>
      </c>
    </row>
    <row r="57" spans="1:24" ht="11.25" customHeight="1" x14ac:dyDescent="0.2">
      <c r="A57" s="42" t="s">
        <v>101</v>
      </c>
      <c r="B57" s="9" t="s">
        <v>102</v>
      </c>
      <c r="C57" s="10">
        <f>PPRD!C57+RCV_RCY!C57+IMP!C57-EXP!C57+STK_CHG!C57</f>
        <v>0</v>
      </c>
      <c r="D57" s="10">
        <f>PPRD!D57+RCV_RCY!D57+IMP!D57-EXP!D57+STK_CHG!D57</f>
        <v>0</v>
      </c>
      <c r="E57" s="10">
        <f>PPRD!E57+RCV_RCY!E57+IMP!E57-EXP!E57+STK_CHG!E57</f>
        <v>0</v>
      </c>
      <c r="F57" s="10">
        <f>PPRD!F57+RCV_RCY!F57+IMP!F57-EXP!F57+STK_CHG!F57</f>
        <v>0</v>
      </c>
      <c r="G57" s="10">
        <f>PPRD!G57+RCV_RCY!G57+IMP!G57-EXP!G57+STK_CHG!G57</f>
        <v>0</v>
      </c>
      <c r="H57" s="10">
        <f>PPRD!H57+RCV_RCY!H57+IMP!H57-EXP!H57+STK_CHG!H57</f>
        <v>0</v>
      </c>
      <c r="I57" s="10">
        <f>PPRD!I57+RCV_RCY!I57+IMP!I57-EXP!I57+STK_CHG!I57</f>
        <v>0</v>
      </c>
      <c r="J57" s="10">
        <f>PPRD!J57+RCV_RCY!J57+IMP!J57-EXP!J57+STK_CHG!J57</f>
        <v>2.3903697334479789E-2</v>
      </c>
      <c r="K57" s="10">
        <f>PPRD!K57+RCV_RCY!K57+IMP!K57-EXP!K57+STK_CHG!K57</f>
        <v>2.3903697334479789E-2</v>
      </c>
      <c r="L57" s="10">
        <f>PPRD!L57+RCV_RCY!L57+IMP!L57-EXP!L57+STK_CHG!L57</f>
        <v>7.1625107480653469E-2</v>
      </c>
      <c r="M57" s="10">
        <f>PPRD!M57+RCV_RCY!M57+IMP!M57-EXP!M57+STK_CHG!M57</f>
        <v>9.5528804815133275E-2</v>
      </c>
      <c r="N57" s="10">
        <f>PPRD!N57+RCV_RCY!N57+IMP!N57-EXP!N57+STK_CHG!N57</f>
        <v>4.7807394668959592E-2</v>
      </c>
      <c r="O57" s="10">
        <f>PPRD!O57+RCV_RCY!O57+IMP!O57-EXP!O57+STK_CHG!O57</f>
        <v>9.5528804815133275E-2</v>
      </c>
      <c r="P57" s="10">
        <f>PPRD!P57+RCV_RCY!P57+IMP!P57-EXP!P57+STK_CHG!P57</f>
        <v>0.2149613069647463</v>
      </c>
      <c r="Q57" s="10">
        <f>PPRD!Q57+RCV_RCY!Q57+IMP!Q57-EXP!Q57+STK_CHG!Q57</f>
        <v>0.5493551160791057</v>
      </c>
      <c r="R57" s="10">
        <f>PPRD!R57+RCV_RCY!R57+IMP!R57-EXP!R57+STK_CHG!R57</f>
        <v>0.50154772141014614</v>
      </c>
      <c r="S57" s="10">
        <f>PPRD!S57+RCV_RCY!S57+IMP!S57-EXP!S57+STK_CHG!S57</f>
        <v>0.52545141874462586</v>
      </c>
      <c r="T57" s="10">
        <f>PPRD!T57+RCV_RCY!T57+IMP!T57-EXP!T57+STK_CHG!T57</f>
        <v>0.73688736027515045</v>
      </c>
      <c r="U57" s="10">
        <f>PPRD!U57+RCV_RCY!U57+IMP!U57-EXP!U57+STK_CHG!U57</f>
        <v>0.73061049011177981</v>
      </c>
      <c r="V57" s="10">
        <f>PPRD!V57+RCV_RCY!V57+IMP!V57-EXP!V57+STK_CHG!V57</f>
        <v>0.72364574376612212</v>
      </c>
      <c r="W57" s="10">
        <f>PPRD!W57+RCV_RCY!W57+IMP!W57-EXP!W57+STK_CHG!W57</f>
        <v>0.77472055030094578</v>
      </c>
      <c r="X57" s="10">
        <f>PPRD!X57+RCV_RCY!X57+IMP!X57-EXP!X57+STK_CHG!X57</f>
        <v>1.176354256233878</v>
      </c>
    </row>
    <row r="58" spans="1:24" ht="11.25" customHeight="1" x14ac:dyDescent="0.2">
      <c r="A58" s="42" t="s">
        <v>103</v>
      </c>
      <c r="B58" s="9" t="s">
        <v>104</v>
      </c>
      <c r="C58" s="10">
        <f>PPRD!C58+RCV_RCY!C58+IMP!C58-EXP!C58+STK_CHG!C58</f>
        <v>6.7116079105760953</v>
      </c>
      <c r="D58" s="10">
        <f>PPRD!D58+RCV_RCY!D58+IMP!D58-EXP!D58+STK_CHG!D58</f>
        <v>5.469561478933791</v>
      </c>
      <c r="E58" s="10">
        <f>PPRD!E58+RCV_RCY!E58+IMP!E58-EXP!E58+STK_CHG!E58</f>
        <v>17.411865864144449</v>
      </c>
      <c r="F58" s="10">
        <f>PPRD!F58+RCV_RCY!F58+IMP!F58-EXP!F58+STK_CHG!F58</f>
        <v>18.008942390369729</v>
      </c>
      <c r="G58" s="10">
        <f>PPRD!G58+RCV_RCY!G58+IMP!G58-EXP!G58+STK_CHG!G58</f>
        <v>13.47093723129837</v>
      </c>
      <c r="H58" s="10">
        <f>PPRD!H58+RCV_RCY!H58+IMP!H58-EXP!H58+STK_CHG!H58</f>
        <v>17.889595872742909</v>
      </c>
      <c r="I58" s="10">
        <f>PPRD!I58+RCV_RCY!I58+IMP!I58-EXP!I58+STK_CHG!I58</f>
        <v>17.841788478073941</v>
      </c>
      <c r="J58" s="10">
        <f>PPRD!J58+RCV_RCY!J58+IMP!J58-EXP!J58+STK_CHG!J58</f>
        <v>19.5853826311264</v>
      </c>
      <c r="K58" s="10">
        <f>PPRD!K58+RCV_RCY!K58+IMP!K58-EXP!K58+STK_CHG!K58</f>
        <v>25.246001719690451</v>
      </c>
      <c r="L58" s="10">
        <f>PPRD!L58+RCV_RCY!L58+IMP!L58-EXP!L58+STK_CHG!L58</f>
        <v>23.55021496130696</v>
      </c>
      <c r="M58" s="10">
        <f>PPRD!M58+RCV_RCY!M58+IMP!M58-EXP!M58+STK_CHG!M58</f>
        <v>22.976956147893379</v>
      </c>
      <c r="N58" s="10">
        <f>PPRD!N58+RCV_RCY!N58+IMP!N58-EXP!N58+STK_CHG!N58</f>
        <v>23.81289767841788</v>
      </c>
      <c r="O58" s="10">
        <f>PPRD!O58+RCV_RCY!O58+IMP!O58-EXP!O58+STK_CHG!O58</f>
        <v>23.263628546861561</v>
      </c>
      <c r="P58" s="10">
        <f>PPRD!P58+RCV_RCY!P58+IMP!P58-EXP!P58+STK_CHG!P58</f>
        <v>26.034221840068788</v>
      </c>
      <c r="Q58" s="10">
        <f>PPRD!Q58+RCV_RCY!Q58+IMP!Q58-EXP!Q58+STK_CHG!Q58</f>
        <v>28.255460017196899</v>
      </c>
      <c r="R58" s="10">
        <f>PPRD!R58+RCV_RCY!R58+IMP!R58-EXP!R58+STK_CHG!R58</f>
        <v>29.11530524505589</v>
      </c>
      <c r="S58" s="10">
        <f>PPRD!S58+RCV_RCY!S58+IMP!S58-EXP!S58+STK_CHG!S58</f>
        <v>36.041874462596731</v>
      </c>
      <c r="T58" s="10">
        <f>PPRD!T58+RCV_RCY!T58+IMP!T58-EXP!T58+STK_CHG!T58</f>
        <v>41.847033533963881</v>
      </c>
      <c r="U58" s="10">
        <f>PPRD!U58+RCV_RCY!U58+IMP!U58-EXP!U58+STK_CHG!U58</f>
        <v>39.771367153912287</v>
      </c>
      <c r="V58" s="10">
        <f>PPRD!V58+RCV_RCY!V58+IMP!V58-EXP!V58+STK_CHG!V58</f>
        <v>39.71186586414445</v>
      </c>
      <c r="W58" s="10">
        <f>PPRD!W58+RCV_RCY!W58+IMP!W58-EXP!W58+STK_CHG!W58</f>
        <v>21.336801375752358</v>
      </c>
      <c r="X58" s="10">
        <f>PPRD!X58+RCV_RCY!X58+IMP!X58-EXP!X58+STK_CHG!X58</f>
        <v>26.462940670679281</v>
      </c>
    </row>
    <row r="59" spans="1:24" ht="11.25" customHeight="1" x14ac:dyDescent="0.2">
      <c r="A59" s="42" t="s">
        <v>105</v>
      </c>
      <c r="B59" s="9" t="s">
        <v>106</v>
      </c>
      <c r="C59" s="10">
        <f>PPRD!C59+RCV_RCY!C59+IMP!C59-EXP!C59+STK_CHG!C59</f>
        <v>2763.1604471195187</v>
      </c>
      <c r="D59" s="10">
        <f>PPRD!D59+RCV_RCY!D59+IMP!D59-EXP!D59+STK_CHG!D59</f>
        <v>2134.5896818572655</v>
      </c>
      <c r="E59" s="10">
        <f>PPRD!E59+RCV_RCY!E59+IMP!E59-EXP!E59+STK_CHG!E59</f>
        <v>2351.39011177988</v>
      </c>
      <c r="F59" s="10">
        <f>PPRD!F59+RCV_RCY!F59+IMP!F59-EXP!F59+STK_CHG!F59</f>
        <v>2843.6754084264835</v>
      </c>
      <c r="G59" s="10">
        <f>PPRD!G59+RCV_RCY!G59+IMP!G59-EXP!G59+STK_CHG!G59</f>
        <v>3134.0641444539988</v>
      </c>
      <c r="H59" s="10">
        <f>PPRD!H59+RCV_RCY!H59+IMP!H59-EXP!H59+STK_CHG!H59</f>
        <v>3184.9622527944966</v>
      </c>
      <c r="I59" s="10">
        <f>PPRD!I59+RCV_RCY!I59+IMP!I59-EXP!I59+STK_CHG!I59</f>
        <v>3184.7233877901972</v>
      </c>
      <c r="J59" s="10">
        <f>PPRD!J59+RCV_RCY!J59+IMP!J59-EXP!J59+STK_CHG!J59</f>
        <v>3275.4370593293211</v>
      </c>
      <c r="K59" s="10">
        <f>PPRD!K59+RCV_RCY!K59+IMP!K59-EXP!K59+STK_CHG!K59</f>
        <v>3710.4710232158204</v>
      </c>
      <c r="L59" s="10">
        <f>PPRD!L59+RCV_RCY!L59+IMP!L59-EXP!L59+STK_CHG!L59</f>
        <v>3742.4047291487532</v>
      </c>
      <c r="M59" s="10">
        <f>PPRD!M59+RCV_RCY!M59+IMP!M59-EXP!M59+STK_CHG!M59</f>
        <v>3982.2298366294071</v>
      </c>
      <c r="N59" s="10">
        <f>PPRD!N59+RCV_RCY!N59+IMP!N59-EXP!N59+STK_CHG!N59</f>
        <v>3458.7035253654335</v>
      </c>
      <c r="O59" s="10">
        <f>PPRD!O59+RCV_RCY!O59+IMP!O59-EXP!O59+STK_CHG!O59</f>
        <v>3654.5571797076527</v>
      </c>
      <c r="P59" s="10">
        <f>PPRD!P59+RCV_RCY!P59+IMP!P59-EXP!P59+STK_CHG!P59</f>
        <v>3590.6897678417881</v>
      </c>
      <c r="Q59" s="10">
        <f>PPRD!Q59+RCV_RCY!Q59+IMP!Q59-EXP!Q59+STK_CHG!Q59</f>
        <v>3617.8704213241617</v>
      </c>
      <c r="R59" s="10">
        <f>PPRD!R59+RCV_RCY!R59+IMP!R59-EXP!R59+STK_CHG!R59</f>
        <v>3513.733705932932</v>
      </c>
      <c r="S59" s="10">
        <f>PPRD!S59+RCV_RCY!S59+IMP!S59-EXP!S59+STK_CHG!S59</f>
        <v>3606.5014617368874</v>
      </c>
      <c r="T59" s="10">
        <f>PPRD!T59+RCV_RCY!T59+IMP!T59-EXP!T59+STK_CHG!T59</f>
        <v>3639.3331040412718</v>
      </c>
      <c r="U59" s="10">
        <f>PPRD!U59+RCV_RCY!U59+IMP!U59-EXP!U59+STK_CHG!U59</f>
        <v>3462.5940670679274</v>
      </c>
      <c r="V59" s="10">
        <f>PPRD!V59+RCV_RCY!V59+IMP!V59-EXP!V59+STK_CHG!V59</f>
        <v>3458.4595872742907</v>
      </c>
      <c r="W59" s="10">
        <f>PPRD!W59+RCV_RCY!W59+IMP!W59-EXP!W59+STK_CHG!W59</f>
        <v>3394.5674978503871</v>
      </c>
      <c r="X59" s="10">
        <f>PPRD!X59+RCV_RCY!X59+IMP!X59-EXP!X59+STK_CHG!X59</f>
        <v>3638.573860705073</v>
      </c>
    </row>
    <row r="60" spans="1:24" ht="11.25" customHeight="1" x14ac:dyDescent="0.2">
      <c r="A60" s="42" t="s">
        <v>107</v>
      </c>
      <c r="B60" s="9" t="s">
        <v>108</v>
      </c>
      <c r="C60" s="10">
        <f>PPRD!C60+RCV_RCY!C60+IMP!C60-EXP!C60+STK_CHG!C60</f>
        <v>0</v>
      </c>
      <c r="D60" s="10">
        <f>PPRD!D60+RCV_RCY!D60+IMP!D60-EXP!D60+STK_CHG!D60</f>
        <v>0</v>
      </c>
      <c r="E60" s="10">
        <f>PPRD!E60+RCV_RCY!E60+IMP!E60-EXP!E60+STK_CHG!E60</f>
        <v>0</v>
      </c>
      <c r="F60" s="10">
        <f>PPRD!F60+RCV_RCY!F60+IMP!F60-EXP!F60+STK_CHG!F60</f>
        <v>0</v>
      </c>
      <c r="G60" s="10">
        <f>PPRD!G60+RCV_RCY!G60+IMP!G60-EXP!G60+STK_CHG!G60</f>
        <v>0</v>
      </c>
      <c r="H60" s="10">
        <f>PPRD!H60+RCV_RCY!H60+IMP!H60-EXP!H60+STK_CHG!H60</f>
        <v>0</v>
      </c>
      <c r="I60" s="10">
        <f>PPRD!I60+RCV_RCY!I60+IMP!I60-EXP!I60+STK_CHG!I60</f>
        <v>0</v>
      </c>
      <c r="J60" s="10">
        <f>PPRD!J60+RCV_RCY!J60+IMP!J60-EXP!J60+STK_CHG!J60</f>
        <v>0</v>
      </c>
      <c r="K60" s="10">
        <f>PPRD!K60+RCV_RCY!K60+IMP!K60-EXP!K60+STK_CHG!K60</f>
        <v>0</v>
      </c>
      <c r="L60" s="10">
        <f>PPRD!L60+RCV_RCY!L60+IMP!L60-EXP!L60+STK_CHG!L60</f>
        <v>0</v>
      </c>
      <c r="M60" s="10">
        <f>PPRD!M60+RCV_RCY!M60+IMP!M60-EXP!M60+STK_CHG!M60</f>
        <v>0</v>
      </c>
      <c r="N60" s="10">
        <f>PPRD!N60+RCV_RCY!N60+IMP!N60-EXP!N60+STK_CHG!N60</f>
        <v>0</v>
      </c>
      <c r="O60" s="10">
        <f>PPRD!O60+RCV_RCY!O60+IMP!O60-EXP!O60+STK_CHG!O60</f>
        <v>0</v>
      </c>
      <c r="P60" s="10">
        <f>PPRD!P60+RCV_RCY!P60+IMP!P60-EXP!P60+STK_CHG!P60</f>
        <v>0</v>
      </c>
      <c r="Q60" s="10">
        <f>PPRD!Q60+RCV_RCY!Q60+IMP!Q60-EXP!Q60+STK_CHG!Q60</f>
        <v>0</v>
      </c>
      <c r="R60" s="10">
        <f>PPRD!R60+RCV_RCY!R60+IMP!R60-EXP!R60+STK_CHG!R60</f>
        <v>0</v>
      </c>
      <c r="S60" s="10">
        <f>PPRD!S60+RCV_RCY!S60+IMP!S60-EXP!S60+STK_CHG!S60</f>
        <v>0</v>
      </c>
      <c r="T60" s="10">
        <f>PPRD!T60+RCV_RCY!T60+IMP!T60-EXP!T60+STK_CHG!T60</f>
        <v>0</v>
      </c>
      <c r="U60" s="10">
        <f>PPRD!U60+RCV_RCY!U60+IMP!U60-EXP!U60+STK_CHG!U60</f>
        <v>0</v>
      </c>
      <c r="V60" s="10">
        <f>PPRD!V60+RCV_RCY!V60+IMP!V60-EXP!V60+STK_CHG!V60</f>
        <v>0</v>
      </c>
      <c r="W60" s="10">
        <f>PPRD!W60+RCV_RCY!W60+IMP!W60-EXP!W60+STK_CHG!W60</f>
        <v>0</v>
      </c>
      <c r="X60" s="10">
        <f>PPRD!X60+RCV_RCY!X60+IMP!X60-EXP!X60+STK_CHG!X60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PPRD!C61+RCV_RCY!C61+IMP!C61-EXP!C61+STK_CHG!C61</f>
        <v>0</v>
      </c>
      <c r="D61" s="10">
        <f>PPRD!D61+RCV_RCY!D61+IMP!D61-EXP!D61+STK_CHG!D61</f>
        <v>0</v>
      </c>
      <c r="E61" s="10">
        <f>PPRD!E61+RCV_RCY!E61+IMP!E61-EXP!E61+STK_CHG!E61</f>
        <v>0.7165090283748925</v>
      </c>
      <c r="F61" s="10">
        <f>PPRD!F61+RCV_RCY!F61+IMP!F61-EXP!F61+STK_CHG!F61</f>
        <v>0</v>
      </c>
      <c r="G61" s="10">
        <f>PPRD!G61+RCV_RCY!G61+IMP!G61-EXP!G61+STK_CHG!G61</f>
        <v>0</v>
      </c>
      <c r="H61" s="10">
        <f>PPRD!H61+RCV_RCY!H61+IMP!H61-EXP!H61+STK_CHG!H61</f>
        <v>0</v>
      </c>
      <c r="I61" s="10">
        <f>PPRD!I61+RCV_RCY!I61+IMP!I61-EXP!I61+STK_CHG!I61</f>
        <v>0</v>
      </c>
      <c r="J61" s="10">
        <f>PPRD!J61+RCV_RCY!J61+IMP!J61-EXP!J61+STK_CHG!J61</f>
        <v>1.265864144453998</v>
      </c>
      <c r="K61" s="10">
        <f>PPRD!K61+RCV_RCY!K61+IMP!K61-EXP!K61+STK_CHG!K61</f>
        <v>0.5970765262252794</v>
      </c>
      <c r="L61" s="10">
        <f>PPRD!L61+RCV_RCY!L61+IMP!L61-EXP!L61+STK_CHG!L61</f>
        <v>1.0748065348237319</v>
      </c>
      <c r="M61" s="10">
        <f>PPRD!M61+RCV_RCY!M61+IMP!M61-EXP!M61+STK_CHG!M61</f>
        <v>3.0810834049871021</v>
      </c>
      <c r="N61" s="10">
        <f>PPRD!N61+RCV_RCY!N61+IMP!N61-EXP!N61+STK_CHG!N61</f>
        <v>13.06483233018057</v>
      </c>
      <c r="O61" s="10">
        <f>PPRD!O61+RCV_RCY!O61+IMP!O61-EXP!O61+STK_CHG!O61</f>
        <v>27.300085984522781</v>
      </c>
      <c r="P61" s="10">
        <f>PPRD!P61+RCV_RCY!P61+IMP!P61-EXP!P61+STK_CHG!P61</f>
        <v>19.633104041272571</v>
      </c>
      <c r="Q61" s="10">
        <f>PPRD!Q61+RCV_RCY!Q61+IMP!Q61-EXP!Q61+STK_CHG!Q61</f>
        <v>19.346517626827168</v>
      </c>
      <c r="R61" s="10">
        <f>PPRD!R61+RCV_RCY!R61+IMP!R61-EXP!R61+STK_CHG!R61</f>
        <v>18.319518486672401</v>
      </c>
      <c r="S61" s="10">
        <f>PPRD!S61+RCV_RCY!S61+IMP!S61-EXP!S61+STK_CHG!S61</f>
        <v>17.650730868443681</v>
      </c>
      <c r="T61" s="10">
        <f>PPRD!T61+RCV_RCY!T61+IMP!T61-EXP!T61+STK_CHG!T61</f>
        <v>18.044110060189169</v>
      </c>
      <c r="U61" s="10">
        <f>PPRD!U61+RCV_RCY!U61+IMP!U61-EXP!U61+STK_CHG!U61</f>
        <v>20.658641444539981</v>
      </c>
      <c r="V61" s="10">
        <f>PPRD!V61+RCV_RCY!V61+IMP!V61-EXP!V61+STK_CHG!V61</f>
        <v>18.97136715391229</v>
      </c>
      <c r="W61" s="10">
        <f>PPRD!W61+RCV_RCY!W61+IMP!W61-EXP!W61+STK_CHG!W61</f>
        <v>18.440928632846081</v>
      </c>
      <c r="X61" s="10">
        <f>PPRD!X61+RCV_RCY!X61+IMP!X61-EXP!X61+STK_CHG!X61</f>
        <v>23.1688736027515</v>
      </c>
    </row>
    <row r="62" spans="1:24" ht="11.25" customHeight="1" x14ac:dyDescent="0.2">
      <c r="A62" s="42" t="s">
        <v>111</v>
      </c>
      <c r="B62" s="9" t="s">
        <v>112</v>
      </c>
      <c r="C62" s="10">
        <f>PPRD!C62+RCV_RCY!C62+IMP!C62-EXP!C62+STK_CHG!C62</f>
        <v>0</v>
      </c>
      <c r="D62" s="10">
        <f>PPRD!D62+RCV_RCY!D62+IMP!D62-EXP!D62+STK_CHG!D62</f>
        <v>0</v>
      </c>
      <c r="E62" s="10">
        <f>PPRD!E62+RCV_RCY!E62+IMP!E62-EXP!E62+STK_CHG!E62</f>
        <v>0</v>
      </c>
      <c r="F62" s="10">
        <f>PPRD!F62+RCV_RCY!F62+IMP!F62-EXP!F62+STK_CHG!F62</f>
        <v>0</v>
      </c>
      <c r="G62" s="10">
        <f>PPRD!G62+RCV_RCY!G62+IMP!G62-EXP!G62+STK_CHG!G62</f>
        <v>0</v>
      </c>
      <c r="H62" s="10">
        <f>PPRD!H62+RCV_RCY!H62+IMP!H62-EXP!H62+STK_CHG!H62</f>
        <v>0</v>
      </c>
      <c r="I62" s="10">
        <f>PPRD!I62+RCV_RCY!I62+IMP!I62-EXP!I62+STK_CHG!I62</f>
        <v>0</v>
      </c>
      <c r="J62" s="10">
        <f>PPRD!J62+RCV_RCY!J62+IMP!J62-EXP!J62+STK_CHG!J62</f>
        <v>0</v>
      </c>
      <c r="K62" s="10">
        <f>PPRD!K62+RCV_RCY!K62+IMP!K62-EXP!K62+STK_CHG!K62</f>
        <v>0</v>
      </c>
      <c r="L62" s="10">
        <f>PPRD!L62+RCV_RCY!L62+IMP!L62-EXP!L62+STK_CHG!L62</f>
        <v>0</v>
      </c>
      <c r="M62" s="10">
        <f>PPRD!M62+RCV_RCY!M62+IMP!M62-EXP!M62+STK_CHG!M62</f>
        <v>0</v>
      </c>
      <c r="N62" s="10">
        <f>PPRD!N62+RCV_RCY!N62+IMP!N62-EXP!N62+STK_CHG!N62</f>
        <v>0</v>
      </c>
      <c r="O62" s="10">
        <f>PPRD!O62+RCV_RCY!O62+IMP!O62-EXP!O62+STK_CHG!O62</f>
        <v>2.3903697334479789E-2</v>
      </c>
      <c r="P62" s="10">
        <f>PPRD!P62+RCV_RCY!P62+IMP!P62-EXP!P62+STK_CHG!P62</f>
        <v>0.16715391229578669</v>
      </c>
      <c r="Q62" s="10">
        <f>PPRD!Q62+RCV_RCY!Q62+IMP!Q62-EXP!Q62+STK_CHG!Q62</f>
        <v>1.9346517626827171</v>
      </c>
      <c r="R62" s="10">
        <f>PPRD!R62+RCV_RCY!R62+IMP!R62-EXP!R62+STK_CHG!R62</f>
        <v>1.146431642304385</v>
      </c>
      <c r="S62" s="10">
        <f>PPRD!S62+RCV_RCY!S62+IMP!S62-EXP!S62+STK_CHG!S62</f>
        <v>1.6957867583834909</v>
      </c>
      <c r="T62" s="10">
        <f>PPRD!T62+RCV_RCY!T62+IMP!T62-EXP!T62+STK_CHG!T62</f>
        <v>2.0224419604471189</v>
      </c>
      <c r="U62" s="10">
        <f>PPRD!U62+RCV_RCY!U62+IMP!U62-EXP!U62+STK_CHG!U62</f>
        <v>2.032244196044712</v>
      </c>
      <c r="V62" s="10">
        <f>PPRD!V62+RCV_RCY!V62+IMP!V62-EXP!V62+STK_CHG!V62</f>
        <v>2.0343938091143592</v>
      </c>
      <c r="W62" s="10">
        <f>PPRD!W62+RCV_RCY!W62+IMP!W62-EXP!W62+STK_CHG!W62</f>
        <v>2.035081685296646</v>
      </c>
      <c r="X62" s="10">
        <f>PPRD!X62+RCV_RCY!X62+IMP!X62-EXP!X62+STK_CHG!X62</f>
        <v>2.0945829750644882</v>
      </c>
    </row>
    <row r="63" spans="1:24" ht="11.25" customHeight="1" x14ac:dyDescent="0.2">
      <c r="A63" s="42" t="s">
        <v>113</v>
      </c>
      <c r="B63" s="9" t="s">
        <v>114</v>
      </c>
      <c r="C63" s="10">
        <f>PPRD!C63+RCV_RCY!C63+IMP!C63-EXP!C63+STK_CHG!C63</f>
        <v>0</v>
      </c>
      <c r="D63" s="10">
        <f>PPRD!D63+RCV_RCY!D63+IMP!D63-EXP!D63+STK_CHG!D63</f>
        <v>0</v>
      </c>
      <c r="E63" s="10">
        <f>PPRD!E63+RCV_RCY!E63+IMP!E63-EXP!E63+STK_CHG!E63</f>
        <v>0</v>
      </c>
      <c r="F63" s="10">
        <f>PPRD!F63+RCV_RCY!F63+IMP!F63-EXP!F63+STK_CHG!F63</f>
        <v>0</v>
      </c>
      <c r="G63" s="10">
        <f>PPRD!G63+RCV_RCY!G63+IMP!G63-EXP!G63+STK_CHG!G63</f>
        <v>0</v>
      </c>
      <c r="H63" s="10">
        <f>PPRD!H63+RCV_RCY!H63+IMP!H63-EXP!H63+STK_CHG!H63</f>
        <v>0</v>
      </c>
      <c r="I63" s="10">
        <f>PPRD!I63+RCV_RCY!I63+IMP!I63-EXP!I63+STK_CHG!I63</f>
        <v>0</v>
      </c>
      <c r="J63" s="10">
        <f>PPRD!J63+RCV_RCY!J63+IMP!J63-EXP!J63+STK_CHG!J63</f>
        <v>0</v>
      </c>
      <c r="K63" s="10">
        <f>PPRD!K63+RCV_RCY!K63+IMP!K63-EXP!K63+STK_CHG!K63</f>
        <v>0</v>
      </c>
      <c r="L63" s="10">
        <f>PPRD!L63+RCV_RCY!L63+IMP!L63-EXP!L63+STK_CHG!L63</f>
        <v>2.5605331040412729</v>
      </c>
      <c r="M63" s="10">
        <f>PPRD!M63+RCV_RCY!M63+IMP!M63-EXP!M63+STK_CHG!M63</f>
        <v>46.726139294926902</v>
      </c>
      <c r="N63" s="10">
        <f>PPRD!N63+RCV_RCY!N63+IMP!N63-EXP!N63+STK_CHG!N63</f>
        <v>47.366122098022359</v>
      </c>
      <c r="O63" s="10">
        <f>PPRD!O63+RCV_RCY!O63+IMP!O63-EXP!O63+STK_CHG!O63</f>
        <v>58.887618228718829</v>
      </c>
      <c r="P63" s="10">
        <f>PPRD!P63+RCV_RCY!P63+IMP!P63-EXP!P63+STK_CHG!P63</f>
        <v>55.687188306104908</v>
      </c>
      <c r="Q63" s="10">
        <f>PPRD!Q63+RCV_RCY!Q63+IMP!Q63-EXP!Q63+STK_CHG!Q63</f>
        <v>41.606878761822884</v>
      </c>
      <c r="R63" s="10">
        <f>PPRD!R63+RCV_RCY!R63+IMP!R63-EXP!R63+STK_CHG!R63</f>
        <v>61.450300945829753</v>
      </c>
      <c r="S63" s="10">
        <f>PPRD!S63+RCV_RCY!S63+IMP!S63-EXP!S63+STK_CHG!S63</f>
        <v>81.293637145313852</v>
      </c>
      <c r="T63" s="10">
        <f>PPRD!T63+RCV_RCY!T63+IMP!T63-EXP!T63+STK_CHG!T63</f>
        <v>91.073086844367992</v>
      </c>
      <c r="U63" s="10">
        <f>PPRD!U63+RCV_RCY!U63+IMP!U63-EXP!U63+STK_CHG!U63</f>
        <v>90.436887360275136</v>
      </c>
      <c r="V63" s="10">
        <f>PPRD!V63+RCV_RCY!V63+IMP!V63-EXP!V63+STK_CHG!V63</f>
        <v>97.812811693895114</v>
      </c>
      <c r="W63" s="10">
        <f>PPRD!W63+RCV_RCY!W63+IMP!W63-EXP!W63+STK_CHG!W63</f>
        <v>91.629406706792764</v>
      </c>
      <c r="X63" s="10">
        <f>PPRD!X63+RCV_RCY!X63+IMP!X63-EXP!X63+STK_CHG!X63</f>
        <v>120.94118658641443</v>
      </c>
    </row>
    <row r="64" spans="1:24" ht="11.25" customHeight="1" x14ac:dyDescent="0.2">
      <c r="A64" s="42" t="s">
        <v>115</v>
      </c>
      <c r="B64" s="9" t="s">
        <v>116</v>
      </c>
      <c r="C64" s="10">
        <f>PPRD!C64+RCV_RCY!C64+IMP!C64-EXP!C64+STK_CHG!C64</f>
        <v>0</v>
      </c>
      <c r="D64" s="10">
        <f>PPRD!D64+RCV_RCY!D64+IMP!D64-EXP!D64+STK_CHG!D64</f>
        <v>0</v>
      </c>
      <c r="E64" s="10">
        <f>PPRD!E64+RCV_RCY!E64+IMP!E64-EXP!E64+STK_CHG!E64</f>
        <v>0</v>
      </c>
      <c r="F64" s="10">
        <f>PPRD!F64+RCV_RCY!F64+IMP!F64-EXP!F64+STK_CHG!F64</f>
        <v>0</v>
      </c>
      <c r="G64" s="10">
        <f>PPRD!G64+RCV_RCY!G64+IMP!G64-EXP!G64+STK_CHG!G64</f>
        <v>0</v>
      </c>
      <c r="H64" s="10">
        <f>PPRD!H64+RCV_RCY!H64+IMP!H64-EXP!H64+STK_CHG!H64</f>
        <v>0</v>
      </c>
      <c r="I64" s="10">
        <f>PPRD!I64+RCV_RCY!I64+IMP!I64-EXP!I64+STK_CHG!I64</f>
        <v>0</v>
      </c>
      <c r="J64" s="10">
        <f>PPRD!J64+RCV_RCY!J64+IMP!J64-EXP!J64+STK_CHG!J64</f>
        <v>0</v>
      </c>
      <c r="K64" s="10">
        <f>PPRD!K64+RCV_RCY!K64+IMP!K64-EXP!K64+STK_CHG!K64</f>
        <v>0</v>
      </c>
      <c r="L64" s="10">
        <f>PPRD!L64+RCV_RCY!L64+IMP!L64-EXP!L64+STK_CHG!L64</f>
        <v>0</v>
      </c>
      <c r="M64" s="10">
        <f>PPRD!M64+RCV_RCY!M64+IMP!M64-EXP!M64+STK_CHG!M64</f>
        <v>0</v>
      </c>
      <c r="N64" s="10">
        <f>PPRD!N64+RCV_RCY!N64+IMP!N64-EXP!N64+STK_CHG!N64</f>
        <v>0</v>
      </c>
      <c r="O64" s="10">
        <f>PPRD!O64+RCV_RCY!O64+IMP!O64-EXP!O64+STK_CHG!O64</f>
        <v>0</v>
      </c>
      <c r="P64" s="10">
        <f>PPRD!P64+RCV_RCY!P64+IMP!P64-EXP!P64+STK_CHG!P64</f>
        <v>0</v>
      </c>
      <c r="Q64" s="10">
        <f>PPRD!Q64+RCV_RCY!Q64+IMP!Q64-EXP!Q64+STK_CHG!Q64</f>
        <v>0</v>
      </c>
      <c r="R64" s="10">
        <f>PPRD!R64+RCV_RCY!R64+IMP!R64-EXP!R64+STK_CHG!R64</f>
        <v>0</v>
      </c>
      <c r="S64" s="10">
        <f>PPRD!S64+RCV_RCY!S64+IMP!S64-EXP!S64+STK_CHG!S64</f>
        <v>0</v>
      </c>
      <c r="T64" s="10">
        <f>PPRD!T64+RCV_RCY!T64+IMP!T64-EXP!T64+STK_CHG!T64</f>
        <v>0</v>
      </c>
      <c r="U64" s="10">
        <f>PPRD!U64+RCV_RCY!U64+IMP!U64-EXP!U64+STK_CHG!U64</f>
        <v>0</v>
      </c>
      <c r="V64" s="10">
        <f>PPRD!V64+RCV_RCY!V64+IMP!V64-EXP!V64+STK_CHG!V64</f>
        <v>0</v>
      </c>
      <c r="W64" s="10">
        <f>PPRD!W64+RCV_RCY!W64+IMP!W64-EXP!W64+STK_CHG!W64</f>
        <v>0</v>
      </c>
      <c r="X64" s="10">
        <f>PPRD!X64+RCV_RCY!X64+IMP!X64-EXP!X64+STK_CHG!X64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PPRD!C65+RCV_RCY!C65+IMP!C65-EXP!C65+STK_CHG!C65</f>
        <v>0</v>
      </c>
      <c r="D65" s="10">
        <f>PPRD!D65+RCV_RCY!D65+IMP!D65-EXP!D65+STK_CHG!D65</f>
        <v>0</v>
      </c>
      <c r="E65" s="10">
        <f>PPRD!E65+RCV_RCY!E65+IMP!E65-EXP!E65+STK_CHG!E65</f>
        <v>0</v>
      </c>
      <c r="F65" s="10">
        <f>PPRD!F65+RCV_RCY!F65+IMP!F65-EXP!F65+STK_CHG!F65</f>
        <v>0</v>
      </c>
      <c r="G65" s="10">
        <f>PPRD!G65+RCV_RCY!G65+IMP!G65-EXP!G65+STK_CHG!G65</f>
        <v>0</v>
      </c>
      <c r="H65" s="10">
        <f>PPRD!H65+RCV_RCY!H65+IMP!H65-EXP!H65+STK_CHG!H65</f>
        <v>0</v>
      </c>
      <c r="I65" s="10">
        <f>PPRD!I65+RCV_RCY!I65+IMP!I65-EXP!I65+STK_CHG!I65</f>
        <v>0</v>
      </c>
      <c r="J65" s="10">
        <f>PPRD!J65+RCV_RCY!J65+IMP!J65-EXP!J65+STK_CHG!J65</f>
        <v>82.825881341358553</v>
      </c>
      <c r="K65" s="10">
        <f>PPRD!K65+RCV_RCY!K65+IMP!K65-EXP!K65+STK_CHG!K65</f>
        <v>128.03215821152193</v>
      </c>
      <c r="L65" s="10">
        <f>PPRD!L65+RCV_RCY!L65+IMP!L65-EXP!L65+STK_CHG!L65</f>
        <v>164.21719690455717</v>
      </c>
      <c r="M65" s="10">
        <f>PPRD!M65+RCV_RCY!M65+IMP!M65-EXP!M65+STK_CHG!M65</f>
        <v>68.632330180567507</v>
      </c>
      <c r="N65" s="10">
        <f>PPRD!N65+RCV_RCY!N65+IMP!N65-EXP!N65+STK_CHG!N65</f>
        <v>147.49269131556318</v>
      </c>
      <c r="O65" s="10">
        <f>PPRD!O65+RCV_RCY!O65+IMP!O65-EXP!O65+STK_CHG!O65</f>
        <v>158.66560619088563</v>
      </c>
      <c r="P65" s="10">
        <f>PPRD!P65+RCV_RCY!P65+IMP!P65-EXP!P65+STK_CHG!P65</f>
        <v>147.73439380911432</v>
      </c>
      <c r="Q65" s="10">
        <f>PPRD!Q65+RCV_RCY!Q65+IMP!Q65-EXP!Q65+STK_CHG!Q65</f>
        <v>125.04342218400687</v>
      </c>
      <c r="R65" s="10">
        <f>PPRD!R65+RCV_RCY!R65+IMP!R65-EXP!R65+STK_CHG!R65</f>
        <v>141.02794496990538</v>
      </c>
      <c r="S65" s="10">
        <f>PPRD!S65+RCV_RCY!S65+IMP!S65-EXP!S65+STK_CHG!S65</f>
        <v>175.86517626827165</v>
      </c>
      <c r="T65" s="10">
        <f>PPRD!T65+RCV_RCY!T65+IMP!T65-EXP!T65+STK_CHG!T65</f>
        <v>206.15631986242477</v>
      </c>
      <c r="U65" s="10">
        <f>PPRD!U65+RCV_RCY!U65+IMP!U65-EXP!U65+STK_CHG!U65</f>
        <v>206.63327601031816</v>
      </c>
      <c r="V65" s="10">
        <f>PPRD!V65+RCV_RCY!V65+IMP!V65-EXP!V65+STK_CHG!V65</f>
        <v>320.02914875322443</v>
      </c>
      <c r="W65" s="10">
        <f>PPRD!W65+RCV_RCY!W65+IMP!W65-EXP!W65+STK_CHG!W65</f>
        <v>391.6232158211522</v>
      </c>
      <c r="X65" s="10">
        <f>PPRD!X65+RCV_RCY!X65+IMP!X65-EXP!X65+STK_CHG!X65</f>
        <v>374.82209802235582</v>
      </c>
    </row>
    <row r="66" spans="1:24" ht="11.25" customHeight="1" x14ac:dyDescent="0.2">
      <c r="A66" s="42" t="s">
        <v>119</v>
      </c>
      <c r="B66" s="9" t="s">
        <v>120</v>
      </c>
      <c r="C66" s="10">
        <f>PPRD!C66+RCV_RCY!C66+IMP!C66-EXP!C66+STK_CHG!C66</f>
        <v>0</v>
      </c>
      <c r="D66" s="10">
        <f>PPRD!D66+RCV_RCY!D66+IMP!D66-EXP!D66+STK_CHG!D66</f>
        <v>0</v>
      </c>
      <c r="E66" s="10">
        <f>PPRD!E66+RCV_RCY!E66+IMP!E66-EXP!E66+STK_CHG!E66</f>
        <v>0</v>
      </c>
      <c r="F66" s="10">
        <f>PPRD!F66+RCV_RCY!F66+IMP!F66-EXP!F66+STK_CHG!F66</f>
        <v>0</v>
      </c>
      <c r="G66" s="10">
        <f>PPRD!G66+RCV_RCY!G66+IMP!G66-EXP!G66+STK_CHG!G66</f>
        <v>0</v>
      </c>
      <c r="H66" s="10">
        <f>PPRD!H66+RCV_RCY!H66+IMP!H66-EXP!H66+STK_CHG!H66</f>
        <v>0</v>
      </c>
      <c r="I66" s="10">
        <f>PPRD!I66+RCV_RCY!I66+IMP!I66-EXP!I66+STK_CHG!I66</f>
        <v>0</v>
      </c>
      <c r="J66" s="10">
        <f>PPRD!J66+RCV_RCY!J66+IMP!J66-EXP!J66+STK_CHG!J66</f>
        <v>-4.3947549441100593</v>
      </c>
      <c r="K66" s="10">
        <f>PPRD!K66+RCV_RCY!K66+IMP!K66-EXP!K66+STK_CHG!K66</f>
        <v>0</v>
      </c>
      <c r="L66" s="10">
        <f>PPRD!L66+RCV_RCY!L66+IMP!L66-EXP!L66+STK_CHG!L66</f>
        <v>-1.7674978503869301</v>
      </c>
      <c r="M66" s="10">
        <f>PPRD!M66+RCV_RCY!M66+IMP!M66-EXP!M66+STK_CHG!M66</f>
        <v>0.88374892519346515</v>
      </c>
      <c r="N66" s="10">
        <f>PPRD!N66+RCV_RCY!N66+IMP!N66-EXP!N66+STK_CHG!N66</f>
        <v>-8.8373172828890798</v>
      </c>
      <c r="O66" s="10">
        <f>PPRD!O66+RCV_RCY!O66+IMP!O66-EXP!O66+STK_CHG!O66</f>
        <v>7.0937231298366292</v>
      </c>
      <c r="P66" s="10">
        <f>PPRD!P66+RCV_RCY!P66+IMP!P66-EXP!P66+STK_CHG!P66</f>
        <v>0</v>
      </c>
      <c r="Q66" s="10">
        <f>PPRD!Q66+RCV_RCY!Q66+IMP!Q66-EXP!Q66+STK_CHG!Q66</f>
        <v>0</v>
      </c>
      <c r="R66" s="10">
        <f>PPRD!R66+RCV_RCY!R66+IMP!R66-EXP!R66+STK_CHG!R66</f>
        <v>0</v>
      </c>
      <c r="S66" s="10">
        <f>PPRD!S66+RCV_RCY!S66+IMP!S66-EXP!S66+STK_CHG!S66</f>
        <v>0</v>
      </c>
      <c r="T66" s="10">
        <f>PPRD!T66+RCV_RCY!T66+IMP!T66-EXP!T66+STK_CHG!T66</f>
        <v>0</v>
      </c>
      <c r="U66" s="10">
        <f>PPRD!U66+RCV_RCY!U66+IMP!U66-EXP!U66+STK_CHG!U66</f>
        <v>0</v>
      </c>
      <c r="V66" s="10">
        <f>PPRD!V66+RCV_RCY!V66+IMP!V66-EXP!V66+STK_CHG!V66</f>
        <v>0</v>
      </c>
      <c r="W66" s="10">
        <f>PPRD!W66+RCV_RCY!W66+IMP!W66-EXP!W66+STK_CHG!W66</f>
        <v>0</v>
      </c>
      <c r="X66" s="10">
        <f>PPRD!X66+RCV_RCY!X66+IMP!X66-EXP!X66+STK_CHG!X66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PPRD!C67+RCV_RCY!C67+IMP!C67-EXP!C67+STK_CHG!C67</f>
        <v>0</v>
      </c>
      <c r="D67" s="10">
        <f>PPRD!D67+RCV_RCY!D67+IMP!D67-EXP!D67+STK_CHG!D67</f>
        <v>0</v>
      </c>
      <c r="E67" s="10">
        <f>PPRD!E67+RCV_RCY!E67+IMP!E67-EXP!E67+STK_CHG!E67</f>
        <v>0</v>
      </c>
      <c r="F67" s="10">
        <f>PPRD!F67+RCV_RCY!F67+IMP!F67-EXP!F67+STK_CHG!F67</f>
        <v>0</v>
      </c>
      <c r="G67" s="10">
        <f>PPRD!G67+RCV_RCY!G67+IMP!G67-EXP!G67+STK_CHG!G67</f>
        <v>0</v>
      </c>
      <c r="H67" s="10">
        <f>PPRD!H67+RCV_RCY!H67+IMP!H67-EXP!H67+STK_CHG!H67</f>
        <v>0</v>
      </c>
      <c r="I67" s="10">
        <f>PPRD!I67+RCV_RCY!I67+IMP!I67-EXP!I67+STK_CHG!I67</f>
        <v>0</v>
      </c>
      <c r="J67" s="10">
        <f>PPRD!J67+RCV_RCY!J67+IMP!J67-EXP!J67+STK_CHG!J67</f>
        <v>0</v>
      </c>
      <c r="K67" s="10">
        <f>PPRD!K67+RCV_RCY!K67+IMP!K67-EXP!K67+STK_CHG!K67</f>
        <v>0</v>
      </c>
      <c r="L67" s="10">
        <f>PPRD!L67+RCV_RCY!L67+IMP!L67-EXP!L67+STK_CHG!L67</f>
        <v>0</v>
      </c>
      <c r="M67" s="10">
        <f>PPRD!M67+RCV_RCY!M67+IMP!M67-EXP!M67+STK_CHG!M67</f>
        <v>0</v>
      </c>
      <c r="N67" s="10">
        <f>PPRD!N67+RCV_RCY!N67+IMP!N67-EXP!N67+STK_CHG!N67</f>
        <v>0</v>
      </c>
      <c r="O67" s="10">
        <f>PPRD!O67+RCV_RCY!O67+IMP!O67-EXP!O67+STK_CHG!O67</f>
        <v>0</v>
      </c>
      <c r="P67" s="10">
        <f>PPRD!P67+RCV_RCY!P67+IMP!P67-EXP!P67+STK_CHG!P67</f>
        <v>0</v>
      </c>
      <c r="Q67" s="10">
        <f>PPRD!Q67+RCV_RCY!Q67+IMP!Q67-EXP!Q67+STK_CHG!Q67</f>
        <v>0</v>
      </c>
      <c r="R67" s="10">
        <f>PPRD!R67+RCV_RCY!R67+IMP!R67-EXP!R67+STK_CHG!R67</f>
        <v>0</v>
      </c>
      <c r="S67" s="10">
        <f>PPRD!S67+RCV_RCY!S67+IMP!S67-EXP!S67+STK_CHG!S67</f>
        <v>0</v>
      </c>
      <c r="T67" s="10">
        <f>PPRD!T67+RCV_RCY!T67+IMP!T67-EXP!T67+STK_CHG!T67</f>
        <v>0</v>
      </c>
      <c r="U67" s="10">
        <f>PPRD!U67+RCV_RCY!U67+IMP!U67-EXP!U67+STK_CHG!U67</f>
        <v>0</v>
      </c>
      <c r="V67" s="10">
        <f>PPRD!V67+RCV_RCY!V67+IMP!V67-EXP!V67+STK_CHG!V67</f>
        <v>0</v>
      </c>
      <c r="W67" s="10">
        <f>PPRD!W67+RCV_RCY!W67+IMP!W67-EXP!W67+STK_CHG!W67</f>
        <v>0</v>
      </c>
      <c r="X67" s="10">
        <f>PPRD!X67+RCV_RCY!X67+IMP!X67-EXP!X67+STK_CHG!X67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PPRD!C68+RCV_RCY!C68+IMP!C68-EXP!C68+STK_CHG!C68</f>
        <v>0</v>
      </c>
      <c r="D68" s="10">
        <f>PPRD!D68+RCV_RCY!D68+IMP!D68-EXP!D68+STK_CHG!D68</f>
        <v>0</v>
      </c>
      <c r="E68" s="10">
        <f>PPRD!E68+RCV_RCY!E68+IMP!E68-EXP!E68+STK_CHG!E68</f>
        <v>0</v>
      </c>
      <c r="F68" s="10">
        <f>PPRD!F68+RCV_RCY!F68+IMP!F68-EXP!F68+STK_CHG!F68</f>
        <v>0</v>
      </c>
      <c r="G68" s="10">
        <f>PPRD!G68+RCV_RCY!G68+IMP!G68-EXP!G68+STK_CHG!G68</f>
        <v>0</v>
      </c>
      <c r="H68" s="10">
        <f>PPRD!H68+RCV_RCY!H68+IMP!H68-EXP!H68+STK_CHG!H68</f>
        <v>0</v>
      </c>
      <c r="I68" s="10">
        <f>PPRD!I68+RCV_RCY!I68+IMP!I68-EXP!I68+STK_CHG!I68</f>
        <v>0</v>
      </c>
      <c r="J68" s="10">
        <f>PPRD!J68+RCV_RCY!J68+IMP!J68-EXP!J68+STK_CHG!J68</f>
        <v>0</v>
      </c>
      <c r="K68" s="10">
        <f>PPRD!K68+RCV_RCY!K68+IMP!K68-EXP!K68+STK_CHG!K68</f>
        <v>0</v>
      </c>
      <c r="L68" s="10">
        <f>PPRD!L68+RCV_RCY!L68+IMP!L68-EXP!L68+STK_CHG!L68</f>
        <v>0</v>
      </c>
      <c r="M68" s="10">
        <f>PPRD!M68+RCV_RCY!M68+IMP!M68-EXP!M68+STK_CHG!M68</f>
        <v>0</v>
      </c>
      <c r="N68" s="10">
        <f>PPRD!N68+RCV_RCY!N68+IMP!N68-EXP!N68+STK_CHG!N68</f>
        <v>0</v>
      </c>
      <c r="O68" s="10">
        <f>PPRD!O68+RCV_RCY!O68+IMP!O68-EXP!O68+STK_CHG!O68</f>
        <v>0</v>
      </c>
      <c r="P68" s="10">
        <f>PPRD!P68+RCV_RCY!P68+IMP!P68-EXP!P68+STK_CHG!P68</f>
        <v>0</v>
      </c>
      <c r="Q68" s="10">
        <f>PPRD!Q68+RCV_RCY!Q68+IMP!Q68-EXP!Q68+STK_CHG!Q68</f>
        <v>0</v>
      </c>
      <c r="R68" s="10">
        <f>PPRD!R68+RCV_RCY!R68+IMP!R68-EXP!R68+STK_CHG!R68</f>
        <v>0</v>
      </c>
      <c r="S68" s="10">
        <f>PPRD!S68+RCV_RCY!S68+IMP!S68-EXP!S68+STK_CHG!S68</f>
        <v>0</v>
      </c>
      <c r="T68" s="10">
        <f>PPRD!T68+RCV_RCY!T68+IMP!T68-EXP!T68+STK_CHG!T68</f>
        <v>0</v>
      </c>
      <c r="U68" s="10">
        <f>PPRD!U68+RCV_RCY!U68+IMP!U68-EXP!U68+STK_CHG!U68</f>
        <v>0</v>
      </c>
      <c r="V68" s="10">
        <f>PPRD!V68+RCV_RCY!V68+IMP!V68-EXP!V68+STK_CHG!V68</f>
        <v>0</v>
      </c>
      <c r="W68" s="10">
        <f>PPRD!W68+RCV_RCY!W68+IMP!W68-EXP!W68+STK_CHG!W68</f>
        <v>0</v>
      </c>
      <c r="X68" s="10">
        <f>PPRD!X68+RCV_RCY!X68+IMP!X68-EXP!X68+STK_CHG!X68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PPRD!C69+RCV_RCY!C69+IMP!C69-EXP!C69+STK_CHG!C69</f>
        <v>0</v>
      </c>
      <c r="D69" s="10">
        <f>PPRD!D69+RCV_RCY!D69+IMP!D69-EXP!D69+STK_CHG!D69</f>
        <v>0</v>
      </c>
      <c r="E69" s="10">
        <f>PPRD!E69+RCV_RCY!E69+IMP!E69-EXP!E69+STK_CHG!E69</f>
        <v>0</v>
      </c>
      <c r="F69" s="10">
        <f>PPRD!F69+RCV_RCY!F69+IMP!F69-EXP!F69+STK_CHG!F69</f>
        <v>0</v>
      </c>
      <c r="G69" s="10">
        <f>PPRD!G69+RCV_RCY!G69+IMP!G69-EXP!G69+STK_CHG!G69</f>
        <v>0</v>
      </c>
      <c r="H69" s="10">
        <f>PPRD!H69+RCV_RCY!H69+IMP!H69-EXP!H69+STK_CHG!H69</f>
        <v>0</v>
      </c>
      <c r="I69" s="10">
        <f>PPRD!I69+RCV_RCY!I69+IMP!I69-EXP!I69+STK_CHG!I69</f>
        <v>0</v>
      </c>
      <c r="J69" s="10">
        <f>PPRD!J69+RCV_RCY!J69+IMP!J69-EXP!J69+STK_CHG!J69</f>
        <v>0</v>
      </c>
      <c r="K69" s="10">
        <f>PPRD!K69+RCV_RCY!K69+IMP!K69-EXP!K69+STK_CHG!K69</f>
        <v>0</v>
      </c>
      <c r="L69" s="10">
        <f>PPRD!L69+RCV_RCY!L69+IMP!L69-EXP!L69+STK_CHG!L69</f>
        <v>0</v>
      </c>
      <c r="M69" s="10">
        <f>PPRD!M69+RCV_RCY!M69+IMP!M69-EXP!M69+STK_CHG!M69</f>
        <v>0</v>
      </c>
      <c r="N69" s="10">
        <f>PPRD!N69+RCV_RCY!N69+IMP!N69-EXP!N69+STK_CHG!N69</f>
        <v>0</v>
      </c>
      <c r="O69" s="10">
        <f>PPRD!O69+RCV_RCY!O69+IMP!O69-EXP!O69+STK_CHG!O69</f>
        <v>0</v>
      </c>
      <c r="P69" s="10">
        <f>PPRD!P69+RCV_RCY!P69+IMP!P69-EXP!P69+STK_CHG!P69</f>
        <v>0</v>
      </c>
      <c r="Q69" s="10">
        <f>PPRD!Q69+RCV_RCY!Q69+IMP!Q69-EXP!Q69+STK_CHG!Q69</f>
        <v>0</v>
      </c>
      <c r="R69" s="10">
        <f>PPRD!R69+RCV_RCY!R69+IMP!R69-EXP!R69+STK_CHG!R69</f>
        <v>0</v>
      </c>
      <c r="S69" s="10">
        <f>PPRD!S69+RCV_RCY!S69+IMP!S69-EXP!S69+STK_CHG!S69</f>
        <v>0</v>
      </c>
      <c r="T69" s="10">
        <f>PPRD!T69+RCV_RCY!T69+IMP!T69-EXP!T69+STK_CHG!T69</f>
        <v>0</v>
      </c>
      <c r="U69" s="10">
        <f>PPRD!U69+RCV_RCY!U69+IMP!U69-EXP!U69+STK_CHG!U69</f>
        <v>0</v>
      </c>
      <c r="V69" s="10">
        <f>PPRD!V69+RCV_RCY!V69+IMP!V69-EXP!V69+STK_CHG!V69</f>
        <v>0</v>
      </c>
      <c r="W69" s="10">
        <f>PPRD!W69+RCV_RCY!W69+IMP!W69-EXP!W69+STK_CHG!W69</f>
        <v>0</v>
      </c>
      <c r="X69" s="10">
        <f>PPRD!X69+RCV_RCY!X69+IMP!X69-EXP!X69+STK_CHG!X69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PPRD!C70+RCV_RCY!C70+IMP!C70-EXP!C70+STK_CHG!C70</f>
        <v>0</v>
      </c>
      <c r="D70" s="10">
        <f>PPRD!D70+RCV_RCY!D70+IMP!D70-EXP!D70+STK_CHG!D70</f>
        <v>0</v>
      </c>
      <c r="E70" s="10">
        <f>PPRD!E70+RCV_RCY!E70+IMP!E70-EXP!E70+STK_CHG!E70</f>
        <v>0</v>
      </c>
      <c r="F70" s="10">
        <f>PPRD!F70+RCV_RCY!F70+IMP!F70-EXP!F70+STK_CHG!F70</f>
        <v>0</v>
      </c>
      <c r="G70" s="10">
        <f>PPRD!G70+RCV_RCY!G70+IMP!G70-EXP!G70+STK_CHG!G70</f>
        <v>0</v>
      </c>
      <c r="H70" s="10">
        <f>PPRD!H70+RCV_RCY!H70+IMP!H70-EXP!H70+STK_CHG!H70</f>
        <v>0</v>
      </c>
      <c r="I70" s="10">
        <f>PPRD!I70+RCV_RCY!I70+IMP!I70-EXP!I70+STK_CHG!I70</f>
        <v>0</v>
      </c>
      <c r="J70" s="10">
        <f>PPRD!J70+RCV_RCY!J70+IMP!J70-EXP!J70+STK_CHG!J70</f>
        <v>0</v>
      </c>
      <c r="K70" s="10">
        <f>PPRD!K70+RCV_RCY!K70+IMP!K70-EXP!K70+STK_CHG!K70</f>
        <v>0</v>
      </c>
      <c r="L70" s="10">
        <f>PPRD!L70+RCV_RCY!L70+IMP!L70-EXP!L70+STK_CHG!L70</f>
        <v>0</v>
      </c>
      <c r="M70" s="10">
        <f>PPRD!M70+RCV_RCY!M70+IMP!M70-EXP!M70+STK_CHG!M70</f>
        <v>0</v>
      </c>
      <c r="N70" s="10">
        <f>PPRD!N70+RCV_RCY!N70+IMP!N70-EXP!N70+STK_CHG!N70</f>
        <v>0</v>
      </c>
      <c r="O70" s="10">
        <f>PPRD!O70+RCV_RCY!O70+IMP!O70-EXP!O70+STK_CHG!O70</f>
        <v>0</v>
      </c>
      <c r="P70" s="10">
        <f>PPRD!P70+RCV_RCY!P70+IMP!P70-EXP!P70+STK_CHG!P70</f>
        <v>0</v>
      </c>
      <c r="Q70" s="10">
        <f>PPRD!Q70+RCV_RCY!Q70+IMP!Q70-EXP!Q70+STK_CHG!Q70</f>
        <v>0</v>
      </c>
      <c r="R70" s="10">
        <f>PPRD!R70+RCV_RCY!R70+IMP!R70-EXP!R70+STK_CHG!R70</f>
        <v>0</v>
      </c>
      <c r="S70" s="10">
        <f>PPRD!S70+RCV_RCY!S70+IMP!S70-EXP!S70+STK_CHG!S70</f>
        <v>0</v>
      </c>
      <c r="T70" s="10">
        <f>PPRD!T70+RCV_RCY!T70+IMP!T70-EXP!T70+STK_CHG!T70</f>
        <v>0</v>
      </c>
      <c r="U70" s="10">
        <f>PPRD!U70+RCV_RCY!U70+IMP!U70-EXP!U70+STK_CHG!U70</f>
        <v>0</v>
      </c>
      <c r="V70" s="10">
        <f>PPRD!V70+RCV_RCY!V70+IMP!V70-EXP!V70+STK_CHG!V70</f>
        <v>0</v>
      </c>
      <c r="W70" s="10">
        <f>PPRD!W70+RCV_RCY!W70+IMP!W70-EXP!W70+STK_CHG!W70</f>
        <v>0</v>
      </c>
      <c r="X70" s="10">
        <f>PPRD!X70+RCV_RCY!X70+IMP!X70-EXP!X70+STK_CHG!X70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96.039982803095441</v>
      </c>
      <c r="D71" s="37">
        <f t="shared" si="22"/>
        <v>224.82570937231299</v>
      </c>
      <c r="E71" s="37">
        <f t="shared" si="22"/>
        <v>111.89931212381771</v>
      </c>
      <c r="F71" s="37">
        <f t="shared" si="22"/>
        <v>88.516251074806519</v>
      </c>
      <c r="G71" s="37">
        <f t="shared" si="22"/>
        <v>90.307652622527939</v>
      </c>
      <c r="H71" s="37">
        <f t="shared" si="22"/>
        <v>85.363542562338779</v>
      </c>
      <c r="I71" s="37">
        <f t="shared" si="22"/>
        <v>80.897162510748061</v>
      </c>
      <c r="J71" s="37">
        <f t="shared" si="22"/>
        <v>105.76096302665522</v>
      </c>
      <c r="K71" s="37">
        <f t="shared" si="22"/>
        <v>74.830438521066199</v>
      </c>
      <c r="L71" s="37">
        <f t="shared" si="22"/>
        <v>21.1140154772141</v>
      </c>
      <c r="M71" s="37">
        <f t="shared" si="22"/>
        <v>30.476698194325021</v>
      </c>
      <c r="N71" s="37">
        <f t="shared" si="22"/>
        <v>28.733104041272572</v>
      </c>
      <c r="O71" s="37">
        <f t="shared" si="22"/>
        <v>27.419518486672391</v>
      </c>
      <c r="P71" s="37">
        <f t="shared" si="22"/>
        <v>40.985898538263115</v>
      </c>
      <c r="Q71" s="37">
        <f t="shared" si="22"/>
        <v>69.886328460877024</v>
      </c>
      <c r="R71" s="37">
        <f t="shared" si="22"/>
        <v>71.988048151332748</v>
      </c>
      <c r="S71" s="37">
        <f t="shared" si="22"/>
        <v>79.535683576956131</v>
      </c>
      <c r="T71" s="37">
        <f t="shared" si="22"/>
        <v>92.921840068787617</v>
      </c>
      <c r="U71" s="37">
        <f t="shared" si="22"/>
        <v>171.1231298366294</v>
      </c>
      <c r="V71" s="37">
        <f t="shared" si="22"/>
        <v>153.18392089423907</v>
      </c>
      <c r="W71" s="37">
        <f t="shared" si="22"/>
        <v>281.64763542562332</v>
      </c>
      <c r="X71" s="37">
        <f t="shared" ref="X71" si="23">SUM(X72:X73)</f>
        <v>319.38796216680998</v>
      </c>
    </row>
    <row r="72" spans="1:24" ht="11.25" customHeight="1" x14ac:dyDescent="0.2">
      <c r="A72" s="42" t="s">
        <v>131</v>
      </c>
      <c r="B72" s="9" t="s">
        <v>132</v>
      </c>
      <c r="C72" s="10">
        <f>PPRD!C72+RCV_RCY!C72+IMP!C72-EXP!C72+STK_CHG!C72</f>
        <v>96.039982803095441</v>
      </c>
      <c r="D72" s="10">
        <f>PPRD!D72+RCV_RCY!D72+IMP!D72-EXP!D72+STK_CHG!D72</f>
        <v>224.82570937231299</v>
      </c>
      <c r="E72" s="10">
        <f>PPRD!E72+RCV_RCY!E72+IMP!E72-EXP!E72+STK_CHG!E72</f>
        <v>111.89931212381771</v>
      </c>
      <c r="F72" s="10">
        <f>PPRD!F72+RCV_RCY!F72+IMP!F72-EXP!F72+STK_CHG!F72</f>
        <v>88.516251074806519</v>
      </c>
      <c r="G72" s="10">
        <f>PPRD!G72+RCV_RCY!G72+IMP!G72-EXP!G72+STK_CHG!G72</f>
        <v>90.307652622527939</v>
      </c>
      <c r="H72" s="10">
        <f>PPRD!H72+RCV_RCY!H72+IMP!H72-EXP!H72+STK_CHG!H72</f>
        <v>85.363542562338779</v>
      </c>
      <c r="I72" s="10">
        <f>PPRD!I72+RCV_RCY!I72+IMP!I72-EXP!I72+STK_CHG!I72</f>
        <v>80.897162510748061</v>
      </c>
      <c r="J72" s="10">
        <f>PPRD!J72+RCV_RCY!J72+IMP!J72-EXP!J72+STK_CHG!J72</f>
        <v>105.76096302665522</v>
      </c>
      <c r="K72" s="10">
        <f>PPRD!K72+RCV_RCY!K72+IMP!K72-EXP!K72+STK_CHG!K72</f>
        <v>74.830438521066199</v>
      </c>
      <c r="L72" s="10">
        <f>PPRD!L72+RCV_RCY!L72+IMP!L72-EXP!L72+STK_CHG!L72</f>
        <v>21.1140154772141</v>
      </c>
      <c r="M72" s="10">
        <f>PPRD!M72+RCV_RCY!M72+IMP!M72-EXP!M72+STK_CHG!M72</f>
        <v>30.476698194325021</v>
      </c>
      <c r="N72" s="10">
        <f>PPRD!N72+RCV_RCY!N72+IMP!N72-EXP!N72+STK_CHG!N72</f>
        <v>28.733104041272572</v>
      </c>
      <c r="O72" s="10">
        <f>PPRD!O72+RCV_RCY!O72+IMP!O72-EXP!O72+STK_CHG!O72</f>
        <v>27.347893379191738</v>
      </c>
      <c r="P72" s="10">
        <f>PPRD!P72+RCV_RCY!P72+IMP!P72-EXP!P72+STK_CHG!P72</f>
        <v>40.818744625967327</v>
      </c>
      <c r="Q72" s="10">
        <f>PPRD!Q72+RCV_RCY!Q72+IMP!Q72-EXP!Q72+STK_CHG!Q72</f>
        <v>67.306792777300075</v>
      </c>
      <c r="R72" s="10">
        <f>PPRD!R72+RCV_RCY!R72+IMP!R72-EXP!R72+STK_CHG!R72</f>
        <v>69.336887360275142</v>
      </c>
      <c r="S72" s="10">
        <f>PPRD!S72+RCV_RCY!S72+IMP!S72-EXP!S72+STK_CHG!S72</f>
        <v>76.621754084264822</v>
      </c>
      <c r="T72" s="10">
        <f>PPRD!T72+RCV_RCY!T72+IMP!T72-EXP!T72+STK_CHG!T72</f>
        <v>90.000085984522784</v>
      </c>
      <c r="U72" s="10">
        <f>PPRD!U72+RCV_RCY!U72+IMP!U72-EXP!U72+STK_CHG!U72</f>
        <v>168.65348237317284</v>
      </c>
      <c r="V72" s="10">
        <f>PPRD!V72+RCV_RCY!V72+IMP!V72-EXP!V72+STK_CHG!V72</f>
        <v>150.73456577815995</v>
      </c>
      <c r="W72" s="10">
        <f>PPRD!W72+RCV_RCY!W72+IMP!W72-EXP!W72+STK_CHG!W72</f>
        <v>279.20171969045566</v>
      </c>
      <c r="X72" s="10">
        <f>PPRD!X72+RCV_RCY!X72+IMP!X72-EXP!X72+STK_CHG!X72</f>
        <v>316.87704213241619</v>
      </c>
    </row>
    <row r="73" spans="1:24" ht="11.25" customHeight="1" x14ac:dyDescent="0.2">
      <c r="A73" s="42" t="s">
        <v>133</v>
      </c>
      <c r="B73" s="9" t="s">
        <v>134</v>
      </c>
      <c r="C73" s="10">
        <f>PPRD!C73+RCV_RCY!C73+IMP!C73-EXP!C73+STK_CHG!C73</f>
        <v>0</v>
      </c>
      <c r="D73" s="10">
        <f>PPRD!D73+RCV_RCY!D73+IMP!D73-EXP!D73+STK_CHG!D73</f>
        <v>0</v>
      </c>
      <c r="E73" s="10">
        <f>PPRD!E73+RCV_RCY!E73+IMP!E73-EXP!E73+STK_CHG!E73</f>
        <v>0</v>
      </c>
      <c r="F73" s="10">
        <f>PPRD!F73+RCV_RCY!F73+IMP!F73-EXP!F73+STK_CHG!F73</f>
        <v>0</v>
      </c>
      <c r="G73" s="10">
        <f>PPRD!G73+RCV_RCY!G73+IMP!G73-EXP!G73+STK_CHG!G73</f>
        <v>0</v>
      </c>
      <c r="H73" s="10">
        <f>PPRD!H73+RCV_RCY!H73+IMP!H73-EXP!H73+STK_CHG!H73</f>
        <v>0</v>
      </c>
      <c r="I73" s="10">
        <f>PPRD!I73+RCV_RCY!I73+IMP!I73-EXP!I73+STK_CHG!I73</f>
        <v>0</v>
      </c>
      <c r="J73" s="10">
        <f>PPRD!J73+RCV_RCY!J73+IMP!J73-EXP!J73+STK_CHG!J73</f>
        <v>0</v>
      </c>
      <c r="K73" s="10">
        <f>PPRD!K73+RCV_RCY!K73+IMP!K73-EXP!K73+STK_CHG!K73</f>
        <v>0</v>
      </c>
      <c r="L73" s="10">
        <f>PPRD!L73+RCV_RCY!L73+IMP!L73-EXP!L73+STK_CHG!L73</f>
        <v>0</v>
      </c>
      <c r="M73" s="10">
        <f>PPRD!M73+RCV_RCY!M73+IMP!M73-EXP!M73+STK_CHG!M73</f>
        <v>0</v>
      </c>
      <c r="N73" s="10">
        <f>PPRD!N73+RCV_RCY!N73+IMP!N73-EXP!N73+STK_CHG!N73</f>
        <v>0</v>
      </c>
      <c r="O73" s="10">
        <f>PPRD!O73+RCV_RCY!O73+IMP!O73-EXP!O73+STK_CHG!O73</f>
        <v>7.1625107480653469E-2</v>
      </c>
      <c r="P73" s="10">
        <f>PPRD!P73+RCV_RCY!P73+IMP!P73-EXP!P73+STK_CHG!P73</f>
        <v>0.16715391229578669</v>
      </c>
      <c r="Q73" s="10">
        <f>PPRD!Q73+RCV_RCY!Q73+IMP!Q73-EXP!Q73+STK_CHG!Q73</f>
        <v>2.5795356835769558</v>
      </c>
      <c r="R73" s="10">
        <f>PPRD!R73+RCV_RCY!R73+IMP!R73-EXP!R73+STK_CHG!R73</f>
        <v>2.6511607910576092</v>
      </c>
      <c r="S73" s="10">
        <f>PPRD!S73+RCV_RCY!S73+IMP!S73-EXP!S73+STK_CHG!S73</f>
        <v>2.9139294926913162</v>
      </c>
      <c r="T73" s="10">
        <f>PPRD!T73+RCV_RCY!T73+IMP!T73-EXP!T73+STK_CHG!T73</f>
        <v>2.921754084264832</v>
      </c>
      <c r="U73" s="10">
        <f>PPRD!U73+RCV_RCY!U73+IMP!U73-EXP!U73+STK_CHG!U73</f>
        <v>2.4696474634565782</v>
      </c>
      <c r="V73" s="10">
        <f>PPRD!V73+RCV_RCY!V73+IMP!V73-EXP!V73+STK_CHG!V73</f>
        <v>2.4493551160791061</v>
      </c>
      <c r="W73" s="10">
        <f>PPRD!W73+RCV_RCY!W73+IMP!W73-EXP!W73+STK_CHG!W73</f>
        <v>2.4459157351676701</v>
      </c>
      <c r="X73" s="10">
        <f>PPRD!X73+RCV_RCY!X73+IMP!X73-EXP!X73+STK_CHG!X73</f>
        <v>2.5109200343938092</v>
      </c>
    </row>
    <row r="74" spans="1:24" ht="11.25" customHeight="1" x14ac:dyDescent="0.2">
      <c r="A74" s="35" t="s">
        <v>135</v>
      </c>
      <c r="B74" s="36" t="s">
        <v>136</v>
      </c>
      <c r="C74" s="37">
        <f>PPRD!C74+RCV_RCY!C74+IMP!C74-EXP!C74+STK_CHG!C74</f>
        <v>1407.3946689595871</v>
      </c>
      <c r="D74" s="37">
        <f>PPRD!D74+RCV_RCY!D74+IMP!D74-EXP!D74+STK_CHG!D74</f>
        <v>1404.8151332760101</v>
      </c>
      <c r="E74" s="37">
        <f>PPRD!E74+RCV_RCY!E74+IMP!E74-EXP!E74+STK_CHG!E74</f>
        <v>1422.0980223559759</v>
      </c>
      <c r="F74" s="37">
        <f>PPRD!F74+RCV_RCY!F74+IMP!F74-EXP!F74+STK_CHG!F74</f>
        <v>1265.5202063628551</v>
      </c>
      <c r="G74" s="37">
        <f>PPRD!G74+RCV_RCY!G74+IMP!G74-EXP!G74+STK_CHG!G74</f>
        <v>1431.1263972484951</v>
      </c>
      <c r="H74" s="37">
        <f>PPRD!H74+RCV_RCY!H74+IMP!H74-EXP!H74+STK_CHG!H74</f>
        <v>1432.932072226999</v>
      </c>
      <c r="I74" s="37">
        <f>PPRD!I74+RCV_RCY!I74+IMP!I74-EXP!I74+STK_CHG!I74</f>
        <v>1452.794496990542</v>
      </c>
      <c r="J74" s="37">
        <f>PPRD!J74+RCV_RCY!J74+IMP!J74-EXP!J74+STK_CHG!J74</f>
        <v>1988.564058469475</v>
      </c>
      <c r="K74" s="37">
        <f>PPRD!K74+RCV_RCY!K74+IMP!K74-EXP!K74+STK_CHG!K74</f>
        <v>2895.7867583834909</v>
      </c>
      <c r="L74" s="37">
        <f>PPRD!L74+RCV_RCY!L74+IMP!L74-EXP!L74+STK_CHG!L74</f>
        <v>2979.6</v>
      </c>
      <c r="M74" s="37">
        <f>PPRD!M74+RCV_RCY!M74+IMP!M74-EXP!M74+STK_CHG!M74</f>
        <v>2922.830008598452</v>
      </c>
      <c r="N74" s="37">
        <f>PPRD!N74+RCV_RCY!N74+IMP!N74-EXP!N74+STK_CHG!N74</f>
        <v>2978.9</v>
      </c>
      <c r="O74" s="37">
        <f>PPRD!O74+RCV_RCY!O74+IMP!O74-EXP!O74+STK_CHG!O74</f>
        <v>3008.4900257953568</v>
      </c>
      <c r="P74" s="37">
        <f>PPRD!P74+RCV_RCY!P74+IMP!P74-EXP!P74+STK_CHG!P74</f>
        <v>2922.2</v>
      </c>
      <c r="Q74" s="37">
        <f>PPRD!Q74+RCV_RCY!Q74+IMP!Q74-EXP!Q74+STK_CHG!Q74</f>
        <v>2941.2</v>
      </c>
      <c r="R74" s="37">
        <f>PPRD!R74+RCV_RCY!R74+IMP!R74-EXP!R74+STK_CHG!R74</f>
        <v>2940.099999999999</v>
      </c>
      <c r="S74" s="37">
        <f>PPRD!S74+RCV_RCY!S74+IMP!S74-EXP!S74+STK_CHG!S74</f>
        <v>2810.7</v>
      </c>
      <c r="T74" s="37">
        <f>PPRD!T74+RCV_RCY!T74+IMP!T74-EXP!T74+STK_CHG!T74</f>
        <v>2907</v>
      </c>
      <c r="U74" s="37">
        <f>PPRD!U74+RCV_RCY!U74+IMP!U74-EXP!U74+STK_CHG!U74</f>
        <v>2877</v>
      </c>
      <c r="V74" s="37">
        <f>PPRD!V74+RCV_RCY!V74+IMP!V74-EXP!V74+STK_CHG!V74</f>
        <v>2846</v>
      </c>
      <c r="W74" s="37">
        <f>PPRD!W74+RCV_RCY!W74+IMP!W74-EXP!W74+STK_CHG!W74</f>
        <v>2887</v>
      </c>
      <c r="X74" s="37">
        <f>PPRD!X74+RCV_RCY!X74+IMP!X74-EXP!X74+STK_CHG!X74</f>
        <v>2866</v>
      </c>
    </row>
    <row r="75" spans="1:24" ht="11.25" customHeight="1" x14ac:dyDescent="0.2">
      <c r="A75" s="35" t="s">
        <v>137</v>
      </c>
      <c r="B75" s="36" t="s">
        <v>138</v>
      </c>
      <c r="C75" s="37">
        <f>PPRD!C75+RCV_RCY!C75+IMP!C75-EXP!C75+STK_CHG!C75</f>
        <v>0</v>
      </c>
      <c r="D75" s="37">
        <f>PPRD!D75+RCV_RCY!D75+IMP!D75-EXP!D75+STK_CHG!D75</f>
        <v>0</v>
      </c>
      <c r="E75" s="37">
        <f>PPRD!E75+RCV_RCY!E75+IMP!E75-EXP!E75+STK_CHG!E75</f>
        <v>0</v>
      </c>
      <c r="F75" s="37">
        <f>PPRD!F75+RCV_RCY!F75+IMP!F75-EXP!F75+STK_CHG!F75</f>
        <v>0</v>
      </c>
      <c r="G75" s="37">
        <f>PPRD!G75+RCV_RCY!G75+IMP!G75-EXP!G75+STK_CHG!G75</f>
        <v>0</v>
      </c>
      <c r="H75" s="37">
        <f>PPRD!H75+RCV_RCY!H75+IMP!H75-EXP!H75+STK_CHG!H75</f>
        <v>0</v>
      </c>
      <c r="I75" s="37">
        <f>PPRD!I75+RCV_RCY!I75+IMP!I75-EXP!I75+STK_CHG!I75</f>
        <v>0</v>
      </c>
      <c r="J75" s="37">
        <f>PPRD!J75+RCV_RCY!J75+IMP!J75-EXP!J75+STK_CHG!J75</f>
        <v>0</v>
      </c>
      <c r="K75" s="37">
        <f>PPRD!K75+RCV_RCY!K75+IMP!K75-EXP!K75+STK_CHG!K75</f>
        <v>0</v>
      </c>
      <c r="L75" s="37">
        <f>PPRD!L75+RCV_RCY!L75+IMP!L75-EXP!L75+STK_CHG!L75</f>
        <v>0</v>
      </c>
      <c r="M75" s="37">
        <f>PPRD!M75+RCV_RCY!M75+IMP!M75-EXP!M75+STK_CHG!M75</f>
        <v>0</v>
      </c>
      <c r="N75" s="37">
        <f>PPRD!N75+RCV_RCY!N75+IMP!N75-EXP!N75+STK_CHG!N75</f>
        <v>0</v>
      </c>
      <c r="O75" s="37">
        <f>PPRD!O75+RCV_RCY!O75+IMP!O75-EXP!O75+STK_CHG!O75</f>
        <v>0</v>
      </c>
      <c r="P75" s="37">
        <f>PPRD!P75+RCV_RCY!P75+IMP!P75-EXP!P75+STK_CHG!P75</f>
        <v>0</v>
      </c>
      <c r="Q75" s="37">
        <f>PPRD!Q75+RCV_RCY!Q75+IMP!Q75-EXP!Q75+STK_CHG!Q75</f>
        <v>0</v>
      </c>
      <c r="R75" s="37">
        <f>PPRD!R75+RCV_RCY!R75+IMP!R75-EXP!R75+STK_CHG!R75</f>
        <v>0</v>
      </c>
      <c r="S75" s="37">
        <f>PPRD!S75+RCV_RCY!S75+IMP!S75-EXP!S75+STK_CHG!S75</f>
        <v>0</v>
      </c>
      <c r="T75" s="37">
        <f>PPRD!T75+RCV_RCY!T75+IMP!T75-EXP!T75+STK_CHG!T75</f>
        <v>0</v>
      </c>
      <c r="U75" s="37">
        <f>PPRD!U75+RCV_RCY!U75+IMP!U75-EXP!U75+STK_CHG!U75</f>
        <v>0</v>
      </c>
      <c r="V75" s="37">
        <f>PPRD!V75+RCV_RCY!V75+IMP!V75-EXP!V75+STK_CHG!V75</f>
        <v>0</v>
      </c>
      <c r="W75" s="37">
        <f>PPRD!W75+RCV_RCY!W75+IMP!W75-EXP!W75+STK_CHG!W75</f>
        <v>0</v>
      </c>
      <c r="X75" s="37">
        <f>PPRD!X75+RCV_RCY!X75+IMP!X75-EXP!X75+STK_CHG!X75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PPRD!C76+RCV_RCY!C76+IMP!C76-EXP!C76+STK_CHG!C76</f>
        <v>-59.845227858985339</v>
      </c>
      <c r="D76" s="40">
        <f>PPRD!D76+RCV_RCY!D76+IMP!D76-EXP!D76+STK_CHG!D76</f>
        <v>-112.63972484952704</v>
      </c>
      <c r="E76" s="40">
        <f>PPRD!E76+RCV_RCY!E76+IMP!E76-EXP!E76+STK_CHG!E76</f>
        <v>-245.39982803095444</v>
      </c>
      <c r="F76" s="40">
        <f>PPRD!F76+RCV_RCY!F76+IMP!F76-EXP!F76+STK_CHG!F76</f>
        <v>-179.19174548581253</v>
      </c>
      <c r="G76" s="40">
        <f>PPRD!G76+RCV_RCY!G76+IMP!G76-EXP!G76+STK_CHG!G76</f>
        <v>-101.63370593293212</v>
      </c>
      <c r="H76" s="40">
        <f>PPRD!H76+RCV_RCY!H76+IMP!H76-EXP!H76+STK_CHG!H76</f>
        <v>-249.61306964746339</v>
      </c>
      <c r="I76" s="40">
        <f>PPRD!I76+RCV_RCY!I76+IMP!I76-EXP!I76+STK_CHG!I76</f>
        <v>-367.41186586414449</v>
      </c>
      <c r="J76" s="40">
        <f>PPRD!J76+RCV_RCY!J76+IMP!J76-EXP!J76+STK_CHG!J76</f>
        <v>-179.70765262252797</v>
      </c>
      <c r="K76" s="40">
        <f>PPRD!K76+RCV_RCY!K76+IMP!K76-EXP!K76+STK_CHG!K76</f>
        <v>-365.26225279449699</v>
      </c>
      <c r="L76" s="40">
        <f>PPRD!L76+RCV_RCY!L76+IMP!L76-EXP!L76+STK_CHG!L76</f>
        <v>-197.33447979363717</v>
      </c>
      <c r="M76" s="40">
        <f>PPRD!M76+RCV_RCY!M76+IMP!M76-EXP!M76+STK_CHG!M76</f>
        <v>-195.52880481513324</v>
      </c>
      <c r="N76" s="40">
        <f>PPRD!N76+RCV_RCY!N76+IMP!N76-EXP!N76+STK_CHG!N76</f>
        <v>-163.88650042992259</v>
      </c>
      <c r="O76" s="40">
        <f>PPRD!O76+RCV_RCY!O76+IMP!O76-EXP!O76+STK_CHG!O76</f>
        <v>21.754084264832443</v>
      </c>
      <c r="P76" s="40">
        <f>PPRD!P76+RCV_RCY!P76+IMP!P76-EXP!P76+STK_CHG!P76</f>
        <v>-173.34479793637138</v>
      </c>
      <c r="Q76" s="40">
        <f>PPRD!Q76+RCV_RCY!Q76+IMP!Q76-EXP!Q76+STK_CHG!Q76</f>
        <v>-612.72570937231285</v>
      </c>
      <c r="R76" s="40">
        <f>PPRD!R76+RCV_RCY!R76+IMP!R76-EXP!R76+STK_CHG!R76</f>
        <v>-578.50386930352533</v>
      </c>
      <c r="S76" s="40">
        <f>PPRD!S76+RCV_RCY!S76+IMP!S76-EXP!S76+STK_CHG!S76</f>
        <v>-431.38435081685293</v>
      </c>
      <c r="T76" s="40">
        <f>PPRD!T76+RCV_RCY!T76+IMP!T76-EXP!T76+STK_CHG!T76</f>
        <v>-248.80705073086847</v>
      </c>
      <c r="U76" s="40">
        <f>PPRD!U76+RCV_RCY!U76+IMP!U76-EXP!U76+STK_CHG!U76</f>
        <v>-218.78168529664657</v>
      </c>
      <c r="V76" s="40">
        <f>PPRD!V76+RCV_RCY!V76+IMP!V76-EXP!V76+STK_CHG!V76</f>
        <v>130.52613929492691</v>
      </c>
      <c r="W76" s="40">
        <f>PPRD!W76+RCV_RCY!W76+IMP!W76-EXP!W76+STK_CHG!W76</f>
        <v>240.09595872742898</v>
      </c>
      <c r="X76" s="40">
        <f>PPRD!X76+RCV_RCY!X76+IMP!X76-EXP!X76+STK_CHG!X76</f>
        <v>189.04247635425611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146</v>
      </c>
      <c r="B1" s="4" t="s">
        <v>335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V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34.889681857265685</v>
      </c>
      <c r="K2" s="31">
        <f t="shared" si="0"/>
        <v>69.503267411865863</v>
      </c>
      <c r="L2" s="31">
        <f t="shared" si="0"/>
        <v>15.686500429922612</v>
      </c>
      <c r="M2" s="31">
        <f t="shared" si="0"/>
        <v>15.896646603611348</v>
      </c>
      <c r="N2" s="31">
        <f t="shared" si="0"/>
        <v>9.2433361994840926</v>
      </c>
      <c r="O2" s="31">
        <f t="shared" si="0"/>
        <v>14.18959587274291</v>
      </c>
      <c r="P2" s="31">
        <f t="shared" si="0"/>
        <v>41.555288048151326</v>
      </c>
      <c r="Q2" s="31">
        <f t="shared" si="0"/>
        <v>80.069905417024927</v>
      </c>
      <c r="R2" s="31">
        <f t="shared" si="0"/>
        <v>44.595872742906273</v>
      </c>
      <c r="S2" s="31">
        <f t="shared" si="0"/>
        <v>31.419862424763544</v>
      </c>
      <c r="T2" s="31">
        <f t="shared" si="0"/>
        <v>27.899828030954431</v>
      </c>
      <c r="U2" s="31">
        <f t="shared" si="0"/>
        <v>18.094754944110061</v>
      </c>
      <c r="V2" s="31">
        <f t="shared" si="0"/>
        <v>34.201461736887353</v>
      </c>
      <c r="W2" s="31">
        <f t="shared" ref="W2:X2" si="1">SUM(W3,W17,W22,W25,W26,W51,W52,W71,W74,W75,W76)</f>
        <v>43.104729148753222</v>
      </c>
      <c r="X2" s="31">
        <f t="shared" si="1"/>
        <v>33.949957007738597</v>
      </c>
    </row>
    <row r="3" spans="1:24" ht="11.25" customHeight="1" x14ac:dyDescent="0.2">
      <c r="A3" s="32" t="s">
        <v>3</v>
      </c>
      <c r="B3" s="33" t="s">
        <v>4</v>
      </c>
      <c r="C3" s="34">
        <f t="shared" ref="C3:V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ref="W3:X3" si="3">SUM(W4,W8,W11)</f>
        <v>0</v>
      </c>
      <c r="X3" s="34">
        <f t="shared" si="3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V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ref="W4:X4" si="5">SUM(W5:W7)</f>
        <v>0</v>
      </c>
      <c r="X4" s="29">
        <f t="shared" si="5"/>
        <v>0</v>
      </c>
    </row>
    <row r="5" spans="1:24" ht="11.25" customHeight="1" x14ac:dyDescent="0.2">
      <c r="A5" s="41" t="s">
        <v>5</v>
      </c>
      <c r="B5" s="9" t="s">
        <v>6</v>
      </c>
      <c r="C5" s="10">
        <f>INTMARB_IN!C5+INTMARB_EX!C5</f>
        <v>0</v>
      </c>
      <c r="D5" s="10">
        <f>INTMARB_IN!D5+INTMARB_EX!D5</f>
        <v>0</v>
      </c>
      <c r="E5" s="10">
        <f>INTMARB_IN!E5+INTMARB_EX!E5</f>
        <v>0</v>
      </c>
      <c r="F5" s="10">
        <f>INTMARB_IN!F5+INTMARB_EX!F5</f>
        <v>0</v>
      </c>
      <c r="G5" s="10">
        <f>INTMARB_IN!G5+INTMARB_EX!G5</f>
        <v>0</v>
      </c>
      <c r="H5" s="10">
        <f>INTMARB_IN!H5+INTMARB_EX!H5</f>
        <v>0</v>
      </c>
      <c r="I5" s="10">
        <f>INTMARB_IN!I5+INTMARB_EX!I5</f>
        <v>0</v>
      </c>
      <c r="J5" s="10">
        <f>INTMARB_IN!J5+INTMARB_EX!J5</f>
        <v>0</v>
      </c>
      <c r="K5" s="10">
        <f>INTMARB_IN!K5+INTMARB_EX!K5</f>
        <v>0</v>
      </c>
      <c r="L5" s="10">
        <f>INTMARB_IN!L5+INTMARB_EX!L5</f>
        <v>0</v>
      </c>
      <c r="M5" s="10">
        <f>INTMARB_IN!M5+INTMARB_EX!M5</f>
        <v>0</v>
      </c>
      <c r="N5" s="10">
        <f>INTMARB_IN!N5+INTMARB_EX!N5</f>
        <v>0</v>
      </c>
      <c r="O5" s="10">
        <f>INTMARB_IN!O5+INTMARB_EX!O5</f>
        <v>0</v>
      </c>
      <c r="P5" s="10">
        <f>INTMARB_IN!P5+INTMARB_EX!P5</f>
        <v>0</v>
      </c>
      <c r="Q5" s="10">
        <f>INTMARB_IN!Q5+INTMARB_EX!Q5</f>
        <v>0</v>
      </c>
      <c r="R5" s="10">
        <f>INTMARB_IN!R5+INTMARB_EX!R5</f>
        <v>0</v>
      </c>
      <c r="S5" s="10">
        <f>INTMARB_IN!S5+INTMARB_EX!S5</f>
        <v>0</v>
      </c>
      <c r="T5" s="10">
        <f>INTMARB_IN!T5+INTMARB_EX!T5</f>
        <v>0</v>
      </c>
      <c r="U5" s="10">
        <f>INTMARB_IN!U5+INTMARB_EX!U5</f>
        <v>0</v>
      </c>
      <c r="V5" s="10">
        <f>INTMARB_IN!V5+INTMARB_EX!V5</f>
        <v>0</v>
      </c>
      <c r="W5" s="10">
        <f>INTMARB_IN!W5+INTMARB_EX!W5</f>
        <v>0</v>
      </c>
      <c r="X5" s="10">
        <f>INTMARB_IN!X5+INTMARB_EX!X5</f>
        <v>0</v>
      </c>
    </row>
    <row r="6" spans="1:24" ht="11.25" customHeight="1" x14ac:dyDescent="0.2">
      <c r="A6" s="41" t="s">
        <v>7</v>
      </c>
      <c r="B6" s="9" t="s">
        <v>8</v>
      </c>
      <c r="C6" s="10">
        <f>INTMARB_IN!C6+INTMARB_EX!C6</f>
        <v>0</v>
      </c>
      <c r="D6" s="10">
        <f>INTMARB_IN!D6+INTMARB_EX!D6</f>
        <v>0</v>
      </c>
      <c r="E6" s="10">
        <f>INTMARB_IN!E6+INTMARB_EX!E6</f>
        <v>0</v>
      </c>
      <c r="F6" s="10">
        <f>INTMARB_IN!F6+INTMARB_EX!F6</f>
        <v>0</v>
      </c>
      <c r="G6" s="10">
        <f>INTMARB_IN!G6+INTMARB_EX!G6</f>
        <v>0</v>
      </c>
      <c r="H6" s="10">
        <f>INTMARB_IN!H6+INTMARB_EX!H6</f>
        <v>0</v>
      </c>
      <c r="I6" s="10">
        <f>INTMARB_IN!I6+INTMARB_EX!I6</f>
        <v>0</v>
      </c>
      <c r="J6" s="10">
        <f>INTMARB_IN!J6+INTMARB_EX!J6</f>
        <v>0</v>
      </c>
      <c r="K6" s="10">
        <f>INTMARB_IN!K6+INTMARB_EX!K6</f>
        <v>0</v>
      </c>
      <c r="L6" s="10">
        <f>INTMARB_IN!L6+INTMARB_EX!L6</f>
        <v>0</v>
      </c>
      <c r="M6" s="10">
        <f>INTMARB_IN!M6+INTMARB_EX!M6</f>
        <v>0</v>
      </c>
      <c r="N6" s="10">
        <f>INTMARB_IN!N6+INTMARB_EX!N6</f>
        <v>0</v>
      </c>
      <c r="O6" s="10">
        <f>INTMARB_IN!O6+INTMARB_EX!O6</f>
        <v>0</v>
      </c>
      <c r="P6" s="10">
        <f>INTMARB_IN!P6+INTMARB_EX!P6</f>
        <v>0</v>
      </c>
      <c r="Q6" s="10">
        <f>INTMARB_IN!Q6+INTMARB_EX!Q6</f>
        <v>0</v>
      </c>
      <c r="R6" s="10">
        <f>INTMARB_IN!R6+INTMARB_EX!R6</f>
        <v>0</v>
      </c>
      <c r="S6" s="10">
        <f>INTMARB_IN!S6+INTMARB_EX!S6</f>
        <v>0</v>
      </c>
      <c r="T6" s="10">
        <f>INTMARB_IN!T6+INTMARB_EX!T6</f>
        <v>0</v>
      </c>
      <c r="U6" s="10">
        <f>INTMARB_IN!U6+INTMARB_EX!U6</f>
        <v>0</v>
      </c>
      <c r="V6" s="10">
        <f>INTMARB_IN!V6+INTMARB_EX!V6</f>
        <v>0</v>
      </c>
      <c r="W6" s="10">
        <f>INTMARB_IN!W6+INTMARB_EX!W6</f>
        <v>0</v>
      </c>
      <c r="X6" s="10">
        <f>INTMARB_IN!X6+INTMARB_EX!X6</f>
        <v>0</v>
      </c>
    </row>
    <row r="7" spans="1:24" ht="11.25" customHeight="1" x14ac:dyDescent="0.2">
      <c r="A7" s="41" t="s">
        <v>9</v>
      </c>
      <c r="B7" s="9" t="s">
        <v>10</v>
      </c>
      <c r="C7" s="10">
        <f>INTMARB_IN!C7+INTMARB_EX!C7</f>
        <v>0</v>
      </c>
      <c r="D7" s="10">
        <f>INTMARB_IN!D7+INTMARB_EX!D7</f>
        <v>0</v>
      </c>
      <c r="E7" s="10">
        <f>INTMARB_IN!E7+INTMARB_EX!E7</f>
        <v>0</v>
      </c>
      <c r="F7" s="10">
        <f>INTMARB_IN!F7+INTMARB_EX!F7</f>
        <v>0</v>
      </c>
      <c r="G7" s="10">
        <f>INTMARB_IN!G7+INTMARB_EX!G7</f>
        <v>0</v>
      </c>
      <c r="H7" s="10">
        <f>INTMARB_IN!H7+INTMARB_EX!H7</f>
        <v>0</v>
      </c>
      <c r="I7" s="10">
        <f>INTMARB_IN!I7+INTMARB_EX!I7</f>
        <v>0</v>
      </c>
      <c r="J7" s="10">
        <f>INTMARB_IN!J7+INTMARB_EX!J7</f>
        <v>0</v>
      </c>
      <c r="K7" s="10">
        <f>INTMARB_IN!K7+INTMARB_EX!K7</f>
        <v>0</v>
      </c>
      <c r="L7" s="10">
        <f>INTMARB_IN!L7+INTMARB_EX!L7</f>
        <v>0</v>
      </c>
      <c r="M7" s="10">
        <f>INTMARB_IN!M7+INTMARB_EX!M7</f>
        <v>0</v>
      </c>
      <c r="N7" s="10">
        <f>INTMARB_IN!N7+INTMARB_EX!N7</f>
        <v>0</v>
      </c>
      <c r="O7" s="10">
        <f>INTMARB_IN!O7+INTMARB_EX!O7</f>
        <v>0</v>
      </c>
      <c r="P7" s="10">
        <f>INTMARB_IN!P7+INTMARB_EX!P7</f>
        <v>0</v>
      </c>
      <c r="Q7" s="10">
        <f>INTMARB_IN!Q7+INTMARB_EX!Q7</f>
        <v>0</v>
      </c>
      <c r="R7" s="10">
        <f>INTMARB_IN!R7+INTMARB_EX!R7</f>
        <v>0</v>
      </c>
      <c r="S7" s="10">
        <f>INTMARB_IN!S7+INTMARB_EX!S7</f>
        <v>0</v>
      </c>
      <c r="T7" s="10">
        <f>INTMARB_IN!T7+INTMARB_EX!T7</f>
        <v>0</v>
      </c>
      <c r="U7" s="10">
        <f>INTMARB_IN!U7+INTMARB_EX!U7</f>
        <v>0</v>
      </c>
      <c r="V7" s="10">
        <f>INTMARB_IN!V7+INTMARB_EX!V7</f>
        <v>0</v>
      </c>
      <c r="W7" s="10">
        <f>INTMARB_IN!W7+INTMARB_EX!W7</f>
        <v>0</v>
      </c>
      <c r="X7" s="10">
        <f>INTMARB_IN!X7+INTMARB_EX!X7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V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ref="W8:X8" si="7">SUM(W9:W10)</f>
        <v>0</v>
      </c>
      <c r="X8" s="29">
        <f t="shared" si="7"/>
        <v>0</v>
      </c>
    </row>
    <row r="9" spans="1:24" ht="11.25" customHeight="1" x14ac:dyDescent="0.2">
      <c r="A9" s="41" t="s">
        <v>11</v>
      </c>
      <c r="B9" s="9" t="s">
        <v>12</v>
      </c>
      <c r="C9" s="10">
        <f>INTMARB_IN!C9+INTMARB_EX!C9</f>
        <v>0</v>
      </c>
      <c r="D9" s="10">
        <f>INTMARB_IN!D9+INTMARB_EX!D9</f>
        <v>0</v>
      </c>
      <c r="E9" s="10">
        <f>INTMARB_IN!E9+INTMARB_EX!E9</f>
        <v>0</v>
      </c>
      <c r="F9" s="10">
        <f>INTMARB_IN!F9+INTMARB_EX!F9</f>
        <v>0</v>
      </c>
      <c r="G9" s="10">
        <f>INTMARB_IN!G9+INTMARB_EX!G9</f>
        <v>0</v>
      </c>
      <c r="H9" s="10">
        <f>INTMARB_IN!H9+INTMARB_EX!H9</f>
        <v>0</v>
      </c>
      <c r="I9" s="10">
        <f>INTMARB_IN!I9+INTMARB_EX!I9</f>
        <v>0</v>
      </c>
      <c r="J9" s="10">
        <f>INTMARB_IN!J9+INTMARB_EX!J9</f>
        <v>0</v>
      </c>
      <c r="K9" s="10">
        <f>INTMARB_IN!K9+INTMARB_EX!K9</f>
        <v>0</v>
      </c>
      <c r="L9" s="10">
        <f>INTMARB_IN!L9+INTMARB_EX!L9</f>
        <v>0</v>
      </c>
      <c r="M9" s="10">
        <f>INTMARB_IN!M9+INTMARB_EX!M9</f>
        <v>0</v>
      </c>
      <c r="N9" s="10">
        <f>INTMARB_IN!N9+INTMARB_EX!N9</f>
        <v>0</v>
      </c>
      <c r="O9" s="10">
        <f>INTMARB_IN!O9+INTMARB_EX!O9</f>
        <v>0</v>
      </c>
      <c r="P9" s="10">
        <f>INTMARB_IN!P9+INTMARB_EX!P9</f>
        <v>0</v>
      </c>
      <c r="Q9" s="10">
        <f>INTMARB_IN!Q9+INTMARB_EX!Q9</f>
        <v>0</v>
      </c>
      <c r="R9" s="10">
        <f>INTMARB_IN!R9+INTMARB_EX!R9</f>
        <v>0</v>
      </c>
      <c r="S9" s="10">
        <f>INTMARB_IN!S9+INTMARB_EX!S9</f>
        <v>0</v>
      </c>
      <c r="T9" s="10">
        <f>INTMARB_IN!T9+INTMARB_EX!T9</f>
        <v>0</v>
      </c>
      <c r="U9" s="10">
        <f>INTMARB_IN!U9+INTMARB_EX!U9</f>
        <v>0</v>
      </c>
      <c r="V9" s="10">
        <f>INTMARB_IN!V9+INTMARB_EX!V9</f>
        <v>0</v>
      </c>
      <c r="W9" s="10">
        <f>INTMARB_IN!W9+INTMARB_EX!W9</f>
        <v>0</v>
      </c>
      <c r="X9" s="10">
        <f>INTMARB_IN!X9+INTMARB_EX!X9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INTMARB_IN!C10+INTMARB_EX!C10</f>
        <v>0</v>
      </c>
      <c r="D10" s="10">
        <f>INTMARB_IN!D10+INTMARB_EX!D10</f>
        <v>0</v>
      </c>
      <c r="E10" s="10">
        <f>INTMARB_IN!E10+INTMARB_EX!E10</f>
        <v>0</v>
      </c>
      <c r="F10" s="10">
        <f>INTMARB_IN!F10+INTMARB_EX!F10</f>
        <v>0</v>
      </c>
      <c r="G10" s="10">
        <f>INTMARB_IN!G10+INTMARB_EX!G10</f>
        <v>0</v>
      </c>
      <c r="H10" s="10">
        <f>INTMARB_IN!H10+INTMARB_EX!H10</f>
        <v>0</v>
      </c>
      <c r="I10" s="10">
        <f>INTMARB_IN!I10+INTMARB_EX!I10</f>
        <v>0</v>
      </c>
      <c r="J10" s="10">
        <f>INTMARB_IN!J10+INTMARB_EX!J10</f>
        <v>0</v>
      </c>
      <c r="K10" s="10">
        <f>INTMARB_IN!K10+INTMARB_EX!K10</f>
        <v>0</v>
      </c>
      <c r="L10" s="10">
        <f>INTMARB_IN!L10+INTMARB_EX!L10</f>
        <v>0</v>
      </c>
      <c r="M10" s="10">
        <f>INTMARB_IN!M10+INTMARB_EX!M10</f>
        <v>0</v>
      </c>
      <c r="N10" s="10">
        <f>INTMARB_IN!N10+INTMARB_EX!N10</f>
        <v>0</v>
      </c>
      <c r="O10" s="10">
        <f>INTMARB_IN!O10+INTMARB_EX!O10</f>
        <v>0</v>
      </c>
      <c r="P10" s="10">
        <f>INTMARB_IN!P10+INTMARB_EX!P10</f>
        <v>0</v>
      </c>
      <c r="Q10" s="10">
        <f>INTMARB_IN!Q10+INTMARB_EX!Q10</f>
        <v>0</v>
      </c>
      <c r="R10" s="10">
        <f>INTMARB_IN!R10+INTMARB_EX!R10</f>
        <v>0</v>
      </c>
      <c r="S10" s="10">
        <f>INTMARB_IN!S10+INTMARB_EX!S10</f>
        <v>0</v>
      </c>
      <c r="T10" s="10">
        <f>INTMARB_IN!T10+INTMARB_EX!T10</f>
        <v>0</v>
      </c>
      <c r="U10" s="10">
        <f>INTMARB_IN!U10+INTMARB_EX!U10</f>
        <v>0</v>
      </c>
      <c r="V10" s="10">
        <f>INTMARB_IN!V10+INTMARB_EX!V10</f>
        <v>0</v>
      </c>
      <c r="W10" s="10">
        <f>INTMARB_IN!W10+INTMARB_EX!W10</f>
        <v>0</v>
      </c>
      <c r="X10" s="10">
        <f>INTMARB_IN!X10+INTMARB_EX!X10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V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ref="W11:X11" si="9">SUM(W12:W16)</f>
        <v>0</v>
      </c>
      <c r="X11" s="29">
        <f t="shared" si="9"/>
        <v>0</v>
      </c>
    </row>
    <row r="12" spans="1:24" ht="11.25" customHeight="1" x14ac:dyDescent="0.2">
      <c r="A12" s="41" t="s">
        <v>15</v>
      </c>
      <c r="B12" s="9" t="s">
        <v>16</v>
      </c>
      <c r="C12" s="10">
        <f>INTMARB_IN!C12+INTMARB_EX!C12</f>
        <v>0</v>
      </c>
      <c r="D12" s="10">
        <f>INTMARB_IN!D12+INTMARB_EX!D12</f>
        <v>0</v>
      </c>
      <c r="E12" s="10">
        <f>INTMARB_IN!E12+INTMARB_EX!E12</f>
        <v>0</v>
      </c>
      <c r="F12" s="10">
        <f>INTMARB_IN!F12+INTMARB_EX!F12</f>
        <v>0</v>
      </c>
      <c r="G12" s="10">
        <f>INTMARB_IN!G12+INTMARB_EX!G12</f>
        <v>0</v>
      </c>
      <c r="H12" s="10">
        <f>INTMARB_IN!H12+INTMARB_EX!H12</f>
        <v>0</v>
      </c>
      <c r="I12" s="10">
        <f>INTMARB_IN!I12+INTMARB_EX!I12</f>
        <v>0</v>
      </c>
      <c r="J12" s="10">
        <f>INTMARB_IN!J12+INTMARB_EX!J12</f>
        <v>0</v>
      </c>
      <c r="K12" s="10">
        <f>INTMARB_IN!K12+INTMARB_EX!K12</f>
        <v>0</v>
      </c>
      <c r="L12" s="10">
        <f>INTMARB_IN!L12+INTMARB_EX!L12</f>
        <v>0</v>
      </c>
      <c r="M12" s="10">
        <f>INTMARB_IN!M12+INTMARB_EX!M12</f>
        <v>0</v>
      </c>
      <c r="N12" s="10">
        <f>INTMARB_IN!N12+INTMARB_EX!N12</f>
        <v>0</v>
      </c>
      <c r="O12" s="10">
        <f>INTMARB_IN!O12+INTMARB_EX!O12</f>
        <v>0</v>
      </c>
      <c r="P12" s="10">
        <f>INTMARB_IN!P12+INTMARB_EX!P12</f>
        <v>0</v>
      </c>
      <c r="Q12" s="10">
        <f>INTMARB_IN!Q12+INTMARB_EX!Q12</f>
        <v>0</v>
      </c>
      <c r="R12" s="10">
        <f>INTMARB_IN!R12+INTMARB_EX!R12</f>
        <v>0</v>
      </c>
      <c r="S12" s="10">
        <f>INTMARB_IN!S12+INTMARB_EX!S12</f>
        <v>0</v>
      </c>
      <c r="T12" s="10">
        <f>INTMARB_IN!T12+INTMARB_EX!T12</f>
        <v>0</v>
      </c>
      <c r="U12" s="10">
        <f>INTMARB_IN!U12+INTMARB_EX!U12</f>
        <v>0</v>
      </c>
      <c r="V12" s="10">
        <f>INTMARB_IN!V12+INTMARB_EX!V12</f>
        <v>0</v>
      </c>
      <c r="W12" s="10">
        <f>INTMARB_IN!W12+INTMARB_EX!W12</f>
        <v>0</v>
      </c>
      <c r="X12" s="10">
        <f>INTMARB_IN!X12+INTMARB_EX!X12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INTMARB_IN!C13+INTMARB_EX!C13</f>
        <v>0</v>
      </c>
      <c r="D13" s="10">
        <f>INTMARB_IN!D13+INTMARB_EX!D13</f>
        <v>0</v>
      </c>
      <c r="E13" s="10">
        <f>INTMARB_IN!E13+INTMARB_EX!E13</f>
        <v>0</v>
      </c>
      <c r="F13" s="10">
        <f>INTMARB_IN!F13+INTMARB_EX!F13</f>
        <v>0</v>
      </c>
      <c r="G13" s="10">
        <f>INTMARB_IN!G13+INTMARB_EX!G13</f>
        <v>0</v>
      </c>
      <c r="H13" s="10">
        <f>INTMARB_IN!H13+INTMARB_EX!H13</f>
        <v>0</v>
      </c>
      <c r="I13" s="10">
        <f>INTMARB_IN!I13+INTMARB_EX!I13</f>
        <v>0</v>
      </c>
      <c r="J13" s="10">
        <f>INTMARB_IN!J13+INTMARB_EX!J13</f>
        <v>0</v>
      </c>
      <c r="K13" s="10">
        <f>INTMARB_IN!K13+INTMARB_EX!K13</f>
        <v>0</v>
      </c>
      <c r="L13" s="10">
        <f>INTMARB_IN!L13+INTMARB_EX!L13</f>
        <v>0</v>
      </c>
      <c r="M13" s="10">
        <f>INTMARB_IN!M13+INTMARB_EX!M13</f>
        <v>0</v>
      </c>
      <c r="N13" s="10">
        <f>INTMARB_IN!N13+INTMARB_EX!N13</f>
        <v>0</v>
      </c>
      <c r="O13" s="10">
        <f>INTMARB_IN!O13+INTMARB_EX!O13</f>
        <v>0</v>
      </c>
      <c r="P13" s="10">
        <f>INTMARB_IN!P13+INTMARB_EX!P13</f>
        <v>0</v>
      </c>
      <c r="Q13" s="10">
        <f>INTMARB_IN!Q13+INTMARB_EX!Q13</f>
        <v>0</v>
      </c>
      <c r="R13" s="10">
        <f>INTMARB_IN!R13+INTMARB_EX!R13</f>
        <v>0</v>
      </c>
      <c r="S13" s="10">
        <f>INTMARB_IN!S13+INTMARB_EX!S13</f>
        <v>0</v>
      </c>
      <c r="T13" s="10">
        <f>INTMARB_IN!T13+INTMARB_EX!T13</f>
        <v>0</v>
      </c>
      <c r="U13" s="10">
        <f>INTMARB_IN!U13+INTMARB_EX!U13</f>
        <v>0</v>
      </c>
      <c r="V13" s="10">
        <f>INTMARB_IN!V13+INTMARB_EX!V13</f>
        <v>0</v>
      </c>
      <c r="W13" s="10">
        <f>INTMARB_IN!W13+INTMARB_EX!W13</f>
        <v>0</v>
      </c>
      <c r="X13" s="10">
        <f>INTMARB_IN!X13+INTMARB_EX!X13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INTMARB_IN!C14+INTMARB_EX!C14</f>
        <v>0</v>
      </c>
      <c r="D14" s="10">
        <f>INTMARB_IN!D14+INTMARB_EX!D14</f>
        <v>0</v>
      </c>
      <c r="E14" s="10">
        <f>INTMARB_IN!E14+INTMARB_EX!E14</f>
        <v>0</v>
      </c>
      <c r="F14" s="10">
        <f>INTMARB_IN!F14+INTMARB_EX!F14</f>
        <v>0</v>
      </c>
      <c r="G14" s="10">
        <f>INTMARB_IN!G14+INTMARB_EX!G14</f>
        <v>0</v>
      </c>
      <c r="H14" s="10">
        <f>INTMARB_IN!H14+INTMARB_EX!H14</f>
        <v>0</v>
      </c>
      <c r="I14" s="10">
        <f>INTMARB_IN!I14+INTMARB_EX!I14</f>
        <v>0</v>
      </c>
      <c r="J14" s="10">
        <f>INTMARB_IN!J14+INTMARB_EX!J14</f>
        <v>0</v>
      </c>
      <c r="K14" s="10">
        <f>INTMARB_IN!K14+INTMARB_EX!K14</f>
        <v>0</v>
      </c>
      <c r="L14" s="10">
        <f>INTMARB_IN!L14+INTMARB_EX!L14</f>
        <v>0</v>
      </c>
      <c r="M14" s="10">
        <f>INTMARB_IN!M14+INTMARB_EX!M14</f>
        <v>0</v>
      </c>
      <c r="N14" s="10">
        <f>INTMARB_IN!N14+INTMARB_EX!N14</f>
        <v>0</v>
      </c>
      <c r="O14" s="10">
        <f>INTMARB_IN!O14+INTMARB_EX!O14</f>
        <v>0</v>
      </c>
      <c r="P14" s="10">
        <f>INTMARB_IN!P14+INTMARB_EX!P14</f>
        <v>0</v>
      </c>
      <c r="Q14" s="10">
        <f>INTMARB_IN!Q14+INTMARB_EX!Q14</f>
        <v>0</v>
      </c>
      <c r="R14" s="10">
        <f>INTMARB_IN!R14+INTMARB_EX!R14</f>
        <v>0</v>
      </c>
      <c r="S14" s="10">
        <f>INTMARB_IN!S14+INTMARB_EX!S14</f>
        <v>0</v>
      </c>
      <c r="T14" s="10">
        <f>INTMARB_IN!T14+INTMARB_EX!T14</f>
        <v>0</v>
      </c>
      <c r="U14" s="10">
        <f>INTMARB_IN!U14+INTMARB_EX!U14</f>
        <v>0</v>
      </c>
      <c r="V14" s="10">
        <f>INTMARB_IN!V14+INTMARB_EX!V14</f>
        <v>0</v>
      </c>
      <c r="W14" s="10">
        <f>INTMARB_IN!W14+INTMARB_EX!W14</f>
        <v>0</v>
      </c>
      <c r="X14" s="10">
        <f>INTMARB_IN!X14+INTMARB_EX!X14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INTMARB_IN!C15+INTMARB_EX!C15</f>
        <v>0</v>
      </c>
      <c r="D15" s="10">
        <f>INTMARB_IN!D15+INTMARB_EX!D15</f>
        <v>0</v>
      </c>
      <c r="E15" s="10">
        <f>INTMARB_IN!E15+INTMARB_EX!E15</f>
        <v>0</v>
      </c>
      <c r="F15" s="10">
        <f>INTMARB_IN!F15+INTMARB_EX!F15</f>
        <v>0</v>
      </c>
      <c r="G15" s="10">
        <f>INTMARB_IN!G15+INTMARB_EX!G15</f>
        <v>0</v>
      </c>
      <c r="H15" s="10">
        <f>INTMARB_IN!H15+INTMARB_EX!H15</f>
        <v>0</v>
      </c>
      <c r="I15" s="10">
        <f>INTMARB_IN!I15+INTMARB_EX!I15</f>
        <v>0</v>
      </c>
      <c r="J15" s="10">
        <f>INTMARB_IN!J15+INTMARB_EX!J15</f>
        <v>0</v>
      </c>
      <c r="K15" s="10">
        <f>INTMARB_IN!K15+INTMARB_EX!K15</f>
        <v>0</v>
      </c>
      <c r="L15" s="10">
        <f>INTMARB_IN!L15+INTMARB_EX!L15</f>
        <v>0</v>
      </c>
      <c r="M15" s="10">
        <f>INTMARB_IN!M15+INTMARB_EX!M15</f>
        <v>0</v>
      </c>
      <c r="N15" s="10">
        <f>INTMARB_IN!N15+INTMARB_EX!N15</f>
        <v>0</v>
      </c>
      <c r="O15" s="10">
        <f>INTMARB_IN!O15+INTMARB_EX!O15</f>
        <v>0</v>
      </c>
      <c r="P15" s="10">
        <f>INTMARB_IN!P15+INTMARB_EX!P15</f>
        <v>0</v>
      </c>
      <c r="Q15" s="10">
        <f>INTMARB_IN!Q15+INTMARB_EX!Q15</f>
        <v>0</v>
      </c>
      <c r="R15" s="10">
        <f>INTMARB_IN!R15+INTMARB_EX!R15</f>
        <v>0</v>
      </c>
      <c r="S15" s="10">
        <f>INTMARB_IN!S15+INTMARB_EX!S15</f>
        <v>0</v>
      </c>
      <c r="T15" s="10">
        <f>INTMARB_IN!T15+INTMARB_EX!T15</f>
        <v>0</v>
      </c>
      <c r="U15" s="10">
        <f>INTMARB_IN!U15+INTMARB_EX!U15</f>
        <v>0</v>
      </c>
      <c r="V15" s="10">
        <f>INTMARB_IN!V15+INTMARB_EX!V15</f>
        <v>0</v>
      </c>
      <c r="W15" s="10">
        <f>INTMARB_IN!W15+INTMARB_EX!W15</f>
        <v>0</v>
      </c>
      <c r="X15" s="10">
        <f>INTMARB_IN!X15+INTMARB_EX!X15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INTMARB_IN!C16+INTMARB_EX!C16</f>
        <v>0</v>
      </c>
      <c r="D16" s="10">
        <f>INTMARB_IN!D16+INTMARB_EX!D16</f>
        <v>0</v>
      </c>
      <c r="E16" s="10">
        <f>INTMARB_IN!E16+INTMARB_EX!E16</f>
        <v>0</v>
      </c>
      <c r="F16" s="10">
        <f>INTMARB_IN!F16+INTMARB_EX!F16</f>
        <v>0</v>
      </c>
      <c r="G16" s="10">
        <f>INTMARB_IN!G16+INTMARB_EX!G16</f>
        <v>0</v>
      </c>
      <c r="H16" s="10">
        <f>INTMARB_IN!H16+INTMARB_EX!H16</f>
        <v>0</v>
      </c>
      <c r="I16" s="10">
        <f>INTMARB_IN!I16+INTMARB_EX!I16</f>
        <v>0</v>
      </c>
      <c r="J16" s="10">
        <f>INTMARB_IN!J16+INTMARB_EX!J16</f>
        <v>0</v>
      </c>
      <c r="K16" s="10">
        <f>INTMARB_IN!K16+INTMARB_EX!K16</f>
        <v>0</v>
      </c>
      <c r="L16" s="10">
        <f>INTMARB_IN!L16+INTMARB_EX!L16</f>
        <v>0</v>
      </c>
      <c r="M16" s="10">
        <f>INTMARB_IN!M16+INTMARB_EX!M16</f>
        <v>0</v>
      </c>
      <c r="N16" s="10">
        <f>INTMARB_IN!N16+INTMARB_EX!N16</f>
        <v>0</v>
      </c>
      <c r="O16" s="10">
        <f>INTMARB_IN!O16+INTMARB_EX!O16</f>
        <v>0</v>
      </c>
      <c r="P16" s="10">
        <f>INTMARB_IN!P16+INTMARB_EX!P16</f>
        <v>0</v>
      </c>
      <c r="Q16" s="10">
        <f>INTMARB_IN!Q16+INTMARB_EX!Q16</f>
        <v>0</v>
      </c>
      <c r="R16" s="10">
        <f>INTMARB_IN!R16+INTMARB_EX!R16</f>
        <v>0</v>
      </c>
      <c r="S16" s="10">
        <f>INTMARB_IN!S16+INTMARB_EX!S16</f>
        <v>0</v>
      </c>
      <c r="T16" s="10">
        <f>INTMARB_IN!T16+INTMARB_EX!T16</f>
        <v>0</v>
      </c>
      <c r="U16" s="10">
        <f>INTMARB_IN!U16+INTMARB_EX!U16</f>
        <v>0</v>
      </c>
      <c r="V16" s="10">
        <f>INTMARB_IN!V16+INTMARB_EX!V16</f>
        <v>0</v>
      </c>
      <c r="W16" s="10">
        <f>INTMARB_IN!W16+INTMARB_EX!W16</f>
        <v>0</v>
      </c>
      <c r="X16" s="10">
        <f>INTMARB_IN!X16+INTMARB_EX!X16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V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ref="W17:X17" si="11">SUM(W18:W21)</f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f>INTMARB_IN!C18+INTMARB_EX!C18</f>
        <v>0</v>
      </c>
      <c r="D18" s="10">
        <f>INTMARB_IN!D18+INTMARB_EX!D18</f>
        <v>0</v>
      </c>
      <c r="E18" s="10">
        <f>INTMARB_IN!E18+INTMARB_EX!E18</f>
        <v>0</v>
      </c>
      <c r="F18" s="10">
        <f>INTMARB_IN!F18+INTMARB_EX!F18</f>
        <v>0</v>
      </c>
      <c r="G18" s="10">
        <f>INTMARB_IN!G18+INTMARB_EX!G18</f>
        <v>0</v>
      </c>
      <c r="H18" s="10">
        <f>INTMARB_IN!H18+INTMARB_EX!H18</f>
        <v>0</v>
      </c>
      <c r="I18" s="10">
        <f>INTMARB_IN!I18+INTMARB_EX!I18</f>
        <v>0</v>
      </c>
      <c r="J18" s="10">
        <f>INTMARB_IN!J18+INTMARB_EX!J18</f>
        <v>0</v>
      </c>
      <c r="K18" s="10">
        <f>INTMARB_IN!K18+INTMARB_EX!K18</f>
        <v>0</v>
      </c>
      <c r="L18" s="10">
        <f>INTMARB_IN!L18+INTMARB_EX!L18</f>
        <v>0</v>
      </c>
      <c r="M18" s="10">
        <f>INTMARB_IN!M18+INTMARB_EX!M18</f>
        <v>0</v>
      </c>
      <c r="N18" s="10">
        <f>INTMARB_IN!N18+INTMARB_EX!N18</f>
        <v>0</v>
      </c>
      <c r="O18" s="10">
        <f>INTMARB_IN!O18+INTMARB_EX!O18</f>
        <v>0</v>
      </c>
      <c r="P18" s="10">
        <f>INTMARB_IN!P18+INTMARB_EX!P18</f>
        <v>0</v>
      </c>
      <c r="Q18" s="10">
        <f>INTMARB_IN!Q18+INTMARB_EX!Q18</f>
        <v>0</v>
      </c>
      <c r="R18" s="10">
        <f>INTMARB_IN!R18+INTMARB_EX!R18</f>
        <v>0</v>
      </c>
      <c r="S18" s="10">
        <f>INTMARB_IN!S18+INTMARB_EX!S18</f>
        <v>0</v>
      </c>
      <c r="T18" s="10">
        <f>INTMARB_IN!T18+INTMARB_EX!T18</f>
        <v>0</v>
      </c>
      <c r="U18" s="10">
        <f>INTMARB_IN!U18+INTMARB_EX!U18</f>
        <v>0</v>
      </c>
      <c r="V18" s="10">
        <f>INTMARB_IN!V18+INTMARB_EX!V18</f>
        <v>0</v>
      </c>
      <c r="W18" s="10">
        <f>INTMARB_IN!W18+INTMARB_EX!W18</f>
        <v>0</v>
      </c>
      <c r="X18" s="10">
        <f>INTMARB_IN!X18+INTMARB_EX!X18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INTMARB_IN!C19+INTMARB_EX!C19</f>
        <v>0</v>
      </c>
      <c r="D19" s="10">
        <f>INTMARB_IN!D19+INTMARB_EX!D19</f>
        <v>0</v>
      </c>
      <c r="E19" s="10">
        <f>INTMARB_IN!E19+INTMARB_EX!E19</f>
        <v>0</v>
      </c>
      <c r="F19" s="10">
        <f>INTMARB_IN!F19+INTMARB_EX!F19</f>
        <v>0</v>
      </c>
      <c r="G19" s="10">
        <f>INTMARB_IN!G19+INTMARB_EX!G19</f>
        <v>0</v>
      </c>
      <c r="H19" s="10">
        <f>INTMARB_IN!H19+INTMARB_EX!H19</f>
        <v>0</v>
      </c>
      <c r="I19" s="10">
        <f>INTMARB_IN!I19+INTMARB_EX!I19</f>
        <v>0</v>
      </c>
      <c r="J19" s="10">
        <f>INTMARB_IN!J19+INTMARB_EX!J19</f>
        <v>0</v>
      </c>
      <c r="K19" s="10">
        <f>INTMARB_IN!K19+INTMARB_EX!K19</f>
        <v>0</v>
      </c>
      <c r="L19" s="10">
        <f>INTMARB_IN!L19+INTMARB_EX!L19</f>
        <v>0</v>
      </c>
      <c r="M19" s="10">
        <f>INTMARB_IN!M19+INTMARB_EX!M19</f>
        <v>0</v>
      </c>
      <c r="N19" s="10">
        <f>INTMARB_IN!N19+INTMARB_EX!N19</f>
        <v>0</v>
      </c>
      <c r="O19" s="10">
        <f>INTMARB_IN!O19+INTMARB_EX!O19</f>
        <v>0</v>
      </c>
      <c r="P19" s="10">
        <f>INTMARB_IN!P19+INTMARB_EX!P19</f>
        <v>0</v>
      </c>
      <c r="Q19" s="10">
        <f>INTMARB_IN!Q19+INTMARB_EX!Q19</f>
        <v>0</v>
      </c>
      <c r="R19" s="10">
        <f>INTMARB_IN!R19+INTMARB_EX!R19</f>
        <v>0</v>
      </c>
      <c r="S19" s="10">
        <f>INTMARB_IN!S19+INTMARB_EX!S19</f>
        <v>0</v>
      </c>
      <c r="T19" s="10">
        <f>INTMARB_IN!T19+INTMARB_EX!T19</f>
        <v>0</v>
      </c>
      <c r="U19" s="10">
        <f>INTMARB_IN!U19+INTMARB_EX!U19</f>
        <v>0</v>
      </c>
      <c r="V19" s="10">
        <f>INTMARB_IN!V19+INTMARB_EX!V19</f>
        <v>0</v>
      </c>
      <c r="W19" s="10">
        <f>INTMARB_IN!W19+INTMARB_EX!W19</f>
        <v>0</v>
      </c>
      <c r="X19" s="10">
        <f>INTMARB_IN!X19+INTMARB_EX!X19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INTMARB_IN!C20+INTMARB_EX!C20</f>
        <v>0</v>
      </c>
      <c r="D20" s="10">
        <f>INTMARB_IN!D20+INTMARB_EX!D20</f>
        <v>0</v>
      </c>
      <c r="E20" s="10">
        <f>INTMARB_IN!E20+INTMARB_EX!E20</f>
        <v>0</v>
      </c>
      <c r="F20" s="10">
        <f>INTMARB_IN!F20+INTMARB_EX!F20</f>
        <v>0</v>
      </c>
      <c r="G20" s="10">
        <f>INTMARB_IN!G20+INTMARB_EX!G20</f>
        <v>0</v>
      </c>
      <c r="H20" s="10">
        <f>INTMARB_IN!H20+INTMARB_EX!H20</f>
        <v>0</v>
      </c>
      <c r="I20" s="10">
        <f>INTMARB_IN!I20+INTMARB_EX!I20</f>
        <v>0</v>
      </c>
      <c r="J20" s="10">
        <f>INTMARB_IN!J20+INTMARB_EX!J20</f>
        <v>0</v>
      </c>
      <c r="K20" s="10">
        <f>INTMARB_IN!K20+INTMARB_EX!K20</f>
        <v>0</v>
      </c>
      <c r="L20" s="10">
        <f>INTMARB_IN!L20+INTMARB_EX!L20</f>
        <v>0</v>
      </c>
      <c r="M20" s="10">
        <f>INTMARB_IN!M20+INTMARB_EX!M20</f>
        <v>0</v>
      </c>
      <c r="N20" s="10">
        <f>INTMARB_IN!N20+INTMARB_EX!N20</f>
        <v>0</v>
      </c>
      <c r="O20" s="10">
        <f>INTMARB_IN!O20+INTMARB_EX!O20</f>
        <v>0</v>
      </c>
      <c r="P20" s="10">
        <f>INTMARB_IN!P20+INTMARB_EX!P20</f>
        <v>0</v>
      </c>
      <c r="Q20" s="10">
        <f>INTMARB_IN!Q20+INTMARB_EX!Q20</f>
        <v>0</v>
      </c>
      <c r="R20" s="10">
        <f>INTMARB_IN!R20+INTMARB_EX!R20</f>
        <v>0</v>
      </c>
      <c r="S20" s="10">
        <f>INTMARB_IN!S20+INTMARB_EX!S20</f>
        <v>0</v>
      </c>
      <c r="T20" s="10">
        <f>INTMARB_IN!T20+INTMARB_EX!T20</f>
        <v>0</v>
      </c>
      <c r="U20" s="10">
        <f>INTMARB_IN!U20+INTMARB_EX!U20</f>
        <v>0</v>
      </c>
      <c r="V20" s="10">
        <f>INTMARB_IN!V20+INTMARB_EX!V20</f>
        <v>0</v>
      </c>
      <c r="W20" s="10">
        <f>INTMARB_IN!W20+INTMARB_EX!W20</f>
        <v>0</v>
      </c>
      <c r="X20" s="10">
        <f>INTMARB_IN!X20+INTMARB_EX!X20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INTMARB_IN!C21+INTMARB_EX!C21</f>
        <v>0</v>
      </c>
      <c r="D21" s="10">
        <f>INTMARB_IN!D21+INTMARB_EX!D21</f>
        <v>0</v>
      </c>
      <c r="E21" s="10">
        <f>INTMARB_IN!E21+INTMARB_EX!E21</f>
        <v>0</v>
      </c>
      <c r="F21" s="10">
        <f>INTMARB_IN!F21+INTMARB_EX!F21</f>
        <v>0</v>
      </c>
      <c r="G21" s="10">
        <f>INTMARB_IN!G21+INTMARB_EX!G21</f>
        <v>0</v>
      </c>
      <c r="H21" s="10">
        <f>INTMARB_IN!H21+INTMARB_EX!H21</f>
        <v>0</v>
      </c>
      <c r="I21" s="10">
        <f>INTMARB_IN!I21+INTMARB_EX!I21</f>
        <v>0</v>
      </c>
      <c r="J21" s="10">
        <f>INTMARB_IN!J21+INTMARB_EX!J21</f>
        <v>0</v>
      </c>
      <c r="K21" s="10">
        <f>INTMARB_IN!K21+INTMARB_EX!K21</f>
        <v>0</v>
      </c>
      <c r="L21" s="10">
        <f>INTMARB_IN!L21+INTMARB_EX!L21</f>
        <v>0</v>
      </c>
      <c r="M21" s="10">
        <f>INTMARB_IN!M21+INTMARB_EX!M21</f>
        <v>0</v>
      </c>
      <c r="N21" s="10">
        <f>INTMARB_IN!N21+INTMARB_EX!N21</f>
        <v>0</v>
      </c>
      <c r="O21" s="10">
        <f>INTMARB_IN!O21+INTMARB_EX!O21</f>
        <v>0</v>
      </c>
      <c r="P21" s="10">
        <f>INTMARB_IN!P21+INTMARB_EX!P21</f>
        <v>0</v>
      </c>
      <c r="Q21" s="10">
        <f>INTMARB_IN!Q21+INTMARB_EX!Q21</f>
        <v>0</v>
      </c>
      <c r="R21" s="10">
        <f>INTMARB_IN!R21+INTMARB_EX!R21</f>
        <v>0</v>
      </c>
      <c r="S21" s="10">
        <f>INTMARB_IN!S21+INTMARB_EX!S21</f>
        <v>0</v>
      </c>
      <c r="T21" s="10">
        <f>INTMARB_IN!T21+INTMARB_EX!T21</f>
        <v>0</v>
      </c>
      <c r="U21" s="10">
        <f>INTMARB_IN!U21+INTMARB_EX!U21</f>
        <v>0</v>
      </c>
      <c r="V21" s="10">
        <f>INTMARB_IN!V21+INTMARB_EX!V21</f>
        <v>0</v>
      </c>
      <c r="W21" s="10">
        <f>INTMARB_IN!W21+INTMARB_EX!W21</f>
        <v>0</v>
      </c>
      <c r="X21" s="10">
        <f>INTMARB_IN!X21+INTMARB_EX!X21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V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ref="W22:X22" si="13">SUM(W23:W24)</f>
        <v>0</v>
      </c>
      <c r="X22" s="37">
        <f t="shared" si="13"/>
        <v>0</v>
      </c>
    </row>
    <row r="23" spans="1:24" ht="11.25" customHeight="1" x14ac:dyDescent="0.2">
      <c r="A23" s="42" t="s">
        <v>37</v>
      </c>
      <c r="B23" s="9" t="s">
        <v>38</v>
      </c>
      <c r="C23" s="10">
        <f>INTMARB_IN!C23+INTMARB_EX!C23</f>
        <v>0</v>
      </c>
      <c r="D23" s="10">
        <f>INTMARB_IN!D23+INTMARB_EX!D23</f>
        <v>0</v>
      </c>
      <c r="E23" s="10">
        <f>INTMARB_IN!E23+INTMARB_EX!E23</f>
        <v>0</v>
      </c>
      <c r="F23" s="10">
        <f>INTMARB_IN!F23+INTMARB_EX!F23</f>
        <v>0</v>
      </c>
      <c r="G23" s="10">
        <f>INTMARB_IN!G23+INTMARB_EX!G23</f>
        <v>0</v>
      </c>
      <c r="H23" s="10">
        <f>INTMARB_IN!H23+INTMARB_EX!H23</f>
        <v>0</v>
      </c>
      <c r="I23" s="10">
        <f>INTMARB_IN!I23+INTMARB_EX!I23</f>
        <v>0</v>
      </c>
      <c r="J23" s="10">
        <f>INTMARB_IN!J23+INTMARB_EX!J23</f>
        <v>0</v>
      </c>
      <c r="K23" s="10">
        <f>INTMARB_IN!K23+INTMARB_EX!K23</f>
        <v>0</v>
      </c>
      <c r="L23" s="10">
        <f>INTMARB_IN!L23+INTMARB_EX!L23</f>
        <v>0</v>
      </c>
      <c r="M23" s="10">
        <f>INTMARB_IN!M23+INTMARB_EX!M23</f>
        <v>0</v>
      </c>
      <c r="N23" s="10">
        <f>INTMARB_IN!N23+INTMARB_EX!N23</f>
        <v>0</v>
      </c>
      <c r="O23" s="10">
        <f>INTMARB_IN!O23+INTMARB_EX!O23</f>
        <v>0</v>
      </c>
      <c r="P23" s="10">
        <f>INTMARB_IN!P23+INTMARB_EX!P23</f>
        <v>0</v>
      </c>
      <c r="Q23" s="10">
        <f>INTMARB_IN!Q23+INTMARB_EX!Q23</f>
        <v>0</v>
      </c>
      <c r="R23" s="10">
        <f>INTMARB_IN!R23+INTMARB_EX!R23</f>
        <v>0</v>
      </c>
      <c r="S23" s="10">
        <f>INTMARB_IN!S23+INTMARB_EX!S23</f>
        <v>0</v>
      </c>
      <c r="T23" s="10">
        <f>INTMARB_IN!T23+INTMARB_EX!T23</f>
        <v>0</v>
      </c>
      <c r="U23" s="10">
        <f>INTMARB_IN!U23+INTMARB_EX!U23</f>
        <v>0</v>
      </c>
      <c r="V23" s="10">
        <f>INTMARB_IN!V23+INTMARB_EX!V23</f>
        <v>0</v>
      </c>
      <c r="W23" s="10">
        <f>INTMARB_IN!W23+INTMARB_EX!W23</f>
        <v>0</v>
      </c>
      <c r="X23" s="10">
        <f>INTMARB_IN!X23+INTMARB_EX!X23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INTMARB_IN!C24+INTMARB_EX!C24</f>
        <v>0</v>
      </c>
      <c r="D24" s="10">
        <f>INTMARB_IN!D24+INTMARB_EX!D24</f>
        <v>0</v>
      </c>
      <c r="E24" s="10">
        <f>INTMARB_IN!E24+INTMARB_EX!E24</f>
        <v>0</v>
      </c>
      <c r="F24" s="10">
        <f>INTMARB_IN!F24+INTMARB_EX!F24</f>
        <v>0</v>
      </c>
      <c r="G24" s="10">
        <f>INTMARB_IN!G24+INTMARB_EX!G24</f>
        <v>0</v>
      </c>
      <c r="H24" s="10">
        <f>INTMARB_IN!H24+INTMARB_EX!H24</f>
        <v>0</v>
      </c>
      <c r="I24" s="10">
        <f>INTMARB_IN!I24+INTMARB_EX!I24</f>
        <v>0</v>
      </c>
      <c r="J24" s="10">
        <f>INTMARB_IN!J24+INTMARB_EX!J24</f>
        <v>0</v>
      </c>
      <c r="K24" s="10">
        <f>INTMARB_IN!K24+INTMARB_EX!K24</f>
        <v>0</v>
      </c>
      <c r="L24" s="10">
        <f>INTMARB_IN!L24+INTMARB_EX!L24</f>
        <v>0</v>
      </c>
      <c r="M24" s="10">
        <f>INTMARB_IN!M24+INTMARB_EX!M24</f>
        <v>0</v>
      </c>
      <c r="N24" s="10">
        <f>INTMARB_IN!N24+INTMARB_EX!N24</f>
        <v>0</v>
      </c>
      <c r="O24" s="10">
        <f>INTMARB_IN!O24+INTMARB_EX!O24</f>
        <v>0</v>
      </c>
      <c r="P24" s="10">
        <f>INTMARB_IN!P24+INTMARB_EX!P24</f>
        <v>0</v>
      </c>
      <c r="Q24" s="10">
        <f>INTMARB_IN!Q24+INTMARB_EX!Q24</f>
        <v>0</v>
      </c>
      <c r="R24" s="10">
        <f>INTMARB_IN!R24+INTMARB_EX!R24</f>
        <v>0</v>
      </c>
      <c r="S24" s="10">
        <f>INTMARB_IN!S24+INTMARB_EX!S24</f>
        <v>0</v>
      </c>
      <c r="T24" s="10">
        <f>INTMARB_IN!T24+INTMARB_EX!T24</f>
        <v>0</v>
      </c>
      <c r="U24" s="10">
        <f>INTMARB_IN!U24+INTMARB_EX!U24</f>
        <v>0</v>
      </c>
      <c r="V24" s="10">
        <f>INTMARB_IN!V24+INTMARB_EX!V24</f>
        <v>0</v>
      </c>
      <c r="W24" s="10">
        <f>INTMARB_IN!W24+INTMARB_EX!W24</f>
        <v>0</v>
      </c>
      <c r="X24" s="10">
        <f>INTMARB_IN!X24+INTMARB_EX!X24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INTMARB_IN!C25+INTMARB_EX!C25</f>
        <v>0</v>
      </c>
      <c r="D25" s="37">
        <f>INTMARB_IN!D25+INTMARB_EX!D25</f>
        <v>0</v>
      </c>
      <c r="E25" s="37">
        <f>INTMARB_IN!E25+INTMARB_EX!E25</f>
        <v>0</v>
      </c>
      <c r="F25" s="37">
        <f>INTMARB_IN!F25+INTMARB_EX!F25</f>
        <v>0</v>
      </c>
      <c r="G25" s="37">
        <f>INTMARB_IN!G25+INTMARB_EX!G25</f>
        <v>0</v>
      </c>
      <c r="H25" s="37">
        <f>INTMARB_IN!H25+INTMARB_EX!H25</f>
        <v>0</v>
      </c>
      <c r="I25" s="37">
        <f>INTMARB_IN!I25+INTMARB_EX!I25</f>
        <v>0</v>
      </c>
      <c r="J25" s="37">
        <f>INTMARB_IN!J25+INTMARB_EX!J25</f>
        <v>0</v>
      </c>
      <c r="K25" s="37">
        <f>INTMARB_IN!K25+INTMARB_EX!K25</f>
        <v>0</v>
      </c>
      <c r="L25" s="37">
        <f>INTMARB_IN!L25+INTMARB_EX!L25</f>
        <v>0</v>
      </c>
      <c r="M25" s="37">
        <f>INTMARB_IN!M25+INTMARB_EX!M25</f>
        <v>0</v>
      </c>
      <c r="N25" s="37">
        <f>INTMARB_IN!N25+INTMARB_EX!N25</f>
        <v>0</v>
      </c>
      <c r="O25" s="37">
        <f>INTMARB_IN!O25+INTMARB_EX!O25</f>
        <v>0</v>
      </c>
      <c r="P25" s="37">
        <f>INTMARB_IN!P25+INTMARB_EX!P25</f>
        <v>0</v>
      </c>
      <c r="Q25" s="37">
        <f>INTMARB_IN!Q25+INTMARB_EX!Q25</f>
        <v>0</v>
      </c>
      <c r="R25" s="37">
        <f>INTMARB_IN!R25+INTMARB_EX!R25</f>
        <v>0</v>
      </c>
      <c r="S25" s="37">
        <f>INTMARB_IN!S25+INTMARB_EX!S25</f>
        <v>0</v>
      </c>
      <c r="T25" s="37">
        <f>INTMARB_IN!T25+INTMARB_EX!T25</f>
        <v>0</v>
      </c>
      <c r="U25" s="37">
        <f>INTMARB_IN!U25+INTMARB_EX!U25</f>
        <v>0</v>
      </c>
      <c r="V25" s="37">
        <f>INTMARB_IN!V25+INTMARB_EX!V25</f>
        <v>0</v>
      </c>
      <c r="W25" s="37">
        <f>INTMARB_IN!W25+INTMARB_EX!W25</f>
        <v>0</v>
      </c>
      <c r="X25" s="37">
        <f>INTMARB_IN!X25+INTMARB_EX!X25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V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34.889681857265685</v>
      </c>
      <c r="K26" s="37">
        <f t="shared" si="14"/>
        <v>69.503267411865863</v>
      </c>
      <c r="L26" s="37">
        <f t="shared" si="14"/>
        <v>15.686500429922612</v>
      </c>
      <c r="M26" s="37">
        <f t="shared" si="14"/>
        <v>15.896646603611348</v>
      </c>
      <c r="N26" s="37">
        <f t="shared" si="14"/>
        <v>9.2433361994840926</v>
      </c>
      <c r="O26" s="37">
        <f t="shared" si="14"/>
        <v>14.18959587274291</v>
      </c>
      <c r="P26" s="37">
        <f t="shared" si="14"/>
        <v>41.555288048151326</v>
      </c>
      <c r="Q26" s="37">
        <f t="shared" si="14"/>
        <v>80.069905417024927</v>
      </c>
      <c r="R26" s="37">
        <f t="shared" si="14"/>
        <v>44.595872742906273</v>
      </c>
      <c r="S26" s="37">
        <f t="shared" si="14"/>
        <v>31.419862424763544</v>
      </c>
      <c r="T26" s="37">
        <f t="shared" si="14"/>
        <v>27.899828030954431</v>
      </c>
      <c r="U26" s="37">
        <f t="shared" si="14"/>
        <v>18.094754944110061</v>
      </c>
      <c r="V26" s="37">
        <f t="shared" si="14"/>
        <v>34.201461736887353</v>
      </c>
      <c r="W26" s="37">
        <f t="shared" ref="W26:X26" si="15">SUM(W27,W33)</f>
        <v>43.104729148753222</v>
      </c>
      <c r="X26" s="37">
        <f t="shared" si="15"/>
        <v>33.949957007738597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V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ref="W27:X27" si="17">SUM(W28:W32)</f>
        <v>0</v>
      </c>
      <c r="X27" s="29">
        <f t="shared" si="17"/>
        <v>0</v>
      </c>
    </row>
    <row r="28" spans="1:24" ht="11.25" customHeight="1" x14ac:dyDescent="0.2">
      <c r="A28" s="41" t="s">
        <v>45</v>
      </c>
      <c r="B28" s="9" t="s">
        <v>46</v>
      </c>
      <c r="C28" s="10">
        <f>INTMARB_IN!C28+INTMARB_EX!C28</f>
        <v>0</v>
      </c>
      <c r="D28" s="10">
        <f>INTMARB_IN!D28+INTMARB_EX!D28</f>
        <v>0</v>
      </c>
      <c r="E28" s="10">
        <f>INTMARB_IN!E28+INTMARB_EX!E28</f>
        <v>0</v>
      </c>
      <c r="F28" s="10">
        <f>INTMARB_IN!F28+INTMARB_EX!F28</f>
        <v>0</v>
      </c>
      <c r="G28" s="10">
        <f>INTMARB_IN!G28+INTMARB_EX!G28</f>
        <v>0</v>
      </c>
      <c r="H28" s="10">
        <f>INTMARB_IN!H28+INTMARB_EX!H28</f>
        <v>0</v>
      </c>
      <c r="I28" s="10">
        <f>INTMARB_IN!I28+INTMARB_EX!I28</f>
        <v>0</v>
      </c>
      <c r="J28" s="10">
        <f>INTMARB_IN!J28+INTMARB_EX!J28</f>
        <v>0</v>
      </c>
      <c r="K28" s="10">
        <f>INTMARB_IN!K28+INTMARB_EX!K28</f>
        <v>0</v>
      </c>
      <c r="L28" s="10">
        <f>INTMARB_IN!L28+INTMARB_EX!L28</f>
        <v>0</v>
      </c>
      <c r="M28" s="10">
        <f>INTMARB_IN!M28+INTMARB_EX!M28</f>
        <v>0</v>
      </c>
      <c r="N28" s="10">
        <f>INTMARB_IN!N28+INTMARB_EX!N28</f>
        <v>0</v>
      </c>
      <c r="O28" s="10">
        <f>INTMARB_IN!O28+INTMARB_EX!O28</f>
        <v>0</v>
      </c>
      <c r="P28" s="10">
        <f>INTMARB_IN!P28+INTMARB_EX!P28</f>
        <v>0</v>
      </c>
      <c r="Q28" s="10">
        <f>INTMARB_IN!Q28+INTMARB_EX!Q28</f>
        <v>0</v>
      </c>
      <c r="R28" s="10">
        <f>INTMARB_IN!R28+INTMARB_EX!R28</f>
        <v>0</v>
      </c>
      <c r="S28" s="10">
        <f>INTMARB_IN!S28+INTMARB_EX!S28</f>
        <v>0</v>
      </c>
      <c r="T28" s="10">
        <f>INTMARB_IN!T28+INTMARB_EX!T28</f>
        <v>0</v>
      </c>
      <c r="U28" s="10">
        <f>INTMARB_IN!U28+INTMARB_EX!U28</f>
        <v>0</v>
      </c>
      <c r="V28" s="10">
        <f>INTMARB_IN!V28+INTMARB_EX!V28</f>
        <v>0</v>
      </c>
      <c r="W28" s="10">
        <f>INTMARB_IN!W28+INTMARB_EX!W28</f>
        <v>0</v>
      </c>
      <c r="X28" s="10">
        <f>INTMARB_IN!X28+INTMARB_EX!X28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INTMARB_IN!C29+INTMARB_EX!C29</f>
        <v>0</v>
      </c>
      <c r="D29" s="10">
        <f>INTMARB_IN!D29+INTMARB_EX!D29</f>
        <v>0</v>
      </c>
      <c r="E29" s="10">
        <f>INTMARB_IN!E29+INTMARB_EX!E29</f>
        <v>0</v>
      </c>
      <c r="F29" s="10">
        <f>INTMARB_IN!F29+INTMARB_EX!F29</f>
        <v>0</v>
      </c>
      <c r="G29" s="10">
        <f>INTMARB_IN!G29+INTMARB_EX!G29</f>
        <v>0</v>
      </c>
      <c r="H29" s="10">
        <f>INTMARB_IN!H29+INTMARB_EX!H29</f>
        <v>0</v>
      </c>
      <c r="I29" s="10">
        <f>INTMARB_IN!I29+INTMARB_EX!I29</f>
        <v>0</v>
      </c>
      <c r="J29" s="10">
        <f>INTMARB_IN!J29+INTMARB_EX!J29</f>
        <v>0</v>
      </c>
      <c r="K29" s="10">
        <f>INTMARB_IN!K29+INTMARB_EX!K29</f>
        <v>0</v>
      </c>
      <c r="L29" s="10">
        <f>INTMARB_IN!L29+INTMARB_EX!L29</f>
        <v>0</v>
      </c>
      <c r="M29" s="10">
        <f>INTMARB_IN!M29+INTMARB_EX!M29</f>
        <v>0</v>
      </c>
      <c r="N29" s="10">
        <f>INTMARB_IN!N29+INTMARB_EX!N29</f>
        <v>0</v>
      </c>
      <c r="O29" s="10">
        <f>INTMARB_IN!O29+INTMARB_EX!O29</f>
        <v>0</v>
      </c>
      <c r="P29" s="10">
        <f>INTMARB_IN!P29+INTMARB_EX!P29</f>
        <v>0</v>
      </c>
      <c r="Q29" s="10">
        <f>INTMARB_IN!Q29+INTMARB_EX!Q29</f>
        <v>0</v>
      </c>
      <c r="R29" s="10">
        <f>INTMARB_IN!R29+INTMARB_EX!R29</f>
        <v>0</v>
      </c>
      <c r="S29" s="10">
        <f>INTMARB_IN!S29+INTMARB_EX!S29</f>
        <v>0</v>
      </c>
      <c r="T29" s="10">
        <f>INTMARB_IN!T29+INTMARB_EX!T29</f>
        <v>0</v>
      </c>
      <c r="U29" s="10">
        <f>INTMARB_IN!U29+INTMARB_EX!U29</f>
        <v>0</v>
      </c>
      <c r="V29" s="10">
        <f>INTMARB_IN!V29+INTMARB_EX!V29</f>
        <v>0</v>
      </c>
      <c r="W29" s="10">
        <f>INTMARB_IN!W29+INTMARB_EX!W29</f>
        <v>0</v>
      </c>
      <c r="X29" s="10">
        <f>INTMARB_IN!X29+INTMARB_EX!X29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INTMARB_IN!C30+INTMARB_EX!C30</f>
        <v>0</v>
      </c>
      <c r="D30" s="10">
        <f>INTMARB_IN!D30+INTMARB_EX!D30</f>
        <v>0</v>
      </c>
      <c r="E30" s="10">
        <f>INTMARB_IN!E30+INTMARB_EX!E30</f>
        <v>0</v>
      </c>
      <c r="F30" s="10">
        <f>INTMARB_IN!F30+INTMARB_EX!F30</f>
        <v>0</v>
      </c>
      <c r="G30" s="10">
        <f>INTMARB_IN!G30+INTMARB_EX!G30</f>
        <v>0</v>
      </c>
      <c r="H30" s="10">
        <f>INTMARB_IN!H30+INTMARB_EX!H30</f>
        <v>0</v>
      </c>
      <c r="I30" s="10">
        <f>INTMARB_IN!I30+INTMARB_EX!I30</f>
        <v>0</v>
      </c>
      <c r="J30" s="10">
        <f>INTMARB_IN!J30+INTMARB_EX!J30</f>
        <v>0</v>
      </c>
      <c r="K30" s="10">
        <f>INTMARB_IN!K30+INTMARB_EX!K30</f>
        <v>0</v>
      </c>
      <c r="L30" s="10">
        <f>INTMARB_IN!L30+INTMARB_EX!L30</f>
        <v>0</v>
      </c>
      <c r="M30" s="10">
        <f>INTMARB_IN!M30+INTMARB_EX!M30</f>
        <v>0</v>
      </c>
      <c r="N30" s="10">
        <f>INTMARB_IN!N30+INTMARB_EX!N30</f>
        <v>0</v>
      </c>
      <c r="O30" s="10">
        <f>INTMARB_IN!O30+INTMARB_EX!O30</f>
        <v>0</v>
      </c>
      <c r="P30" s="10">
        <f>INTMARB_IN!P30+INTMARB_EX!P30</f>
        <v>0</v>
      </c>
      <c r="Q30" s="10">
        <f>INTMARB_IN!Q30+INTMARB_EX!Q30</f>
        <v>0</v>
      </c>
      <c r="R30" s="10">
        <f>INTMARB_IN!R30+INTMARB_EX!R30</f>
        <v>0</v>
      </c>
      <c r="S30" s="10">
        <f>INTMARB_IN!S30+INTMARB_EX!S30</f>
        <v>0</v>
      </c>
      <c r="T30" s="10">
        <f>INTMARB_IN!T30+INTMARB_EX!T30</f>
        <v>0</v>
      </c>
      <c r="U30" s="10">
        <f>INTMARB_IN!U30+INTMARB_EX!U30</f>
        <v>0</v>
      </c>
      <c r="V30" s="10">
        <f>INTMARB_IN!V30+INTMARB_EX!V30</f>
        <v>0</v>
      </c>
      <c r="W30" s="10">
        <f>INTMARB_IN!W30+INTMARB_EX!W30</f>
        <v>0</v>
      </c>
      <c r="X30" s="10">
        <f>INTMARB_IN!X30+INTMARB_EX!X30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INTMARB_IN!C31+INTMARB_EX!C31</f>
        <v>0</v>
      </c>
      <c r="D31" s="10">
        <f>INTMARB_IN!D31+INTMARB_EX!D31</f>
        <v>0</v>
      </c>
      <c r="E31" s="10">
        <f>INTMARB_IN!E31+INTMARB_EX!E31</f>
        <v>0</v>
      </c>
      <c r="F31" s="10">
        <f>INTMARB_IN!F31+INTMARB_EX!F31</f>
        <v>0</v>
      </c>
      <c r="G31" s="10">
        <f>INTMARB_IN!G31+INTMARB_EX!G31</f>
        <v>0</v>
      </c>
      <c r="H31" s="10">
        <f>INTMARB_IN!H31+INTMARB_EX!H31</f>
        <v>0</v>
      </c>
      <c r="I31" s="10">
        <f>INTMARB_IN!I31+INTMARB_EX!I31</f>
        <v>0</v>
      </c>
      <c r="J31" s="10">
        <f>INTMARB_IN!J31+INTMARB_EX!J31</f>
        <v>0</v>
      </c>
      <c r="K31" s="10">
        <f>INTMARB_IN!K31+INTMARB_EX!K31</f>
        <v>0</v>
      </c>
      <c r="L31" s="10">
        <f>INTMARB_IN!L31+INTMARB_EX!L31</f>
        <v>0</v>
      </c>
      <c r="M31" s="10">
        <f>INTMARB_IN!M31+INTMARB_EX!M31</f>
        <v>0</v>
      </c>
      <c r="N31" s="10">
        <f>INTMARB_IN!N31+INTMARB_EX!N31</f>
        <v>0</v>
      </c>
      <c r="O31" s="10">
        <f>INTMARB_IN!O31+INTMARB_EX!O31</f>
        <v>0</v>
      </c>
      <c r="P31" s="10">
        <f>INTMARB_IN!P31+INTMARB_EX!P31</f>
        <v>0</v>
      </c>
      <c r="Q31" s="10">
        <f>INTMARB_IN!Q31+INTMARB_EX!Q31</f>
        <v>0</v>
      </c>
      <c r="R31" s="10">
        <f>INTMARB_IN!R31+INTMARB_EX!R31</f>
        <v>0</v>
      </c>
      <c r="S31" s="10">
        <f>INTMARB_IN!S31+INTMARB_EX!S31</f>
        <v>0</v>
      </c>
      <c r="T31" s="10">
        <f>INTMARB_IN!T31+INTMARB_EX!T31</f>
        <v>0</v>
      </c>
      <c r="U31" s="10">
        <f>INTMARB_IN!U31+INTMARB_EX!U31</f>
        <v>0</v>
      </c>
      <c r="V31" s="10">
        <f>INTMARB_IN!V31+INTMARB_EX!V31</f>
        <v>0</v>
      </c>
      <c r="W31" s="10">
        <f>INTMARB_IN!W31+INTMARB_EX!W31</f>
        <v>0</v>
      </c>
      <c r="X31" s="10">
        <f>INTMARB_IN!X31+INTMARB_EX!X31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INTMARB_IN!C32+INTMARB_EX!C32</f>
        <v>0</v>
      </c>
      <c r="D32" s="10">
        <f>INTMARB_IN!D32+INTMARB_EX!D32</f>
        <v>0</v>
      </c>
      <c r="E32" s="10">
        <f>INTMARB_IN!E32+INTMARB_EX!E32</f>
        <v>0</v>
      </c>
      <c r="F32" s="10">
        <f>INTMARB_IN!F32+INTMARB_EX!F32</f>
        <v>0</v>
      </c>
      <c r="G32" s="10">
        <f>INTMARB_IN!G32+INTMARB_EX!G32</f>
        <v>0</v>
      </c>
      <c r="H32" s="10">
        <f>INTMARB_IN!H32+INTMARB_EX!H32</f>
        <v>0</v>
      </c>
      <c r="I32" s="10">
        <f>INTMARB_IN!I32+INTMARB_EX!I32</f>
        <v>0</v>
      </c>
      <c r="J32" s="10">
        <f>INTMARB_IN!J32+INTMARB_EX!J32</f>
        <v>0</v>
      </c>
      <c r="K32" s="10">
        <f>INTMARB_IN!K32+INTMARB_EX!K32</f>
        <v>0</v>
      </c>
      <c r="L32" s="10">
        <f>INTMARB_IN!L32+INTMARB_EX!L32</f>
        <v>0</v>
      </c>
      <c r="M32" s="10">
        <f>INTMARB_IN!M32+INTMARB_EX!M32</f>
        <v>0</v>
      </c>
      <c r="N32" s="10">
        <f>INTMARB_IN!N32+INTMARB_EX!N32</f>
        <v>0</v>
      </c>
      <c r="O32" s="10">
        <f>INTMARB_IN!O32+INTMARB_EX!O32</f>
        <v>0</v>
      </c>
      <c r="P32" s="10">
        <f>INTMARB_IN!P32+INTMARB_EX!P32</f>
        <v>0</v>
      </c>
      <c r="Q32" s="10">
        <f>INTMARB_IN!Q32+INTMARB_EX!Q32</f>
        <v>0</v>
      </c>
      <c r="R32" s="10">
        <f>INTMARB_IN!R32+INTMARB_EX!R32</f>
        <v>0</v>
      </c>
      <c r="S32" s="10">
        <f>INTMARB_IN!S32+INTMARB_EX!S32</f>
        <v>0</v>
      </c>
      <c r="T32" s="10">
        <f>INTMARB_IN!T32+INTMARB_EX!T32</f>
        <v>0</v>
      </c>
      <c r="U32" s="10">
        <f>INTMARB_IN!U32+INTMARB_EX!U32</f>
        <v>0</v>
      </c>
      <c r="V32" s="10">
        <f>INTMARB_IN!V32+INTMARB_EX!V32</f>
        <v>0</v>
      </c>
      <c r="W32" s="10">
        <f>INTMARB_IN!W32+INTMARB_EX!W32</f>
        <v>0</v>
      </c>
      <c r="X32" s="10">
        <f>INTMARB_IN!X32+INTMARB_EX!X32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V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34.889681857265685</v>
      </c>
      <c r="K33" s="29">
        <f t="shared" si="18"/>
        <v>69.503267411865863</v>
      </c>
      <c r="L33" s="29">
        <f t="shared" si="18"/>
        <v>15.686500429922612</v>
      </c>
      <c r="M33" s="29">
        <f t="shared" si="18"/>
        <v>15.896646603611348</v>
      </c>
      <c r="N33" s="29">
        <f t="shared" si="18"/>
        <v>9.2433361994840926</v>
      </c>
      <c r="O33" s="29">
        <f t="shared" si="18"/>
        <v>14.18959587274291</v>
      </c>
      <c r="P33" s="29">
        <f t="shared" si="18"/>
        <v>41.555288048151326</v>
      </c>
      <c r="Q33" s="29">
        <f t="shared" si="18"/>
        <v>80.069905417024927</v>
      </c>
      <c r="R33" s="29">
        <f t="shared" si="18"/>
        <v>44.595872742906273</v>
      </c>
      <c r="S33" s="29">
        <f t="shared" si="18"/>
        <v>31.419862424763544</v>
      </c>
      <c r="T33" s="29">
        <f t="shared" si="18"/>
        <v>27.899828030954431</v>
      </c>
      <c r="U33" s="29">
        <f t="shared" si="18"/>
        <v>18.094754944110061</v>
      </c>
      <c r="V33" s="29">
        <f t="shared" si="18"/>
        <v>34.201461736887353</v>
      </c>
      <c r="W33" s="29">
        <f t="shared" ref="W33:X33" si="19">SUM(W34:W50)</f>
        <v>43.104729148753222</v>
      </c>
      <c r="X33" s="29">
        <f t="shared" si="19"/>
        <v>33.949957007738597</v>
      </c>
    </row>
    <row r="34" spans="1:24" ht="11.25" customHeight="1" x14ac:dyDescent="0.2">
      <c r="A34" s="41" t="s">
        <v>55</v>
      </c>
      <c r="B34" s="9" t="s">
        <v>56</v>
      </c>
      <c r="C34" s="10">
        <f>INTMARB_IN!C34+INTMARB_EX!C34</f>
        <v>0</v>
      </c>
      <c r="D34" s="10">
        <f>INTMARB_IN!D34+INTMARB_EX!D34</f>
        <v>0</v>
      </c>
      <c r="E34" s="10">
        <f>INTMARB_IN!E34+INTMARB_EX!E34</f>
        <v>0</v>
      </c>
      <c r="F34" s="10">
        <f>INTMARB_IN!F34+INTMARB_EX!F34</f>
        <v>0</v>
      </c>
      <c r="G34" s="10">
        <f>INTMARB_IN!G34+INTMARB_EX!G34</f>
        <v>0</v>
      </c>
      <c r="H34" s="10">
        <f>INTMARB_IN!H34+INTMARB_EX!H34</f>
        <v>0</v>
      </c>
      <c r="I34" s="10">
        <f>INTMARB_IN!I34+INTMARB_EX!I34</f>
        <v>0</v>
      </c>
      <c r="J34" s="10">
        <f>INTMARB_IN!J34+INTMARB_EX!J34</f>
        <v>0</v>
      </c>
      <c r="K34" s="10">
        <f>INTMARB_IN!K34+INTMARB_EX!K34</f>
        <v>0</v>
      </c>
      <c r="L34" s="10">
        <f>INTMARB_IN!L34+INTMARB_EX!L34</f>
        <v>0</v>
      </c>
      <c r="M34" s="10">
        <f>INTMARB_IN!M34+INTMARB_EX!M34</f>
        <v>0</v>
      </c>
      <c r="N34" s="10">
        <f>INTMARB_IN!N34+INTMARB_EX!N34</f>
        <v>0</v>
      </c>
      <c r="O34" s="10">
        <f>INTMARB_IN!O34+INTMARB_EX!O34</f>
        <v>0</v>
      </c>
      <c r="P34" s="10">
        <f>INTMARB_IN!P34+INTMARB_EX!P34</f>
        <v>0</v>
      </c>
      <c r="Q34" s="10">
        <f>INTMARB_IN!Q34+INTMARB_EX!Q34</f>
        <v>0</v>
      </c>
      <c r="R34" s="10">
        <f>INTMARB_IN!R34+INTMARB_EX!R34</f>
        <v>0</v>
      </c>
      <c r="S34" s="10">
        <f>INTMARB_IN!S34+INTMARB_EX!S34</f>
        <v>0</v>
      </c>
      <c r="T34" s="10">
        <f>INTMARB_IN!T34+INTMARB_EX!T34</f>
        <v>0</v>
      </c>
      <c r="U34" s="10">
        <f>INTMARB_IN!U34+INTMARB_EX!U34</f>
        <v>0</v>
      </c>
      <c r="V34" s="10">
        <f>INTMARB_IN!V34+INTMARB_EX!V34</f>
        <v>0</v>
      </c>
      <c r="W34" s="10">
        <f>INTMARB_IN!W34+INTMARB_EX!W34</f>
        <v>0</v>
      </c>
      <c r="X34" s="10">
        <f>INTMARB_IN!X34+INTMARB_EX!X34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INTMARB_IN!C35+INTMARB_EX!C35</f>
        <v>0</v>
      </c>
      <c r="D35" s="10">
        <f>INTMARB_IN!D35+INTMARB_EX!D35</f>
        <v>0</v>
      </c>
      <c r="E35" s="10">
        <f>INTMARB_IN!E35+INTMARB_EX!E35</f>
        <v>0</v>
      </c>
      <c r="F35" s="10">
        <f>INTMARB_IN!F35+INTMARB_EX!F35</f>
        <v>0</v>
      </c>
      <c r="G35" s="10">
        <f>INTMARB_IN!G35+INTMARB_EX!G35</f>
        <v>0</v>
      </c>
      <c r="H35" s="10">
        <f>INTMARB_IN!H35+INTMARB_EX!H35</f>
        <v>0</v>
      </c>
      <c r="I35" s="10">
        <f>INTMARB_IN!I35+INTMARB_EX!I35</f>
        <v>0</v>
      </c>
      <c r="J35" s="10">
        <f>INTMARB_IN!J35+INTMARB_EX!J35</f>
        <v>0</v>
      </c>
      <c r="K35" s="10">
        <f>INTMARB_IN!K35+INTMARB_EX!K35</f>
        <v>0</v>
      </c>
      <c r="L35" s="10">
        <f>INTMARB_IN!L35+INTMARB_EX!L35</f>
        <v>0</v>
      </c>
      <c r="M35" s="10">
        <f>INTMARB_IN!M35+INTMARB_EX!M35</f>
        <v>0</v>
      </c>
      <c r="N35" s="10">
        <f>INTMARB_IN!N35+INTMARB_EX!N35</f>
        <v>0</v>
      </c>
      <c r="O35" s="10">
        <f>INTMARB_IN!O35+INTMARB_EX!O35</f>
        <v>0</v>
      </c>
      <c r="P35" s="10">
        <f>INTMARB_IN!P35+INTMARB_EX!P35</f>
        <v>0</v>
      </c>
      <c r="Q35" s="10">
        <f>INTMARB_IN!Q35+INTMARB_EX!Q35</f>
        <v>0</v>
      </c>
      <c r="R35" s="10">
        <f>INTMARB_IN!R35+INTMARB_EX!R35</f>
        <v>0</v>
      </c>
      <c r="S35" s="10">
        <f>INTMARB_IN!S35+INTMARB_EX!S35</f>
        <v>0</v>
      </c>
      <c r="T35" s="10">
        <f>INTMARB_IN!T35+INTMARB_EX!T35</f>
        <v>0</v>
      </c>
      <c r="U35" s="10">
        <f>INTMARB_IN!U35+INTMARB_EX!U35</f>
        <v>0</v>
      </c>
      <c r="V35" s="10">
        <f>INTMARB_IN!V35+INTMARB_EX!V35</f>
        <v>0</v>
      </c>
      <c r="W35" s="10">
        <f>INTMARB_IN!W35+INTMARB_EX!W35</f>
        <v>0</v>
      </c>
      <c r="X35" s="10">
        <f>INTMARB_IN!X35+INTMARB_EX!X35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INTMARB_IN!C36+INTMARB_EX!C36</f>
        <v>0</v>
      </c>
      <c r="D36" s="10">
        <f>INTMARB_IN!D36+INTMARB_EX!D36</f>
        <v>0</v>
      </c>
      <c r="E36" s="10">
        <f>INTMARB_IN!E36+INTMARB_EX!E36</f>
        <v>0</v>
      </c>
      <c r="F36" s="10">
        <f>INTMARB_IN!F36+INTMARB_EX!F36</f>
        <v>0</v>
      </c>
      <c r="G36" s="10">
        <f>INTMARB_IN!G36+INTMARB_EX!G36</f>
        <v>0</v>
      </c>
      <c r="H36" s="10">
        <f>INTMARB_IN!H36+INTMARB_EX!H36</f>
        <v>0</v>
      </c>
      <c r="I36" s="10">
        <f>INTMARB_IN!I36+INTMARB_EX!I36</f>
        <v>0</v>
      </c>
      <c r="J36" s="10">
        <f>INTMARB_IN!J36+INTMARB_EX!J36</f>
        <v>0</v>
      </c>
      <c r="K36" s="10">
        <f>INTMARB_IN!K36+INTMARB_EX!K36</f>
        <v>0</v>
      </c>
      <c r="L36" s="10">
        <f>INTMARB_IN!L36+INTMARB_EX!L36</f>
        <v>0</v>
      </c>
      <c r="M36" s="10">
        <f>INTMARB_IN!M36+INTMARB_EX!M36</f>
        <v>0</v>
      </c>
      <c r="N36" s="10">
        <f>INTMARB_IN!N36+INTMARB_EX!N36</f>
        <v>0</v>
      </c>
      <c r="O36" s="10">
        <f>INTMARB_IN!O36+INTMARB_EX!O36</f>
        <v>0</v>
      </c>
      <c r="P36" s="10">
        <f>INTMARB_IN!P36+INTMARB_EX!P36</f>
        <v>0</v>
      </c>
      <c r="Q36" s="10">
        <f>INTMARB_IN!Q36+INTMARB_EX!Q36</f>
        <v>0</v>
      </c>
      <c r="R36" s="10">
        <f>INTMARB_IN!R36+INTMARB_EX!R36</f>
        <v>0</v>
      </c>
      <c r="S36" s="10">
        <f>INTMARB_IN!S36+INTMARB_EX!S36</f>
        <v>0</v>
      </c>
      <c r="T36" s="10">
        <f>INTMARB_IN!T36+INTMARB_EX!T36</f>
        <v>0</v>
      </c>
      <c r="U36" s="10">
        <f>INTMARB_IN!U36+INTMARB_EX!U36</f>
        <v>0</v>
      </c>
      <c r="V36" s="10">
        <f>INTMARB_IN!V36+INTMARB_EX!V36</f>
        <v>0</v>
      </c>
      <c r="W36" s="10">
        <f>INTMARB_IN!W36+INTMARB_EX!W36</f>
        <v>0</v>
      </c>
      <c r="X36" s="10">
        <f>INTMARB_IN!X36+INTMARB_EX!X36</f>
        <v>0</v>
      </c>
    </row>
    <row r="37" spans="1:24" ht="11.25" customHeight="1" x14ac:dyDescent="0.2">
      <c r="A37" s="41" t="s">
        <v>61</v>
      </c>
      <c r="B37" s="9" t="s">
        <v>62</v>
      </c>
      <c r="C37" s="10">
        <f>INTMARB_IN!C37+INTMARB_EX!C37</f>
        <v>0</v>
      </c>
      <c r="D37" s="10">
        <f>INTMARB_IN!D37+INTMARB_EX!D37</f>
        <v>0</v>
      </c>
      <c r="E37" s="10">
        <f>INTMARB_IN!E37+INTMARB_EX!E37</f>
        <v>0</v>
      </c>
      <c r="F37" s="10">
        <f>INTMARB_IN!F37+INTMARB_EX!F37</f>
        <v>0</v>
      </c>
      <c r="G37" s="10">
        <f>INTMARB_IN!G37+INTMARB_EX!G37</f>
        <v>0</v>
      </c>
      <c r="H37" s="10">
        <f>INTMARB_IN!H37+INTMARB_EX!H37</f>
        <v>0</v>
      </c>
      <c r="I37" s="10">
        <f>INTMARB_IN!I37+INTMARB_EX!I37</f>
        <v>0</v>
      </c>
      <c r="J37" s="10">
        <f>INTMARB_IN!J37+INTMARB_EX!J37</f>
        <v>0</v>
      </c>
      <c r="K37" s="10">
        <f>INTMARB_IN!K37+INTMARB_EX!K37</f>
        <v>0</v>
      </c>
      <c r="L37" s="10">
        <f>INTMARB_IN!L37+INTMARB_EX!L37</f>
        <v>0</v>
      </c>
      <c r="M37" s="10">
        <f>INTMARB_IN!M37+INTMARB_EX!M37</f>
        <v>0</v>
      </c>
      <c r="N37" s="10">
        <f>INTMARB_IN!N37+INTMARB_EX!N37</f>
        <v>0</v>
      </c>
      <c r="O37" s="10">
        <f>INTMARB_IN!O37+INTMARB_EX!O37</f>
        <v>0</v>
      </c>
      <c r="P37" s="10">
        <f>INTMARB_IN!P37+INTMARB_EX!P37</f>
        <v>0</v>
      </c>
      <c r="Q37" s="10">
        <f>INTMARB_IN!Q37+INTMARB_EX!Q37</f>
        <v>0</v>
      </c>
      <c r="R37" s="10">
        <f>INTMARB_IN!R37+INTMARB_EX!R37</f>
        <v>0</v>
      </c>
      <c r="S37" s="10">
        <f>INTMARB_IN!S37+INTMARB_EX!S37</f>
        <v>0</v>
      </c>
      <c r="T37" s="10">
        <f>INTMARB_IN!T37+INTMARB_EX!T37</f>
        <v>0</v>
      </c>
      <c r="U37" s="10">
        <f>INTMARB_IN!U37+INTMARB_EX!U37</f>
        <v>0</v>
      </c>
      <c r="V37" s="10">
        <f>INTMARB_IN!V37+INTMARB_EX!V37</f>
        <v>0</v>
      </c>
      <c r="W37" s="10">
        <f>INTMARB_IN!W37+INTMARB_EX!W37</f>
        <v>0</v>
      </c>
      <c r="X37" s="10">
        <f>INTMARB_IN!X37+INTMARB_EX!X37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INTMARB_IN!C38+INTMARB_EX!C38</f>
        <v>0</v>
      </c>
      <c r="D38" s="10">
        <f>INTMARB_IN!D38+INTMARB_EX!D38</f>
        <v>0</v>
      </c>
      <c r="E38" s="10">
        <f>INTMARB_IN!E38+INTMARB_EX!E38</f>
        <v>0</v>
      </c>
      <c r="F38" s="10">
        <f>INTMARB_IN!F38+INTMARB_EX!F38</f>
        <v>0</v>
      </c>
      <c r="G38" s="10">
        <f>INTMARB_IN!G38+INTMARB_EX!G38</f>
        <v>0</v>
      </c>
      <c r="H38" s="10">
        <f>INTMARB_IN!H38+INTMARB_EX!H38</f>
        <v>0</v>
      </c>
      <c r="I38" s="10">
        <f>INTMARB_IN!I38+INTMARB_EX!I38</f>
        <v>0</v>
      </c>
      <c r="J38" s="10">
        <f>INTMARB_IN!J38+INTMARB_EX!J38</f>
        <v>0</v>
      </c>
      <c r="K38" s="10">
        <f>INTMARB_IN!K38+INTMARB_EX!K38</f>
        <v>0</v>
      </c>
      <c r="L38" s="10">
        <f>INTMARB_IN!L38+INTMARB_EX!L38</f>
        <v>0</v>
      </c>
      <c r="M38" s="10">
        <f>INTMARB_IN!M38+INTMARB_EX!M38</f>
        <v>0</v>
      </c>
      <c r="N38" s="10">
        <f>INTMARB_IN!N38+INTMARB_EX!N38</f>
        <v>0</v>
      </c>
      <c r="O38" s="10">
        <f>INTMARB_IN!O38+INTMARB_EX!O38</f>
        <v>0</v>
      </c>
      <c r="P38" s="10">
        <f>INTMARB_IN!P38+INTMARB_EX!P38</f>
        <v>0</v>
      </c>
      <c r="Q38" s="10">
        <f>INTMARB_IN!Q38+INTMARB_EX!Q38</f>
        <v>0</v>
      </c>
      <c r="R38" s="10">
        <f>INTMARB_IN!R38+INTMARB_EX!R38</f>
        <v>0</v>
      </c>
      <c r="S38" s="10">
        <f>INTMARB_IN!S38+INTMARB_EX!S38</f>
        <v>0</v>
      </c>
      <c r="T38" s="10">
        <f>INTMARB_IN!T38+INTMARB_EX!T38</f>
        <v>0</v>
      </c>
      <c r="U38" s="10">
        <f>INTMARB_IN!U38+INTMARB_EX!U38</f>
        <v>0</v>
      </c>
      <c r="V38" s="10">
        <f>INTMARB_IN!V38+INTMARB_EX!V38</f>
        <v>0</v>
      </c>
      <c r="W38" s="10">
        <f>INTMARB_IN!W38+INTMARB_EX!W38</f>
        <v>0</v>
      </c>
      <c r="X38" s="10">
        <f>INTMARB_IN!X38+INTMARB_EX!X38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INTMARB_IN!C39+INTMARB_EX!C39</f>
        <v>0</v>
      </c>
      <c r="D39" s="10">
        <f>INTMARB_IN!D39+INTMARB_EX!D39</f>
        <v>0</v>
      </c>
      <c r="E39" s="10">
        <f>INTMARB_IN!E39+INTMARB_EX!E39</f>
        <v>0</v>
      </c>
      <c r="F39" s="10">
        <f>INTMARB_IN!F39+INTMARB_EX!F39</f>
        <v>0</v>
      </c>
      <c r="G39" s="10">
        <f>INTMARB_IN!G39+INTMARB_EX!G39</f>
        <v>0</v>
      </c>
      <c r="H39" s="10">
        <f>INTMARB_IN!H39+INTMARB_EX!H39</f>
        <v>0</v>
      </c>
      <c r="I39" s="10">
        <f>INTMARB_IN!I39+INTMARB_EX!I39</f>
        <v>0</v>
      </c>
      <c r="J39" s="10">
        <f>INTMARB_IN!J39+INTMARB_EX!J39</f>
        <v>0</v>
      </c>
      <c r="K39" s="10">
        <f>INTMARB_IN!K39+INTMARB_EX!K39</f>
        <v>0</v>
      </c>
      <c r="L39" s="10">
        <f>INTMARB_IN!L39+INTMARB_EX!L39</f>
        <v>0</v>
      </c>
      <c r="M39" s="10">
        <f>INTMARB_IN!M39+INTMARB_EX!M39</f>
        <v>0</v>
      </c>
      <c r="N39" s="10">
        <f>INTMARB_IN!N39+INTMARB_EX!N39</f>
        <v>0</v>
      </c>
      <c r="O39" s="10">
        <f>INTMARB_IN!O39+INTMARB_EX!O39</f>
        <v>0</v>
      </c>
      <c r="P39" s="10">
        <f>INTMARB_IN!P39+INTMARB_EX!P39</f>
        <v>0</v>
      </c>
      <c r="Q39" s="10">
        <f>INTMARB_IN!Q39+INTMARB_EX!Q39</f>
        <v>0</v>
      </c>
      <c r="R39" s="10">
        <f>INTMARB_IN!R39+INTMARB_EX!R39</f>
        <v>0</v>
      </c>
      <c r="S39" s="10">
        <f>INTMARB_IN!S39+INTMARB_EX!S39</f>
        <v>0</v>
      </c>
      <c r="T39" s="10">
        <f>INTMARB_IN!T39+INTMARB_EX!T39</f>
        <v>0</v>
      </c>
      <c r="U39" s="10">
        <f>INTMARB_IN!U39+INTMARB_EX!U39</f>
        <v>0</v>
      </c>
      <c r="V39" s="10">
        <f>INTMARB_IN!V39+INTMARB_EX!V39</f>
        <v>0</v>
      </c>
      <c r="W39" s="10">
        <f>INTMARB_IN!W39+INTMARB_EX!W39</f>
        <v>0</v>
      </c>
      <c r="X39" s="10">
        <f>INTMARB_IN!X39+INTMARB_EX!X39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INTMARB_IN!C40+INTMARB_EX!C40</f>
        <v>0</v>
      </c>
      <c r="D40" s="10">
        <f>INTMARB_IN!D40+INTMARB_EX!D40</f>
        <v>0</v>
      </c>
      <c r="E40" s="10">
        <f>INTMARB_IN!E40+INTMARB_EX!E40</f>
        <v>0</v>
      </c>
      <c r="F40" s="10">
        <f>INTMARB_IN!F40+INTMARB_EX!F40</f>
        <v>0</v>
      </c>
      <c r="G40" s="10">
        <f>INTMARB_IN!G40+INTMARB_EX!G40</f>
        <v>0</v>
      </c>
      <c r="H40" s="10">
        <f>INTMARB_IN!H40+INTMARB_EX!H40</f>
        <v>0</v>
      </c>
      <c r="I40" s="10">
        <f>INTMARB_IN!I40+INTMARB_EX!I40</f>
        <v>0</v>
      </c>
      <c r="J40" s="10">
        <f>INTMARB_IN!J40+INTMARB_EX!J40</f>
        <v>0</v>
      </c>
      <c r="K40" s="10">
        <f>INTMARB_IN!K40+INTMARB_EX!K40</f>
        <v>0</v>
      </c>
      <c r="L40" s="10">
        <f>INTMARB_IN!L40+INTMARB_EX!L40</f>
        <v>0</v>
      </c>
      <c r="M40" s="10">
        <f>INTMARB_IN!M40+INTMARB_EX!M40</f>
        <v>0</v>
      </c>
      <c r="N40" s="10">
        <f>INTMARB_IN!N40+INTMARB_EX!N40</f>
        <v>0</v>
      </c>
      <c r="O40" s="10">
        <f>INTMARB_IN!O40+INTMARB_EX!O40</f>
        <v>0</v>
      </c>
      <c r="P40" s="10">
        <f>INTMARB_IN!P40+INTMARB_EX!P40</f>
        <v>0</v>
      </c>
      <c r="Q40" s="10">
        <f>INTMARB_IN!Q40+INTMARB_EX!Q40</f>
        <v>0</v>
      </c>
      <c r="R40" s="10">
        <f>INTMARB_IN!R40+INTMARB_EX!R40</f>
        <v>0</v>
      </c>
      <c r="S40" s="10">
        <f>INTMARB_IN!S40+INTMARB_EX!S40</f>
        <v>0</v>
      </c>
      <c r="T40" s="10">
        <f>INTMARB_IN!T40+INTMARB_EX!T40</f>
        <v>0</v>
      </c>
      <c r="U40" s="10">
        <f>INTMARB_IN!U40+INTMARB_EX!U40</f>
        <v>0</v>
      </c>
      <c r="V40" s="10">
        <f>INTMARB_IN!V40+INTMARB_EX!V40</f>
        <v>0</v>
      </c>
      <c r="W40" s="10">
        <f>INTMARB_IN!W40+INTMARB_EX!W40</f>
        <v>0</v>
      </c>
      <c r="X40" s="10">
        <f>INTMARB_IN!X40+INTMARB_EX!X40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INTMARB_IN!C41+INTMARB_EX!C41</f>
        <v>0</v>
      </c>
      <c r="D41" s="10">
        <f>INTMARB_IN!D41+INTMARB_EX!D41</f>
        <v>0</v>
      </c>
      <c r="E41" s="10">
        <f>INTMARB_IN!E41+INTMARB_EX!E41</f>
        <v>0</v>
      </c>
      <c r="F41" s="10">
        <f>INTMARB_IN!F41+INTMARB_EX!F41</f>
        <v>0</v>
      </c>
      <c r="G41" s="10">
        <f>INTMARB_IN!G41+INTMARB_EX!G41</f>
        <v>0</v>
      </c>
      <c r="H41" s="10">
        <f>INTMARB_IN!H41+INTMARB_EX!H41</f>
        <v>0</v>
      </c>
      <c r="I41" s="10">
        <f>INTMARB_IN!I41+INTMARB_EX!I41</f>
        <v>0</v>
      </c>
      <c r="J41" s="10">
        <f>INTMARB_IN!J41+INTMARB_EX!J41</f>
        <v>0</v>
      </c>
      <c r="K41" s="10">
        <f>INTMARB_IN!K41+INTMARB_EX!K41</f>
        <v>0</v>
      </c>
      <c r="L41" s="10">
        <f>INTMARB_IN!L41+INTMARB_EX!L41</f>
        <v>0</v>
      </c>
      <c r="M41" s="10">
        <f>INTMARB_IN!M41+INTMARB_EX!M41</f>
        <v>0</v>
      </c>
      <c r="N41" s="10">
        <f>INTMARB_IN!N41+INTMARB_EX!N41</f>
        <v>0</v>
      </c>
      <c r="O41" s="10">
        <f>INTMARB_IN!O41+INTMARB_EX!O41</f>
        <v>0</v>
      </c>
      <c r="P41" s="10">
        <f>INTMARB_IN!P41+INTMARB_EX!P41</f>
        <v>0</v>
      </c>
      <c r="Q41" s="10">
        <f>INTMARB_IN!Q41+INTMARB_EX!Q41</f>
        <v>0</v>
      </c>
      <c r="R41" s="10">
        <f>INTMARB_IN!R41+INTMARB_EX!R41</f>
        <v>0</v>
      </c>
      <c r="S41" s="10">
        <f>INTMARB_IN!S41+INTMARB_EX!S41</f>
        <v>0</v>
      </c>
      <c r="T41" s="10">
        <f>INTMARB_IN!T41+INTMARB_EX!T41</f>
        <v>0</v>
      </c>
      <c r="U41" s="10">
        <f>INTMARB_IN!U41+INTMARB_EX!U41</f>
        <v>0</v>
      </c>
      <c r="V41" s="10">
        <f>INTMARB_IN!V41+INTMARB_EX!V41</f>
        <v>0</v>
      </c>
      <c r="W41" s="10">
        <f>INTMARB_IN!W41+INTMARB_EX!W41</f>
        <v>0</v>
      </c>
      <c r="X41" s="10">
        <f>INTMARB_IN!X41+INTMARB_EX!X41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INTMARB_IN!C42+INTMARB_EX!C42</f>
        <v>0</v>
      </c>
      <c r="D42" s="10">
        <f>INTMARB_IN!D42+INTMARB_EX!D42</f>
        <v>0</v>
      </c>
      <c r="E42" s="10">
        <f>INTMARB_IN!E42+INTMARB_EX!E42</f>
        <v>0</v>
      </c>
      <c r="F42" s="10">
        <f>INTMARB_IN!F42+INTMARB_EX!F42</f>
        <v>0</v>
      </c>
      <c r="G42" s="10">
        <f>INTMARB_IN!G42+INTMARB_EX!G42</f>
        <v>0</v>
      </c>
      <c r="H42" s="10">
        <f>INTMARB_IN!H42+INTMARB_EX!H42</f>
        <v>0</v>
      </c>
      <c r="I42" s="10">
        <f>INTMARB_IN!I42+INTMARB_EX!I42</f>
        <v>0</v>
      </c>
      <c r="J42" s="10">
        <f>INTMARB_IN!J42+INTMARB_EX!J42</f>
        <v>0</v>
      </c>
      <c r="K42" s="10">
        <f>INTMARB_IN!K42+INTMARB_EX!K42</f>
        <v>0</v>
      </c>
      <c r="L42" s="10">
        <f>INTMARB_IN!L42+INTMARB_EX!L42</f>
        <v>0</v>
      </c>
      <c r="M42" s="10">
        <f>INTMARB_IN!M42+INTMARB_EX!M42</f>
        <v>0</v>
      </c>
      <c r="N42" s="10">
        <f>INTMARB_IN!N42+INTMARB_EX!N42</f>
        <v>0</v>
      </c>
      <c r="O42" s="10">
        <f>INTMARB_IN!O42+INTMARB_EX!O42</f>
        <v>0</v>
      </c>
      <c r="P42" s="10">
        <f>INTMARB_IN!P42+INTMARB_EX!P42</f>
        <v>0</v>
      </c>
      <c r="Q42" s="10">
        <f>INTMARB_IN!Q42+INTMARB_EX!Q42</f>
        <v>0</v>
      </c>
      <c r="R42" s="10">
        <f>INTMARB_IN!R42+INTMARB_EX!R42</f>
        <v>0</v>
      </c>
      <c r="S42" s="10">
        <f>INTMARB_IN!S42+INTMARB_EX!S42</f>
        <v>0</v>
      </c>
      <c r="T42" s="10">
        <f>INTMARB_IN!T42+INTMARB_EX!T42</f>
        <v>0</v>
      </c>
      <c r="U42" s="10">
        <f>INTMARB_IN!U42+INTMARB_EX!U42</f>
        <v>0</v>
      </c>
      <c r="V42" s="10">
        <f>INTMARB_IN!V42+INTMARB_EX!V42</f>
        <v>0</v>
      </c>
      <c r="W42" s="10">
        <f>INTMARB_IN!W42+INTMARB_EX!W42</f>
        <v>0</v>
      </c>
      <c r="X42" s="10">
        <f>INTMARB_IN!X42+INTMARB_EX!X42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INTMARB_IN!C43+INTMARB_EX!C43</f>
        <v>0</v>
      </c>
      <c r="D43" s="10">
        <f>INTMARB_IN!D43+INTMARB_EX!D43</f>
        <v>0</v>
      </c>
      <c r="E43" s="10">
        <f>INTMARB_IN!E43+INTMARB_EX!E43</f>
        <v>0</v>
      </c>
      <c r="F43" s="10">
        <f>INTMARB_IN!F43+INTMARB_EX!F43</f>
        <v>0</v>
      </c>
      <c r="G43" s="10">
        <f>INTMARB_IN!G43+INTMARB_EX!G43</f>
        <v>0</v>
      </c>
      <c r="H43" s="10">
        <f>INTMARB_IN!H43+INTMARB_EX!H43</f>
        <v>0</v>
      </c>
      <c r="I43" s="10">
        <f>INTMARB_IN!I43+INTMARB_EX!I43</f>
        <v>0</v>
      </c>
      <c r="J43" s="10">
        <f>INTMARB_IN!J43+INTMARB_EX!J43</f>
        <v>20.540756663800519</v>
      </c>
      <c r="K43" s="10">
        <f>INTMARB_IN!K43+INTMARB_EX!K43</f>
        <v>18.486672398968189</v>
      </c>
      <c r="L43" s="10">
        <f>INTMARB_IN!L43+INTMARB_EX!L43</f>
        <v>6.1622527944969896</v>
      </c>
      <c r="M43" s="10">
        <f>INTMARB_IN!M43+INTMARB_EX!M43</f>
        <v>11.297420464316421</v>
      </c>
      <c r="N43" s="10">
        <f>INTMARB_IN!N43+INTMARB_EX!N43</f>
        <v>9.2433361994840926</v>
      </c>
      <c r="O43" s="10">
        <f>INTMARB_IN!O43+INTMARB_EX!O43</f>
        <v>14.18959587274291</v>
      </c>
      <c r="P43" s="10">
        <f>INTMARB_IN!P43+INTMARB_EX!P43</f>
        <v>41.555288048151326</v>
      </c>
      <c r="Q43" s="10">
        <f>INTMARB_IN!Q43+INTMARB_EX!Q43</f>
        <v>80.069905417024927</v>
      </c>
      <c r="R43" s="10">
        <f>INTMARB_IN!R43+INTMARB_EX!R43</f>
        <v>44.595872742906273</v>
      </c>
      <c r="S43" s="10">
        <f>INTMARB_IN!S43+INTMARB_EX!S43</f>
        <v>31.419862424763544</v>
      </c>
      <c r="T43" s="10">
        <f>INTMARB_IN!T43+INTMARB_EX!T43</f>
        <v>27.899828030954431</v>
      </c>
      <c r="U43" s="10">
        <f>INTMARB_IN!U43+INTMARB_EX!U43</f>
        <v>18.094754944110061</v>
      </c>
      <c r="V43" s="10">
        <f>INTMARB_IN!V43+INTMARB_EX!V43</f>
        <v>34.201461736887353</v>
      </c>
      <c r="W43" s="10">
        <f>INTMARB_IN!W43+INTMARB_EX!W43</f>
        <v>43.104729148753222</v>
      </c>
      <c r="X43" s="10">
        <f>INTMARB_IN!X43+INTMARB_EX!X43</f>
        <v>33.949957007738597</v>
      </c>
    </row>
    <row r="44" spans="1:24" ht="11.25" customHeight="1" x14ac:dyDescent="0.2">
      <c r="A44" s="41" t="s">
        <v>75</v>
      </c>
      <c r="B44" s="9" t="s">
        <v>76</v>
      </c>
      <c r="C44" s="10">
        <f>INTMARB_IN!C44+INTMARB_EX!C44</f>
        <v>0</v>
      </c>
      <c r="D44" s="10">
        <f>INTMARB_IN!D44+INTMARB_EX!D44</f>
        <v>0</v>
      </c>
      <c r="E44" s="10">
        <f>INTMARB_IN!E44+INTMARB_EX!E44</f>
        <v>0</v>
      </c>
      <c r="F44" s="10">
        <f>INTMARB_IN!F44+INTMARB_EX!F44</f>
        <v>0</v>
      </c>
      <c r="G44" s="10">
        <f>INTMARB_IN!G44+INTMARB_EX!G44</f>
        <v>0</v>
      </c>
      <c r="H44" s="10">
        <f>INTMARB_IN!H44+INTMARB_EX!H44</f>
        <v>0</v>
      </c>
      <c r="I44" s="10">
        <f>INTMARB_IN!I44+INTMARB_EX!I44</f>
        <v>0</v>
      </c>
      <c r="J44" s="10">
        <f>INTMARB_IN!J44+INTMARB_EX!J44</f>
        <v>13.5091143594153</v>
      </c>
      <c r="K44" s="10">
        <f>INTMARB_IN!K44+INTMARB_EX!K44</f>
        <v>50.176784178847811</v>
      </c>
      <c r="L44" s="10">
        <f>INTMARB_IN!L44+INTMARB_EX!L44</f>
        <v>8.6844368013757514</v>
      </c>
      <c r="M44" s="10">
        <f>INTMARB_IN!M44+INTMARB_EX!M44</f>
        <v>3.7594153052450556</v>
      </c>
      <c r="N44" s="10">
        <f>INTMARB_IN!N44+INTMARB_EX!N44</f>
        <v>0</v>
      </c>
      <c r="O44" s="10">
        <f>INTMARB_IN!O44+INTMARB_EX!O44</f>
        <v>0</v>
      </c>
      <c r="P44" s="10">
        <f>INTMARB_IN!P44+INTMARB_EX!P44</f>
        <v>0</v>
      </c>
      <c r="Q44" s="10">
        <f>INTMARB_IN!Q44+INTMARB_EX!Q44</f>
        <v>0</v>
      </c>
      <c r="R44" s="10">
        <f>INTMARB_IN!R44+INTMARB_EX!R44</f>
        <v>0</v>
      </c>
      <c r="S44" s="10">
        <f>INTMARB_IN!S44+INTMARB_EX!S44</f>
        <v>0</v>
      </c>
      <c r="T44" s="10">
        <f>INTMARB_IN!T44+INTMARB_EX!T44</f>
        <v>0</v>
      </c>
      <c r="U44" s="10">
        <f>INTMARB_IN!U44+INTMARB_EX!U44</f>
        <v>0</v>
      </c>
      <c r="V44" s="10">
        <f>INTMARB_IN!V44+INTMARB_EX!V44</f>
        <v>0</v>
      </c>
      <c r="W44" s="10">
        <f>INTMARB_IN!W44+INTMARB_EX!W44</f>
        <v>0</v>
      </c>
      <c r="X44" s="10">
        <f>INTMARB_IN!X44+INTMARB_EX!X44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INTMARB_IN!C45+INTMARB_EX!C45</f>
        <v>0</v>
      </c>
      <c r="D45" s="10">
        <f>INTMARB_IN!D45+INTMARB_EX!D45</f>
        <v>0</v>
      </c>
      <c r="E45" s="10">
        <f>INTMARB_IN!E45+INTMARB_EX!E45</f>
        <v>0</v>
      </c>
      <c r="F45" s="10">
        <f>INTMARB_IN!F45+INTMARB_EX!F45</f>
        <v>0</v>
      </c>
      <c r="G45" s="10">
        <f>INTMARB_IN!G45+INTMARB_EX!G45</f>
        <v>0</v>
      </c>
      <c r="H45" s="10">
        <f>INTMARB_IN!H45+INTMARB_EX!H45</f>
        <v>0</v>
      </c>
      <c r="I45" s="10">
        <f>INTMARB_IN!I45+INTMARB_EX!I45</f>
        <v>0</v>
      </c>
      <c r="J45" s="10">
        <f>INTMARB_IN!J45+INTMARB_EX!J45</f>
        <v>0</v>
      </c>
      <c r="K45" s="10">
        <f>INTMARB_IN!K45+INTMARB_EX!K45</f>
        <v>0</v>
      </c>
      <c r="L45" s="10">
        <f>INTMARB_IN!L45+INTMARB_EX!L45</f>
        <v>0</v>
      </c>
      <c r="M45" s="10">
        <f>INTMARB_IN!M45+INTMARB_EX!M45</f>
        <v>0</v>
      </c>
      <c r="N45" s="10">
        <f>INTMARB_IN!N45+INTMARB_EX!N45</f>
        <v>0</v>
      </c>
      <c r="O45" s="10">
        <f>INTMARB_IN!O45+INTMARB_EX!O45</f>
        <v>0</v>
      </c>
      <c r="P45" s="10">
        <f>INTMARB_IN!P45+INTMARB_EX!P45</f>
        <v>0</v>
      </c>
      <c r="Q45" s="10">
        <f>INTMARB_IN!Q45+INTMARB_EX!Q45</f>
        <v>0</v>
      </c>
      <c r="R45" s="10">
        <f>INTMARB_IN!R45+INTMARB_EX!R45</f>
        <v>0</v>
      </c>
      <c r="S45" s="10">
        <f>INTMARB_IN!S45+INTMARB_EX!S45</f>
        <v>0</v>
      </c>
      <c r="T45" s="10">
        <f>INTMARB_IN!T45+INTMARB_EX!T45</f>
        <v>0</v>
      </c>
      <c r="U45" s="10">
        <f>INTMARB_IN!U45+INTMARB_EX!U45</f>
        <v>0</v>
      </c>
      <c r="V45" s="10">
        <f>INTMARB_IN!V45+INTMARB_EX!V45</f>
        <v>0</v>
      </c>
      <c r="W45" s="10">
        <f>INTMARB_IN!W45+INTMARB_EX!W45</f>
        <v>0</v>
      </c>
      <c r="X45" s="10">
        <f>INTMARB_IN!X45+INTMARB_EX!X45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INTMARB_IN!C46+INTMARB_EX!C46</f>
        <v>0</v>
      </c>
      <c r="D46" s="10">
        <f>INTMARB_IN!D46+INTMARB_EX!D46</f>
        <v>0</v>
      </c>
      <c r="E46" s="10">
        <f>INTMARB_IN!E46+INTMARB_EX!E46</f>
        <v>0</v>
      </c>
      <c r="F46" s="10">
        <f>INTMARB_IN!F46+INTMARB_EX!F46</f>
        <v>0</v>
      </c>
      <c r="G46" s="10">
        <f>INTMARB_IN!G46+INTMARB_EX!G46</f>
        <v>0</v>
      </c>
      <c r="H46" s="10">
        <f>INTMARB_IN!H46+INTMARB_EX!H46</f>
        <v>0</v>
      </c>
      <c r="I46" s="10">
        <f>INTMARB_IN!I46+INTMARB_EX!I46</f>
        <v>0</v>
      </c>
      <c r="J46" s="10">
        <f>INTMARB_IN!J46+INTMARB_EX!J46</f>
        <v>0.83981083404987089</v>
      </c>
      <c r="K46" s="10">
        <f>INTMARB_IN!K46+INTMARB_EX!K46</f>
        <v>0.83981083404987089</v>
      </c>
      <c r="L46" s="10">
        <f>INTMARB_IN!L46+INTMARB_EX!L46</f>
        <v>0.83981083404987089</v>
      </c>
      <c r="M46" s="10">
        <f>INTMARB_IN!M46+INTMARB_EX!M46</f>
        <v>0.83981083404987089</v>
      </c>
      <c r="N46" s="10">
        <f>INTMARB_IN!N46+INTMARB_EX!N46</f>
        <v>0</v>
      </c>
      <c r="O46" s="10">
        <f>INTMARB_IN!O46+INTMARB_EX!O46</f>
        <v>0</v>
      </c>
      <c r="P46" s="10">
        <f>INTMARB_IN!P46+INTMARB_EX!P46</f>
        <v>0</v>
      </c>
      <c r="Q46" s="10">
        <f>INTMARB_IN!Q46+INTMARB_EX!Q46</f>
        <v>0</v>
      </c>
      <c r="R46" s="10">
        <f>INTMARB_IN!R46+INTMARB_EX!R46</f>
        <v>0</v>
      </c>
      <c r="S46" s="10">
        <f>INTMARB_IN!S46+INTMARB_EX!S46</f>
        <v>0</v>
      </c>
      <c r="T46" s="10">
        <f>INTMARB_IN!T46+INTMARB_EX!T46</f>
        <v>0</v>
      </c>
      <c r="U46" s="10">
        <f>INTMARB_IN!U46+INTMARB_EX!U46</f>
        <v>0</v>
      </c>
      <c r="V46" s="10">
        <f>INTMARB_IN!V46+INTMARB_EX!V46</f>
        <v>0</v>
      </c>
      <c r="W46" s="10">
        <f>INTMARB_IN!W46+INTMARB_EX!W46</f>
        <v>0</v>
      </c>
      <c r="X46" s="10">
        <f>INTMARB_IN!X46+INTMARB_EX!X46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INTMARB_IN!C47+INTMARB_EX!C47</f>
        <v>0</v>
      </c>
      <c r="D47" s="10">
        <f>INTMARB_IN!D47+INTMARB_EX!D47</f>
        <v>0</v>
      </c>
      <c r="E47" s="10">
        <f>INTMARB_IN!E47+INTMARB_EX!E47</f>
        <v>0</v>
      </c>
      <c r="F47" s="10">
        <f>INTMARB_IN!F47+INTMARB_EX!F47</f>
        <v>0</v>
      </c>
      <c r="G47" s="10">
        <f>INTMARB_IN!G47+INTMARB_EX!G47</f>
        <v>0</v>
      </c>
      <c r="H47" s="10">
        <f>INTMARB_IN!H47+INTMARB_EX!H47</f>
        <v>0</v>
      </c>
      <c r="I47" s="10">
        <f>INTMARB_IN!I47+INTMARB_EX!I47</f>
        <v>0</v>
      </c>
      <c r="J47" s="10">
        <f>INTMARB_IN!J47+INTMARB_EX!J47</f>
        <v>0</v>
      </c>
      <c r="K47" s="10">
        <f>INTMARB_IN!K47+INTMARB_EX!K47</f>
        <v>0</v>
      </c>
      <c r="L47" s="10">
        <f>INTMARB_IN!L47+INTMARB_EX!L47</f>
        <v>0</v>
      </c>
      <c r="M47" s="10">
        <f>INTMARB_IN!M47+INTMARB_EX!M47</f>
        <v>0</v>
      </c>
      <c r="N47" s="10">
        <f>INTMARB_IN!N47+INTMARB_EX!N47</f>
        <v>0</v>
      </c>
      <c r="O47" s="10">
        <f>INTMARB_IN!O47+INTMARB_EX!O47</f>
        <v>0</v>
      </c>
      <c r="P47" s="10">
        <f>INTMARB_IN!P47+INTMARB_EX!P47</f>
        <v>0</v>
      </c>
      <c r="Q47" s="10">
        <f>INTMARB_IN!Q47+INTMARB_EX!Q47</f>
        <v>0</v>
      </c>
      <c r="R47" s="10">
        <f>INTMARB_IN!R47+INTMARB_EX!R47</f>
        <v>0</v>
      </c>
      <c r="S47" s="10">
        <f>INTMARB_IN!S47+INTMARB_EX!S47</f>
        <v>0</v>
      </c>
      <c r="T47" s="10">
        <f>INTMARB_IN!T47+INTMARB_EX!T47</f>
        <v>0</v>
      </c>
      <c r="U47" s="10">
        <f>INTMARB_IN!U47+INTMARB_EX!U47</f>
        <v>0</v>
      </c>
      <c r="V47" s="10">
        <f>INTMARB_IN!V47+INTMARB_EX!V47</f>
        <v>0</v>
      </c>
      <c r="W47" s="10">
        <f>INTMARB_IN!W47+INTMARB_EX!W47</f>
        <v>0</v>
      </c>
      <c r="X47" s="10">
        <f>INTMARB_IN!X47+INTMARB_EX!X47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INTMARB_IN!C48+INTMARB_EX!C48</f>
        <v>0</v>
      </c>
      <c r="D48" s="10">
        <f>INTMARB_IN!D48+INTMARB_EX!D48</f>
        <v>0</v>
      </c>
      <c r="E48" s="10">
        <f>INTMARB_IN!E48+INTMARB_EX!E48</f>
        <v>0</v>
      </c>
      <c r="F48" s="10">
        <f>INTMARB_IN!F48+INTMARB_EX!F48</f>
        <v>0</v>
      </c>
      <c r="G48" s="10">
        <f>INTMARB_IN!G48+INTMARB_EX!G48</f>
        <v>0</v>
      </c>
      <c r="H48" s="10">
        <f>INTMARB_IN!H48+INTMARB_EX!H48</f>
        <v>0</v>
      </c>
      <c r="I48" s="10">
        <f>INTMARB_IN!I48+INTMARB_EX!I48</f>
        <v>0</v>
      </c>
      <c r="J48" s="10">
        <f>INTMARB_IN!J48+INTMARB_EX!J48</f>
        <v>0</v>
      </c>
      <c r="K48" s="10">
        <f>INTMARB_IN!K48+INTMARB_EX!K48</f>
        <v>0</v>
      </c>
      <c r="L48" s="10">
        <f>INTMARB_IN!L48+INTMARB_EX!L48</f>
        <v>0</v>
      </c>
      <c r="M48" s="10">
        <f>INTMARB_IN!M48+INTMARB_EX!M48</f>
        <v>0</v>
      </c>
      <c r="N48" s="10">
        <f>INTMARB_IN!N48+INTMARB_EX!N48</f>
        <v>0</v>
      </c>
      <c r="O48" s="10">
        <f>INTMARB_IN!O48+INTMARB_EX!O48</f>
        <v>0</v>
      </c>
      <c r="P48" s="10">
        <f>INTMARB_IN!P48+INTMARB_EX!P48</f>
        <v>0</v>
      </c>
      <c r="Q48" s="10">
        <f>INTMARB_IN!Q48+INTMARB_EX!Q48</f>
        <v>0</v>
      </c>
      <c r="R48" s="10">
        <f>INTMARB_IN!R48+INTMARB_EX!R48</f>
        <v>0</v>
      </c>
      <c r="S48" s="10">
        <f>INTMARB_IN!S48+INTMARB_EX!S48</f>
        <v>0</v>
      </c>
      <c r="T48" s="10">
        <f>INTMARB_IN!T48+INTMARB_EX!T48</f>
        <v>0</v>
      </c>
      <c r="U48" s="10">
        <f>INTMARB_IN!U48+INTMARB_EX!U48</f>
        <v>0</v>
      </c>
      <c r="V48" s="10">
        <f>INTMARB_IN!V48+INTMARB_EX!V48</f>
        <v>0</v>
      </c>
      <c r="W48" s="10">
        <f>INTMARB_IN!W48+INTMARB_EX!W48</f>
        <v>0</v>
      </c>
      <c r="X48" s="10">
        <f>INTMARB_IN!X48+INTMARB_EX!X48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INTMARB_IN!C49+INTMARB_EX!C49</f>
        <v>0</v>
      </c>
      <c r="D49" s="10">
        <f>INTMARB_IN!D49+INTMARB_EX!D49</f>
        <v>0</v>
      </c>
      <c r="E49" s="10">
        <f>INTMARB_IN!E49+INTMARB_EX!E49</f>
        <v>0</v>
      </c>
      <c r="F49" s="10">
        <f>INTMARB_IN!F49+INTMARB_EX!F49</f>
        <v>0</v>
      </c>
      <c r="G49" s="10">
        <f>INTMARB_IN!G49+INTMARB_EX!G49</f>
        <v>0</v>
      </c>
      <c r="H49" s="10">
        <f>INTMARB_IN!H49+INTMARB_EX!H49</f>
        <v>0</v>
      </c>
      <c r="I49" s="10">
        <f>INTMARB_IN!I49+INTMARB_EX!I49</f>
        <v>0</v>
      </c>
      <c r="J49" s="10">
        <f>INTMARB_IN!J49+INTMARB_EX!J49</f>
        <v>0</v>
      </c>
      <c r="K49" s="10">
        <f>INTMARB_IN!K49+INTMARB_EX!K49</f>
        <v>0</v>
      </c>
      <c r="L49" s="10">
        <f>INTMARB_IN!L49+INTMARB_EX!L49</f>
        <v>0</v>
      </c>
      <c r="M49" s="10">
        <f>INTMARB_IN!M49+INTMARB_EX!M49</f>
        <v>0</v>
      </c>
      <c r="N49" s="10">
        <f>INTMARB_IN!N49+INTMARB_EX!N49</f>
        <v>0</v>
      </c>
      <c r="O49" s="10">
        <f>INTMARB_IN!O49+INTMARB_EX!O49</f>
        <v>0</v>
      </c>
      <c r="P49" s="10">
        <f>INTMARB_IN!P49+INTMARB_EX!P49</f>
        <v>0</v>
      </c>
      <c r="Q49" s="10">
        <f>INTMARB_IN!Q49+INTMARB_EX!Q49</f>
        <v>0</v>
      </c>
      <c r="R49" s="10">
        <f>INTMARB_IN!R49+INTMARB_EX!R49</f>
        <v>0</v>
      </c>
      <c r="S49" s="10">
        <f>INTMARB_IN!S49+INTMARB_EX!S49</f>
        <v>0</v>
      </c>
      <c r="T49" s="10">
        <f>INTMARB_IN!T49+INTMARB_EX!T49</f>
        <v>0</v>
      </c>
      <c r="U49" s="10">
        <f>INTMARB_IN!U49+INTMARB_EX!U49</f>
        <v>0</v>
      </c>
      <c r="V49" s="10">
        <f>INTMARB_IN!V49+INTMARB_EX!V49</f>
        <v>0</v>
      </c>
      <c r="W49" s="10">
        <f>INTMARB_IN!W49+INTMARB_EX!W49</f>
        <v>0</v>
      </c>
      <c r="X49" s="10">
        <f>INTMARB_IN!X49+INTMARB_EX!X49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INTMARB_IN!C50+INTMARB_EX!C50</f>
        <v>0</v>
      </c>
      <c r="D50" s="10">
        <f>INTMARB_IN!D50+INTMARB_EX!D50</f>
        <v>0</v>
      </c>
      <c r="E50" s="10">
        <f>INTMARB_IN!E50+INTMARB_EX!E50</f>
        <v>0</v>
      </c>
      <c r="F50" s="10">
        <f>INTMARB_IN!F50+INTMARB_EX!F50</f>
        <v>0</v>
      </c>
      <c r="G50" s="10">
        <f>INTMARB_IN!G50+INTMARB_EX!G50</f>
        <v>0</v>
      </c>
      <c r="H50" s="10">
        <f>INTMARB_IN!H50+INTMARB_EX!H50</f>
        <v>0</v>
      </c>
      <c r="I50" s="10">
        <f>INTMARB_IN!I50+INTMARB_EX!I50</f>
        <v>0</v>
      </c>
      <c r="J50" s="10">
        <f>INTMARB_IN!J50+INTMARB_EX!J50</f>
        <v>0</v>
      </c>
      <c r="K50" s="10">
        <f>INTMARB_IN!K50+INTMARB_EX!K50</f>
        <v>0</v>
      </c>
      <c r="L50" s="10">
        <f>INTMARB_IN!L50+INTMARB_EX!L50</f>
        <v>0</v>
      </c>
      <c r="M50" s="10">
        <f>INTMARB_IN!M50+INTMARB_EX!M50</f>
        <v>0</v>
      </c>
      <c r="N50" s="10">
        <f>INTMARB_IN!N50+INTMARB_EX!N50</f>
        <v>0</v>
      </c>
      <c r="O50" s="10">
        <f>INTMARB_IN!O50+INTMARB_EX!O50</f>
        <v>0</v>
      </c>
      <c r="P50" s="10">
        <f>INTMARB_IN!P50+INTMARB_EX!P50</f>
        <v>0</v>
      </c>
      <c r="Q50" s="10">
        <f>INTMARB_IN!Q50+INTMARB_EX!Q50</f>
        <v>0</v>
      </c>
      <c r="R50" s="10">
        <f>INTMARB_IN!R50+INTMARB_EX!R50</f>
        <v>0</v>
      </c>
      <c r="S50" s="10">
        <f>INTMARB_IN!S50+INTMARB_EX!S50</f>
        <v>0</v>
      </c>
      <c r="T50" s="10">
        <f>INTMARB_IN!T50+INTMARB_EX!T50</f>
        <v>0</v>
      </c>
      <c r="U50" s="10">
        <f>INTMARB_IN!U50+INTMARB_EX!U50</f>
        <v>0</v>
      </c>
      <c r="V50" s="10">
        <f>INTMARB_IN!V50+INTMARB_EX!V50</f>
        <v>0</v>
      </c>
      <c r="W50" s="10">
        <f>INTMARB_IN!W50+INTMARB_EX!W50</f>
        <v>0</v>
      </c>
      <c r="X50" s="10">
        <f>INTMARB_IN!X50+INTMARB_EX!X50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INTMARB_IN!C51+INTMARB_EX!C51</f>
        <v>0</v>
      </c>
      <c r="D51" s="37">
        <f>INTMARB_IN!D51+INTMARB_EX!D51</f>
        <v>0</v>
      </c>
      <c r="E51" s="37">
        <f>INTMARB_IN!E51+INTMARB_EX!E51</f>
        <v>0</v>
      </c>
      <c r="F51" s="37">
        <f>INTMARB_IN!F51+INTMARB_EX!F51</f>
        <v>0</v>
      </c>
      <c r="G51" s="37">
        <f>INTMARB_IN!G51+INTMARB_EX!G51</f>
        <v>0</v>
      </c>
      <c r="H51" s="37">
        <f>INTMARB_IN!H51+INTMARB_EX!H51</f>
        <v>0</v>
      </c>
      <c r="I51" s="37">
        <f>INTMARB_IN!I51+INTMARB_EX!I51</f>
        <v>0</v>
      </c>
      <c r="J51" s="37">
        <f>INTMARB_IN!J51+INTMARB_EX!J51</f>
        <v>0</v>
      </c>
      <c r="K51" s="37">
        <f>INTMARB_IN!K51+INTMARB_EX!K51</f>
        <v>0</v>
      </c>
      <c r="L51" s="37">
        <f>INTMARB_IN!L51+INTMARB_EX!L51</f>
        <v>0</v>
      </c>
      <c r="M51" s="37">
        <f>INTMARB_IN!M51+INTMARB_EX!M51</f>
        <v>0</v>
      </c>
      <c r="N51" s="37">
        <f>INTMARB_IN!N51+INTMARB_EX!N51</f>
        <v>0</v>
      </c>
      <c r="O51" s="37">
        <f>INTMARB_IN!O51+INTMARB_EX!O51</f>
        <v>0</v>
      </c>
      <c r="P51" s="37">
        <f>INTMARB_IN!P51+INTMARB_EX!P51</f>
        <v>0</v>
      </c>
      <c r="Q51" s="37">
        <f>INTMARB_IN!Q51+INTMARB_EX!Q51</f>
        <v>0</v>
      </c>
      <c r="R51" s="37">
        <f>INTMARB_IN!R51+INTMARB_EX!R51</f>
        <v>0</v>
      </c>
      <c r="S51" s="37">
        <f>INTMARB_IN!S51+INTMARB_EX!S51</f>
        <v>0</v>
      </c>
      <c r="T51" s="37">
        <f>INTMARB_IN!T51+INTMARB_EX!T51</f>
        <v>0</v>
      </c>
      <c r="U51" s="37">
        <f>INTMARB_IN!U51+INTMARB_EX!U51</f>
        <v>0</v>
      </c>
      <c r="V51" s="37">
        <f>INTMARB_IN!V51+INTMARB_EX!V51</f>
        <v>0</v>
      </c>
      <c r="W51" s="37">
        <f>INTMARB_IN!W51+INTMARB_EX!W51</f>
        <v>0</v>
      </c>
      <c r="X51" s="37">
        <f>INTMARB_IN!X51+INTMARB_EX!X51</f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V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ref="W52:X52" si="21">SUM(W53:W70)</f>
        <v>0</v>
      </c>
      <c r="X52" s="37">
        <f t="shared" si="21"/>
        <v>0</v>
      </c>
    </row>
    <row r="53" spans="1:24" ht="11.25" customHeight="1" x14ac:dyDescent="0.2">
      <c r="A53" s="42" t="s">
        <v>93</v>
      </c>
      <c r="B53" s="9" t="s">
        <v>94</v>
      </c>
      <c r="C53" s="10">
        <f>INTMARB_IN!C53+INTMARB_EX!C53</f>
        <v>0</v>
      </c>
      <c r="D53" s="10">
        <f>INTMARB_IN!D53+INTMARB_EX!D53</f>
        <v>0</v>
      </c>
      <c r="E53" s="10">
        <f>INTMARB_IN!E53+INTMARB_EX!E53</f>
        <v>0</v>
      </c>
      <c r="F53" s="10">
        <f>INTMARB_IN!F53+INTMARB_EX!F53</f>
        <v>0</v>
      </c>
      <c r="G53" s="10">
        <f>INTMARB_IN!G53+INTMARB_EX!G53</f>
        <v>0</v>
      </c>
      <c r="H53" s="10">
        <f>INTMARB_IN!H53+INTMARB_EX!H53</f>
        <v>0</v>
      </c>
      <c r="I53" s="10">
        <f>INTMARB_IN!I53+INTMARB_EX!I53</f>
        <v>0</v>
      </c>
      <c r="J53" s="10">
        <f>INTMARB_IN!J53+INTMARB_EX!J53</f>
        <v>0</v>
      </c>
      <c r="K53" s="10">
        <f>INTMARB_IN!K53+INTMARB_EX!K53</f>
        <v>0</v>
      </c>
      <c r="L53" s="10">
        <f>INTMARB_IN!L53+INTMARB_EX!L53</f>
        <v>0</v>
      </c>
      <c r="M53" s="10">
        <f>INTMARB_IN!M53+INTMARB_EX!M53</f>
        <v>0</v>
      </c>
      <c r="N53" s="10">
        <f>INTMARB_IN!N53+INTMARB_EX!N53</f>
        <v>0</v>
      </c>
      <c r="O53" s="10">
        <f>INTMARB_IN!O53+INTMARB_EX!O53</f>
        <v>0</v>
      </c>
      <c r="P53" s="10">
        <f>INTMARB_IN!P53+INTMARB_EX!P53</f>
        <v>0</v>
      </c>
      <c r="Q53" s="10">
        <f>INTMARB_IN!Q53+INTMARB_EX!Q53</f>
        <v>0</v>
      </c>
      <c r="R53" s="10">
        <f>INTMARB_IN!R53+INTMARB_EX!R53</f>
        <v>0</v>
      </c>
      <c r="S53" s="10">
        <f>INTMARB_IN!S53+INTMARB_EX!S53</f>
        <v>0</v>
      </c>
      <c r="T53" s="10">
        <f>INTMARB_IN!T53+INTMARB_EX!T53</f>
        <v>0</v>
      </c>
      <c r="U53" s="10">
        <f>INTMARB_IN!U53+INTMARB_EX!U53</f>
        <v>0</v>
      </c>
      <c r="V53" s="10">
        <f>INTMARB_IN!V53+INTMARB_EX!V53</f>
        <v>0</v>
      </c>
      <c r="W53" s="10">
        <f>INTMARB_IN!W53+INTMARB_EX!W53</f>
        <v>0</v>
      </c>
      <c r="X53" s="10">
        <f>INTMARB_IN!X53+INTMARB_EX!X53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INTMARB_IN!C54+INTMARB_EX!C54</f>
        <v>0</v>
      </c>
      <c r="D54" s="10">
        <f>INTMARB_IN!D54+INTMARB_EX!D54</f>
        <v>0</v>
      </c>
      <c r="E54" s="10">
        <f>INTMARB_IN!E54+INTMARB_EX!E54</f>
        <v>0</v>
      </c>
      <c r="F54" s="10">
        <f>INTMARB_IN!F54+INTMARB_EX!F54</f>
        <v>0</v>
      </c>
      <c r="G54" s="10">
        <f>INTMARB_IN!G54+INTMARB_EX!G54</f>
        <v>0</v>
      </c>
      <c r="H54" s="10">
        <f>INTMARB_IN!H54+INTMARB_EX!H54</f>
        <v>0</v>
      </c>
      <c r="I54" s="10">
        <f>INTMARB_IN!I54+INTMARB_EX!I54</f>
        <v>0</v>
      </c>
      <c r="J54" s="10">
        <f>INTMARB_IN!J54+INTMARB_EX!J54</f>
        <v>0</v>
      </c>
      <c r="K54" s="10">
        <f>INTMARB_IN!K54+INTMARB_EX!K54</f>
        <v>0</v>
      </c>
      <c r="L54" s="10">
        <f>INTMARB_IN!L54+INTMARB_EX!L54</f>
        <v>0</v>
      </c>
      <c r="M54" s="10">
        <f>INTMARB_IN!M54+INTMARB_EX!M54</f>
        <v>0</v>
      </c>
      <c r="N54" s="10">
        <f>INTMARB_IN!N54+INTMARB_EX!N54</f>
        <v>0</v>
      </c>
      <c r="O54" s="10">
        <f>INTMARB_IN!O54+INTMARB_EX!O54</f>
        <v>0</v>
      </c>
      <c r="P54" s="10">
        <f>INTMARB_IN!P54+INTMARB_EX!P54</f>
        <v>0</v>
      </c>
      <c r="Q54" s="10">
        <f>INTMARB_IN!Q54+INTMARB_EX!Q54</f>
        <v>0</v>
      </c>
      <c r="R54" s="10">
        <f>INTMARB_IN!R54+INTMARB_EX!R54</f>
        <v>0</v>
      </c>
      <c r="S54" s="10">
        <f>INTMARB_IN!S54+INTMARB_EX!S54</f>
        <v>0</v>
      </c>
      <c r="T54" s="10">
        <f>INTMARB_IN!T54+INTMARB_EX!T54</f>
        <v>0</v>
      </c>
      <c r="U54" s="10">
        <f>INTMARB_IN!U54+INTMARB_EX!U54</f>
        <v>0</v>
      </c>
      <c r="V54" s="10">
        <f>INTMARB_IN!V54+INTMARB_EX!V54</f>
        <v>0</v>
      </c>
      <c r="W54" s="10">
        <f>INTMARB_IN!W54+INTMARB_EX!W54</f>
        <v>0</v>
      </c>
      <c r="X54" s="10">
        <f>INTMARB_IN!X54+INTMARB_EX!X54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INTMARB_IN!C55+INTMARB_EX!C55</f>
        <v>0</v>
      </c>
      <c r="D55" s="10">
        <f>INTMARB_IN!D55+INTMARB_EX!D55</f>
        <v>0</v>
      </c>
      <c r="E55" s="10">
        <f>INTMARB_IN!E55+INTMARB_EX!E55</f>
        <v>0</v>
      </c>
      <c r="F55" s="10">
        <f>INTMARB_IN!F55+INTMARB_EX!F55</f>
        <v>0</v>
      </c>
      <c r="G55" s="10">
        <f>INTMARB_IN!G55+INTMARB_EX!G55</f>
        <v>0</v>
      </c>
      <c r="H55" s="10">
        <f>INTMARB_IN!H55+INTMARB_EX!H55</f>
        <v>0</v>
      </c>
      <c r="I55" s="10">
        <f>INTMARB_IN!I55+INTMARB_EX!I55</f>
        <v>0</v>
      </c>
      <c r="J55" s="10">
        <f>INTMARB_IN!J55+INTMARB_EX!J55</f>
        <v>0</v>
      </c>
      <c r="K55" s="10">
        <f>INTMARB_IN!K55+INTMARB_EX!K55</f>
        <v>0</v>
      </c>
      <c r="L55" s="10">
        <f>INTMARB_IN!L55+INTMARB_EX!L55</f>
        <v>0</v>
      </c>
      <c r="M55" s="10">
        <f>INTMARB_IN!M55+INTMARB_EX!M55</f>
        <v>0</v>
      </c>
      <c r="N55" s="10">
        <f>INTMARB_IN!N55+INTMARB_EX!N55</f>
        <v>0</v>
      </c>
      <c r="O55" s="10">
        <f>INTMARB_IN!O55+INTMARB_EX!O55</f>
        <v>0</v>
      </c>
      <c r="P55" s="10">
        <f>INTMARB_IN!P55+INTMARB_EX!P55</f>
        <v>0</v>
      </c>
      <c r="Q55" s="10">
        <f>INTMARB_IN!Q55+INTMARB_EX!Q55</f>
        <v>0</v>
      </c>
      <c r="R55" s="10">
        <f>INTMARB_IN!R55+INTMARB_EX!R55</f>
        <v>0</v>
      </c>
      <c r="S55" s="10">
        <f>INTMARB_IN!S55+INTMARB_EX!S55</f>
        <v>0</v>
      </c>
      <c r="T55" s="10">
        <f>INTMARB_IN!T55+INTMARB_EX!T55</f>
        <v>0</v>
      </c>
      <c r="U55" s="10">
        <f>INTMARB_IN!U55+INTMARB_EX!U55</f>
        <v>0</v>
      </c>
      <c r="V55" s="10">
        <f>INTMARB_IN!V55+INTMARB_EX!V55</f>
        <v>0</v>
      </c>
      <c r="W55" s="10">
        <f>INTMARB_IN!W55+INTMARB_EX!W55</f>
        <v>0</v>
      </c>
      <c r="X55" s="10">
        <f>INTMARB_IN!X55+INTMARB_EX!X55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INTMARB_IN!C56+INTMARB_EX!C56</f>
        <v>0</v>
      </c>
      <c r="D56" s="10">
        <f>INTMARB_IN!D56+INTMARB_EX!D56</f>
        <v>0</v>
      </c>
      <c r="E56" s="10">
        <f>INTMARB_IN!E56+INTMARB_EX!E56</f>
        <v>0</v>
      </c>
      <c r="F56" s="10">
        <f>INTMARB_IN!F56+INTMARB_EX!F56</f>
        <v>0</v>
      </c>
      <c r="G56" s="10">
        <f>INTMARB_IN!G56+INTMARB_EX!G56</f>
        <v>0</v>
      </c>
      <c r="H56" s="10">
        <f>INTMARB_IN!H56+INTMARB_EX!H56</f>
        <v>0</v>
      </c>
      <c r="I56" s="10">
        <f>INTMARB_IN!I56+INTMARB_EX!I56</f>
        <v>0</v>
      </c>
      <c r="J56" s="10">
        <f>INTMARB_IN!J56+INTMARB_EX!J56</f>
        <v>0</v>
      </c>
      <c r="K56" s="10">
        <f>INTMARB_IN!K56+INTMARB_EX!K56</f>
        <v>0</v>
      </c>
      <c r="L56" s="10">
        <f>INTMARB_IN!L56+INTMARB_EX!L56</f>
        <v>0</v>
      </c>
      <c r="M56" s="10">
        <f>INTMARB_IN!M56+INTMARB_EX!M56</f>
        <v>0</v>
      </c>
      <c r="N56" s="10">
        <f>INTMARB_IN!N56+INTMARB_EX!N56</f>
        <v>0</v>
      </c>
      <c r="O56" s="10">
        <f>INTMARB_IN!O56+INTMARB_EX!O56</f>
        <v>0</v>
      </c>
      <c r="P56" s="10">
        <f>INTMARB_IN!P56+INTMARB_EX!P56</f>
        <v>0</v>
      </c>
      <c r="Q56" s="10">
        <f>INTMARB_IN!Q56+INTMARB_EX!Q56</f>
        <v>0</v>
      </c>
      <c r="R56" s="10">
        <f>INTMARB_IN!R56+INTMARB_EX!R56</f>
        <v>0</v>
      </c>
      <c r="S56" s="10">
        <f>INTMARB_IN!S56+INTMARB_EX!S56</f>
        <v>0</v>
      </c>
      <c r="T56" s="10">
        <f>INTMARB_IN!T56+INTMARB_EX!T56</f>
        <v>0</v>
      </c>
      <c r="U56" s="10">
        <f>INTMARB_IN!U56+INTMARB_EX!U56</f>
        <v>0</v>
      </c>
      <c r="V56" s="10">
        <f>INTMARB_IN!V56+INTMARB_EX!V56</f>
        <v>0</v>
      </c>
      <c r="W56" s="10">
        <f>INTMARB_IN!W56+INTMARB_EX!W56</f>
        <v>0</v>
      </c>
      <c r="X56" s="10">
        <f>INTMARB_IN!X56+INTMARB_EX!X56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INTMARB_IN!C57+INTMARB_EX!C57</f>
        <v>0</v>
      </c>
      <c r="D57" s="10">
        <f>INTMARB_IN!D57+INTMARB_EX!D57</f>
        <v>0</v>
      </c>
      <c r="E57" s="10">
        <f>INTMARB_IN!E57+INTMARB_EX!E57</f>
        <v>0</v>
      </c>
      <c r="F57" s="10">
        <f>INTMARB_IN!F57+INTMARB_EX!F57</f>
        <v>0</v>
      </c>
      <c r="G57" s="10">
        <f>INTMARB_IN!G57+INTMARB_EX!G57</f>
        <v>0</v>
      </c>
      <c r="H57" s="10">
        <f>INTMARB_IN!H57+INTMARB_EX!H57</f>
        <v>0</v>
      </c>
      <c r="I57" s="10">
        <f>INTMARB_IN!I57+INTMARB_EX!I57</f>
        <v>0</v>
      </c>
      <c r="J57" s="10">
        <f>INTMARB_IN!J57+INTMARB_EX!J57</f>
        <v>0</v>
      </c>
      <c r="K57" s="10">
        <f>INTMARB_IN!K57+INTMARB_EX!K57</f>
        <v>0</v>
      </c>
      <c r="L57" s="10">
        <f>INTMARB_IN!L57+INTMARB_EX!L57</f>
        <v>0</v>
      </c>
      <c r="M57" s="10">
        <f>INTMARB_IN!M57+INTMARB_EX!M57</f>
        <v>0</v>
      </c>
      <c r="N57" s="10">
        <f>INTMARB_IN!N57+INTMARB_EX!N57</f>
        <v>0</v>
      </c>
      <c r="O57" s="10">
        <f>INTMARB_IN!O57+INTMARB_EX!O57</f>
        <v>0</v>
      </c>
      <c r="P57" s="10">
        <f>INTMARB_IN!P57+INTMARB_EX!P57</f>
        <v>0</v>
      </c>
      <c r="Q57" s="10">
        <f>INTMARB_IN!Q57+INTMARB_EX!Q57</f>
        <v>0</v>
      </c>
      <c r="R57" s="10">
        <f>INTMARB_IN!R57+INTMARB_EX!R57</f>
        <v>0</v>
      </c>
      <c r="S57" s="10">
        <f>INTMARB_IN!S57+INTMARB_EX!S57</f>
        <v>0</v>
      </c>
      <c r="T57" s="10">
        <f>INTMARB_IN!T57+INTMARB_EX!T57</f>
        <v>0</v>
      </c>
      <c r="U57" s="10">
        <f>INTMARB_IN!U57+INTMARB_EX!U57</f>
        <v>0</v>
      </c>
      <c r="V57" s="10">
        <f>INTMARB_IN!V57+INTMARB_EX!V57</f>
        <v>0</v>
      </c>
      <c r="W57" s="10">
        <f>INTMARB_IN!W57+INTMARB_EX!W57</f>
        <v>0</v>
      </c>
      <c r="X57" s="10">
        <f>INTMARB_IN!X57+INTMARB_EX!X57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INTMARB_IN!C58+INTMARB_EX!C58</f>
        <v>0</v>
      </c>
      <c r="D58" s="10">
        <f>INTMARB_IN!D58+INTMARB_EX!D58</f>
        <v>0</v>
      </c>
      <c r="E58" s="10">
        <f>INTMARB_IN!E58+INTMARB_EX!E58</f>
        <v>0</v>
      </c>
      <c r="F58" s="10">
        <f>INTMARB_IN!F58+INTMARB_EX!F58</f>
        <v>0</v>
      </c>
      <c r="G58" s="10">
        <f>INTMARB_IN!G58+INTMARB_EX!G58</f>
        <v>0</v>
      </c>
      <c r="H58" s="10">
        <f>INTMARB_IN!H58+INTMARB_EX!H58</f>
        <v>0</v>
      </c>
      <c r="I58" s="10">
        <f>INTMARB_IN!I58+INTMARB_EX!I58</f>
        <v>0</v>
      </c>
      <c r="J58" s="10">
        <f>INTMARB_IN!J58+INTMARB_EX!J58</f>
        <v>0</v>
      </c>
      <c r="K58" s="10">
        <f>INTMARB_IN!K58+INTMARB_EX!K58</f>
        <v>0</v>
      </c>
      <c r="L58" s="10">
        <f>INTMARB_IN!L58+INTMARB_EX!L58</f>
        <v>0</v>
      </c>
      <c r="M58" s="10">
        <f>INTMARB_IN!M58+INTMARB_EX!M58</f>
        <v>0</v>
      </c>
      <c r="N58" s="10">
        <f>INTMARB_IN!N58+INTMARB_EX!N58</f>
        <v>0</v>
      </c>
      <c r="O58" s="10">
        <f>INTMARB_IN!O58+INTMARB_EX!O58</f>
        <v>0</v>
      </c>
      <c r="P58" s="10">
        <f>INTMARB_IN!P58+INTMARB_EX!P58</f>
        <v>0</v>
      </c>
      <c r="Q58" s="10">
        <f>INTMARB_IN!Q58+INTMARB_EX!Q58</f>
        <v>0</v>
      </c>
      <c r="R58" s="10">
        <f>INTMARB_IN!R58+INTMARB_EX!R58</f>
        <v>0</v>
      </c>
      <c r="S58" s="10">
        <f>INTMARB_IN!S58+INTMARB_EX!S58</f>
        <v>0</v>
      </c>
      <c r="T58" s="10">
        <f>INTMARB_IN!T58+INTMARB_EX!T58</f>
        <v>0</v>
      </c>
      <c r="U58" s="10">
        <f>INTMARB_IN!U58+INTMARB_EX!U58</f>
        <v>0</v>
      </c>
      <c r="V58" s="10">
        <f>INTMARB_IN!V58+INTMARB_EX!V58</f>
        <v>0</v>
      </c>
      <c r="W58" s="10">
        <f>INTMARB_IN!W58+INTMARB_EX!W58</f>
        <v>0</v>
      </c>
      <c r="X58" s="10">
        <f>INTMARB_IN!X58+INTMARB_EX!X58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INTMARB_IN!C59+INTMARB_EX!C59</f>
        <v>0</v>
      </c>
      <c r="D59" s="10">
        <f>INTMARB_IN!D59+INTMARB_EX!D59</f>
        <v>0</v>
      </c>
      <c r="E59" s="10">
        <f>INTMARB_IN!E59+INTMARB_EX!E59</f>
        <v>0</v>
      </c>
      <c r="F59" s="10">
        <f>INTMARB_IN!F59+INTMARB_EX!F59</f>
        <v>0</v>
      </c>
      <c r="G59" s="10">
        <f>INTMARB_IN!G59+INTMARB_EX!G59</f>
        <v>0</v>
      </c>
      <c r="H59" s="10">
        <f>INTMARB_IN!H59+INTMARB_EX!H59</f>
        <v>0</v>
      </c>
      <c r="I59" s="10">
        <f>INTMARB_IN!I59+INTMARB_EX!I59</f>
        <v>0</v>
      </c>
      <c r="J59" s="10">
        <f>INTMARB_IN!J59+INTMARB_EX!J59</f>
        <v>0</v>
      </c>
      <c r="K59" s="10">
        <f>INTMARB_IN!K59+INTMARB_EX!K59</f>
        <v>0</v>
      </c>
      <c r="L59" s="10">
        <f>INTMARB_IN!L59+INTMARB_EX!L59</f>
        <v>0</v>
      </c>
      <c r="M59" s="10">
        <f>INTMARB_IN!M59+INTMARB_EX!M59</f>
        <v>0</v>
      </c>
      <c r="N59" s="10">
        <f>INTMARB_IN!N59+INTMARB_EX!N59</f>
        <v>0</v>
      </c>
      <c r="O59" s="10">
        <f>INTMARB_IN!O59+INTMARB_EX!O59</f>
        <v>0</v>
      </c>
      <c r="P59" s="10">
        <f>INTMARB_IN!P59+INTMARB_EX!P59</f>
        <v>0</v>
      </c>
      <c r="Q59" s="10">
        <f>INTMARB_IN!Q59+INTMARB_EX!Q59</f>
        <v>0</v>
      </c>
      <c r="R59" s="10">
        <f>INTMARB_IN!R59+INTMARB_EX!R59</f>
        <v>0</v>
      </c>
      <c r="S59" s="10">
        <f>INTMARB_IN!S59+INTMARB_EX!S59</f>
        <v>0</v>
      </c>
      <c r="T59" s="10">
        <f>INTMARB_IN!T59+INTMARB_EX!T59</f>
        <v>0</v>
      </c>
      <c r="U59" s="10">
        <f>INTMARB_IN!U59+INTMARB_EX!U59</f>
        <v>0</v>
      </c>
      <c r="V59" s="10">
        <f>INTMARB_IN!V59+INTMARB_EX!V59</f>
        <v>0</v>
      </c>
      <c r="W59" s="10">
        <f>INTMARB_IN!W59+INTMARB_EX!W59</f>
        <v>0</v>
      </c>
      <c r="X59" s="10">
        <f>INTMARB_IN!X59+INTMARB_EX!X59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INTMARB_IN!C60+INTMARB_EX!C60</f>
        <v>0</v>
      </c>
      <c r="D60" s="10">
        <f>INTMARB_IN!D60+INTMARB_EX!D60</f>
        <v>0</v>
      </c>
      <c r="E60" s="10">
        <f>INTMARB_IN!E60+INTMARB_EX!E60</f>
        <v>0</v>
      </c>
      <c r="F60" s="10">
        <f>INTMARB_IN!F60+INTMARB_EX!F60</f>
        <v>0</v>
      </c>
      <c r="G60" s="10">
        <f>INTMARB_IN!G60+INTMARB_EX!G60</f>
        <v>0</v>
      </c>
      <c r="H60" s="10">
        <f>INTMARB_IN!H60+INTMARB_EX!H60</f>
        <v>0</v>
      </c>
      <c r="I60" s="10">
        <f>INTMARB_IN!I60+INTMARB_EX!I60</f>
        <v>0</v>
      </c>
      <c r="J60" s="10">
        <f>INTMARB_IN!J60+INTMARB_EX!J60</f>
        <v>0</v>
      </c>
      <c r="K60" s="10">
        <f>INTMARB_IN!K60+INTMARB_EX!K60</f>
        <v>0</v>
      </c>
      <c r="L60" s="10">
        <f>INTMARB_IN!L60+INTMARB_EX!L60</f>
        <v>0</v>
      </c>
      <c r="M60" s="10">
        <f>INTMARB_IN!M60+INTMARB_EX!M60</f>
        <v>0</v>
      </c>
      <c r="N60" s="10">
        <f>INTMARB_IN!N60+INTMARB_EX!N60</f>
        <v>0</v>
      </c>
      <c r="O60" s="10">
        <f>INTMARB_IN!O60+INTMARB_EX!O60</f>
        <v>0</v>
      </c>
      <c r="P60" s="10">
        <f>INTMARB_IN!P60+INTMARB_EX!P60</f>
        <v>0</v>
      </c>
      <c r="Q60" s="10">
        <f>INTMARB_IN!Q60+INTMARB_EX!Q60</f>
        <v>0</v>
      </c>
      <c r="R60" s="10">
        <f>INTMARB_IN!R60+INTMARB_EX!R60</f>
        <v>0</v>
      </c>
      <c r="S60" s="10">
        <f>INTMARB_IN!S60+INTMARB_EX!S60</f>
        <v>0</v>
      </c>
      <c r="T60" s="10">
        <f>INTMARB_IN!T60+INTMARB_EX!T60</f>
        <v>0</v>
      </c>
      <c r="U60" s="10">
        <f>INTMARB_IN!U60+INTMARB_EX!U60</f>
        <v>0</v>
      </c>
      <c r="V60" s="10">
        <f>INTMARB_IN!V60+INTMARB_EX!V60</f>
        <v>0</v>
      </c>
      <c r="W60" s="10">
        <f>INTMARB_IN!W60+INTMARB_EX!W60</f>
        <v>0</v>
      </c>
      <c r="X60" s="10">
        <f>INTMARB_IN!X60+INTMARB_EX!X60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INTMARB_IN!C61+INTMARB_EX!C61</f>
        <v>0</v>
      </c>
      <c r="D61" s="10">
        <f>INTMARB_IN!D61+INTMARB_EX!D61</f>
        <v>0</v>
      </c>
      <c r="E61" s="10">
        <f>INTMARB_IN!E61+INTMARB_EX!E61</f>
        <v>0</v>
      </c>
      <c r="F61" s="10">
        <f>INTMARB_IN!F61+INTMARB_EX!F61</f>
        <v>0</v>
      </c>
      <c r="G61" s="10">
        <f>INTMARB_IN!G61+INTMARB_EX!G61</f>
        <v>0</v>
      </c>
      <c r="H61" s="10">
        <f>INTMARB_IN!H61+INTMARB_EX!H61</f>
        <v>0</v>
      </c>
      <c r="I61" s="10">
        <f>INTMARB_IN!I61+INTMARB_EX!I61</f>
        <v>0</v>
      </c>
      <c r="J61" s="10">
        <f>INTMARB_IN!J61+INTMARB_EX!J61</f>
        <v>0</v>
      </c>
      <c r="K61" s="10">
        <f>INTMARB_IN!K61+INTMARB_EX!K61</f>
        <v>0</v>
      </c>
      <c r="L61" s="10">
        <f>INTMARB_IN!L61+INTMARB_EX!L61</f>
        <v>0</v>
      </c>
      <c r="M61" s="10">
        <f>INTMARB_IN!M61+INTMARB_EX!M61</f>
        <v>0</v>
      </c>
      <c r="N61" s="10">
        <f>INTMARB_IN!N61+INTMARB_EX!N61</f>
        <v>0</v>
      </c>
      <c r="O61" s="10">
        <f>INTMARB_IN!O61+INTMARB_EX!O61</f>
        <v>0</v>
      </c>
      <c r="P61" s="10">
        <f>INTMARB_IN!P61+INTMARB_EX!P61</f>
        <v>0</v>
      </c>
      <c r="Q61" s="10">
        <f>INTMARB_IN!Q61+INTMARB_EX!Q61</f>
        <v>0</v>
      </c>
      <c r="R61" s="10">
        <f>INTMARB_IN!R61+INTMARB_EX!R61</f>
        <v>0</v>
      </c>
      <c r="S61" s="10">
        <f>INTMARB_IN!S61+INTMARB_EX!S61</f>
        <v>0</v>
      </c>
      <c r="T61" s="10">
        <f>INTMARB_IN!T61+INTMARB_EX!T61</f>
        <v>0</v>
      </c>
      <c r="U61" s="10">
        <f>INTMARB_IN!U61+INTMARB_EX!U61</f>
        <v>0</v>
      </c>
      <c r="V61" s="10">
        <f>INTMARB_IN!V61+INTMARB_EX!V61</f>
        <v>0</v>
      </c>
      <c r="W61" s="10">
        <f>INTMARB_IN!W61+INTMARB_EX!W61</f>
        <v>0</v>
      </c>
      <c r="X61" s="10">
        <f>INTMARB_IN!X61+INTMARB_EX!X61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INTMARB_IN!C62+INTMARB_EX!C62</f>
        <v>0</v>
      </c>
      <c r="D62" s="10">
        <f>INTMARB_IN!D62+INTMARB_EX!D62</f>
        <v>0</v>
      </c>
      <c r="E62" s="10">
        <f>INTMARB_IN!E62+INTMARB_EX!E62</f>
        <v>0</v>
      </c>
      <c r="F62" s="10">
        <f>INTMARB_IN!F62+INTMARB_EX!F62</f>
        <v>0</v>
      </c>
      <c r="G62" s="10">
        <f>INTMARB_IN!G62+INTMARB_EX!G62</f>
        <v>0</v>
      </c>
      <c r="H62" s="10">
        <f>INTMARB_IN!H62+INTMARB_EX!H62</f>
        <v>0</v>
      </c>
      <c r="I62" s="10">
        <f>INTMARB_IN!I62+INTMARB_EX!I62</f>
        <v>0</v>
      </c>
      <c r="J62" s="10">
        <f>INTMARB_IN!J62+INTMARB_EX!J62</f>
        <v>0</v>
      </c>
      <c r="K62" s="10">
        <f>INTMARB_IN!K62+INTMARB_EX!K62</f>
        <v>0</v>
      </c>
      <c r="L62" s="10">
        <f>INTMARB_IN!L62+INTMARB_EX!L62</f>
        <v>0</v>
      </c>
      <c r="M62" s="10">
        <f>INTMARB_IN!M62+INTMARB_EX!M62</f>
        <v>0</v>
      </c>
      <c r="N62" s="10">
        <f>INTMARB_IN!N62+INTMARB_EX!N62</f>
        <v>0</v>
      </c>
      <c r="O62" s="10">
        <f>INTMARB_IN!O62+INTMARB_EX!O62</f>
        <v>0</v>
      </c>
      <c r="P62" s="10">
        <f>INTMARB_IN!P62+INTMARB_EX!P62</f>
        <v>0</v>
      </c>
      <c r="Q62" s="10">
        <f>INTMARB_IN!Q62+INTMARB_EX!Q62</f>
        <v>0</v>
      </c>
      <c r="R62" s="10">
        <f>INTMARB_IN!R62+INTMARB_EX!R62</f>
        <v>0</v>
      </c>
      <c r="S62" s="10">
        <f>INTMARB_IN!S62+INTMARB_EX!S62</f>
        <v>0</v>
      </c>
      <c r="T62" s="10">
        <f>INTMARB_IN!T62+INTMARB_EX!T62</f>
        <v>0</v>
      </c>
      <c r="U62" s="10">
        <f>INTMARB_IN!U62+INTMARB_EX!U62</f>
        <v>0</v>
      </c>
      <c r="V62" s="10">
        <f>INTMARB_IN!V62+INTMARB_EX!V62</f>
        <v>0</v>
      </c>
      <c r="W62" s="10">
        <f>INTMARB_IN!W62+INTMARB_EX!W62</f>
        <v>0</v>
      </c>
      <c r="X62" s="10">
        <f>INTMARB_IN!X62+INTMARB_EX!X62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INTMARB_IN!C63+INTMARB_EX!C63</f>
        <v>0</v>
      </c>
      <c r="D63" s="10">
        <f>INTMARB_IN!D63+INTMARB_EX!D63</f>
        <v>0</v>
      </c>
      <c r="E63" s="10">
        <f>INTMARB_IN!E63+INTMARB_EX!E63</f>
        <v>0</v>
      </c>
      <c r="F63" s="10">
        <f>INTMARB_IN!F63+INTMARB_EX!F63</f>
        <v>0</v>
      </c>
      <c r="G63" s="10">
        <f>INTMARB_IN!G63+INTMARB_EX!G63</f>
        <v>0</v>
      </c>
      <c r="H63" s="10">
        <f>INTMARB_IN!H63+INTMARB_EX!H63</f>
        <v>0</v>
      </c>
      <c r="I63" s="10">
        <f>INTMARB_IN!I63+INTMARB_EX!I63</f>
        <v>0</v>
      </c>
      <c r="J63" s="10">
        <f>INTMARB_IN!J63+INTMARB_EX!J63</f>
        <v>0</v>
      </c>
      <c r="K63" s="10">
        <f>INTMARB_IN!K63+INTMARB_EX!K63</f>
        <v>0</v>
      </c>
      <c r="L63" s="10">
        <f>INTMARB_IN!L63+INTMARB_EX!L63</f>
        <v>0</v>
      </c>
      <c r="M63" s="10">
        <f>INTMARB_IN!M63+INTMARB_EX!M63</f>
        <v>0</v>
      </c>
      <c r="N63" s="10">
        <f>INTMARB_IN!N63+INTMARB_EX!N63</f>
        <v>0</v>
      </c>
      <c r="O63" s="10">
        <f>INTMARB_IN!O63+INTMARB_EX!O63</f>
        <v>0</v>
      </c>
      <c r="P63" s="10">
        <f>INTMARB_IN!P63+INTMARB_EX!P63</f>
        <v>0</v>
      </c>
      <c r="Q63" s="10">
        <f>INTMARB_IN!Q63+INTMARB_EX!Q63</f>
        <v>0</v>
      </c>
      <c r="R63" s="10">
        <f>INTMARB_IN!R63+INTMARB_EX!R63</f>
        <v>0</v>
      </c>
      <c r="S63" s="10">
        <f>INTMARB_IN!S63+INTMARB_EX!S63</f>
        <v>0</v>
      </c>
      <c r="T63" s="10">
        <f>INTMARB_IN!T63+INTMARB_EX!T63</f>
        <v>0</v>
      </c>
      <c r="U63" s="10">
        <f>INTMARB_IN!U63+INTMARB_EX!U63</f>
        <v>0</v>
      </c>
      <c r="V63" s="10">
        <f>INTMARB_IN!V63+INTMARB_EX!V63</f>
        <v>0</v>
      </c>
      <c r="W63" s="10">
        <f>INTMARB_IN!W63+INTMARB_EX!W63</f>
        <v>0</v>
      </c>
      <c r="X63" s="10">
        <f>INTMARB_IN!X63+INTMARB_EX!X63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INTMARB_IN!C64+INTMARB_EX!C64</f>
        <v>0</v>
      </c>
      <c r="D64" s="10">
        <f>INTMARB_IN!D64+INTMARB_EX!D64</f>
        <v>0</v>
      </c>
      <c r="E64" s="10">
        <f>INTMARB_IN!E64+INTMARB_EX!E64</f>
        <v>0</v>
      </c>
      <c r="F64" s="10">
        <f>INTMARB_IN!F64+INTMARB_EX!F64</f>
        <v>0</v>
      </c>
      <c r="G64" s="10">
        <f>INTMARB_IN!G64+INTMARB_EX!G64</f>
        <v>0</v>
      </c>
      <c r="H64" s="10">
        <f>INTMARB_IN!H64+INTMARB_EX!H64</f>
        <v>0</v>
      </c>
      <c r="I64" s="10">
        <f>INTMARB_IN!I64+INTMARB_EX!I64</f>
        <v>0</v>
      </c>
      <c r="J64" s="10">
        <f>INTMARB_IN!J64+INTMARB_EX!J64</f>
        <v>0</v>
      </c>
      <c r="K64" s="10">
        <f>INTMARB_IN!K64+INTMARB_EX!K64</f>
        <v>0</v>
      </c>
      <c r="L64" s="10">
        <f>INTMARB_IN!L64+INTMARB_EX!L64</f>
        <v>0</v>
      </c>
      <c r="M64" s="10">
        <f>INTMARB_IN!M64+INTMARB_EX!M64</f>
        <v>0</v>
      </c>
      <c r="N64" s="10">
        <f>INTMARB_IN!N64+INTMARB_EX!N64</f>
        <v>0</v>
      </c>
      <c r="O64" s="10">
        <f>INTMARB_IN!O64+INTMARB_EX!O64</f>
        <v>0</v>
      </c>
      <c r="P64" s="10">
        <f>INTMARB_IN!P64+INTMARB_EX!P64</f>
        <v>0</v>
      </c>
      <c r="Q64" s="10">
        <f>INTMARB_IN!Q64+INTMARB_EX!Q64</f>
        <v>0</v>
      </c>
      <c r="R64" s="10">
        <f>INTMARB_IN!R64+INTMARB_EX!R64</f>
        <v>0</v>
      </c>
      <c r="S64" s="10">
        <f>INTMARB_IN!S64+INTMARB_EX!S64</f>
        <v>0</v>
      </c>
      <c r="T64" s="10">
        <f>INTMARB_IN!T64+INTMARB_EX!T64</f>
        <v>0</v>
      </c>
      <c r="U64" s="10">
        <f>INTMARB_IN!U64+INTMARB_EX!U64</f>
        <v>0</v>
      </c>
      <c r="V64" s="10">
        <f>INTMARB_IN!V64+INTMARB_EX!V64</f>
        <v>0</v>
      </c>
      <c r="W64" s="10">
        <f>INTMARB_IN!W64+INTMARB_EX!W64</f>
        <v>0</v>
      </c>
      <c r="X64" s="10">
        <f>INTMARB_IN!X64+INTMARB_EX!X64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INTMARB_IN!C65+INTMARB_EX!C65</f>
        <v>0</v>
      </c>
      <c r="D65" s="10">
        <f>INTMARB_IN!D65+INTMARB_EX!D65</f>
        <v>0</v>
      </c>
      <c r="E65" s="10">
        <f>INTMARB_IN!E65+INTMARB_EX!E65</f>
        <v>0</v>
      </c>
      <c r="F65" s="10">
        <f>INTMARB_IN!F65+INTMARB_EX!F65</f>
        <v>0</v>
      </c>
      <c r="G65" s="10">
        <f>INTMARB_IN!G65+INTMARB_EX!G65</f>
        <v>0</v>
      </c>
      <c r="H65" s="10">
        <f>INTMARB_IN!H65+INTMARB_EX!H65</f>
        <v>0</v>
      </c>
      <c r="I65" s="10">
        <f>INTMARB_IN!I65+INTMARB_EX!I65</f>
        <v>0</v>
      </c>
      <c r="J65" s="10">
        <f>INTMARB_IN!J65+INTMARB_EX!J65</f>
        <v>0</v>
      </c>
      <c r="K65" s="10">
        <f>INTMARB_IN!K65+INTMARB_EX!K65</f>
        <v>0</v>
      </c>
      <c r="L65" s="10">
        <f>INTMARB_IN!L65+INTMARB_EX!L65</f>
        <v>0</v>
      </c>
      <c r="M65" s="10">
        <f>INTMARB_IN!M65+INTMARB_EX!M65</f>
        <v>0</v>
      </c>
      <c r="N65" s="10">
        <f>INTMARB_IN!N65+INTMARB_EX!N65</f>
        <v>0</v>
      </c>
      <c r="O65" s="10">
        <f>INTMARB_IN!O65+INTMARB_EX!O65</f>
        <v>0</v>
      </c>
      <c r="P65" s="10">
        <f>INTMARB_IN!P65+INTMARB_EX!P65</f>
        <v>0</v>
      </c>
      <c r="Q65" s="10">
        <f>INTMARB_IN!Q65+INTMARB_EX!Q65</f>
        <v>0</v>
      </c>
      <c r="R65" s="10">
        <f>INTMARB_IN!R65+INTMARB_EX!R65</f>
        <v>0</v>
      </c>
      <c r="S65" s="10">
        <f>INTMARB_IN!S65+INTMARB_EX!S65</f>
        <v>0</v>
      </c>
      <c r="T65" s="10">
        <f>INTMARB_IN!T65+INTMARB_EX!T65</f>
        <v>0</v>
      </c>
      <c r="U65" s="10">
        <f>INTMARB_IN!U65+INTMARB_EX!U65</f>
        <v>0</v>
      </c>
      <c r="V65" s="10">
        <f>INTMARB_IN!V65+INTMARB_EX!V65</f>
        <v>0</v>
      </c>
      <c r="W65" s="10">
        <f>INTMARB_IN!W65+INTMARB_EX!W65</f>
        <v>0</v>
      </c>
      <c r="X65" s="10">
        <f>INTMARB_IN!X65+INTMARB_EX!X65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INTMARB_IN!C66+INTMARB_EX!C66</f>
        <v>0</v>
      </c>
      <c r="D66" s="10">
        <f>INTMARB_IN!D66+INTMARB_EX!D66</f>
        <v>0</v>
      </c>
      <c r="E66" s="10">
        <f>INTMARB_IN!E66+INTMARB_EX!E66</f>
        <v>0</v>
      </c>
      <c r="F66" s="10">
        <f>INTMARB_IN!F66+INTMARB_EX!F66</f>
        <v>0</v>
      </c>
      <c r="G66" s="10">
        <f>INTMARB_IN!G66+INTMARB_EX!G66</f>
        <v>0</v>
      </c>
      <c r="H66" s="10">
        <f>INTMARB_IN!H66+INTMARB_EX!H66</f>
        <v>0</v>
      </c>
      <c r="I66" s="10">
        <f>INTMARB_IN!I66+INTMARB_EX!I66</f>
        <v>0</v>
      </c>
      <c r="J66" s="10">
        <f>INTMARB_IN!J66+INTMARB_EX!J66</f>
        <v>0</v>
      </c>
      <c r="K66" s="10">
        <f>INTMARB_IN!K66+INTMARB_EX!K66</f>
        <v>0</v>
      </c>
      <c r="L66" s="10">
        <f>INTMARB_IN!L66+INTMARB_EX!L66</f>
        <v>0</v>
      </c>
      <c r="M66" s="10">
        <f>INTMARB_IN!M66+INTMARB_EX!M66</f>
        <v>0</v>
      </c>
      <c r="N66" s="10">
        <f>INTMARB_IN!N66+INTMARB_EX!N66</f>
        <v>0</v>
      </c>
      <c r="O66" s="10">
        <f>INTMARB_IN!O66+INTMARB_EX!O66</f>
        <v>0</v>
      </c>
      <c r="P66" s="10">
        <f>INTMARB_IN!P66+INTMARB_EX!P66</f>
        <v>0</v>
      </c>
      <c r="Q66" s="10">
        <f>INTMARB_IN!Q66+INTMARB_EX!Q66</f>
        <v>0</v>
      </c>
      <c r="R66" s="10">
        <f>INTMARB_IN!R66+INTMARB_EX!R66</f>
        <v>0</v>
      </c>
      <c r="S66" s="10">
        <f>INTMARB_IN!S66+INTMARB_EX!S66</f>
        <v>0</v>
      </c>
      <c r="T66" s="10">
        <f>INTMARB_IN!T66+INTMARB_EX!T66</f>
        <v>0</v>
      </c>
      <c r="U66" s="10">
        <f>INTMARB_IN!U66+INTMARB_EX!U66</f>
        <v>0</v>
      </c>
      <c r="V66" s="10">
        <f>INTMARB_IN!V66+INTMARB_EX!V66</f>
        <v>0</v>
      </c>
      <c r="W66" s="10">
        <f>INTMARB_IN!W66+INTMARB_EX!W66</f>
        <v>0</v>
      </c>
      <c r="X66" s="10">
        <f>INTMARB_IN!X66+INTMARB_EX!X66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INTMARB_IN!C67+INTMARB_EX!C67</f>
        <v>0</v>
      </c>
      <c r="D67" s="10">
        <f>INTMARB_IN!D67+INTMARB_EX!D67</f>
        <v>0</v>
      </c>
      <c r="E67" s="10">
        <f>INTMARB_IN!E67+INTMARB_EX!E67</f>
        <v>0</v>
      </c>
      <c r="F67" s="10">
        <f>INTMARB_IN!F67+INTMARB_EX!F67</f>
        <v>0</v>
      </c>
      <c r="G67" s="10">
        <f>INTMARB_IN!G67+INTMARB_EX!G67</f>
        <v>0</v>
      </c>
      <c r="H67" s="10">
        <f>INTMARB_IN!H67+INTMARB_EX!H67</f>
        <v>0</v>
      </c>
      <c r="I67" s="10">
        <f>INTMARB_IN!I67+INTMARB_EX!I67</f>
        <v>0</v>
      </c>
      <c r="J67" s="10">
        <f>INTMARB_IN!J67+INTMARB_EX!J67</f>
        <v>0</v>
      </c>
      <c r="K67" s="10">
        <f>INTMARB_IN!K67+INTMARB_EX!K67</f>
        <v>0</v>
      </c>
      <c r="L67" s="10">
        <f>INTMARB_IN!L67+INTMARB_EX!L67</f>
        <v>0</v>
      </c>
      <c r="M67" s="10">
        <f>INTMARB_IN!M67+INTMARB_EX!M67</f>
        <v>0</v>
      </c>
      <c r="N67" s="10">
        <f>INTMARB_IN!N67+INTMARB_EX!N67</f>
        <v>0</v>
      </c>
      <c r="O67" s="10">
        <f>INTMARB_IN!O67+INTMARB_EX!O67</f>
        <v>0</v>
      </c>
      <c r="P67" s="10">
        <f>INTMARB_IN!P67+INTMARB_EX!P67</f>
        <v>0</v>
      </c>
      <c r="Q67" s="10">
        <f>INTMARB_IN!Q67+INTMARB_EX!Q67</f>
        <v>0</v>
      </c>
      <c r="R67" s="10">
        <f>INTMARB_IN!R67+INTMARB_EX!R67</f>
        <v>0</v>
      </c>
      <c r="S67" s="10">
        <f>INTMARB_IN!S67+INTMARB_EX!S67</f>
        <v>0</v>
      </c>
      <c r="T67" s="10">
        <f>INTMARB_IN!T67+INTMARB_EX!T67</f>
        <v>0</v>
      </c>
      <c r="U67" s="10">
        <f>INTMARB_IN!U67+INTMARB_EX!U67</f>
        <v>0</v>
      </c>
      <c r="V67" s="10">
        <f>INTMARB_IN!V67+INTMARB_EX!V67</f>
        <v>0</v>
      </c>
      <c r="W67" s="10">
        <f>INTMARB_IN!W67+INTMARB_EX!W67</f>
        <v>0</v>
      </c>
      <c r="X67" s="10">
        <f>INTMARB_IN!X67+INTMARB_EX!X67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INTMARB_IN!C68+INTMARB_EX!C68</f>
        <v>0</v>
      </c>
      <c r="D68" s="10">
        <f>INTMARB_IN!D68+INTMARB_EX!D68</f>
        <v>0</v>
      </c>
      <c r="E68" s="10">
        <f>INTMARB_IN!E68+INTMARB_EX!E68</f>
        <v>0</v>
      </c>
      <c r="F68" s="10">
        <f>INTMARB_IN!F68+INTMARB_EX!F68</f>
        <v>0</v>
      </c>
      <c r="G68" s="10">
        <f>INTMARB_IN!G68+INTMARB_EX!G68</f>
        <v>0</v>
      </c>
      <c r="H68" s="10">
        <f>INTMARB_IN!H68+INTMARB_EX!H68</f>
        <v>0</v>
      </c>
      <c r="I68" s="10">
        <f>INTMARB_IN!I68+INTMARB_EX!I68</f>
        <v>0</v>
      </c>
      <c r="J68" s="10">
        <f>INTMARB_IN!J68+INTMARB_EX!J68</f>
        <v>0</v>
      </c>
      <c r="K68" s="10">
        <f>INTMARB_IN!K68+INTMARB_EX!K68</f>
        <v>0</v>
      </c>
      <c r="L68" s="10">
        <f>INTMARB_IN!L68+INTMARB_EX!L68</f>
        <v>0</v>
      </c>
      <c r="M68" s="10">
        <f>INTMARB_IN!M68+INTMARB_EX!M68</f>
        <v>0</v>
      </c>
      <c r="N68" s="10">
        <f>INTMARB_IN!N68+INTMARB_EX!N68</f>
        <v>0</v>
      </c>
      <c r="O68" s="10">
        <f>INTMARB_IN!O68+INTMARB_EX!O68</f>
        <v>0</v>
      </c>
      <c r="P68" s="10">
        <f>INTMARB_IN!P68+INTMARB_EX!P68</f>
        <v>0</v>
      </c>
      <c r="Q68" s="10">
        <f>INTMARB_IN!Q68+INTMARB_EX!Q68</f>
        <v>0</v>
      </c>
      <c r="R68" s="10">
        <f>INTMARB_IN!R68+INTMARB_EX!R68</f>
        <v>0</v>
      </c>
      <c r="S68" s="10">
        <f>INTMARB_IN!S68+INTMARB_EX!S68</f>
        <v>0</v>
      </c>
      <c r="T68" s="10">
        <f>INTMARB_IN!T68+INTMARB_EX!T68</f>
        <v>0</v>
      </c>
      <c r="U68" s="10">
        <f>INTMARB_IN!U68+INTMARB_EX!U68</f>
        <v>0</v>
      </c>
      <c r="V68" s="10">
        <f>INTMARB_IN!V68+INTMARB_EX!V68</f>
        <v>0</v>
      </c>
      <c r="W68" s="10">
        <f>INTMARB_IN!W68+INTMARB_EX!W68</f>
        <v>0</v>
      </c>
      <c r="X68" s="10">
        <f>INTMARB_IN!X68+INTMARB_EX!X68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INTMARB_IN!C69+INTMARB_EX!C69</f>
        <v>0</v>
      </c>
      <c r="D69" s="10">
        <f>INTMARB_IN!D69+INTMARB_EX!D69</f>
        <v>0</v>
      </c>
      <c r="E69" s="10">
        <f>INTMARB_IN!E69+INTMARB_EX!E69</f>
        <v>0</v>
      </c>
      <c r="F69" s="10">
        <f>INTMARB_IN!F69+INTMARB_EX!F69</f>
        <v>0</v>
      </c>
      <c r="G69" s="10">
        <f>INTMARB_IN!G69+INTMARB_EX!G69</f>
        <v>0</v>
      </c>
      <c r="H69" s="10">
        <f>INTMARB_IN!H69+INTMARB_EX!H69</f>
        <v>0</v>
      </c>
      <c r="I69" s="10">
        <f>INTMARB_IN!I69+INTMARB_EX!I69</f>
        <v>0</v>
      </c>
      <c r="J69" s="10">
        <f>INTMARB_IN!J69+INTMARB_EX!J69</f>
        <v>0</v>
      </c>
      <c r="K69" s="10">
        <f>INTMARB_IN!K69+INTMARB_EX!K69</f>
        <v>0</v>
      </c>
      <c r="L69" s="10">
        <f>INTMARB_IN!L69+INTMARB_EX!L69</f>
        <v>0</v>
      </c>
      <c r="M69" s="10">
        <f>INTMARB_IN!M69+INTMARB_EX!M69</f>
        <v>0</v>
      </c>
      <c r="N69" s="10">
        <f>INTMARB_IN!N69+INTMARB_EX!N69</f>
        <v>0</v>
      </c>
      <c r="O69" s="10">
        <f>INTMARB_IN!O69+INTMARB_EX!O69</f>
        <v>0</v>
      </c>
      <c r="P69" s="10">
        <f>INTMARB_IN!P69+INTMARB_EX!P69</f>
        <v>0</v>
      </c>
      <c r="Q69" s="10">
        <f>INTMARB_IN!Q69+INTMARB_EX!Q69</f>
        <v>0</v>
      </c>
      <c r="R69" s="10">
        <f>INTMARB_IN!R69+INTMARB_EX!R69</f>
        <v>0</v>
      </c>
      <c r="S69" s="10">
        <f>INTMARB_IN!S69+INTMARB_EX!S69</f>
        <v>0</v>
      </c>
      <c r="T69" s="10">
        <f>INTMARB_IN!T69+INTMARB_EX!T69</f>
        <v>0</v>
      </c>
      <c r="U69" s="10">
        <f>INTMARB_IN!U69+INTMARB_EX!U69</f>
        <v>0</v>
      </c>
      <c r="V69" s="10">
        <f>INTMARB_IN!V69+INTMARB_EX!V69</f>
        <v>0</v>
      </c>
      <c r="W69" s="10">
        <f>INTMARB_IN!W69+INTMARB_EX!W69</f>
        <v>0</v>
      </c>
      <c r="X69" s="10">
        <f>INTMARB_IN!X69+INTMARB_EX!X69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INTMARB_IN!C70+INTMARB_EX!C70</f>
        <v>0</v>
      </c>
      <c r="D70" s="10">
        <f>INTMARB_IN!D70+INTMARB_EX!D70</f>
        <v>0</v>
      </c>
      <c r="E70" s="10">
        <f>INTMARB_IN!E70+INTMARB_EX!E70</f>
        <v>0</v>
      </c>
      <c r="F70" s="10">
        <f>INTMARB_IN!F70+INTMARB_EX!F70</f>
        <v>0</v>
      </c>
      <c r="G70" s="10">
        <f>INTMARB_IN!G70+INTMARB_EX!G70</f>
        <v>0</v>
      </c>
      <c r="H70" s="10">
        <f>INTMARB_IN!H70+INTMARB_EX!H70</f>
        <v>0</v>
      </c>
      <c r="I70" s="10">
        <f>INTMARB_IN!I70+INTMARB_EX!I70</f>
        <v>0</v>
      </c>
      <c r="J70" s="10">
        <f>INTMARB_IN!J70+INTMARB_EX!J70</f>
        <v>0</v>
      </c>
      <c r="K70" s="10">
        <f>INTMARB_IN!K70+INTMARB_EX!K70</f>
        <v>0</v>
      </c>
      <c r="L70" s="10">
        <f>INTMARB_IN!L70+INTMARB_EX!L70</f>
        <v>0</v>
      </c>
      <c r="M70" s="10">
        <f>INTMARB_IN!M70+INTMARB_EX!M70</f>
        <v>0</v>
      </c>
      <c r="N70" s="10">
        <f>INTMARB_IN!N70+INTMARB_EX!N70</f>
        <v>0</v>
      </c>
      <c r="O70" s="10">
        <f>INTMARB_IN!O70+INTMARB_EX!O70</f>
        <v>0</v>
      </c>
      <c r="P70" s="10">
        <f>INTMARB_IN!P70+INTMARB_EX!P70</f>
        <v>0</v>
      </c>
      <c r="Q70" s="10">
        <f>INTMARB_IN!Q70+INTMARB_EX!Q70</f>
        <v>0</v>
      </c>
      <c r="R70" s="10">
        <f>INTMARB_IN!R70+INTMARB_EX!R70</f>
        <v>0</v>
      </c>
      <c r="S70" s="10">
        <f>INTMARB_IN!S70+INTMARB_EX!S70</f>
        <v>0</v>
      </c>
      <c r="T70" s="10">
        <f>INTMARB_IN!T70+INTMARB_EX!T70</f>
        <v>0</v>
      </c>
      <c r="U70" s="10">
        <f>INTMARB_IN!U70+INTMARB_EX!U70</f>
        <v>0</v>
      </c>
      <c r="V70" s="10">
        <f>INTMARB_IN!V70+INTMARB_EX!V70</f>
        <v>0</v>
      </c>
      <c r="W70" s="10">
        <f>INTMARB_IN!W70+INTMARB_EX!W70</f>
        <v>0</v>
      </c>
      <c r="X70" s="10">
        <f>INTMARB_IN!X70+INTMARB_EX!X70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V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ref="W71:X71" si="23">SUM(W72:W73)</f>
        <v>0</v>
      </c>
      <c r="X71" s="37">
        <f t="shared" si="23"/>
        <v>0</v>
      </c>
    </row>
    <row r="72" spans="1:24" ht="11.25" customHeight="1" x14ac:dyDescent="0.2">
      <c r="A72" s="42" t="s">
        <v>131</v>
      </c>
      <c r="B72" s="9" t="s">
        <v>132</v>
      </c>
      <c r="C72" s="10">
        <f>INTMARB_IN!C72+INTMARB_EX!C72</f>
        <v>0</v>
      </c>
      <c r="D72" s="10">
        <f>INTMARB_IN!D72+INTMARB_EX!D72</f>
        <v>0</v>
      </c>
      <c r="E72" s="10">
        <f>INTMARB_IN!E72+INTMARB_EX!E72</f>
        <v>0</v>
      </c>
      <c r="F72" s="10">
        <f>INTMARB_IN!F72+INTMARB_EX!F72</f>
        <v>0</v>
      </c>
      <c r="G72" s="10">
        <f>INTMARB_IN!G72+INTMARB_EX!G72</f>
        <v>0</v>
      </c>
      <c r="H72" s="10">
        <f>INTMARB_IN!H72+INTMARB_EX!H72</f>
        <v>0</v>
      </c>
      <c r="I72" s="10">
        <f>INTMARB_IN!I72+INTMARB_EX!I72</f>
        <v>0</v>
      </c>
      <c r="J72" s="10">
        <f>INTMARB_IN!J72+INTMARB_EX!J72</f>
        <v>0</v>
      </c>
      <c r="K72" s="10">
        <f>INTMARB_IN!K72+INTMARB_EX!K72</f>
        <v>0</v>
      </c>
      <c r="L72" s="10">
        <f>INTMARB_IN!L72+INTMARB_EX!L72</f>
        <v>0</v>
      </c>
      <c r="M72" s="10">
        <f>INTMARB_IN!M72+INTMARB_EX!M72</f>
        <v>0</v>
      </c>
      <c r="N72" s="10">
        <f>INTMARB_IN!N72+INTMARB_EX!N72</f>
        <v>0</v>
      </c>
      <c r="O72" s="10">
        <f>INTMARB_IN!O72+INTMARB_EX!O72</f>
        <v>0</v>
      </c>
      <c r="P72" s="10">
        <f>INTMARB_IN!P72+INTMARB_EX!P72</f>
        <v>0</v>
      </c>
      <c r="Q72" s="10">
        <f>INTMARB_IN!Q72+INTMARB_EX!Q72</f>
        <v>0</v>
      </c>
      <c r="R72" s="10">
        <f>INTMARB_IN!R72+INTMARB_EX!R72</f>
        <v>0</v>
      </c>
      <c r="S72" s="10">
        <f>INTMARB_IN!S72+INTMARB_EX!S72</f>
        <v>0</v>
      </c>
      <c r="T72" s="10">
        <f>INTMARB_IN!T72+INTMARB_EX!T72</f>
        <v>0</v>
      </c>
      <c r="U72" s="10">
        <f>INTMARB_IN!U72+INTMARB_EX!U72</f>
        <v>0</v>
      </c>
      <c r="V72" s="10">
        <f>INTMARB_IN!V72+INTMARB_EX!V72</f>
        <v>0</v>
      </c>
      <c r="W72" s="10">
        <f>INTMARB_IN!W72+INTMARB_EX!W72</f>
        <v>0</v>
      </c>
      <c r="X72" s="10">
        <f>INTMARB_IN!X72+INTMARB_EX!X72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INTMARB_IN!C73+INTMARB_EX!C73</f>
        <v>0</v>
      </c>
      <c r="D73" s="10">
        <f>INTMARB_IN!D73+INTMARB_EX!D73</f>
        <v>0</v>
      </c>
      <c r="E73" s="10">
        <f>INTMARB_IN!E73+INTMARB_EX!E73</f>
        <v>0</v>
      </c>
      <c r="F73" s="10">
        <f>INTMARB_IN!F73+INTMARB_EX!F73</f>
        <v>0</v>
      </c>
      <c r="G73" s="10">
        <f>INTMARB_IN!G73+INTMARB_EX!G73</f>
        <v>0</v>
      </c>
      <c r="H73" s="10">
        <f>INTMARB_IN!H73+INTMARB_EX!H73</f>
        <v>0</v>
      </c>
      <c r="I73" s="10">
        <f>INTMARB_IN!I73+INTMARB_EX!I73</f>
        <v>0</v>
      </c>
      <c r="J73" s="10">
        <f>INTMARB_IN!J73+INTMARB_EX!J73</f>
        <v>0</v>
      </c>
      <c r="K73" s="10">
        <f>INTMARB_IN!K73+INTMARB_EX!K73</f>
        <v>0</v>
      </c>
      <c r="L73" s="10">
        <f>INTMARB_IN!L73+INTMARB_EX!L73</f>
        <v>0</v>
      </c>
      <c r="M73" s="10">
        <f>INTMARB_IN!M73+INTMARB_EX!M73</f>
        <v>0</v>
      </c>
      <c r="N73" s="10">
        <f>INTMARB_IN!N73+INTMARB_EX!N73</f>
        <v>0</v>
      </c>
      <c r="O73" s="10">
        <f>INTMARB_IN!O73+INTMARB_EX!O73</f>
        <v>0</v>
      </c>
      <c r="P73" s="10">
        <f>INTMARB_IN!P73+INTMARB_EX!P73</f>
        <v>0</v>
      </c>
      <c r="Q73" s="10">
        <f>INTMARB_IN!Q73+INTMARB_EX!Q73</f>
        <v>0</v>
      </c>
      <c r="R73" s="10">
        <f>INTMARB_IN!R73+INTMARB_EX!R73</f>
        <v>0</v>
      </c>
      <c r="S73" s="10">
        <f>INTMARB_IN!S73+INTMARB_EX!S73</f>
        <v>0</v>
      </c>
      <c r="T73" s="10">
        <f>INTMARB_IN!T73+INTMARB_EX!T73</f>
        <v>0</v>
      </c>
      <c r="U73" s="10">
        <f>INTMARB_IN!U73+INTMARB_EX!U73</f>
        <v>0</v>
      </c>
      <c r="V73" s="10">
        <f>INTMARB_IN!V73+INTMARB_EX!V73</f>
        <v>0</v>
      </c>
      <c r="W73" s="10">
        <f>INTMARB_IN!W73+INTMARB_EX!W73</f>
        <v>0</v>
      </c>
      <c r="X73" s="10">
        <f>INTMARB_IN!X73+INTMARB_EX!X73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INTMARB_IN!C74+INTMARB_EX!C74</f>
        <v>0</v>
      </c>
      <c r="D74" s="37">
        <f>INTMARB_IN!D74+INTMARB_EX!D74</f>
        <v>0</v>
      </c>
      <c r="E74" s="37">
        <f>INTMARB_IN!E74+INTMARB_EX!E74</f>
        <v>0</v>
      </c>
      <c r="F74" s="37">
        <f>INTMARB_IN!F74+INTMARB_EX!F74</f>
        <v>0</v>
      </c>
      <c r="G74" s="37">
        <f>INTMARB_IN!G74+INTMARB_EX!G74</f>
        <v>0</v>
      </c>
      <c r="H74" s="37">
        <f>INTMARB_IN!H74+INTMARB_EX!H74</f>
        <v>0</v>
      </c>
      <c r="I74" s="37">
        <f>INTMARB_IN!I74+INTMARB_EX!I74</f>
        <v>0</v>
      </c>
      <c r="J74" s="37">
        <f>INTMARB_IN!J74+INTMARB_EX!J74</f>
        <v>0</v>
      </c>
      <c r="K74" s="37">
        <f>INTMARB_IN!K74+INTMARB_EX!K74</f>
        <v>0</v>
      </c>
      <c r="L74" s="37">
        <f>INTMARB_IN!L74+INTMARB_EX!L74</f>
        <v>0</v>
      </c>
      <c r="M74" s="37">
        <f>INTMARB_IN!M74+INTMARB_EX!M74</f>
        <v>0</v>
      </c>
      <c r="N74" s="37">
        <f>INTMARB_IN!N74+INTMARB_EX!N74</f>
        <v>0</v>
      </c>
      <c r="O74" s="37">
        <f>INTMARB_IN!O74+INTMARB_EX!O74</f>
        <v>0</v>
      </c>
      <c r="P74" s="37">
        <f>INTMARB_IN!P74+INTMARB_EX!P74</f>
        <v>0</v>
      </c>
      <c r="Q74" s="37">
        <f>INTMARB_IN!Q74+INTMARB_EX!Q74</f>
        <v>0</v>
      </c>
      <c r="R74" s="37">
        <f>INTMARB_IN!R74+INTMARB_EX!R74</f>
        <v>0</v>
      </c>
      <c r="S74" s="37">
        <f>INTMARB_IN!S74+INTMARB_EX!S74</f>
        <v>0</v>
      </c>
      <c r="T74" s="37">
        <f>INTMARB_IN!T74+INTMARB_EX!T74</f>
        <v>0</v>
      </c>
      <c r="U74" s="37">
        <f>INTMARB_IN!U74+INTMARB_EX!U74</f>
        <v>0</v>
      </c>
      <c r="V74" s="37">
        <f>INTMARB_IN!V74+INTMARB_EX!V74</f>
        <v>0</v>
      </c>
      <c r="W74" s="37">
        <f>INTMARB_IN!W74+INTMARB_EX!W74</f>
        <v>0</v>
      </c>
      <c r="X74" s="37">
        <f>INTMARB_IN!X74+INTMARB_EX!X74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INTMARB_IN!C75+INTMARB_EX!C75</f>
        <v>0</v>
      </c>
      <c r="D75" s="37">
        <f>INTMARB_IN!D75+INTMARB_EX!D75</f>
        <v>0</v>
      </c>
      <c r="E75" s="37">
        <f>INTMARB_IN!E75+INTMARB_EX!E75</f>
        <v>0</v>
      </c>
      <c r="F75" s="37">
        <f>INTMARB_IN!F75+INTMARB_EX!F75</f>
        <v>0</v>
      </c>
      <c r="G75" s="37">
        <f>INTMARB_IN!G75+INTMARB_EX!G75</f>
        <v>0</v>
      </c>
      <c r="H75" s="37">
        <f>INTMARB_IN!H75+INTMARB_EX!H75</f>
        <v>0</v>
      </c>
      <c r="I75" s="37">
        <f>INTMARB_IN!I75+INTMARB_EX!I75</f>
        <v>0</v>
      </c>
      <c r="J75" s="37">
        <f>INTMARB_IN!J75+INTMARB_EX!J75</f>
        <v>0</v>
      </c>
      <c r="K75" s="37">
        <f>INTMARB_IN!K75+INTMARB_EX!K75</f>
        <v>0</v>
      </c>
      <c r="L75" s="37">
        <f>INTMARB_IN!L75+INTMARB_EX!L75</f>
        <v>0</v>
      </c>
      <c r="M75" s="37">
        <f>INTMARB_IN!M75+INTMARB_EX!M75</f>
        <v>0</v>
      </c>
      <c r="N75" s="37">
        <f>INTMARB_IN!N75+INTMARB_EX!N75</f>
        <v>0</v>
      </c>
      <c r="O75" s="37">
        <f>INTMARB_IN!O75+INTMARB_EX!O75</f>
        <v>0</v>
      </c>
      <c r="P75" s="37">
        <f>INTMARB_IN!P75+INTMARB_EX!P75</f>
        <v>0</v>
      </c>
      <c r="Q75" s="37">
        <f>INTMARB_IN!Q75+INTMARB_EX!Q75</f>
        <v>0</v>
      </c>
      <c r="R75" s="37">
        <f>INTMARB_IN!R75+INTMARB_EX!R75</f>
        <v>0</v>
      </c>
      <c r="S75" s="37">
        <f>INTMARB_IN!S75+INTMARB_EX!S75</f>
        <v>0</v>
      </c>
      <c r="T75" s="37">
        <f>INTMARB_IN!T75+INTMARB_EX!T75</f>
        <v>0</v>
      </c>
      <c r="U75" s="37">
        <f>INTMARB_IN!U75+INTMARB_EX!U75</f>
        <v>0</v>
      </c>
      <c r="V75" s="37">
        <f>INTMARB_IN!V75+INTMARB_EX!V75</f>
        <v>0</v>
      </c>
      <c r="W75" s="37">
        <f>INTMARB_IN!W75+INTMARB_EX!W75</f>
        <v>0</v>
      </c>
      <c r="X75" s="37">
        <f>INTMARB_IN!X75+INTMARB_EX!X75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INTMARB_IN!C76+INTMARB_EX!C76</f>
        <v>0</v>
      </c>
      <c r="D76" s="40">
        <f>INTMARB_IN!D76+INTMARB_EX!D76</f>
        <v>0</v>
      </c>
      <c r="E76" s="40">
        <f>INTMARB_IN!E76+INTMARB_EX!E76</f>
        <v>0</v>
      </c>
      <c r="F76" s="40">
        <f>INTMARB_IN!F76+INTMARB_EX!F76</f>
        <v>0</v>
      </c>
      <c r="G76" s="40">
        <f>INTMARB_IN!G76+INTMARB_EX!G76</f>
        <v>0</v>
      </c>
      <c r="H76" s="40">
        <f>INTMARB_IN!H76+INTMARB_EX!H76</f>
        <v>0</v>
      </c>
      <c r="I76" s="40">
        <f>INTMARB_IN!I76+INTMARB_EX!I76</f>
        <v>0</v>
      </c>
      <c r="J76" s="40">
        <f>INTMARB_IN!J76+INTMARB_EX!J76</f>
        <v>0</v>
      </c>
      <c r="K76" s="40">
        <f>INTMARB_IN!K76+INTMARB_EX!K76</f>
        <v>0</v>
      </c>
      <c r="L76" s="40">
        <f>INTMARB_IN!L76+INTMARB_EX!L76</f>
        <v>0</v>
      </c>
      <c r="M76" s="40">
        <f>INTMARB_IN!M76+INTMARB_EX!M76</f>
        <v>0</v>
      </c>
      <c r="N76" s="40">
        <f>INTMARB_IN!N76+INTMARB_EX!N76</f>
        <v>0</v>
      </c>
      <c r="O76" s="40">
        <f>INTMARB_IN!O76+INTMARB_EX!O76</f>
        <v>0</v>
      </c>
      <c r="P76" s="40">
        <f>INTMARB_IN!P76+INTMARB_EX!P76</f>
        <v>0</v>
      </c>
      <c r="Q76" s="40">
        <f>INTMARB_IN!Q76+INTMARB_EX!Q76</f>
        <v>0</v>
      </c>
      <c r="R76" s="40">
        <f>INTMARB_IN!R76+INTMARB_EX!R76</f>
        <v>0</v>
      </c>
      <c r="S76" s="40">
        <f>INTMARB_IN!S76+INTMARB_EX!S76</f>
        <v>0</v>
      </c>
      <c r="T76" s="40">
        <f>INTMARB_IN!T76+INTMARB_EX!T76</f>
        <v>0</v>
      </c>
      <c r="U76" s="40">
        <f>INTMARB_IN!U76+INTMARB_EX!U76</f>
        <v>0</v>
      </c>
      <c r="V76" s="40">
        <f>INTMARB_IN!V76+INTMARB_EX!V76</f>
        <v>0</v>
      </c>
      <c r="W76" s="40">
        <f>INTMARB_IN!W76+INTMARB_EX!W76</f>
        <v>0</v>
      </c>
      <c r="X76" s="40">
        <f>INTMARB_IN!X76+INTMARB_EX!X76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473</v>
      </c>
      <c r="B1" s="4" t="s">
        <v>476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9.8589749232104662</v>
      </c>
      <c r="K2" s="31">
        <f t="shared" si="0"/>
        <v>19.368756804180222</v>
      </c>
      <c r="L2" s="31">
        <f t="shared" si="0"/>
        <v>7.3089667264265676</v>
      </c>
      <c r="M2" s="31">
        <f t="shared" si="0"/>
        <v>6.4948948435763922</v>
      </c>
      <c r="N2" s="31">
        <f t="shared" si="0"/>
        <v>3.5384057839767311</v>
      </c>
      <c r="O2" s="31">
        <f t="shared" si="0"/>
        <v>4.7956988416443744</v>
      </c>
      <c r="P2" s="31">
        <f t="shared" si="0"/>
        <v>13.32548769260044</v>
      </c>
      <c r="Q2" s="31">
        <f t="shared" si="0"/>
        <v>31.221746828653</v>
      </c>
      <c r="R2" s="31">
        <f t="shared" si="0"/>
        <v>17.580696354566307</v>
      </c>
      <c r="S2" s="31">
        <f t="shared" si="0"/>
        <v>12.514500329771172</v>
      </c>
      <c r="T2" s="31">
        <f t="shared" si="0"/>
        <v>11.926606827086346</v>
      </c>
      <c r="U2" s="31">
        <f t="shared" si="0"/>
        <v>7.9376306898161175</v>
      </c>
      <c r="V2" s="31">
        <f t="shared" si="0"/>
        <v>13.319974877132777</v>
      </c>
      <c r="W2" s="31">
        <f t="shared" si="0"/>
        <v>15.828581930491227</v>
      </c>
      <c r="X2" s="31">
        <f t="shared" ref="X2" si="1">SUM(X3,X17,X22,X25,X26,X51,X52,X71,X74,X75,X76)</f>
        <v>11.940519056762275</v>
      </c>
    </row>
    <row r="3" spans="1:24" ht="11.25" customHeight="1" x14ac:dyDescent="0.2">
      <c r="A3" s="32" t="s">
        <v>3</v>
      </c>
      <c r="B3" s="33" t="s">
        <v>4</v>
      </c>
      <c r="C3" s="34">
        <f t="shared" ref="C3:V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ref="W3:X3" si="3">SUM(W4,W8,W11)</f>
        <v>0</v>
      </c>
      <c r="X3" s="34">
        <f t="shared" si="3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V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ref="W4:X4" si="5">SUM(W5:W7)</f>
        <v>0</v>
      </c>
      <c r="X4" s="29">
        <f t="shared" si="5"/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V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ref="W8:X8" si="7">SUM(W9:W10)</f>
        <v>0</v>
      </c>
      <c r="X8" s="29">
        <f t="shared" si="7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V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ref="W11:X11" si="9">SUM(W12:W16)</f>
        <v>0</v>
      </c>
      <c r="X11" s="29">
        <f t="shared" si="9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V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ref="W17:X17" si="11">SUM(W18:W21)</f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V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ref="W22:X22" si="13">SUM(W23:W24)</f>
        <v>0</v>
      </c>
      <c r="X22" s="37">
        <f t="shared" si="13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9.8589749232104662</v>
      </c>
      <c r="K26" s="37">
        <f t="shared" si="14"/>
        <v>19.368756804180222</v>
      </c>
      <c r="L26" s="37">
        <f t="shared" si="14"/>
        <v>7.3089667264265676</v>
      </c>
      <c r="M26" s="37">
        <f t="shared" si="14"/>
        <v>6.4948948435763922</v>
      </c>
      <c r="N26" s="37">
        <f t="shared" si="14"/>
        <v>3.5384057839767311</v>
      </c>
      <c r="O26" s="37">
        <f t="shared" si="14"/>
        <v>4.7956988416443744</v>
      </c>
      <c r="P26" s="37">
        <f t="shared" si="14"/>
        <v>13.32548769260044</v>
      </c>
      <c r="Q26" s="37">
        <f t="shared" si="14"/>
        <v>31.221746828653</v>
      </c>
      <c r="R26" s="37">
        <f t="shared" si="14"/>
        <v>17.580696354566307</v>
      </c>
      <c r="S26" s="37">
        <f t="shared" si="14"/>
        <v>12.514500329771172</v>
      </c>
      <c r="T26" s="37">
        <f t="shared" si="14"/>
        <v>11.926606827086346</v>
      </c>
      <c r="U26" s="37">
        <f t="shared" si="14"/>
        <v>7.9376306898161175</v>
      </c>
      <c r="V26" s="37">
        <f t="shared" si="14"/>
        <v>13.319974877132777</v>
      </c>
      <c r="W26" s="37">
        <f t="shared" si="14"/>
        <v>15.828581930491227</v>
      </c>
      <c r="X26" s="37">
        <f t="shared" ref="X26" si="15">SUM(X27,X33)</f>
        <v>11.940519056762275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9.8589749232104662</v>
      </c>
      <c r="K33" s="29">
        <f t="shared" si="18"/>
        <v>19.368756804180222</v>
      </c>
      <c r="L33" s="29">
        <f t="shared" si="18"/>
        <v>7.3089667264265676</v>
      </c>
      <c r="M33" s="29">
        <f t="shared" si="18"/>
        <v>6.4948948435763922</v>
      </c>
      <c r="N33" s="29">
        <f t="shared" si="18"/>
        <v>3.5384057839767311</v>
      </c>
      <c r="O33" s="29">
        <f t="shared" si="18"/>
        <v>4.7956988416443744</v>
      </c>
      <c r="P33" s="29">
        <f t="shared" si="18"/>
        <v>13.32548769260044</v>
      </c>
      <c r="Q33" s="29">
        <f t="shared" si="18"/>
        <v>31.221746828653</v>
      </c>
      <c r="R33" s="29">
        <f t="shared" si="18"/>
        <v>17.580696354566307</v>
      </c>
      <c r="S33" s="29">
        <f t="shared" si="18"/>
        <v>12.514500329771172</v>
      </c>
      <c r="T33" s="29">
        <f t="shared" si="18"/>
        <v>11.926606827086346</v>
      </c>
      <c r="U33" s="29">
        <f t="shared" si="18"/>
        <v>7.9376306898161175</v>
      </c>
      <c r="V33" s="29">
        <f t="shared" si="18"/>
        <v>13.319974877132777</v>
      </c>
      <c r="W33" s="29">
        <f t="shared" si="18"/>
        <v>15.828581930491227</v>
      </c>
      <c r="X33" s="29">
        <f t="shared" ref="X33" si="19">SUM(X34:X50)</f>
        <v>11.940519056762275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9.8589749232104662</v>
      </c>
      <c r="K43" s="10">
        <v>12.186613578149291</v>
      </c>
      <c r="L43" s="10">
        <v>5.0133800335772234</v>
      </c>
      <c r="M43" s="10">
        <v>6.4948948435763922</v>
      </c>
      <c r="N43" s="10">
        <v>3.5384057839767311</v>
      </c>
      <c r="O43" s="10">
        <v>4.7956988416443744</v>
      </c>
      <c r="P43" s="10">
        <v>13.32548769260044</v>
      </c>
      <c r="Q43" s="10">
        <v>31.221746828653</v>
      </c>
      <c r="R43" s="10">
        <v>17.580696354566307</v>
      </c>
      <c r="S43" s="10">
        <v>12.514500329771172</v>
      </c>
      <c r="T43" s="10">
        <v>11.926606827086346</v>
      </c>
      <c r="U43" s="10">
        <v>7.9376306898161175</v>
      </c>
      <c r="V43" s="10">
        <v>13.319974877132777</v>
      </c>
      <c r="W43" s="10">
        <v>15.828581930491227</v>
      </c>
      <c r="X43" s="10">
        <v>11.940519056762275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7.0639142126796131</v>
      </c>
      <c r="L44" s="10">
        <v>2.0931708539346898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0.11822901335131807</v>
      </c>
      <c r="L46" s="10">
        <v>0.20241583891465459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V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ref="W71:X71" si="23">SUM(W72:W73)</f>
        <v>0</v>
      </c>
      <c r="X71" s="37">
        <f t="shared" si="23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71:X71 C22:X22 C33:X33" formulaRange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474</v>
      </c>
      <c r="B1" s="4" t="s">
        <v>475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25.030706934055225</v>
      </c>
      <c r="K2" s="31">
        <f t="shared" si="0"/>
        <v>50.134510607685648</v>
      </c>
      <c r="L2" s="31">
        <f t="shared" si="0"/>
        <v>8.3775337034960433</v>
      </c>
      <c r="M2" s="31">
        <f t="shared" si="0"/>
        <v>9.4017517600349549</v>
      </c>
      <c r="N2" s="31">
        <f t="shared" si="0"/>
        <v>5.7049304155073619</v>
      </c>
      <c r="O2" s="31">
        <f t="shared" si="0"/>
        <v>9.3938970310985361</v>
      </c>
      <c r="P2" s="31">
        <f t="shared" si="0"/>
        <v>28.229800355550889</v>
      </c>
      <c r="Q2" s="31">
        <f t="shared" si="0"/>
        <v>48.84815858837193</v>
      </c>
      <c r="R2" s="31">
        <f t="shared" si="0"/>
        <v>27.015176388339967</v>
      </c>
      <c r="S2" s="31">
        <f t="shared" si="0"/>
        <v>18.90536209499237</v>
      </c>
      <c r="T2" s="31">
        <f t="shared" si="0"/>
        <v>15.973221203868086</v>
      </c>
      <c r="U2" s="31">
        <f t="shared" si="0"/>
        <v>10.157124254293944</v>
      </c>
      <c r="V2" s="31">
        <f t="shared" si="0"/>
        <v>20.881486859754574</v>
      </c>
      <c r="W2" s="31">
        <f t="shared" si="0"/>
        <v>27.276147218261997</v>
      </c>
      <c r="X2" s="31">
        <f t="shared" ref="X2" si="1">SUM(X3,X17,X22,X25,X26,X51,X52,X71,X74,X75,X76)</f>
        <v>22.009437950976324</v>
      </c>
    </row>
    <row r="3" spans="1:24" ht="11.25" customHeight="1" x14ac:dyDescent="0.2">
      <c r="A3" s="32" t="s">
        <v>3</v>
      </c>
      <c r="B3" s="33" t="s">
        <v>4</v>
      </c>
      <c r="C3" s="34">
        <f t="shared" ref="C3:V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ref="W3:X3" si="3">SUM(W4,W8,W11)</f>
        <v>0</v>
      </c>
      <c r="X3" s="34">
        <f t="shared" si="3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V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ref="W4:X4" si="5">SUM(W5:W7)</f>
        <v>0</v>
      </c>
      <c r="X4" s="29">
        <f t="shared" si="5"/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V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ref="W8:X8" si="7">SUM(W9:W10)</f>
        <v>0</v>
      </c>
      <c r="X8" s="29">
        <f t="shared" si="7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V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ref="W11:X11" si="9">SUM(W12:W16)</f>
        <v>0</v>
      </c>
      <c r="X11" s="29">
        <f t="shared" si="9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V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ref="W17:X17" si="11">SUM(W18:W21)</f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V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ref="W22:X22" si="13">SUM(W23:W24)</f>
        <v>0</v>
      </c>
      <c r="X22" s="37">
        <f t="shared" si="13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25.030706934055225</v>
      </c>
      <c r="K26" s="37">
        <f t="shared" si="14"/>
        <v>50.134510607685648</v>
      </c>
      <c r="L26" s="37">
        <f t="shared" si="14"/>
        <v>8.3775337034960433</v>
      </c>
      <c r="M26" s="37">
        <f t="shared" si="14"/>
        <v>9.4017517600349549</v>
      </c>
      <c r="N26" s="37">
        <f t="shared" si="14"/>
        <v>5.7049304155073619</v>
      </c>
      <c r="O26" s="37">
        <f t="shared" si="14"/>
        <v>9.3938970310985361</v>
      </c>
      <c r="P26" s="37">
        <f t="shared" si="14"/>
        <v>28.229800355550889</v>
      </c>
      <c r="Q26" s="37">
        <f t="shared" si="14"/>
        <v>48.84815858837193</v>
      </c>
      <c r="R26" s="37">
        <f t="shared" si="14"/>
        <v>27.015176388339967</v>
      </c>
      <c r="S26" s="37">
        <f t="shared" si="14"/>
        <v>18.90536209499237</v>
      </c>
      <c r="T26" s="37">
        <f t="shared" si="14"/>
        <v>15.973221203868086</v>
      </c>
      <c r="U26" s="37">
        <f t="shared" si="14"/>
        <v>10.157124254293944</v>
      </c>
      <c r="V26" s="37">
        <f t="shared" si="14"/>
        <v>20.881486859754574</v>
      </c>
      <c r="W26" s="37">
        <f t="shared" si="14"/>
        <v>27.276147218261997</v>
      </c>
      <c r="X26" s="37">
        <f t="shared" ref="X26" si="15">SUM(X27,X33)</f>
        <v>22.009437950976324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25.030706934055225</v>
      </c>
      <c r="K33" s="29">
        <f t="shared" si="18"/>
        <v>50.134510607685648</v>
      </c>
      <c r="L33" s="29">
        <f t="shared" si="18"/>
        <v>8.3775337034960433</v>
      </c>
      <c r="M33" s="29">
        <f t="shared" si="18"/>
        <v>9.4017517600349549</v>
      </c>
      <c r="N33" s="29">
        <f t="shared" si="18"/>
        <v>5.7049304155073619</v>
      </c>
      <c r="O33" s="29">
        <f t="shared" si="18"/>
        <v>9.3938970310985361</v>
      </c>
      <c r="P33" s="29">
        <f t="shared" si="18"/>
        <v>28.229800355550889</v>
      </c>
      <c r="Q33" s="29">
        <f t="shared" si="18"/>
        <v>48.84815858837193</v>
      </c>
      <c r="R33" s="29">
        <f t="shared" si="18"/>
        <v>27.015176388339967</v>
      </c>
      <c r="S33" s="29">
        <f t="shared" si="18"/>
        <v>18.90536209499237</v>
      </c>
      <c r="T33" s="29">
        <f t="shared" si="18"/>
        <v>15.973221203868086</v>
      </c>
      <c r="U33" s="29">
        <f t="shared" si="18"/>
        <v>10.157124254293944</v>
      </c>
      <c r="V33" s="29">
        <f t="shared" si="18"/>
        <v>20.881486859754574</v>
      </c>
      <c r="W33" s="29">
        <f t="shared" si="18"/>
        <v>27.276147218261997</v>
      </c>
      <c r="X33" s="29">
        <f t="shared" ref="X33" si="19">SUM(X34:X50)</f>
        <v>22.009437950976324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10.681781740590052</v>
      </c>
      <c r="K43" s="10">
        <v>6.3000588208188972</v>
      </c>
      <c r="L43" s="10">
        <v>1.1488727609197662</v>
      </c>
      <c r="M43" s="10">
        <v>4.8025256207400284</v>
      </c>
      <c r="N43" s="10">
        <v>5.7049304155073619</v>
      </c>
      <c r="O43" s="10">
        <v>9.3938970310985361</v>
      </c>
      <c r="P43" s="10">
        <v>28.229800355550889</v>
      </c>
      <c r="Q43" s="10">
        <v>48.84815858837193</v>
      </c>
      <c r="R43" s="10">
        <v>27.015176388339967</v>
      </c>
      <c r="S43" s="10">
        <v>18.90536209499237</v>
      </c>
      <c r="T43" s="10">
        <v>15.973221203868086</v>
      </c>
      <c r="U43" s="10">
        <v>10.157124254293944</v>
      </c>
      <c r="V43" s="10">
        <v>20.881486859754574</v>
      </c>
      <c r="W43" s="10">
        <v>27.276147218261997</v>
      </c>
      <c r="X43" s="10">
        <v>22.009437950976324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13.5091143594153</v>
      </c>
      <c r="K44" s="10">
        <v>43.112869966168198</v>
      </c>
      <c r="L44" s="10">
        <v>6.5912659474410615</v>
      </c>
      <c r="M44" s="10">
        <v>3.7594153052450556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0.83981083404987089</v>
      </c>
      <c r="K46" s="10">
        <v>0.72158182069855281</v>
      </c>
      <c r="L46" s="10">
        <v>0.63739499513521636</v>
      </c>
      <c r="M46" s="10">
        <v>0.83981083404987089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V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ref="W71:X71" si="23">SUM(W72:W73)</f>
        <v>0</v>
      </c>
      <c r="X71" s="37">
        <f t="shared" si="23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71:X71 C22:X22 C33:X33" formulaRange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147</v>
      </c>
      <c r="B1" s="4" t="s">
        <v>334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36756.988993981082</v>
      </c>
      <c r="D2" s="31">
        <f t="shared" si="0"/>
        <v>36992.611435941522</v>
      </c>
      <c r="E2" s="31">
        <f t="shared" si="0"/>
        <v>38318.954858125537</v>
      </c>
      <c r="F2" s="31">
        <f t="shared" si="0"/>
        <v>39927.116938950981</v>
      </c>
      <c r="G2" s="31">
        <f t="shared" si="0"/>
        <v>39345.510490111781</v>
      </c>
      <c r="H2" s="31">
        <f t="shared" si="0"/>
        <v>38686.288736027513</v>
      </c>
      <c r="I2" s="31">
        <f t="shared" si="0"/>
        <v>40097.996388650041</v>
      </c>
      <c r="J2" s="31">
        <f t="shared" si="0"/>
        <v>39804.923645743766</v>
      </c>
      <c r="K2" s="31">
        <f t="shared" si="0"/>
        <v>39619.844539982798</v>
      </c>
      <c r="L2" s="31">
        <f t="shared" si="0"/>
        <v>34791.721238177124</v>
      </c>
      <c r="M2" s="31">
        <f t="shared" si="0"/>
        <v>35005.561650902833</v>
      </c>
      <c r="N2" s="31">
        <f t="shared" si="0"/>
        <v>35751.371453138439</v>
      </c>
      <c r="O2" s="31">
        <f t="shared" si="0"/>
        <v>34984.566895958727</v>
      </c>
      <c r="P2" s="31">
        <f t="shared" si="0"/>
        <v>31867.863972484956</v>
      </c>
      <c r="Q2" s="31">
        <f t="shared" si="0"/>
        <v>31585.35795356836</v>
      </c>
      <c r="R2" s="31">
        <f t="shared" si="0"/>
        <v>31872.952020636287</v>
      </c>
      <c r="S2" s="31">
        <f t="shared" si="0"/>
        <v>31794.949183147037</v>
      </c>
      <c r="T2" s="31">
        <f t="shared" si="0"/>
        <v>33534.593207222693</v>
      </c>
      <c r="U2" s="31">
        <f t="shared" si="0"/>
        <v>33592.143766122092</v>
      </c>
      <c r="V2" s="31">
        <f t="shared" si="0"/>
        <v>33205.198882201199</v>
      </c>
      <c r="W2" s="31">
        <f t="shared" si="0"/>
        <v>32221.844883920894</v>
      </c>
      <c r="X2" s="31">
        <f t="shared" ref="X2" si="1">SUM(X3,X17,X22,X25,X26,X51,X52,X71,X74,X75,X76)</f>
        <v>34292.628116938948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7467.3098882201193</v>
      </c>
      <c r="D3" s="34">
        <f t="shared" si="2"/>
        <v>7616.5017196904537</v>
      </c>
      <c r="E3" s="34">
        <f t="shared" si="2"/>
        <v>8770.8032674118658</v>
      </c>
      <c r="F3" s="34">
        <f t="shared" si="2"/>
        <v>9368.1822871883051</v>
      </c>
      <c r="G3" s="34">
        <f t="shared" si="2"/>
        <v>9243.8680137575211</v>
      </c>
      <c r="H3" s="34">
        <f t="shared" si="2"/>
        <v>8753.6993981083397</v>
      </c>
      <c r="I3" s="34">
        <f t="shared" si="2"/>
        <v>9479.5713671539106</v>
      </c>
      <c r="J3" s="34">
        <f t="shared" si="2"/>
        <v>10091.608770421324</v>
      </c>
      <c r="K3" s="34">
        <f t="shared" si="2"/>
        <v>9557.4058469475494</v>
      </c>
      <c r="L3" s="34">
        <f t="shared" si="2"/>
        <v>7519.5070507308683</v>
      </c>
      <c r="M3" s="34">
        <f t="shared" si="2"/>
        <v>6948.708512467756</v>
      </c>
      <c r="N3" s="34">
        <f t="shared" si="2"/>
        <v>8092.6435081685295</v>
      </c>
      <c r="O3" s="34">
        <f t="shared" si="2"/>
        <v>7560.0153912295791</v>
      </c>
      <c r="P3" s="34">
        <f t="shared" si="2"/>
        <v>5708.3075666380055</v>
      </c>
      <c r="Q3" s="34">
        <f t="shared" si="2"/>
        <v>5727.5324161650897</v>
      </c>
      <c r="R3" s="34">
        <f t="shared" si="2"/>
        <v>5892.2316423043849</v>
      </c>
      <c r="S3" s="34">
        <f t="shared" si="2"/>
        <v>5277.9326741186596</v>
      </c>
      <c r="T3" s="34">
        <f t="shared" si="2"/>
        <v>5388.665950128976</v>
      </c>
      <c r="U3" s="34">
        <f t="shared" si="2"/>
        <v>5046.9531384350821</v>
      </c>
      <c r="V3" s="34">
        <f t="shared" si="2"/>
        <v>4893.4334479793633</v>
      </c>
      <c r="W3" s="34">
        <f t="shared" si="2"/>
        <v>3481.9247635425622</v>
      </c>
      <c r="X3" s="34">
        <f t="shared" ref="X3" si="3">SUM(X4,X8,X11)</f>
        <v>4044.5791057609626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1712.5153052450553</v>
      </c>
      <c r="D4" s="29">
        <f t="shared" si="4"/>
        <v>1873.6676698194319</v>
      </c>
      <c r="E4" s="29">
        <f t="shared" si="4"/>
        <v>2258.6926053310403</v>
      </c>
      <c r="F4" s="29">
        <f t="shared" si="4"/>
        <v>1712.7421324161648</v>
      </c>
      <c r="G4" s="29">
        <f t="shared" si="4"/>
        <v>1983.5637145313842</v>
      </c>
      <c r="H4" s="29">
        <f t="shared" si="4"/>
        <v>1993.7440240756659</v>
      </c>
      <c r="I4" s="29">
        <f t="shared" si="4"/>
        <v>1833.7612209802232</v>
      </c>
      <c r="J4" s="29">
        <f t="shared" si="4"/>
        <v>1934.4895958727425</v>
      </c>
      <c r="K4" s="29">
        <f t="shared" si="4"/>
        <v>1340.6229578675836</v>
      </c>
      <c r="L4" s="29">
        <f t="shared" si="4"/>
        <v>264.03963886500424</v>
      </c>
      <c r="M4" s="29">
        <f t="shared" si="4"/>
        <v>123.85460017196905</v>
      </c>
      <c r="N4" s="29">
        <f t="shared" si="4"/>
        <v>158.33387790197764</v>
      </c>
      <c r="O4" s="29">
        <f t="shared" si="4"/>
        <v>173.53310404127257</v>
      </c>
      <c r="P4" s="29">
        <f t="shared" si="4"/>
        <v>140.97454858125536</v>
      </c>
      <c r="Q4" s="29">
        <f t="shared" si="4"/>
        <v>99.171711092003449</v>
      </c>
      <c r="R4" s="29">
        <f t="shared" si="4"/>
        <v>78.717884780739467</v>
      </c>
      <c r="S4" s="29">
        <f t="shared" si="4"/>
        <v>83.408770421324135</v>
      </c>
      <c r="T4" s="29">
        <f t="shared" si="4"/>
        <v>116.13585554600174</v>
      </c>
      <c r="U4" s="29">
        <f t="shared" si="4"/>
        <v>109.87558039552883</v>
      </c>
      <c r="V4" s="29">
        <f t="shared" si="4"/>
        <v>100.32493551160789</v>
      </c>
      <c r="W4" s="29">
        <f t="shared" si="4"/>
        <v>74.332846087704198</v>
      </c>
      <c r="X4" s="29">
        <f t="shared" ref="X4" si="5">SUM(X5:X7)</f>
        <v>73.785898538263112</v>
      </c>
    </row>
    <row r="5" spans="1:24" ht="11.25" customHeight="1" x14ac:dyDescent="0.2">
      <c r="A5" s="41" t="s">
        <v>5</v>
      </c>
      <c r="B5" s="9" t="s">
        <v>6</v>
      </c>
      <c r="C5" s="10">
        <f>PPRD!C5+RCV_RCY!C5+IMP!C5-EXP!C5+STK_CHG!C5-INTMARB!C5</f>
        <v>0</v>
      </c>
      <c r="D5" s="10">
        <f>PPRD!D5+RCV_RCY!D5+IMP!D5-EXP!D5+STK_CHG!D5-INTMARB!D5</f>
        <v>0</v>
      </c>
      <c r="E5" s="10">
        <f>PPRD!E5+RCV_RCY!E5+IMP!E5-EXP!E5+STK_CHG!E5-INTMARB!E5</f>
        <v>0</v>
      </c>
      <c r="F5" s="10">
        <f>PPRD!F5+RCV_RCY!F5+IMP!F5-EXP!F5+STK_CHG!F5-INTMARB!F5</f>
        <v>0</v>
      </c>
      <c r="G5" s="10">
        <f>PPRD!G5+RCV_RCY!G5+IMP!G5-EXP!G5+STK_CHG!G5-INTMARB!G5</f>
        <v>43.299054170249356</v>
      </c>
      <c r="H5" s="10">
        <f>PPRD!H5+RCV_RCY!H5+IMP!H5-EXP!H5+STK_CHG!H5-INTMARB!H5</f>
        <v>47.567927773000861</v>
      </c>
      <c r="I5" s="10">
        <f>PPRD!I5+RCV_RCY!I5+IMP!I5-EXP!I5+STK_CHG!I5-INTMARB!I5</f>
        <v>35.371023215821147</v>
      </c>
      <c r="J5" s="10">
        <f>PPRD!J5+RCV_RCY!J5+IMP!J5-EXP!J5+STK_CHG!J5-INTMARB!J5</f>
        <v>40.859673258813409</v>
      </c>
      <c r="K5" s="10">
        <f>PPRD!K5+RCV_RCY!K5+IMP!K5-EXP!K5+STK_CHG!K5-INTMARB!K5</f>
        <v>59.154944110060178</v>
      </c>
      <c r="L5" s="10">
        <f>PPRD!L5+RCV_RCY!L5+IMP!L5-EXP!L5+STK_CHG!L5-INTMARB!L5</f>
        <v>42.689165950128981</v>
      </c>
      <c r="M5" s="10">
        <f>PPRD!M5+RCV_RCY!M5+IMP!M5-EXP!M5+STK_CHG!M5-INTMARB!M5</f>
        <v>37.810404127257101</v>
      </c>
      <c r="N5" s="10">
        <f>PPRD!N5+RCV_RCY!N5+IMP!N5-EXP!N5+STK_CHG!N5-INTMARB!N5</f>
        <v>76.230610490111786</v>
      </c>
      <c r="O5" s="10">
        <f>PPRD!O5+RCV_RCY!O5+IMP!O5-EXP!O5+STK_CHG!O5-INTMARB!O5</f>
        <v>92.086672398968176</v>
      </c>
      <c r="P5" s="10">
        <f>PPRD!P5+RCV_RCY!P5+IMP!P5-EXP!P5+STK_CHG!P5-INTMARB!P5</f>
        <v>79.889681857265685</v>
      </c>
      <c r="Q5" s="10">
        <f>PPRD!Q5+RCV_RCY!Q5+IMP!Q5-EXP!Q5+STK_CHG!Q5-INTMARB!Q5</f>
        <v>85.378331900257962</v>
      </c>
      <c r="R5" s="10">
        <f>PPRD!R5+RCV_RCY!R5+IMP!R5-EXP!R5+STK_CHG!R5-INTMARB!R5</f>
        <v>69.522355975924327</v>
      </c>
      <c r="S5" s="10">
        <f>PPRD!S5+RCV_RCY!S5+IMP!S5-EXP!S5+STK_CHG!S5-INTMARB!S5</f>
        <v>76.84049871023214</v>
      </c>
      <c r="T5" s="10">
        <f>PPRD!T5+RCV_RCY!T5+IMP!T5-EXP!T5+STK_CHG!T5-INTMARB!T5</f>
        <v>110.75339638865006</v>
      </c>
      <c r="U5" s="10">
        <f>PPRD!U5+RCV_RCY!U5+IMP!U5-EXP!U5+STK_CHG!U5-INTMARB!U5</f>
        <v>105.2361134995701</v>
      </c>
      <c r="V5" s="10">
        <f>PPRD!V5+RCV_RCY!V5+IMP!V5-EXP!V5+STK_CHG!V5-INTMARB!V5</f>
        <v>99.222355975924316</v>
      </c>
      <c r="W5" s="10">
        <f>PPRD!W5+RCV_RCY!W5+IMP!W5-EXP!W5+STK_CHG!W5-INTMARB!W5</f>
        <v>66.106190885640572</v>
      </c>
      <c r="X5" s="10">
        <f>PPRD!X5+RCV_RCY!X5+IMP!X5-EXP!X5+STK_CHG!X5-INTMARB!X5</f>
        <v>67.739552880481511</v>
      </c>
    </row>
    <row r="6" spans="1:24" ht="11.25" customHeight="1" x14ac:dyDescent="0.2">
      <c r="A6" s="41" t="s">
        <v>7</v>
      </c>
      <c r="B6" s="9" t="s">
        <v>8</v>
      </c>
      <c r="C6" s="10">
        <f>PPRD!C6+RCV_RCY!C6+IMP!C6-EXP!C6+STK_CHG!C6-INTMARB!C6</f>
        <v>1482.0165950128971</v>
      </c>
      <c r="D6" s="10">
        <f>PPRD!D6+RCV_RCY!D6+IMP!D6-EXP!D6+STK_CHG!D6-INTMARB!D6</f>
        <v>1520.6541702493546</v>
      </c>
      <c r="E6" s="10">
        <f>PPRD!E6+RCV_RCY!E6+IMP!E6-EXP!E6+STK_CHG!E6-INTMARB!E6</f>
        <v>2083.7697334479794</v>
      </c>
      <c r="F6" s="10">
        <f>PPRD!F6+RCV_RCY!F6+IMP!F6-EXP!F6+STK_CHG!F6-INTMARB!F6</f>
        <v>1700.9653482373171</v>
      </c>
      <c r="G6" s="10">
        <f>PPRD!G6+RCV_RCY!G6+IMP!G6-EXP!G6+STK_CHG!G6-INTMARB!G6</f>
        <v>1940.2646603611349</v>
      </c>
      <c r="H6" s="10">
        <f>PPRD!H6+RCV_RCY!H6+IMP!H6-EXP!H6+STK_CHG!H6-INTMARB!H6</f>
        <v>1946.1760963026652</v>
      </c>
      <c r="I6" s="10">
        <f>PPRD!I6+RCV_RCY!I6+IMP!I6-EXP!I6+STK_CHG!I6-INTMARB!I6</f>
        <v>1798.390197764402</v>
      </c>
      <c r="J6" s="10">
        <f>PPRD!J6+RCV_RCY!J6+IMP!J6-EXP!J6+STK_CHG!J6-INTMARB!J6</f>
        <v>1893.629922613929</v>
      </c>
      <c r="K6" s="10">
        <f>PPRD!K6+RCV_RCY!K6+IMP!K6-EXP!K6+STK_CHG!K6-INTMARB!K6</f>
        <v>1281.4680137575235</v>
      </c>
      <c r="L6" s="10">
        <f>PPRD!L6+RCV_RCY!L6+IMP!L6-EXP!L6+STK_CHG!L6-INTMARB!L6</f>
        <v>221.35047291487524</v>
      </c>
      <c r="M6" s="10">
        <f>PPRD!M6+RCV_RCY!M6+IMP!M6-EXP!M6+STK_CHG!M6-INTMARB!M6</f>
        <v>86.044196044711953</v>
      </c>
      <c r="N6" s="10">
        <f>PPRD!N6+RCV_RCY!N6+IMP!N6-EXP!N6+STK_CHG!N6-INTMARB!N6</f>
        <v>82.103267411865872</v>
      </c>
      <c r="O6" s="10">
        <f>PPRD!O6+RCV_RCY!O6+IMP!O6-EXP!O6+STK_CHG!O6-INTMARB!O6</f>
        <v>81.44643164230439</v>
      </c>
      <c r="P6" s="10">
        <f>PPRD!P6+RCV_RCY!P6+IMP!P6-EXP!P6+STK_CHG!P6-INTMARB!P6</f>
        <v>61.084866723989677</v>
      </c>
      <c r="Q6" s="10">
        <f>PPRD!Q6+RCV_RCY!Q6+IMP!Q6-EXP!Q6+STK_CHG!Q6-INTMARB!Q6</f>
        <v>13.79337919174549</v>
      </c>
      <c r="R6" s="10">
        <f>PPRD!R6+RCV_RCY!R6+IMP!R6-EXP!R6+STK_CHG!R6-INTMARB!R6</f>
        <v>9.1955288048151331</v>
      </c>
      <c r="S6" s="10">
        <f>PPRD!S6+RCV_RCY!S6+IMP!S6-EXP!S6+STK_CHG!S6-INTMARB!S6</f>
        <v>6.5682717110920024</v>
      </c>
      <c r="T6" s="10">
        <f>PPRD!T6+RCV_RCY!T6+IMP!T6-EXP!T6+STK_CHG!T6-INTMARB!T6</f>
        <v>5.3824591573516765</v>
      </c>
      <c r="U6" s="10">
        <f>PPRD!U6+RCV_RCY!U6+IMP!U6-EXP!U6+STK_CHG!U6-INTMARB!U6</f>
        <v>4.6394668959587273</v>
      </c>
      <c r="V6" s="10">
        <f>PPRD!V6+RCV_RCY!V6+IMP!V6-EXP!V6+STK_CHG!V6-INTMARB!V6</f>
        <v>1.1025795356835768</v>
      </c>
      <c r="W6" s="10">
        <f>PPRD!W6+RCV_RCY!W6+IMP!W6-EXP!W6+STK_CHG!W6-INTMARB!W6</f>
        <v>8.226655202063629</v>
      </c>
      <c r="X6" s="10">
        <f>PPRD!X6+RCV_RCY!X6+IMP!X6-EXP!X6+STK_CHG!X6-INTMARB!X6</f>
        <v>6.0463456577815977</v>
      </c>
    </row>
    <row r="7" spans="1:24" ht="11.25" customHeight="1" x14ac:dyDescent="0.2">
      <c r="A7" s="41" t="s">
        <v>9</v>
      </c>
      <c r="B7" s="9" t="s">
        <v>10</v>
      </c>
      <c r="C7" s="10">
        <f>PPRD!C7+RCV_RCY!C7+IMP!C7-EXP!C7+STK_CHG!C7-INTMARB!C7</f>
        <v>230.4987102321582</v>
      </c>
      <c r="D7" s="10">
        <f>PPRD!D7+RCV_RCY!D7+IMP!D7-EXP!D7+STK_CHG!D7-INTMARB!D7</f>
        <v>353.01349957007744</v>
      </c>
      <c r="E7" s="10">
        <f>PPRD!E7+RCV_RCY!E7+IMP!E7-EXP!E7+STK_CHG!E7-INTMARB!E7</f>
        <v>174.92287188306099</v>
      </c>
      <c r="F7" s="10">
        <f>PPRD!F7+RCV_RCY!F7+IMP!F7-EXP!F7+STK_CHG!F7-INTMARB!F7</f>
        <v>11.77678417884781</v>
      </c>
      <c r="G7" s="10">
        <f>PPRD!G7+RCV_RCY!G7+IMP!G7-EXP!G7+STK_CHG!G7-INTMARB!G7</f>
        <v>0</v>
      </c>
      <c r="H7" s="10">
        <f>PPRD!H7+RCV_RCY!H7+IMP!H7-EXP!H7+STK_CHG!H7-INTMARB!H7</f>
        <v>0</v>
      </c>
      <c r="I7" s="10">
        <f>PPRD!I7+RCV_RCY!I7+IMP!I7-EXP!I7+STK_CHG!I7-INTMARB!I7</f>
        <v>0</v>
      </c>
      <c r="J7" s="10">
        <f>PPRD!J7+RCV_RCY!J7+IMP!J7-EXP!J7+STK_CHG!J7-INTMARB!J7</f>
        <v>0</v>
      </c>
      <c r="K7" s="10">
        <f>PPRD!K7+RCV_RCY!K7+IMP!K7-EXP!K7+STK_CHG!K7-INTMARB!K7</f>
        <v>0</v>
      </c>
      <c r="L7" s="10">
        <f>PPRD!L7+RCV_RCY!L7+IMP!L7-EXP!L7+STK_CHG!L7-INTMARB!L7</f>
        <v>0</v>
      </c>
      <c r="M7" s="10">
        <f>PPRD!M7+RCV_RCY!M7+IMP!M7-EXP!M7+STK_CHG!M7-INTMARB!M7</f>
        <v>0</v>
      </c>
      <c r="N7" s="10">
        <f>PPRD!N7+RCV_RCY!N7+IMP!N7-EXP!N7+STK_CHG!N7-INTMARB!N7</f>
        <v>0</v>
      </c>
      <c r="O7" s="10">
        <f>PPRD!O7+RCV_RCY!O7+IMP!O7-EXP!O7+STK_CHG!O7-INTMARB!O7</f>
        <v>0</v>
      </c>
      <c r="P7" s="10">
        <f>PPRD!P7+RCV_RCY!P7+IMP!P7-EXP!P7+STK_CHG!P7-INTMARB!P7</f>
        <v>0</v>
      </c>
      <c r="Q7" s="10">
        <f>PPRD!Q7+RCV_RCY!Q7+IMP!Q7-EXP!Q7+STK_CHG!Q7-INTMARB!Q7</f>
        <v>0</v>
      </c>
      <c r="R7" s="10">
        <f>PPRD!R7+RCV_RCY!R7+IMP!R7-EXP!R7+STK_CHG!R7-INTMARB!R7</f>
        <v>0</v>
      </c>
      <c r="S7" s="10">
        <f>PPRD!S7+RCV_RCY!S7+IMP!S7-EXP!S7+STK_CHG!S7-INTMARB!S7</f>
        <v>0</v>
      </c>
      <c r="T7" s="10">
        <f>PPRD!T7+RCV_RCY!T7+IMP!T7-EXP!T7+STK_CHG!T7-INTMARB!T7</f>
        <v>0</v>
      </c>
      <c r="U7" s="10">
        <f>PPRD!U7+RCV_RCY!U7+IMP!U7-EXP!U7+STK_CHG!U7-INTMARB!U7</f>
        <v>0</v>
      </c>
      <c r="V7" s="10">
        <f>PPRD!V7+RCV_RCY!V7+IMP!V7-EXP!V7+STK_CHG!V7-INTMARB!V7</f>
        <v>0</v>
      </c>
      <c r="W7" s="10">
        <f>PPRD!W7+RCV_RCY!W7+IMP!W7-EXP!W7+STK_CHG!W7-INTMARB!W7</f>
        <v>0</v>
      </c>
      <c r="X7" s="10">
        <f>PPRD!X7+RCV_RCY!X7+IMP!X7-EXP!X7+STK_CHG!X7-INTMARB!X7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5515.9713671539121</v>
      </c>
      <c r="D8" s="29">
        <f t="shared" si="6"/>
        <v>5345.4071367153902</v>
      </c>
      <c r="E8" s="29">
        <f t="shared" si="6"/>
        <v>6165.3822871883058</v>
      </c>
      <c r="F8" s="29">
        <f t="shared" si="6"/>
        <v>6950.023129836628</v>
      </c>
      <c r="G8" s="29">
        <f t="shared" si="6"/>
        <v>6591.4177987962148</v>
      </c>
      <c r="H8" s="29">
        <f t="shared" si="6"/>
        <v>6394.0202923473762</v>
      </c>
      <c r="I8" s="29">
        <f t="shared" si="6"/>
        <v>7283.0242476354251</v>
      </c>
      <c r="J8" s="29">
        <f t="shared" si="6"/>
        <v>7645.6918314703344</v>
      </c>
      <c r="K8" s="29">
        <f t="shared" si="6"/>
        <v>7712.913585554601</v>
      </c>
      <c r="L8" s="29">
        <f t="shared" si="6"/>
        <v>6871.4418744625964</v>
      </c>
      <c r="M8" s="29">
        <f t="shared" si="6"/>
        <v>6193.1277730008605</v>
      </c>
      <c r="N8" s="29">
        <f t="shared" si="6"/>
        <v>7359.8986242476349</v>
      </c>
      <c r="O8" s="29">
        <f t="shared" si="6"/>
        <v>6897.7290627687016</v>
      </c>
      <c r="P8" s="29">
        <f t="shared" si="6"/>
        <v>5101.2539122957869</v>
      </c>
      <c r="Q8" s="29">
        <f t="shared" si="6"/>
        <v>5181.4871023215819</v>
      </c>
      <c r="R8" s="29">
        <f t="shared" si="6"/>
        <v>5293.9773860705072</v>
      </c>
      <c r="S8" s="29">
        <f t="shared" si="6"/>
        <v>4672.6071367153918</v>
      </c>
      <c r="T8" s="29">
        <f t="shared" si="6"/>
        <v>4815.1541702493541</v>
      </c>
      <c r="U8" s="29">
        <f t="shared" si="6"/>
        <v>4466.2713671539123</v>
      </c>
      <c r="V8" s="29">
        <f t="shared" si="6"/>
        <v>4308.5925193465173</v>
      </c>
      <c r="W8" s="29">
        <f t="shared" si="6"/>
        <v>2958.3009458297506</v>
      </c>
      <c r="X8" s="29">
        <f t="shared" ref="X8" si="7">SUM(X9:X10)</f>
        <v>3449.4049871023212</v>
      </c>
    </row>
    <row r="9" spans="1:24" ht="11.25" customHeight="1" x14ac:dyDescent="0.2">
      <c r="A9" s="41" t="s">
        <v>11</v>
      </c>
      <c r="B9" s="9" t="s">
        <v>12</v>
      </c>
      <c r="C9" s="10">
        <f>PPRD!C9+RCV_RCY!C9+IMP!C9-EXP!C9+STK_CHG!C9-INTMARB!C9</f>
        <v>0</v>
      </c>
      <c r="D9" s="10">
        <f>PPRD!D9+RCV_RCY!D9+IMP!D9-EXP!D9+STK_CHG!D9-INTMARB!D9</f>
        <v>0</v>
      </c>
      <c r="E9" s="10">
        <f>PPRD!E9+RCV_RCY!E9+IMP!E9-EXP!E9+STK_CHG!E9-INTMARB!E9</f>
        <v>0</v>
      </c>
      <c r="F9" s="10">
        <f>PPRD!F9+RCV_RCY!F9+IMP!F9-EXP!F9+STK_CHG!F9-INTMARB!F9</f>
        <v>0</v>
      </c>
      <c r="G9" s="10">
        <f>PPRD!G9+RCV_RCY!G9+IMP!G9-EXP!G9+STK_CHG!G9-INTMARB!G9</f>
        <v>229.49148753224415</v>
      </c>
      <c r="H9" s="10">
        <f>PPRD!H9+RCV_RCY!H9+IMP!H9-EXP!H9+STK_CHG!H9-INTMARB!H9</f>
        <v>371.67351676698195</v>
      </c>
      <c r="I9" s="10">
        <f>PPRD!I9+RCV_RCY!I9+IMP!I9-EXP!I9+STK_CHG!I9-INTMARB!I9</f>
        <v>428.41848667239901</v>
      </c>
      <c r="J9" s="10">
        <f>PPRD!J9+RCV_RCY!J9+IMP!J9-EXP!J9+STK_CHG!J9-INTMARB!J9</f>
        <v>914.19871023215808</v>
      </c>
      <c r="K9" s="10">
        <f>PPRD!K9+RCV_RCY!K9+IMP!K9-EXP!K9+STK_CHG!K9-INTMARB!K9</f>
        <v>642.05451418744633</v>
      </c>
      <c r="L9" s="10">
        <f>PPRD!L9+RCV_RCY!L9+IMP!L9-EXP!L9+STK_CHG!L9-INTMARB!L9</f>
        <v>421.2269991401547</v>
      </c>
      <c r="M9" s="10">
        <f>PPRD!M9+RCV_RCY!M9+IMP!M9-EXP!M9+STK_CHG!M9-INTMARB!M9</f>
        <v>342.85279449699055</v>
      </c>
      <c r="N9" s="10">
        <f>PPRD!N9+RCV_RCY!N9+IMP!N9-EXP!N9+STK_CHG!N9-INTMARB!N9</f>
        <v>434.36242476354255</v>
      </c>
      <c r="O9" s="10">
        <f>PPRD!O9+RCV_RCY!O9+IMP!O9-EXP!O9+STK_CHG!O9-INTMARB!O9</f>
        <v>596.93396388650024</v>
      </c>
      <c r="P9" s="10">
        <f>PPRD!P9+RCV_RCY!P9+IMP!P9-EXP!P9+STK_CHG!P9-INTMARB!P9</f>
        <v>405.87497850386933</v>
      </c>
      <c r="Q9" s="10">
        <f>PPRD!Q9+RCV_RCY!Q9+IMP!Q9-EXP!Q9+STK_CHG!Q9-INTMARB!Q9</f>
        <v>372.10679277730009</v>
      </c>
      <c r="R9" s="10">
        <f>PPRD!R9+RCV_RCY!R9+IMP!R9-EXP!R9+STK_CHG!R9-INTMARB!R9</f>
        <v>411.68237317282882</v>
      </c>
      <c r="S9" s="10">
        <f>PPRD!S9+RCV_RCY!S9+IMP!S9-EXP!S9+STK_CHG!S9-INTMARB!S9</f>
        <v>387.2498710232158</v>
      </c>
      <c r="T9" s="10">
        <f>PPRD!T9+RCV_RCY!T9+IMP!T9-EXP!T9+STK_CHG!T9-INTMARB!T9</f>
        <v>378.14901117798797</v>
      </c>
      <c r="U9" s="10">
        <f>PPRD!U9+RCV_RCY!U9+IMP!U9-EXP!U9+STK_CHG!U9-INTMARB!U9</f>
        <v>335.18959587274281</v>
      </c>
      <c r="V9" s="10">
        <f>PPRD!V9+RCV_RCY!V9+IMP!V9-EXP!V9+STK_CHG!V9-INTMARB!V9</f>
        <v>415.29716251074802</v>
      </c>
      <c r="W9" s="10">
        <f>PPRD!W9+RCV_RCY!W9+IMP!W9-EXP!W9+STK_CHG!W9-INTMARB!W9</f>
        <v>332.052622527945</v>
      </c>
      <c r="X9" s="10">
        <f>PPRD!X9+RCV_RCY!X9+IMP!X9-EXP!X9+STK_CHG!X9-INTMARB!X9</f>
        <v>363.88314703353399</v>
      </c>
    </row>
    <row r="10" spans="1:24" ht="11.25" customHeight="1" x14ac:dyDescent="0.2">
      <c r="A10" s="41" t="s">
        <v>13</v>
      </c>
      <c r="B10" s="9" t="s">
        <v>14</v>
      </c>
      <c r="C10" s="10">
        <f>PPRD!C10+RCV_RCY!C10+IMP!C10-EXP!C10+STK_CHG!C10-INTMARB!C10</f>
        <v>5515.9713671539121</v>
      </c>
      <c r="D10" s="10">
        <f>PPRD!D10+RCV_RCY!D10+IMP!D10-EXP!D10+STK_CHG!D10-INTMARB!D10</f>
        <v>5345.4071367153902</v>
      </c>
      <c r="E10" s="10">
        <f>PPRD!E10+RCV_RCY!E10+IMP!E10-EXP!E10+STK_CHG!E10-INTMARB!E10</f>
        <v>6165.3822871883058</v>
      </c>
      <c r="F10" s="10">
        <f>PPRD!F10+RCV_RCY!F10+IMP!F10-EXP!F10+STK_CHG!F10-INTMARB!F10</f>
        <v>6950.023129836628</v>
      </c>
      <c r="G10" s="10">
        <f>PPRD!G10+RCV_RCY!G10+IMP!G10-EXP!G10+STK_CHG!G10-INTMARB!G10</f>
        <v>6361.926311263971</v>
      </c>
      <c r="H10" s="10">
        <f>PPRD!H10+RCV_RCY!H10+IMP!H10-EXP!H10+STK_CHG!H10-INTMARB!H10</f>
        <v>6022.346775580394</v>
      </c>
      <c r="I10" s="10">
        <f>PPRD!I10+RCV_RCY!I10+IMP!I10-EXP!I10+STK_CHG!I10-INTMARB!I10</f>
        <v>6854.6057609630261</v>
      </c>
      <c r="J10" s="10">
        <f>PPRD!J10+RCV_RCY!J10+IMP!J10-EXP!J10+STK_CHG!J10-INTMARB!J10</f>
        <v>6731.4931212381762</v>
      </c>
      <c r="K10" s="10">
        <f>PPRD!K10+RCV_RCY!K10+IMP!K10-EXP!K10+STK_CHG!K10-INTMARB!K10</f>
        <v>7070.8590713671547</v>
      </c>
      <c r="L10" s="10">
        <f>PPRD!L10+RCV_RCY!L10+IMP!L10-EXP!L10+STK_CHG!L10-INTMARB!L10</f>
        <v>6450.2148753224419</v>
      </c>
      <c r="M10" s="10">
        <f>PPRD!M10+RCV_RCY!M10+IMP!M10-EXP!M10+STK_CHG!M10-INTMARB!M10</f>
        <v>5850.2749785038695</v>
      </c>
      <c r="N10" s="10">
        <f>PPRD!N10+RCV_RCY!N10+IMP!N10-EXP!N10+STK_CHG!N10-INTMARB!N10</f>
        <v>6925.5361994840923</v>
      </c>
      <c r="O10" s="10">
        <f>PPRD!O10+RCV_RCY!O10+IMP!O10-EXP!O10+STK_CHG!O10-INTMARB!O10</f>
        <v>6300.7950988822013</v>
      </c>
      <c r="P10" s="10">
        <f>PPRD!P10+RCV_RCY!P10+IMP!P10-EXP!P10+STK_CHG!P10-INTMARB!P10</f>
        <v>4695.3789337919179</v>
      </c>
      <c r="Q10" s="10">
        <f>PPRD!Q10+RCV_RCY!Q10+IMP!Q10-EXP!Q10+STK_CHG!Q10-INTMARB!Q10</f>
        <v>4809.3803095442818</v>
      </c>
      <c r="R10" s="10">
        <f>PPRD!R10+RCV_RCY!R10+IMP!R10-EXP!R10+STK_CHG!R10-INTMARB!R10</f>
        <v>4882.2950128976781</v>
      </c>
      <c r="S10" s="10">
        <f>PPRD!S10+RCV_RCY!S10+IMP!S10-EXP!S10+STK_CHG!S10-INTMARB!S10</f>
        <v>4285.357265692176</v>
      </c>
      <c r="T10" s="10">
        <f>PPRD!T10+RCV_RCY!T10+IMP!T10-EXP!T10+STK_CHG!T10-INTMARB!T10</f>
        <v>4437.0051590713665</v>
      </c>
      <c r="U10" s="10">
        <f>PPRD!U10+RCV_RCY!U10+IMP!U10-EXP!U10+STK_CHG!U10-INTMARB!U10</f>
        <v>4131.0817712811695</v>
      </c>
      <c r="V10" s="10">
        <f>PPRD!V10+RCV_RCY!V10+IMP!V10-EXP!V10+STK_CHG!V10-INTMARB!V10</f>
        <v>3893.2953568357689</v>
      </c>
      <c r="W10" s="10">
        <f>PPRD!W10+RCV_RCY!W10+IMP!W10-EXP!W10+STK_CHG!W10-INTMARB!W10</f>
        <v>2626.2483233018056</v>
      </c>
      <c r="X10" s="10">
        <f>PPRD!X10+RCV_RCY!X10+IMP!X10-EXP!X10+STK_CHG!X10-INTMARB!X10</f>
        <v>3085.5218400687872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238.82321582115219</v>
      </c>
      <c r="D11" s="29">
        <f t="shared" si="8"/>
        <v>397.42691315563201</v>
      </c>
      <c r="E11" s="29">
        <f t="shared" si="8"/>
        <v>346.7283748925193</v>
      </c>
      <c r="F11" s="29">
        <f t="shared" si="8"/>
        <v>705.41702493551168</v>
      </c>
      <c r="G11" s="29">
        <f t="shared" si="8"/>
        <v>668.88650042992253</v>
      </c>
      <c r="H11" s="29">
        <f t="shared" si="8"/>
        <v>365.93508168529655</v>
      </c>
      <c r="I11" s="29">
        <f t="shared" si="8"/>
        <v>362.78589853826304</v>
      </c>
      <c r="J11" s="29">
        <f t="shared" si="8"/>
        <v>511.42734307824594</v>
      </c>
      <c r="K11" s="29">
        <f t="shared" si="8"/>
        <v>503.86930352536541</v>
      </c>
      <c r="L11" s="29">
        <f t="shared" si="8"/>
        <v>384.02553740326726</v>
      </c>
      <c r="M11" s="29">
        <f t="shared" si="8"/>
        <v>631.72613929492684</v>
      </c>
      <c r="N11" s="29">
        <f t="shared" si="8"/>
        <v>574.41100601891651</v>
      </c>
      <c r="O11" s="29">
        <f t="shared" si="8"/>
        <v>488.75322441960441</v>
      </c>
      <c r="P11" s="29">
        <f t="shared" si="8"/>
        <v>466.07910576096293</v>
      </c>
      <c r="Q11" s="29">
        <f t="shared" si="8"/>
        <v>446.87360275150468</v>
      </c>
      <c r="R11" s="29">
        <f t="shared" si="8"/>
        <v>519.53637145313826</v>
      </c>
      <c r="S11" s="29">
        <f t="shared" si="8"/>
        <v>521.91676698194328</v>
      </c>
      <c r="T11" s="29">
        <f t="shared" si="8"/>
        <v>457.37592433361982</v>
      </c>
      <c r="U11" s="29">
        <f t="shared" si="8"/>
        <v>470.80619088564066</v>
      </c>
      <c r="V11" s="29">
        <f t="shared" si="8"/>
        <v>484.51599312123813</v>
      </c>
      <c r="W11" s="29">
        <f t="shared" si="8"/>
        <v>449.29097162510732</v>
      </c>
      <c r="X11" s="29">
        <f t="shared" ref="X11" si="9">SUM(X12:X16)</f>
        <v>521.38822012037826</v>
      </c>
    </row>
    <row r="12" spans="1:24" ht="11.25" customHeight="1" x14ac:dyDescent="0.2">
      <c r="A12" s="41" t="s">
        <v>15</v>
      </c>
      <c r="B12" s="9" t="s">
        <v>16</v>
      </c>
      <c r="C12" s="10">
        <f>PPRD!C12+RCV_RCY!C12+IMP!C12-EXP!C12+STK_CHG!C12-INTMARB!C12</f>
        <v>0</v>
      </c>
      <c r="D12" s="10">
        <f>PPRD!D12+RCV_RCY!D12+IMP!D12-EXP!D12+STK_CHG!D12-INTMARB!D12</f>
        <v>0</v>
      </c>
      <c r="E12" s="10">
        <f>PPRD!E12+RCV_RCY!E12+IMP!E12-EXP!E12+STK_CHG!E12-INTMARB!E12</f>
        <v>0</v>
      </c>
      <c r="F12" s="10">
        <f>PPRD!F12+RCV_RCY!F12+IMP!F12-EXP!F12+STK_CHG!F12-INTMARB!F12</f>
        <v>0</v>
      </c>
      <c r="G12" s="10">
        <f>PPRD!G12+RCV_RCY!G12+IMP!G12-EXP!G12+STK_CHG!G12-INTMARB!G12</f>
        <v>0</v>
      </c>
      <c r="H12" s="10">
        <f>PPRD!H12+RCV_RCY!H12+IMP!H12-EXP!H12+STK_CHG!H12-INTMARB!H12</f>
        <v>0</v>
      </c>
      <c r="I12" s="10">
        <f>PPRD!I12+RCV_RCY!I12+IMP!I12-EXP!I12+STK_CHG!I12-INTMARB!I12</f>
        <v>0</v>
      </c>
      <c r="J12" s="10">
        <f>PPRD!J12+RCV_RCY!J12+IMP!J12-EXP!J12+STK_CHG!J12-INTMARB!J12</f>
        <v>0</v>
      </c>
      <c r="K12" s="10">
        <f>PPRD!K12+RCV_RCY!K12+IMP!K12-EXP!K12+STK_CHG!K12-INTMARB!K12</f>
        <v>0</v>
      </c>
      <c r="L12" s="10">
        <f>PPRD!L12+RCV_RCY!L12+IMP!L12-EXP!L12+STK_CHG!L12-INTMARB!L12</f>
        <v>0</v>
      </c>
      <c r="M12" s="10">
        <f>PPRD!M12+RCV_RCY!M12+IMP!M12-EXP!M12+STK_CHG!M12-INTMARB!M12</f>
        <v>0</v>
      </c>
      <c r="N12" s="10">
        <f>PPRD!N12+RCV_RCY!N12+IMP!N12-EXP!N12+STK_CHG!N12-INTMARB!N12</f>
        <v>0</v>
      </c>
      <c r="O12" s="10">
        <f>PPRD!O12+RCV_RCY!O12+IMP!O12-EXP!O12+STK_CHG!O12-INTMARB!O12</f>
        <v>0</v>
      </c>
      <c r="P12" s="10">
        <f>PPRD!P12+RCV_RCY!P12+IMP!P12-EXP!P12+STK_CHG!P12-INTMARB!P12</f>
        <v>0</v>
      </c>
      <c r="Q12" s="10">
        <f>PPRD!Q12+RCV_RCY!Q12+IMP!Q12-EXP!Q12+STK_CHG!Q12-INTMARB!Q12</f>
        <v>0</v>
      </c>
      <c r="R12" s="10">
        <f>PPRD!R12+RCV_RCY!R12+IMP!R12-EXP!R12+STK_CHG!R12-INTMARB!R12</f>
        <v>0</v>
      </c>
      <c r="S12" s="10">
        <f>PPRD!S12+RCV_RCY!S12+IMP!S12-EXP!S12+STK_CHG!S12-INTMARB!S12</f>
        <v>0</v>
      </c>
      <c r="T12" s="10">
        <f>PPRD!T12+RCV_RCY!T12+IMP!T12-EXP!T12+STK_CHG!T12-INTMARB!T12</f>
        <v>0</v>
      </c>
      <c r="U12" s="10">
        <f>PPRD!U12+RCV_RCY!U12+IMP!U12-EXP!U12+STK_CHG!U12-INTMARB!U12</f>
        <v>0</v>
      </c>
      <c r="V12" s="10">
        <f>PPRD!V12+RCV_RCY!V12+IMP!V12-EXP!V12+STK_CHG!V12-INTMARB!V12</f>
        <v>0</v>
      </c>
      <c r="W12" s="10">
        <f>PPRD!W12+RCV_RCY!W12+IMP!W12-EXP!W12+STK_CHG!W12-INTMARB!W12</f>
        <v>0</v>
      </c>
      <c r="X12" s="10">
        <f>PPRD!X12+RCV_RCY!X12+IMP!X12-EXP!X12+STK_CHG!X12-INTMARB!X12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PPRD!C13+RCV_RCY!C13+IMP!C13-EXP!C13+STK_CHG!C13-INTMARB!C13</f>
        <v>238.82321582115219</v>
      </c>
      <c r="D13" s="10">
        <f>PPRD!D13+RCV_RCY!D13+IMP!D13-EXP!D13+STK_CHG!D13-INTMARB!D13</f>
        <v>397.42691315563201</v>
      </c>
      <c r="E13" s="10">
        <f>PPRD!E13+RCV_RCY!E13+IMP!E13-EXP!E13+STK_CHG!E13-INTMARB!E13</f>
        <v>346.7283748925193</v>
      </c>
      <c r="F13" s="10">
        <f>PPRD!F13+RCV_RCY!F13+IMP!F13-EXP!F13+STK_CHG!F13-INTMARB!F13</f>
        <v>705.41702493551168</v>
      </c>
      <c r="G13" s="10">
        <f>PPRD!G13+RCV_RCY!G13+IMP!G13-EXP!G13+STK_CHG!G13-INTMARB!G13</f>
        <v>668.88650042992253</v>
      </c>
      <c r="H13" s="10">
        <f>PPRD!H13+RCV_RCY!H13+IMP!H13-EXP!H13+STK_CHG!H13-INTMARB!H13</f>
        <v>365.93508168529655</v>
      </c>
      <c r="I13" s="10">
        <f>PPRD!I13+RCV_RCY!I13+IMP!I13-EXP!I13+STK_CHG!I13-INTMARB!I13</f>
        <v>362.78589853826304</v>
      </c>
      <c r="J13" s="10">
        <f>PPRD!J13+RCV_RCY!J13+IMP!J13-EXP!J13+STK_CHG!J13-INTMARB!J13</f>
        <v>511.42734307824594</v>
      </c>
      <c r="K13" s="10">
        <f>PPRD!K13+RCV_RCY!K13+IMP!K13-EXP!K13+STK_CHG!K13-INTMARB!K13</f>
        <v>503.86930352536541</v>
      </c>
      <c r="L13" s="10">
        <f>PPRD!L13+RCV_RCY!L13+IMP!L13-EXP!L13+STK_CHG!L13-INTMARB!L13</f>
        <v>384.02553740326726</v>
      </c>
      <c r="M13" s="10">
        <f>PPRD!M13+RCV_RCY!M13+IMP!M13-EXP!M13+STK_CHG!M13-INTMARB!M13</f>
        <v>631.72613929492684</v>
      </c>
      <c r="N13" s="10">
        <f>PPRD!N13+RCV_RCY!N13+IMP!N13-EXP!N13+STK_CHG!N13-INTMARB!N13</f>
        <v>574.41100601891651</v>
      </c>
      <c r="O13" s="10">
        <f>PPRD!O13+RCV_RCY!O13+IMP!O13-EXP!O13+STK_CHG!O13-INTMARB!O13</f>
        <v>488.75322441960441</v>
      </c>
      <c r="P13" s="10">
        <f>PPRD!P13+RCV_RCY!P13+IMP!P13-EXP!P13+STK_CHG!P13-INTMARB!P13</f>
        <v>466.07910576096293</v>
      </c>
      <c r="Q13" s="10">
        <f>PPRD!Q13+RCV_RCY!Q13+IMP!Q13-EXP!Q13+STK_CHG!Q13-INTMARB!Q13</f>
        <v>446.87360275150468</v>
      </c>
      <c r="R13" s="10">
        <f>PPRD!R13+RCV_RCY!R13+IMP!R13-EXP!R13+STK_CHG!R13-INTMARB!R13</f>
        <v>519.53637145313826</v>
      </c>
      <c r="S13" s="10">
        <f>PPRD!S13+RCV_RCY!S13+IMP!S13-EXP!S13+STK_CHG!S13-INTMARB!S13</f>
        <v>521.91676698194328</v>
      </c>
      <c r="T13" s="10">
        <f>PPRD!T13+RCV_RCY!T13+IMP!T13-EXP!T13+STK_CHG!T13-INTMARB!T13</f>
        <v>457.37592433361982</v>
      </c>
      <c r="U13" s="10">
        <f>PPRD!U13+RCV_RCY!U13+IMP!U13-EXP!U13+STK_CHG!U13-INTMARB!U13</f>
        <v>470.80619088564066</v>
      </c>
      <c r="V13" s="10">
        <f>PPRD!V13+RCV_RCY!V13+IMP!V13-EXP!V13+STK_CHG!V13-INTMARB!V13</f>
        <v>484.51599312123813</v>
      </c>
      <c r="W13" s="10">
        <f>PPRD!W13+RCV_RCY!W13+IMP!W13-EXP!W13+STK_CHG!W13-INTMARB!W13</f>
        <v>449.29097162510732</v>
      </c>
      <c r="X13" s="10">
        <f>PPRD!X13+RCV_RCY!X13+IMP!X13-EXP!X13+STK_CHG!X13-INTMARB!X13</f>
        <v>521.38822012037826</v>
      </c>
    </row>
    <row r="14" spans="1:24" ht="11.25" customHeight="1" x14ac:dyDescent="0.2">
      <c r="A14" s="41" t="s">
        <v>19</v>
      </c>
      <c r="B14" s="9" t="s">
        <v>20</v>
      </c>
      <c r="C14" s="10">
        <f>PPRD!C14+RCV_RCY!C14+IMP!C14-EXP!C14+STK_CHG!C14-INTMARB!C14</f>
        <v>0</v>
      </c>
      <c r="D14" s="10">
        <f>PPRD!D14+RCV_RCY!D14+IMP!D14-EXP!D14+STK_CHG!D14-INTMARB!D14</f>
        <v>0</v>
      </c>
      <c r="E14" s="10">
        <f>PPRD!E14+RCV_RCY!E14+IMP!E14-EXP!E14+STK_CHG!E14-INTMARB!E14</f>
        <v>0</v>
      </c>
      <c r="F14" s="10">
        <f>PPRD!F14+RCV_RCY!F14+IMP!F14-EXP!F14+STK_CHG!F14-INTMARB!F14</f>
        <v>0</v>
      </c>
      <c r="G14" s="10">
        <f>PPRD!G14+RCV_RCY!G14+IMP!G14-EXP!G14+STK_CHG!G14-INTMARB!G14</f>
        <v>0</v>
      </c>
      <c r="H14" s="10">
        <f>PPRD!H14+RCV_RCY!H14+IMP!H14-EXP!H14+STK_CHG!H14-INTMARB!H14</f>
        <v>0</v>
      </c>
      <c r="I14" s="10">
        <f>PPRD!I14+RCV_RCY!I14+IMP!I14-EXP!I14+STK_CHG!I14-INTMARB!I14</f>
        <v>0</v>
      </c>
      <c r="J14" s="10">
        <f>PPRD!J14+RCV_RCY!J14+IMP!J14-EXP!J14+STK_CHG!J14-INTMARB!J14</f>
        <v>0</v>
      </c>
      <c r="K14" s="10">
        <f>PPRD!K14+RCV_RCY!K14+IMP!K14-EXP!K14+STK_CHG!K14-INTMARB!K14</f>
        <v>0</v>
      </c>
      <c r="L14" s="10">
        <f>PPRD!L14+RCV_RCY!L14+IMP!L14-EXP!L14+STK_CHG!L14-INTMARB!L14</f>
        <v>0</v>
      </c>
      <c r="M14" s="10">
        <f>PPRD!M14+RCV_RCY!M14+IMP!M14-EXP!M14+STK_CHG!M14-INTMARB!M14</f>
        <v>0</v>
      </c>
      <c r="N14" s="10">
        <f>PPRD!N14+RCV_RCY!N14+IMP!N14-EXP!N14+STK_CHG!N14-INTMARB!N14</f>
        <v>0</v>
      </c>
      <c r="O14" s="10">
        <f>PPRD!O14+RCV_RCY!O14+IMP!O14-EXP!O14+STK_CHG!O14-INTMARB!O14</f>
        <v>0</v>
      </c>
      <c r="P14" s="10">
        <f>PPRD!P14+RCV_RCY!P14+IMP!P14-EXP!P14+STK_CHG!P14-INTMARB!P14</f>
        <v>0</v>
      </c>
      <c r="Q14" s="10">
        <f>PPRD!Q14+RCV_RCY!Q14+IMP!Q14-EXP!Q14+STK_CHG!Q14-INTMARB!Q14</f>
        <v>0</v>
      </c>
      <c r="R14" s="10">
        <f>PPRD!R14+RCV_RCY!R14+IMP!R14-EXP!R14+STK_CHG!R14-INTMARB!R14</f>
        <v>0</v>
      </c>
      <c r="S14" s="10">
        <f>PPRD!S14+RCV_RCY!S14+IMP!S14-EXP!S14+STK_CHG!S14-INTMARB!S14</f>
        <v>0</v>
      </c>
      <c r="T14" s="10">
        <f>PPRD!T14+RCV_RCY!T14+IMP!T14-EXP!T14+STK_CHG!T14-INTMARB!T14</f>
        <v>0</v>
      </c>
      <c r="U14" s="10">
        <f>PPRD!U14+RCV_RCY!U14+IMP!U14-EXP!U14+STK_CHG!U14-INTMARB!U14</f>
        <v>0</v>
      </c>
      <c r="V14" s="10">
        <f>PPRD!V14+RCV_RCY!V14+IMP!V14-EXP!V14+STK_CHG!V14-INTMARB!V14</f>
        <v>0</v>
      </c>
      <c r="W14" s="10">
        <f>PPRD!W14+RCV_RCY!W14+IMP!W14-EXP!W14+STK_CHG!W14-INTMARB!W14</f>
        <v>0</v>
      </c>
      <c r="X14" s="10">
        <f>PPRD!X14+RCV_RCY!X14+IMP!X14-EXP!X14+STK_CHG!X14-INTMARB!X14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PPRD!C15+RCV_RCY!C15+IMP!C15-EXP!C15+STK_CHG!C15-INTMARB!C15</f>
        <v>0</v>
      </c>
      <c r="D15" s="10">
        <f>PPRD!D15+RCV_RCY!D15+IMP!D15-EXP!D15+STK_CHG!D15-INTMARB!D15</f>
        <v>0</v>
      </c>
      <c r="E15" s="10">
        <f>PPRD!E15+RCV_RCY!E15+IMP!E15-EXP!E15+STK_CHG!E15-INTMARB!E15</f>
        <v>0</v>
      </c>
      <c r="F15" s="10">
        <f>PPRD!F15+RCV_RCY!F15+IMP!F15-EXP!F15+STK_CHG!F15-INTMARB!F15</f>
        <v>0</v>
      </c>
      <c r="G15" s="10">
        <f>PPRD!G15+RCV_RCY!G15+IMP!G15-EXP!G15+STK_CHG!G15-INTMARB!G15</f>
        <v>0</v>
      </c>
      <c r="H15" s="10">
        <f>PPRD!H15+RCV_RCY!H15+IMP!H15-EXP!H15+STK_CHG!H15-INTMARB!H15</f>
        <v>0</v>
      </c>
      <c r="I15" s="10">
        <f>PPRD!I15+RCV_RCY!I15+IMP!I15-EXP!I15+STK_CHG!I15-INTMARB!I15</f>
        <v>0</v>
      </c>
      <c r="J15" s="10">
        <f>PPRD!J15+RCV_RCY!J15+IMP!J15-EXP!J15+STK_CHG!J15-INTMARB!J15</f>
        <v>0</v>
      </c>
      <c r="K15" s="10">
        <f>PPRD!K15+RCV_RCY!K15+IMP!K15-EXP!K15+STK_CHG!K15-INTMARB!K15</f>
        <v>0</v>
      </c>
      <c r="L15" s="10">
        <f>PPRD!L15+RCV_RCY!L15+IMP!L15-EXP!L15+STK_CHG!L15-INTMARB!L15</f>
        <v>0</v>
      </c>
      <c r="M15" s="10">
        <f>PPRD!M15+RCV_RCY!M15+IMP!M15-EXP!M15+STK_CHG!M15-INTMARB!M15</f>
        <v>0</v>
      </c>
      <c r="N15" s="10">
        <f>PPRD!N15+RCV_RCY!N15+IMP!N15-EXP!N15+STK_CHG!N15-INTMARB!N15</f>
        <v>0</v>
      </c>
      <c r="O15" s="10">
        <f>PPRD!O15+RCV_RCY!O15+IMP!O15-EXP!O15+STK_CHG!O15-INTMARB!O15</f>
        <v>0</v>
      </c>
      <c r="P15" s="10">
        <f>PPRD!P15+RCV_RCY!P15+IMP!P15-EXP!P15+STK_CHG!P15-INTMARB!P15</f>
        <v>0</v>
      </c>
      <c r="Q15" s="10">
        <f>PPRD!Q15+RCV_RCY!Q15+IMP!Q15-EXP!Q15+STK_CHG!Q15-INTMARB!Q15</f>
        <v>0</v>
      </c>
      <c r="R15" s="10">
        <f>PPRD!R15+RCV_RCY!R15+IMP!R15-EXP!R15+STK_CHG!R15-INTMARB!R15</f>
        <v>0</v>
      </c>
      <c r="S15" s="10">
        <f>PPRD!S15+RCV_RCY!S15+IMP!S15-EXP!S15+STK_CHG!S15-INTMARB!S15</f>
        <v>0</v>
      </c>
      <c r="T15" s="10">
        <f>PPRD!T15+RCV_RCY!T15+IMP!T15-EXP!T15+STK_CHG!T15-INTMARB!T15</f>
        <v>0</v>
      </c>
      <c r="U15" s="10">
        <f>PPRD!U15+RCV_RCY!U15+IMP!U15-EXP!U15+STK_CHG!U15-INTMARB!U15</f>
        <v>0</v>
      </c>
      <c r="V15" s="10">
        <f>PPRD!V15+RCV_RCY!V15+IMP!V15-EXP!V15+STK_CHG!V15-INTMARB!V15</f>
        <v>0</v>
      </c>
      <c r="W15" s="10">
        <f>PPRD!W15+RCV_RCY!W15+IMP!W15-EXP!W15+STK_CHG!W15-INTMARB!W15</f>
        <v>0</v>
      </c>
      <c r="X15" s="10">
        <f>PPRD!X15+RCV_RCY!X15+IMP!X15-EXP!X15+STK_CHG!X15-INTMARB!X15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PPRD!C16+RCV_RCY!C16+IMP!C16-EXP!C16+STK_CHG!C16-INTMARB!C16</f>
        <v>0</v>
      </c>
      <c r="D16" s="10">
        <f>PPRD!D16+RCV_RCY!D16+IMP!D16-EXP!D16+STK_CHG!D16-INTMARB!D16</f>
        <v>0</v>
      </c>
      <c r="E16" s="10">
        <f>PPRD!E16+RCV_RCY!E16+IMP!E16-EXP!E16+STK_CHG!E16-INTMARB!E16</f>
        <v>0</v>
      </c>
      <c r="F16" s="10">
        <f>PPRD!F16+RCV_RCY!F16+IMP!F16-EXP!F16+STK_CHG!F16-INTMARB!F16</f>
        <v>0</v>
      </c>
      <c r="G16" s="10">
        <f>PPRD!G16+RCV_RCY!G16+IMP!G16-EXP!G16+STK_CHG!G16-INTMARB!G16</f>
        <v>0</v>
      </c>
      <c r="H16" s="10">
        <f>PPRD!H16+RCV_RCY!H16+IMP!H16-EXP!H16+STK_CHG!H16-INTMARB!H16</f>
        <v>0</v>
      </c>
      <c r="I16" s="10">
        <f>PPRD!I16+RCV_RCY!I16+IMP!I16-EXP!I16+STK_CHG!I16-INTMARB!I16</f>
        <v>0</v>
      </c>
      <c r="J16" s="10">
        <f>PPRD!J16+RCV_RCY!J16+IMP!J16-EXP!J16+STK_CHG!J16-INTMARB!J16</f>
        <v>0</v>
      </c>
      <c r="K16" s="10">
        <f>PPRD!K16+RCV_RCY!K16+IMP!K16-EXP!K16+STK_CHG!K16-INTMARB!K16</f>
        <v>0</v>
      </c>
      <c r="L16" s="10">
        <f>PPRD!L16+RCV_RCY!L16+IMP!L16-EXP!L16+STK_CHG!L16-INTMARB!L16</f>
        <v>0</v>
      </c>
      <c r="M16" s="10">
        <f>PPRD!M16+RCV_RCY!M16+IMP!M16-EXP!M16+STK_CHG!M16-INTMARB!M16</f>
        <v>0</v>
      </c>
      <c r="N16" s="10">
        <f>PPRD!N16+RCV_RCY!N16+IMP!N16-EXP!N16+STK_CHG!N16-INTMARB!N16</f>
        <v>0</v>
      </c>
      <c r="O16" s="10">
        <f>PPRD!O16+RCV_RCY!O16+IMP!O16-EXP!O16+STK_CHG!O16-INTMARB!O16</f>
        <v>0</v>
      </c>
      <c r="P16" s="10">
        <f>PPRD!P16+RCV_RCY!P16+IMP!P16-EXP!P16+STK_CHG!P16-INTMARB!P16</f>
        <v>0</v>
      </c>
      <c r="Q16" s="10">
        <f>PPRD!Q16+RCV_RCY!Q16+IMP!Q16-EXP!Q16+STK_CHG!Q16-INTMARB!Q16</f>
        <v>0</v>
      </c>
      <c r="R16" s="10">
        <f>PPRD!R16+RCV_RCY!R16+IMP!R16-EXP!R16+STK_CHG!R16-INTMARB!R16</f>
        <v>0</v>
      </c>
      <c r="S16" s="10">
        <f>PPRD!S16+RCV_RCY!S16+IMP!S16-EXP!S16+STK_CHG!S16-INTMARB!S16</f>
        <v>0</v>
      </c>
      <c r="T16" s="10">
        <f>PPRD!T16+RCV_RCY!T16+IMP!T16-EXP!T16+STK_CHG!T16-INTMARB!T16</f>
        <v>0</v>
      </c>
      <c r="U16" s="10">
        <f>PPRD!U16+RCV_RCY!U16+IMP!U16-EXP!U16+STK_CHG!U16-INTMARB!U16</f>
        <v>0</v>
      </c>
      <c r="V16" s="10">
        <f>PPRD!V16+RCV_RCY!V16+IMP!V16-EXP!V16+STK_CHG!V16-INTMARB!V16</f>
        <v>0</v>
      </c>
      <c r="W16" s="10">
        <f>PPRD!W16+RCV_RCY!W16+IMP!W16-EXP!W16+STK_CHG!W16-INTMARB!W16</f>
        <v>0</v>
      </c>
      <c r="X16" s="10">
        <f>PPRD!X16+RCV_RCY!X16+IMP!X16-EXP!X16+STK_CHG!X16-INTMARB!X16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PPRD!C18+RCV_RCY!C18+IMP!C18-EXP!C18+STK_CHG!C18-INTMARB!C18</f>
        <v>0</v>
      </c>
      <c r="D18" s="10">
        <f>PPRD!D18+RCV_RCY!D18+IMP!D18-EXP!D18+STK_CHG!D18-INTMARB!D18</f>
        <v>0</v>
      </c>
      <c r="E18" s="10">
        <f>PPRD!E18+RCV_RCY!E18+IMP!E18-EXP!E18+STK_CHG!E18-INTMARB!E18</f>
        <v>0</v>
      </c>
      <c r="F18" s="10">
        <f>PPRD!F18+RCV_RCY!F18+IMP!F18-EXP!F18+STK_CHG!F18-INTMARB!F18</f>
        <v>0</v>
      </c>
      <c r="G18" s="10">
        <f>PPRD!G18+RCV_RCY!G18+IMP!G18-EXP!G18+STK_CHG!G18-INTMARB!G18</f>
        <v>0</v>
      </c>
      <c r="H18" s="10">
        <f>PPRD!H18+RCV_RCY!H18+IMP!H18-EXP!H18+STK_CHG!H18-INTMARB!H18</f>
        <v>0</v>
      </c>
      <c r="I18" s="10">
        <f>PPRD!I18+RCV_RCY!I18+IMP!I18-EXP!I18+STK_CHG!I18-INTMARB!I18</f>
        <v>0</v>
      </c>
      <c r="J18" s="10">
        <f>PPRD!J18+RCV_RCY!J18+IMP!J18-EXP!J18+STK_CHG!J18-INTMARB!J18</f>
        <v>0</v>
      </c>
      <c r="K18" s="10">
        <f>PPRD!K18+RCV_RCY!K18+IMP!K18-EXP!K18+STK_CHG!K18-INTMARB!K18</f>
        <v>0</v>
      </c>
      <c r="L18" s="10">
        <f>PPRD!L18+RCV_RCY!L18+IMP!L18-EXP!L18+STK_CHG!L18-INTMARB!L18</f>
        <v>0</v>
      </c>
      <c r="M18" s="10">
        <f>PPRD!M18+RCV_RCY!M18+IMP!M18-EXP!M18+STK_CHG!M18-INTMARB!M18</f>
        <v>0</v>
      </c>
      <c r="N18" s="10">
        <f>PPRD!N18+RCV_RCY!N18+IMP!N18-EXP!N18+STK_CHG!N18-INTMARB!N18</f>
        <v>0</v>
      </c>
      <c r="O18" s="10">
        <f>PPRD!O18+RCV_RCY!O18+IMP!O18-EXP!O18+STK_CHG!O18-INTMARB!O18</f>
        <v>0</v>
      </c>
      <c r="P18" s="10">
        <f>PPRD!P18+RCV_RCY!P18+IMP!P18-EXP!P18+STK_CHG!P18-INTMARB!P18</f>
        <v>0</v>
      </c>
      <c r="Q18" s="10">
        <f>PPRD!Q18+RCV_RCY!Q18+IMP!Q18-EXP!Q18+STK_CHG!Q18-INTMARB!Q18</f>
        <v>0</v>
      </c>
      <c r="R18" s="10">
        <f>PPRD!R18+RCV_RCY!R18+IMP!R18-EXP!R18+STK_CHG!R18-INTMARB!R18</f>
        <v>0</v>
      </c>
      <c r="S18" s="10">
        <f>PPRD!S18+RCV_RCY!S18+IMP!S18-EXP!S18+STK_CHG!S18-INTMARB!S18</f>
        <v>0</v>
      </c>
      <c r="T18" s="10">
        <f>PPRD!T18+RCV_RCY!T18+IMP!T18-EXP!T18+STK_CHG!T18-INTMARB!T18</f>
        <v>0</v>
      </c>
      <c r="U18" s="10">
        <f>PPRD!U18+RCV_RCY!U18+IMP!U18-EXP!U18+STK_CHG!U18-INTMARB!U18</f>
        <v>0</v>
      </c>
      <c r="V18" s="10">
        <f>PPRD!V18+RCV_RCY!V18+IMP!V18-EXP!V18+STK_CHG!V18-INTMARB!V18</f>
        <v>0</v>
      </c>
      <c r="W18" s="10">
        <f>PPRD!W18+RCV_RCY!W18+IMP!W18-EXP!W18+STK_CHG!W18-INTMARB!W18</f>
        <v>0</v>
      </c>
      <c r="X18" s="10">
        <f>PPRD!X18+RCV_RCY!X18+IMP!X18-EXP!X18+STK_CHG!X18-INTMARB!X18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PPRD!C19+RCV_RCY!C19+IMP!C19-EXP!C19+STK_CHG!C19-INTMARB!C19</f>
        <v>0</v>
      </c>
      <c r="D19" s="10">
        <f>PPRD!D19+RCV_RCY!D19+IMP!D19-EXP!D19+STK_CHG!D19-INTMARB!D19</f>
        <v>0</v>
      </c>
      <c r="E19" s="10">
        <f>PPRD!E19+RCV_RCY!E19+IMP!E19-EXP!E19+STK_CHG!E19-INTMARB!E19</f>
        <v>0</v>
      </c>
      <c r="F19" s="10">
        <f>PPRD!F19+RCV_RCY!F19+IMP!F19-EXP!F19+STK_CHG!F19-INTMARB!F19</f>
        <v>0</v>
      </c>
      <c r="G19" s="10">
        <f>PPRD!G19+RCV_RCY!G19+IMP!G19-EXP!G19+STK_CHG!G19-INTMARB!G19</f>
        <v>0</v>
      </c>
      <c r="H19" s="10">
        <f>PPRD!H19+RCV_RCY!H19+IMP!H19-EXP!H19+STK_CHG!H19-INTMARB!H19</f>
        <v>0</v>
      </c>
      <c r="I19" s="10">
        <f>PPRD!I19+RCV_RCY!I19+IMP!I19-EXP!I19+STK_CHG!I19-INTMARB!I19</f>
        <v>0</v>
      </c>
      <c r="J19" s="10">
        <f>PPRD!J19+RCV_RCY!J19+IMP!J19-EXP!J19+STK_CHG!J19-INTMARB!J19</f>
        <v>0</v>
      </c>
      <c r="K19" s="10">
        <f>PPRD!K19+RCV_RCY!K19+IMP!K19-EXP!K19+STK_CHG!K19-INTMARB!K19</f>
        <v>0</v>
      </c>
      <c r="L19" s="10">
        <f>PPRD!L19+RCV_RCY!L19+IMP!L19-EXP!L19+STK_CHG!L19-INTMARB!L19</f>
        <v>0</v>
      </c>
      <c r="M19" s="10">
        <f>PPRD!M19+RCV_RCY!M19+IMP!M19-EXP!M19+STK_CHG!M19-INTMARB!M19</f>
        <v>0</v>
      </c>
      <c r="N19" s="10">
        <f>PPRD!N19+RCV_RCY!N19+IMP!N19-EXP!N19+STK_CHG!N19-INTMARB!N19</f>
        <v>0</v>
      </c>
      <c r="O19" s="10">
        <f>PPRD!O19+RCV_RCY!O19+IMP!O19-EXP!O19+STK_CHG!O19-INTMARB!O19</f>
        <v>0</v>
      </c>
      <c r="P19" s="10">
        <f>PPRD!P19+RCV_RCY!P19+IMP!P19-EXP!P19+STK_CHG!P19-INTMARB!P19</f>
        <v>0</v>
      </c>
      <c r="Q19" s="10">
        <f>PPRD!Q19+RCV_RCY!Q19+IMP!Q19-EXP!Q19+STK_CHG!Q19-INTMARB!Q19</f>
        <v>0</v>
      </c>
      <c r="R19" s="10">
        <f>PPRD!R19+RCV_RCY!R19+IMP!R19-EXP!R19+STK_CHG!R19-INTMARB!R19</f>
        <v>0</v>
      </c>
      <c r="S19" s="10">
        <f>PPRD!S19+RCV_RCY!S19+IMP!S19-EXP!S19+STK_CHG!S19-INTMARB!S19</f>
        <v>0</v>
      </c>
      <c r="T19" s="10">
        <f>PPRD!T19+RCV_RCY!T19+IMP!T19-EXP!T19+STK_CHG!T19-INTMARB!T19</f>
        <v>0</v>
      </c>
      <c r="U19" s="10">
        <f>PPRD!U19+RCV_RCY!U19+IMP!U19-EXP!U19+STK_CHG!U19-INTMARB!U19</f>
        <v>0</v>
      </c>
      <c r="V19" s="10">
        <f>PPRD!V19+RCV_RCY!V19+IMP!V19-EXP!V19+STK_CHG!V19-INTMARB!V19</f>
        <v>0</v>
      </c>
      <c r="W19" s="10">
        <f>PPRD!W19+RCV_RCY!W19+IMP!W19-EXP!W19+STK_CHG!W19-INTMARB!W19</f>
        <v>0</v>
      </c>
      <c r="X19" s="10">
        <f>PPRD!X19+RCV_RCY!X19+IMP!X19-EXP!X19+STK_CHG!X19-INTMARB!X19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PPRD!C20+RCV_RCY!C20+IMP!C20-EXP!C20+STK_CHG!C20-INTMARB!C20</f>
        <v>0</v>
      </c>
      <c r="D20" s="10">
        <f>PPRD!D20+RCV_RCY!D20+IMP!D20-EXP!D20+STK_CHG!D20-INTMARB!D20</f>
        <v>0</v>
      </c>
      <c r="E20" s="10">
        <f>PPRD!E20+RCV_RCY!E20+IMP!E20-EXP!E20+STK_CHG!E20-INTMARB!E20</f>
        <v>0</v>
      </c>
      <c r="F20" s="10">
        <f>PPRD!F20+RCV_RCY!F20+IMP!F20-EXP!F20+STK_CHG!F20-INTMARB!F20</f>
        <v>0</v>
      </c>
      <c r="G20" s="10">
        <f>PPRD!G20+RCV_RCY!G20+IMP!G20-EXP!G20+STK_CHG!G20-INTMARB!G20</f>
        <v>0</v>
      </c>
      <c r="H20" s="10">
        <f>PPRD!H20+RCV_RCY!H20+IMP!H20-EXP!H20+STK_CHG!H20-INTMARB!H20</f>
        <v>0</v>
      </c>
      <c r="I20" s="10">
        <f>PPRD!I20+RCV_RCY!I20+IMP!I20-EXP!I20+STK_CHG!I20-INTMARB!I20</f>
        <v>0</v>
      </c>
      <c r="J20" s="10">
        <f>PPRD!J20+RCV_RCY!J20+IMP!J20-EXP!J20+STK_CHG!J20-INTMARB!J20</f>
        <v>0</v>
      </c>
      <c r="K20" s="10">
        <f>PPRD!K20+RCV_RCY!K20+IMP!K20-EXP!K20+STK_CHG!K20-INTMARB!K20</f>
        <v>0</v>
      </c>
      <c r="L20" s="10">
        <f>PPRD!L20+RCV_RCY!L20+IMP!L20-EXP!L20+STK_CHG!L20-INTMARB!L20</f>
        <v>0</v>
      </c>
      <c r="M20" s="10">
        <f>PPRD!M20+RCV_RCY!M20+IMP!M20-EXP!M20+STK_CHG!M20-INTMARB!M20</f>
        <v>0</v>
      </c>
      <c r="N20" s="10">
        <f>PPRD!N20+RCV_RCY!N20+IMP!N20-EXP!N20+STK_CHG!N20-INTMARB!N20</f>
        <v>0</v>
      </c>
      <c r="O20" s="10">
        <f>PPRD!O20+RCV_RCY!O20+IMP!O20-EXP!O20+STK_CHG!O20-INTMARB!O20</f>
        <v>0</v>
      </c>
      <c r="P20" s="10">
        <f>PPRD!P20+RCV_RCY!P20+IMP!P20-EXP!P20+STK_CHG!P20-INTMARB!P20</f>
        <v>0</v>
      </c>
      <c r="Q20" s="10">
        <f>PPRD!Q20+RCV_RCY!Q20+IMP!Q20-EXP!Q20+STK_CHG!Q20-INTMARB!Q20</f>
        <v>0</v>
      </c>
      <c r="R20" s="10">
        <f>PPRD!R20+RCV_RCY!R20+IMP!R20-EXP!R20+STK_CHG!R20-INTMARB!R20</f>
        <v>0</v>
      </c>
      <c r="S20" s="10">
        <f>PPRD!S20+RCV_RCY!S20+IMP!S20-EXP!S20+STK_CHG!S20-INTMARB!S20</f>
        <v>0</v>
      </c>
      <c r="T20" s="10">
        <f>PPRD!T20+RCV_RCY!T20+IMP!T20-EXP!T20+STK_CHG!T20-INTMARB!T20</f>
        <v>0</v>
      </c>
      <c r="U20" s="10">
        <f>PPRD!U20+RCV_RCY!U20+IMP!U20-EXP!U20+STK_CHG!U20-INTMARB!U20</f>
        <v>0</v>
      </c>
      <c r="V20" s="10">
        <f>PPRD!V20+RCV_RCY!V20+IMP!V20-EXP!V20+STK_CHG!V20-INTMARB!V20</f>
        <v>0</v>
      </c>
      <c r="W20" s="10">
        <f>PPRD!W20+RCV_RCY!W20+IMP!W20-EXP!W20+STK_CHG!W20-INTMARB!W20</f>
        <v>0</v>
      </c>
      <c r="X20" s="10">
        <f>PPRD!X20+RCV_RCY!X20+IMP!X20-EXP!X20+STK_CHG!X20-INTMARB!X20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PPRD!C21+RCV_RCY!C21+IMP!C21-EXP!C21+STK_CHG!C21-INTMARB!C21</f>
        <v>0</v>
      </c>
      <c r="D21" s="10">
        <f>PPRD!D21+RCV_RCY!D21+IMP!D21-EXP!D21+STK_CHG!D21-INTMARB!D21</f>
        <v>0</v>
      </c>
      <c r="E21" s="10">
        <f>PPRD!E21+RCV_RCY!E21+IMP!E21-EXP!E21+STK_CHG!E21-INTMARB!E21</f>
        <v>0</v>
      </c>
      <c r="F21" s="10">
        <f>PPRD!F21+RCV_RCY!F21+IMP!F21-EXP!F21+STK_CHG!F21-INTMARB!F21</f>
        <v>0</v>
      </c>
      <c r="G21" s="10">
        <f>PPRD!G21+RCV_RCY!G21+IMP!G21-EXP!G21+STK_CHG!G21-INTMARB!G21</f>
        <v>0</v>
      </c>
      <c r="H21" s="10">
        <f>PPRD!H21+RCV_RCY!H21+IMP!H21-EXP!H21+STK_CHG!H21-INTMARB!H21</f>
        <v>0</v>
      </c>
      <c r="I21" s="10">
        <f>PPRD!I21+RCV_RCY!I21+IMP!I21-EXP!I21+STK_CHG!I21-INTMARB!I21</f>
        <v>0</v>
      </c>
      <c r="J21" s="10">
        <f>PPRD!J21+RCV_RCY!J21+IMP!J21-EXP!J21+STK_CHG!J21-INTMARB!J21</f>
        <v>0</v>
      </c>
      <c r="K21" s="10">
        <f>PPRD!K21+RCV_RCY!K21+IMP!K21-EXP!K21+STK_CHG!K21-INTMARB!K21</f>
        <v>0</v>
      </c>
      <c r="L21" s="10">
        <f>PPRD!L21+RCV_RCY!L21+IMP!L21-EXP!L21+STK_CHG!L21-INTMARB!L21</f>
        <v>0</v>
      </c>
      <c r="M21" s="10">
        <f>PPRD!M21+RCV_RCY!M21+IMP!M21-EXP!M21+STK_CHG!M21-INTMARB!M21</f>
        <v>0</v>
      </c>
      <c r="N21" s="10">
        <f>PPRD!N21+RCV_RCY!N21+IMP!N21-EXP!N21+STK_CHG!N21-INTMARB!N21</f>
        <v>0</v>
      </c>
      <c r="O21" s="10">
        <f>PPRD!O21+RCV_RCY!O21+IMP!O21-EXP!O21+STK_CHG!O21-INTMARB!O21</f>
        <v>0</v>
      </c>
      <c r="P21" s="10">
        <f>PPRD!P21+RCV_RCY!P21+IMP!P21-EXP!P21+STK_CHG!P21-INTMARB!P21</f>
        <v>0</v>
      </c>
      <c r="Q21" s="10">
        <f>PPRD!Q21+RCV_RCY!Q21+IMP!Q21-EXP!Q21+STK_CHG!Q21-INTMARB!Q21</f>
        <v>0</v>
      </c>
      <c r="R21" s="10">
        <f>PPRD!R21+RCV_RCY!R21+IMP!R21-EXP!R21+STK_CHG!R21-INTMARB!R21</f>
        <v>0</v>
      </c>
      <c r="S21" s="10">
        <f>PPRD!S21+RCV_RCY!S21+IMP!S21-EXP!S21+STK_CHG!S21-INTMARB!S21</f>
        <v>0</v>
      </c>
      <c r="T21" s="10">
        <f>PPRD!T21+RCV_RCY!T21+IMP!T21-EXP!T21+STK_CHG!T21-INTMARB!T21</f>
        <v>0</v>
      </c>
      <c r="U21" s="10">
        <f>PPRD!U21+RCV_RCY!U21+IMP!U21-EXP!U21+STK_CHG!U21-INTMARB!U21</f>
        <v>0</v>
      </c>
      <c r="V21" s="10">
        <f>PPRD!V21+RCV_RCY!V21+IMP!V21-EXP!V21+STK_CHG!V21-INTMARB!V21</f>
        <v>0</v>
      </c>
      <c r="W21" s="10">
        <f>PPRD!W21+RCV_RCY!W21+IMP!W21-EXP!W21+STK_CHG!W21-INTMARB!W21</f>
        <v>0</v>
      </c>
      <c r="X21" s="10">
        <f>PPRD!X21+RCV_RCY!X21+IMP!X21-EXP!X21+STK_CHG!X21-INTMARB!X21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2.3093723129836627</v>
      </c>
      <c r="D22" s="37">
        <f t="shared" si="12"/>
        <v>3.5395528804815131</v>
      </c>
      <c r="E22" s="37">
        <f t="shared" si="12"/>
        <v>3.3590713671539127</v>
      </c>
      <c r="F22" s="37">
        <f t="shared" si="12"/>
        <v>3.988993981083405</v>
      </c>
      <c r="G22" s="37">
        <f t="shared" si="12"/>
        <v>2.7292347377472046</v>
      </c>
      <c r="H22" s="37">
        <f t="shared" si="12"/>
        <v>3.359157351676699</v>
      </c>
      <c r="I22" s="37">
        <f t="shared" si="12"/>
        <v>5.8785038693035254</v>
      </c>
      <c r="J22" s="37">
        <f t="shared" si="12"/>
        <v>5.2486672398968199</v>
      </c>
      <c r="K22" s="37">
        <f t="shared" si="12"/>
        <v>8.1878761822871891</v>
      </c>
      <c r="L22" s="37">
        <f t="shared" si="12"/>
        <v>9.0276010318142728</v>
      </c>
      <c r="M22" s="37">
        <f t="shared" si="12"/>
        <v>8.3978503869303527</v>
      </c>
      <c r="N22" s="37">
        <f t="shared" si="12"/>
        <v>8.1879621668099745</v>
      </c>
      <c r="O22" s="37">
        <f t="shared" si="12"/>
        <v>0.41986242476354252</v>
      </c>
      <c r="P22" s="37">
        <f t="shared" si="12"/>
        <v>7.9779879621668082</v>
      </c>
      <c r="Q22" s="37">
        <f t="shared" si="12"/>
        <v>6.9280309544282019</v>
      </c>
      <c r="R22" s="37">
        <f t="shared" si="12"/>
        <v>8.1880481513327616</v>
      </c>
      <c r="S22" s="37">
        <f t="shared" si="12"/>
        <v>9.4473774720550292</v>
      </c>
      <c r="T22" s="37">
        <f t="shared" si="12"/>
        <v>11.861564918314706</v>
      </c>
      <c r="U22" s="37">
        <f t="shared" si="12"/>
        <v>14.854428202923469</v>
      </c>
      <c r="V22" s="37">
        <f t="shared" si="12"/>
        <v>14.667497850386933</v>
      </c>
      <c r="W22" s="37">
        <f t="shared" si="12"/>
        <v>16.334479793637147</v>
      </c>
      <c r="X22" s="37">
        <f t="shared" ref="X22" si="13">SUM(X23:X24)</f>
        <v>17.755030094582978</v>
      </c>
    </row>
    <row r="23" spans="1:24" ht="11.25" customHeight="1" x14ac:dyDescent="0.2">
      <c r="A23" s="42" t="s">
        <v>37</v>
      </c>
      <c r="B23" s="9" t="s">
        <v>38</v>
      </c>
      <c r="C23" s="10">
        <f>PPRD!C23+RCV_RCY!C23+IMP!C23-EXP!C23+STK_CHG!C23-INTMARB!C23</f>
        <v>2.3093723129836627</v>
      </c>
      <c r="D23" s="10">
        <f>PPRD!D23+RCV_RCY!D23+IMP!D23-EXP!D23+STK_CHG!D23-INTMARB!D23</f>
        <v>3.5395528804815131</v>
      </c>
      <c r="E23" s="10">
        <f>PPRD!E23+RCV_RCY!E23+IMP!E23-EXP!E23+STK_CHG!E23-INTMARB!E23</f>
        <v>3.3590713671539127</v>
      </c>
      <c r="F23" s="10">
        <f>PPRD!F23+RCV_RCY!F23+IMP!F23-EXP!F23+STK_CHG!F23-INTMARB!F23</f>
        <v>3.988993981083405</v>
      </c>
      <c r="G23" s="10">
        <f>PPRD!G23+RCV_RCY!G23+IMP!G23-EXP!G23+STK_CHG!G23-INTMARB!G23</f>
        <v>2.7292347377472046</v>
      </c>
      <c r="H23" s="10">
        <f>PPRD!H23+RCV_RCY!H23+IMP!H23-EXP!H23+STK_CHG!H23-INTMARB!H23</f>
        <v>3.359157351676699</v>
      </c>
      <c r="I23" s="10">
        <f>PPRD!I23+RCV_RCY!I23+IMP!I23-EXP!I23+STK_CHG!I23-INTMARB!I23</f>
        <v>5.8785038693035254</v>
      </c>
      <c r="J23" s="10">
        <f>PPRD!J23+RCV_RCY!J23+IMP!J23-EXP!J23+STK_CHG!J23-INTMARB!J23</f>
        <v>5.2486672398968199</v>
      </c>
      <c r="K23" s="10">
        <f>PPRD!K23+RCV_RCY!K23+IMP!K23-EXP!K23+STK_CHG!K23-INTMARB!K23</f>
        <v>8.1878761822871891</v>
      </c>
      <c r="L23" s="10">
        <f>PPRD!L23+RCV_RCY!L23+IMP!L23-EXP!L23+STK_CHG!L23-INTMARB!L23</f>
        <v>9.0276010318142728</v>
      </c>
      <c r="M23" s="10">
        <f>PPRD!M23+RCV_RCY!M23+IMP!M23-EXP!M23+STK_CHG!M23-INTMARB!M23</f>
        <v>8.3978503869303527</v>
      </c>
      <c r="N23" s="10">
        <f>PPRD!N23+RCV_RCY!N23+IMP!N23-EXP!N23+STK_CHG!N23-INTMARB!N23</f>
        <v>8.1879621668099745</v>
      </c>
      <c r="O23" s="10">
        <f>PPRD!O23+RCV_RCY!O23+IMP!O23-EXP!O23+STK_CHG!O23-INTMARB!O23</f>
        <v>0.41986242476354252</v>
      </c>
      <c r="P23" s="10">
        <f>PPRD!P23+RCV_RCY!P23+IMP!P23-EXP!P23+STK_CHG!P23-INTMARB!P23</f>
        <v>7.9779879621668082</v>
      </c>
      <c r="Q23" s="10">
        <f>PPRD!Q23+RCV_RCY!Q23+IMP!Q23-EXP!Q23+STK_CHG!Q23-INTMARB!Q23</f>
        <v>6.9280309544282019</v>
      </c>
      <c r="R23" s="10">
        <f>PPRD!R23+RCV_RCY!R23+IMP!R23-EXP!R23+STK_CHG!R23-INTMARB!R23</f>
        <v>8.1880481513327616</v>
      </c>
      <c r="S23" s="10">
        <f>PPRD!S23+RCV_RCY!S23+IMP!S23-EXP!S23+STK_CHG!S23-INTMARB!S23</f>
        <v>9.4473774720550292</v>
      </c>
      <c r="T23" s="10">
        <f>PPRD!T23+RCV_RCY!T23+IMP!T23-EXP!T23+STK_CHG!T23-INTMARB!T23</f>
        <v>11.861564918314706</v>
      </c>
      <c r="U23" s="10">
        <f>PPRD!U23+RCV_RCY!U23+IMP!U23-EXP!U23+STK_CHG!U23-INTMARB!U23</f>
        <v>14.854428202923469</v>
      </c>
      <c r="V23" s="10">
        <f>PPRD!V23+RCV_RCY!V23+IMP!V23-EXP!V23+STK_CHG!V23-INTMARB!V23</f>
        <v>14.667497850386933</v>
      </c>
      <c r="W23" s="10">
        <f>PPRD!W23+RCV_RCY!W23+IMP!W23-EXP!W23+STK_CHG!W23-INTMARB!W23</f>
        <v>16.334479793637147</v>
      </c>
      <c r="X23" s="10">
        <f>PPRD!X23+RCV_RCY!X23+IMP!X23-EXP!X23+STK_CHG!X23-INTMARB!X23</f>
        <v>17.755030094582978</v>
      </c>
    </row>
    <row r="24" spans="1:24" ht="11.25" customHeight="1" x14ac:dyDescent="0.2">
      <c r="A24" s="42" t="s">
        <v>39</v>
      </c>
      <c r="B24" s="9" t="s">
        <v>40</v>
      </c>
      <c r="C24" s="10">
        <f>PPRD!C24+RCV_RCY!C24+IMP!C24-EXP!C24+STK_CHG!C24-INTMARB!C24</f>
        <v>0</v>
      </c>
      <c r="D24" s="10">
        <f>PPRD!D24+RCV_RCY!D24+IMP!D24-EXP!D24+STK_CHG!D24-INTMARB!D24</f>
        <v>0</v>
      </c>
      <c r="E24" s="10">
        <f>PPRD!E24+RCV_RCY!E24+IMP!E24-EXP!E24+STK_CHG!E24-INTMARB!E24</f>
        <v>0</v>
      </c>
      <c r="F24" s="10">
        <f>PPRD!F24+RCV_RCY!F24+IMP!F24-EXP!F24+STK_CHG!F24-INTMARB!F24</f>
        <v>0</v>
      </c>
      <c r="G24" s="10">
        <f>PPRD!G24+RCV_RCY!G24+IMP!G24-EXP!G24+STK_CHG!G24-INTMARB!G24</f>
        <v>0</v>
      </c>
      <c r="H24" s="10">
        <f>PPRD!H24+RCV_RCY!H24+IMP!H24-EXP!H24+STK_CHG!H24-INTMARB!H24</f>
        <v>0</v>
      </c>
      <c r="I24" s="10">
        <f>PPRD!I24+RCV_RCY!I24+IMP!I24-EXP!I24+STK_CHG!I24-INTMARB!I24</f>
        <v>0</v>
      </c>
      <c r="J24" s="10">
        <f>PPRD!J24+RCV_RCY!J24+IMP!J24-EXP!J24+STK_CHG!J24-INTMARB!J24</f>
        <v>0</v>
      </c>
      <c r="K24" s="10">
        <f>PPRD!K24+RCV_RCY!K24+IMP!K24-EXP!K24+STK_CHG!K24-INTMARB!K24</f>
        <v>0</v>
      </c>
      <c r="L24" s="10">
        <f>PPRD!L24+RCV_RCY!L24+IMP!L24-EXP!L24+STK_CHG!L24-INTMARB!L24</f>
        <v>0</v>
      </c>
      <c r="M24" s="10">
        <f>PPRD!M24+RCV_RCY!M24+IMP!M24-EXP!M24+STK_CHG!M24-INTMARB!M24</f>
        <v>0</v>
      </c>
      <c r="N24" s="10">
        <f>PPRD!N24+RCV_RCY!N24+IMP!N24-EXP!N24+STK_CHG!N24-INTMARB!N24</f>
        <v>0</v>
      </c>
      <c r="O24" s="10">
        <f>PPRD!O24+RCV_RCY!O24+IMP!O24-EXP!O24+STK_CHG!O24-INTMARB!O24</f>
        <v>0</v>
      </c>
      <c r="P24" s="10">
        <f>PPRD!P24+RCV_RCY!P24+IMP!P24-EXP!P24+STK_CHG!P24-INTMARB!P24</f>
        <v>0</v>
      </c>
      <c r="Q24" s="10">
        <f>PPRD!Q24+RCV_RCY!Q24+IMP!Q24-EXP!Q24+STK_CHG!Q24-INTMARB!Q24</f>
        <v>0</v>
      </c>
      <c r="R24" s="10">
        <f>PPRD!R24+RCV_RCY!R24+IMP!R24-EXP!R24+STK_CHG!R24-INTMARB!R24</f>
        <v>0</v>
      </c>
      <c r="S24" s="10">
        <f>PPRD!S24+RCV_RCY!S24+IMP!S24-EXP!S24+STK_CHG!S24-INTMARB!S24</f>
        <v>0</v>
      </c>
      <c r="T24" s="10">
        <f>PPRD!T24+RCV_RCY!T24+IMP!T24-EXP!T24+STK_CHG!T24-INTMARB!T24</f>
        <v>0</v>
      </c>
      <c r="U24" s="10">
        <f>PPRD!U24+RCV_RCY!U24+IMP!U24-EXP!U24+STK_CHG!U24-INTMARB!U24</f>
        <v>0</v>
      </c>
      <c r="V24" s="10">
        <f>PPRD!V24+RCV_RCY!V24+IMP!V24-EXP!V24+STK_CHG!V24-INTMARB!V24</f>
        <v>0</v>
      </c>
      <c r="W24" s="10">
        <f>PPRD!W24+RCV_RCY!W24+IMP!W24-EXP!W24+STK_CHG!W24-INTMARB!W24</f>
        <v>0</v>
      </c>
      <c r="X24" s="10">
        <f>PPRD!X24+RCV_RCY!X24+IMP!X24-EXP!X24+STK_CHG!X24-INTMARB!X24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PPRD!C25+RCV_RCY!C25+IMP!C25-EXP!C25+STK_CHG!C25-INTMARB!C25</f>
        <v>0</v>
      </c>
      <c r="D25" s="37">
        <f>PPRD!D25+RCV_RCY!D25+IMP!D25-EXP!D25+STK_CHG!D25-INTMARB!D25</f>
        <v>0</v>
      </c>
      <c r="E25" s="37">
        <f>PPRD!E25+RCV_RCY!E25+IMP!E25-EXP!E25+STK_CHG!E25-INTMARB!E25</f>
        <v>0</v>
      </c>
      <c r="F25" s="37">
        <f>PPRD!F25+RCV_RCY!F25+IMP!F25-EXP!F25+STK_CHG!F25-INTMARB!F25</f>
        <v>0</v>
      </c>
      <c r="G25" s="37">
        <f>PPRD!G25+RCV_RCY!G25+IMP!G25-EXP!G25+STK_CHG!G25-INTMARB!G25</f>
        <v>0</v>
      </c>
      <c r="H25" s="37">
        <f>PPRD!H25+RCV_RCY!H25+IMP!H25-EXP!H25+STK_CHG!H25-INTMARB!H25</f>
        <v>0</v>
      </c>
      <c r="I25" s="37">
        <f>PPRD!I25+RCV_RCY!I25+IMP!I25-EXP!I25+STK_CHG!I25-INTMARB!I25</f>
        <v>0</v>
      </c>
      <c r="J25" s="37">
        <f>PPRD!J25+RCV_RCY!J25+IMP!J25-EXP!J25+STK_CHG!J25-INTMARB!J25</f>
        <v>0</v>
      </c>
      <c r="K25" s="37">
        <f>PPRD!K25+RCV_RCY!K25+IMP!K25-EXP!K25+STK_CHG!K25-INTMARB!K25</f>
        <v>0</v>
      </c>
      <c r="L25" s="37">
        <f>PPRD!L25+RCV_RCY!L25+IMP!L25-EXP!L25+STK_CHG!L25-INTMARB!L25</f>
        <v>0</v>
      </c>
      <c r="M25" s="37">
        <f>PPRD!M25+RCV_RCY!M25+IMP!M25-EXP!M25+STK_CHG!M25-INTMARB!M25</f>
        <v>0</v>
      </c>
      <c r="N25" s="37">
        <f>PPRD!N25+RCV_RCY!N25+IMP!N25-EXP!N25+STK_CHG!N25-INTMARB!N25</f>
        <v>0</v>
      </c>
      <c r="O25" s="37">
        <f>PPRD!O25+RCV_RCY!O25+IMP!O25-EXP!O25+STK_CHG!O25-INTMARB!O25</f>
        <v>0</v>
      </c>
      <c r="P25" s="37">
        <f>PPRD!P25+RCV_RCY!P25+IMP!P25-EXP!P25+STK_CHG!P25-INTMARB!P25</f>
        <v>0</v>
      </c>
      <c r="Q25" s="37">
        <f>PPRD!Q25+RCV_RCY!Q25+IMP!Q25-EXP!Q25+STK_CHG!Q25-INTMARB!Q25</f>
        <v>0</v>
      </c>
      <c r="R25" s="37">
        <f>PPRD!R25+RCV_RCY!R25+IMP!R25-EXP!R25+STK_CHG!R25-INTMARB!R25</f>
        <v>0</v>
      </c>
      <c r="S25" s="37">
        <f>PPRD!S25+RCV_RCY!S25+IMP!S25-EXP!S25+STK_CHG!S25-INTMARB!S25</f>
        <v>0</v>
      </c>
      <c r="T25" s="37">
        <f>PPRD!T25+RCV_RCY!T25+IMP!T25-EXP!T25+STK_CHG!T25-INTMARB!T25</f>
        <v>0</v>
      </c>
      <c r="U25" s="37">
        <f>PPRD!U25+RCV_RCY!U25+IMP!U25-EXP!U25+STK_CHG!U25-INTMARB!U25</f>
        <v>0</v>
      </c>
      <c r="V25" s="37">
        <f>PPRD!V25+RCV_RCY!V25+IMP!V25-EXP!V25+STK_CHG!V25-INTMARB!V25</f>
        <v>0</v>
      </c>
      <c r="W25" s="37">
        <f>PPRD!W25+RCV_RCY!W25+IMP!W25-EXP!W25+STK_CHG!W25-INTMARB!W25</f>
        <v>0</v>
      </c>
      <c r="X25" s="37">
        <f>PPRD!X25+RCV_RCY!X25+IMP!X25-EXP!X25+STK_CHG!X25-INTMARB!X25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10123.349355116077</v>
      </c>
      <c r="D26" s="37">
        <f t="shared" si="14"/>
        <v>11252.547635425623</v>
      </c>
      <c r="E26" s="37">
        <f t="shared" si="14"/>
        <v>10878.228546861565</v>
      </c>
      <c r="F26" s="37">
        <f t="shared" si="14"/>
        <v>10649.005588993979</v>
      </c>
      <c r="G26" s="37">
        <f t="shared" si="14"/>
        <v>10174.393551160791</v>
      </c>
      <c r="H26" s="37">
        <f t="shared" si="14"/>
        <v>9797.005331040411</v>
      </c>
      <c r="I26" s="37">
        <f t="shared" si="14"/>
        <v>10466.711092003439</v>
      </c>
      <c r="J26" s="37">
        <f t="shared" si="14"/>
        <v>10283.667927773</v>
      </c>
      <c r="K26" s="37">
        <f t="shared" si="14"/>
        <v>9946.0703353396384</v>
      </c>
      <c r="L26" s="37">
        <f t="shared" si="14"/>
        <v>8610.9190025795324</v>
      </c>
      <c r="M26" s="37">
        <f t="shared" si="14"/>
        <v>8641.6950988821991</v>
      </c>
      <c r="N26" s="37">
        <f t="shared" si="14"/>
        <v>8634.3401547721405</v>
      </c>
      <c r="O26" s="37">
        <f t="shared" si="14"/>
        <v>8394.0040412725684</v>
      </c>
      <c r="P26" s="37">
        <f t="shared" si="14"/>
        <v>7971.827085124678</v>
      </c>
      <c r="Q26" s="37">
        <f t="shared" si="14"/>
        <v>7979.6906276870159</v>
      </c>
      <c r="R26" s="37">
        <f t="shared" si="14"/>
        <v>8648.5238177128122</v>
      </c>
      <c r="S26" s="37">
        <f t="shared" si="14"/>
        <v>8832.1481513327599</v>
      </c>
      <c r="T26" s="37">
        <f t="shared" si="14"/>
        <v>9633.13430782459</v>
      </c>
      <c r="U26" s="37">
        <f t="shared" si="14"/>
        <v>9721.0157351676698</v>
      </c>
      <c r="V26" s="37">
        <f t="shared" si="14"/>
        <v>9889.9334479793652</v>
      </c>
      <c r="W26" s="37">
        <f t="shared" si="14"/>
        <v>9641.5875322441952</v>
      </c>
      <c r="X26" s="37">
        <f t="shared" ref="X26" si="15">SUM(X27,X33)</f>
        <v>10512.096646603612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11149.830352536541</v>
      </c>
      <c r="D27" s="29">
        <f t="shared" si="16"/>
        <v>11726.539724849528</v>
      </c>
      <c r="E27" s="29">
        <f t="shared" si="16"/>
        <v>13585.028374892519</v>
      </c>
      <c r="F27" s="29">
        <f t="shared" si="16"/>
        <v>12374.729320722268</v>
      </c>
      <c r="G27" s="29">
        <f t="shared" si="16"/>
        <v>12926.015133276011</v>
      </c>
      <c r="H27" s="29">
        <f t="shared" si="16"/>
        <v>14594.844368013755</v>
      </c>
      <c r="I27" s="29">
        <f t="shared" si="16"/>
        <v>14350.854944110059</v>
      </c>
      <c r="J27" s="29">
        <f t="shared" si="16"/>
        <v>13706.765692175408</v>
      </c>
      <c r="K27" s="29">
        <f t="shared" si="16"/>
        <v>13174.065262252792</v>
      </c>
      <c r="L27" s="29">
        <f t="shared" si="16"/>
        <v>11440.748151332757</v>
      </c>
      <c r="M27" s="29">
        <f t="shared" si="16"/>
        <v>10244.462080825449</v>
      </c>
      <c r="N27" s="29">
        <f t="shared" si="16"/>
        <v>9786.9428202923464</v>
      </c>
      <c r="O27" s="29">
        <f t="shared" si="16"/>
        <v>8917.5601031814258</v>
      </c>
      <c r="P27" s="29">
        <f t="shared" si="16"/>
        <v>9638.6202063628552</v>
      </c>
      <c r="Q27" s="29">
        <f t="shared" si="16"/>
        <v>10835.241014617368</v>
      </c>
      <c r="R27" s="29">
        <f t="shared" si="16"/>
        <v>11023.607652622528</v>
      </c>
      <c r="S27" s="29">
        <f t="shared" si="16"/>
        <v>11880.368787618228</v>
      </c>
      <c r="T27" s="29">
        <f t="shared" si="16"/>
        <v>12277.901117798794</v>
      </c>
      <c r="U27" s="29">
        <f t="shared" si="16"/>
        <v>12429.873344797934</v>
      </c>
      <c r="V27" s="29">
        <f t="shared" si="16"/>
        <v>12915.844368013759</v>
      </c>
      <c r="W27" s="29">
        <f t="shared" si="16"/>
        <v>11525.333877901978</v>
      </c>
      <c r="X27" s="29">
        <f t="shared" ref="X27" si="17">SUM(X28:X32)</f>
        <v>11287.449527085124</v>
      </c>
    </row>
    <row r="28" spans="1:24" ht="11.25" customHeight="1" x14ac:dyDescent="0.2">
      <c r="A28" s="41" t="s">
        <v>45</v>
      </c>
      <c r="B28" s="9" t="s">
        <v>46</v>
      </c>
      <c r="C28" s="10">
        <f>PPRD!C28+RCV_RCY!C28+IMP!C28-EXP!C28+STK_CHG!C28-INTMARB!C28</f>
        <v>10824.548581255372</v>
      </c>
      <c r="D28" s="10">
        <f>PPRD!D28+RCV_RCY!D28+IMP!D28-EXP!D28+STK_CHG!D28-INTMARB!D28</f>
        <v>11389.64935511608</v>
      </c>
      <c r="E28" s="10">
        <f>PPRD!E28+RCV_RCY!E28+IMP!E28-EXP!E28+STK_CHG!E28-INTMARB!E28</f>
        <v>11963.305846947549</v>
      </c>
      <c r="F28" s="10">
        <f>PPRD!F28+RCV_RCY!F28+IMP!F28-EXP!F28+STK_CHG!F28-INTMARB!F28</f>
        <v>10792.451246775579</v>
      </c>
      <c r="G28" s="10">
        <f>PPRD!G28+RCV_RCY!G28+IMP!G28-EXP!G28+STK_CHG!G28-INTMARB!G28</f>
        <v>12667.368873602753</v>
      </c>
      <c r="H28" s="10">
        <f>PPRD!H28+RCV_RCY!H28+IMP!H28-EXP!H28+STK_CHG!H28-INTMARB!H28</f>
        <v>13751.590713671538</v>
      </c>
      <c r="I28" s="10">
        <f>PPRD!I28+RCV_RCY!I28+IMP!I28-EXP!I28+STK_CHG!I28-INTMARB!I28</f>
        <v>13393.62751504729</v>
      </c>
      <c r="J28" s="10">
        <f>PPRD!J28+RCV_RCY!J28+IMP!J28-EXP!J28+STK_CHG!J28-INTMARB!J28</f>
        <v>13298.678847807394</v>
      </c>
      <c r="K28" s="10">
        <f>PPRD!K28+RCV_RCY!K28+IMP!K28-EXP!K28+STK_CHG!K28-INTMARB!K28</f>
        <v>12724.528546861564</v>
      </c>
      <c r="L28" s="10">
        <f>PPRD!L28+RCV_RCY!L28+IMP!L28-EXP!L28+STK_CHG!L28-INTMARB!L28</f>
        <v>11054.445657781596</v>
      </c>
      <c r="M28" s="10">
        <f>PPRD!M28+RCV_RCY!M28+IMP!M28-EXP!M28+STK_CHG!M28-INTMARB!M28</f>
        <v>9903.7247635425592</v>
      </c>
      <c r="N28" s="10">
        <f>PPRD!N28+RCV_RCY!N28+IMP!N28-EXP!N28+STK_CHG!N28-INTMARB!N28</f>
        <v>9469.2797936371462</v>
      </c>
      <c r="O28" s="10">
        <f>PPRD!O28+RCV_RCY!O28+IMP!O28-EXP!O28+STK_CHG!O28-INTMARB!O28</f>
        <v>8711.3250214961299</v>
      </c>
      <c r="P28" s="10">
        <f>PPRD!P28+RCV_RCY!P28+IMP!P28-EXP!P28+STK_CHG!P28-INTMARB!P28</f>
        <v>9285.9533963886497</v>
      </c>
      <c r="Q28" s="10">
        <f>PPRD!Q28+RCV_RCY!Q28+IMP!Q28-EXP!Q28+STK_CHG!Q28-INTMARB!Q28</f>
        <v>10204.552708512467</v>
      </c>
      <c r="R28" s="10">
        <f>PPRD!R28+RCV_RCY!R28+IMP!R28-EXP!R28+STK_CHG!R28-INTMARB!R28</f>
        <v>10267.099140154771</v>
      </c>
      <c r="S28" s="10">
        <f>PPRD!S28+RCV_RCY!S28+IMP!S28-EXP!S28+STK_CHG!S28-INTMARB!S28</f>
        <v>11192.566552020635</v>
      </c>
      <c r="T28" s="10">
        <f>PPRD!T28+RCV_RCY!T28+IMP!T28-EXP!T28+STK_CHG!T28-INTMARB!T28</f>
        <v>11336.348925193462</v>
      </c>
      <c r="U28" s="10">
        <f>PPRD!U28+RCV_RCY!U28+IMP!U28-EXP!U28+STK_CHG!U28-INTMARB!U28</f>
        <v>11559.660705073085</v>
      </c>
      <c r="V28" s="10">
        <f>PPRD!V28+RCV_RCY!V28+IMP!V28-EXP!V28+STK_CHG!V28-INTMARB!V28</f>
        <v>11853.765348237317</v>
      </c>
      <c r="W28" s="10">
        <f>PPRD!W28+RCV_RCY!W28+IMP!W28-EXP!W28+STK_CHG!W28-INTMARB!W28</f>
        <v>10398.321496130697</v>
      </c>
      <c r="X28" s="10">
        <f>PPRD!X28+RCV_RCY!X28+IMP!X28-EXP!X28+STK_CHG!X28-INTMARB!X28</f>
        <v>9981.0296646603601</v>
      </c>
    </row>
    <row r="29" spans="1:24" ht="11.25" customHeight="1" x14ac:dyDescent="0.2">
      <c r="A29" s="41" t="s">
        <v>47</v>
      </c>
      <c r="B29" s="9" t="s">
        <v>48</v>
      </c>
      <c r="C29" s="10">
        <f>PPRD!C29+RCV_RCY!C29+IMP!C29-EXP!C29+STK_CHG!C29-INTMARB!C29</f>
        <v>239.64359415305248</v>
      </c>
      <c r="D29" s="10">
        <f>PPRD!D29+RCV_RCY!D29+IMP!D29-EXP!D29+STK_CHG!D29-INTMARB!D29</f>
        <v>299.30799656061907</v>
      </c>
      <c r="E29" s="10">
        <f>PPRD!E29+RCV_RCY!E29+IMP!E29-EXP!E29+STK_CHG!E29-INTMARB!E29</f>
        <v>312.2498710232158</v>
      </c>
      <c r="F29" s="10">
        <f>PPRD!F29+RCV_RCY!F29+IMP!F29-EXP!F29+STK_CHG!F29-INTMARB!F29</f>
        <v>286.00171969045567</v>
      </c>
      <c r="G29" s="10">
        <f>PPRD!G29+RCV_RCY!G29+IMP!G29-EXP!G29+STK_CHG!G29-INTMARB!G29</f>
        <v>258.64625967325884</v>
      </c>
      <c r="H29" s="10">
        <f>PPRD!H29+RCV_RCY!H29+IMP!H29-EXP!H29+STK_CHG!H29-INTMARB!H29</f>
        <v>263.63439380911439</v>
      </c>
      <c r="I29" s="10">
        <f>PPRD!I29+RCV_RCY!I29+IMP!I29-EXP!I29+STK_CHG!I29-INTMARB!I29</f>
        <v>258.84204643164225</v>
      </c>
      <c r="J29" s="10">
        <f>PPRD!J29+RCV_RCY!J29+IMP!J29-EXP!J29+STK_CHG!J29-INTMARB!J29</f>
        <v>245.67162510748068</v>
      </c>
      <c r="K29" s="10">
        <f>PPRD!K29+RCV_RCY!K29+IMP!K29-EXP!K29+STK_CHG!K29-INTMARB!K29</f>
        <v>214.04987102321581</v>
      </c>
      <c r="L29" s="10">
        <f>PPRD!L29+RCV_RCY!L29+IMP!L29-EXP!L29+STK_CHG!L29-INTMARB!L29</f>
        <v>128.75993121238179</v>
      </c>
      <c r="M29" s="10">
        <f>PPRD!M29+RCV_RCY!M29+IMP!M29-EXP!M29+STK_CHG!M29-INTMARB!M29</f>
        <v>137.02897678417889</v>
      </c>
      <c r="N29" s="10">
        <f>PPRD!N29+RCV_RCY!N29+IMP!N29-EXP!N29+STK_CHG!N29-INTMARB!N29</f>
        <v>178.3738607050731</v>
      </c>
      <c r="O29" s="10">
        <f>PPRD!O29+RCV_RCY!O29+IMP!O29-EXP!O29+STK_CHG!O29-INTMARB!O29</f>
        <v>146.47927773000853</v>
      </c>
      <c r="P29" s="10">
        <f>PPRD!P29+RCV_RCY!P29+IMP!P29-EXP!P29+STK_CHG!P29-INTMARB!P29</f>
        <v>102.77171109200343</v>
      </c>
      <c r="Q29" s="10">
        <f>PPRD!Q29+RCV_RCY!Q29+IMP!Q29-EXP!Q29+STK_CHG!Q29-INTMARB!Q29</f>
        <v>103.95305245055893</v>
      </c>
      <c r="R29" s="10">
        <f>PPRD!R29+RCV_RCY!R29+IMP!R29-EXP!R29+STK_CHG!R29-INTMARB!R29</f>
        <v>120.49097162510748</v>
      </c>
      <c r="S29" s="10">
        <f>PPRD!S29+RCV_RCY!S29+IMP!S29-EXP!S29+STK_CHG!S29-INTMARB!S29</f>
        <v>97.704041272570905</v>
      </c>
      <c r="T29" s="10">
        <f>PPRD!T29+RCV_RCY!T29+IMP!T29-EXP!T29+STK_CHG!T29-INTMARB!T29</f>
        <v>85.075494411006034</v>
      </c>
      <c r="U29" s="10">
        <f>PPRD!U29+RCV_RCY!U29+IMP!U29-EXP!U29+STK_CHG!U29-INTMARB!U29</f>
        <v>88.09277730008597</v>
      </c>
      <c r="V29" s="10">
        <f>PPRD!V29+RCV_RCY!V29+IMP!V29-EXP!V29+STK_CHG!V29-INTMARB!V29</f>
        <v>116.90103181427345</v>
      </c>
      <c r="W29" s="10">
        <f>PPRD!W29+RCV_RCY!W29+IMP!W29-EXP!W29+STK_CHG!W29-INTMARB!W29</f>
        <v>114.06827171109197</v>
      </c>
      <c r="X29" s="10">
        <f>PPRD!X29+RCV_RCY!X29+IMP!X29-EXP!X29+STK_CHG!X29-INTMARB!X29</f>
        <v>101.3256233877902</v>
      </c>
    </row>
    <row r="30" spans="1:24" ht="11.25" customHeight="1" x14ac:dyDescent="0.2">
      <c r="A30" s="41" t="s">
        <v>49</v>
      </c>
      <c r="B30" s="9" t="s">
        <v>50</v>
      </c>
      <c r="C30" s="10">
        <f>PPRD!C30+RCV_RCY!C30+IMP!C30-EXP!C30+STK_CHG!C30-INTMARB!C30</f>
        <v>31.838177128116939</v>
      </c>
      <c r="D30" s="10">
        <f>PPRD!D30+RCV_RCY!D30+IMP!D30-EXP!D30+STK_CHG!D30-INTMARB!D30</f>
        <v>2.0540842648323299</v>
      </c>
      <c r="E30" s="10">
        <f>PPRD!E30+RCV_RCY!E30+IMP!E30-EXP!E30+STK_CHG!E30-INTMARB!E30</f>
        <v>0</v>
      </c>
      <c r="F30" s="10">
        <f>PPRD!F30+RCV_RCY!F30+IMP!F30-EXP!F30+STK_CHG!F30-INTMARB!F30</f>
        <v>0</v>
      </c>
      <c r="G30" s="10">
        <f>PPRD!G30+RCV_RCY!G30+IMP!G30-EXP!G30+STK_CHG!G30-INTMARB!G30</f>
        <v>0</v>
      </c>
      <c r="H30" s="10">
        <f>PPRD!H30+RCV_RCY!H30+IMP!H30-EXP!H30+STK_CHG!H30-INTMARB!H30</f>
        <v>0</v>
      </c>
      <c r="I30" s="10">
        <f>PPRD!I30+RCV_RCY!I30+IMP!I30-EXP!I30+STK_CHG!I30-INTMARB!I30</f>
        <v>0</v>
      </c>
      <c r="J30" s="10">
        <f>PPRD!J30+RCV_RCY!J30+IMP!J30-EXP!J30+STK_CHG!J30-INTMARB!J30</f>
        <v>0</v>
      </c>
      <c r="K30" s="10">
        <f>PPRD!K30+RCV_RCY!K30+IMP!K30-EXP!K30+STK_CHG!K30-INTMARB!K30</f>
        <v>45.18968185726569</v>
      </c>
      <c r="L30" s="10">
        <f>PPRD!L30+RCV_RCY!L30+IMP!L30-EXP!L30+STK_CHG!L30-INTMARB!L30</f>
        <v>36.97334479793637</v>
      </c>
      <c r="M30" s="10">
        <f>PPRD!M30+RCV_RCY!M30+IMP!M30-EXP!M30+STK_CHG!M30-INTMARB!M30</f>
        <v>18.486672398968189</v>
      </c>
      <c r="N30" s="10">
        <f>PPRD!N30+RCV_RCY!N30+IMP!N30-EXP!N30+STK_CHG!N30-INTMARB!N30</f>
        <v>3.0810834049871021</v>
      </c>
      <c r="O30" s="10">
        <f>PPRD!O30+RCV_RCY!O30+IMP!O30-EXP!O30+STK_CHG!O30-INTMARB!O30</f>
        <v>0</v>
      </c>
      <c r="P30" s="10">
        <f>PPRD!P30+RCV_RCY!P30+IMP!P30-EXP!P30+STK_CHG!P30-INTMARB!P30</f>
        <v>184.86672398968179</v>
      </c>
      <c r="Q30" s="10">
        <f>PPRD!Q30+RCV_RCY!Q30+IMP!Q30-EXP!Q30+STK_CHG!Q30-INTMARB!Q30</f>
        <v>367.67936371453129</v>
      </c>
      <c r="R30" s="10">
        <f>PPRD!R30+RCV_RCY!R30+IMP!R30-EXP!R30+STK_CHG!R30-INTMARB!R30</f>
        <v>546.38383490971626</v>
      </c>
      <c r="S30" s="10">
        <f>PPRD!S30+RCV_RCY!S30+IMP!S30-EXP!S30+STK_CHG!S30-INTMARB!S30</f>
        <v>468.32906276870159</v>
      </c>
      <c r="T30" s="10">
        <f>PPRD!T30+RCV_RCY!T30+IMP!T30-EXP!T30+STK_CHG!T30-INTMARB!T30</f>
        <v>691.64909716251066</v>
      </c>
      <c r="U30" s="10">
        <f>PPRD!U30+RCV_RCY!U30+IMP!U30-EXP!U30+STK_CHG!U30-INTMARB!U30</f>
        <v>610.94135855545994</v>
      </c>
      <c r="V30" s="10">
        <f>PPRD!V30+RCV_RCY!V30+IMP!V30-EXP!V30+STK_CHG!V30-INTMARB!V30</f>
        <v>691.47239896818564</v>
      </c>
      <c r="W30" s="10">
        <f>PPRD!W30+RCV_RCY!W30+IMP!W30-EXP!W30+STK_CHG!W30-INTMARB!W30</f>
        <v>761.15692175408412</v>
      </c>
      <c r="X30" s="10">
        <f>PPRD!X30+RCV_RCY!X30+IMP!X30-EXP!X30+STK_CHG!X30-INTMARB!X30</f>
        <v>913.39363714531373</v>
      </c>
    </row>
    <row r="31" spans="1:24" ht="11.25" customHeight="1" x14ac:dyDescent="0.2">
      <c r="A31" s="41" t="s">
        <v>51</v>
      </c>
      <c r="B31" s="9" t="s">
        <v>52</v>
      </c>
      <c r="C31" s="10">
        <f>PPRD!C31+RCV_RCY!C31+IMP!C31-EXP!C31+STK_CHG!C31-INTMARB!C31</f>
        <v>53.800000000000004</v>
      </c>
      <c r="D31" s="10">
        <f>PPRD!D31+RCV_RCY!D31+IMP!D31-EXP!D31+STK_CHG!D31-INTMARB!D31</f>
        <v>35.528288907996561</v>
      </c>
      <c r="E31" s="10">
        <f>PPRD!E31+RCV_RCY!E31+IMP!E31-EXP!E31+STK_CHG!E31-INTMARB!E31</f>
        <v>0</v>
      </c>
      <c r="F31" s="10">
        <f>PPRD!F31+RCV_RCY!F31+IMP!F31-EXP!F31+STK_CHG!F31-INTMARB!F31</f>
        <v>0</v>
      </c>
      <c r="G31" s="10">
        <f>PPRD!G31+RCV_RCY!G31+IMP!G31-EXP!G31+STK_CHG!G31-INTMARB!G31</f>
        <v>0</v>
      </c>
      <c r="H31" s="10">
        <f>PPRD!H31+RCV_RCY!H31+IMP!H31-EXP!H31+STK_CHG!H31-INTMARB!H31</f>
        <v>279.15116079105763</v>
      </c>
      <c r="I31" s="10">
        <f>PPRD!I31+RCV_RCY!I31+IMP!I31-EXP!I31+STK_CHG!I31-INTMARB!I31</f>
        <v>25.37738607050731</v>
      </c>
      <c r="J31" s="10">
        <f>PPRD!J31+RCV_RCY!J31+IMP!J31-EXP!J31+STK_CHG!J31-INTMARB!J31</f>
        <v>0</v>
      </c>
      <c r="K31" s="10">
        <f>PPRD!K31+RCV_RCY!K31+IMP!K31-EXP!K31+STK_CHG!K31-INTMARB!K31</f>
        <v>180.14617368873598</v>
      </c>
      <c r="L31" s="10">
        <f>PPRD!L31+RCV_RCY!L31+IMP!L31-EXP!L31+STK_CHG!L31-INTMARB!L31</f>
        <v>220.56921754084263</v>
      </c>
      <c r="M31" s="10">
        <f>PPRD!M31+RCV_RCY!M31+IMP!M31-EXP!M31+STK_CHG!M31-INTMARB!M31</f>
        <v>180.14617368873596</v>
      </c>
      <c r="N31" s="10">
        <f>PPRD!N31+RCV_RCY!N31+IMP!N31-EXP!N31+STK_CHG!N31-INTMARB!N31</f>
        <v>136.20808254514185</v>
      </c>
      <c r="O31" s="10">
        <f>PPRD!O31+RCV_RCY!O31+IMP!O31-EXP!O31+STK_CHG!O31-INTMARB!O31</f>
        <v>59.75580395528803</v>
      </c>
      <c r="P31" s="10">
        <f>PPRD!P31+RCV_RCY!P31+IMP!P31-EXP!P31+STK_CHG!P31-INTMARB!P31</f>
        <v>65.028374892519352</v>
      </c>
      <c r="Q31" s="10">
        <f>PPRD!Q31+RCV_RCY!Q31+IMP!Q31-EXP!Q31+STK_CHG!Q31-INTMARB!Q31</f>
        <v>159.05588993981087</v>
      </c>
      <c r="R31" s="10">
        <f>PPRD!R31+RCV_RCY!R31+IMP!R31-EXP!R31+STK_CHG!R31-INTMARB!R31</f>
        <v>89.633705932932116</v>
      </c>
      <c r="S31" s="10">
        <f>PPRD!S31+RCV_RCY!S31+IMP!S31-EXP!S31+STK_CHG!S31-INTMARB!S31</f>
        <v>121.76913155631989</v>
      </c>
      <c r="T31" s="10">
        <f>PPRD!T31+RCV_RCY!T31+IMP!T31-EXP!T31+STK_CHG!T31-INTMARB!T31</f>
        <v>164.82760103181423</v>
      </c>
      <c r="U31" s="10">
        <f>PPRD!U31+RCV_RCY!U31+IMP!U31-EXP!U31+STK_CHG!U31-INTMARB!U31</f>
        <v>171.17850386930351</v>
      </c>
      <c r="V31" s="10">
        <f>PPRD!V31+RCV_RCY!V31+IMP!V31-EXP!V31+STK_CHG!V31-INTMARB!V31</f>
        <v>253.70558899398114</v>
      </c>
      <c r="W31" s="10">
        <f>PPRD!W31+RCV_RCY!W31+IMP!W31-EXP!W31+STK_CHG!W31-INTMARB!W31</f>
        <v>251.78718830610489</v>
      </c>
      <c r="X31" s="10">
        <f>PPRD!X31+RCV_RCY!X31+IMP!X31-EXP!X31+STK_CHG!X31-INTMARB!X31</f>
        <v>291.7006018916594</v>
      </c>
    </row>
    <row r="32" spans="1:24" ht="11.25" customHeight="1" x14ac:dyDescent="0.2">
      <c r="A32" s="41" t="s">
        <v>53</v>
      </c>
      <c r="B32" s="9" t="s">
        <v>54</v>
      </c>
      <c r="C32" s="10">
        <f>PPRD!C32+RCV_RCY!C32+IMP!C32-EXP!C32+STK_CHG!C32-INTMARB!C32</f>
        <v>0</v>
      </c>
      <c r="D32" s="10">
        <f>PPRD!D32+RCV_RCY!D32+IMP!D32-EXP!D32+STK_CHG!D32-INTMARB!D32</f>
        <v>0</v>
      </c>
      <c r="E32" s="10">
        <f>PPRD!E32+RCV_RCY!E32+IMP!E32-EXP!E32+STK_CHG!E32-INTMARB!E32</f>
        <v>1309.4726569217539</v>
      </c>
      <c r="F32" s="10">
        <f>PPRD!F32+RCV_RCY!F32+IMP!F32-EXP!F32+STK_CHG!F32-INTMARB!F32</f>
        <v>1296.2763542562341</v>
      </c>
      <c r="G32" s="10">
        <f>PPRD!G32+RCV_RCY!G32+IMP!G32-EXP!G32+STK_CHG!G32-INTMARB!G32</f>
        <v>0</v>
      </c>
      <c r="H32" s="10">
        <f>PPRD!H32+RCV_RCY!H32+IMP!H32-EXP!H32+STK_CHG!H32-INTMARB!H32</f>
        <v>300.46809974204638</v>
      </c>
      <c r="I32" s="10">
        <f>PPRD!I32+RCV_RCY!I32+IMP!I32-EXP!I32+STK_CHG!I32-INTMARB!I32</f>
        <v>673.00799656061906</v>
      </c>
      <c r="J32" s="10">
        <f>PPRD!J32+RCV_RCY!J32+IMP!J32-EXP!J32+STK_CHG!J32-INTMARB!J32</f>
        <v>162.41521926053309</v>
      </c>
      <c r="K32" s="10">
        <f>PPRD!K32+RCV_RCY!K32+IMP!K32-EXP!K32+STK_CHG!K32-INTMARB!K32</f>
        <v>10.150988822012041</v>
      </c>
      <c r="L32" s="10">
        <f>PPRD!L32+RCV_RCY!L32+IMP!L32-EXP!L32+STK_CHG!L32-INTMARB!L32</f>
        <v>0</v>
      </c>
      <c r="M32" s="10">
        <f>PPRD!M32+RCV_RCY!M32+IMP!M32-EXP!M32+STK_CHG!M32-INTMARB!M32</f>
        <v>5.0754944110060194</v>
      </c>
      <c r="N32" s="10">
        <f>PPRD!N32+RCV_RCY!N32+IMP!N32-EXP!N32+STK_CHG!N32-INTMARB!N32</f>
        <v>0</v>
      </c>
      <c r="O32" s="10">
        <f>PPRD!O32+RCV_RCY!O32+IMP!O32-EXP!O32+STK_CHG!O32-INTMARB!O32</f>
        <v>0</v>
      </c>
      <c r="P32" s="10">
        <f>PPRD!P32+RCV_RCY!P32+IMP!P32-EXP!P32+STK_CHG!P32-INTMARB!P32</f>
        <v>0</v>
      </c>
      <c r="Q32" s="10">
        <f>PPRD!Q32+RCV_RCY!Q32+IMP!Q32-EXP!Q32+STK_CHG!Q32-INTMARB!Q32</f>
        <v>0</v>
      </c>
      <c r="R32" s="10">
        <f>PPRD!R32+RCV_RCY!R32+IMP!R32-EXP!R32+STK_CHG!R32-INTMARB!R32</f>
        <v>0</v>
      </c>
      <c r="S32" s="10">
        <f>PPRD!S32+RCV_RCY!S32+IMP!S32-EXP!S32+STK_CHG!S32-INTMARB!S32</f>
        <v>0</v>
      </c>
      <c r="T32" s="10">
        <f>PPRD!T32+RCV_RCY!T32+IMP!T32-EXP!T32+STK_CHG!T32-INTMARB!T32</f>
        <v>0</v>
      </c>
      <c r="U32" s="10">
        <f>PPRD!U32+RCV_RCY!U32+IMP!U32-EXP!U32+STK_CHG!U32-INTMARB!U32</f>
        <v>0</v>
      </c>
      <c r="V32" s="10">
        <f>PPRD!V32+RCV_RCY!V32+IMP!V32-EXP!V32+STK_CHG!V32-INTMARB!V32</f>
        <v>0</v>
      </c>
      <c r="W32" s="10">
        <f>PPRD!W32+RCV_RCY!W32+IMP!W32-EXP!W32+STK_CHG!W32-INTMARB!W32</f>
        <v>0</v>
      </c>
      <c r="X32" s="10">
        <f>PPRD!X32+RCV_RCY!X32+IMP!X32-EXP!X32+STK_CHG!X32-INTMARB!X32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-1026.4809974204634</v>
      </c>
      <c r="D33" s="29">
        <f t="shared" si="18"/>
        <v>-473.99208942390499</v>
      </c>
      <c r="E33" s="29">
        <f t="shared" si="18"/>
        <v>-2706.7998280309544</v>
      </c>
      <c r="F33" s="29">
        <f t="shared" si="18"/>
        <v>-1725.7237317282893</v>
      </c>
      <c r="G33" s="29">
        <f t="shared" si="18"/>
        <v>-2751.62158211522</v>
      </c>
      <c r="H33" s="29">
        <f t="shared" si="18"/>
        <v>-4797.8390369733452</v>
      </c>
      <c r="I33" s="29">
        <f t="shared" si="18"/>
        <v>-3884.1438521066202</v>
      </c>
      <c r="J33" s="29">
        <f t="shared" si="18"/>
        <v>-3423.0977644024083</v>
      </c>
      <c r="K33" s="29">
        <f t="shared" si="18"/>
        <v>-3227.9949269131548</v>
      </c>
      <c r="L33" s="29">
        <f t="shared" si="18"/>
        <v>-2829.8291487532242</v>
      </c>
      <c r="M33" s="29">
        <f t="shared" si="18"/>
        <v>-1602.7669819432506</v>
      </c>
      <c r="N33" s="29">
        <f t="shared" si="18"/>
        <v>-1152.6026655202065</v>
      </c>
      <c r="O33" s="29">
        <f t="shared" si="18"/>
        <v>-523.55606190885669</v>
      </c>
      <c r="P33" s="29">
        <f t="shared" si="18"/>
        <v>-1666.7931212381773</v>
      </c>
      <c r="Q33" s="29">
        <f t="shared" si="18"/>
        <v>-2855.5503869303525</v>
      </c>
      <c r="R33" s="29">
        <f t="shared" si="18"/>
        <v>-2375.0838349097162</v>
      </c>
      <c r="S33" s="29">
        <f t="shared" si="18"/>
        <v>-3048.2206362854677</v>
      </c>
      <c r="T33" s="29">
        <f t="shared" si="18"/>
        <v>-2644.7668099742045</v>
      </c>
      <c r="U33" s="29">
        <f t="shared" si="18"/>
        <v>-2708.8576096302645</v>
      </c>
      <c r="V33" s="29">
        <f t="shared" si="18"/>
        <v>-3025.9109200343933</v>
      </c>
      <c r="W33" s="29">
        <f t="shared" si="18"/>
        <v>-1883.7463456577823</v>
      </c>
      <c r="X33" s="29">
        <f t="shared" ref="X33" si="19">SUM(X34:X50)</f>
        <v>-775.35288048151278</v>
      </c>
    </row>
    <row r="34" spans="1:24" ht="11.25" customHeight="1" x14ac:dyDescent="0.2">
      <c r="A34" s="41" t="s">
        <v>55</v>
      </c>
      <c r="B34" s="9" t="s">
        <v>56</v>
      </c>
      <c r="C34" s="10">
        <f>PPRD!C34+RCV_RCY!C34+IMP!C34-EXP!C34+STK_CHG!C34-INTMARB!C34</f>
        <v>0</v>
      </c>
      <c r="D34" s="10">
        <f>PPRD!D34+RCV_RCY!D34+IMP!D34-EXP!D34+STK_CHG!D34-INTMARB!D34</f>
        <v>0</v>
      </c>
      <c r="E34" s="10">
        <f>PPRD!E34+RCV_RCY!E34+IMP!E34-EXP!E34+STK_CHG!E34-INTMARB!E34</f>
        <v>0</v>
      </c>
      <c r="F34" s="10">
        <f>PPRD!F34+RCV_RCY!F34+IMP!F34-EXP!F34+STK_CHG!F34-INTMARB!F34</f>
        <v>0</v>
      </c>
      <c r="G34" s="10">
        <f>PPRD!G34+RCV_RCY!G34+IMP!G34-EXP!G34+STK_CHG!G34-INTMARB!G34</f>
        <v>0</v>
      </c>
      <c r="H34" s="10">
        <f>PPRD!H34+RCV_RCY!H34+IMP!H34-EXP!H34+STK_CHG!H34-INTMARB!H34</f>
        <v>0</v>
      </c>
      <c r="I34" s="10">
        <f>PPRD!I34+RCV_RCY!I34+IMP!I34-EXP!I34+STK_CHG!I34-INTMARB!I34</f>
        <v>0</v>
      </c>
      <c r="J34" s="10">
        <f>PPRD!J34+RCV_RCY!J34+IMP!J34-EXP!J34+STK_CHG!J34-INTMARB!J34</f>
        <v>0</v>
      </c>
      <c r="K34" s="10">
        <f>PPRD!K34+RCV_RCY!K34+IMP!K34-EXP!K34+STK_CHG!K34-INTMARB!K34</f>
        <v>0</v>
      </c>
      <c r="L34" s="10">
        <f>PPRD!L34+RCV_RCY!L34+IMP!L34-EXP!L34+STK_CHG!L34-INTMARB!L34</f>
        <v>0</v>
      </c>
      <c r="M34" s="10">
        <f>PPRD!M34+RCV_RCY!M34+IMP!M34-EXP!M34+STK_CHG!M34-INTMARB!M34</f>
        <v>0</v>
      </c>
      <c r="N34" s="10">
        <f>PPRD!N34+RCV_RCY!N34+IMP!N34-EXP!N34+STK_CHG!N34-INTMARB!N34</f>
        <v>0</v>
      </c>
      <c r="O34" s="10">
        <f>PPRD!O34+RCV_RCY!O34+IMP!O34-EXP!O34+STK_CHG!O34-INTMARB!O34</f>
        <v>0</v>
      </c>
      <c r="P34" s="10">
        <f>PPRD!P34+RCV_RCY!P34+IMP!P34-EXP!P34+STK_CHG!P34-INTMARB!P34</f>
        <v>0</v>
      </c>
      <c r="Q34" s="10">
        <f>PPRD!Q34+RCV_RCY!Q34+IMP!Q34-EXP!Q34+STK_CHG!Q34-INTMARB!Q34</f>
        <v>0</v>
      </c>
      <c r="R34" s="10">
        <f>PPRD!R34+RCV_RCY!R34+IMP!R34-EXP!R34+STK_CHG!R34-INTMARB!R34</f>
        <v>0</v>
      </c>
      <c r="S34" s="10">
        <f>PPRD!S34+RCV_RCY!S34+IMP!S34-EXP!S34+STK_CHG!S34-INTMARB!S34</f>
        <v>0</v>
      </c>
      <c r="T34" s="10">
        <f>PPRD!T34+RCV_RCY!T34+IMP!T34-EXP!T34+STK_CHG!T34-INTMARB!T34</f>
        <v>0</v>
      </c>
      <c r="U34" s="10">
        <f>PPRD!U34+RCV_RCY!U34+IMP!U34-EXP!U34+STK_CHG!U34-INTMARB!U34</f>
        <v>0</v>
      </c>
      <c r="V34" s="10">
        <f>PPRD!V34+RCV_RCY!V34+IMP!V34-EXP!V34+STK_CHG!V34-INTMARB!V34</f>
        <v>0</v>
      </c>
      <c r="W34" s="10">
        <f>PPRD!W34+RCV_RCY!W34+IMP!W34-EXP!W34+STK_CHG!W34-INTMARB!W34</f>
        <v>0</v>
      </c>
      <c r="X34" s="10">
        <f>PPRD!X34+RCV_RCY!X34+IMP!X34-EXP!X34+STK_CHG!X34-INTMARB!X34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PPRD!C35+RCV_RCY!C35+IMP!C35-EXP!C35+STK_CHG!C35-INTMARB!C35</f>
        <v>0</v>
      </c>
      <c r="D35" s="10">
        <f>PPRD!D35+RCV_RCY!D35+IMP!D35-EXP!D35+STK_CHG!D35-INTMARB!D35</f>
        <v>0</v>
      </c>
      <c r="E35" s="10">
        <f>PPRD!E35+RCV_RCY!E35+IMP!E35-EXP!E35+STK_CHG!E35-INTMARB!E35</f>
        <v>0</v>
      </c>
      <c r="F35" s="10">
        <f>PPRD!F35+RCV_RCY!F35+IMP!F35-EXP!F35+STK_CHG!F35-INTMARB!F35</f>
        <v>0</v>
      </c>
      <c r="G35" s="10">
        <f>PPRD!G35+RCV_RCY!G35+IMP!G35-EXP!G35+STK_CHG!G35-INTMARB!G35</f>
        <v>0</v>
      </c>
      <c r="H35" s="10">
        <f>PPRD!H35+RCV_RCY!H35+IMP!H35-EXP!H35+STK_CHG!H35-INTMARB!H35</f>
        <v>0</v>
      </c>
      <c r="I35" s="10">
        <f>PPRD!I35+RCV_RCY!I35+IMP!I35-EXP!I35+STK_CHG!I35-INTMARB!I35</f>
        <v>0</v>
      </c>
      <c r="J35" s="10">
        <f>PPRD!J35+RCV_RCY!J35+IMP!J35-EXP!J35+STK_CHG!J35-INTMARB!J35</f>
        <v>0</v>
      </c>
      <c r="K35" s="10">
        <f>PPRD!K35+RCV_RCY!K35+IMP!K35-EXP!K35+STK_CHG!K35-INTMARB!K35</f>
        <v>0</v>
      </c>
      <c r="L35" s="10">
        <f>PPRD!L35+RCV_RCY!L35+IMP!L35-EXP!L35+STK_CHG!L35-INTMARB!L35</f>
        <v>0</v>
      </c>
      <c r="M35" s="10">
        <f>PPRD!M35+RCV_RCY!M35+IMP!M35-EXP!M35+STK_CHG!M35-INTMARB!M35</f>
        <v>0</v>
      </c>
      <c r="N35" s="10">
        <f>PPRD!N35+RCV_RCY!N35+IMP!N35-EXP!N35+STK_CHG!N35-INTMARB!N35</f>
        <v>0</v>
      </c>
      <c r="O35" s="10">
        <f>PPRD!O35+RCV_RCY!O35+IMP!O35-EXP!O35+STK_CHG!O35-INTMARB!O35</f>
        <v>0</v>
      </c>
      <c r="P35" s="10">
        <f>PPRD!P35+RCV_RCY!P35+IMP!P35-EXP!P35+STK_CHG!P35-INTMARB!P35</f>
        <v>0</v>
      </c>
      <c r="Q35" s="10">
        <f>PPRD!Q35+RCV_RCY!Q35+IMP!Q35-EXP!Q35+STK_CHG!Q35-INTMARB!Q35</f>
        <v>0</v>
      </c>
      <c r="R35" s="10">
        <f>PPRD!R35+RCV_RCY!R35+IMP!R35-EXP!R35+STK_CHG!R35-INTMARB!R35</f>
        <v>0</v>
      </c>
      <c r="S35" s="10">
        <f>PPRD!S35+RCV_RCY!S35+IMP!S35-EXP!S35+STK_CHG!S35-INTMARB!S35</f>
        <v>0</v>
      </c>
      <c r="T35" s="10">
        <f>PPRD!T35+RCV_RCY!T35+IMP!T35-EXP!T35+STK_CHG!T35-INTMARB!T35</f>
        <v>0</v>
      </c>
      <c r="U35" s="10">
        <f>PPRD!U35+RCV_RCY!U35+IMP!U35-EXP!U35+STK_CHG!U35-INTMARB!U35</f>
        <v>0</v>
      </c>
      <c r="V35" s="10">
        <f>PPRD!V35+RCV_RCY!V35+IMP!V35-EXP!V35+STK_CHG!V35-INTMARB!V35</f>
        <v>0</v>
      </c>
      <c r="W35" s="10">
        <f>PPRD!W35+RCV_RCY!W35+IMP!W35-EXP!W35+STK_CHG!W35-INTMARB!W35</f>
        <v>0</v>
      </c>
      <c r="X35" s="10">
        <f>PPRD!X35+RCV_RCY!X35+IMP!X35-EXP!X35+STK_CHG!X35-INTMARB!X35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PPRD!C36+RCV_RCY!C36+IMP!C36-EXP!C36+STK_CHG!C36-INTMARB!C36</f>
        <v>-53.097850386930354</v>
      </c>
      <c r="D36" s="10">
        <f>PPRD!D36+RCV_RCY!D36+IMP!D36-EXP!D36+STK_CHG!D36-INTMARB!D36</f>
        <v>-14.686672398968181</v>
      </c>
      <c r="E36" s="10">
        <f>PPRD!E36+RCV_RCY!E36+IMP!E36-EXP!E36+STK_CHG!E36-INTMARB!E36</f>
        <v>-28.243508168529658</v>
      </c>
      <c r="F36" s="10">
        <f>PPRD!F36+RCV_RCY!F36+IMP!F36-EXP!F36+STK_CHG!F36-INTMARB!F36</f>
        <v>19.205674978503861</v>
      </c>
      <c r="G36" s="10">
        <f>PPRD!G36+RCV_RCY!G36+IMP!G36-EXP!G36+STK_CHG!G36-INTMARB!G36</f>
        <v>28.243508168529658</v>
      </c>
      <c r="H36" s="10">
        <f>PPRD!H36+RCV_RCY!H36+IMP!H36-EXP!H36+STK_CHG!H36-INTMARB!H36</f>
        <v>-9.1976784178847737</v>
      </c>
      <c r="I36" s="10">
        <f>PPRD!I36+RCV_RCY!I36+IMP!I36-EXP!I36+STK_CHG!I36-INTMARB!I36</f>
        <v>-57.49019776440236</v>
      </c>
      <c r="J36" s="10">
        <f>PPRD!J36+RCV_RCY!J36+IMP!J36-EXP!J36+STK_CHG!J36-INTMARB!J36</f>
        <v>-31.042132416165092</v>
      </c>
      <c r="K36" s="10">
        <f>PPRD!K36+RCV_RCY!K36+IMP!K36-EXP!K36+STK_CHG!K36-INTMARB!K36</f>
        <v>-39.09002579535688</v>
      </c>
      <c r="L36" s="10">
        <f>PPRD!L36+RCV_RCY!L36+IMP!L36-EXP!L36+STK_CHG!L36-INTMARB!L36</f>
        <v>-137.98512467755796</v>
      </c>
      <c r="M36" s="10">
        <f>PPRD!M36+RCV_RCY!M36+IMP!M36-EXP!M36+STK_CHG!M36-INTMARB!M36</f>
        <v>-111.52175408426486</v>
      </c>
      <c r="N36" s="10">
        <f>PPRD!N36+RCV_RCY!N36+IMP!N36-EXP!N36+STK_CHG!N36-INTMARB!N36</f>
        <v>-110.37205503009466</v>
      </c>
      <c r="O36" s="10">
        <f>PPRD!O36+RCV_RCY!O36+IMP!O36-EXP!O36+STK_CHG!O36-INTMARB!O36</f>
        <v>-113.82115219260533</v>
      </c>
      <c r="P36" s="10">
        <f>PPRD!P36+RCV_RCY!P36+IMP!P36-EXP!P36+STK_CHG!P36-INTMARB!P36</f>
        <v>-97.725279449699144</v>
      </c>
      <c r="Q36" s="10">
        <f>PPRD!Q36+RCV_RCY!Q36+IMP!Q36-EXP!Q36+STK_CHG!Q36-INTMARB!Q36</f>
        <v>-85.078417884780706</v>
      </c>
      <c r="R36" s="10">
        <f>PPRD!R36+RCV_RCY!R36+IMP!R36-EXP!R36+STK_CHG!R36-INTMARB!R36</f>
        <v>-86.22811693895099</v>
      </c>
      <c r="S36" s="10">
        <f>PPRD!S36+RCV_RCY!S36+IMP!S36-EXP!S36+STK_CHG!S36-INTMARB!S36</f>
        <v>-134.81711092003442</v>
      </c>
      <c r="T36" s="10">
        <f>PPRD!T36+RCV_RCY!T36+IMP!T36-EXP!T36+STK_CHG!T36-INTMARB!T36</f>
        <v>-97.443680137575257</v>
      </c>
      <c r="U36" s="10">
        <f>PPRD!U36+RCV_RCY!U36+IMP!U36-EXP!U36+STK_CHG!U36-INTMARB!U36</f>
        <v>-115.55606190885641</v>
      </c>
      <c r="V36" s="10">
        <f>PPRD!V36+RCV_RCY!V36+IMP!V36-EXP!V36+STK_CHG!V36-INTMARB!V36</f>
        <v>-138.54264832330173</v>
      </c>
      <c r="W36" s="10">
        <f>PPRD!W36+RCV_RCY!W36+IMP!W36-EXP!W36+STK_CHG!W36-INTMARB!W36</f>
        <v>-92.317368873602732</v>
      </c>
      <c r="X36" s="10">
        <f>PPRD!X36+RCV_RCY!X36+IMP!X36-EXP!X36+STK_CHG!X36-INTMARB!X36</f>
        <v>-51.742046431642216</v>
      </c>
    </row>
    <row r="37" spans="1:24" ht="11.25" customHeight="1" x14ac:dyDescent="0.2">
      <c r="A37" s="41" t="s">
        <v>61</v>
      </c>
      <c r="B37" s="9" t="s">
        <v>62</v>
      </c>
      <c r="C37" s="10">
        <f>PPRD!C37+RCV_RCY!C37+IMP!C37-EXP!C37+STK_CHG!C37-INTMARB!C37</f>
        <v>-1131.0953568357688</v>
      </c>
      <c r="D37" s="10">
        <f>PPRD!D37+RCV_RCY!D37+IMP!D37-EXP!D37+STK_CHG!D37-INTMARB!D37</f>
        <v>-1128.9791917454861</v>
      </c>
      <c r="E37" s="10">
        <f>PPRD!E37+RCV_RCY!E37+IMP!E37-EXP!E37+STK_CHG!E37-INTMARB!E37</f>
        <v>-2064.3282889079969</v>
      </c>
      <c r="F37" s="10">
        <f>PPRD!F37+RCV_RCY!F37+IMP!F37-EXP!F37+STK_CHG!F37-INTMARB!F37</f>
        <v>-1826.2587274290624</v>
      </c>
      <c r="G37" s="10">
        <f>PPRD!G37+RCV_RCY!G37+IMP!G37-EXP!G37+STK_CHG!G37-INTMARB!G37</f>
        <v>-2008.2497850386933</v>
      </c>
      <c r="H37" s="10">
        <f>PPRD!H37+RCV_RCY!H37+IMP!H37-EXP!H37+STK_CHG!H37-INTMARB!H37</f>
        <v>-2775.4786758383489</v>
      </c>
      <c r="I37" s="10">
        <f>PPRD!I37+RCV_RCY!I37+IMP!I37-EXP!I37+STK_CHG!I37-INTMARB!I37</f>
        <v>-2793.1502149613075</v>
      </c>
      <c r="J37" s="10">
        <f>PPRD!J37+RCV_RCY!J37+IMP!J37-EXP!J37+STK_CHG!J37-INTMARB!J37</f>
        <v>-2286.1380051590713</v>
      </c>
      <c r="K37" s="10">
        <f>PPRD!K37+RCV_RCY!K37+IMP!K37-EXP!K37+STK_CHG!K37-INTMARB!K37</f>
        <v>-2230.9300945829746</v>
      </c>
      <c r="L37" s="10">
        <f>PPRD!L37+RCV_RCY!L37+IMP!L37-EXP!L37+STK_CHG!L37-INTMARB!L37</f>
        <v>-1809.9857265692169</v>
      </c>
      <c r="M37" s="10">
        <f>PPRD!M37+RCV_RCY!M37+IMP!M37-EXP!M37+STK_CHG!M37-INTMARB!M37</f>
        <v>-1422.6901117798798</v>
      </c>
      <c r="N37" s="10">
        <f>PPRD!N37+RCV_RCY!N37+IMP!N37-EXP!N37+STK_CHG!N37-INTMARB!N37</f>
        <v>-1659.6319002579535</v>
      </c>
      <c r="O37" s="10">
        <f>PPRD!O37+RCV_RCY!O37+IMP!O37-EXP!O37+STK_CHG!O37-INTMARB!O37</f>
        <v>-1445.5528804815135</v>
      </c>
      <c r="P37" s="10">
        <f>PPRD!P37+RCV_RCY!P37+IMP!P37-EXP!P37+STK_CHG!P37-INTMARB!P37</f>
        <v>-1656.5142734307822</v>
      </c>
      <c r="Q37" s="10">
        <f>PPRD!Q37+RCV_RCY!Q37+IMP!Q37-EXP!Q37+STK_CHG!Q37-INTMARB!Q37</f>
        <v>-1665.8672398968183</v>
      </c>
      <c r="R37" s="10">
        <f>PPRD!R37+RCV_RCY!R37+IMP!R37-EXP!R37+STK_CHG!R37-INTMARB!R37</f>
        <v>-1717.8281169389504</v>
      </c>
      <c r="S37" s="10">
        <f>PPRD!S37+RCV_RCY!S37+IMP!S37-EXP!S37+STK_CHG!S37-INTMARB!S37</f>
        <v>-2131.6085984522788</v>
      </c>
      <c r="T37" s="10">
        <f>PPRD!T37+RCV_RCY!T37+IMP!T37-EXP!T37+STK_CHG!T37-INTMARB!T37</f>
        <v>-1956.7301805674972</v>
      </c>
      <c r="U37" s="10">
        <f>PPRD!U37+RCV_RCY!U37+IMP!U37-EXP!U37+STK_CHG!U37-INTMARB!U37</f>
        <v>-2082.4697334479783</v>
      </c>
      <c r="V37" s="10">
        <f>PPRD!V37+RCV_RCY!V37+IMP!V37-EXP!V37+STK_CHG!V37-INTMARB!V37</f>
        <v>-2179.5421324161648</v>
      </c>
      <c r="W37" s="10">
        <f>PPRD!W37+RCV_RCY!W37+IMP!W37-EXP!W37+STK_CHG!W37-INTMARB!W37</f>
        <v>-1845.7529664660356</v>
      </c>
      <c r="X37" s="10">
        <f>PPRD!X37+RCV_RCY!X37+IMP!X37-EXP!X37+STK_CHG!X37-INTMARB!X37</f>
        <v>-1649.3516766981938</v>
      </c>
    </row>
    <row r="38" spans="1:24" ht="11.25" customHeight="1" x14ac:dyDescent="0.2">
      <c r="A38" s="41" t="s">
        <v>63</v>
      </c>
      <c r="B38" s="9" t="s">
        <v>64</v>
      </c>
      <c r="C38" s="10">
        <f>PPRD!C38+RCV_RCY!C38+IMP!C38-EXP!C38+STK_CHG!C38-INTMARB!C38</f>
        <v>2.116165090283749</v>
      </c>
      <c r="D38" s="10">
        <f>PPRD!D38+RCV_RCY!D38+IMP!D38-EXP!D38+STK_CHG!D38-INTMARB!D38</f>
        <v>0</v>
      </c>
      <c r="E38" s="10">
        <f>PPRD!E38+RCV_RCY!E38+IMP!E38-EXP!E38+STK_CHG!E38-INTMARB!E38</f>
        <v>-1.058125537403267</v>
      </c>
      <c r="F38" s="10">
        <f>PPRD!F38+RCV_RCY!F38+IMP!F38-EXP!F38+STK_CHG!F38-INTMARB!F38</f>
        <v>0</v>
      </c>
      <c r="G38" s="10">
        <f>PPRD!G38+RCV_RCY!G38+IMP!G38-EXP!G38+STK_CHG!G38-INTMARB!G38</f>
        <v>0</v>
      </c>
      <c r="H38" s="10">
        <f>PPRD!H38+RCV_RCY!H38+IMP!H38-EXP!H38+STK_CHG!H38-INTMARB!H38</f>
        <v>2.1273430782459162</v>
      </c>
      <c r="I38" s="10">
        <f>PPRD!I38+RCV_RCY!I38+IMP!I38-EXP!I38+STK_CHG!I38-INTMARB!I38</f>
        <v>1.063714531384351</v>
      </c>
      <c r="J38" s="10">
        <f>PPRD!J38+RCV_RCY!J38+IMP!J38-EXP!J38+STK_CHG!J38-INTMARB!J38</f>
        <v>1.0503869303525359</v>
      </c>
      <c r="K38" s="10">
        <f>PPRD!K38+RCV_RCY!K38+IMP!K38-EXP!K38+STK_CHG!K38-INTMARB!K38</f>
        <v>1.050042992261393</v>
      </c>
      <c r="L38" s="10">
        <f>PPRD!L38+RCV_RCY!L38+IMP!L38-EXP!L38+STK_CHG!L38-INTMARB!L38</f>
        <v>1.0499570077386069</v>
      </c>
      <c r="M38" s="10">
        <f>PPRD!M38+RCV_RCY!M38+IMP!M38-EXP!M38+STK_CHG!M38-INTMARB!M38</f>
        <v>1.0499570077386069</v>
      </c>
      <c r="N38" s="10">
        <f>PPRD!N38+RCV_RCY!N38+IMP!N38-EXP!N38+STK_CHG!N38-INTMARB!N38</f>
        <v>1.0499570077386069</v>
      </c>
      <c r="O38" s="10">
        <f>PPRD!O38+RCV_RCY!O38+IMP!O38-EXP!O38+STK_CHG!O38-INTMARB!O38</f>
        <v>1.0499570077386069</v>
      </c>
      <c r="P38" s="10">
        <f>PPRD!P38+RCV_RCY!P38+IMP!P38-EXP!P38+STK_CHG!P38-INTMARB!P38</f>
        <v>1.0499570077386069</v>
      </c>
      <c r="Q38" s="10">
        <f>PPRD!Q38+RCV_RCY!Q38+IMP!Q38-EXP!Q38+STK_CHG!Q38-INTMARB!Q38</f>
        <v>1.0499570077386069</v>
      </c>
      <c r="R38" s="10">
        <f>PPRD!R38+RCV_RCY!R38+IMP!R38-EXP!R38+STK_CHG!R38-INTMARB!R38</f>
        <v>1.0499570077386069</v>
      </c>
      <c r="S38" s="10">
        <f>PPRD!S38+RCV_RCY!S38+IMP!S38-EXP!S38+STK_CHG!S38-INTMARB!S38</f>
        <v>1.0499570077386069</v>
      </c>
      <c r="T38" s="10">
        <f>PPRD!T38+RCV_RCY!T38+IMP!T38-EXP!T38+STK_CHG!T38-INTMARB!T38</f>
        <v>0.78237317282889074</v>
      </c>
      <c r="U38" s="10">
        <f>PPRD!U38+RCV_RCY!U38+IMP!U38-EXP!U38+STK_CHG!U38-INTMARB!U38</f>
        <v>1.0402407566638003</v>
      </c>
      <c r="V38" s="10">
        <f>PPRD!V38+RCV_RCY!V38+IMP!V38-EXP!V38+STK_CHG!V38-INTMARB!V38</f>
        <v>1.6403267411865856</v>
      </c>
      <c r="W38" s="10">
        <f>PPRD!W38+RCV_RCY!W38+IMP!W38-EXP!W38+STK_CHG!W38-INTMARB!W38</f>
        <v>1.0853826311263972</v>
      </c>
      <c r="X38" s="10">
        <f>PPRD!X38+RCV_RCY!X38+IMP!X38-EXP!X38+STK_CHG!X38-INTMARB!X38</f>
        <v>1.73688736027515</v>
      </c>
    </row>
    <row r="39" spans="1:24" ht="11.25" customHeight="1" x14ac:dyDescent="0.2">
      <c r="A39" s="41" t="s">
        <v>65</v>
      </c>
      <c r="B39" s="9" t="s">
        <v>66</v>
      </c>
      <c r="C39" s="10">
        <f>PPRD!C39+RCV_RCY!C39+IMP!C39-EXP!C39+STK_CHG!C39-INTMARB!C39</f>
        <v>0</v>
      </c>
      <c r="D39" s="10">
        <f>PPRD!D39+RCV_RCY!D39+IMP!D39-EXP!D39+STK_CHG!D39-INTMARB!D39</f>
        <v>0</v>
      </c>
      <c r="E39" s="10">
        <f>PPRD!E39+RCV_RCY!E39+IMP!E39-EXP!E39+STK_CHG!E39-INTMARB!E39</f>
        <v>0</v>
      </c>
      <c r="F39" s="10">
        <f>PPRD!F39+RCV_RCY!F39+IMP!F39-EXP!F39+STK_CHG!F39-INTMARB!F39</f>
        <v>0</v>
      </c>
      <c r="G39" s="10">
        <f>PPRD!G39+RCV_RCY!G39+IMP!G39-EXP!G39+STK_CHG!G39-INTMARB!G39</f>
        <v>0</v>
      </c>
      <c r="H39" s="10">
        <f>PPRD!H39+RCV_RCY!H39+IMP!H39-EXP!H39+STK_CHG!H39-INTMARB!H39</f>
        <v>0</v>
      </c>
      <c r="I39" s="10">
        <f>PPRD!I39+RCV_RCY!I39+IMP!I39-EXP!I39+STK_CHG!I39-INTMARB!I39</f>
        <v>0</v>
      </c>
      <c r="J39" s="10">
        <f>PPRD!J39+RCV_RCY!J39+IMP!J39-EXP!J39+STK_CHG!J39-INTMARB!J39</f>
        <v>0</v>
      </c>
      <c r="K39" s="10">
        <f>PPRD!K39+RCV_RCY!K39+IMP!K39-EXP!K39+STK_CHG!K39-INTMARB!K39</f>
        <v>0</v>
      </c>
      <c r="L39" s="10">
        <f>PPRD!L39+RCV_RCY!L39+IMP!L39-EXP!L39+STK_CHG!L39-INTMARB!L39</f>
        <v>0</v>
      </c>
      <c r="M39" s="10">
        <f>PPRD!M39+RCV_RCY!M39+IMP!M39-EXP!M39+STK_CHG!M39-INTMARB!M39</f>
        <v>0</v>
      </c>
      <c r="N39" s="10">
        <f>PPRD!N39+RCV_RCY!N39+IMP!N39-EXP!N39+STK_CHG!N39-INTMARB!N39</f>
        <v>0</v>
      </c>
      <c r="O39" s="10">
        <f>PPRD!O39+RCV_RCY!O39+IMP!O39-EXP!O39+STK_CHG!O39-INTMARB!O39</f>
        <v>0</v>
      </c>
      <c r="P39" s="10">
        <f>PPRD!P39+RCV_RCY!P39+IMP!P39-EXP!P39+STK_CHG!P39-INTMARB!P39</f>
        <v>0</v>
      </c>
      <c r="Q39" s="10">
        <f>PPRD!Q39+RCV_RCY!Q39+IMP!Q39-EXP!Q39+STK_CHG!Q39-INTMARB!Q39</f>
        <v>0</v>
      </c>
      <c r="R39" s="10">
        <f>PPRD!R39+RCV_RCY!R39+IMP!R39-EXP!R39+STK_CHG!R39-INTMARB!R39</f>
        <v>0</v>
      </c>
      <c r="S39" s="10">
        <f>PPRD!S39+RCV_RCY!S39+IMP!S39-EXP!S39+STK_CHG!S39-INTMARB!S39</f>
        <v>0</v>
      </c>
      <c r="T39" s="10">
        <f>PPRD!T39+RCV_RCY!T39+IMP!T39-EXP!T39+STK_CHG!T39-INTMARB!T39</f>
        <v>0</v>
      </c>
      <c r="U39" s="10">
        <f>PPRD!U39+RCV_RCY!U39+IMP!U39-EXP!U39+STK_CHG!U39-INTMARB!U39</f>
        <v>0</v>
      </c>
      <c r="V39" s="10">
        <f>PPRD!V39+RCV_RCY!V39+IMP!V39-EXP!V39+STK_CHG!V39-INTMARB!V39</f>
        <v>0</v>
      </c>
      <c r="W39" s="10">
        <f>PPRD!W39+RCV_RCY!W39+IMP!W39-EXP!W39+STK_CHG!W39-INTMARB!W39</f>
        <v>0</v>
      </c>
      <c r="X39" s="10">
        <f>PPRD!X39+RCV_RCY!X39+IMP!X39-EXP!X39+STK_CHG!X39-INTMARB!X39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PPRD!C40+RCV_RCY!C40+IMP!C40-EXP!C40+STK_CHG!C40-INTMARB!C40</f>
        <v>-25.279449699054172</v>
      </c>
      <c r="D40" s="10">
        <f>PPRD!D40+RCV_RCY!D40+IMP!D40-EXP!D40+STK_CHG!D40-INTMARB!D40</f>
        <v>-41.079105760963017</v>
      </c>
      <c r="E40" s="10">
        <f>PPRD!E40+RCV_RCY!E40+IMP!E40-EXP!E40+STK_CHG!E40-INTMARB!E40</f>
        <v>-34.759243336199482</v>
      </c>
      <c r="F40" s="10">
        <f>PPRD!F40+RCV_RCY!F40+IMP!F40-EXP!F40+STK_CHG!F40-INTMARB!F40</f>
        <v>-46.345657781599314</v>
      </c>
      <c r="G40" s="10">
        <f>PPRD!G40+RCV_RCY!G40+IMP!G40-EXP!G40+STK_CHG!G40-INTMARB!G40</f>
        <v>-41.079105760963031</v>
      </c>
      <c r="H40" s="10">
        <f>PPRD!H40+RCV_RCY!H40+IMP!H40-EXP!H40+STK_CHG!H40-INTMARB!H40</f>
        <v>-94.368529664660329</v>
      </c>
      <c r="I40" s="10">
        <f>PPRD!I40+RCV_RCY!I40+IMP!I40-EXP!I40+STK_CHG!I40-INTMARB!I40</f>
        <v>-108.34892519346516</v>
      </c>
      <c r="J40" s="10">
        <f>PPRD!J40+RCV_RCY!J40+IMP!J40-EXP!J40+STK_CHG!J40-INTMARB!J40</f>
        <v>-136.73482373172828</v>
      </c>
      <c r="K40" s="10">
        <f>PPRD!K40+RCV_RCY!K40+IMP!K40-EXP!K40+STK_CHG!K40-INTMARB!K40</f>
        <v>-170.9731728288908</v>
      </c>
      <c r="L40" s="10">
        <f>PPRD!L40+RCV_RCY!L40+IMP!L40-EXP!L40+STK_CHG!L40-INTMARB!L40</f>
        <v>-179.39914015477217</v>
      </c>
      <c r="M40" s="10">
        <f>PPRD!M40+RCV_RCY!M40+IMP!M40-EXP!M40+STK_CHG!M40-INTMARB!M40</f>
        <v>-153.20369733447973</v>
      </c>
      <c r="N40" s="10">
        <f>PPRD!N40+RCV_RCY!N40+IMP!N40-EXP!N40+STK_CHG!N40-INTMARB!N40</f>
        <v>-134.90988822012034</v>
      </c>
      <c r="O40" s="10">
        <f>PPRD!O40+RCV_RCY!O40+IMP!O40-EXP!O40+STK_CHG!O40-INTMARB!O40</f>
        <v>-131.98710232158209</v>
      </c>
      <c r="P40" s="10">
        <f>PPRD!P40+RCV_RCY!P40+IMP!P40-EXP!P40+STK_CHG!P40-INTMARB!P40</f>
        <v>-186.51014617368878</v>
      </c>
      <c r="Q40" s="10">
        <f>PPRD!Q40+RCV_RCY!Q40+IMP!Q40-EXP!Q40+STK_CHG!Q40-INTMARB!Q40</f>
        <v>-240.37773000859841</v>
      </c>
      <c r="R40" s="10">
        <f>PPRD!R40+RCV_RCY!R40+IMP!R40-EXP!R40+STK_CHG!R40-INTMARB!R40</f>
        <v>-295.58297506448832</v>
      </c>
      <c r="S40" s="10">
        <f>PPRD!S40+RCV_RCY!S40+IMP!S40-EXP!S40+STK_CHG!S40-INTMARB!S40</f>
        <v>-265.1448839208943</v>
      </c>
      <c r="T40" s="10">
        <f>PPRD!T40+RCV_RCY!T40+IMP!T40-EXP!T40+STK_CHG!T40-INTMARB!T40</f>
        <v>-221.48907996560621</v>
      </c>
      <c r="U40" s="10">
        <f>PPRD!U40+RCV_RCY!U40+IMP!U40-EXP!U40+STK_CHG!U40-INTMARB!U40</f>
        <v>-290.91762682717115</v>
      </c>
      <c r="V40" s="10">
        <f>PPRD!V40+RCV_RCY!V40+IMP!V40-EXP!V40+STK_CHG!V40-INTMARB!V40</f>
        <v>-382.46895958727418</v>
      </c>
      <c r="W40" s="10">
        <f>PPRD!W40+RCV_RCY!W40+IMP!W40-EXP!W40+STK_CHG!W40-INTMARB!W40</f>
        <v>-148.80524505589</v>
      </c>
      <c r="X40" s="10">
        <f>PPRD!X40+RCV_RCY!X40+IMP!X40-EXP!X40+STK_CHG!X40-INTMARB!X40</f>
        <v>-138.44462596732592</v>
      </c>
    </row>
    <row r="41" spans="1:24" ht="11.25" customHeight="1" x14ac:dyDescent="0.2">
      <c r="A41" s="41" t="s">
        <v>69</v>
      </c>
      <c r="B41" s="9" t="s">
        <v>70</v>
      </c>
      <c r="C41" s="10">
        <f>PPRD!C41+RCV_RCY!C41+IMP!C41-EXP!C41+STK_CHG!C41-INTMARB!C41</f>
        <v>1.0460877042132419</v>
      </c>
      <c r="D41" s="10">
        <f>PPRD!D41+RCV_RCY!D41+IMP!D41-EXP!D41+STK_CHG!D41-INTMARB!D41</f>
        <v>-11.507652622527946</v>
      </c>
      <c r="E41" s="10">
        <f>PPRD!E41+RCV_RCY!E41+IMP!E41-EXP!E41+STK_CHG!E41-INTMARB!E41</f>
        <v>1.0461736887360269</v>
      </c>
      <c r="F41" s="10">
        <f>PPRD!F41+RCV_RCY!F41+IMP!F41-EXP!F41+STK_CHG!F41-INTMARB!F41</f>
        <v>1.0461736887360269</v>
      </c>
      <c r="G41" s="10">
        <f>PPRD!G41+RCV_RCY!G41+IMP!G41-EXP!G41+STK_CHG!G41-INTMARB!G41</f>
        <v>-4.1845227858985394</v>
      </c>
      <c r="H41" s="10">
        <f>PPRD!H41+RCV_RCY!H41+IMP!H41-EXP!H41+STK_CHG!H41-INTMARB!H41</f>
        <v>-4.1067067927773007</v>
      </c>
      <c r="I41" s="10">
        <f>PPRD!I41+RCV_RCY!I41+IMP!I41-EXP!I41+STK_CHG!I41-INTMARB!I41</f>
        <v>-4.1068787618228706</v>
      </c>
      <c r="J41" s="10">
        <f>PPRD!J41+RCV_RCY!J41+IMP!J41-EXP!J41+STK_CHG!J41-INTMARB!J41</f>
        <v>3.0819432502149611</v>
      </c>
      <c r="K41" s="10">
        <f>PPRD!K41+RCV_RCY!K41+IMP!K41-EXP!K41+STK_CHG!K41-INTMARB!K41</f>
        <v>-3.0806534823731728</v>
      </c>
      <c r="L41" s="10">
        <f>PPRD!L41+RCV_RCY!L41+IMP!L41-EXP!L41+STK_CHG!L41-INTMARB!L41</f>
        <v>4.1099742046431631</v>
      </c>
      <c r="M41" s="10">
        <f>PPRD!M41+RCV_RCY!M41+IMP!M41-EXP!M41+STK_CHG!M41-INTMARB!M41</f>
        <v>1.0266552020636279</v>
      </c>
      <c r="N41" s="10">
        <f>PPRD!N41+RCV_RCY!N41+IMP!N41-EXP!N41+STK_CHG!N41-INTMARB!N41</f>
        <v>1.026397248495271</v>
      </c>
      <c r="O41" s="10">
        <f>PPRD!O41+RCV_RCY!O41+IMP!O41-EXP!O41+STK_CHG!O41-INTMARB!O41</f>
        <v>1.026397248495271</v>
      </c>
      <c r="P41" s="10">
        <f>PPRD!P41+RCV_RCY!P41+IMP!P41-EXP!P41+STK_CHG!P41-INTMARB!P41</f>
        <v>1.026397248495271</v>
      </c>
      <c r="Q41" s="10">
        <f>PPRD!Q41+RCV_RCY!Q41+IMP!Q41-EXP!Q41+STK_CHG!Q41-INTMARB!Q41</f>
        <v>3.079105760963027</v>
      </c>
      <c r="R41" s="10">
        <f>PPRD!R41+RCV_RCY!R41+IMP!R41-EXP!R41+STK_CHG!R41-INTMARB!R41</f>
        <v>2.0527085124677562</v>
      </c>
      <c r="S41" s="10">
        <f>PPRD!S41+RCV_RCY!S41+IMP!S41-EXP!S41+STK_CHG!S41-INTMARB!S41</f>
        <v>0.88684436801375777</v>
      </c>
      <c r="T41" s="10">
        <f>PPRD!T41+RCV_RCY!T41+IMP!T41-EXP!T41+STK_CHG!T41-INTMARB!T41</f>
        <v>0.52373172828890802</v>
      </c>
      <c r="U41" s="10">
        <f>PPRD!U41+RCV_RCY!U41+IMP!U41-EXP!U41+STK_CHG!U41-INTMARB!U41</f>
        <v>1.3516766981943249</v>
      </c>
      <c r="V41" s="10">
        <f>PPRD!V41+RCV_RCY!V41+IMP!V41-EXP!V41+STK_CHG!V41-INTMARB!V41</f>
        <v>0.63559759243336189</v>
      </c>
      <c r="W41" s="10">
        <f>PPRD!W41+RCV_RCY!W41+IMP!W41-EXP!W41+STK_CHG!W41-INTMARB!W41</f>
        <v>0.82355975924333613</v>
      </c>
      <c r="X41" s="10">
        <f>PPRD!X41+RCV_RCY!X41+IMP!X41-EXP!X41+STK_CHG!X41-INTMARB!X41</f>
        <v>0.89208942390369728</v>
      </c>
    </row>
    <row r="42" spans="1:24" ht="11.25" customHeight="1" x14ac:dyDescent="0.2">
      <c r="A42" s="41" t="s">
        <v>71</v>
      </c>
      <c r="B42" s="9" t="s">
        <v>72</v>
      </c>
      <c r="C42" s="10">
        <f>PPRD!C42+RCV_RCY!C42+IMP!C42-EXP!C42+STK_CHG!C42-INTMARB!C42</f>
        <v>-19.131556319862426</v>
      </c>
      <c r="D42" s="10">
        <f>PPRD!D42+RCV_RCY!D42+IMP!D42-EXP!D42+STK_CHG!D42-INTMARB!D42</f>
        <v>-117.97790197764402</v>
      </c>
      <c r="E42" s="10">
        <f>PPRD!E42+RCV_RCY!E42+IMP!E42-EXP!E42+STK_CHG!E42-INTMARB!E42</f>
        <v>-88.217712811693872</v>
      </c>
      <c r="F42" s="10">
        <f>PPRD!F42+RCV_RCY!F42+IMP!F42-EXP!F42+STK_CHG!F42-INTMARB!F42</f>
        <v>39.325967325881344</v>
      </c>
      <c r="G42" s="10">
        <f>PPRD!G42+RCV_RCY!G42+IMP!G42-EXP!G42+STK_CHG!G42-INTMARB!G42</f>
        <v>-42.514531384350818</v>
      </c>
      <c r="H42" s="10">
        <f>PPRD!H42+RCV_RCY!H42+IMP!H42-EXP!H42+STK_CHG!H42-INTMARB!H42</f>
        <v>-127.01702493551164</v>
      </c>
      <c r="I42" s="10">
        <f>PPRD!I42+RCV_RCY!I42+IMP!I42-EXP!I42+STK_CHG!I42-INTMARB!I42</f>
        <v>-78.72957867583834</v>
      </c>
      <c r="J42" s="10">
        <f>PPRD!J42+RCV_RCY!J42+IMP!J42-EXP!J42+STK_CHG!J42-INTMARB!J42</f>
        <v>-136.47394668959589</v>
      </c>
      <c r="K42" s="10">
        <f>PPRD!K42+RCV_RCY!K42+IMP!K42-EXP!K42+STK_CHG!K42-INTMARB!K42</f>
        <v>-159.565864144454</v>
      </c>
      <c r="L42" s="10">
        <f>PPRD!L42+RCV_RCY!L42+IMP!L42-EXP!L42+STK_CHG!L42-INTMARB!L42</f>
        <v>-159.55864144454</v>
      </c>
      <c r="M42" s="10">
        <f>PPRD!M42+RCV_RCY!M42+IMP!M42-EXP!M42+STK_CHG!M42-INTMARB!M42</f>
        <v>-137.51427343078245</v>
      </c>
      <c r="N42" s="10">
        <f>PPRD!N42+RCV_RCY!N42+IMP!N42-EXP!N42+STK_CHG!N42-INTMARB!N42</f>
        <v>-97.624677558039494</v>
      </c>
      <c r="O42" s="10">
        <f>PPRD!O42+RCV_RCY!O42+IMP!O42-EXP!O42+STK_CHG!O42-INTMARB!O42</f>
        <v>-67.182631126397254</v>
      </c>
      <c r="P42" s="10">
        <f>PPRD!P42+RCV_RCY!P42+IMP!P42-EXP!P42+STK_CHG!P42-INTMARB!P42</f>
        <v>-59.83439380911436</v>
      </c>
      <c r="Q42" s="10">
        <f>PPRD!Q42+RCV_RCY!Q42+IMP!Q42-EXP!Q42+STK_CHG!Q42-INTMARB!Q42</f>
        <v>-112.32089423903695</v>
      </c>
      <c r="R42" s="10">
        <f>PPRD!R42+RCV_RCY!R42+IMP!R42-EXP!R42+STK_CHG!R42-INTMARB!R42</f>
        <v>-124.91762682717106</v>
      </c>
      <c r="S42" s="10">
        <f>PPRD!S42+RCV_RCY!S42+IMP!S42-EXP!S42+STK_CHG!S42-INTMARB!S42</f>
        <v>-114.59045571797076</v>
      </c>
      <c r="T42" s="10">
        <f>PPRD!T42+RCV_RCY!T42+IMP!T42-EXP!T42+STK_CHG!T42-INTMARB!T42</f>
        <v>-240.83602751504728</v>
      </c>
      <c r="U42" s="10">
        <f>PPRD!U42+RCV_RCY!U42+IMP!U42-EXP!U42+STK_CHG!U42-INTMARB!U42</f>
        <v>-200.82304385210657</v>
      </c>
      <c r="V42" s="10">
        <f>PPRD!V42+RCV_RCY!V42+IMP!V42-EXP!V42+STK_CHG!V42-INTMARB!V42</f>
        <v>-188.03809114359413</v>
      </c>
      <c r="W42" s="10">
        <f>PPRD!W42+RCV_RCY!W42+IMP!W42-EXP!W42+STK_CHG!W42-INTMARB!W42</f>
        <v>-157.14411006018918</v>
      </c>
      <c r="X42" s="10">
        <f>PPRD!X42+RCV_RCY!X42+IMP!X42-EXP!X42+STK_CHG!X42-INTMARB!X42</f>
        <v>-174.46466036113495</v>
      </c>
    </row>
    <row r="43" spans="1:24" ht="11.25" customHeight="1" x14ac:dyDescent="0.2">
      <c r="A43" s="41" t="s">
        <v>73</v>
      </c>
      <c r="B43" s="9" t="s">
        <v>74</v>
      </c>
      <c r="C43" s="10">
        <f>PPRD!C43+RCV_RCY!C43+IMP!C43-EXP!C43+STK_CHG!C43-INTMARB!C43</f>
        <v>-1016.7669819432501</v>
      </c>
      <c r="D43" s="10">
        <f>PPRD!D43+RCV_RCY!D43+IMP!D43-EXP!D43+STK_CHG!D43-INTMARB!D43</f>
        <v>-1195.4715391229581</v>
      </c>
      <c r="E43" s="10">
        <f>PPRD!E43+RCV_RCY!E43+IMP!E43-EXP!E43+STK_CHG!E43-INTMARB!E43</f>
        <v>-1654.5570937231294</v>
      </c>
      <c r="F43" s="10">
        <f>PPRD!F43+RCV_RCY!F43+IMP!F43-EXP!F43+STK_CHG!F43-INTMARB!F43</f>
        <v>-879.14402407566661</v>
      </c>
      <c r="G43" s="10">
        <f>PPRD!G43+RCV_RCY!G43+IMP!G43-EXP!G43+STK_CHG!G43-INTMARB!G43</f>
        <v>-1135.9033533963884</v>
      </c>
      <c r="H43" s="10">
        <f>PPRD!H43+RCV_RCY!H43+IMP!H43-EXP!H43+STK_CHG!H43-INTMARB!H43</f>
        <v>-1777.8016337059328</v>
      </c>
      <c r="I43" s="10">
        <f>PPRD!I43+RCV_RCY!I43+IMP!I43-EXP!I43+STK_CHG!I43-INTMARB!I43</f>
        <v>-1333.0944110060186</v>
      </c>
      <c r="J43" s="10">
        <f>PPRD!J43+RCV_RCY!J43+IMP!J43-EXP!J43+STK_CHG!J43-INTMARB!J43</f>
        <v>-849.35984522785907</v>
      </c>
      <c r="K43" s="10">
        <f>PPRD!K43+RCV_RCY!K43+IMP!K43-EXP!K43+STK_CHG!K43-INTMARB!K43</f>
        <v>-299.89492691315598</v>
      </c>
      <c r="L43" s="10">
        <f>PPRD!L43+RCV_RCY!L43+IMP!L43-EXP!L43+STK_CHG!L43-INTMARB!L43</f>
        <v>-307.08417884780738</v>
      </c>
      <c r="M43" s="10">
        <f>PPRD!M43+RCV_RCY!M43+IMP!M43-EXP!M43+STK_CHG!M43-INTMARB!M43</f>
        <v>282.43525365434181</v>
      </c>
      <c r="N43" s="10">
        <f>PPRD!N43+RCV_RCY!N43+IMP!N43-EXP!N43+STK_CHG!N43-INTMARB!N43</f>
        <v>779.52132416165102</v>
      </c>
      <c r="O43" s="10">
        <f>PPRD!O43+RCV_RCY!O43+IMP!O43-EXP!O43+STK_CHG!O43-INTMARB!O43</f>
        <v>832.11840068787603</v>
      </c>
      <c r="P43" s="10">
        <f>PPRD!P43+RCV_RCY!P43+IMP!P43-EXP!P43+STK_CHG!P43-INTMARB!P43</f>
        <v>148.99071367153863</v>
      </c>
      <c r="Q43" s="10">
        <f>PPRD!Q43+RCV_RCY!Q43+IMP!Q43-EXP!Q43+STK_CHG!Q43-INTMARB!Q43</f>
        <v>-763.19767841788507</v>
      </c>
      <c r="R43" s="10">
        <f>PPRD!R43+RCV_RCY!R43+IMP!R43-EXP!R43+STK_CHG!R43-INTMARB!R43</f>
        <v>-447.98589853826354</v>
      </c>
      <c r="S43" s="10">
        <f>PPRD!S43+RCV_RCY!S43+IMP!S43-EXP!S43+STK_CHG!S43-INTMARB!S43</f>
        <v>-549.05631986242395</v>
      </c>
      <c r="T43" s="10">
        <f>PPRD!T43+RCV_RCY!T43+IMP!T43-EXP!T43+STK_CHG!T43-INTMARB!T43</f>
        <v>-239.999828030955</v>
      </c>
      <c r="U43" s="10">
        <f>PPRD!U43+RCV_RCY!U43+IMP!U43-EXP!U43+STK_CHG!U43-INTMARB!U43</f>
        <v>-18.672484952707716</v>
      </c>
      <c r="V43" s="10">
        <f>PPRD!V43+RCV_RCY!V43+IMP!V43-EXP!V43+STK_CHG!V43-INTMARB!V43</f>
        <v>-334.36061908856357</v>
      </c>
      <c r="W43" s="10">
        <f>PPRD!W43+RCV_RCY!W43+IMP!W43-EXP!W43+STK_CHG!W43-INTMARB!W43</f>
        <v>-36.65692175408509</v>
      </c>
      <c r="X43" s="10">
        <f>PPRD!X43+RCV_RCY!X43+IMP!X43-EXP!X43+STK_CHG!X43-INTMARB!X43</f>
        <v>1005.1809114359413</v>
      </c>
    </row>
    <row r="44" spans="1:24" ht="11.25" customHeight="1" x14ac:dyDescent="0.2">
      <c r="A44" s="41" t="s">
        <v>75</v>
      </c>
      <c r="B44" s="9" t="s">
        <v>76</v>
      </c>
      <c r="C44" s="10">
        <f>PPRD!C44+RCV_RCY!C44+IMP!C44-EXP!C44+STK_CHG!C44-INTMARB!C44</f>
        <v>1172.3989681857265</v>
      </c>
      <c r="D44" s="10">
        <f>PPRD!D44+RCV_RCY!D44+IMP!D44-EXP!D44+STK_CHG!D44-INTMARB!D44</f>
        <v>1970.4022355975917</v>
      </c>
      <c r="E44" s="10">
        <f>PPRD!E44+RCV_RCY!E44+IMP!E44-EXP!E44+STK_CHG!E44-INTMARB!E44</f>
        <v>870.37360275150456</v>
      </c>
      <c r="F44" s="10">
        <f>PPRD!F44+RCV_RCY!F44+IMP!F44-EXP!F44+STK_CHG!F44-INTMARB!F44</f>
        <v>681.24574376612202</v>
      </c>
      <c r="G44" s="10">
        <f>PPRD!G44+RCV_RCY!G44+IMP!G44-EXP!G44+STK_CHG!G44-INTMARB!G44</f>
        <v>132.19647463456582</v>
      </c>
      <c r="H44" s="10">
        <f>PPRD!H44+RCV_RCY!H44+IMP!H44-EXP!H44+STK_CHG!H44-INTMARB!H44</f>
        <v>-237.37472055030102</v>
      </c>
      <c r="I44" s="10">
        <f>PPRD!I44+RCV_RCY!I44+IMP!I44-EXP!I44+STK_CHG!I44-INTMARB!I44</f>
        <v>158.24969905417007</v>
      </c>
      <c r="J44" s="10">
        <f>PPRD!J44+RCV_RCY!J44+IMP!J44-EXP!J44+STK_CHG!J44-INTMARB!J44</f>
        <v>-421.67773000859847</v>
      </c>
      <c r="K44" s="10">
        <f>PPRD!K44+RCV_RCY!K44+IMP!K44-EXP!K44+STK_CHG!K44-INTMARB!K44</f>
        <v>-709.22897678417871</v>
      </c>
      <c r="L44" s="10">
        <f>PPRD!L44+RCV_RCY!L44+IMP!L44-EXP!L44+STK_CHG!L44-INTMARB!L44</f>
        <v>-339.65795356835764</v>
      </c>
      <c r="M44" s="10">
        <f>PPRD!M44+RCV_RCY!M44+IMP!M44-EXP!M44+STK_CHG!M44-INTMARB!M44</f>
        <v>-333.64978503869304</v>
      </c>
      <c r="N44" s="10">
        <f>PPRD!N44+RCV_RCY!N44+IMP!N44-EXP!N44+STK_CHG!N44-INTMARB!N44</f>
        <v>-229.65511607910571</v>
      </c>
      <c r="O44" s="10">
        <f>PPRD!O44+RCV_RCY!O44+IMP!O44-EXP!O44+STK_CHG!O44-INTMARB!O44</f>
        <v>-77.982459157351684</v>
      </c>
      <c r="P44" s="10">
        <f>PPRD!P44+RCV_RCY!P44+IMP!P44-EXP!P44+STK_CHG!P44-INTMARB!P44</f>
        <v>-149.44505588993985</v>
      </c>
      <c r="Q44" s="10">
        <f>PPRD!Q44+RCV_RCY!Q44+IMP!Q44-EXP!Q44+STK_CHG!Q44-INTMARB!Q44</f>
        <v>-153.19303525365433</v>
      </c>
      <c r="R44" s="10">
        <f>PPRD!R44+RCV_RCY!R44+IMP!R44-EXP!R44+STK_CHG!R44-INTMARB!R44</f>
        <v>-124.05821152192607</v>
      </c>
      <c r="S44" s="10">
        <f>PPRD!S44+RCV_RCY!S44+IMP!S44-EXP!S44+STK_CHG!S44-INTMARB!S44</f>
        <v>-126.03938091143598</v>
      </c>
      <c r="T44" s="10">
        <f>PPRD!T44+RCV_RCY!T44+IMP!T44-EXP!T44+STK_CHG!T44-INTMARB!T44</f>
        <v>-132.48202923473772</v>
      </c>
      <c r="U44" s="10">
        <f>PPRD!U44+RCV_RCY!U44+IMP!U44-EXP!U44+STK_CHG!U44-INTMARB!U44</f>
        <v>-130.2709372312984</v>
      </c>
      <c r="V44" s="10">
        <f>PPRD!V44+RCV_RCY!V44+IMP!V44-EXP!V44+STK_CHG!V44-INTMARB!V44</f>
        <v>-125.75631986242475</v>
      </c>
      <c r="W44" s="10">
        <f>PPRD!W44+RCV_RCY!W44+IMP!W44-EXP!W44+STK_CHG!W44-INTMARB!W44</f>
        <v>-77.356147893379188</v>
      </c>
      <c r="X44" s="10">
        <f>PPRD!X44+RCV_RCY!X44+IMP!X44-EXP!X44+STK_CHG!X44-INTMARB!X44</f>
        <v>-105.09372312983666</v>
      </c>
    </row>
    <row r="45" spans="1:24" ht="11.25" customHeight="1" x14ac:dyDescent="0.2">
      <c r="A45" s="41" t="s">
        <v>77</v>
      </c>
      <c r="B45" s="9" t="s">
        <v>78</v>
      </c>
      <c r="C45" s="10">
        <f>PPRD!C45+RCV_RCY!C45+IMP!C45-EXP!C45+STK_CHG!C45-INTMARB!C45</f>
        <v>-19.203181427343079</v>
      </c>
      <c r="D45" s="10">
        <f>PPRD!D45+RCV_RCY!D45+IMP!D45-EXP!D45+STK_CHG!D45-INTMARB!D45</f>
        <v>-0.96010318142734308</v>
      </c>
      <c r="E45" s="10">
        <f>PPRD!E45+RCV_RCY!E45+IMP!E45-EXP!E45+STK_CHG!E45-INTMARB!E45</f>
        <v>-0.96018916595012893</v>
      </c>
      <c r="F45" s="10">
        <f>PPRD!F45+RCV_RCY!F45+IMP!F45-EXP!F45+STK_CHG!F45-INTMARB!F45</f>
        <v>-1.9203783319002579</v>
      </c>
      <c r="G45" s="10">
        <f>PPRD!G45+RCV_RCY!G45+IMP!G45-EXP!G45+STK_CHG!G45-INTMARB!G45</f>
        <v>-21.123473774720551</v>
      </c>
      <c r="H45" s="10">
        <f>PPRD!H45+RCV_RCY!H45+IMP!H45-EXP!H45+STK_CHG!H45-INTMARB!H45</f>
        <v>-18.723129836629401</v>
      </c>
      <c r="I45" s="10">
        <f>PPRD!I45+RCV_RCY!I45+IMP!I45-EXP!I45+STK_CHG!I45-INTMARB!I45</f>
        <v>-23.093981083404987</v>
      </c>
      <c r="J45" s="10">
        <f>PPRD!J45+RCV_RCY!J45+IMP!J45-EXP!J45+STK_CHG!J45-INTMARB!J45</f>
        <v>-27.292863284608771</v>
      </c>
      <c r="K45" s="10">
        <f>PPRD!K45+RCV_RCY!K45+IMP!K45-EXP!K45+STK_CHG!K45-INTMARB!K45</f>
        <v>-44.089595872742905</v>
      </c>
      <c r="L45" s="10">
        <f>PPRD!L45+RCV_RCY!L45+IMP!L45-EXP!L45+STK_CHG!L45-INTMARB!L45</f>
        <v>-33.592089423903694</v>
      </c>
      <c r="M45" s="10">
        <f>PPRD!M45+RCV_RCY!M45+IMP!M45-EXP!M45+STK_CHG!M45-INTMARB!M45</f>
        <v>-48.288564058469476</v>
      </c>
      <c r="N45" s="10">
        <f>PPRD!N45+RCV_RCY!N45+IMP!N45-EXP!N45+STK_CHG!N45-INTMARB!N45</f>
        <v>-83.980137575236441</v>
      </c>
      <c r="O45" s="10">
        <f>PPRD!O45+RCV_RCY!O45+IMP!O45-EXP!O45+STK_CHG!O45-INTMARB!O45</f>
        <v>-96.577128116938951</v>
      </c>
      <c r="P45" s="10">
        <f>PPRD!P45+RCV_RCY!P45+IMP!P45-EXP!P45+STK_CHG!P45-INTMARB!P45</f>
        <v>-74.532416165090282</v>
      </c>
      <c r="Q45" s="10">
        <f>PPRD!Q45+RCV_RCY!Q45+IMP!Q45-EXP!Q45+STK_CHG!Q45-INTMARB!Q45</f>
        <v>-96.577128116938894</v>
      </c>
      <c r="R45" s="10">
        <f>PPRD!R45+RCV_RCY!R45+IMP!R45-EXP!R45+STK_CHG!R45-INTMARB!R45</f>
        <v>-106.02493551160795</v>
      </c>
      <c r="S45" s="10">
        <f>PPRD!S45+RCV_RCY!S45+IMP!S45-EXP!S45+STK_CHG!S45-INTMARB!S45</f>
        <v>-118.78890799656057</v>
      </c>
      <c r="T45" s="10">
        <f>PPRD!T45+RCV_RCY!T45+IMP!T45-EXP!T45+STK_CHG!T45-INTMARB!T45</f>
        <v>-117.42287188306103</v>
      </c>
      <c r="U45" s="10">
        <f>PPRD!U45+RCV_RCY!U45+IMP!U45-EXP!U45+STK_CHG!U45-INTMARB!U45</f>
        <v>-127.3697334479794</v>
      </c>
      <c r="V45" s="10">
        <f>PPRD!V45+RCV_RCY!V45+IMP!V45-EXP!V45+STK_CHG!V45-INTMARB!V45</f>
        <v>-132.35829750644882</v>
      </c>
      <c r="W45" s="10">
        <f>PPRD!W45+RCV_RCY!W45+IMP!W45-EXP!W45+STK_CHG!W45-INTMARB!W45</f>
        <v>-111.18675838349093</v>
      </c>
      <c r="X45" s="10">
        <f>PPRD!X45+RCV_RCY!X45+IMP!X45-EXP!X45+STK_CHG!X45-INTMARB!X45</f>
        <v>-106.87876182287192</v>
      </c>
    </row>
    <row r="46" spans="1:24" ht="11.25" customHeight="1" x14ac:dyDescent="0.2">
      <c r="A46" s="41" t="s">
        <v>79</v>
      </c>
      <c r="B46" s="9" t="s">
        <v>80</v>
      </c>
      <c r="C46" s="10">
        <f>PPRD!C46+RCV_RCY!C46+IMP!C46-EXP!C46+STK_CHG!C46-INTMARB!C46</f>
        <v>35.525881341358556</v>
      </c>
      <c r="D46" s="10">
        <f>PPRD!D46+RCV_RCY!D46+IMP!D46-EXP!D46+STK_CHG!D46-INTMARB!D46</f>
        <v>16.32269991401547</v>
      </c>
      <c r="E46" s="10">
        <f>PPRD!E46+RCV_RCY!E46+IMP!E46-EXP!E46+STK_CHG!E46-INTMARB!E46</f>
        <v>70.091659501289755</v>
      </c>
      <c r="F46" s="10">
        <f>PPRD!F46+RCV_RCY!F46+IMP!F46-EXP!F46+STK_CHG!F46-INTMARB!F46</f>
        <v>55.689337919174548</v>
      </c>
      <c r="G46" s="10">
        <f>PPRD!G46+RCV_RCY!G46+IMP!G46-EXP!G46+STK_CHG!G46-INTMARB!G46</f>
        <v>25.92441960447119</v>
      </c>
      <c r="H46" s="10">
        <f>PPRD!H46+RCV_RCY!H46+IMP!H46-EXP!H46+STK_CHG!H46-INTMARB!H46</f>
        <v>60.361134995700766</v>
      </c>
      <c r="I46" s="10">
        <f>PPRD!I46+RCV_RCY!I46+IMP!I46-EXP!I46+STK_CHG!I46-INTMARB!I46</f>
        <v>62.143852106620798</v>
      </c>
      <c r="J46" s="10">
        <f>PPRD!J46+RCV_RCY!J46+IMP!J46-EXP!J46+STK_CHG!J46-INTMARB!J46</f>
        <v>100.77386070507308</v>
      </c>
      <c r="K46" s="10">
        <f>PPRD!K46+RCV_RCY!K46+IMP!K46-EXP!K46+STK_CHG!K46-INTMARB!K46</f>
        <v>94.055546001719676</v>
      </c>
      <c r="L46" s="10">
        <f>PPRD!L46+RCV_RCY!L46+IMP!L46-EXP!L46+STK_CHG!L46-INTMARB!L46</f>
        <v>52.066466036113503</v>
      </c>
      <c r="M46" s="10">
        <f>PPRD!M46+RCV_RCY!M46+IMP!M46-EXP!M46+STK_CHG!M46-INTMARB!M46</f>
        <v>80.619002579535703</v>
      </c>
      <c r="N46" s="10">
        <f>PPRD!N46+RCV_RCY!N46+IMP!N46-EXP!N46+STK_CHG!N46-INTMARB!N46</f>
        <v>87.337317282889089</v>
      </c>
      <c r="O46" s="10">
        <f>PPRD!O46+RCV_RCY!O46+IMP!O46-EXP!O46+STK_CHG!O46-INTMARB!O46</f>
        <v>80.619088564058444</v>
      </c>
      <c r="P46" s="10">
        <f>PPRD!P46+RCV_RCY!P46+IMP!P46-EXP!P46+STK_CHG!P46-INTMARB!P46</f>
        <v>74.740670679277727</v>
      </c>
      <c r="Q46" s="10">
        <f>PPRD!Q46+RCV_RCY!Q46+IMP!Q46-EXP!Q46+STK_CHG!Q46-INTMARB!Q46</f>
        <v>76.420206362854685</v>
      </c>
      <c r="R46" s="10">
        <f>PPRD!R46+RCV_RCY!R46+IMP!R46-EXP!R46+STK_CHG!R46-INTMARB!R46</f>
        <v>103.29320722269996</v>
      </c>
      <c r="S46" s="10">
        <f>PPRD!S46+RCV_RCY!S46+IMP!S46-EXP!S46+STK_CHG!S46-INTMARB!S46</f>
        <v>81.064144453998281</v>
      </c>
      <c r="T46" s="10">
        <f>PPRD!T46+RCV_RCY!T46+IMP!T46-EXP!T46+STK_CHG!T46-INTMARB!T46</f>
        <v>89.419260533104008</v>
      </c>
      <c r="U46" s="10">
        <f>PPRD!U46+RCV_RCY!U46+IMP!U46-EXP!U46+STK_CHG!U46-INTMARB!U46</f>
        <v>93.691057609630221</v>
      </c>
      <c r="V46" s="10">
        <f>PPRD!V46+RCV_RCY!V46+IMP!V46-EXP!V46+STK_CHG!V46-INTMARB!V46</f>
        <v>100.97300085984523</v>
      </c>
      <c r="W46" s="10">
        <f>PPRD!W46+RCV_RCY!W46+IMP!W46-EXP!W46+STK_CHG!W46-INTMARB!W46</f>
        <v>100.44754944110055</v>
      </c>
      <c r="X46" s="10">
        <f>PPRD!X46+RCV_RCY!X46+IMP!X46-EXP!X46+STK_CHG!X46-INTMARB!X46</f>
        <v>110.10971625107481</v>
      </c>
    </row>
    <row r="47" spans="1:24" ht="11.25" customHeight="1" x14ac:dyDescent="0.2">
      <c r="A47" s="41" t="s">
        <v>81</v>
      </c>
      <c r="B47" s="9" t="s">
        <v>82</v>
      </c>
      <c r="C47" s="10">
        <f>PPRD!C47+RCV_RCY!C47+IMP!C47-EXP!C47+STK_CHG!C47-INTMARB!C47</f>
        <v>49.928288907996553</v>
      </c>
      <c r="D47" s="10">
        <f>PPRD!D47+RCV_RCY!D47+IMP!D47-EXP!D47+STK_CHG!D47-INTMARB!D47</f>
        <v>53.769045571797065</v>
      </c>
      <c r="E47" s="10">
        <f>PPRD!E47+RCV_RCY!E47+IMP!E47-EXP!E47+STK_CHG!E47-INTMARB!E47</f>
        <v>180.51014617368872</v>
      </c>
      <c r="F47" s="10">
        <f>PPRD!F47+RCV_RCY!F47+IMP!F47-EXP!F47+STK_CHG!F47-INTMARB!F47</f>
        <v>96.016079105760966</v>
      </c>
      <c r="G47" s="10">
        <f>PPRD!G47+RCV_RCY!G47+IMP!G47-EXP!G47+STK_CHG!G47-INTMARB!G47</f>
        <v>193.95245055889939</v>
      </c>
      <c r="H47" s="10">
        <f>PPRD!H47+RCV_RCY!H47+IMP!H47-EXP!H47+STK_CHG!H47-INTMARB!H47</f>
        <v>128.48667239896818</v>
      </c>
      <c r="I47" s="10">
        <f>PPRD!I47+RCV_RCY!I47+IMP!I47-EXP!I47+STK_CHG!I47-INTMARB!I47</f>
        <v>210.7852966466036</v>
      </c>
      <c r="J47" s="10">
        <f>PPRD!J47+RCV_RCY!J47+IMP!J47-EXP!J47+STK_CHG!J47-INTMARB!J47</f>
        <v>272.92914875322447</v>
      </c>
      <c r="K47" s="10">
        <f>PPRD!K47+RCV_RCY!K47+IMP!K47-EXP!K47+STK_CHG!K47-INTMARB!K47</f>
        <v>330.03447979363705</v>
      </c>
      <c r="L47" s="10">
        <f>PPRD!L47+RCV_RCY!L47+IMP!L47-EXP!L47+STK_CHG!L47-INTMARB!L47</f>
        <v>262.85176268271715</v>
      </c>
      <c r="M47" s="10">
        <f>PPRD!M47+RCV_RCY!M47+IMP!M47-EXP!M47+STK_CHG!M47-INTMARB!M47</f>
        <v>371.18366294067067</v>
      </c>
      <c r="N47" s="10">
        <f>PPRD!N47+RCV_RCY!N47+IMP!N47-EXP!N47+STK_CHG!N47-INTMARB!N47</f>
        <v>448.44368013757526</v>
      </c>
      <c r="O47" s="10">
        <f>PPRD!O47+RCV_RCY!O47+IMP!O47-EXP!O47+STK_CHG!O47-INTMARB!O47</f>
        <v>457.68125537403262</v>
      </c>
      <c r="P47" s="10">
        <f>PPRD!P47+RCV_RCY!P47+IMP!P47-EXP!P47+STK_CHG!P47-INTMARB!P47</f>
        <v>344.31074806534821</v>
      </c>
      <c r="Q47" s="10">
        <f>PPRD!Q47+RCV_RCY!Q47+IMP!Q47-EXP!Q47+STK_CHG!Q47-INTMARB!Q47</f>
        <v>333.39355116079105</v>
      </c>
      <c r="R47" s="10">
        <f>PPRD!R47+RCV_RCY!R47+IMP!R47-EXP!R47+STK_CHG!R47-INTMARB!R47</f>
        <v>435.84694754944104</v>
      </c>
      <c r="S47" s="10">
        <f>PPRD!S47+RCV_RCY!S47+IMP!S47-EXP!S47+STK_CHG!S47-INTMARB!S47</f>
        <v>428.89269131556313</v>
      </c>
      <c r="T47" s="10">
        <f>PPRD!T47+RCV_RCY!T47+IMP!T47-EXP!T47+STK_CHG!T47-INTMARB!T47</f>
        <v>317.08159931212373</v>
      </c>
      <c r="U47" s="10">
        <f>PPRD!U47+RCV_RCY!U47+IMP!U47-EXP!U47+STK_CHG!U47-INTMARB!U47</f>
        <v>308.29079965606184</v>
      </c>
      <c r="V47" s="10">
        <f>PPRD!V47+RCV_RCY!V47+IMP!V47-EXP!V47+STK_CHG!V47-INTMARB!V47</f>
        <v>451.64625967325878</v>
      </c>
      <c r="W47" s="10">
        <f>PPRD!W47+RCV_RCY!W47+IMP!W47-EXP!W47+STK_CHG!W47-INTMARB!W47</f>
        <v>548.74531384350814</v>
      </c>
      <c r="X47" s="10">
        <f>PPRD!X47+RCV_RCY!X47+IMP!X47-EXP!X47+STK_CHG!X47-INTMARB!X47</f>
        <v>447.26526225279451</v>
      </c>
    </row>
    <row r="48" spans="1:24" ht="11.25" customHeight="1" x14ac:dyDescent="0.2">
      <c r="A48" s="41" t="s">
        <v>83</v>
      </c>
      <c r="B48" s="9" t="s">
        <v>84</v>
      </c>
      <c r="C48" s="10">
        <f>PPRD!C48+RCV_RCY!C48+IMP!C48-EXP!C48+STK_CHG!C48-INTMARB!C48</f>
        <v>11.643766122098022</v>
      </c>
      <c r="D48" s="10">
        <f>PPRD!D48+RCV_RCY!D48+IMP!D48-EXP!D48+STK_CHG!D48-INTMARB!D48</f>
        <v>56.666208082545161</v>
      </c>
      <c r="E48" s="10">
        <f>PPRD!E48+RCV_RCY!E48+IMP!E48-EXP!E48+STK_CHG!E48-INTMARB!E48</f>
        <v>100.91238177128108</v>
      </c>
      <c r="F48" s="10">
        <f>PPRD!F48+RCV_RCY!F48+IMP!F48-EXP!F48+STK_CHG!F48-INTMARB!F48</f>
        <v>113.33241616509028</v>
      </c>
      <c r="G48" s="10">
        <f>PPRD!G48+RCV_RCY!G48+IMP!G48-EXP!G48+STK_CHG!G48-INTMARB!G48</f>
        <v>104.7936371453138</v>
      </c>
      <c r="H48" s="10">
        <f>PPRD!H48+RCV_RCY!H48+IMP!H48-EXP!H48+STK_CHG!H48-INTMARB!H48</f>
        <v>46.713155631986233</v>
      </c>
      <c r="I48" s="10">
        <f>PPRD!I48+RCV_RCY!I48+IMP!I48-EXP!I48+STK_CHG!I48-INTMARB!I48</f>
        <v>74.577128116938965</v>
      </c>
      <c r="J48" s="10">
        <f>PPRD!J48+RCV_RCY!J48+IMP!J48-EXP!J48+STK_CHG!J48-INTMARB!J48</f>
        <v>65.562252794496999</v>
      </c>
      <c r="K48" s="10">
        <f>PPRD!K48+RCV_RCY!K48+IMP!K48-EXP!K48+STK_CHG!K48-INTMARB!K48</f>
        <v>15.573688736027531</v>
      </c>
      <c r="L48" s="10">
        <f>PPRD!L48+RCV_RCY!L48+IMP!L48-EXP!L48+STK_CHG!L48-INTMARB!L48</f>
        <v>-159.83121238177131</v>
      </c>
      <c r="M48" s="10">
        <f>PPRD!M48+RCV_RCY!M48+IMP!M48-EXP!M48+STK_CHG!M48-INTMARB!M48</f>
        <v>-117.1856405846948</v>
      </c>
      <c r="N48" s="10">
        <f>PPRD!N48+RCV_RCY!N48+IMP!N48-EXP!N48+STK_CHG!N48-INTMARB!N48</f>
        <v>-68.022785898538274</v>
      </c>
      <c r="O48" s="10">
        <f>PPRD!O48+RCV_RCY!O48+IMP!O48-EXP!O48+STK_CHG!O48-INTMARB!O48</f>
        <v>-5.7368873602751496</v>
      </c>
      <c r="P48" s="10">
        <f>PPRD!P48+RCV_RCY!P48+IMP!P48-EXP!P48+STK_CHG!P48-INTMARB!P48</f>
        <v>-92.609372312983623</v>
      </c>
      <c r="Q48" s="10">
        <f>PPRD!Q48+RCV_RCY!Q48+IMP!Q48-EXP!Q48+STK_CHG!Q48-INTMARB!Q48</f>
        <v>-43.436199484092853</v>
      </c>
      <c r="R48" s="10">
        <f>PPRD!R48+RCV_RCY!R48+IMP!R48-EXP!R48+STK_CHG!R48-INTMARB!R48</f>
        <v>-7.376010318142681</v>
      </c>
      <c r="S48" s="10">
        <f>PPRD!S48+RCV_RCY!S48+IMP!S48-EXP!S48+STK_CHG!S48-INTMARB!S48</f>
        <v>-57.040842648323284</v>
      </c>
      <c r="T48" s="10">
        <f>PPRD!T48+RCV_RCY!T48+IMP!T48-EXP!T48+STK_CHG!T48-INTMARB!T48</f>
        <v>-39.769819432502096</v>
      </c>
      <c r="U48" s="10">
        <f>PPRD!U48+RCV_RCY!U48+IMP!U48-EXP!U48+STK_CHG!U48-INTMARB!U48</f>
        <v>-46.908684436801387</v>
      </c>
      <c r="V48" s="10">
        <f>PPRD!V48+RCV_RCY!V48+IMP!V48-EXP!V48+STK_CHG!V48-INTMARB!V48</f>
        <v>-72.35227858985381</v>
      </c>
      <c r="W48" s="10">
        <f>PPRD!W48+RCV_RCY!W48+IMP!W48-EXP!W48+STK_CHG!W48-INTMARB!W48</f>
        <v>-30.175752364574386</v>
      </c>
      <c r="X48" s="10">
        <f>PPRD!X48+RCV_RCY!X48+IMP!X48-EXP!X48+STK_CHG!X48-INTMARB!X48</f>
        <v>-80.558985382631107</v>
      </c>
    </row>
    <row r="49" spans="1:24" ht="11.25" customHeight="1" x14ac:dyDescent="0.2">
      <c r="A49" s="41" t="s">
        <v>85</v>
      </c>
      <c r="B49" s="9" t="s">
        <v>86</v>
      </c>
      <c r="C49" s="10">
        <f>PPRD!C49+RCV_RCY!C49+IMP!C49-EXP!C49+STK_CHG!C49-INTMARB!C49</f>
        <v>5.7609630266552019</v>
      </c>
      <c r="D49" s="10">
        <f>PPRD!D49+RCV_RCY!D49+IMP!D49-EXP!D49+STK_CHG!D49-INTMARB!D49</f>
        <v>1.920292347377472</v>
      </c>
      <c r="E49" s="10">
        <f>PPRD!E49+RCV_RCY!E49+IMP!E49-EXP!E49+STK_CHG!E49-INTMARB!E49</f>
        <v>1.920292347377472</v>
      </c>
      <c r="F49" s="10">
        <f>PPRD!F49+RCV_RCY!F49+IMP!F49-EXP!F49+STK_CHG!F49-INTMARB!F49</f>
        <v>0.96010318142734308</v>
      </c>
      <c r="G49" s="10">
        <f>PPRD!G49+RCV_RCY!G49+IMP!G49-EXP!G49+STK_CHG!G49-INTMARB!G49</f>
        <v>0.96010318142734308</v>
      </c>
      <c r="H49" s="10">
        <f>PPRD!H49+RCV_RCY!H49+IMP!H49-EXP!H49+STK_CHG!H49-INTMARB!H49</f>
        <v>2.2350816852966471</v>
      </c>
      <c r="I49" s="10">
        <f>PPRD!I49+RCV_RCY!I49+IMP!I49-EXP!I49+STK_CHG!I49-INTMARB!I49</f>
        <v>0.74496990541702557</v>
      </c>
      <c r="J49" s="10">
        <f>PPRD!J49+RCV_RCY!J49+IMP!J49-EXP!J49+STK_CHG!J49-INTMARB!J49</f>
        <v>2.2515047291487531</v>
      </c>
      <c r="K49" s="10">
        <f>PPRD!K49+RCV_RCY!K49+IMP!K49-EXP!K49+STK_CHG!K49-INTMARB!K49</f>
        <v>0.75313843508168576</v>
      </c>
      <c r="L49" s="10">
        <f>PPRD!L49+RCV_RCY!L49+IMP!L49-EXP!L49+STK_CHG!L49-INTMARB!L49</f>
        <v>1.5062768701633711</v>
      </c>
      <c r="M49" s="10">
        <f>PPRD!M49+RCV_RCY!M49+IMP!M49-EXP!M49+STK_CHG!M49-INTMARB!M49</f>
        <v>3.0126397248495262</v>
      </c>
      <c r="N49" s="10">
        <f>PPRD!N49+RCV_RCY!N49+IMP!N49-EXP!N49+STK_CHG!N49-INTMARB!N49</f>
        <v>0.75313843508168532</v>
      </c>
      <c r="O49" s="10">
        <f>PPRD!O49+RCV_RCY!O49+IMP!O49-EXP!O49+STK_CHG!O49-INTMARB!O49</f>
        <v>0.75313843508168532</v>
      </c>
      <c r="P49" s="10">
        <f>PPRD!P49+RCV_RCY!P49+IMP!P49-EXP!P49+STK_CHG!P49-INTMARB!P49</f>
        <v>6.7784178847807386</v>
      </c>
      <c r="Q49" s="10">
        <f>PPRD!Q49+RCV_RCY!Q49+IMP!Q49-EXP!Q49+STK_CHG!Q49-INTMARB!Q49</f>
        <v>6.0251934651762671</v>
      </c>
      <c r="R49" s="10">
        <f>PPRD!R49+RCV_RCY!R49+IMP!R49-EXP!R49+STK_CHG!R49-INTMARB!R49</f>
        <v>5.2720550300945828</v>
      </c>
      <c r="S49" s="10">
        <f>PPRD!S49+RCV_RCY!S49+IMP!S49-EXP!S49+STK_CHG!S49-INTMARB!S49</f>
        <v>6.2542562338779009</v>
      </c>
      <c r="T49" s="10">
        <f>PPRD!T49+RCV_RCY!T49+IMP!T49-EXP!T49+STK_CHG!T49-INTMARB!T49</f>
        <v>7.9617368873602743</v>
      </c>
      <c r="U49" s="10">
        <f>PPRD!U49+RCV_RCY!U49+IMP!U49-EXP!U49+STK_CHG!U49-INTMARB!U49</f>
        <v>6.125279449699053</v>
      </c>
      <c r="V49" s="10">
        <f>PPRD!V49+RCV_RCY!V49+IMP!V49-EXP!V49+STK_CHG!V49-INTMARB!V49</f>
        <v>8.2414445399828029</v>
      </c>
      <c r="W49" s="10">
        <f>PPRD!W49+RCV_RCY!W49+IMP!W49-EXP!W49+STK_CHG!W49-INTMARB!W49</f>
        <v>7.1552020636285469</v>
      </c>
      <c r="X49" s="10">
        <f>PPRD!X49+RCV_RCY!X49+IMP!X49-EXP!X49+STK_CHG!X49-INTMARB!X49</f>
        <v>7.104299226139295</v>
      </c>
    </row>
    <row r="50" spans="1:24" ht="11.25" customHeight="1" x14ac:dyDescent="0.2">
      <c r="A50" s="41" t="s">
        <v>87</v>
      </c>
      <c r="B50" s="9" t="s">
        <v>88</v>
      </c>
      <c r="C50" s="10">
        <f>PPRD!C50+RCV_RCY!C50+IMP!C50-EXP!C50+STK_CHG!C50-INTMARB!C50</f>
        <v>-40.32674118658641</v>
      </c>
      <c r="D50" s="10">
        <f>PPRD!D50+RCV_RCY!D50+IMP!D50-EXP!D50+STK_CHG!D50-INTMARB!D50</f>
        <v>-62.410404127257088</v>
      </c>
      <c r="E50" s="10">
        <f>PPRD!E50+RCV_RCY!E50+IMP!E50-EXP!E50+STK_CHG!E50-INTMARB!E50</f>
        <v>-59.529922613929493</v>
      </c>
      <c r="F50" s="10">
        <f>PPRD!F50+RCV_RCY!F50+IMP!F50-EXP!F50+STK_CHG!F50-INTMARB!F50</f>
        <v>21.123559759243332</v>
      </c>
      <c r="G50" s="10">
        <f>PPRD!G50+RCV_RCY!G50+IMP!G50-EXP!G50+STK_CHG!G50-INTMARB!G50</f>
        <v>15.362596732588131</v>
      </c>
      <c r="H50" s="10">
        <f>PPRD!H50+RCV_RCY!H50+IMP!H50-EXP!H50+STK_CHG!H50-INTMARB!H50</f>
        <v>6.3056749785038679</v>
      </c>
      <c r="I50" s="10">
        <f>PPRD!I50+RCV_RCY!I50+IMP!I50-EXP!I50+STK_CHG!I50-INTMARB!I50</f>
        <v>6.3056749785038688</v>
      </c>
      <c r="J50" s="10">
        <f>PPRD!J50+RCV_RCY!J50+IMP!J50-EXP!J50+STK_CHG!J50-INTMARB!J50</f>
        <v>19.972484952708513</v>
      </c>
      <c r="K50" s="10">
        <f>PPRD!K50+RCV_RCY!K50+IMP!K50-EXP!K50+STK_CHG!K50-INTMARB!K50</f>
        <v>-12.608512467755805</v>
      </c>
      <c r="L50" s="10">
        <f>PPRD!L50+RCV_RCY!L50+IMP!L50-EXP!L50+STK_CHG!L50-INTMARB!L50</f>
        <v>-24.319518486672401</v>
      </c>
      <c r="M50" s="10">
        <f>PPRD!M50+RCV_RCY!M50+IMP!M50-EXP!M50+STK_CHG!M50-INTMARB!M50</f>
        <v>-18.04032674118659</v>
      </c>
      <c r="N50" s="10">
        <f>PPRD!N50+RCV_RCY!N50+IMP!N50-EXP!N50+STK_CHG!N50-INTMARB!N50</f>
        <v>-86.537919174548605</v>
      </c>
      <c r="O50" s="10">
        <f>PPRD!O50+RCV_RCY!O50+IMP!O50-EXP!O50+STK_CHG!O50-INTMARB!O50</f>
        <v>42.035941530524518</v>
      </c>
      <c r="P50" s="10">
        <f>PPRD!P50+RCV_RCY!P50+IMP!P50-EXP!P50+STK_CHG!P50-INTMARB!P50</f>
        <v>73.480911435941579</v>
      </c>
      <c r="Q50" s="10">
        <f>PPRD!Q50+RCV_RCY!Q50+IMP!Q50-EXP!Q50+STK_CHG!Q50-INTMARB!Q50</f>
        <v>-115.47007738607047</v>
      </c>
      <c r="R50" s="10">
        <f>PPRD!R50+RCV_RCY!R50+IMP!R50-EXP!R50+STK_CHG!R50-INTMARB!R50</f>
        <v>-12.596818572656886</v>
      </c>
      <c r="S50" s="10">
        <f>PPRD!S50+RCV_RCY!S50+IMP!S50-EXP!S50+STK_CHG!S50-INTMARB!S50</f>
        <v>-69.282029234737735</v>
      </c>
      <c r="T50" s="10">
        <f>PPRD!T50+RCV_RCY!T50+IMP!T50-EXP!T50+STK_CHG!T50-INTMARB!T50</f>
        <v>-14.361994840928617</v>
      </c>
      <c r="U50" s="10">
        <f>PPRD!U50+RCV_RCY!U50+IMP!U50-EXP!U50+STK_CHG!U50-INTMARB!U50</f>
        <v>-106.36835769561476</v>
      </c>
      <c r="V50" s="10">
        <f>PPRD!V50+RCV_RCY!V50+IMP!V50-EXP!V50+STK_CHG!V50-INTMARB!V50</f>
        <v>-35.628202923473772</v>
      </c>
      <c r="W50" s="10">
        <f>PPRD!W50+RCV_RCY!W50+IMP!W50-EXP!W50+STK_CHG!W50-INTMARB!W50</f>
        <v>-42.608082545141876</v>
      </c>
      <c r="X50" s="10">
        <f>PPRD!X50+RCV_RCY!X50+IMP!X50-EXP!X50+STK_CHG!X50-INTMARB!X50</f>
        <v>-41.107566638005153</v>
      </c>
    </row>
    <row r="51" spans="1:24" ht="11.25" customHeight="1" x14ac:dyDescent="0.2">
      <c r="A51" s="35" t="s">
        <v>89</v>
      </c>
      <c r="B51" s="36" t="s">
        <v>90</v>
      </c>
      <c r="C51" s="37">
        <f>PPRD!C51+RCV_RCY!C51+IMP!C51-EXP!C51+STK_CHG!C51-INTMARB!C51</f>
        <v>13679.8796216681</v>
      </c>
      <c r="D51" s="37">
        <f>PPRD!D51+RCV_RCY!D51+IMP!D51-EXP!D51+STK_CHG!D51-INTMARB!D51</f>
        <v>13179.815133276006</v>
      </c>
      <c r="E51" s="37">
        <f>PPRD!E51+RCV_RCY!E51+IMP!E51-EXP!E51+STK_CHG!E51-INTMARB!E51</f>
        <v>13628.740326741186</v>
      </c>
      <c r="F51" s="37">
        <f>PPRD!F51+RCV_RCY!F51+IMP!F51-EXP!F51+STK_CHG!F51-INTMARB!F51</f>
        <v>14729.342218400685</v>
      </c>
      <c r="G51" s="37">
        <f>PPRD!G51+RCV_RCY!G51+IMP!G51-EXP!G51+STK_CHG!G51-INTMARB!G51</f>
        <v>13937.317282889082</v>
      </c>
      <c r="H51" s="37">
        <f>PPRD!H51+RCV_RCY!H51+IMP!H51-EXP!H51+STK_CHG!H51-INTMARB!H51</f>
        <v>13923.194325021495</v>
      </c>
      <c r="I51" s="37">
        <f>PPRD!I51+RCV_RCY!I51+IMP!I51-EXP!I51+STK_CHG!I51-INTMARB!I51</f>
        <v>14198.667239896819</v>
      </c>
      <c r="J51" s="37">
        <f>PPRD!J51+RCV_RCY!J51+IMP!J51-EXP!J51+STK_CHG!J51-INTMARB!J51</f>
        <v>12761.994840928632</v>
      </c>
      <c r="K51" s="37">
        <f>PPRD!K51+RCV_RCY!K51+IMP!K51-EXP!K51+STK_CHG!K51-INTMARB!K51</f>
        <v>12159.458297506448</v>
      </c>
      <c r="L51" s="37">
        <f>PPRD!L51+RCV_RCY!L51+IMP!L51-EXP!L51+STK_CHG!L51-INTMARB!L51</f>
        <v>10580.352536543422</v>
      </c>
      <c r="M51" s="37">
        <f>PPRD!M51+RCV_RCY!M51+IMP!M51-EXP!M51+STK_CHG!M51-INTMARB!M51</f>
        <v>10788.392089423902</v>
      </c>
      <c r="N51" s="37">
        <f>PPRD!N51+RCV_RCY!N51+IMP!N51-EXP!N51+STK_CHG!N51-INTMARB!N51</f>
        <v>11105.051590713672</v>
      </c>
      <c r="O51" s="37">
        <f>PPRD!O51+RCV_RCY!O51+IMP!O51-EXP!O51+STK_CHG!O51-INTMARB!O51</f>
        <v>10777.386070507309</v>
      </c>
      <c r="P51" s="37">
        <f>PPRD!P51+RCV_RCY!P51+IMP!P51-EXP!P51+STK_CHG!P51-INTMARB!P51</f>
        <v>9838.9509888220127</v>
      </c>
      <c r="Q51" s="37">
        <f>PPRD!Q51+RCV_RCY!Q51+IMP!Q51-EXP!Q51+STK_CHG!Q51-INTMARB!Q51</f>
        <v>9349.204643164232</v>
      </c>
      <c r="R51" s="37">
        <f>PPRD!R51+RCV_RCY!R51+IMP!R51-EXP!R51+STK_CHG!R51-INTMARB!R51</f>
        <v>8917.3043852106621</v>
      </c>
      <c r="S51" s="37">
        <f>PPRD!S51+RCV_RCY!S51+IMP!S51-EXP!S51+STK_CHG!S51-INTMARB!S51</f>
        <v>9023.7411006018938</v>
      </c>
      <c r="T51" s="37">
        <f>PPRD!T51+RCV_RCY!T51+IMP!T51-EXP!T51+STK_CHG!T51-INTMARB!T51</f>
        <v>9707.8836629406687</v>
      </c>
      <c r="U51" s="37">
        <f>PPRD!U51+RCV_RCY!U51+IMP!U51-EXP!U51+STK_CHG!U51-INTMARB!U51</f>
        <v>9942.3797076526225</v>
      </c>
      <c r="V51" s="37">
        <f>PPRD!V51+RCV_RCY!V51+IMP!V51-EXP!V51+STK_CHG!V51-INTMARB!V51</f>
        <v>9264.8151332760081</v>
      </c>
      <c r="W51" s="37">
        <f>PPRD!W51+RCV_RCY!W51+IMP!W51-EXP!W51+STK_CHG!W51-INTMARB!W51</f>
        <v>9684.0523645743779</v>
      </c>
      <c r="X51" s="37">
        <f>PPRD!X51+RCV_RCY!X51+IMP!X51-EXP!X51+STK_CHG!X51-INTMARB!X51</f>
        <v>9947.512295786757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4040.5513327601038</v>
      </c>
      <c r="D52" s="37">
        <f t="shared" si="20"/>
        <v>3423.2062768701635</v>
      </c>
      <c r="E52" s="37">
        <f t="shared" si="20"/>
        <v>3749.2261392949272</v>
      </c>
      <c r="F52" s="37">
        <f t="shared" si="20"/>
        <v>4001.7531384350823</v>
      </c>
      <c r="G52" s="37">
        <f t="shared" si="20"/>
        <v>4567.4020636285477</v>
      </c>
      <c r="H52" s="37">
        <f t="shared" si="20"/>
        <v>4940.3479793637143</v>
      </c>
      <c r="I52" s="37">
        <f t="shared" si="20"/>
        <v>4780.8883920894232</v>
      </c>
      <c r="J52" s="37">
        <f t="shared" si="20"/>
        <v>4747.786070507309</v>
      </c>
      <c r="K52" s="37">
        <f t="shared" si="20"/>
        <v>5343.3672398968183</v>
      </c>
      <c r="L52" s="37">
        <f t="shared" si="20"/>
        <v>5268.5355116079099</v>
      </c>
      <c r="M52" s="37">
        <f t="shared" si="20"/>
        <v>5860.5901977644025</v>
      </c>
      <c r="N52" s="37">
        <f t="shared" si="20"/>
        <v>5067.401633705932</v>
      </c>
      <c r="O52" s="37">
        <f t="shared" si="20"/>
        <v>5195.0779019776437</v>
      </c>
      <c r="P52" s="37">
        <f t="shared" si="20"/>
        <v>5550.9592433361986</v>
      </c>
      <c r="Q52" s="37">
        <f t="shared" si="20"/>
        <v>6123.6416165090295</v>
      </c>
      <c r="R52" s="37">
        <f t="shared" si="20"/>
        <v>5973.1199484092858</v>
      </c>
      <c r="S52" s="37">
        <f t="shared" si="20"/>
        <v>6192.8285468615659</v>
      </c>
      <c r="T52" s="37">
        <f t="shared" si="20"/>
        <v>6041.9329320722263</v>
      </c>
      <c r="U52" s="37">
        <f t="shared" si="20"/>
        <v>6037.5993121238171</v>
      </c>
      <c r="V52" s="37">
        <f t="shared" si="20"/>
        <v>6012.639294926913</v>
      </c>
      <c r="W52" s="37">
        <f t="shared" si="20"/>
        <v>5989.2021496130701</v>
      </c>
      <c r="X52" s="37">
        <f t="shared" ref="X52" si="21">SUM(X53:X70)</f>
        <v>6396.2546001719693</v>
      </c>
    </row>
    <row r="53" spans="1:24" ht="11.25" customHeight="1" x14ac:dyDescent="0.2">
      <c r="A53" s="42" t="s">
        <v>93</v>
      </c>
      <c r="B53" s="9" t="s">
        <v>94</v>
      </c>
      <c r="C53" s="10">
        <f>PPRD!C53+RCV_RCY!C53+IMP!C53-EXP!C53+STK_CHG!C53-INTMARB!C53</f>
        <v>1270.6792777300091</v>
      </c>
      <c r="D53" s="10">
        <f>PPRD!D53+RCV_RCY!D53+IMP!D53-EXP!D53+STK_CHG!D53-INTMARB!D53</f>
        <v>1283.1470335339641</v>
      </c>
      <c r="E53" s="10">
        <f>PPRD!E53+RCV_RCY!E53+IMP!E53-EXP!E53+STK_CHG!E53-INTMARB!E53</f>
        <v>1379.707652622528</v>
      </c>
      <c r="F53" s="10">
        <f>PPRD!F53+RCV_RCY!F53+IMP!F53-EXP!F53+STK_CHG!F53-INTMARB!F53</f>
        <v>1140.068787618229</v>
      </c>
      <c r="G53" s="10">
        <f>PPRD!G53+RCV_RCY!G53+IMP!G53-EXP!G53+STK_CHG!G53-INTMARB!G53</f>
        <v>1419.86698194325</v>
      </c>
      <c r="H53" s="10">
        <f>PPRD!H53+RCV_RCY!H53+IMP!H53-EXP!H53+STK_CHG!H53-INTMARB!H53</f>
        <v>1737.4766122098019</v>
      </c>
      <c r="I53" s="10">
        <f>PPRD!I53+RCV_RCY!I53+IMP!I53-EXP!I53+STK_CHG!I53-INTMARB!I53</f>
        <v>1578.275408426483</v>
      </c>
      <c r="J53" s="10">
        <f>PPRD!J53+RCV_RCY!J53+IMP!J53-EXP!J53+STK_CHG!J53-INTMARB!J53</f>
        <v>1372.825709372313</v>
      </c>
      <c r="K53" s="10">
        <f>PPRD!K53+RCV_RCY!K53+IMP!K53-EXP!K53+STK_CHG!K53-INTMARB!K53</f>
        <v>1478.5683576956151</v>
      </c>
      <c r="L53" s="10">
        <f>PPRD!L53+RCV_RCY!L53+IMP!L53-EXP!L53+STK_CHG!L53-INTMARB!L53</f>
        <v>1335.6419604471189</v>
      </c>
      <c r="M53" s="10">
        <f>PPRD!M53+RCV_RCY!M53+IMP!M53-EXP!M53+STK_CHG!M53-INTMARB!M53</f>
        <v>1709.620292347377</v>
      </c>
      <c r="N53" s="10">
        <f>PPRD!N53+RCV_RCY!N53+IMP!N53-EXP!N53+STK_CHG!N53-INTMARB!N53</f>
        <v>1266.3506448839209</v>
      </c>
      <c r="O53" s="10">
        <f>PPRD!O53+RCV_RCY!O53+IMP!O53-EXP!O53+STK_CHG!O53-INTMARB!O53</f>
        <v>1037.5145313843509</v>
      </c>
      <c r="P53" s="10">
        <f>PPRD!P53+RCV_RCY!P53+IMP!P53-EXP!P53+STK_CHG!P53-INTMARB!P53</f>
        <v>1286.0029234737749</v>
      </c>
      <c r="Q53" s="10">
        <f>PPRD!Q53+RCV_RCY!Q53+IMP!Q53-EXP!Q53+STK_CHG!Q53-INTMARB!Q53</f>
        <v>1616.902407566638</v>
      </c>
      <c r="R53" s="10">
        <f>PPRD!R53+RCV_RCY!R53+IMP!R53-EXP!R53+STK_CHG!R53-INTMARB!R53</f>
        <v>1430.1012037833191</v>
      </c>
      <c r="S53" s="10">
        <f>PPRD!S53+RCV_RCY!S53+IMP!S53-EXP!S53+STK_CHG!S53-INTMARB!S53</f>
        <v>1550.1467755803949</v>
      </c>
      <c r="T53" s="10">
        <f>PPRD!T53+RCV_RCY!T53+IMP!T53-EXP!T53+STK_CHG!T53-INTMARB!T53</f>
        <v>1246.2989681857271</v>
      </c>
      <c r="U53" s="10">
        <f>PPRD!U53+RCV_RCY!U53+IMP!U53-EXP!U53+STK_CHG!U53-INTMARB!U53</f>
        <v>1518.848323301806</v>
      </c>
      <c r="V53" s="10">
        <f>PPRD!V53+RCV_RCY!V53+IMP!V53-EXP!V53+STK_CHG!V53-INTMARB!V53</f>
        <v>1339.6923473774721</v>
      </c>
      <c r="W53" s="10">
        <f>PPRD!W53+RCV_RCY!W53+IMP!W53-EXP!W53+STK_CHG!W53-INTMARB!W53</f>
        <v>1322.5488392089419</v>
      </c>
      <c r="X53" s="10">
        <f>PPRD!X53+RCV_RCY!X53+IMP!X53-EXP!X53+STK_CHG!X53-INTMARB!X53</f>
        <v>1497.1574376612209</v>
      </c>
    </row>
    <row r="54" spans="1:24" ht="11.25" customHeight="1" x14ac:dyDescent="0.2">
      <c r="A54" s="42" t="s">
        <v>95</v>
      </c>
      <c r="B54" s="9" t="s">
        <v>96</v>
      </c>
      <c r="C54" s="10">
        <f>PPRD!C54+RCV_RCY!C54+IMP!C54-EXP!C54+STK_CHG!C54-INTMARB!C54</f>
        <v>0</v>
      </c>
      <c r="D54" s="10">
        <f>PPRD!D54+RCV_RCY!D54+IMP!D54-EXP!D54+STK_CHG!D54-INTMARB!D54</f>
        <v>0</v>
      </c>
      <c r="E54" s="10">
        <f>PPRD!E54+RCV_RCY!E54+IMP!E54-EXP!E54+STK_CHG!E54-INTMARB!E54</f>
        <v>0</v>
      </c>
      <c r="F54" s="10">
        <f>PPRD!F54+RCV_RCY!F54+IMP!F54-EXP!F54+STK_CHG!F54-INTMARB!F54</f>
        <v>0</v>
      </c>
      <c r="G54" s="10">
        <f>PPRD!G54+RCV_RCY!G54+IMP!G54-EXP!G54+STK_CHG!G54-INTMARB!G54</f>
        <v>0</v>
      </c>
      <c r="H54" s="10">
        <f>PPRD!H54+RCV_RCY!H54+IMP!H54-EXP!H54+STK_CHG!H54-INTMARB!H54</f>
        <v>0</v>
      </c>
      <c r="I54" s="10">
        <f>PPRD!I54+RCV_RCY!I54+IMP!I54-EXP!I54+STK_CHG!I54-INTMARB!I54</f>
        <v>0</v>
      </c>
      <c r="J54" s="10">
        <f>PPRD!J54+RCV_RCY!J54+IMP!J54-EXP!J54+STK_CHG!J54-INTMARB!J54</f>
        <v>0</v>
      </c>
      <c r="K54" s="10">
        <f>PPRD!K54+RCV_RCY!K54+IMP!K54-EXP!K54+STK_CHG!K54-INTMARB!K54</f>
        <v>0</v>
      </c>
      <c r="L54" s="10">
        <f>PPRD!L54+RCV_RCY!L54+IMP!L54-EXP!L54+STK_CHG!L54-INTMARB!L54</f>
        <v>0</v>
      </c>
      <c r="M54" s="10">
        <f>PPRD!M54+RCV_RCY!M54+IMP!M54-EXP!M54+STK_CHG!M54-INTMARB!M54</f>
        <v>0</v>
      </c>
      <c r="N54" s="10">
        <f>PPRD!N54+RCV_RCY!N54+IMP!N54-EXP!N54+STK_CHG!N54-INTMARB!N54</f>
        <v>0</v>
      </c>
      <c r="O54" s="10">
        <f>PPRD!O54+RCV_RCY!O54+IMP!O54-EXP!O54+STK_CHG!O54-INTMARB!O54</f>
        <v>0</v>
      </c>
      <c r="P54" s="10">
        <f>PPRD!P54+RCV_RCY!P54+IMP!P54-EXP!P54+STK_CHG!P54-INTMARB!P54</f>
        <v>0</v>
      </c>
      <c r="Q54" s="10">
        <f>PPRD!Q54+RCV_RCY!Q54+IMP!Q54-EXP!Q54+STK_CHG!Q54-INTMARB!Q54</f>
        <v>0</v>
      </c>
      <c r="R54" s="10">
        <f>PPRD!R54+RCV_RCY!R54+IMP!R54-EXP!R54+STK_CHG!R54-INTMARB!R54</f>
        <v>0</v>
      </c>
      <c r="S54" s="10">
        <f>PPRD!S54+RCV_RCY!S54+IMP!S54-EXP!S54+STK_CHG!S54-INTMARB!S54</f>
        <v>0</v>
      </c>
      <c r="T54" s="10">
        <f>PPRD!T54+RCV_RCY!T54+IMP!T54-EXP!T54+STK_CHG!T54-INTMARB!T54</f>
        <v>0</v>
      </c>
      <c r="U54" s="10">
        <f>PPRD!U54+RCV_RCY!U54+IMP!U54-EXP!U54+STK_CHG!U54-INTMARB!U54</f>
        <v>0</v>
      </c>
      <c r="V54" s="10">
        <f>PPRD!V54+RCV_RCY!V54+IMP!V54-EXP!V54+STK_CHG!V54-INTMARB!V54</f>
        <v>0</v>
      </c>
      <c r="W54" s="10">
        <f>PPRD!W54+RCV_RCY!W54+IMP!W54-EXP!W54+STK_CHG!W54-INTMARB!W54</f>
        <v>0</v>
      </c>
      <c r="X54" s="10">
        <f>PPRD!X54+RCV_RCY!X54+IMP!X54-EXP!X54+STK_CHG!X54-INTMARB!X54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PPRD!C55+RCV_RCY!C55+IMP!C55-EXP!C55+STK_CHG!C55-INTMARB!C55</f>
        <v>0</v>
      </c>
      <c r="D55" s="10">
        <f>PPRD!D55+RCV_RCY!D55+IMP!D55-EXP!D55+STK_CHG!D55-INTMARB!D55</f>
        <v>0</v>
      </c>
      <c r="E55" s="10">
        <f>PPRD!E55+RCV_RCY!E55+IMP!E55-EXP!E55+STK_CHG!E55-INTMARB!E55</f>
        <v>0</v>
      </c>
      <c r="F55" s="10">
        <f>PPRD!F55+RCV_RCY!F55+IMP!F55-EXP!F55+STK_CHG!F55-INTMARB!F55</f>
        <v>0</v>
      </c>
      <c r="G55" s="10">
        <f>PPRD!G55+RCV_RCY!G55+IMP!G55-EXP!G55+STK_CHG!G55-INTMARB!G55</f>
        <v>0</v>
      </c>
      <c r="H55" s="10">
        <f>PPRD!H55+RCV_RCY!H55+IMP!H55-EXP!H55+STK_CHG!H55-INTMARB!H55</f>
        <v>1.9518486672398971E-2</v>
      </c>
      <c r="I55" s="10">
        <f>PPRD!I55+RCV_RCY!I55+IMP!I55-EXP!I55+STK_CHG!I55-INTMARB!I55</f>
        <v>4.7807394668959592E-2</v>
      </c>
      <c r="J55" s="10">
        <f>PPRD!J55+RCV_RCY!J55+IMP!J55-EXP!J55+STK_CHG!J55-INTMARB!J55</f>
        <v>0.2170249355116079</v>
      </c>
      <c r="K55" s="10">
        <f>PPRD!K55+RCV_RCY!K55+IMP!K55-EXP!K55+STK_CHG!K55-INTMARB!K55</f>
        <v>0.42803095442820288</v>
      </c>
      <c r="L55" s="10">
        <f>PPRD!L55+RCV_RCY!L55+IMP!L55-EXP!L55+STK_CHG!L55-INTMARB!L55</f>
        <v>0.77979363714531391</v>
      </c>
      <c r="M55" s="10">
        <f>PPRD!M55+RCV_RCY!M55+IMP!M55-EXP!M55+STK_CHG!M55-INTMARB!M55</f>
        <v>26.341186586414441</v>
      </c>
      <c r="N55" s="10">
        <f>PPRD!N55+RCV_RCY!N55+IMP!N55-EXP!N55+STK_CHG!N55-INTMARB!N55</f>
        <v>119.2777300085985</v>
      </c>
      <c r="O55" s="10">
        <f>PPRD!O55+RCV_RCY!O55+IMP!O55-EXP!O55+STK_CHG!O55-INTMARB!O55</f>
        <v>226.98839208942391</v>
      </c>
      <c r="P55" s="10">
        <f>PPRD!P55+RCV_RCY!P55+IMP!P55-EXP!P55+STK_CHG!P55-INTMARB!P55</f>
        <v>388.66809974204642</v>
      </c>
      <c r="Q55" s="10">
        <f>PPRD!Q55+RCV_RCY!Q55+IMP!Q55-EXP!Q55+STK_CHG!Q55-INTMARB!Q55</f>
        <v>533.18228718830608</v>
      </c>
      <c r="R55" s="10">
        <f>PPRD!R55+RCV_RCY!R55+IMP!R55-EXP!R55+STK_CHG!R55-INTMARB!R55</f>
        <v>607.30266552020635</v>
      </c>
      <c r="S55" s="10">
        <f>PPRD!S55+RCV_RCY!S55+IMP!S55-EXP!S55+STK_CHG!S55-INTMARB!S55</f>
        <v>566.63800515907133</v>
      </c>
      <c r="T55" s="10">
        <f>PPRD!T55+RCV_RCY!T55+IMP!T55-EXP!T55+STK_CHG!T55-INTMARB!T55</f>
        <v>636.86173688736028</v>
      </c>
      <c r="U55" s="10">
        <f>PPRD!U55+RCV_RCY!U55+IMP!U55-EXP!U55+STK_CHG!U55-INTMARB!U55</f>
        <v>543.61298366294068</v>
      </c>
      <c r="V55" s="10">
        <f>PPRD!V55+RCV_RCY!V55+IMP!V55-EXP!V55+STK_CHG!V55-INTMARB!V55</f>
        <v>582.35674978503869</v>
      </c>
      <c r="W55" s="10">
        <f>PPRD!W55+RCV_RCY!W55+IMP!W55-EXP!W55+STK_CHG!W55-INTMARB!W55</f>
        <v>597.20223559759245</v>
      </c>
      <c r="X55" s="10">
        <f>PPRD!X55+RCV_RCY!X55+IMP!X55-EXP!X55+STK_CHG!X55-INTMARB!X55</f>
        <v>565.39552880481506</v>
      </c>
    </row>
    <row r="56" spans="1:24" ht="11.25" customHeight="1" x14ac:dyDescent="0.2">
      <c r="A56" s="42" t="s">
        <v>99</v>
      </c>
      <c r="B56" s="9" t="s">
        <v>100</v>
      </c>
      <c r="C56" s="10">
        <f>PPRD!C56+RCV_RCY!C56+IMP!C56-EXP!C56+STK_CHG!C56-INTMARB!C56</f>
        <v>0</v>
      </c>
      <c r="D56" s="10">
        <f>PPRD!D56+RCV_RCY!D56+IMP!D56-EXP!D56+STK_CHG!D56-INTMARB!D56</f>
        <v>0</v>
      </c>
      <c r="E56" s="10">
        <f>PPRD!E56+RCV_RCY!E56+IMP!E56-EXP!E56+STK_CHG!E56-INTMARB!E56</f>
        <v>0</v>
      </c>
      <c r="F56" s="10">
        <f>PPRD!F56+RCV_RCY!F56+IMP!F56-EXP!F56+STK_CHG!F56-INTMARB!F56</f>
        <v>0</v>
      </c>
      <c r="G56" s="10">
        <f>PPRD!G56+RCV_RCY!G56+IMP!G56-EXP!G56+STK_CHG!G56-INTMARB!G56</f>
        <v>0</v>
      </c>
      <c r="H56" s="10">
        <f>PPRD!H56+RCV_RCY!H56+IMP!H56-EXP!H56+STK_CHG!H56-INTMARB!H56</f>
        <v>0</v>
      </c>
      <c r="I56" s="10">
        <f>PPRD!I56+RCV_RCY!I56+IMP!I56-EXP!I56+STK_CHG!I56-INTMARB!I56</f>
        <v>0</v>
      </c>
      <c r="J56" s="10">
        <f>PPRD!J56+RCV_RCY!J56+IMP!J56-EXP!J56+STK_CHG!J56-INTMARB!J56</f>
        <v>0</v>
      </c>
      <c r="K56" s="10">
        <f>PPRD!K56+RCV_RCY!K56+IMP!K56-EXP!K56+STK_CHG!K56-INTMARB!K56</f>
        <v>6.878761822871883E-4</v>
      </c>
      <c r="L56" s="10">
        <f>PPRD!L56+RCV_RCY!L56+IMP!L56-EXP!L56+STK_CHG!L56-INTMARB!L56</f>
        <v>2.149613069647463E-3</v>
      </c>
      <c r="M56" s="10">
        <f>PPRD!M56+RCV_RCY!M56+IMP!M56-EXP!M56+STK_CHG!M56-INTMARB!M56</f>
        <v>3.095442820292347E-3</v>
      </c>
      <c r="N56" s="10">
        <f>PPRD!N56+RCV_RCY!N56+IMP!N56-EXP!N56+STK_CHG!N56-INTMARB!N56</f>
        <v>0.1226999140154772</v>
      </c>
      <c r="O56" s="10">
        <f>PPRD!O56+RCV_RCY!O56+IMP!O56-EXP!O56+STK_CHG!O56-INTMARB!O56</f>
        <v>0.68770421324161646</v>
      </c>
      <c r="P56" s="10">
        <f>PPRD!P56+RCV_RCY!P56+IMP!P56-EXP!P56+STK_CHG!P56-INTMARB!P56</f>
        <v>36.127429062768698</v>
      </c>
      <c r="Q56" s="10">
        <f>PPRD!Q56+RCV_RCY!Q56+IMP!Q56-EXP!Q56+STK_CHG!Q56-INTMARB!Q56</f>
        <v>138.95021496130701</v>
      </c>
      <c r="R56" s="10">
        <f>PPRD!R56+RCV_RCY!R56+IMP!R56-EXP!R56+STK_CHG!R56-INTMARB!R56</f>
        <v>170.42132416165089</v>
      </c>
      <c r="S56" s="10">
        <f>PPRD!S56+RCV_RCY!S56+IMP!S56-EXP!S56+STK_CHG!S56-INTMARB!S56</f>
        <v>156.4696474634566</v>
      </c>
      <c r="T56" s="10">
        <f>PPRD!T56+RCV_RCY!T56+IMP!T56-EXP!T56+STK_CHG!T56-INTMARB!T56</f>
        <v>159.5592433361995</v>
      </c>
      <c r="U56" s="10">
        <f>PPRD!U56+RCV_RCY!U56+IMP!U56-EXP!U56+STK_CHG!U56-INTMARB!U56</f>
        <v>152.2809114359415</v>
      </c>
      <c r="V56" s="10">
        <f>PPRD!V56+RCV_RCY!V56+IMP!V56-EXP!V56+STK_CHG!V56-INTMARB!V56</f>
        <v>152.847377472055</v>
      </c>
      <c r="W56" s="10">
        <f>PPRD!W56+RCV_RCY!W56+IMP!W56-EXP!W56+STK_CHG!W56-INTMARB!W56</f>
        <v>149.04342218400689</v>
      </c>
      <c r="X56" s="10">
        <f>PPRD!X56+RCV_RCY!X56+IMP!X56-EXP!X56+STK_CHG!X56-INTMARB!X56</f>
        <v>146.46173688736019</v>
      </c>
    </row>
    <row r="57" spans="1:24" ht="11.25" customHeight="1" x14ac:dyDescent="0.2">
      <c r="A57" s="42" t="s">
        <v>101</v>
      </c>
      <c r="B57" s="9" t="s">
        <v>102</v>
      </c>
      <c r="C57" s="10">
        <f>PPRD!C57+RCV_RCY!C57+IMP!C57-EXP!C57+STK_CHG!C57-INTMARB!C57</f>
        <v>0</v>
      </c>
      <c r="D57" s="10">
        <f>PPRD!D57+RCV_RCY!D57+IMP!D57-EXP!D57+STK_CHG!D57-INTMARB!D57</f>
        <v>0</v>
      </c>
      <c r="E57" s="10">
        <f>PPRD!E57+RCV_RCY!E57+IMP!E57-EXP!E57+STK_CHG!E57-INTMARB!E57</f>
        <v>0</v>
      </c>
      <c r="F57" s="10">
        <f>PPRD!F57+RCV_RCY!F57+IMP!F57-EXP!F57+STK_CHG!F57-INTMARB!F57</f>
        <v>0</v>
      </c>
      <c r="G57" s="10">
        <f>PPRD!G57+RCV_RCY!G57+IMP!G57-EXP!G57+STK_CHG!G57-INTMARB!G57</f>
        <v>0</v>
      </c>
      <c r="H57" s="10">
        <f>PPRD!H57+RCV_RCY!H57+IMP!H57-EXP!H57+STK_CHG!H57-INTMARB!H57</f>
        <v>0</v>
      </c>
      <c r="I57" s="10">
        <f>PPRD!I57+RCV_RCY!I57+IMP!I57-EXP!I57+STK_CHG!I57-INTMARB!I57</f>
        <v>0</v>
      </c>
      <c r="J57" s="10">
        <f>PPRD!J57+RCV_RCY!J57+IMP!J57-EXP!J57+STK_CHG!J57-INTMARB!J57</f>
        <v>2.3903697334479789E-2</v>
      </c>
      <c r="K57" s="10">
        <f>PPRD!K57+RCV_RCY!K57+IMP!K57-EXP!K57+STK_CHG!K57-INTMARB!K57</f>
        <v>2.3903697334479789E-2</v>
      </c>
      <c r="L57" s="10">
        <f>PPRD!L57+RCV_RCY!L57+IMP!L57-EXP!L57+STK_CHG!L57-INTMARB!L57</f>
        <v>7.1625107480653469E-2</v>
      </c>
      <c r="M57" s="10">
        <f>PPRD!M57+RCV_RCY!M57+IMP!M57-EXP!M57+STK_CHG!M57-INTMARB!M57</f>
        <v>9.5528804815133275E-2</v>
      </c>
      <c r="N57" s="10">
        <f>PPRD!N57+RCV_RCY!N57+IMP!N57-EXP!N57+STK_CHG!N57-INTMARB!N57</f>
        <v>4.7807394668959592E-2</v>
      </c>
      <c r="O57" s="10">
        <f>PPRD!O57+RCV_RCY!O57+IMP!O57-EXP!O57+STK_CHG!O57-INTMARB!O57</f>
        <v>9.5528804815133275E-2</v>
      </c>
      <c r="P57" s="10">
        <f>PPRD!P57+RCV_RCY!P57+IMP!P57-EXP!P57+STK_CHG!P57-INTMARB!P57</f>
        <v>0.2149613069647463</v>
      </c>
      <c r="Q57" s="10">
        <f>PPRD!Q57+RCV_RCY!Q57+IMP!Q57-EXP!Q57+STK_CHG!Q57-INTMARB!Q57</f>
        <v>0.5493551160791057</v>
      </c>
      <c r="R57" s="10">
        <f>PPRD!R57+RCV_RCY!R57+IMP!R57-EXP!R57+STK_CHG!R57-INTMARB!R57</f>
        <v>0.50154772141014614</v>
      </c>
      <c r="S57" s="10">
        <f>PPRD!S57+RCV_RCY!S57+IMP!S57-EXP!S57+STK_CHG!S57-INTMARB!S57</f>
        <v>0.52545141874462586</v>
      </c>
      <c r="T57" s="10">
        <f>PPRD!T57+RCV_RCY!T57+IMP!T57-EXP!T57+STK_CHG!T57-INTMARB!T57</f>
        <v>0.73688736027515045</v>
      </c>
      <c r="U57" s="10">
        <f>PPRD!U57+RCV_RCY!U57+IMP!U57-EXP!U57+STK_CHG!U57-INTMARB!U57</f>
        <v>0.73061049011177981</v>
      </c>
      <c r="V57" s="10">
        <f>PPRD!V57+RCV_RCY!V57+IMP!V57-EXP!V57+STK_CHG!V57-INTMARB!V57</f>
        <v>0.72364574376612212</v>
      </c>
      <c r="W57" s="10">
        <f>PPRD!W57+RCV_RCY!W57+IMP!W57-EXP!W57+STK_CHG!W57-INTMARB!W57</f>
        <v>0.77472055030094578</v>
      </c>
      <c r="X57" s="10">
        <f>PPRD!X57+RCV_RCY!X57+IMP!X57-EXP!X57+STK_CHG!X57-INTMARB!X57</f>
        <v>1.176354256233878</v>
      </c>
    </row>
    <row r="58" spans="1:24" ht="11.25" customHeight="1" x14ac:dyDescent="0.2">
      <c r="A58" s="42" t="s">
        <v>103</v>
      </c>
      <c r="B58" s="9" t="s">
        <v>104</v>
      </c>
      <c r="C58" s="10">
        <f>PPRD!C58+RCV_RCY!C58+IMP!C58-EXP!C58+STK_CHG!C58-INTMARB!C58</f>
        <v>6.7116079105760953</v>
      </c>
      <c r="D58" s="10">
        <f>PPRD!D58+RCV_RCY!D58+IMP!D58-EXP!D58+STK_CHG!D58-INTMARB!D58</f>
        <v>5.469561478933791</v>
      </c>
      <c r="E58" s="10">
        <f>PPRD!E58+RCV_RCY!E58+IMP!E58-EXP!E58+STK_CHG!E58-INTMARB!E58</f>
        <v>17.411865864144449</v>
      </c>
      <c r="F58" s="10">
        <f>PPRD!F58+RCV_RCY!F58+IMP!F58-EXP!F58+STK_CHG!F58-INTMARB!F58</f>
        <v>18.008942390369729</v>
      </c>
      <c r="G58" s="10">
        <f>PPRD!G58+RCV_RCY!G58+IMP!G58-EXP!G58+STK_CHG!G58-INTMARB!G58</f>
        <v>13.47093723129837</v>
      </c>
      <c r="H58" s="10">
        <f>PPRD!H58+RCV_RCY!H58+IMP!H58-EXP!H58+STK_CHG!H58-INTMARB!H58</f>
        <v>17.889595872742909</v>
      </c>
      <c r="I58" s="10">
        <f>PPRD!I58+RCV_RCY!I58+IMP!I58-EXP!I58+STK_CHG!I58-INTMARB!I58</f>
        <v>17.841788478073941</v>
      </c>
      <c r="J58" s="10">
        <f>PPRD!J58+RCV_RCY!J58+IMP!J58-EXP!J58+STK_CHG!J58-INTMARB!J58</f>
        <v>19.5853826311264</v>
      </c>
      <c r="K58" s="10">
        <f>PPRD!K58+RCV_RCY!K58+IMP!K58-EXP!K58+STK_CHG!K58-INTMARB!K58</f>
        <v>25.246001719690451</v>
      </c>
      <c r="L58" s="10">
        <f>PPRD!L58+RCV_RCY!L58+IMP!L58-EXP!L58+STK_CHG!L58-INTMARB!L58</f>
        <v>23.55021496130696</v>
      </c>
      <c r="M58" s="10">
        <f>PPRD!M58+RCV_RCY!M58+IMP!M58-EXP!M58+STK_CHG!M58-INTMARB!M58</f>
        <v>22.976956147893379</v>
      </c>
      <c r="N58" s="10">
        <f>PPRD!N58+RCV_RCY!N58+IMP!N58-EXP!N58+STK_CHG!N58-INTMARB!N58</f>
        <v>23.81289767841788</v>
      </c>
      <c r="O58" s="10">
        <f>PPRD!O58+RCV_RCY!O58+IMP!O58-EXP!O58+STK_CHG!O58-INTMARB!O58</f>
        <v>23.263628546861561</v>
      </c>
      <c r="P58" s="10">
        <f>PPRD!P58+RCV_RCY!P58+IMP!P58-EXP!P58+STK_CHG!P58-INTMARB!P58</f>
        <v>26.034221840068788</v>
      </c>
      <c r="Q58" s="10">
        <f>PPRD!Q58+RCV_RCY!Q58+IMP!Q58-EXP!Q58+STK_CHG!Q58-INTMARB!Q58</f>
        <v>28.255460017196899</v>
      </c>
      <c r="R58" s="10">
        <f>PPRD!R58+RCV_RCY!R58+IMP!R58-EXP!R58+STK_CHG!R58-INTMARB!R58</f>
        <v>29.11530524505589</v>
      </c>
      <c r="S58" s="10">
        <f>PPRD!S58+RCV_RCY!S58+IMP!S58-EXP!S58+STK_CHG!S58-INTMARB!S58</f>
        <v>36.041874462596731</v>
      </c>
      <c r="T58" s="10">
        <f>PPRD!T58+RCV_RCY!T58+IMP!T58-EXP!T58+STK_CHG!T58-INTMARB!T58</f>
        <v>41.847033533963881</v>
      </c>
      <c r="U58" s="10">
        <f>PPRD!U58+RCV_RCY!U58+IMP!U58-EXP!U58+STK_CHG!U58-INTMARB!U58</f>
        <v>39.771367153912287</v>
      </c>
      <c r="V58" s="10">
        <f>PPRD!V58+RCV_RCY!V58+IMP!V58-EXP!V58+STK_CHG!V58-INTMARB!V58</f>
        <v>39.71186586414445</v>
      </c>
      <c r="W58" s="10">
        <f>PPRD!W58+RCV_RCY!W58+IMP!W58-EXP!W58+STK_CHG!W58-INTMARB!W58</f>
        <v>21.336801375752358</v>
      </c>
      <c r="X58" s="10">
        <f>PPRD!X58+RCV_RCY!X58+IMP!X58-EXP!X58+STK_CHG!X58-INTMARB!X58</f>
        <v>26.462940670679281</v>
      </c>
    </row>
    <row r="59" spans="1:24" ht="11.25" customHeight="1" x14ac:dyDescent="0.2">
      <c r="A59" s="42" t="s">
        <v>105</v>
      </c>
      <c r="B59" s="9" t="s">
        <v>106</v>
      </c>
      <c r="C59" s="10">
        <f>PPRD!C59+RCV_RCY!C59+IMP!C59-EXP!C59+STK_CHG!C59-INTMARB!C59</f>
        <v>2763.1604471195187</v>
      </c>
      <c r="D59" s="10">
        <f>PPRD!D59+RCV_RCY!D59+IMP!D59-EXP!D59+STK_CHG!D59-INTMARB!D59</f>
        <v>2134.5896818572655</v>
      </c>
      <c r="E59" s="10">
        <f>PPRD!E59+RCV_RCY!E59+IMP!E59-EXP!E59+STK_CHG!E59-INTMARB!E59</f>
        <v>2351.39011177988</v>
      </c>
      <c r="F59" s="10">
        <f>PPRD!F59+RCV_RCY!F59+IMP!F59-EXP!F59+STK_CHG!F59-INTMARB!F59</f>
        <v>2843.6754084264835</v>
      </c>
      <c r="G59" s="10">
        <f>PPRD!G59+RCV_RCY!G59+IMP!G59-EXP!G59+STK_CHG!G59-INTMARB!G59</f>
        <v>3134.0641444539988</v>
      </c>
      <c r="H59" s="10">
        <f>PPRD!H59+RCV_RCY!H59+IMP!H59-EXP!H59+STK_CHG!H59-INTMARB!H59</f>
        <v>3184.9622527944966</v>
      </c>
      <c r="I59" s="10">
        <f>PPRD!I59+RCV_RCY!I59+IMP!I59-EXP!I59+STK_CHG!I59-INTMARB!I59</f>
        <v>3184.7233877901972</v>
      </c>
      <c r="J59" s="10">
        <f>PPRD!J59+RCV_RCY!J59+IMP!J59-EXP!J59+STK_CHG!J59-INTMARB!J59</f>
        <v>3275.4370593293211</v>
      </c>
      <c r="K59" s="10">
        <f>PPRD!K59+RCV_RCY!K59+IMP!K59-EXP!K59+STK_CHG!K59-INTMARB!K59</f>
        <v>3710.4710232158204</v>
      </c>
      <c r="L59" s="10">
        <f>PPRD!L59+RCV_RCY!L59+IMP!L59-EXP!L59+STK_CHG!L59-INTMARB!L59</f>
        <v>3742.4047291487532</v>
      </c>
      <c r="M59" s="10">
        <f>PPRD!M59+RCV_RCY!M59+IMP!M59-EXP!M59+STK_CHG!M59-INTMARB!M59</f>
        <v>3982.2298366294071</v>
      </c>
      <c r="N59" s="10">
        <f>PPRD!N59+RCV_RCY!N59+IMP!N59-EXP!N59+STK_CHG!N59-INTMARB!N59</f>
        <v>3458.7035253654335</v>
      </c>
      <c r="O59" s="10">
        <f>PPRD!O59+RCV_RCY!O59+IMP!O59-EXP!O59+STK_CHG!O59-INTMARB!O59</f>
        <v>3654.5571797076527</v>
      </c>
      <c r="P59" s="10">
        <f>PPRD!P59+RCV_RCY!P59+IMP!P59-EXP!P59+STK_CHG!P59-INTMARB!P59</f>
        <v>3590.6897678417881</v>
      </c>
      <c r="Q59" s="10">
        <f>PPRD!Q59+RCV_RCY!Q59+IMP!Q59-EXP!Q59+STK_CHG!Q59-INTMARB!Q59</f>
        <v>3617.8704213241617</v>
      </c>
      <c r="R59" s="10">
        <f>PPRD!R59+RCV_RCY!R59+IMP!R59-EXP!R59+STK_CHG!R59-INTMARB!R59</f>
        <v>3513.733705932932</v>
      </c>
      <c r="S59" s="10">
        <f>PPRD!S59+RCV_RCY!S59+IMP!S59-EXP!S59+STK_CHG!S59-INTMARB!S59</f>
        <v>3606.5014617368874</v>
      </c>
      <c r="T59" s="10">
        <f>PPRD!T59+RCV_RCY!T59+IMP!T59-EXP!T59+STK_CHG!T59-INTMARB!T59</f>
        <v>3639.3331040412718</v>
      </c>
      <c r="U59" s="10">
        <f>PPRD!U59+RCV_RCY!U59+IMP!U59-EXP!U59+STK_CHG!U59-INTMARB!U59</f>
        <v>3462.5940670679274</v>
      </c>
      <c r="V59" s="10">
        <f>PPRD!V59+RCV_RCY!V59+IMP!V59-EXP!V59+STK_CHG!V59-INTMARB!V59</f>
        <v>3458.4595872742907</v>
      </c>
      <c r="W59" s="10">
        <f>PPRD!W59+RCV_RCY!W59+IMP!W59-EXP!W59+STK_CHG!W59-INTMARB!W59</f>
        <v>3394.5674978503871</v>
      </c>
      <c r="X59" s="10">
        <f>PPRD!X59+RCV_RCY!X59+IMP!X59-EXP!X59+STK_CHG!X59-INTMARB!X59</f>
        <v>3638.573860705073</v>
      </c>
    </row>
    <row r="60" spans="1:24" ht="11.25" customHeight="1" x14ac:dyDescent="0.2">
      <c r="A60" s="42" t="s">
        <v>107</v>
      </c>
      <c r="B60" s="9" t="s">
        <v>108</v>
      </c>
      <c r="C60" s="10">
        <f>PPRD!C60+RCV_RCY!C60+IMP!C60-EXP!C60+STK_CHG!C60-INTMARB!C60</f>
        <v>0</v>
      </c>
      <c r="D60" s="10">
        <f>PPRD!D60+RCV_RCY!D60+IMP!D60-EXP!D60+STK_CHG!D60-INTMARB!D60</f>
        <v>0</v>
      </c>
      <c r="E60" s="10">
        <f>PPRD!E60+RCV_RCY!E60+IMP!E60-EXP!E60+STK_CHG!E60-INTMARB!E60</f>
        <v>0</v>
      </c>
      <c r="F60" s="10">
        <f>PPRD!F60+RCV_RCY!F60+IMP!F60-EXP!F60+STK_CHG!F60-INTMARB!F60</f>
        <v>0</v>
      </c>
      <c r="G60" s="10">
        <f>PPRD!G60+RCV_RCY!G60+IMP!G60-EXP!G60+STK_CHG!G60-INTMARB!G60</f>
        <v>0</v>
      </c>
      <c r="H60" s="10">
        <f>PPRD!H60+RCV_RCY!H60+IMP!H60-EXP!H60+STK_CHG!H60-INTMARB!H60</f>
        <v>0</v>
      </c>
      <c r="I60" s="10">
        <f>PPRD!I60+RCV_RCY!I60+IMP!I60-EXP!I60+STK_CHG!I60-INTMARB!I60</f>
        <v>0</v>
      </c>
      <c r="J60" s="10">
        <f>PPRD!J60+RCV_RCY!J60+IMP!J60-EXP!J60+STK_CHG!J60-INTMARB!J60</f>
        <v>0</v>
      </c>
      <c r="K60" s="10">
        <f>PPRD!K60+RCV_RCY!K60+IMP!K60-EXP!K60+STK_CHG!K60-INTMARB!K60</f>
        <v>0</v>
      </c>
      <c r="L60" s="10">
        <f>PPRD!L60+RCV_RCY!L60+IMP!L60-EXP!L60+STK_CHG!L60-INTMARB!L60</f>
        <v>0</v>
      </c>
      <c r="M60" s="10">
        <f>PPRD!M60+RCV_RCY!M60+IMP!M60-EXP!M60+STK_CHG!M60-INTMARB!M60</f>
        <v>0</v>
      </c>
      <c r="N60" s="10">
        <f>PPRD!N60+RCV_RCY!N60+IMP!N60-EXP!N60+STK_CHG!N60-INTMARB!N60</f>
        <v>0</v>
      </c>
      <c r="O60" s="10">
        <f>PPRD!O60+RCV_RCY!O60+IMP!O60-EXP!O60+STK_CHG!O60-INTMARB!O60</f>
        <v>0</v>
      </c>
      <c r="P60" s="10">
        <f>PPRD!P60+RCV_RCY!P60+IMP!P60-EXP!P60+STK_CHG!P60-INTMARB!P60</f>
        <v>0</v>
      </c>
      <c r="Q60" s="10">
        <f>PPRD!Q60+RCV_RCY!Q60+IMP!Q60-EXP!Q60+STK_CHG!Q60-INTMARB!Q60</f>
        <v>0</v>
      </c>
      <c r="R60" s="10">
        <f>PPRD!R60+RCV_RCY!R60+IMP!R60-EXP!R60+STK_CHG!R60-INTMARB!R60</f>
        <v>0</v>
      </c>
      <c r="S60" s="10">
        <f>PPRD!S60+RCV_RCY!S60+IMP!S60-EXP!S60+STK_CHG!S60-INTMARB!S60</f>
        <v>0</v>
      </c>
      <c r="T60" s="10">
        <f>PPRD!T60+RCV_RCY!T60+IMP!T60-EXP!T60+STK_CHG!T60-INTMARB!T60</f>
        <v>0</v>
      </c>
      <c r="U60" s="10">
        <f>PPRD!U60+RCV_RCY!U60+IMP!U60-EXP!U60+STK_CHG!U60-INTMARB!U60</f>
        <v>0</v>
      </c>
      <c r="V60" s="10">
        <f>PPRD!V60+RCV_RCY!V60+IMP!V60-EXP!V60+STK_CHG!V60-INTMARB!V60</f>
        <v>0</v>
      </c>
      <c r="W60" s="10">
        <f>PPRD!W60+RCV_RCY!W60+IMP!W60-EXP!W60+STK_CHG!W60-INTMARB!W60</f>
        <v>0</v>
      </c>
      <c r="X60" s="10">
        <f>PPRD!X60+RCV_RCY!X60+IMP!X60-EXP!X60+STK_CHG!X60-INTMARB!X60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PPRD!C61+RCV_RCY!C61+IMP!C61-EXP!C61+STK_CHG!C61-INTMARB!C61</f>
        <v>0</v>
      </c>
      <c r="D61" s="10">
        <f>PPRD!D61+RCV_RCY!D61+IMP!D61-EXP!D61+STK_CHG!D61-INTMARB!D61</f>
        <v>0</v>
      </c>
      <c r="E61" s="10">
        <f>PPRD!E61+RCV_RCY!E61+IMP!E61-EXP!E61+STK_CHG!E61-INTMARB!E61</f>
        <v>0.7165090283748925</v>
      </c>
      <c r="F61" s="10">
        <f>PPRD!F61+RCV_RCY!F61+IMP!F61-EXP!F61+STK_CHG!F61-INTMARB!F61</f>
        <v>0</v>
      </c>
      <c r="G61" s="10">
        <f>PPRD!G61+RCV_RCY!G61+IMP!G61-EXP!G61+STK_CHG!G61-INTMARB!G61</f>
        <v>0</v>
      </c>
      <c r="H61" s="10">
        <f>PPRD!H61+RCV_RCY!H61+IMP!H61-EXP!H61+STK_CHG!H61-INTMARB!H61</f>
        <v>0</v>
      </c>
      <c r="I61" s="10">
        <f>PPRD!I61+RCV_RCY!I61+IMP!I61-EXP!I61+STK_CHG!I61-INTMARB!I61</f>
        <v>0</v>
      </c>
      <c r="J61" s="10">
        <f>PPRD!J61+RCV_RCY!J61+IMP!J61-EXP!J61+STK_CHG!J61-INTMARB!J61</f>
        <v>1.265864144453998</v>
      </c>
      <c r="K61" s="10">
        <f>PPRD!K61+RCV_RCY!K61+IMP!K61-EXP!K61+STK_CHG!K61-INTMARB!K61</f>
        <v>0.5970765262252794</v>
      </c>
      <c r="L61" s="10">
        <f>PPRD!L61+RCV_RCY!L61+IMP!L61-EXP!L61+STK_CHG!L61-INTMARB!L61</f>
        <v>1.0748065348237319</v>
      </c>
      <c r="M61" s="10">
        <f>PPRD!M61+RCV_RCY!M61+IMP!M61-EXP!M61+STK_CHG!M61-INTMARB!M61</f>
        <v>3.0810834049871021</v>
      </c>
      <c r="N61" s="10">
        <f>PPRD!N61+RCV_RCY!N61+IMP!N61-EXP!N61+STK_CHG!N61-INTMARB!N61</f>
        <v>13.06483233018057</v>
      </c>
      <c r="O61" s="10">
        <f>PPRD!O61+RCV_RCY!O61+IMP!O61-EXP!O61+STK_CHG!O61-INTMARB!O61</f>
        <v>27.300085984522781</v>
      </c>
      <c r="P61" s="10">
        <f>PPRD!P61+RCV_RCY!P61+IMP!P61-EXP!P61+STK_CHG!P61-INTMARB!P61</f>
        <v>19.633104041272571</v>
      </c>
      <c r="Q61" s="10">
        <f>PPRD!Q61+RCV_RCY!Q61+IMP!Q61-EXP!Q61+STK_CHG!Q61-INTMARB!Q61</f>
        <v>19.346517626827168</v>
      </c>
      <c r="R61" s="10">
        <f>PPRD!R61+RCV_RCY!R61+IMP!R61-EXP!R61+STK_CHG!R61-INTMARB!R61</f>
        <v>18.319518486672401</v>
      </c>
      <c r="S61" s="10">
        <f>PPRD!S61+RCV_RCY!S61+IMP!S61-EXP!S61+STK_CHG!S61-INTMARB!S61</f>
        <v>17.650730868443681</v>
      </c>
      <c r="T61" s="10">
        <f>PPRD!T61+RCV_RCY!T61+IMP!T61-EXP!T61+STK_CHG!T61-INTMARB!T61</f>
        <v>18.044110060189169</v>
      </c>
      <c r="U61" s="10">
        <f>PPRD!U61+RCV_RCY!U61+IMP!U61-EXP!U61+STK_CHG!U61-INTMARB!U61</f>
        <v>20.658641444539981</v>
      </c>
      <c r="V61" s="10">
        <f>PPRD!V61+RCV_RCY!V61+IMP!V61-EXP!V61+STK_CHG!V61-INTMARB!V61</f>
        <v>18.97136715391229</v>
      </c>
      <c r="W61" s="10">
        <f>PPRD!W61+RCV_RCY!W61+IMP!W61-EXP!W61+STK_CHG!W61-INTMARB!W61</f>
        <v>18.440928632846081</v>
      </c>
      <c r="X61" s="10">
        <f>PPRD!X61+RCV_RCY!X61+IMP!X61-EXP!X61+STK_CHG!X61-INTMARB!X61</f>
        <v>23.1688736027515</v>
      </c>
    </row>
    <row r="62" spans="1:24" ht="11.25" customHeight="1" x14ac:dyDescent="0.2">
      <c r="A62" s="42" t="s">
        <v>111</v>
      </c>
      <c r="B62" s="9" t="s">
        <v>112</v>
      </c>
      <c r="C62" s="10">
        <f>PPRD!C62+RCV_RCY!C62+IMP!C62-EXP!C62+STK_CHG!C62-INTMARB!C62</f>
        <v>0</v>
      </c>
      <c r="D62" s="10">
        <f>PPRD!D62+RCV_RCY!D62+IMP!D62-EXP!D62+STK_CHG!D62-INTMARB!D62</f>
        <v>0</v>
      </c>
      <c r="E62" s="10">
        <f>PPRD!E62+RCV_RCY!E62+IMP!E62-EXP!E62+STK_CHG!E62-INTMARB!E62</f>
        <v>0</v>
      </c>
      <c r="F62" s="10">
        <f>PPRD!F62+RCV_RCY!F62+IMP!F62-EXP!F62+STK_CHG!F62-INTMARB!F62</f>
        <v>0</v>
      </c>
      <c r="G62" s="10">
        <f>PPRD!G62+RCV_RCY!G62+IMP!G62-EXP!G62+STK_CHG!G62-INTMARB!G62</f>
        <v>0</v>
      </c>
      <c r="H62" s="10">
        <f>PPRD!H62+RCV_RCY!H62+IMP!H62-EXP!H62+STK_CHG!H62-INTMARB!H62</f>
        <v>0</v>
      </c>
      <c r="I62" s="10">
        <f>PPRD!I62+RCV_RCY!I62+IMP!I62-EXP!I62+STK_CHG!I62-INTMARB!I62</f>
        <v>0</v>
      </c>
      <c r="J62" s="10">
        <f>PPRD!J62+RCV_RCY!J62+IMP!J62-EXP!J62+STK_CHG!J62-INTMARB!J62</f>
        <v>0</v>
      </c>
      <c r="K62" s="10">
        <f>PPRD!K62+RCV_RCY!K62+IMP!K62-EXP!K62+STK_CHG!K62-INTMARB!K62</f>
        <v>0</v>
      </c>
      <c r="L62" s="10">
        <f>PPRD!L62+RCV_RCY!L62+IMP!L62-EXP!L62+STK_CHG!L62-INTMARB!L62</f>
        <v>0</v>
      </c>
      <c r="M62" s="10">
        <f>PPRD!M62+RCV_RCY!M62+IMP!M62-EXP!M62+STK_CHG!M62-INTMARB!M62</f>
        <v>0</v>
      </c>
      <c r="N62" s="10">
        <f>PPRD!N62+RCV_RCY!N62+IMP!N62-EXP!N62+STK_CHG!N62-INTMARB!N62</f>
        <v>0</v>
      </c>
      <c r="O62" s="10">
        <f>PPRD!O62+RCV_RCY!O62+IMP!O62-EXP!O62+STK_CHG!O62-INTMARB!O62</f>
        <v>2.3903697334479789E-2</v>
      </c>
      <c r="P62" s="10">
        <f>PPRD!P62+RCV_RCY!P62+IMP!P62-EXP!P62+STK_CHG!P62-INTMARB!P62</f>
        <v>0.16715391229578669</v>
      </c>
      <c r="Q62" s="10">
        <f>PPRD!Q62+RCV_RCY!Q62+IMP!Q62-EXP!Q62+STK_CHG!Q62-INTMARB!Q62</f>
        <v>1.9346517626827171</v>
      </c>
      <c r="R62" s="10">
        <f>PPRD!R62+RCV_RCY!R62+IMP!R62-EXP!R62+STK_CHG!R62-INTMARB!R62</f>
        <v>1.146431642304385</v>
      </c>
      <c r="S62" s="10">
        <f>PPRD!S62+RCV_RCY!S62+IMP!S62-EXP!S62+STK_CHG!S62-INTMARB!S62</f>
        <v>1.6957867583834909</v>
      </c>
      <c r="T62" s="10">
        <f>PPRD!T62+RCV_RCY!T62+IMP!T62-EXP!T62+STK_CHG!T62-INTMARB!T62</f>
        <v>2.0224419604471189</v>
      </c>
      <c r="U62" s="10">
        <f>PPRD!U62+RCV_RCY!U62+IMP!U62-EXP!U62+STK_CHG!U62-INTMARB!U62</f>
        <v>2.032244196044712</v>
      </c>
      <c r="V62" s="10">
        <f>PPRD!V62+RCV_RCY!V62+IMP!V62-EXP!V62+STK_CHG!V62-INTMARB!V62</f>
        <v>2.0343938091143592</v>
      </c>
      <c r="W62" s="10">
        <f>PPRD!W62+RCV_RCY!W62+IMP!W62-EXP!W62+STK_CHG!W62-INTMARB!W62</f>
        <v>2.035081685296646</v>
      </c>
      <c r="X62" s="10">
        <f>PPRD!X62+RCV_RCY!X62+IMP!X62-EXP!X62+STK_CHG!X62-INTMARB!X62</f>
        <v>2.0945829750644882</v>
      </c>
    </row>
    <row r="63" spans="1:24" ht="11.25" customHeight="1" x14ac:dyDescent="0.2">
      <c r="A63" s="42" t="s">
        <v>113</v>
      </c>
      <c r="B63" s="9" t="s">
        <v>114</v>
      </c>
      <c r="C63" s="10">
        <f>PPRD!C63+RCV_RCY!C63+IMP!C63-EXP!C63+STK_CHG!C63-INTMARB!C63</f>
        <v>0</v>
      </c>
      <c r="D63" s="10">
        <f>PPRD!D63+RCV_RCY!D63+IMP!D63-EXP!D63+STK_CHG!D63-INTMARB!D63</f>
        <v>0</v>
      </c>
      <c r="E63" s="10">
        <f>PPRD!E63+RCV_RCY!E63+IMP!E63-EXP!E63+STK_CHG!E63-INTMARB!E63</f>
        <v>0</v>
      </c>
      <c r="F63" s="10">
        <f>PPRD!F63+RCV_RCY!F63+IMP!F63-EXP!F63+STK_CHG!F63-INTMARB!F63</f>
        <v>0</v>
      </c>
      <c r="G63" s="10">
        <f>PPRD!G63+RCV_RCY!G63+IMP!G63-EXP!G63+STK_CHG!G63-INTMARB!G63</f>
        <v>0</v>
      </c>
      <c r="H63" s="10">
        <f>PPRD!H63+RCV_RCY!H63+IMP!H63-EXP!H63+STK_CHG!H63-INTMARB!H63</f>
        <v>0</v>
      </c>
      <c r="I63" s="10">
        <f>PPRD!I63+RCV_RCY!I63+IMP!I63-EXP!I63+STK_CHG!I63-INTMARB!I63</f>
        <v>0</v>
      </c>
      <c r="J63" s="10">
        <f>PPRD!J63+RCV_RCY!J63+IMP!J63-EXP!J63+STK_CHG!J63-INTMARB!J63</f>
        <v>0</v>
      </c>
      <c r="K63" s="10">
        <f>PPRD!K63+RCV_RCY!K63+IMP!K63-EXP!K63+STK_CHG!K63-INTMARB!K63</f>
        <v>0</v>
      </c>
      <c r="L63" s="10">
        <f>PPRD!L63+RCV_RCY!L63+IMP!L63-EXP!L63+STK_CHG!L63-INTMARB!L63</f>
        <v>2.5605331040412729</v>
      </c>
      <c r="M63" s="10">
        <f>PPRD!M63+RCV_RCY!M63+IMP!M63-EXP!M63+STK_CHG!M63-INTMARB!M63</f>
        <v>46.726139294926902</v>
      </c>
      <c r="N63" s="10">
        <f>PPRD!N63+RCV_RCY!N63+IMP!N63-EXP!N63+STK_CHG!N63-INTMARB!N63</f>
        <v>47.366122098022359</v>
      </c>
      <c r="O63" s="10">
        <f>PPRD!O63+RCV_RCY!O63+IMP!O63-EXP!O63+STK_CHG!O63-INTMARB!O63</f>
        <v>58.887618228718829</v>
      </c>
      <c r="P63" s="10">
        <f>PPRD!P63+RCV_RCY!P63+IMP!P63-EXP!P63+STK_CHG!P63-INTMARB!P63</f>
        <v>55.687188306104908</v>
      </c>
      <c r="Q63" s="10">
        <f>PPRD!Q63+RCV_RCY!Q63+IMP!Q63-EXP!Q63+STK_CHG!Q63-INTMARB!Q63</f>
        <v>41.606878761822884</v>
      </c>
      <c r="R63" s="10">
        <f>PPRD!R63+RCV_RCY!R63+IMP!R63-EXP!R63+STK_CHG!R63-INTMARB!R63</f>
        <v>61.450300945829753</v>
      </c>
      <c r="S63" s="10">
        <f>PPRD!S63+RCV_RCY!S63+IMP!S63-EXP!S63+STK_CHG!S63-INTMARB!S63</f>
        <v>81.293637145313852</v>
      </c>
      <c r="T63" s="10">
        <f>PPRD!T63+RCV_RCY!T63+IMP!T63-EXP!T63+STK_CHG!T63-INTMARB!T63</f>
        <v>91.073086844367992</v>
      </c>
      <c r="U63" s="10">
        <f>PPRD!U63+RCV_RCY!U63+IMP!U63-EXP!U63+STK_CHG!U63-INTMARB!U63</f>
        <v>90.436887360275136</v>
      </c>
      <c r="V63" s="10">
        <f>PPRD!V63+RCV_RCY!V63+IMP!V63-EXP!V63+STK_CHG!V63-INTMARB!V63</f>
        <v>97.812811693895114</v>
      </c>
      <c r="W63" s="10">
        <f>PPRD!W63+RCV_RCY!W63+IMP!W63-EXP!W63+STK_CHG!W63-INTMARB!W63</f>
        <v>91.629406706792764</v>
      </c>
      <c r="X63" s="10">
        <f>PPRD!X63+RCV_RCY!X63+IMP!X63-EXP!X63+STK_CHG!X63-INTMARB!X63</f>
        <v>120.94118658641443</v>
      </c>
    </row>
    <row r="64" spans="1:24" ht="11.25" customHeight="1" x14ac:dyDescent="0.2">
      <c r="A64" s="42" t="s">
        <v>115</v>
      </c>
      <c r="B64" s="9" t="s">
        <v>116</v>
      </c>
      <c r="C64" s="10">
        <f>PPRD!C64+RCV_RCY!C64+IMP!C64-EXP!C64+STK_CHG!C64-INTMARB!C64</f>
        <v>0</v>
      </c>
      <c r="D64" s="10">
        <f>PPRD!D64+RCV_RCY!D64+IMP!D64-EXP!D64+STK_CHG!D64-INTMARB!D64</f>
        <v>0</v>
      </c>
      <c r="E64" s="10">
        <f>PPRD!E64+RCV_RCY!E64+IMP!E64-EXP!E64+STK_CHG!E64-INTMARB!E64</f>
        <v>0</v>
      </c>
      <c r="F64" s="10">
        <f>PPRD!F64+RCV_RCY!F64+IMP!F64-EXP!F64+STK_CHG!F64-INTMARB!F64</f>
        <v>0</v>
      </c>
      <c r="G64" s="10">
        <f>PPRD!G64+RCV_RCY!G64+IMP!G64-EXP!G64+STK_CHG!G64-INTMARB!G64</f>
        <v>0</v>
      </c>
      <c r="H64" s="10">
        <f>PPRD!H64+RCV_RCY!H64+IMP!H64-EXP!H64+STK_CHG!H64-INTMARB!H64</f>
        <v>0</v>
      </c>
      <c r="I64" s="10">
        <f>PPRD!I64+RCV_RCY!I64+IMP!I64-EXP!I64+STK_CHG!I64-INTMARB!I64</f>
        <v>0</v>
      </c>
      <c r="J64" s="10">
        <f>PPRD!J64+RCV_RCY!J64+IMP!J64-EXP!J64+STK_CHG!J64-INTMARB!J64</f>
        <v>0</v>
      </c>
      <c r="K64" s="10">
        <f>PPRD!K64+RCV_RCY!K64+IMP!K64-EXP!K64+STK_CHG!K64-INTMARB!K64</f>
        <v>0</v>
      </c>
      <c r="L64" s="10">
        <f>PPRD!L64+RCV_RCY!L64+IMP!L64-EXP!L64+STK_CHG!L64-INTMARB!L64</f>
        <v>0</v>
      </c>
      <c r="M64" s="10">
        <f>PPRD!M64+RCV_RCY!M64+IMP!M64-EXP!M64+STK_CHG!M64-INTMARB!M64</f>
        <v>0</v>
      </c>
      <c r="N64" s="10">
        <f>PPRD!N64+RCV_RCY!N64+IMP!N64-EXP!N64+STK_CHG!N64-INTMARB!N64</f>
        <v>0</v>
      </c>
      <c r="O64" s="10">
        <f>PPRD!O64+RCV_RCY!O64+IMP!O64-EXP!O64+STK_CHG!O64-INTMARB!O64</f>
        <v>0</v>
      </c>
      <c r="P64" s="10">
        <f>PPRD!P64+RCV_RCY!P64+IMP!P64-EXP!P64+STK_CHG!P64-INTMARB!P64</f>
        <v>0</v>
      </c>
      <c r="Q64" s="10">
        <f>PPRD!Q64+RCV_RCY!Q64+IMP!Q64-EXP!Q64+STK_CHG!Q64-INTMARB!Q64</f>
        <v>0</v>
      </c>
      <c r="R64" s="10">
        <f>PPRD!R64+RCV_RCY!R64+IMP!R64-EXP!R64+STK_CHG!R64-INTMARB!R64</f>
        <v>0</v>
      </c>
      <c r="S64" s="10">
        <f>PPRD!S64+RCV_RCY!S64+IMP!S64-EXP!S64+STK_CHG!S64-INTMARB!S64</f>
        <v>0</v>
      </c>
      <c r="T64" s="10">
        <f>PPRD!T64+RCV_RCY!T64+IMP!T64-EXP!T64+STK_CHG!T64-INTMARB!T64</f>
        <v>0</v>
      </c>
      <c r="U64" s="10">
        <f>PPRD!U64+RCV_RCY!U64+IMP!U64-EXP!U64+STK_CHG!U64-INTMARB!U64</f>
        <v>0</v>
      </c>
      <c r="V64" s="10">
        <f>PPRD!V64+RCV_RCY!V64+IMP!V64-EXP!V64+STK_CHG!V64-INTMARB!V64</f>
        <v>0</v>
      </c>
      <c r="W64" s="10">
        <f>PPRD!W64+RCV_RCY!W64+IMP!W64-EXP!W64+STK_CHG!W64-INTMARB!W64</f>
        <v>0</v>
      </c>
      <c r="X64" s="10">
        <f>PPRD!X64+RCV_RCY!X64+IMP!X64-EXP!X64+STK_CHG!X64-INTMARB!X64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PPRD!C65+RCV_RCY!C65+IMP!C65-EXP!C65+STK_CHG!C65-INTMARB!C65</f>
        <v>0</v>
      </c>
      <c r="D65" s="10">
        <f>PPRD!D65+RCV_RCY!D65+IMP!D65-EXP!D65+STK_CHG!D65-INTMARB!D65</f>
        <v>0</v>
      </c>
      <c r="E65" s="10">
        <f>PPRD!E65+RCV_RCY!E65+IMP!E65-EXP!E65+STK_CHG!E65-INTMARB!E65</f>
        <v>0</v>
      </c>
      <c r="F65" s="10">
        <f>PPRD!F65+RCV_RCY!F65+IMP!F65-EXP!F65+STK_CHG!F65-INTMARB!F65</f>
        <v>0</v>
      </c>
      <c r="G65" s="10">
        <f>PPRD!G65+RCV_RCY!G65+IMP!G65-EXP!G65+STK_CHG!G65-INTMARB!G65</f>
        <v>0</v>
      </c>
      <c r="H65" s="10">
        <f>PPRD!H65+RCV_RCY!H65+IMP!H65-EXP!H65+STK_CHG!H65-INTMARB!H65</f>
        <v>0</v>
      </c>
      <c r="I65" s="10">
        <f>PPRD!I65+RCV_RCY!I65+IMP!I65-EXP!I65+STK_CHG!I65-INTMARB!I65</f>
        <v>0</v>
      </c>
      <c r="J65" s="10">
        <f>PPRD!J65+RCV_RCY!J65+IMP!J65-EXP!J65+STK_CHG!J65-INTMARB!J65</f>
        <v>82.825881341358553</v>
      </c>
      <c r="K65" s="10">
        <f>PPRD!K65+RCV_RCY!K65+IMP!K65-EXP!K65+STK_CHG!K65-INTMARB!K65</f>
        <v>128.03215821152193</v>
      </c>
      <c r="L65" s="10">
        <f>PPRD!L65+RCV_RCY!L65+IMP!L65-EXP!L65+STK_CHG!L65-INTMARB!L65</f>
        <v>164.21719690455717</v>
      </c>
      <c r="M65" s="10">
        <f>PPRD!M65+RCV_RCY!M65+IMP!M65-EXP!M65+STK_CHG!M65-INTMARB!M65</f>
        <v>68.632330180567507</v>
      </c>
      <c r="N65" s="10">
        <f>PPRD!N65+RCV_RCY!N65+IMP!N65-EXP!N65+STK_CHG!N65-INTMARB!N65</f>
        <v>147.49269131556318</v>
      </c>
      <c r="O65" s="10">
        <f>PPRD!O65+RCV_RCY!O65+IMP!O65-EXP!O65+STK_CHG!O65-INTMARB!O65</f>
        <v>158.66560619088563</v>
      </c>
      <c r="P65" s="10">
        <f>PPRD!P65+RCV_RCY!P65+IMP!P65-EXP!P65+STK_CHG!P65-INTMARB!P65</f>
        <v>147.73439380911432</v>
      </c>
      <c r="Q65" s="10">
        <f>PPRD!Q65+RCV_RCY!Q65+IMP!Q65-EXP!Q65+STK_CHG!Q65-INTMARB!Q65</f>
        <v>125.04342218400687</v>
      </c>
      <c r="R65" s="10">
        <f>PPRD!R65+RCV_RCY!R65+IMP!R65-EXP!R65+STK_CHG!R65-INTMARB!R65</f>
        <v>141.02794496990538</v>
      </c>
      <c r="S65" s="10">
        <f>PPRD!S65+RCV_RCY!S65+IMP!S65-EXP!S65+STK_CHG!S65-INTMARB!S65</f>
        <v>175.86517626827165</v>
      </c>
      <c r="T65" s="10">
        <f>PPRD!T65+RCV_RCY!T65+IMP!T65-EXP!T65+STK_CHG!T65-INTMARB!T65</f>
        <v>206.15631986242477</v>
      </c>
      <c r="U65" s="10">
        <f>PPRD!U65+RCV_RCY!U65+IMP!U65-EXP!U65+STK_CHG!U65-INTMARB!U65</f>
        <v>206.63327601031816</v>
      </c>
      <c r="V65" s="10">
        <f>PPRD!V65+RCV_RCY!V65+IMP!V65-EXP!V65+STK_CHG!V65-INTMARB!V65</f>
        <v>320.02914875322443</v>
      </c>
      <c r="W65" s="10">
        <f>PPRD!W65+RCV_RCY!W65+IMP!W65-EXP!W65+STK_CHG!W65-INTMARB!W65</f>
        <v>391.6232158211522</v>
      </c>
      <c r="X65" s="10">
        <f>PPRD!X65+RCV_RCY!X65+IMP!X65-EXP!X65+STK_CHG!X65-INTMARB!X65</f>
        <v>374.82209802235582</v>
      </c>
    </row>
    <row r="66" spans="1:24" ht="11.25" customHeight="1" x14ac:dyDescent="0.2">
      <c r="A66" s="42" t="s">
        <v>119</v>
      </c>
      <c r="B66" s="9" t="s">
        <v>120</v>
      </c>
      <c r="C66" s="10">
        <f>PPRD!C66+RCV_RCY!C66+IMP!C66-EXP!C66+STK_CHG!C66-INTMARB!C66</f>
        <v>0</v>
      </c>
      <c r="D66" s="10">
        <f>PPRD!D66+RCV_RCY!D66+IMP!D66-EXP!D66+STK_CHG!D66-INTMARB!D66</f>
        <v>0</v>
      </c>
      <c r="E66" s="10">
        <f>PPRD!E66+RCV_RCY!E66+IMP!E66-EXP!E66+STK_CHG!E66-INTMARB!E66</f>
        <v>0</v>
      </c>
      <c r="F66" s="10">
        <f>PPRD!F66+RCV_RCY!F66+IMP!F66-EXP!F66+STK_CHG!F66-INTMARB!F66</f>
        <v>0</v>
      </c>
      <c r="G66" s="10">
        <f>PPRD!G66+RCV_RCY!G66+IMP!G66-EXP!G66+STK_CHG!G66-INTMARB!G66</f>
        <v>0</v>
      </c>
      <c r="H66" s="10">
        <f>PPRD!H66+RCV_RCY!H66+IMP!H66-EXP!H66+STK_CHG!H66-INTMARB!H66</f>
        <v>0</v>
      </c>
      <c r="I66" s="10">
        <f>PPRD!I66+RCV_RCY!I66+IMP!I66-EXP!I66+STK_CHG!I66-INTMARB!I66</f>
        <v>0</v>
      </c>
      <c r="J66" s="10">
        <f>PPRD!J66+RCV_RCY!J66+IMP!J66-EXP!J66+STK_CHG!J66-INTMARB!J66</f>
        <v>-4.3947549441100593</v>
      </c>
      <c r="K66" s="10">
        <f>PPRD!K66+RCV_RCY!K66+IMP!K66-EXP!K66+STK_CHG!K66-INTMARB!K66</f>
        <v>0</v>
      </c>
      <c r="L66" s="10">
        <f>PPRD!L66+RCV_RCY!L66+IMP!L66-EXP!L66+STK_CHG!L66-INTMARB!L66</f>
        <v>-1.7674978503869301</v>
      </c>
      <c r="M66" s="10">
        <f>PPRD!M66+RCV_RCY!M66+IMP!M66-EXP!M66+STK_CHG!M66-INTMARB!M66</f>
        <v>0.88374892519346515</v>
      </c>
      <c r="N66" s="10">
        <f>PPRD!N66+RCV_RCY!N66+IMP!N66-EXP!N66+STK_CHG!N66-INTMARB!N66</f>
        <v>-8.8373172828890798</v>
      </c>
      <c r="O66" s="10">
        <f>PPRD!O66+RCV_RCY!O66+IMP!O66-EXP!O66+STK_CHG!O66-INTMARB!O66</f>
        <v>7.0937231298366292</v>
      </c>
      <c r="P66" s="10">
        <f>PPRD!P66+RCV_RCY!P66+IMP!P66-EXP!P66+STK_CHG!P66-INTMARB!P66</f>
        <v>0</v>
      </c>
      <c r="Q66" s="10">
        <f>PPRD!Q66+RCV_RCY!Q66+IMP!Q66-EXP!Q66+STK_CHG!Q66-INTMARB!Q66</f>
        <v>0</v>
      </c>
      <c r="R66" s="10">
        <f>PPRD!R66+RCV_RCY!R66+IMP!R66-EXP!R66+STK_CHG!R66-INTMARB!R66</f>
        <v>0</v>
      </c>
      <c r="S66" s="10">
        <f>PPRD!S66+RCV_RCY!S66+IMP!S66-EXP!S66+STK_CHG!S66-INTMARB!S66</f>
        <v>0</v>
      </c>
      <c r="T66" s="10">
        <f>PPRD!T66+RCV_RCY!T66+IMP!T66-EXP!T66+STK_CHG!T66-INTMARB!T66</f>
        <v>0</v>
      </c>
      <c r="U66" s="10">
        <f>PPRD!U66+RCV_RCY!U66+IMP!U66-EXP!U66+STK_CHG!U66-INTMARB!U66</f>
        <v>0</v>
      </c>
      <c r="V66" s="10">
        <f>PPRD!V66+RCV_RCY!V66+IMP!V66-EXP!V66+STK_CHG!V66-INTMARB!V66</f>
        <v>0</v>
      </c>
      <c r="W66" s="10">
        <f>PPRD!W66+RCV_RCY!W66+IMP!W66-EXP!W66+STK_CHG!W66-INTMARB!W66</f>
        <v>0</v>
      </c>
      <c r="X66" s="10">
        <f>PPRD!X66+RCV_RCY!X66+IMP!X66-EXP!X66+STK_CHG!X66-INTMARB!X66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PPRD!C67+RCV_RCY!C67+IMP!C67-EXP!C67+STK_CHG!C67-INTMARB!C67</f>
        <v>0</v>
      </c>
      <c r="D67" s="10">
        <f>PPRD!D67+RCV_RCY!D67+IMP!D67-EXP!D67+STK_CHG!D67-INTMARB!D67</f>
        <v>0</v>
      </c>
      <c r="E67" s="10">
        <f>PPRD!E67+RCV_RCY!E67+IMP!E67-EXP!E67+STK_CHG!E67-INTMARB!E67</f>
        <v>0</v>
      </c>
      <c r="F67" s="10">
        <f>PPRD!F67+RCV_RCY!F67+IMP!F67-EXP!F67+STK_CHG!F67-INTMARB!F67</f>
        <v>0</v>
      </c>
      <c r="G67" s="10">
        <f>PPRD!G67+RCV_RCY!G67+IMP!G67-EXP!G67+STK_CHG!G67-INTMARB!G67</f>
        <v>0</v>
      </c>
      <c r="H67" s="10">
        <f>PPRD!H67+RCV_RCY!H67+IMP!H67-EXP!H67+STK_CHG!H67-INTMARB!H67</f>
        <v>0</v>
      </c>
      <c r="I67" s="10">
        <f>PPRD!I67+RCV_RCY!I67+IMP!I67-EXP!I67+STK_CHG!I67-INTMARB!I67</f>
        <v>0</v>
      </c>
      <c r="J67" s="10">
        <f>PPRD!J67+RCV_RCY!J67+IMP!J67-EXP!J67+STK_CHG!J67-INTMARB!J67</f>
        <v>0</v>
      </c>
      <c r="K67" s="10">
        <f>PPRD!K67+RCV_RCY!K67+IMP!K67-EXP!K67+STK_CHG!K67-INTMARB!K67</f>
        <v>0</v>
      </c>
      <c r="L67" s="10">
        <f>PPRD!L67+RCV_RCY!L67+IMP!L67-EXP!L67+STK_CHG!L67-INTMARB!L67</f>
        <v>0</v>
      </c>
      <c r="M67" s="10">
        <f>PPRD!M67+RCV_RCY!M67+IMP!M67-EXP!M67+STK_CHG!M67-INTMARB!M67</f>
        <v>0</v>
      </c>
      <c r="N67" s="10">
        <f>PPRD!N67+RCV_RCY!N67+IMP!N67-EXP!N67+STK_CHG!N67-INTMARB!N67</f>
        <v>0</v>
      </c>
      <c r="O67" s="10">
        <f>PPRD!O67+RCV_RCY!O67+IMP!O67-EXP!O67+STK_CHG!O67-INTMARB!O67</f>
        <v>0</v>
      </c>
      <c r="P67" s="10">
        <f>PPRD!P67+RCV_RCY!P67+IMP!P67-EXP!P67+STK_CHG!P67-INTMARB!P67</f>
        <v>0</v>
      </c>
      <c r="Q67" s="10">
        <f>PPRD!Q67+RCV_RCY!Q67+IMP!Q67-EXP!Q67+STK_CHG!Q67-INTMARB!Q67</f>
        <v>0</v>
      </c>
      <c r="R67" s="10">
        <f>PPRD!R67+RCV_RCY!R67+IMP!R67-EXP!R67+STK_CHG!R67-INTMARB!R67</f>
        <v>0</v>
      </c>
      <c r="S67" s="10">
        <f>PPRD!S67+RCV_RCY!S67+IMP!S67-EXP!S67+STK_CHG!S67-INTMARB!S67</f>
        <v>0</v>
      </c>
      <c r="T67" s="10">
        <f>PPRD!T67+RCV_RCY!T67+IMP!T67-EXP!T67+STK_CHG!T67-INTMARB!T67</f>
        <v>0</v>
      </c>
      <c r="U67" s="10">
        <f>PPRD!U67+RCV_RCY!U67+IMP!U67-EXP!U67+STK_CHG!U67-INTMARB!U67</f>
        <v>0</v>
      </c>
      <c r="V67" s="10">
        <f>PPRD!V67+RCV_RCY!V67+IMP!V67-EXP!V67+STK_CHG!V67-INTMARB!V67</f>
        <v>0</v>
      </c>
      <c r="W67" s="10">
        <f>PPRD!W67+RCV_RCY!W67+IMP!W67-EXP!W67+STK_CHG!W67-INTMARB!W67</f>
        <v>0</v>
      </c>
      <c r="X67" s="10">
        <f>PPRD!X67+RCV_RCY!X67+IMP!X67-EXP!X67+STK_CHG!X67-INTMARB!X67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PPRD!C68+RCV_RCY!C68+IMP!C68-EXP!C68+STK_CHG!C68-INTMARB!C68</f>
        <v>0</v>
      </c>
      <c r="D68" s="10">
        <f>PPRD!D68+RCV_RCY!D68+IMP!D68-EXP!D68+STK_CHG!D68-INTMARB!D68</f>
        <v>0</v>
      </c>
      <c r="E68" s="10">
        <f>PPRD!E68+RCV_RCY!E68+IMP!E68-EXP!E68+STK_CHG!E68-INTMARB!E68</f>
        <v>0</v>
      </c>
      <c r="F68" s="10">
        <f>PPRD!F68+RCV_RCY!F68+IMP!F68-EXP!F68+STK_CHG!F68-INTMARB!F68</f>
        <v>0</v>
      </c>
      <c r="G68" s="10">
        <f>PPRD!G68+RCV_RCY!G68+IMP!G68-EXP!G68+STK_CHG!G68-INTMARB!G68</f>
        <v>0</v>
      </c>
      <c r="H68" s="10">
        <f>PPRD!H68+RCV_RCY!H68+IMP!H68-EXP!H68+STK_CHG!H68-INTMARB!H68</f>
        <v>0</v>
      </c>
      <c r="I68" s="10">
        <f>PPRD!I68+RCV_RCY!I68+IMP!I68-EXP!I68+STK_CHG!I68-INTMARB!I68</f>
        <v>0</v>
      </c>
      <c r="J68" s="10">
        <f>PPRD!J68+RCV_RCY!J68+IMP!J68-EXP!J68+STK_CHG!J68-INTMARB!J68</f>
        <v>0</v>
      </c>
      <c r="K68" s="10">
        <f>PPRD!K68+RCV_RCY!K68+IMP!K68-EXP!K68+STK_CHG!K68-INTMARB!K68</f>
        <v>0</v>
      </c>
      <c r="L68" s="10">
        <f>PPRD!L68+RCV_RCY!L68+IMP!L68-EXP!L68+STK_CHG!L68-INTMARB!L68</f>
        <v>0</v>
      </c>
      <c r="M68" s="10">
        <f>PPRD!M68+RCV_RCY!M68+IMP!M68-EXP!M68+STK_CHG!M68-INTMARB!M68</f>
        <v>0</v>
      </c>
      <c r="N68" s="10">
        <f>PPRD!N68+RCV_RCY!N68+IMP!N68-EXP!N68+STK_CHG!N68-INTMARB!N68</f>
        <v>0</v>
      </c>
      <c r="O68" s="10">
        <f>PPRD!O68+RCV_RCY!O68+IMP!O68-EXP!O68+STK_CHG!O68-INTMARB!O68</f>
        <v>0</v>
      </c>
      <c r="P68" s="10">
        <f>PPRD!P68+RCV_RCY!P68+IMP!P68-EXP!P68+STK_CHG!P68-INTMARB!P68</f>
        <v>0</v>
      </c>
      <c r="Q68" s="10">
        <f>PPRD!Q68+RCV_RCY!Q68+IMP!Q68-EXP!Q68+STK_CHG!Q68-INTMARB!Q68</f>
        <v>0</v>
      </c>
      <c r="R68" s="10">
        <f>PPRD!R68+RCV_RCY!R68+IMP!R68-EXP!R68+STK_CHG!R68-INTMARB!R68</f>
        <v>0</v>
      </c>
      <c r="S68" s="10">
        <f>PPRD!S68+RCV_RCY!S68+IMP!S68-EXP!S68+STK_CHG!S68-INTMARB!S68</f>
        <v>0</v>
      </c>
      <c r="T68" s="10">
        <f>PPRD!T68+RCV_RCY!T68+IMP!T68-EXP!T68+STK_CHG!T68-INTMARB!T68</f>
        <v>0</v>
      </c>
      <c r="U68" s="10">
        <f>PPRD!U68+RCV_RCY!U68+IMP!U68-EXP!U68+STK_CHG!U68-INTMARB!U68</f>
        <v>0</v>
      </c>
      <c r="V68" s="10">
        <f>PPRD!V68+RCV_RCY!V68+IMP!V68-EXP!V68+STK_CHG!V68-INTMARB!V68</f>
        <v>0</v>
      </c>
      <c r="W68" s="10">
        <f>PPRD!W68+RCV_RCY!W68+IMP!W68-EXP!W68+STK_CHG!W68-INTMARB!W68</f>
        <v>0</v>
      </c>
      <c r="X68" s="10">
        <f>PPRD!X68+RCV_RCY!X68+IMP!X68-EXP!X68+STK_CHG!X68-INTMARB!X68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PPRD!C69+RCV_RCY!C69+IMP!C69-EXP!C69+STK_CHG!C69-INTMARB!C69</f>
        <v>0</v>
      </c>
      <c r="D69" s="10">
        <f>PPRD!D69+RCV_RCY!D69+IMP!D69-EXP!D69+STK_CHG!D69-INTMARB!D69</f>
        <v>0</v>
      </c>
      <c r="E69" s="10">
        <f>PPRD!E69+RCV_RCY!E69+IMP!E69-EXP!E69+STK_CHG!E69-INTMARB!E69</f>
        <v>0</v>
      </c>
      <c r="F69" s="10">
        <f>PPRD!F69+RCV_RCY!F69+IMP!F69-EXP!F69+STK_CHG!F69-INTMARB!F69</f>
        <v>0</v>
      </c>
      <c r="G69" s="10">
        <f>PPRD!G69+RCV_RCY!G69+IMP!G69-EXP!G69+STK_CHG!G69-INTMARB!G69</f>
        <v>0</v>
      </c>
      <c r="H69" s="10">
        <f>PPRD!H69+RCV_RCY!H69+IMP!H69-EXP!H69+STK_CHG!H69-INTMARB!H69</f>
        <v>0</v>
      </c>
      <c r="I69" s="10">
        <f>PPRD!I69+RCV_RCY!I69+IMP!I69-EXP!I69+STK_CHG!I69-INTMARB!I69</f>
        <v>0</v>
      </c>
      <c r="J69" s="10">
        <f>PPRD!J69+RCV_RCY!J69+IMP!J69-EXP!J69+STK_CHG!J69-INTMARB!J69</f>
        <v>0</v>
      </c>
      <c r="K69" s="10">
        <f>PPRD!K69+RCV_RCY!K69+IMP!K69-EXP!K69+STK_CHG!K69-INTMARB!K69</f>
        <v>0</v>
      </c>
      <c r="L69" s="10">
        <f>PPRD!L69+RCV_RCY!L69+IMP!L69-EXP!L69+STK_CHG!L69-INTMARB!L69</f>
        <v>0</v>
      </c>
      <c r="M69" s="10">
        <f>PPRD!M69+RCV_RCY!M69+IMP!M69-EXP!M69+STK_CHG!M69-INTMARB!M69</f>
        <v>0</v>
      </c>
      <c r="N69" s="10">
        <f>PPRD!N69+RCV_RCY!N69+IMP!N69-EXP!N69+STK_CHG!N69-INTMARB!N69</f>
        <v>0</v>
      </c>
      <c r="O69" s="10">
        <f>PPRD!O69+RCV_RCY!O69+IMP!O69-EXP!O69+STK_CHG!O69-INTMARB!O69</f>
        <v>0</v>
      </c>
      <c r="P69" s="10">
        <f>PPRD!P69+RCV_RCY!P69+IMP!P69-EXP!P69+STK_CHG!P69-INTMARB!P69</f>
        <v>0</v>
      </c>
      <c r="Q69" s="10">
        <f>PPRD!Q69+RCV_RCY!Q69+IMP!Q69-EXP!Q69+STK_CHG!Q69-INTMARB!Q69</f>
        <v>0</v>
      </c>
      <c r="R69" s="10">
        <f>PPRD!R69+RCV_RCY!R69+IMP!R69-EXP!R69+STK_CHG!R69-INTMARB!R69</f>
        <v>0</v>
      </c>
      <c r="S69" s="10">
        <f>PPRD!S69+RCV_RCY!S69+IMP!S69-EXP!S69+STK_CHG!S69-INTMARB!S69</f>
        <v>0</v>
      </c>
      <c r="T69" s="10">
        <f>PPRD!T69+RCV_RCY!T69+IMP!T69-EXP!T69+STK_CHG!T69-INTMARB!T69</f>
        <v>0</v>
      </c>
      <c r="U69" s="10">
        <f>PPRD!U69+RCV_RCY!U69+IMP!U69-EXP!U69+STK_CHG!U69-INTMARB!U69</f>
        <v>0</v>
      </c>
      <c r="V69" s="10">
        <f>PPRD!V69+RCV_RCY!V69+IMP!V69-EXP!V69+STK_CHG!V69-INTMARB!V69</f>
        <v>0</v>
      </c>
      <c r="W69" s="10">
        <f>PPRD!W69+RCV_RCY!W69+IMP!W69-EXP!W69+STK_CHG!W69-INTMARB!W69</f>
        <v>0</v>
      </c>
      <c r="X69" s="10">
        <f>PPRD!X69+RCV_RCY!X69+IMP!X69-EXP!X69+STK_CHG!X69-INTMARB!X69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PPRD!C70+RCV_RCY!C70+IMP!C70-EXP!C70+STK_CHG!C70-INTMARB!C70</f>
        <v>0</v>
      </c>
      <c r="D70" s="10">
        <f>PPRD!D70+RCV_RCY!D70+IMP!D70-EXP!D70+STK_CHG!D70-INTMARB!D70</f>
        <v>0</v>
      </c>
      <c r="E70" s="10">
        <f>PPRD!E70+RCV_RCY!E70+IMP!E70-EXP!E70+STK_CHG!E70-INTMARB!E70</f>
        <v>0</v>
      </c>
      <c r="F70" s="10">
        <f>PPRD!F70+RCV_RCY!F70+IMP!F70-EXP!F70+STK_CHG!F70-INTMARB!F70</f>
        <v>0</v>
      </c>
      <c r="G70" s="10">
        <f>PPRD!G70+RCV_RCY!G70+IMP!G70-EXP!G70+STK_CHG!G70-INTMARB!G70</f>
        <v>0</v>
      </c>
      <c r="H70" s="10">
        <f>PPRD!H70+RCV_RCY!H70+IMP!H70-EXP!H70+STK_CHG!H70-INTMARB!H70</f>
        <v>0</v>
      </c>
      <c r="I70" s="10">
        <f>PPRD!I70+RCV_RCY!I70+IMP!I70-EXP!I70+STK_CHG!I70-INTMARB!I70</f>
        <v>0</v>
      </c>
      <c r="J70" s="10">
        <f>PPRD!J70+RCV_RCY!J70+IMP!J70-EXP!J70+STK_CHG!J70-INTMARB!J70</f>
        <v>0</v>
      </c>
      <c r="K70" s="10">
        <f>PPRD!K70+RCV_RCY!K70+IMP!K70-EXP!K70+STK_CHG!K70-INTMARB!K70</f>
        <v>0</v>
      </c>
      <c r="L70" s="10">
        <f>PPRD!L70+RCV_RCY!L70+IMP!L70-EXP!L70+STK_CHG!L70-INTMARB!L70</f>
        <v>0</v>
      </c>
      <c r="M70" s="10">
        <f>PPRD!M70+RCV_RCY!M70+IMP!M70-EXP!M70+STK_CHG!M70-INTMARB!M70</f>
        <v>0</v>
      </c>
      <c r="N70" s="10">
        <f>PPRD!N70+RCV_RCY!N70+IMP!N70-EXP!N70+STK_CHG!N70-INTMARB!N70</f>
        <v>0</v>
      </c>
      <c r="O70" s="10">
        <f>PPRD!O70+RCV_RCY!O70+IMP!O70-EXP!O70+STK_CHG!O70-INTMARB!O70</f>
        <v>0</v>
      </c>
      <c r="P70" s="10">
        <f>PPRD!P70+RCV_RCY!P70+IMP!P70-EXP!P70+STK_CHG!P70-INTMARB!P70</f>
        <v>0</v>
      </c>
      <c r="Q70" s="10">
        <f>PPRD!Q70+RCV_RCY!Q70+IMP!Q70-EXP!Q70+STK_CHG!Q70-INTMARB!Q70</f>
        <v>0</v>
      </c>
      <c r="R70" s="10">
        <f>PPRD!R70+RCV_RCY!R70+IMP!R70-EXP!R70+STK_CHG!R70-INTMARB!R70</f>
        <v>0</v>
      </c>
      <c r="S70" s="10">
        <f>PPRD!S70+RCV_RCY!S70+IMP!S70-EXP!S70+STK_CHG!S70-INTMARB!S70</f>
        <v>0</v>
      </c>
      <c r="T70" s="10">
        <f>PPRD!T70+RCV_RCY!T70+IMP!T70-EXP!T70+STK_CHG!T70-INTMARB!T70</f>
        <v>0</v>
      </c>
      <c r="U70" s="10">
        <f>PPRD!U70+RCV_RCY!U70+IMP!U70-EXP!U70+STK_CHG!U70-INTMARB!U70</f>
        <v>0</v>
      </c>
      <c r="V70" s="10">
        <f>PPRD!V70+RCV_RCY!V70+IMP!V70-EXP!V70+STK_CHG!V70-INTMARB!V70</f>
        <v>0</v>
      </c>
      <c r="W70" s="10">
        <f>PPRD!W70+RCV_RCY!W70+IMP!W70-EXP!W70+STK_CHG!W70-INTMARB!W70</f>
        <v>0</v>
      </c>
      <c r="X70" s="10">
        <f>PPRD!X70+RCV_RCY!X70+IMP!X70-EXP!X70+STK_CHG!X70-INTMARB!X70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96.039982803095441</v>
      </c>
      <c r="D71" s="37">
        <f t="shared" si="22"/>
        <v>224.82570937231299</v>
      </c>
      <c r="E71" s="37">
        <f t="shared" si="22"/>
        <v>111.89931212381771</v>
      </c>
      <c r="F71" s="37">
        <f t="shared" si="22"/>
        <v>88.516251074806519</v>
      </c>
      <c r="G71" s="37">
        <f t="shared" si="22"/>
        <v>90.307652622527939</v>
      </c>
      <c r="H71" s="37">
        <f t="shared" si="22"/>
        <v>85.363542562338779</v>
      </c>
      <c r="I71" s="37">
        <f t="shared" si="22"/>
        <v>80.897162510748061</v>
      </c>
      <c r="J71" s="37">
        <f t="shared" si="22"/>
        <v>105.76096302665522</v>
      </c>
      <c r="K71" s="37">
        <f t="shared" si="22"/>
        <v>74.830438521066199</v>
      </c>
      <c r="L71" s="37">
        <f t="shared" si="22"/>
        <v>21.1140154772141</v>
      </c>
      <c r="M71" s="37">
        <f t="shared" si="22"/>
        <v>30.476698194325021</v>
      </c>
      <c r="N71" s="37">
        <f t="shared" si="22"/>
        <v>28.733104041272572</v>
      </c>
      <c r="O71" s="37">
        <f t="shared" si="22"/>
        <v>27.419518486672391</v>
      </c>
      <c r="P71" s="37">
        <f t="shared" si="22"/>
        <v>40.985898538263115</v>
      </c>
      <c r="Q71" s="37">
        <f t="shared" si="22"/>
        <v>69.886328460877024</v>
      </c>
      <c r="R71" s="37">
        <f t="shared" si="22"/>
        <v>71.988048151332748</v>
      </c>
      <c r="S71" s="37">
        <f t="shared" si="22"/>
        <v>79.535683576956131</v>
      </c>
      <c r="T71" s="37">
        <f t="shared" si="22"/>
        <v>92.921840068787617</v>
      </c>
      <c r="U71" s="37">
        <f t="shared" si="22"/>
        <v>171.1231298366294</v>
      </c>
      <c r="V71" s="37">
        <f t="shared" si="22"/>
        <v>153.18392089423907</v>
      </c>
      <c r="W71" s="37">
        <f t="shared" si="22"/>
        <v>281.64763542562332</v>
      </c>
      <c r="X71" s="37">
        <f t="shared" ref="X71" si="23">SUM(X72:X73)</f>
        <v>319.38796216680998</v>
      </c>
    </row>
    <row r="72" spans="1:24" ht="11.25" customHeight="1" x14ac:dyDescent="0.2">
      <c r="A72" s="42" t="s">
        <v>131</v>
      </c>
      <c r="B72" s="9" t="s">
        <v>132</v>
      </c>
      <c r="C72" s="10">
        <f>PPRD!C72+RCV_RCY!C72+IMP!C72-EXP!C72+STK_CHG!C72-INTMARB!C72</f>
        <v>96.039982803095441</v>
      </c>
      <c r="D72" s="10">
        <f>PPRD!D72+RCV_RCY!D72+IMP!D72-EXP!D72+STK_CHG!D72-INTMARB!D72</f>
        <v>224.82570937231299</v>
      </c>
      <c r="E72" s="10">
        <f>PPRD!E72+RCV_RCY!E72+IMP!E72-EXP!E72+STK_CHG!E72-INTMARB!E72</f>
        <v>111.89931212381771</v>
      </c>
      <c r="F72" s="10">
        <f>PPRD!F72+RCV_RCY!F72+IMP!F72-EXP!F72+STK_CHG!F72-INTMARB!F72</f>
        <v>88.516251074806519</v>
      </c>
      <c r="G72" s="10">
        <f>PPRD!G72+RCV_RCY!G72+IMP!G72-EXP!G72+STK_CHG!G72-INTMARB!G72</f>
        <v>90.307652622527939</v>
      </c>
      <c r="H72" s="10">
        <f>PPRD!H72+RCV_RCY!H72+IMP!H72-EXP!H72+STK_CHG!H72-INTMARB!H72</f>
        <v>85.363542562338779</v>
      </c>
      <c r="I72" s="10">
        <f>PPRD!I72+RCV_RCY!I72+IMP!I72-EXP!I72+STK_CHG!I72-INTMARB!I72</f>
        <v>80.897162510748061</v>
      </c>
      <c r="J72" s="10">
        <f>PPRD!J72+RCV_RCY!J72+IMP!J72-EXP!J72+STK_CHG!J72-INTMARB!J72</f>
        <v>105.76096302665522</v>
      </c>
      <c r="K72" s="10">
        <f>PPRD!K72+RCV_RCY!K72+IMP!K72-EXP!K72+STK_CHG!K72-INTMARB!K72</f>
        <v>74.830438521066199</v>
      </c>
      <c r="L72" s="10">
        <f>PPRD!L72+RCV_RCY!L72+IMP!L72-EXP!L72+STK_CHG!L72-INTMARB!L72</f>
        <v>21.1140154772141</v>
      </c>
      <c r="M72" s="10">
        <f>PPRD!M72+RCV_RCY!M72+IMP!M72-EXP!M72+STK_CHG!M72-INTMARB!M72</f>
        <v>30.476698194325021</v>
      </c>
      <c r="N72" s="10">
        <f>PPRD!N72+RCV_RCY!N72+IMP!N72-EXP!N72+STK_CHG!N72-INTMARB!N72</f>
        <v>28.733104041272572</v>
      </c>
      <c r="O72" s="10">
        <f>PPRD!O72+RCV_RCY!O72+IMP!O72-EXP!O72+STK_CHG!O72-INTMARB!O72</f>
        <v>27.347893379191738</v>
      </c>
      <c r="P72" s="10">
        <f>PPRD!P72+RCV_RCY!P72+IMP!P72-EXP!P72+STK_CHG!P72-INTMARB!P72</f>
        <v>40.818744625967327</v>
      </c>
      <c r="Q72" s="10">
        <f>PPRD!Q72+RCV_RCY!Q72+IMP!Q72-EXP!Q72+STK_CHG!Q72-INTMARB!Q72</f>
        <v>67.306792777300075</v>
      </c>
      <c r="R72" s="10">
        <f>PPRD!R72+RCV_RCY!R72+IMP!R72-EXP!R72+STK_CHG!R72-INTMARB!R72</f>
        <v>69.336887360275142</v>
      </c>
      <c r="S72" s="10">
        <f>PPRD!S72+RCV_RCY!S72+IMP!S72-EXP!S72+STK_CHG!S72-INTMARB!S72</f>
        <v>76.621754084264822</v>
      </c>
      <c r="T72" s="10">
        <f>PPRD!T72+RCV_RCY!T72+IMP!T72-EXP!T72+STK_CHG!T72-INTMARB!T72</f>
        <v>90.000085984522784</v>
      </c>
      <c r="U72" s="10">
        <f>PPRD!U72+RCV_RCY!U72+IMP!U72-EXP!U72+STK_CHG!U72-INTMARB!U72</f>
        <v>168.65348237317284</v>
      </c>
      <c r="V72" s="10">
        <f>PPRD!V72+RCV_RCY!V72+IMP!V72-EXP!V72+STK_CHG!V72-INTMARB!V72</f>
        <v>150.73456577815995</v>
      </c>
      <c r="W72" s="10">
        <f>PPRD!W72+RCV_RCY!W72+IMP!W72-EXP!W72+STK_CHG!W72-INTMARB!W72</f>
        <v>279.20171969045566</v>
      </c>
      <c r="X72" s="10">
        <f>PPRD!X72+RCV_RCY!X72+IMP!X72-EXP!X72+STK_CHG!X72-INTMARB!X72</f>
        <v>316.87704213241619</v>
      </c>
    </row>
    <row r="73" spans="1:24" ht="11.25" customHeight="1" x14ac:dyDescent="0.2">
      <c r="A73" s="42" t="s">
        <v>133</v>
      </c>
      <c r="B73" s="9" t="s">
        <v>134</v>
      </c>
      <c r="C73" s="10">
        <f>PPRD!C73+RCV_RCY!C73+IMP!C73-EXP!C73+STK_CHG!C73-INTMARB!C73</f>
        <v>0</v>
      </c>
      <c r="D73" s="10">
        <f>PPRD!D73+RCV_RCY!D73+IMP!D73-EXP!D73+STK_CHG!D73-INTMARB!D73</f>
        <v>0</v>
      </c>
      <c r="E73" s="10">
        <f>PPRD!E73+RCV_RCY!E73+IMP!E73-EXP!E73+STK_CHG!E73-INTMARB!E73</f>
        <v>0</v>
      </c>
      <c r="F73" s="10">
        <f>PPRD!F73+RCV_RCY!F73+IMP!F73-EXP!F73+STK_CHG!F73-INTMARB!F73</f>
        <v>0</v>
      </c>
      <c r="G73" s="10">
        <f>PPRD!G73+RCV_RCY!G73+IMP!G73-EXP!G73+STK_CHG!G73-INTMARB!G73</f>
        <v>0</v>
      </c>
      <c r="H73" s="10">
        <f>PPRD!H73+RCV_RCY!H73+IMP!H73-EXP!H73+STK_CHG!H73-INTMARB!H73</f>
        <v>0</v>
      </c>
      <c r="I73" s="10">
        <f>PPRD!I73+RCV_RCY!I73+IMP!I73-EXP!I73+STK_CHG!I73-INTMARB!I73</f>
        <v>0</v>
      </c>
      <c r="J73" s="10">
        <f>PPRD!J73+RCV_RCY!J73+IMP!J73-EXP!J73+STK_CHG!J73-INTMARB!J73</f>
        <v>0</v>
      </c>
      <c r="K73" s="10">
        <f>PPRD!K73+RCV_RCY!K73+IMP!K73-EXP!K73+STK_CHG!K73-INTMARB!K73</f>
        <v>0</v>
      </c>
      <c r="L73" s="10">
        <f>PPRD!L73+RCV_RCY!L73+IMP!L73-EXP!L73+STK_CHG!L73-INTMARB!L73</f>
        <v>0</v>
      </c>
      <c r="M73" s="10">
        <f>PPRD!M73+RCV_RCY!M73+IMP!M73-EXP!M73+STK_CHG!M73-INTMARB!M73</f>
        <v>0</v>
      </c>
      <c r="N73" s="10">
        <f>PPRD!N73+RCV_RCY!N73+IMP!N73-EXP!N73+STK_CHG!N73-INTMARB!N73</f>
        <v>0</v>
      </c>
      <c r="O73" s="10">
        <f>PPRD!O73+RCV_RCY!O73+IMP!O73-EXP!O73+STK_CHG!O73-INTMARB!O73</f>
        <v>7.1625107480653469E-2</v>
      </c>
      <c r="P73" s="10">
        <f>PPRD!P73+RCV_RCY!P73+IMP!P73-EXP!P73+STK_CHG!P73-INTMARB!P73</f>
        <v>0.16715391229578669</v>
      </c>
      <c r="Q73" s="10">
        <f>PPRD!Q73+RCV_RCY!Q73+IMP!Q73-EXP!Q73+STK_CHG!Q73-INTMARB!Q73</f>
        <v>2.5795356835769558</v>
      </c>
      <c r="R73" s="10">
        <f>PPRD!R73+RCV_RCY!R73+IMP!R73-EXP!R73+STK_CHG!R73-INTMARB!R73</f>
        <v>2.6511607910576092</v>
      </c>
      <c r="S73" s="10">
        <f>PPRD!S73+RCV_RCY!S73+IMP!S73-EXP!S73+STK_CHG!S73-INTMARB!S73</f>
        <v>2.9139294926913162</v>
      </c>
      <c r="T73" s="10">
        <f>PPRD!T73+RCV_RCY!T73+IMP!T73-EXP!T73+STK_CHG!T73-INTMARB!T73</f>
        <v>2.921754084264832</v>
      </c>
      <c r="U73" s="10">
        <f>PPRD!U73+RCV_RCY!U73+IMP!U73-EXP!U73+STK_CHG!U73-INTMARB!U73</f>
        <v>2.4696474634565782</v>
      </c>
      <c r="V73" s="10">
        <f>PPRD!V73+RCV_RCY!V73+IMP!V73-EXP!V73+STK_CHG!V73-INTMARB!V73</f>
        <v>2.4493551160791061</v>
      </c>
      <c r="W73" s="10">
        <f>PPRD!W73+RCV_RCY!W73+IMP!W73-EXP!W73+STK_CHG!W73-INTMARB!W73</f>
        <v>2.4459157351676701</v>
      </c>
      <c r="X73" s="10">
        <f>PPRD!X73+RCV_RCY!X73+IMP!X73-EXP!X73+STK_CHG!X73-INTMARB!X73</f>
        <v>2.5109200343938092</v>
      </c>
    </row>
    <row r="74" spans="1:24" ht="11.25" customHeight="1" x14ac:dyDescent="0.2">
      <c r="A74" s="35" t="s">
        <v>135</v>
      </c>
      <c r="B74" s="36" t="s">
        <v>136</v>
      </c>
      <c r="C74" s="37">
        <f>PPRD!C74+RCV_RCY!C74+IMP!C74-EXP!C74+STK_CHG!C74-INTMARB!C74</f>
        <v>1407.3946689595871</v>
      </c>
      <c r="D74" s="37">
        <f>PPRD!D74+RCV_RCY!D74+IMP!D74-EXP!D74+STK_CHG!D74-INTMARB!D74</f>
        <v>1404.8151332760101</v>
      </c>
      <c r="E74" s="37">
        <f>PPRD!E74+RCV_RCY!E74+IMP!E74-EXP!E74+STK_CHG!E74-INTMARB!E74</f>
        <v>1422.0980223559759</v>
      </c>
      <c r="F74" s="37">
        <f>PPRD!F74+RCV_RCY!F74+IMP!F74-EXP!F74+STK_CHG!F74-INTMARB!F74</f>
        <v>1265.5202063628551</v>
      </c>
      <c r="G74" s="37">
        <f>PPRD!G74+RCV_RCY!G74+IMP!G74-EXP!G74+STK_CHG!G74-INTMARB!G74</f>
        <v>1431.1263972484951</v>
      </c>
      <c r="H74" s="37">
        <f>PPRD!H74+RCV_RCY!H74+IMP!H74-EXP!H74+STK_CHG!H74-INTMARB!H74</f>
        <v>1432.932072226999</v>
      </c>
      <c r="I74" s="37">
        <f>PPRD!I74+RCV_RCY!I74+IMP!I74-EXP!I74+STK_CHG!I74-INTMARB!I74</f>
        <v>1452.794496990542</v>
      </c>
      <c r="J74" s="37">
        <f>PPRD!J74+RCV_RCY!J74+IMP!J74-EXP!J74+STK_CHG!J74-INTMARB!J74</f>
        <v>1988.564058469475</v>
      </c>
      <c r="K74" s="37">
        <f>PPRD!K74+RCV_RCY!K74+IMP!K74-EXP!K74+STK_CHG!K74-INTMARB!K74</f>
        <v>2895.7867583834909</v>
      </c>
      <c r="L74" s="37">
        <f>PPRD!L74+RCV_RCY!L74+IMP!L74-EXP!L74+STK_CHG!L74-INTMARB!L74</f>
        <v>2979.6</v>
      </c>
      <c r="M74" s="37">
        <f>PPRD!M74+RCV_RCY!M74+IMP!M74-EXP!M74+STK_CHG!M74-INTMARB!M74</f>
        <v>2922.830008598452</v>
      </c>
      <c r="N74" s="37">
        <f>PPRD!N74+RCV_RCY!N74+IMP!N74-EXP!N74+STK_CHG!N74-INTMARB!N74</f>
        <v>2978.9</v>
      </c>
      <c r="O74" s="37">
        <f>PPRD!O74+RCV_RCY!O74+IMP!O74-EXP!O74+STK_CHG!O74-INTMARB!O74</f>
        <v>3008.4900257953568</v>
      </c>
      <c r="P74" s="37">
        <f>PPRD!P74+RCV_RCY!P74+IMP!P74-EXP!P74+STK_CHG!P74-INTMARB!P74</f>
        <v>2922.2</v>
      </c>
      <c r="Q74" s="37">
        <f>PPRD!Q74+RCV_RCY!Q74+IMP!Q74-EXP!Q74+STK_CHG!Q74-INTMARB!Q74</f>
        <v>2941.2</v>
      </c>
      <c r="R74" s="37">
        <f>PPRD!R74+RCV_RCY!R74+IMP!R74-EXP!R74+STK_CHG!R74-INTMARB!R74</f>
        <v>2940.099999999999</v>
      </c>
      <c r="S74" s="37">
        <f>PPRD!S74+RCV_RCY!S74+IMP!S74-EXP!S74+STK_CHG!S74-INTMARB!S74</f>
        <v>2810.7</v>
      </c>
      <c r="T74" s="37">
        <f>PPRD!T74+RCV_RCY!T74+IMP!T74-EXP!T74+STK_CHG!T74-INTMARB!T74</f>
        <v>2907</v>
      </c>
      <c r="U74" s="37">
        <f>PPRD!U74+RCV_RCY!U74+IMP!U74-EXP!U74+STK_CHG!U74-INTMARB!U74</f>
        <v>2877</v>
      </c>
      <c r="V74" s="37">
        <f>PPRD!V74+RCV_RCY!V74+IMP!V74-EXP!V74+STK_CHG!V74-INTMARB!V74</f>
        <v>2846</v>
      </c>
      <c r="W74" s="37">
        <f>PPRD!W74+RCV_RCY!W74+IMP!W74-EXP!W74+STK_CHG!W74-INTMARB!W74</f>
        <v>2887</v>
      </c>
      <c r="X74" s="37">
        <f>PPRD!X74+RCV_RCY!X74+IMP!X74-EXP!X74+STK_CHG!X74-INTMARB!X74</f>
        <v>2866</v>
      </c>
    </row>
    <row r="75" spans="1:24" ht="11.25" customHeight="1" x14ac:dyDescent="0.2">
      <c r="A75" s="35" t="s">
        <v>137</v>
      </c>
      <c r="B75" s="36" t="s">
        <v>138</v>
      </c>
      <c r="C75" s="37">
        <f>PPRD!C75+RCV_RCY!C75+IMP!C75-EXP!C75+STK_CHG!C75-INTMARB!C75</f>
        <v>0</v>
      </c>
      <c r="D75" s="37">
        <f>PPRD!D75+RCV_RCY!D75+IMP!D75-EXP!D75+STK_CHG!D75-INTMARB!D75</f>
        <v>0</v>
      </c>
      <c r="E75" s="37">
        <f>PPRD!E75+RCV_RCY!E75+IMP!E75-EXP!E75+STK_CHG!E75-INTMARB!E75</f>
        <v>0</v>
      </c>
      <c r="F75" s="37">
        <f>PPRD!F75+RCV_RCY!F75+IMP!F75-EXP!F75+STK_CHG!F75-INTMARB!F75</f>
        <v>0</v>
      </c>
      <c r="G75" s="37">
        <f>PPRD!G75+RCV_RCY!G75+IMP!G75-EXP!G75+STK_CHG!G75-INTMARB!G75</f>
        <v>0</v>
      </c>
      <c r="H75" s="37">
        <f>PPRD!H75+RCV_RCY!H75+IMP!H75-EXP!H75+STK_CHG!H75-INTMARB!H75</f>
        <v>0</v>
      </c>
      <c r="I75" s="37">
        <f>PPRD!I75+RCV_RCY!I75+IMP!I75-EXP!I75+STK_CHG!I75-INTMARB!I75</f>
        <v>0</v>
      </c>
      <c r="J75" s="37">
        <f>PPRD!J75+RCV_RCY!J75+IMP!J75-EXP!J75+STK_CHG!J75-INTMARB!J75</f>
        <v>0</v>
      </c>
      <c r="K75" s="37">
        <f>PPRD!K75+RCV_RCY!K75+IMP!K75-EXP!K75+STK_CHG!K75-INTMARB!K75</f>
        <v>0</v>
      </c>
      <c r="L75" s="37">
        <f>PPRD!L75+RCV_RCY!L75+IMP!L75-EXP!L75+STK_CHG!L75-INTMARB!L75</f>
        <v>0</v>
      </c>
      <c r="M75" s="37">
        <f>PPRD!M75+RCV_RCY!M75+IMP!M75-EXP!M75+STK_CHG!M75-INTMARB!M75</f>
        <v>0</v>
      </c>
      <c r="N75" s="37">
        <f>PPRD!N75+RCV_RCY!N75+IMP!N75-EXP!N75+STK_CHG!N75-INTMARB!N75</f>
        <v>0</v>
      </c>
      <c r="O75" s="37">
        <f>PPRD!O75+RCV_RCY!O75+IMP!O75-EXP!O75+STK_CHG!O75-INTMARB!O75</f>
        <v>0</v>
      </c>
      <c r="P75" s="37">
        <f>PPRD!P75+RCV_RCY!P75+IMP!P75-EXP!P75+STK_CHG!P75-INTMARB!P75</f>
        <v>0</v>
      </c>
      <c r="Q75" s="37">
        <f>PPRD!Q75+RCV_RCY!Q75+IMP!Q75-EXP!Q75+STK_CHG!Q75-INTMARB!Q75</f>
        <v>0</v>
      </c>
      <c r="R75" s="37">
        <f>PPRD!R75+RCV_RCY!R75+IMP!R75-EXP!R75+STK_CHG!R75-INTMARB!R75</f>
        <v>0</v>
      </c>
      <c r="S75" s="37">
        <f>PPRD!S75+RCV_RCY!S75+IMP!S75-EXP!S75+STK_CHG!S75-INTMARB!S75</f>
        <v>0</v>
      </c>
      <c r="T75" s="37">
        <f>PPRD!T75+RCV_RCY!T75+IMP!T75-EXP!T75+STK_CHG!T75-INTMARB!T75</f>
        <v>0</v>
      </c>
      <c r="U75" s="37">
        <f>PPRD!U75+RCV_RCY!U75+IMP!U75-EXP!U75+STK_CHG!U75-INTMARB!U75</f>
        <v>0</v>
      </c>
      <c r="V75" s="37">
        <f>PPRD!V75+RCV_RCY!V75+IMP!V75-EXP!V75+STK_CHG!V75-INTMARB!V75</f>
        <v>0</v>
      </c>
      <c r="W75" s="37">
        <f>PPRD!W75+RCV_RCY!W75+IMP!W75-EXP!W75+STK_CHG!W75-INTMARB!W75</f>
        <v>0</v>
      </c>
      <c r="X75" s="37">
        <f>PPRD!X75+RCV_RCY!X75+IMP!X75-EXP!X75+STK_CHG!X75-INTMARB!X75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PPRD!C76+RCV_RCY!C76+IMP!C76-EXP!C76+STK_CHG!C76-INTMARB!C76</f>
        <v>-59.845227858985339</v>
      </c>
      <c r="D76" s="40">
        <f>PPRD!D76+RCV_RCY!D76+IMP!D76-EXP!D76+STK_CHG!D76-INTMARB!D76</f>
        <v>-112.63972484952704</v>
      </c>
      <c r="E76" s="40">
        <f>PPRD!E76+RCV_RCY!E76+IMP!E76-EXP!E76+STK_CHG!E76-INTMARB!E76</f>
        <v>-245.39982803095444</v>
      </c>
      <c r="F76" s="40">
        <f>PPRD!F76+RCV_RCY!F76+IMP!F76-EXP!F76+STK_CHG!F76-INTMARB!F76</f>
        <v>-179.19174548581253</v>
      </c>
      <c r="G76" s="40">
        <f>PPRD!G76+RCV_RCY!G76+IMP!G76-EXP!G76+STK_CHG!G76-INTMARB!G76</f>
        <v>-101.63370593293212</v>
      </c>
      <c r="H76" s="40">
        <f>PPRD!H76+RCV_RCY!H76+IMP!H76-EXP!H76+STK_CHG!H76-INTMARB!H76</f>
        <v>-249.61306964746339</v>
      </c>
      <c r="I76" s="40">
        <f>PPRD!I76+RCV_RCY!I76+IMP!I76-EXP!I76+STK_CHG!I76-INTMARB!I76</f>
        <v>-367.41186586414449</v>
      </c>
      <c r="J76" s="40">
        <f>PPRD!J76+RCV_RCY!J76+IMP!J76-EXP!J76+STK_CHG!J76-INTMARB!J76</f>
        <v>-179.70765262252797</v>
      </c>
      <c r="K76" s="40">
        <f>PPRD!K76+RCV_RCY!K76+IMP!K76-EXP!K76+STK_CHG!K76-INTMARB!K76</f>
        <v>-365.26225279449699</v>
      </c>
      <c r="L76" s="40">
        <f>PPRD!L76+RCV_RCY!L76+IMP!L76-EXP!L76+STK_CHG!L76-INTMARB!L76</f>
        <v>-197.33447979363717</v>
      </c>
      <c r="M76" s="40">
        <f>PPRD!M76+RCV_RCY!M76+IMP!M76-EXP!M76+STK_CHG!M76-INTMARB!M76</f>
        <v>-195.52880481513324</v>
      </c>
      <c r="N76" s="40">
        <f>PPRD!N76+RCV_RCY!N76+IMP!N76-EXP!N76+STK_CHG!N76-INTMARB!N76</f>
        <v>-163.88650042992259</v>
      </c>
      <c r="O76" s="40">
        <f>PPRD!O76+RCV_RCY!O76+IMP!O76-EXP!O76+STK_CHG!O76-INTMARB!O76</f>
        <v>21.754084264832443</v>
      </c>
      <c r="P76" s="40">
        <f>PPRD!P76+RCV_RCY!P76+IMP!P76-EXP!P76+STK_CHG!P76-INTMARB!P76</f>
        <v>-173.34479793637138</v>
      </c>
      <c r="Q76" s="40">
        <f>PPRD!Q76+RCV_RCY!Q76+IMP!Q76-EXP!Q76+STK_CHG!Q76-INTMARB!Q76</f>
        <v>-612.72570937231285</v>
      </c>
      <c r="R76" s="40">
        <f>PPRD!R76+RCV_RCY!R76+IMP!R76-EXP!R76+STK_CHG!R76-INTMARB!R76</f>
        <v>-578.50386930352533</v>
      </c>
      <c r="S76" s="40">
        <f>PPRD!S76+RCV_RCY!S76+IMP!S76-EXP!S76+STK_CHG!S76-INTMARB!S76</f>
        <v>-431.38435081685293</v>
      </c>
      <c r="T76" s="40">
        <f>PPRD!T76+RCV_RCY!T76+IMP!T76-EXP!T76+STK_CHG!T76-INTMARB!T76</f>
        <v>-248.80705073086847</v>
      </c>
      <c r="U76" s="40">
        <f>PPRD!U76+RCV_RCY!U76+IMP!U76-EXP!U76+STK_CHG!U76-INTMARB!U76</f>
        <v>-218.78168529664657</v>
      </c>
      <c r="V76" s="40">
        <f>PPRD!V76+RCV_RCY!V76+IMP!V76-EXP!V76+STK_CHG!V76-INTMARB!V76</f>
        <v>130.52613929492691</v>
      </c>
      <c r="W76" s="40">
        <f>PPRD!W76+RCV_RCY!W76+IMP!W76-EXP!W76+STK_CHG!W76-INTMARB!W76</f>
        <v>240.09595872742898</v>
      </c>
      <c r="X76" s="40">
        <f>PPRD!X76+RCV_RCY!X76+IMP!X76-EXP!X76+STK_CHG!X76-INTMARB!X76</f>
        <v>189.04247635425611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148</v>
      </c>
      <c r="B1" s="4" t="s">
        <v>333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129.55717970765261</v>
      </c>
      <c r="D2" s="31">
        <f t="shared" si="0"/>
        <v>115.86414445399831</v>
      </c>
      <c r="E2" s="31">
        <f t="shared" si="0"/>
        <v>99.011177987962171</v>
      </c>
      <c r="F2" s="31">
        <f t="shared" si="0"/>
        <v>120.0773860705073</v>
      </c>
      <c r="G2" s="31">
        <f t="shared" si="0"/>
        <v>140.0902837489252</v>
      </c>
      <c r="H2" s="31">
        <f t="shared" si="0"/>
        <v>125.8245915735168</v>
      </c>
      <c r="I2" s="31">
        <f t="shared" si="0"/>
        <v>154.95064488392086</v>
      </c>
      <c r="J2" s="31">
        <f t="shared" si="0"/>
        <v>123.76104901117796</v>
      </c>
      <c r="K2" s="31">
        <f t="shared" si="0"/>
        <v>134.57592433361989</v>
      </c>
      <c r="L2" s="31">
        <f t="shared" si="0"/>
        <v>148.71238177128126</v>
      </c>
      <c r="M2" s="31">
        <f t="shared" si="0"/>
        <v>166.16706792777299</v>
      </c>
      <c r="N2" s="31">
        <f t="shared" si="0"/>
        <v>145.2876182287188</v>
      </c>
      <c r="O2" s="31">
        <f t="shared" si="0"/>
        <v>133.14488392089422</v>
      </c>
      <c r="P2" s="31">
        <f t="shared" si="0"/>
        <v>165.39578675838351</v>
      </c>
      <c r="Q2" s="31">
        <f t="shared" si="0"/>
        <v>206.70154772141012</v>
      </c>
      <c r="R2" s="31">
        <f t="shared" si="0"/>
        <v>239.28142734307824</v>
      </c>
      <c r="S2" s="31">
        <f t="shared" si="0"/>
        <v>290.55950128976792</v>
      </c>
      <c r="T2" s="31">
        <f t="shared" si="0"/>
        <v>335.94342218400686</v>
      </c>
      <c r="U2" s="31">
        <f t="shared" si="0"/>
        <v>137.36586414445401</v>
      </c>
      <c r="V2" s="31">
        <f t="shared" si="0"/>
        <v>152.61788478073942</v>
      </c>
      <c r="W2" s="31">
        <f t="shared" si="0"/>
        <v>47.310490111779892</v>
      </c>
      <c r="X2" s="31">
        <f t="shared" ref="X2" si="1">SUM(X3,X17,X22,X25,X26,X51,X52,X71,X74,X75,X76)</f>
        <v>82.279191745485818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INTAVI_PA_IN!C5+INTAVI_PA_EX!C5+INTAVI_FR_IN!C5+INTAVI_FR_EX!C5</f>
        <v>0</v>
      </c>
      <c r="D5" s="10">
        <f>INTAVI_PA_IN!D5+INTAVI_PA_EX!D5+INTAVI_FR_IN!D5+INTAVI_FR_EX!D5</f>
        <v>0</v>
      </c>
      <c r="E5" s="10">
        <f>INTAVI_PA_IN!E5+INTAVI_PA_EX!E5+INTAVI_FR_IN!E5+INTAVI_FR_EX!E5</f>
        <v>0</v>
      </c>
      <c r="F5" s="10">
        <f>INTAVI_PA_IN!F5+INTAVI_PA_EX!F5+INTAVI_FR_IN!F5+INTAVI_FR_EX!F5</f>
        <v>0</v>
      </c>
      <c r="G5" s="10">
        <f>INTAVI_PA_IN!G5+INTAVI_PA_EX!G5+INTAVI_FR_IN!G5+INTAVI_FR_EX!G5</f>
        <v>0</v>
      </c>
      <c r="H5" s="10">
        <f>INTAVI_PA_IN!H5+INTAVI_PA_EX!H5+INTAVI_FR_IN!H5+INTAVI_FR_EX!H5</f>
        <v>0</v>
      </c>
      <c r="I5" s="10">
        <f>INTAVI_PA_IN!I5+INTAVI_PA_EX!I5+INTAVI_FR_IN!I5+INTAVI_FR_EX!I5</f>
        <v>0</v>
      </c>
      <c r="J5" s="10">
        <f>INTAVI_PA_IN!J5+INTAVI_PA_EX!J5+INTAVI_FR_IN!J5+INTAVI_FR_EX!J5</f>
        <v>0</v>
      </c>
      <c r="K5" s="10">
        <f>INTAVI_PA_IN!K5+INTAVI_PA_EX!K5+INTAVI_FR_IN!K5+INTAVI_FR_EX!K5</f>
        <v>0</v>
      </c>
      <c r="L5" s="10">
        <f>INTAVI_PA_IN!L5+INTAVI_PA_EX!L5+INTAVI_FR_IN!L5+INTAVI_FR_EX!L5</f>
        <v>0</v>
      </c>
      <c r="M5" s="10">
        <f>INTAVI_PA_IN!M5+INTAVI_PA_EX!M5+INTAVI_FR_IN!M5+INTAVI_FR_EX!M5</f>
        <v>0</v>
      </c>
      <c r="N5" s="10">
        <f>INTAVI_PA_IN!N5+INTAVI_PA_EX!N5+INTAVI_FR_IN!N5+INTAVI_FR_EX!N5</f>
        <v>0</v>
      </c>
      <c r="O5" s="10">
        <f>INTAVI_PA_IN!O5+INTAVI_PA_EX!O5+INTAVI_FR_IN!O5+INTAVI_FR_EX!O5</f>
        <v>0</v>
      </c>
      <c r="P5" s="10">
        <f>INTAVI_PA_IN!P5+INTAVI_PA_EX!P5+INTAVI_FR_IN!P5+INTAVI_FR_EX!P5</f>
        <v>0</v>
      </c>
      <c r="Q5" s="10">
        <f>INTAVI_PA_IN!Q5+INTAVI_PA_EX!Q5+INTAVI_FR_IN!Q5+INTAVI_FR_EX!Q5</f>
        <v>0</v>
      </c>
      <c r="R5" s="10">
        <f>INTAVI_PA_IN!R5+INTAVI_PA_EX!R5+INTAVI_FR_IN!R5+INTAVI_FR_EX!R5</f>
        <v>0</v>
      </c>
      <c r="S5" s="10">
        <f>INTAVI_PA_IN!S5+INTAVI_PA_EX!S5+INTAVI_FR_IN!S5+INTAVI_FR_EX!S5</f>
        <v>0</v>
      </c>
      <c r="T5" s="10">
        <f>INTAVI_PA_IN!T5+INTAVI_PA_EX!T5+INTAVI_FR_IN!T5+INTAVI_FR_EX!T5</f>
        <v>0</v>
      </c>
      <c r="U5" s="10">
        <f>INTAVI_PA_IN!U5+INTAVI_PA_EX!U5+INTAVI_FR_IN!U5+INTAVI_FR_EX!U5</f>
        <v>0</v>
      </c>
      <c r="V5" s="10">
        <f>INTAVI_PA_IN!V5+INTAVI_PA_EX!V5+INTAVI_FR_IN!V5+INTAVI_FR_EX!V5</f>
        <v>0</v>
      </c>
      <c r="W5" s="10">
        <f>INTAVI_PA_IN!W5+INTAVI_PA_EX!W5+INTAVI_FR_IN!W5+INTAVI_FR_EX!W5</f>
        <v>0</v>
      </c>
      <c r="X5" s="10">
        <f>INTAVI_PA_IN!X5+INTAVI_PA_EX!X5+INTAVI_FR_IN!X5+INTAVI_FR_EX!X5</f>
        <v>0</v>
      </c>
    </row>
    <row r="6" spans="1:24" ht="11.25" customHeight="1" x14ac:dyDescent="0.2">
      <c r="A6" s="41" t="s">
        <v>7</v>
      </c>
      <c r="B6" s="9" t="s">
        <v>8</v>
      </c>
      <c r="C6" s="10">
        <f>INTAVI_PA_IN!C6+INTAVI_PA_EX!C6+INTAVI_FR_IN!C6+INTAVI_FR_EX!C6</f>
        <v>0</v>
      </c>
      <c r="D6" s="10">
        <f>INTAVI_PA_IN!D6+INTAVI_PA_EX!D6+INTAVI_FR_IN!D6+INTAVI_FR_EX!D6</f>
        <v>0</v>
      </c>
      <c r="E6" s="10">
        <f>INTAVI_PA_IN!E6+INTAVI_PA_EX!E6+INTAVI_FR_IN!E6+INTAVI_FR_EX!E6</f>
        <v>0</v>
      </c>
      <c r="F6" s="10">
        <f>INTAVI_PA_IN!F6+INTAVI_PA_EX!F6+INTAVI_FR_IN!F6+INTAVI_FR_EX!F6</f>
        <v>0</v>
      </c>
      <c r="G6" s="10">
        <f>INTAVI_PA_IN!G6+INTAVI_PA_EX!G6+INTAVI_FR_IN!G6+INTAVI_FR_EX!G6</f>
        <v>0</v>
      </c>
      <c r="H6" s="10">
        <f>INTAVI_PA_IN!H6+INTAVI_PA_EX!H6+INTAVI_FR_IN!H6+INTAVI_FR_EX!H6</f>
        <v>0</v>
      </c>
      <c r="I6" s="10">
        <f>INTAVI_PA_IN!I6+INTAVI_PA_EX!I6+INTAVI_FR_IN!I6+INTAVI_FR_EX!I6</f>
        <v>0</v>
      </c>
      <c r="J6" s="10">
        <f>INTAVI_PA_IN!J6+INTAVI_PA_EX!J6+INTAVI_FR_IN!J6+INTAVI_FR_EX!J6</f>
        <v>0</v>
      </c>
      <c r="K6" s="10">
        <f>INTAVI_PA_IN!K6+INTAVI_PA_EX!K6+INTAVI_FR_IN!K6+INTAVI_FR_EX!K6</f>
        <v>0</v>
      </c>
      <c r="L6" s="10">
        <f>INTAVI_PA_IN!L6+INTAVI_PA_EX!L6+INTAVI_FR_IN!L6+INTAVI_FR_EX!L6</f>
        <v>0</v>
      </c>
      <c r="M6" s="10">
        <f>INTAVI_PA_IN!M6+INTAVI_PA_EX!M6+INTAVI_FR_IN!M6+INTAVI_FR_EX!M6</f>
        <v>0</v>
      </c>
      <c r="N6" s="10">
        <f>INTAVI_PA_IN!N6+INTAVI_PA_EX!N6+INTAVI_FR_IN!N6+INTAVI_FR_EX!N6</f>
        <v>0</v>
      </c>
      <c r="O6" s="10">
        <f>INTAVI_PA_IN!O6+INTAVI_PA_EX!O6+INTAVI_FR_IN!O6+INTAVI_FR_EX!O6</f>
        <v>0</v>
      </c>
      <c r="P6" s="10">
        <f>INTAVI_PA_IN!P6+INTAVI_PA_EX!P6+INTAVI_FR_IN!P6+INTAVI_FR_EX!P6</f>
        <v>0</v>
      </c>
      <c r="Q6" s="10">
        <f>INTAVI_PA_IN!Q6+INTAVI_PA_EX!Q6+INTAVI_FR_IN!Q6+INTAVI_FR_EX!Q6</f>
        <v>0</v>
      </c>
      <c r="R6" s="10">
        <f>INTAVI_PA_IN!R6+INTAVI_PA_EX!R6+INTAVI_FR_IN!R6+INTAVI_FR_EX!R6</f>
        <v>0</v>
      </c>
      <c r="S6" s="10">
        <f>INTAVI_PA_IN!S6+INTAVI_PA_EX!S6+INTAVI_FR_IN!S6+INTAVI_FR_EX!S6</f>
        <v>0</v>
      </c>
      <c r="T6" s="10">
        <f>INTAVI_PA_IN!T6+INTAVI_PA_EX!T6+INTAVI_FR_IN!T6+INTAVI_FR_EX!T6</f>
        <v>0</v>
      </c>
      <c r="U6" s="10">
        <f>INTAVI_PA_IN!U6+INTAVI_PA_EX!U6+INTAVI_FR_IN!U6+INTAVI_FR_EX!U6</f>
        <v>0</v>
      </c>
      <c r="V6" s="10">
        <f>INTAVI_PA_IN!V6+INTAVI_PA_EX!V6+INTAVI_FR_IN!V6+INTAVI_FR_EX!V6</f>
        <v>0</v>
      </c>
      <c r="W6" s="10">
        <f>INTAVI_PA_IN!W6+INTAVI_PA_EX!W6+INTAVI_FR_IN!W6+INTAVI_FR_EX!W6</f>
        <v>0</v>
      </c>
      <c r="X6" s="10">
        <f>INTAVI_PA_IN!X6+INTAVI_PA_EX!X6+INTAVI_FR_IN!X6+INTAVI_FR_EX!X6</f>
        <v>0</v>
      </c>
    </row>
    <row r="7" spans="1:24" ht="11.25" customHeight="1" x14ac:dyDescent="0.2">
      <c r="A7" s="41" t="s">
        <v>9</v>
      </c>
      <c r="B7" s="9" t="s">
        <v>10</v>
      </c>
      <c r="C7" s="10">
        <f>INTAVI_PA_IN!C7+INTAVI_PA_EX!C7+INTAVI_FR_IN!C7+INTAVI_FR_EX!C7</f>
        <v>0</v>
      </c>
      <c r="D7" s="10">
        <f>INTAVI_PA_IN!D7+INTAVI_PA_EX!D7+INTAVI_FR_IN!D7+INTAVI_FR_EX!D7</f>
        <v>0</v>
      </c>
      <c r="E7" s="10">
        <f>INTAVI_PA_IN!E7+INTAVI_PA_EX!E7+INTAVI_FR_IN!E7+INTAVI_FR_EX!E7</f>
        <v>0</v>
      </c>
      <c r="F7" s="10">
        <f>INTAVI_PA_IN!F7+INTAVI_PA_EX!F7+INTAVI_FR_IN!F7+INTAVI_FR_EX!F7</f>
        <v>0</v>
      </c>
      <c r="G7" s="10">
        <f>INTAVI_PA_IN!G7+INTAVI_PA_EX!G7+INTAVI_FR_IN!G7+INTAVI_FR_EX!G7</f>
        <v>0</v>
      </c>
      <c r="H7" s="10">
        <f>INTAVI_PA_IN!H7+INTAVI_PA_EX!H7+INTAVI_FR_IN!H7+INTAVI_FR_EX!H7</f>
        <v>0</v>
      </c>
      <c r="I7" s="10">
        <f>INTAVI_PA_IN!I7+INTAVI_PA_EX!I7+INTAVI_FR_IN!I7+INTAVI_FR_EX!I7</f>
        <v>0</v>
      </c>
      <c r="J7" s="10">
        <f>INTAVI_PA_IN!J7+INTAVI_PA_EX!J7+INTAVI_FR_IN!J7+INTAVI_FR_EX!J7</f>
        <v>0</v>
      </c>
      <c r="K7" s="10">
        <f>INTAVI_PA_IN!K7+INTAVI_PA_EX!K7+INTAVI_FR_IN!K7+INTAVI_FR_EX!K7</f>
        <v>0</v>
      </c>
      <c r="L7" s="10">
        <f>INTAVI_PA_IN!L7+INTAVI_PA_EX!L7+INTAVI_FR_IN!L7+INTAVI_FR_EX!L7</f>
        <v>0</v>
      </c>
      <c r="M7" s="10">
        <f>INTAVI_PA_IN!M7+INTAVI_PA_EX!M7+INTAVI_FR_IN!M7+INTAVI_FR_EX!M7</f>
        <v>0</v>
      </c>
      <c r="N7" s="10">
        <f>INTAVI_PA_IN!N7+INTAVI_PA_EX!N7+INTAVI_FR_IN!N7+INTAVI_FR_EX!N7</f>
        <v>0</v>
      </c>
      <c r="O7" s="10">
        <f>INTAVI_PA_IN!O7+INTAVI_PA_EX!O7+INTAVI_FR_IN!O7+INTAVI_FR_EX!O7</f>
        <v>0</v>
      </c>
      <c r="P7" s="10">
        <f>INTAVI_PA_IN!P7+INTAVI_PA_EX!P7+INTAVI_FR_IN!P7+INTAVI_FR_EX!P7</f>
        <v>0</v>
      </c>
      <c r="Q7" s="10">
        <f>INTAVI_PA_IN!Q7+INTAVI_PA_EX!Q7+INTAVI_FR_IN!Q7+INTAVI_FR_EX!Q7</f>
        <v>0</v>
      </c>
      <c r="R7" s="10">
        <f>INTAVI_PA_IN!R7+INTAVI_PA_EX!R7+INTAVI_FR_IN!R7+INTAVI_FR_EX!R7</f>
        <v>0</v>
      </c>
      <c r="S7" s="10">
        <f>INTAVI_PA_IN!S7+INTAVI_PA_EX!S7+INTAVI_FR_IN!S7+INTAVI_FR_EX!S7</f>
        <v>0</v>
      </c>
      <c r="T7" s="10">
        <f>INTAVI_PA_IN!T7+INTAVI_PA_EX!T7+INTAVI_FR_IN!T7+INTAVI_FR_EX!T7</f>
        <v>0</v>
      </c>
      <c r="U7" s="10">
        <f>INTAVI_PA_IN!U7+INTAVI_PA_EX!U7+INTAVI_FR_IN!U7+INTAVI_FR_EX!U7</f>
        <v>0</v>
      </c>
      <c r="V7" s="10">
        <f>INTAVI_PA_IN!V7+INTAVI_PA_EX!V7+INTAVI_FR_IN!V7+INTAVI_FR_EX!V7</f>
        <v>0</v>
      </c>
      <c r="W7" s="10">
        <f>INTAVI_PA_IN!W7+INTAVI_PA_EX!W7+INTAVI_FR_IN!W7+INTAVI_FR_EX!W7</f>
        <v>0</v>
      </c>
      <c r="X7" s="10">
        <f>INTAVI_PA_IN!X7+INTAVI_PA_EX!X7+INTAVI_FR_IN!X7+INTAVI_FR_EX!X7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INTAVI_PA_IN!C9+INTAVI_PA_EX!C9+INTAVI_FR_IN!C9+INTAVI_FR_EX!C9</f>
        <v>0</v>
      </c>
      <c r="D9" s="10">
        <f>INTAVI_PA_IN!D9+INTAVI_PA_EX!D9+INTAVI_FR_IN!D9+INTAVI_FR_EX!D9</f>
        <v>0</v>
      </c>
      <c r="E9" s="10">
        <f>INTAVI_PA_IN!E9+INTAVI_PA_EX!E9+INTAVI_FR_IN!E9+INTAVI_FR_EX!E9</f>
        <v>0</v>
      </c>
      <c r="F9" s="10">
        <f>INTAVI_PA_IN!F9+INTAVI_PA_EX!F9+INTAVI_FR_IN!F9+INTAVI_FR_EX!F9</f>
        <v>0</v>
      </c>
      <c r="G9" s="10">
        <f>INTAVI_PA_IN!G9+INTAVI_PA_EX!G9+INTAVI_FR_IN!G9+INTAVI_FR_EX!G9</f>
        <v>0</v>
      </c>
      <c r="H9" s="10">
        <f>INTAVI_PA_IN!H9+INTAVI_PA_EX!H9+INTAVI_FR_IN!H9+INTAVI_FR_EX!H9</f>
        <v>0</v>
      </c>
      <c r="I9" s="10">
        <f>INTAVI_PA_IN!I9+INTAVI_PA_EX!I9+INTAVI_FR_IN!I9+INTAVI_FR_EX!I9</f>
        <v>0</v>
      </c>
      <c r="J9" s="10">
        <f>INTAVI_PA_IN!J9+INTAVI_PA_EX!J9+INTAVI_FR_IN!J9+INTAVI_FR_EX!J9</f>
        <v>0</v>
      </c>
      <c r="K9" s="10">
        <f>INTAVI_PA_IN!K9+INTAVI_PA_EX!K9+INTAVI_FR_IN!K9+INTAVI_FR_EX!K9</f>
        <v>0</v>
      </c>
      <c r="L9" s="10">
        <f>INTAVI_PA_IN!L9+INTAVI_PA_EX!L9+INTAVI_FR_IN!L9+INTAVI_FR_EX!L9</f>
        <v>0</v>
      </c>
      <c r="M9" s="10">
        <f>INTAVI_PA_IN!M9+INTAVI_PA_EX!M9+INTAVI_FR_IN!M9+INTAVI_FR_EX!M9</f>
        <v>0</v>
      </c>
      <c r="N9" s="10">
        <f>INTAVI_PA_IN!N9+INTAVI_PA_EX!N9+INTAVI_FR_IN!N9+INTAVI_FR_EX!N9</f>
        <v>0</v>
      </c>
      <c r="O9" s="10">
        <f>INTAVI_PA_IN!O9+INTAVI_PA_EX!O9+INTAVI_FR_IN!O9+INTAVI_FR_EX!O9</f>
        <v>0</v>
      </c>
      <c r="P9" s="10">
        <f>INTAVI_PA_IN!P9+INTAVI_PA_EX!P9+INTAVI_FR_IN!P9+INTAVI_FR_EX!P9</f>
        <v>0</v>
      </c>
      <c r="Q9" s="10">
        <f>INTAVI_PA_IN!Q9+INTAVI_PA_EX!Q9+INTAVI_FR_IN!Q9+INTAVI_FR_EX!Q9</f>
        <v>0</v>
      </c>
      <c r="R9" s="10">
        <f>INTAVI_PA_IN!R9+INTAVI_PA_EX!R9+INTAVI_FR_IN!R9+INTAVI_FR_EX!R9</f>
        <v>0</v>
      </c>
      <c r="S9" s="10">
        <f>INTAVI_PA_IN!S9+INTAVI_PA_EX!S9+INTAVI_FR_IN!S9+INTAVI_FR_EX!S9</f>
        <v>0</v>
      </c>
      <c r="T9" s="10">
        <f>INTAVI_PA_IN!T9+INTAVI_PA_EX!T9+INTAVI_FR_IN!T9+INTAVI_FR_EX!T9</f>
        <v>0</v>
      </c>
      <c r="U9" s="10">
        <f>INTAVI_PA_IN!U9+INTAVI_PA_EX!U9+INTAVI_FR_IN!U9+INTAVI_FR_EX!U9</f>
        <v>0</v>
      </c>
      <c r="V9" s="10">
        <f>INTAVI_PA_IN!V9+INTAVI_PA_EX!V9+INTAVI_FR_IN!V9+INTAVI_FR_EX!V9</f>
        <v>0</v>
      </c>
      <c r="W9" s="10">
        <f>INTAVI_PA_IN!W9+INTAVI_PA_EX!W9+INTAVI_FR_IN!W9+INTAVI_FR_EX!W9</f>
        <v>0</v>
      </c>
      <c r="X9" s="10">
        <f>INTAVI_PA_IN!X9+INTAVI_PA_EX!X9+INTAVI_FR_IN!X9+INTAVI_FR_EX!X9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INTAVI_PA_IN!C10+INTAVI_PA_EX!C10+INTAVI_FR_IN!C10+INTAVI_FR_EX!C10</f>
        <v>0</v>
      </c>
      <c r="D10" s="10">
        <f>INTAVI_PA_IN!D10+INTAVI_PA_EX!D10+INTAVI_FR_IN!D10+INTAVI_FR_EX!D10</f>
        <v>0</v>
      </c>
      <c r="E10" s="10">
        <f>INTAVI_PA_IN!E10+INTAVI_PA_EX!E10+INTAVI_FR_IN!E10+INTAVI_FR_EX!E10</f>
        <v>0</v>
      </c>
      <c r="F10" s="10">
        <f>INTAVI_PA_IN!F10+INTAVI_PA_EX!F10+INTAVI_FR_IN!F10+INTAVI_FR_EX!F10</f>
        <v>0</v>
      </c>
      <c r="G10" s="10">
        <f>INTAVI_PA_IN!G10+INTAVI_PA_EX!G10+INTAVI_FR_IN!G10+INTAVI_FR_EX!G10</f>
        <v>0</v>
      </c>
      <c r="H10" s="10">
        <f>INTAVI_PA_IN!H10+INTAVI_PA_EX!H10+INTAVI_FR_IN!H10+INTAVI_FR_EX!H10</f>
        <v>0</v>
      </c>
      <c r="I10" s="10">
        <f>INTAVI_PA_IN!I10+INTAVI_PA_EX!I10+INTAVI_FR_IN!I10+INTAVI_FR_EX!I10</f>
        <v>0</v>
      </c>
      <c r="J10" s="10">
        <f>INTAVI_PA_IN!J10+INTAVI_PA_EX!J10+INTAVI_FR_IN!J10+INTAVI_FR_EX!J10</f>
        <v>0</v>
      </c>
      <c r="K10" s="10">
        <f>INTAVI_PA_IN!K10+INTAVI_PA_EX!K10+INTAVI_FR_IN!K10+INTAVI_FR_EX!K10</f>
        <v>0</v>
      </c>
      <c r="L10" s="10">
        <f>INTAVI_PA_IN!L10+INTAVI_PA_EX!L10+INTAVI_FR_IN!L10+INTAVI_FR_EX!L10</f>
        <v>0</v>
      </c>
      <c r="M10" s="10">
        <f>INTAVI_PA_IN!M10+INTAVI_PA_EX!M10+INTAVI_FR_IN!M10+INTAVI_FR_EX!M10</f>
        <v>0</v>
      </c>
      <c r="N10" s="10">
        <f>INTAVI_PA_IN!N10+INTAVI_PA_EX!N10+INTAVI_FR_IN!N10+INTAVI_FR_EX!N10</f>
        <v>0</v>
      </c>
      <c r="O10" s="10">
        <f>INTAVI_PA_IN!O10+INTAVI_PA_EX!O10+INTAVI_FR_IN!O10+INTAVI_FR_EX!O10</f>
        <v>0</v>
      </c>
      <c r="P10" s="10">
        <f>INTAVI_PA_IN!P10+INTAVI_PA_EX!P10+INTAVI_FR_IN!P10+INTAVI_FR_EX!P10</f>
        <v>0</v>
      </c>
      <c r="Q10" s="10">
        <f>INTAVI_PA_IN!Q10+INTAVI_PA_EX!Q10+INTAVI_FR_IN!Q10+INTAVI_FR_EX!Q10</f>
        <v>0</v>
      </c>
      <c r="R10" s="10">
        <f>INTAVI_PA_IN!R10+INTAVI_PA_EX!R10+INTAVI_FR_IN!R10+INTAVI_FR_EX!R10</f>
        <v>0</v>
      </c>
      <c r="S10" s="10">
        <f>INTAVI_PA_IN!S10+INTAVI_PA_EX!S10+INTAVI_FR_IN!S10+INTAVI_FR_EX!S10</f>
        <v>0</v>
      </c>
      <c r="T10" s="10">
        <f>INTAVI_PA_IN!T10+INTAVI_PA_EX!T10+INTAVI_FR_IN!T10+INTAVI_FR_EX!T10</f>
        <v>0</v>
      </c>
      <c r="U10" s="10">
        <f>INTAVI_PA_IN!U10+INTAVI_PA_EX!U10+INTAVI_FR_IN!U10+INTAVI_FR_EX!U10</f>
        <v>0</v>
      </c>
      <c r="V10" s="10">
        <f>INTAVI_PA_IN!V10+INTAVI_PA_EX!V10+INTAVI_FR_IN!V10+INTAVI_FR_EX!V10</f>
        <v>0</v>
      </c>
      <c r="W10" s="10">
        <f>INTAVI_PA_IN!W10+INTAVI_PA_EX!W10+INTAVI_FR_IN!W10+INTAVI_FR_EX!W10</f>
        <v>0</v>
      </c>
      <c r="X10" s="10">
        <f>INTAVI_PA_IN!X10+INTAVI_PA_EX!X10+INTAVI_FR_IN!X10+INTAVI_FR_EX!X10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INTAVI_PA_IN!C12+INTAVI_PA_EX!C12+INTAVI_FR_IN!C12+INTAVI_FR_EX!C12</f>
        <v>0</v>
      </c>
      <c r="D12" s="10">
        <f>INTAVI_PA_IN!D12+INTAVI_PA_EX!D12+INTAVI_FR_IN!D12+INTAVI_FR_EX!D12</f>
        <v>0</v>
      </c>
      <c r="E12" s="10">
        <f>INTAVI_PA_IN!E12+INTAVI_PA_EX!E12+INTAVI_FR_IN!E12+INTAVI_FR_EX!E12</f>
        <v>0</v>
      </c>
      <c r="F12" s="10">
        <f>INTAVI_PA_IN!F12+INTAVI_PA_EX!F12+INTAVI_FR_IN!F12+INTAVI_FR_EX!F12</f>
        <v>0</v>
      </c>
      <c r="G12" s="10">
        <f>INTAVI_PA_IN!G12+INTAVI_PA_EX!G12+INTAVI_FR_IN!G12+INTAVI_FR_EX!G12</f>
        <v>0</v>
      </c>
      <c r="H12" s="10">
        <f>INTAVI_PA_IN!H12+INTAVI_PA_EX!H12+INTAVI_FR_IN!H12+INTAVI_FR_EX!H12</f>
        <v>0</v>
      </c>
      <c r="I12" s="10">
        <f>INTAVI_PA_IN!I12+INTAVI_PA_EX!I12+INTAVI_FR_IN!I12+INTAVI_FR_EX!I12</f>
        <v>0</v>
      </c>
      <c r="J12" s="10">
        <f>INTAVI_PA_IN!J12+INTAVI_PA_EX!J12+INTAVI_FR_IN!J12+INTAVI_FR_EX!J12</f>
        <v>0</v>
      </c>
      <c r="K12" s="10">
        <f>INTAVI_PA_IN!K12+INTAVI_PA_EX!K12+INTAVI_FR_IN!K12+INTAVI_FR_EX!K12</f>
        <v>0</v>
      </c>
      <c r="L12" s="10">
        <f>INTAVI_PA_IN!L12+INTAVI_PA_EX!L12+INTAVI_FR_IN!L12+INTAVI_FR_EX!L12</f>
        <v>0</v>
      </c>
      <c r="M12" s="10">
        <f>INTAVI_PA_IN!M12+INTAVI_PA_EX!M12+INTAVI_FR_IN!M12+INTAVI_FR_EX!M12</f>
        <v>0</v>
      </c>
      <c r="N12" s="10">
        <f>INTAVI_PA_IN!N12+INTAVI_PA_EX!N12+INTAVI_FR_IN!N12+INTAVI_FR_EX!N12</f>
        <v>0</v>
      </c>
      <c r="O12" s="10">
        <f>INTAVI_PA_IN!O12+INTAVI_PA_EX!O12+INTAVI_FR_IN!O12+INTAVI_FR_EX!O12</f>
        <v>0</v>
      </c>
      <c r="P12" s="10">
        <f>INTAVI_PA_IN!P12+INTAVI_PA_EX!P12+INTAVI_FR_IN!P12+INTAVI_FR_EX!P12</f>
        <v>0</v>
      </c>
      <c r="Q12" s="10">
        <f>INTAVI_PA_IN!Q12+INTAVI_PA_EX!Q12+INTAVI_FR_IN!Q12+INTAVI_FR_EX!Q12</f>
        <v>0</v>
      </c>
      <c r="R12" s="10">
        <f>INTAVI_PA_IN!R12+INTAVI_PA_EX!R12+INTAVI_FR_IN!R12+INTAVI_FR_EX!R12</f>
        <v>0</v>
      </c>
      <c r="S12" s="10">
        <f>INTAVI_PA_IN!S12+INTAVI_PA_EX!S12+INTAVI_FR_IN!S12+INTAVI_FR_EX!S12</f>
        <v>0</v>
      </c>
      <c r="T12" s="10">
        <f>INTAVI_PA_IN!T12+INTAVI_PA_EX!T12+INTAVI_FR_IN!T12+INTAVI_FR_EX!T12</f>
        <v>0</v>
      </c>
      <c r="U12" s="10">
        <f>INTAVI_PA_IN!U12+INTAVI_PA_EX!U12+INTAVI_FR_IN!U12+INTAVI_FR_EX!U12</f>
        <v>0</v>
      </c>
      <c r="V12" s="10">
        <f>INTAVI_PA_IN!V12+INTAVI_PA_EX!V12+INTAVI_FR_IN!V12+INTAVI_FR_EX!V12</f>
        <v>0</v>
      </c>
      <c r="W12" s="10">
        <f>INTAVI_PA_IN!W12+INTAVI_PA_EX!W12+INTAVI_FR_IN!W12+INTAVI_FR_EX!W12</f>
        <v>0</v>
      </c>
      <c r="X12" s="10">
        <f>INTAVI_PA_IN!X12+INTAVI_PA_EX!X12+INTAVI_FR_IN!X12+INTAVI_FR_EX!X12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INTAVI_PA_IN!C13+INTAVI_PA_EX!C13+INTAVI_FR_IN!C13+INTAVI_FR_EX!C13</f>
        <v>0</v>
      </c>
      <c r="D13" s="10">
        <f>INTAVI_PA_IN!D13+INTAVI_PA_EX!D13+INTAVI_FR_IN!D13+INTAVI_FR_EX!D13</f>
        <v>0</v>
      </c>
      <c r="E13" s="10">
        <f>INTAVI_PA_IN!E13+INTAVI_PA_EX!E13+INTAVI_FR_IN!E13+INTAVI_FR_EX!E13</f>
        <v>0</v>
      </c>
      <c r="F13" s="10">
        <f>INTAVI_PA_IN!F13+INTAVI_PA_EX!F13+INTAVI_FR_IN!F13+INTAVI_FR_EX!F13</f>
        <v>0</v>
      </c>
      <c r="G13" s="10">
        <f>INTAVI_PA_IN!G13+INTAVI_PA_EX!G13+INTAVI_FR_IN!G13+INTAVI_FR_EX!G13</f>
        <v>0</v>
      </c>
      <c r="H13" s="10">
        <f>INTAVI_PA_IN!H13+INTAVI_PA_EX!H13+INTAVI_FR_IN!H13+INTAVI_FR_EX!H13</f>
        <v>0</v>
      </c>
      <c r="I13" s="10">
        <f>INTAVI_PA_IN!I13+INTAVI_PA_EX!I13+INTAVI_FR_IN!I13+INTAVI_FR_EX!I13</f>
        <v>0</v>
      </c>
      <c r="J13" s="10">
        <f>INTAVI_PA_IN!J13+INTAVI_PA_EX!J13+INTAVI_FR_IN!J13+INTAVI_FR_EX!J13</f>
        <v>0</v>
      </c>
      <c r="K13" s="10">
        <f>INTAVI_PA_IN!K13+INTAVI_PA_EX!K13+INTAVI_FR_IN!K13+INTAVI_FR_EX!K13</f>
        <v>0</v>
      </c>
      <c r="L13" s="10">
        <f>INTAVI_PA_IN!L13+INTAVI_PA_EX!L13+INTAVI_FR_IN!L13+INTAVI_FR_EX!L13</f>
        <v>0</v>
      </c>
      <c r="M13" s="10">
        <f>INTAVI_PA_IN!M13+INTAVI_PA_EX!M13+INTAVI_FR_IN!M13+INTAVI_FR_EX!M13</f>
        <v>0</v>
      </c>
      <c r="N13" s="10">
        <f>INTAVI_PA_IN!N13+INTAVI_PA_EX!N13+INTAVI_FR_IN!N13+INTAVI_FR_EX!N13</f>
        <v>0</v>
      </c>
      <c r="O13" s="10">
        <f>INTAVI_PA_IN!O13+INTAVI_PA_EX!O13+INTAVI_FR_IN!O13+INTAVI_FR_EX!O13</f>
        <v>0</v>
      </c>
      <c r="P13" s="10">
        <f>INTAVI_PA_IN!P13+INTAVI_PA_EX!P13+INTAVI_FR_IN!P13+INTAVI_FR_EX!P13</f>
        <v>0</v>
      </c>
      <c r="Q13" s="10">
        <f>INTAVI_PA_IN!Q13+INTAVI_PA_EX!Q13+INTAVI_FR_IN!Q13+INTAVI_FR_EX!Q13</f>
        <v>0</v>
      </c>
      <c r="R13" s="10">
        <f>INTAVI_PA_IN!R13+INTAVI_PA_EX!R13+INTAVI_FR_IN!R13+INTAVI_FR_EX!R13</f>
        <v>0</v>
      </c>
      <c r="S13" s="10">
        <f>INTAVI_PA_IN!S13+INTAVI_PA_EX!S13+INTAVI_FR_IN!S13+INTAVI_FR_EX!S13</f>
        <v>0</v>
      </c>
      <c r="T13" s="10">
        <f>INTAVI_PA_IN!T13+INTAVI_PA_EX!T13+INTAVI_FR_IN!T13+INTAVI_FR_EX!T13</f>
        <v>0</v>
      </c>
      <c r="U13" s="10">
        <f>INTAVI_PA_IN!U13+INTAVI_PA_EX!U13+INTAVI_FR_IN!U13+INTAVI_FR_EX!U13</f>
        <v>0</v>
      </c>
      <c r="V13" s="10">
        <f>INTAVI_PA_IN!V13+INTAVI_PA_EX!V13+INTAVI_FR_IN!V13+INTAVI_FR_EX!V13</f>
        <v>0</v>
      </c>
      <c r="W13" s="10">
        <f>INTAVI_PA_IN!W13+INTAVI_PA_EX!W13+INTAVI_FR_IN!W13+INTAVI_FR_EX!W13</f>
        <v>0</v>
      </c>
      <c r="X13" s="10">
        <f>INTAVI_PA_IN!X13+INTAVI_PA_EX!X13+INTAVI_FR_IN!X13+INTAVI_FR_EX!X13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INTAVI_PA_IN!C14+INTAVI_PA_EX!C14+INTAVI_FR_IN!C14+INTAVI_FR_EX!C14</f>
        <v>0</v>
      </c>
      <c r="D14" s="10">
        <f>INTAVI_PA_IN!D14+INTAVI_PA_EX!D14+INTAVI_FR_IN!D14+INTAVI_FR_EX!D14</f>
        <v>0</v>
      </c>
      <c r="E14" s="10">
        <f>INTAVI_PA_IN!E14+INTAVI_PA_EX!E14+INTAVI_FR_IN!E14+INTAVI_FR_EX!E14</f>
        <v>0</v>
      </c>
      <c r="F14" s="10">
        <f>INTAVI_PA_IN!F14+INTAVI_PA_EX!F14+INTAVI_FR_IN!F14+INTAVI_FR_EX!F14</f>
        <v>0</v>
      </c>
      <c r="G14" s="10">
        <f>INTAVI_PA_IN!G14+INTAVI_PA_EX!G14+INTAVI_FR_IN!G14+INTAVI_FR_EX!G14</f>
        <v>0</v>
      </c>
      <c r="H14" s="10">
        <f>INTAVI_PA_IN!H14+INTAVI_PA_EX!H14+INTAVI_FR_IN!H14+INTAVI_FR_EX!H14</f>
        <v>0</v>
      </c>
      <c r="I14" s="10">
        <f>INTAVI_PA_IN!I14+INTAVI_PA_EX!I14+INTAVI_FR_IN!I14+INTAVI_FR_EX!I14</f>
        <v>0</v>
      </c>
      <c r="J14" s="10">
        <f>INTAVI_PA_IN!J14+INTAVI_PA_EX!J14+INTAVI_FR_IN!J14+INTAVI_FR_EX!J14</f>
        <v>0</v>
      </c>
      <c r="K14" s="10">
        <f>INTAVI_PA_IN!K14+INTAVI_PA_EX!K14+INTAVI_FR_IN!K14+INTAVI_FR_EX!K14</f>
        <v>0</v>
      </c>
      <c r="L14" s="10">
        <f>INTAVI_PA_IN!L14+INTAVI_PA_EX!L14+INTAVI_FR_IN!L14+INTAVI_FR_EX!L14</f>
        <v>0</v>
      </c>
      <c r="M14" s="10">
        <f>INTAVI_PA_IN!M14+INTAVI_PA_EX!M14+INTAVI_FR_IN!M14+INTAVI_FR_EX!M14</f>
        <v>0</v>
      </c>
      <c r="N14" s="10">
        <f>INTAVI_PA_IN!N14+INTAVI_PA_EX!N14+INTAVI_FR_IN!N14+INTAVI_FR_EX!N14</f>
        <v>0</v>
      </c>
      <c r="O14" s="10">
        <f>INTAVI_PA_IN!O14+INTAVI_PA_EX!O14+INTAVI_FR_IN!O14+INTAVI_FR_EX!O14</f>
        <v>0</v>
      </c>
      <c r="P14" s="10">
        <f>INTAVI_PA_IN!P14+INTAVI_PA_EX!P14+INTAVI_FR_IN!P14+INTAVI_FR_EX!P14</f>
        <v>0</v>
      </c>
      <c r="Q14" s="10">
        <f>INTAVI_PA_IN!Q14+INTAVI_PA_EX!Q14+INTAVI_FR_IN!Q14+INTAVI_FR_EX!Q14</f>
        <v>0</v>
      </c>
      <c r="R14" s="10">
        <f>INTAVI_PA_IN!R14+INTAVI_PA_EX!R14+INTAVI_FR_IN!R14+INTAVI_FR_EX!R14</f>
        <v>0</v>
      </c>
      <c r="S14" s="10">
        <f>INTAVI_PA_IN!S14+INTAVI_PA_EX!S14+INTAVI_FR_IN!S14+INTAVI_FR_EX!S14</f>
        <v>0</v>
      </c>
      <c r="T14" s="10">
        <f>INTAVI_PA_IN!T14+INTAVI_PA_EX!T14+INTAVI_FR_IN!T14+INTAVI_FR_EX!T14</f>
        <v>0</v>
      </c>
      <c r="U14" s="10">
        <f>INTAVI_PA_IN!U14+INTAVI_PA_EX!U14+INTAVI_FR_IN!U14+INTAVI_FR_EX!U14</f>
        <v>0</v>
      </c>
      <c r="V14" s="10">
        <f>INTAVI_PA_IN!V14+INTAVI_PA_EX!V14+INTAVI_FR_IN!V14+INTAVI_FR_EX!V14</f>
        <v>0</v>
      </c>
      <c r="W14" s="10">
        <f>INTAVI_PA_IN!W14+INTAVI_PA_EX!W14+INTAVI_FR_IN!W14+INTAVI_FR_EX!W14</f>
        <v>0</v>
      </c>
      <c r="X14" s="10">
        <f>INTAVI_PA_IN!X14+INTAVI_PA_EX!X14+INTAVI_FR_IN!X14+INTAVI_FR_EX!X14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INTAVI_PA_IN!C15+INTAVI_PA_EX!C15+INTAVI_FR_IN!C15+INTAVI_FR_EX!C15</f>
        <v>0</v>
      </c>
      <c r="D15" s="10">
        <f>INTAVI_PA_IN!D15+INTAVI_PA_EX!D15+INTAVI_FR_IN!D15+INTAVI_FR_EX!D15</f>
        <v>0</v>
      </c>
      <c r="E15" s="10">
        <f>INTAVI_PA_IN!E15+INTAVI_PA_EX!E15+INTAVI_FR_IN!E15+INTAVI_FR_EX!E15</f>
        <v>0</v>
      </c>
      <c r="F15" s="10">
        <f>INTAVI_PA_IN!F15+INTAVI_PA_EX!F15+INTAVI_FR_IN!F15+INTAVI_FR_EX!F15</f>
        <v>0</v>
      </c>
      <c r="G15" s="10">
        <f>INTAVI_PA_IN!G15+INTAVI_PA_EX!G15+INTAVI_FR_IN!G15+INTAVI_FR_EX!G15</f>
        <v>0</v>
      </c>
      <c r="H15" s="10">
        <f>INTAVI_PA_IN!H15+INTAVI_PA_EX!H15+INTAVI_FR_IN!H15+INTAVI_FR_EX!H15</f>
        <v>0</v>
      </c>
      <c r="I15" s="10">
        <f>INTAVI_PA_IN!I15+INTAVI_PA_EX!I15+INTAVI_FR_IN!I15+INTAVI_FR_EX!I15</f>
        <v>0</v>
      </c>
      <c r="J15" s="10">
        <f>INTAVI_PA_IN!J15+INTAVI_PA_EX!J15+INTAVI_FR_IN!J15+INTAVI_FR_EX!J15</f>
        <v>0</v>
      </c>
      <c r="K15" s="10">
        <f>INTAVI_PA_IN!K15+INTAVI_PA_EX!K15+INTAVI_FR_IN!K15+INTAVI_FR_EX!K15</f>
        <v>0</v>
      </c>
      <c r="L15" s="10">
        <f>INTAVI_PA_IN!L15+INTAVI_PA_EX!L15+INTAVI_FR_IN!L15+INTAVI_FR_EX!L15</f>
        <v>0</v>
      </c>
      <c r="M15" s="10">
        <f>INTAVI_PA_IN!M15+INTAVI_PA_EX!M15+INTAVI_FR_IN!M15+INTAVI_FR_EX!M15</f>
        <v>0</v>
      </c>
      <c r="N15" s="10">
        <f>INTAVI_PA_IN!N15+INTAVI_PA_EX!N15+INTAVI_FR_IN!N15+INTAVI_FR_EX!N15</f>
        <v>0</v>
      </c>
      <c r="O15" s="10">
        <f>INTAVI_PA_IN!O15+INTAVI_PA_EX!O15+INTAVI_FR_IN!O15+INTAVI_FR_EX!O15</f>
        <v>0</v>
      </c>
      <c r="P15" s="10">
        <f>INTAVI_PA_IN!P15+INTAVI_PA_EX!P15+INTAVI_FR_IN!P15+INTAVI_FR_EX!P15</f>
        <v>0</v>
      </c>
      <c r="Q15" s="10">
        <f>INTAVI_PA_IN!Q15+INTAVI_PA_EX!Q15+INTAVI_FR_IN!Q15+INTAVI_FR_EX!Q15</f>
        <v>0</v>
      </c>
      <c r="R15" s="10">
        <f>INTAVI_PA_IN!R15+INTAVI_PA_EX!R15+INTAVI_FR_IN!R15+INTAVI_FR_EX!R15</f>
        <v>0</v>
      </c>
      <c r="S15" s="10">
        <f>INTAVI_PA_IN!S15+INTAVI_PA_EX!S15+INTAVI_FR_IN!S15+INTAVI_FR_EX!S15</f>
        <v>0</v>
      </c>
      <c r="T15" s="10">
        <f>INTAVI_PA_IN!T15+INTAVI_PA_EX!T15+INTAVI_FR_IN!T15+INTAVI_FR_EX!T15</f>
        <v>0</v>
      </c>
      <c r="U15" s="10">
        <f>INTAVI_PA_IN!U15+INTAVI_PA_EX!U15+INTAVI_FR_IN!U15+INTAVI_FR_EX!U15</f>
        <v>0</v>
      </c>
      <c r="V15" s="10">
        <f>INTAVI_PA_IN!V15+INTAVI_PA_EX!V15+INTAVI_FR_IN!V15+INTAVI_FR_EX!V15</f>
        <v>0</v>
      </c>
      <c r="W15" s="10">
        <f>INTAVI_PA_IN!W15+INTAVI_PA_EX!W15+INTAVI_FR_IN!W15+INTAVI_FR_EX!W15</f>
        <v>0</v>
      </c>
      <c r="X15" s="10">
        <f>INTAVI_PA_IN!X15+INTAVI_PA_EX!X15+INTAVI_FR_IN!X15+INTAVI_FR_EX!X15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INTAVI_PA_IN!C16+INTAVI_PA_EX!C16+INTAVI_FR_IN!C16+INTAVI_FR_EX!C16</f>
        <v>0</v>
      </c>
      <c r="D16" s="10">
        <f>INTAVI_PA_IN!D16+INTAVI_PA_EX!D16+INTAVI_FR_IN!D16+INTAVI_FR_EX!D16</f>
        <v>0</v>
      </c>
      <c r="E16" s="10">
        <f>INTAVI_PA_IN!E16+INTAVI_PA_EX!E16+INTAVI_FR_IN!E16+INTAVI_FR_EX!E16</f>
        <v>0</v>
      </c>
      <c r="F16" s="10">
        <f>INTAVI_PA_IN!F16+INTAVI_PA_EX!F16+INTAVI_FR_IN!F16+INTAVI_FR_EX!F16</f>
        <v>0</v>
      </c>
      <c r="G16" s="10">
        <f>INTAVI_PA_IN!G16+INTAVI_PA_EX!G16+INTAVI_FR_IN!G16+INTAVI_FR_EX!G16</f>
        <v>0</v>
      </c>
      <c r="H16" s="10">
        <f>INTAVI_PA_IN!H16+INTAVI_PA_EX!H16+INTAVI_FR_IN!H16+INTAVI_FR_EX!H16</f>
        <v>0</v>
      </c>
      <c r="I16" s="10">
        <f>INTAVI_PA_IN!I16+INTAVI_PA_EX!I16+INTAVI_FR_IN!I16+INTAVI_FR_EX!I16</f>
        <v>0</v>
      </c>
      <c r="J16" s="10">
        <f>INTAVI_PA_IN!J16+INTAVI_PA_EX!J16+INTAVI_FR_IN!J16+INTAVI_FR_EX!J16</f>
        <v>0</v>
      </c>
      <c r="K16" s="10">
        <f>INTAVI_PA_IN!K16+INTAVI_PA_EX!K16+INTAVI_FR_IN!K16+INTAVI_FR_EX!K16</f>
        <v>0</v>
      </c>
      <c r="L16" s="10">
        <f>INTAVI_PA_IN!L16+INTAVI_PA_EX!L16+INTAVI_FR_IN!L16+INTAVI_FR_EX!L16</f>
        <v>0</v>
      </c>
      <c r="M16" s="10">
        <f>INTAVI_PA_IN!M16+INTAVI_PA_EX!M16+INTAVI_FR_IN!M16+INTAVI_FR_EX!M16</f>
        <v>0</v>
      </c>
      <c r="N16" s="10">
        <f>INTAVI_PA_IN!N16+INTAVI_PA_EX!N16+INTAVI_FR_IN!N16+INTAVI_FR_EX!N16</f>
        <v>0</v>
      </c>
      <c r="O16" s="10">
        <f>INTAVI_PA_IN!O16+INTAVI_PA_EX!O16+INTAVI_FR_IN!O16+INTAVI_FR_EX!O16</f>
        <v>0</v>
      </c>
      <c r="P16" s="10">
        <f>INTAVI_PA_IN!P16+INTAVI_PA_EX!P16+INTAVI_FR_IN!P16+INTAVI_FR_EX!P16</f>
        <v>0</v>
      </c>
      <c r="Q16" s="10">
        <f>INTAVI_PA_IN!Q16+INTAVI_PA_EX!Q16+INTAVI_FR_IN!Q16+INTAVI_FR_EX!Q16</f>
        <v>0</v>
      </c>
      <c r="R16" s="10">
        <f>INTAVI_PA_IN!R16+INTAVI_PA_EX!R16+INTAVI_FR_IN!R16+INTAVI_FR_EX!R16</f>
        <v>0</v>
      </c>
      <c r="S16" s="10">
        <f>INTAVI_PA_IN!S16+INTAVI_PA_EX!S16+INTAVI_FR_IN!S16+INTAVI_FR_EX!S16</f>
        <v>0</v>
      </c>
      <c r="T16" s="10">
        <f>INTAVI_PA_IN!T16+INTAVI_PA_EX!T16+INTAVI_FR_IN!T16+INTAVI_FR_EX!T16</f>
        <v>0</v>
      </c>
      <c r="U16" s="10">
        <f>INTAVI_PA_IN!U16+INTAVI_PA_EX!U16+INTAVI_FR_IN!U16+INTAVI_FR_EX!U16</f>
        <v>0</v>
      </c>
      <c r="V16" s="10">
        <f>INTAVI_PA_IN!V16+INTAVI_PA_EX!V16+INTAVI_FR_IN!V16+INTAVI_FR_EX!V16</f>
        <v>0</v>
      </c>
      <c r="W16" s="10">
        <f>INTAVI_PA_IN!W16+INTAVI_PA_EX!W16+INTAVI_FR_IN!W16+INTAVI_FR_EX!W16</f>
        <v>0</v>
      </c>
      <c r="X16" s="10">
        <f>INTAVI_PA_IN!X16+INTAVI_PA_EX!X16+INTAVI_FR_IN!X16+INTAVI_FR_EX!X16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INTAVI_PA_IN!C18+INTAVI_PA_EX!C18+INTAVI_FR_IN!C18+INTAVI_FR_EX!C18</f>
        <v>0</v>
      </c>
      <c r="D18" s="10">
        <f>INTAVI_PA_IN!D18+INTAVI_PA_EX!D18+INTAVI_FR_IN!D18+INTAVI_FR_EX!D18</f>
        <v>0</v>
      </c>
      <c r="E18" s="10">
        <f>INTAVI_PA_IN!E18+INTAVI_PA_EX!E18+INTAVI_FR_IN!E18+INTAVI_FR_EX!E18</f>
        <v>0</v>
      </c>
      <c r="F18" s="10">
        <f>INTAVI_PA_IN!F18+INTAVI_PA_EX!F18+INTAVI_FR_IN!F18+INTAVI_FR_EX!F18</f>
        <v>0</v>
      </c>
      <c r="G18" s="10">
        <f>INTAVI_PA_IN!G18+INTAVI_PA_EX!G18+INTAVI_FR_IN!G18+INTAVI_FR_EX!G18</f>
        <v>0</v>
      </c>
      <c r="H18" s="10">
        <f>INTAVI_PA_IN!H18+INTAVI_PA_EX!H18+INTAVI_FR_IN!H18+INTAVI_FR_EX!H18</f>
        <v>0</v>
      </c>
      <c r="I18" s="10">
        <f>INTAVI_PA_IN!I18+INTAVI_PA_EX!I18+INTAVI_FR_IN!I18+INTAVI_FR_EX!I18</f>
        <v>0</v>
      </c>
      <c r="J18" s="10">
        <f>INTAVI_PA_IN!J18+INTAVI_PA_EX!J18+INTAVI_FR_IN!J18+INTAVI_FR_EX!J18</f>
        <v>0</v>
      </c>
      <c r="K18" s="10">
        <f>INTAVI_PA_IN!K18+INTAVI_PA_EX!K18+INTAVI_FR_IN!K18+INTAVI_FR_EX!K18</f>
        <v>0</v>
      </c>
      <c r="L18" s="10">
        <f>INTAVI_PA_IN!L18+INTAVI_PA_EX!L18+INTAVI_FR_IN!L18+INTAVI_FR_EX!L18</f>
        <v>0</v>
      </c>
      <c r="M18" s="10">
        <f>INTAVI_PA_IN!M18+INTAVI_PA_EX!M18+INTAVI_FR_IN!M18+INTAVI_FR_EX!M18</f>
        <v>0</v>
      </c>
      <c r="N18" s="10">
        <f>INTAVI_PA_IN!N18+INTAVI_PA_EX!N18+INTAVI_FR_IN!N18+INTAVI_FR_EX!N18</f>
        <v>0</v>
      </c>
      <c r="O18" s="10">
        <f>INTAVI_PA_IN!O18+INTAVI_PA_EX!O18+INTAVI_FR_IN!O18+INTAVI_FR_EX!O18</f>
        <v>0</v>
      </c>
      <c r="P18" s="10">
        <f>INTAVI_PA_IN!P18+INTAVI_PA_EX!P18+INTAVI_FR_IN!P18+INTAVI_FR_EX!P18</f>
        <v>0</v>
      </c>
      <c r="Q18" s="10">
        <f>INTAVI_PA_IN!Q18+INTAVI_PA_EX!Q18+INTAVI_FR_IN!Q18+INTAVI_FR_EX!Q18</f>
        <v>0</v>
      </c>
      <c r="R18" s="10">
        <f>INTAVI_PA_IN!R18+INTAVI_PA_EX!R18+INTAVI_FR_IN!R18+INTAVI_FR_EX!R18</f>
        <v>0</v>
      </c>
      <c r="S18" s="10">
        <f>INTAVI_PA_IN!S18+INTAVI_PA_EX!S18+INTAVI_FR_IN!S18+INTAVI_FR_EX!S18</f>
        <v>0</v>
      </c>
      <c r="T18" s="10">
        <f>INTAVI_PA_IN!T18+INTAVI_PA_EX!T18+INTAVI_FR_IN!T18+INTAVI_FR_EX!T18</f>
        <v>0</v>
      </c>
      <c r="U18" s="10">
        <f>INTAVI_PA_IN!U18+INTAVI_PA_EX!U18+INTAVI_FR_IN!U18+INTAVI_FR_EX!U18</f>
        <v>0</v>
      </c>
      <c r="V18" s="10">
        <f>INTAVI_PA_IN!V18+INTAVI_PA_EX!V18+INTAVI_FR_IN!V18+INTAVI_FR_EX!V18</f>
        <v>0</v>
      </c>
      <c r="W18" s="10">
        <f>INTAVI_PA_IN!W18+INTAVI_PA_EX!W18+INTAVI_FR_IN!W18+INTAVI_FR_EX!W18</f>
        <v>0</v>
      </c>
      <c r="X18" s="10">
        <f>INTAVI_PA_IN!X18+INTAVI_PA_EX!X18+INTAVI_FR_IN!X18+INTAVI_FR_EX!X18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INTAVI_PA_IN!C19+INTAVI_PA_EX!C19+INTAVI_FR_IN!C19+INTAVI_FR_EX!C19</f>
        <v>0</v>
      </c>
      <c r="D19" s="10">
        <f>INTAVI_PA_IN!D19+INTAVI_PA_EX!D19+INTAVI_FR_IN!D19+INTAVI_FR_EX!D19</f>
        <v>0</v>
      </c>
      <c r="E19" s="10">
        <f>INTAVI_PA_IN!E19+INTAVI_PA_EX!E19+INTAVI_FR_IN!E19+INTAVI_FR_EX!E19</f>
        <v>0</v>
      </c>
      <c r="F19" s="10">
        <f>INTAVI_PA_IN!F19+INTAVI_PA_EX!F19+INTAVI_FR_IN!F19+INTAVI_FR_EX!F19</f>
        <v>0</v>
      </c>
      <c r="G19" s="10">
        <f>INTAVI_PA_IN!G19+INTAVI_PA_EX!G19+INTAVI_FR_IN!G19+INTAVI_FR_EX!G19</f>
        <v>0</v>
      </c>
      <c r="H19" s="10">
        <f>INTAVI_PA_IN!H19+INTAVI_PA_EX!H19+INTAVI_FR_IN!H19+INTAVI_FR_EX!H19</f>
        <v>0</v>
      </c>
      <c r="I19" s="10">
        <f>INTAVI_PA_IN!I19+INTAVI_PA_EX!I19+INTAVI_FR_IN!I19+INTAVI_FR_EX!I19</f>
        <v>0</v>
      </c>
      <c r="J19" s="10">
        <f>INTAVI_PA_IN!J19+INTAVI_PA_EX!J19+INTAVI_FR_IN!J19+INTAVI_FR_EX!J19</f>
        <v>0</v>
      </c>
      <c r="K19" s="10">
        <f>INTAVI_PA_IN!K19+INTAVI_PA_EX!K19+INTAVI_FR_IN!K19+INTAVI_FR_EX!K19</f>
        <v>0</v>
      </c>
      <c r="L19" s="10">
        <f>INTAVI_PA_IN!L19+INTAVI_PA_EX!L19+INTAVI_FR_IN!L19+INTAVI_FR_EX!L19</f>
        <v>0</v>
      </c>
      <c r="M19" s="10">
        <f>INTAVI_PA_IN!M19+INTAVI_PA_EX!M19+INTAVI_FR_IN!M19+INTAVI_FR_EX!M19</f>
        <v>0</v>
      </c>
      <c r="N19" s="10">
        <f>INTAVI_PA_IN!N19+INTAVI_PA_EX!N19+INTAVI_FR_IN!N19+INTAVI_FR_EX!N19</f>
        <v>0</v>
      </c>
      <c r="O19" s="10">
        <f>INTAVI_PA_IN!O19+INTAVI_PA_EX!O19+INTAVI_FR_IN!O19+INTAVI_FR_EX!O19</f>
        <v>0</v>
      </c>
      <c r="P19" s="10">
        <f>INTAVI_PA_IN!P19+INTAVI_PA_EX!P19+INTAVI_FR_IN!P19+INTAVI_FR_EX!P19</f>
        <v>0</v>
      </c>
      <c r="Q19" s="10">
        <f>INTAVI_PA_IN!Q19+INTAVI_PA_EX!Q19+INTAVI_FR_IN!Q19+INTAVI_FR_EX!Q19</f>
        <v>0</v>
      </c>
      <c r="R19" s="10">
        <f>INTAVI_PA_IN!R19+INTAVI_PA_EX!R19+INTAVI_FR_IN!R19+INTAVI_FR_EX!R19</f>
        <v>0</v>
      </c>
      <c r="S19" s="10">
        <f>INTAVI_PA_IN!S19+INTAVI_PA_EX!S19+INTAVI_FR_IN!S19+INTAVI_FR_EX!S19</f>
        <v>0</v>
      </c>
      <c r="T19" s="10">
        <f>INTAVI_PA_IN!T19+INTAVI_PA_EX!T19+INTAVI_FR_IN!T19+INTAVI_FR_EX!T19</f>
        <v>0</v>
      </c>
      <c r="U19" s="10">
        <f>INTAVI_PA_IN!U19+INTAVI_PA_EX!U19+INTAVI_FR_IN!U19+INTAVI_FR_EX!U19</f>
        <v>0</v>
      </c>
      <c r="V19" s="10">
        <f>INTAVI_PA_IN!V19+INTAVI_PA_EX!V19+INTAVI_FR_IN!V19+INTAVI_FR_EX!V19</f>
        <v>0</v>
      </c>
      <c r="W19" s="10">
        <f>INTAVI_PA_IN!W19+INTAVI_PA_EX!W19+INTAVI_FR_IN!W19+INTAVI_FR_EX!W19</f>
        <v>0</v>
      </c>
      <c r="X19" s="10">
        <f>INTAVI_PA_IN!X19+INTAVI_PA_EX!X19+INTAVI_FR_IN!X19+INTAVI_FR_EX!X19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INTAVI_PA_IN!C20+INTAVI_PA_EX!C20+INTAVI_FR_IN!C20+INTAVI_FR_EX!C20</f>
        <v>0</v>
      </c>
      <c r="D20" s="10">
        <f>INTAVI_PA_IN!D20+INTAVI_PA_EX!D20+INTAVI_FR_IN!D20+INTAVI_FR_EX!D20</f>
        <v>0</v>
      </c>
      <c r="E20" s="10">
        <f>INTAVI_PA_IN!E20+INTAVI_PA_EX!E20+INTAVI_FR_IN!E20+INTAVI_FR_EX!E20</f>
        <v>0</v>
      </c>
      <c r="F20" s="10">
        <f>INTAVI_PA_IN!F20+INTAVI_PA_EX!F20+INTAVI_FR_IN!F20+INTAVI_FR_EX!F20</f>
        <v>0</v>
      </c>
      <c r="G20" s="10">
        <f>INTAVI_PA_IN!G20+INTAVI_PA_EX!G20+INTAVI_FR_IN!G20+INTAVI_FR_EX!G20</f>
        <v>0</v>
      </c>
      <c r="H20" s="10">
        <f>INTAVI_PA_IN!H20+INTAVI_PA_EX!H20+INTAVI_FR_IN!H20+INTAVI_FR_EX!H20</f>
        <v>0</v>
      </c>
      <c r="I20" s="10">
        <f>INTAVI_PA_IN!I20+INTAVI_PA_EX!I20+INTAVI_FR_IN!I20+INTAVI_FR_EX!I20</f>
        <v>0</v>
      </c>
      <c r="J20" s="10">
        <f>INTAVI_PA_IN!J20+INTAVI_PA_EX!J20+INTAVI_FR_IN!J20+INTAVI_FR_EX!J20</f>
        <v>0</v>
      </c>
      <c r="K20" s="10">
        <f>INTAVI_PA_IN!K20+INTAVI_PA_EX!K20+INTAVI_FR_IN!K20+INTAVI_FR_EX!K20</f>
        <v>0</v>
      </c>
      <c r="L20" s="10">
        <f>INTAVI_PA_IN!L20+INTAVI_PA_EX!L20+INTAVI_FR_IN!L20+INTAVI_FR_EX!L20</f>
        <v>0</v>
      </c>
      <c r="M20" s="10">
        <f>INTAVI_PA_IN!M20+INTAVI_PA_EX!M20+INTAVI_FR_IN!M20+INTAVI_FR_EX!M20</f>
        <v>0</v>
      </c>
      <c r="N20" s="10">
        <f>INTAVI_PA_IN!N20+INTAVI_PA_EX!N20+INTAVI_FR_IN!N20+INTAVI_FR_EX!N20</f>
        <v>0</v>
      </c>
      <c r="O20" s="10">
        <f>INTAVI_PA_IN!O20+INTAVI_PA_EX!O20+INTAVI_FR_IN!O20+INTAVI_FR_EX!O20</f>
        <v>0</v>
      </c>
      <c r="P20" s="10">
        <f>INTAVI_PA_IN!P20+INTAVI_PA_EX!P20+INTAVI_FR_IN!P20+INTAVI_FR_EX!P20</f>
        <v>0</v>
      </c>
      <c r="Q20" s="10">
        <f>INTAVI_PA_IN!Q20+INTAVI_PA_EX!Q20+INTAVI_FR_IN!Q20+INTAVI_FR_EX!Q20</f>
        <v>0</v>
      </c>
      <c r="R20" s="10">
        <f>INTAVI_PA_IN!R20+INTAVI_PA_EX!R20+INTAVI_FR_IN!R20+INTAVI_FR_EX!R20</f>
        <v>0</v>
      </c>
      <c r="S20" s="10">
        <f>INTAVI_PA_IN!S20+INTAVI_PA_EX!S20+INTAVI_FR_IN!S20+INTAVI_FR_EX!S20</f>
        <v>0</v>
      </c>
      <c r="T20" s="10">
        <f>INTAVI_PA_IN!T20+INTAVI_PA_EX!T20+INTAVI_FR_IN!T20+INTAVI_FR_EX!T20</f>
        <v>0</v>
      </c>
      <c r="U20" s="10">
        <f>INTAVI_PA_IN!U20+INTAVI_PA_EX!U20+INTAVI_FR_IN!U20+INTAVI_FR_EX!U20</f>
        <v>0</v>
      </c>
      <c r="V20" s="10">
        <f>INTAVI_PA_IN!V20+INTAVI_PA_EX!V20+INTAVI_FR_IN!V20+INTAVI_FR_EX!V20</f>
        <v>0</v>
      </c>
      <c r="W20" s="10">
        <f>INTAVI_PA_IN!W20+INTAVI_PA_EX!W20+INTAVI_FR_IN!W20+INTAVI_FR_EX!W20</f>
        <v>0</v>
      </c>
      <c r="X20" s="10">
        <f>INTAVI_PA_IN!X20+INTAVI_PA_EX!X20+INTAVI_FR_IN!X20+INTAVI_FR_EX!X20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INTAVI_PA_IN!C21+INTAVI_PA_EX!C21+INTAVI_FR_IN!C21+INTAVI_FR_EX!C21</f>
        <v>0</v>
      </c>
      <c r="D21" s="10">
        <f>INTAVI_PA_IN!D21+INTAVI_PA_EX!D21+INTAVI_FR_IN!D21+INTAVI_FR_EX!D21</f>
        <v>0</v>
      </c>
      <c r="E21" s="10">
        <f>INTAVI_PA_IN!E21+INTAVI_PA_EX!E21+INTAVI_FR_IN!E21+INTAVI_FR_EX!E21</f>
        <v>0</v>
      </c>
      <c r="F21" s="10">
        <f>INTAVI_PA_IN!F21+INTAVI_PA_EX!F21+INTAVI_FR_IN!F21+INTAVI_FR_EX!F21</f>
        <v>0</v>
      </c>
      <c r="G21" s="10">
        <f>INTAVI_PA_IN!G21+INTAVI_PA_EX!G21+INTAVI_FR_IN!G21+INTAVI_FR_EX!G21</f>
        <v>0</v>
      </c>
      <c r="H21" s="10">
        <f>INTAVI_PA_IN!H21+INTAVI_PA_EX!H21+INTAVI_FR_IN!H21+INTAVI_FR_EX!H21</f>
        <v>0</v>
      </c>
      <c r="I21" s="10">
        <f>INTAVI_PA_IN!I21+INTAVI_PA_EX!I21+INTAVI_FR_IN!I21+INTAVI_FR_EX!I21</f>
        <v>0</v>
      </c>
      <c r="J21" s="10">
        <f>INTAVI_PA_IN!J21+INTAVI_PA_EX!J21+INTAVI_FR_IN!J21+INTAVI_FR_EX!J21</f>
        <v>0</v>
      </c>
      <c r="K21" s="10">
        <f>INTAVI_PA_IN!K21+INTAVI_PA_EX!K21+INTAVI_FR_IN!K21+INTAVI_FR_EX!K21</f>
        <v>0</v>
      </c>
      <c r="L21" s="10">
        <f>INTAVI_PA_IN!L21+INTAVI_PA_EX!L21+INTAVI_FR_IN!L21+INTAVI_FR_EX!L21</f>
        <v>0</v>
      </c>
      <c r="M21" s="10">
        <f>INTAVI_PA_IN!M21+INTAVI_PA_EX!M21+INTAVI_FR_IN!M21+INTAVI_FR_EX!M21</f>
        <v>0</v>
      </c>
      <c r="N21" s="10">
        <f>INTAVI_PA_IN!N21+INTAVI_PA_EX!N21+INTAVI_FR_IN!N21+INTAVI_FR_EX!N21</f>
        <v>0</v>
      </c>
      <c r="O21" s="10">
        <f>INTAVI_PA_IN!O21+INTAVI_PA_EX!O21+INTAVI_FR_IN!O21+INTAVI_FR_EX!O21</f>
        <v>0</v>
      </c>
      <c r="P21" s="10">
        <f>INTAVI_PA_IN!P21+INTAVI_PA_EX!P21+INTAVI_FR_IN!P21+INTAVI_FR_EX!P21</f>
        <v>0</v>
      </c>
      <c r="Q21" s="10">
        <f>INTAVI_PA_IN!Q21+INTAVI_PA_EX!Q21+INTAVI_FR_IN!Q21+INTAVI_FR_EX!Q21</f>
        <v>0</v>
      </c>
      <c r="R21" s="10">
        <f>INTAVI_PA_IN!R21+INTAVI_PA_EX!R21+INTAVI_FR_IN!R21+INTAVI_FR_EX!R21</f>
        <v>0</v>
      </c>
      <c r="S21" s="10">
        <f>INTAVI_PA_IN!S21+INTAVI_PA_EX!S21+INTAVI_FR_IN!S21+INTAVI_FR_EX!S21</f>
        <v>0</v>
      </c>
      <c r="T21" s="10">
        <f>INTAVI_PA_IN!T21+INTAVI_PA_EX!T21+INTAVI_FR_IN!T21+INTAVI_FR_EX!T21</f>
        <v>0</v>
      </c>
      <c r="U21" s="10">
        <f>INTAVI_PA_IN!U21+INTAVI_PA_EX!U21+INTAVI_FR_IN!U21+INTAVI_FR_EX!U21</f>
        <v>0</v>
      </c>
      <c r="V21" s="10">
        <f>INTAVI_PA_IN!V21+INTAVI_PA_EX!V21+INTAVI_FR_IN!V21+INTAVI_FR_EX!V21</f>
        <v>0</v>
      </c>
      <c r="W21" s="10">
        <f>INTAVI_PA_IN!W21+INTAVI_PA_EX!W21+INTAVI_FR_IN!W21+INTAVI_FR_EX!W21</f>
        <v>0</v>
      </c>
      <c r="X21" s="10">
        <f>INTAVI_PA_IN!X21+INTAVI_PA_EX!X21+INTAVI_FR_IN!X21+INTAVI_FR_EX!X21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INTAVI_PA_IN!C23+INTAVI_PA_EX!C23+INTAVI_FR_IN!C23+INTAVI_FR_EX!C23</f>
        <v>0</v>
      </c>
      <c r="D23" s="10">
        <f>INTAVI_PA_IN!D23+INTAVI_PA_EX!D23+INTAVI_FR_IN!D23+INTAVI_FR_EX!D23</f>
        <v>0</v>
      </c>
      <c r="E23" s="10">
        <f>INTAVI_PA_IN!E23+INTAVI_PA_EX!E23+INTAVI_FR_IN!E23+INTAVI_FR_EX!E23</f>
        <v>0</v>
      </c>
      <c r="F23" s="10">
        <f>INTAVI_PA_IN!F23+INTAVI_PA_EX!F23+INTAVI_FR_IN!F23+INTAVI_FR_EX!F23</f>
        <v>0</v>
      </c>
      <c r="G23" s="10">
        <f>INTAVI_PA_IN!G23+INTAVI_PA_EX!G23+INTAVI_FR_IN!G23+INTAVI_FR_EX!G23</f>
        <v>0</v>
      </c>
      <c r="H23" s="10">
        <f>INTAVI_PA_IN!H23+INTAVI_PA_EX!H23+INTAVI_FR_IN!H23+INTAVI_FR_EX!H23</f>
        <v>0</v>
      </c>
      <c r="I23" s="10">
        <f>INTAVI_PA_IN!I23+INTAVI_PA_EX!I23+INTAVI_FR_IN!I23+INTAVI_FR_EX!I23</f>
        <v>0</v>
      </c>
      <c r="J23" s="10">
        <f>INTAVI_PA_IN!J23+INTAVI_PA_EX!J23+INTAVI_FR_IN!J23+INTAVI_FR_EX!J23</f>
        <v>0</v>
      </c>
      <c r="K23" s="10">
        <f>INTAVI_PA_IN!K23+INTAVI_PA_EX!K23+INTAVI_FR_IN!K23+INTAVI_FR_EX!K23</f>
        <v>0</v>
      </c>
      <c r="L23" s="10">
        <f>INTAVI_PA_IN!L23+INTAVI_PA_EX!L23+INTAVI_FR_IN!L23+INTAVI_FR_EX!L23</f>
        <v>0</v>
      </c>
      <c r="M23" s="10">
        <f>INTAVI_PA_IN!M23+INTAVI_PA_EX!M23+INTAVI_FR_IN!M23+INTAVI_FR_EX!M23</f>
        <v>0</v>
      </c>
      <c r="N23" s="10">
        <f>INTAVI_PA_IN!N23+INTAVI_PA_EX!N23+INTAVI_FR_IN!N23+INTAVI_FR_EX!N23</f>
        <v>0</v>
      </c>
      <c r="O23" s="10">
        <f>INTAVI_PA_IN!O23+INTAVI_PA_EX!O23+INTAVI_FR_IN!O23+INTAVI_FR_EX!O23</f>
        <v>0</v>
      </c>
      <c r="P23" s="10">
        <f>INTAVI_PA_IN!P23+INTAVI_PA_EX!P23+INTAVI_FR_IN!P23+INTAVI_FR_EX!P23</f>
        <v>0</v>
      </c>
      <c r="Q23" s="10">
        <f>INTAVI_PA_IN!Q23+INTAVI_PA_EX!Q23+INTAVI_FR_IN!Q23+INTAVI_FR_EX!Q23</f>
        <v>0</v>
      </c>
      <c r="R23" s="10">
        <f>INTAVI_PA_IN!R23+INTAVI_PA_EX!R23+INTAVI_FR_IN!R23+INTAVI_FR_EX!R23</f>
        <v>0</v>
      </c>
      <c r="S23" s="10">
        <f>INTAVI_PA_IN!S23+INTAVI_PA_EX!S23+INTAVI_FR_IN!S23+INTAVI_FR_EX!S23</f>
        <v>0</v>
      </c>
      <c r="T23" s="10">
        <f>INTAVI_PA_IN!T23+INTAVI_PA_EX!T23+INTAVI_FR_IN!T23+INTAVI_FR_EX!T23</f>
        <v>0</v>
      </c>
      <c r="U23" s="10">
        <f>INTAVI_PA_IN!U23+INTAVI_PA_EX!U23+INTAVI_FR_IN!U23+INTAVI_FR_EX!U23</f>
        <v>0</v>
      </c>
      <c r="V23" s="10">
        <f>INTAVI_PA_IN!V23+INTAVI_PA_EX!V23+INTAVI_FR_IN!V23+INTAVI_FR_EX!V23</f>
        <v>0</v>
      </c>
      <c r="W23" s="10">
        <f>INTAVI_PA_IN!W23+INTAVI_PA_EX!W23+INTAVI_FR_IN!W23+INTAVI_FR_EX!W23</f>
        <v>0</v>
      </c>
      <c r="X23" s="10">
        <f>INTAVI_PA_IN!X23+INTAVI_PA_EX!X23+INTAVI_FR_IN!X23+INTAVI_FR_EX!X23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INTAVI_PA_IN!C24+INTAVI_PA_EX!C24+INTAVI_FR_IN!C24+INTAVI_FR_EX!C24</f>
        <v>0</v>
      </c>
      <c r="D24" s="10">
        <f>INTAVI_PA_IN!D24+INTAVI_PA_EX!D24+INTAVI_FR_IN!D24+INTAVI_FR_EX!D24</f>
        <v>0</v>
      </c>
      <c r="E24" s="10">
        <f>INTAVI_PA_IN!E24+INTAVI_PA_EX!E24+INTAVI_FR_IN!E24+INTAVI_FR_EX!E24</f>
        <v>0</v>
      </c>
      <c r="F24" s="10">
        <f>INTAVI_PA_IN!F24+INTAVI_PA_EX!F24+INTAVI_FR_IN!F24+INTAVI_FR_EX!F24</f>
        <v>0</v>
      </c>
      <c r="G24" s="10">
        <f>INTAVI_PA_IN!G24+INTAVI_PA_EX!G24+INTAVI_FR_IN!G24+INTAVI_FR_EX!G24</f>
        <v>0</v>
      </c>
      <c r="H24" s="10">
        <f>INTAVI_PA_IN!H24+INTAVI_PA_EX!H24+INTAVI_FR_IN!H24+INTAVI_FR_EX!H24</f>
        <v>0</v>
      </c>
      <c r="I24" s="10">
        <f>INTAVI_PA_IN!I24+INTAVI_PA_EX!I24+INTAVI_FR_IN!I24+INTAVI_FR_EX!I24</f>
        <v>0</v>
      </c>
      <c r="J24" s="10">
        <f>INTAVI_PA_IN!J24+INTAVI_PA_EX!J24+INTAVI_FR_IN!J24+INTAVI_FR_EX!J24</f>
        <v>0</v>
      </c>
      <c r="K24" s="10">
        <f>INTAVI_PA_IN!K24+INTAVI_PA_EX!K24+INTAVI_FR_IN!K24+INTAVI_FR_EX!K24</f>
        <v>0</v>
      </c>
      <c r="L24" s="10">
        <f>INTAVI_PA_IN!L24+INTAVI_PA_EX!L24+INTAVI_FR_IN!L24+INTAVI_FR_EX!L24</f>
        <v>0</v>
      </c>
      <c r="M24" s="10">
        <f>INTAVI_PA_IN!M24+INTAVI_PA_EX!M24+INTAVI_FR_IN!M24+INTAVI_FR_EX!M24</f>
        <v>0</v>
      </c>
      <c r="N24" s="10">
        <f>INTAVI_PA_IN!N24+INTAVI_PA_EX!N24+INTAVI_FR_IN!N24+INTAVI_FR_EX!N24</f>
        <v>0</v>
      </c>
      <c r="O24" s="10">
        <f>INTAVI_PA_IN!O24+INTAVI_PA_EX!O24+INTAVI_FR_IN!O24+INTAVI_FR_EX!O24</f>
        <v>0</v>
      </c>
      <c r="P24" s="10">
        <f>INTAVI_PA_IN!P24+INTAVI_PA_EX!P24+INTAVI_FR_IN!P24+INTAVI_FR_EX!P24</f>
        <v>0</v>
      </c>
      <c r="Q24" s="10">
        <f>INTAVI_PA_IN!Q24+INTAVI_PA_EX!Q24+INTAVI_FR_IN!Q24+INTAVI_FR_EX!Q24</f>
        <v>0</v>
      </c>
      <c r="R24" s="10">
        <f>INTAVI_PA_IN!R24+INTAVI_PA_EX!R24+INTAVI_FR_IN!R24+INTAVI_FR_EX!R24</f>
        <v>0</v>
      </c>
      <c r="S24" s="10">
        <f>INTAVI_PA_IN!S24+INTAVI_PA_EX!S24+INTAVI_FR_IN!S24+INTAVI_FR_EX!S24</f>
        <v>0</v>
      </c>
      <c r="T24" s="10">
        <f>INTAVI_PA_IN!T24+INTAVI_PA_EX!T24+INTAVI_FR_IN!T24+INTAVI_FR_EX!T24</f>
        <v>0</v>
      </c>
      <c r="U24" s="10">
        <f>INTAVI_PA_IN!U24+INTAVI_PA_EX!U24+INTAVI_FR_IN!U24+INTAVI_FR_EX!U24</f>
        <v>0</v>
      </c>
      <c r="V24" s="10">
        <f>INTAVI_PA_IN!V24+INTAVI_PA_EX!V24+INTAVI_FR_IN!V24+INTAVI_FR_EX!V24</f>
        <v>0</v>
      </c>
      <c r="W24" s="10">
        <f>INTAVI_PA_IN!W24+INTAVI_PA_EX!W24+INTAVI_FR_IN!W24+INTAVI_FR_EX!W24</f>
        <v>0</v>
      </c>
      <c r="X24" s="10">
        <f>INTAVI_PA_IN!X24+INTAVI_PA_EX!X24+INTAVI_FR_IN!X24+INTAVI_FR_EX!X24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INTAVI_PA_IN!C25+INTAVI_PA_EX!C25+INTAVI_FR_IN!C25+INTAVI_FR_EX!C25</f>
        <v>0</v>
      </c>
      <c r="D25" s="37">
        <f>INTAVI_PA_IN!D25+INTAVI_PA_EX!D25+INTAVI_FR_IN!D25+INTAVI_FR_EX!D25</f>
        <v>0</v>
      </c>
      <c r="E25" s="37">
        <f>INTAVI_PA_IN!E25+INTAVI_PA_EX!E25+INTAVI_FR_IN!E25+INTAVI_FR_EX!E25</f>
        <v>0</v>
      </c>
      <c r="F25" s="37">
        <f>INTAVI_PA_IN!F25+INTAVI_PA_EX!F25+INTAVI_FR_IN!F25+INTAVI_FR_EX!F25</f>
        <v>0</v>
      </c>
      <c r="G25" s="37">
        <f>INTAVI_PA_IN!G25+INTAVI_PA_EX!G25+INTAVI_FR_IN!G25+INTAVI_FR_EX!G25</f>
        <v>0</v>
      </c>
      <c r="H25" s="37">
        <f>INTAVI_PA_IN!H25+INTAVI_PA_EX!H25+INTAVI_FR_IN!H25+INTAVI_FR_EX!H25</f>
        <v>0</v>
      </c>
      <c r="I25" s="37">
        <f>INTAVI_PA_IN!I25+INTAVI_PA_EX!I25+INTAVI_FR_IN!I25+INTAVI_FR_EX!I25</f>
        <v>0</v>
      </c>
      <c r="J25" s="37">
        <f>INTAVI_PA_IN!J25+INTAVI_PA_EX!J25+INTAVI_FR_IN!J25+INTAVI_FR_EX!J25</f>
        <v>0</v>
      </c>
      <c r="K25" s="37">
        <f>INTAVI_PA_IN!K25+INTAVI_PA_EX!K25+INTAVI_FR_IN!K25+INTAVI_FR_EX!K25</f>
        <v>0</v>
      </c>
      <c r="L25" s="37">
        <f>INTAVI_PA_IN!L25+INTAVI_PA_EX!L25+INTAVI_FR_IN!L25+INTAVI_FR_EX!L25</f>
        <v>0</v>
      </c>
      <c r="M25" s="37">
        <f>INTAVI_PA_IN!M25+INTAVI_PA_EX!M25+INTAVI_FR_IN!M25+INTAVI_FR_EX!M25</f>
        <v>0</v>
      </c>
      <c r="N25" s="37">
        <f>INTAVI_PA_IN!N25+INTAVI_PA_EX!N25+INTAVI_FR_IN!N25+INTAVI_FR_EX!N25</f>
        <v>0</v>
      </c>
      <c r="O25" s="37">
        <f>INTAVI_PA_IN!O25+INTAVI_PA_EX!O25+INTAVI_FR_IN!O25+INTAVI_FR_EX!O25</f>
        <v>0</v>
      </c>
      <c r="P25" s="37">
        <f>INTAVI_PA_IN!P25+INTAVI_PA_EX!P25+INTAVI_FR_IN!P25+INTAVI_FR_EX!P25</f>
        <v>0</v>
      </c>
      <c r="Q25" s="37">
        <f>INTAVI_PA_IN!Q25+INTAVI_PA_EX!Q25+INTAVI_FR_IN!Q25+INTAVI_FR_EX!Q25</f>
        <v>0</v>
      </c>
      <c r="R25" s="37">
        <f>INTAVI_PA_IN!R25+INTAVI_PA_EX!R25+INTAVI_FR_IN!R25+INTAVI_FR_EX!R25</f>
        <v>0</v>
      </c>
      <c r="S25" s="37">
        <f>INTAVI_PA_IN!S25+INTAVI_PA_EX!S25+INTAVI_FR_IN!S25+INTAVI_FR_EX!S25</f>
        <v>0</v>
      </c>
      <c r="T25" s="37">
        <f>INTAVI_PA_IN!T25+INTAVI_PA_EX!T25+INTAVI_FR_IN!T25+INTAVI_FR_EX!T25</f>
        <v>0</v>
      </c>
      <c r="U25" s="37">
        <f>INTAVI_PA_IN!U25+INTAVI_PA_EX!U25+INTAVI_FR_IN!U25+INTAVI_FR_EX!U25</f>
        <v>0</v>
      </c>
      <c r="V25" s="37">
        <f>INTAVI_PA_IN!V25+INTAVI_PA_EX!V25+INTAVI_FR_IN!V25+INTAVI_FR_EX!V25</f>
        <v>0</v>
      </c>
      <c r="W25" s="37">
        <f>INTAVI_PA_IN!W25+INTAVI_PA_EX!W25+INTAVI_FR_IN!W25+INTAVI_FR_EX!W25</f>
        <v>0</v>
      </c>
      <c r="X25" s="37">
        <f>INTAVI_PA_IN!X25+INTAVI_PA_EX!X25+INTAVI_FR_IN!X25+INTAVI_FR_EX!X25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129.55717970765261</v>
      </c>
      <c r="D26" s="37">
        <f t="shared" si="14"/>
        <v>115.86414445399831</v>
      </c>
      <c r="E26" s="37">
        <f t="shared" si="14"/>
        <v>99.011177987962171</v>
      </c>
      <c r="F26" s="37">
        <f t="shared" si="14"/>
        <v>120.0773860705073</v>
      </c>
      <c r="G26" s="37">
        <f t="shared" si="14"/>
        <v>140.0902837489252</v>
      </c>
      <c r="H26" s="37">
        <f t="shared" si="14"/>
        <v>125.8245915735168</v>
      </c>
      <c r="I26" s="37">
        <f t="shared" si="14"/>
        <v>154.95064488392086</v>
      </c>
      <c r="J26" s="37">
        <f t="shared" si="14"/>
        <v>123.76104901117796</v>
      </c>
      <c r="K26" s="37">
        <f t="shared" si="14"/>
        <v>134.57592433361989</v>
      </c>
      <c r="L26" s="37">
        <f t="shared" si="14"/>
        <v>148.71238177128126</v>
      </c>
      <c r="M26" s="37">
        <f t="shared" si="14"/>
        <v>166.16706792777299</v>
      </c>
      <c r="N26" s="37">
        <f t="shared" si="14"/>
        <v>145.2876182287188</v>
      </c>
      <c r="O26" s="37">
        <f t="shared" si="14"/>
        <v>133.14488392089422</v>
      </c>
      <c r="P26" s="37">
        <f t="shared" si="14"/>
        <v>165.39578675838351</v>
      </c>
      <c r="Q26" s="37">
        <f t="shared" si="14"/>
        <v>206.70154772141012</v>
      </c>
      <c r="R26" s="37">
        <f t="shared" si="14"/>
        <v>239.28142734307824</v>
      </c>
      <c r="S26" s="37">
        <f t="shared" si="14"/>
        <v>290.55950128976792</v>
      </c>
      <c r="T26" s="37">
        <f t="shared" si="14"/>
        <v>335.94342218400686</v>
      </c>
      <c r="U26" s="37">
        <f t="shared" si="14"/>
        <v>137.36586414445401</v>
      </c>
      <c r="V26" s="37">
        <f t="shared" si="14"/>
        <v>152.61788478073942</v>
      </c>
      <c r="W26" s="37">
        <f t="shared" si="14"/>
        <v>47.310490111779892</v>
      </c>
      <c r="X26" s="37">
        <f t="shared" ref="X26" si="15">SUM(X27,X33)</f>
        <v>82.279191745485818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INTAVI_PA_IN!C28+INTAVI_PA_EX!C28+INTAVI_FR_IN!C28+INTAVI_FR_EX!C28</f>
        <v>0</v>
      </c>
      <c r="D28" s="10">
        <f>INTAVI_PA_IN!D28+INTAVI_PA_EX!D28+INTAVI_FR_IN!D28+INTAVI_FR_EX!D28</f>
        <v>0</v>
      </c>
      <c r="E28" s="10">
        <f>INTAVI_PA_IN!E28+INTAVI_PA_EX!E28+INTAVI_FR_IN!E28+INTAVI_FR_EX!E28</f>
        <v>0</v>
      </c>
      <c r="F28" s="10">
        <f>INTAVI_PA_IN!F28+INTAVI_PA_EX!F28+INTAVI_FR_IN!F28+INTAVI_FR_EX!F28</f>
        <v>0</v>
      </c>
      <c r="G28" s="10">
        <f>INTAVI_PA_IN!G28+INTAVI_PA_EX!G28+INTAVI_FR_IN!G28+INTAVI_FR_EX!G28</f>
        <v>0</v>
      </c>
      <c r="H28" s="10">
        <f>INTAVI_PA_IN!H28+INTAVI_PA_EX!H28+INTAVI_FR_IN!H28+INTAVI_FR_EX!H28</f>
        <v>0</v>
      </c>
      <c r="I28" s="10">
        <f>INTAVI_PA_IN!I28+INTAVI_PA_EX!I28+INTAVI_FR_IN!I28+INTAVI_FR_EX!I28</f>
        <v>0</v>
      </c>
      <c r="J28" s="10">
        <f>INTAVI_PA_IN!J28+INTAVI_PA_EX!J28+INTAVI_FR_IN!J28+INTAVI_FR_EX!J28</f>
        <v>0</v>
      </c>
      <c r="K28" s="10">
        <f>INTAVI_PA_IN!K28+INTAVI_PA_EX!K28+INTAVI_FR_IN!K28+INTAVI_FR_EX!K28</f>
        <v>0</v>
      </c>
      <c r="L28" s="10">
        <f>INTAVI_PA_IN!L28+INTAVI_PA_EX!L28+INTAVI_FR_IN!L28+INTAVI_FR_EX!L28</f>
        <v>0</v>
      </c>
      <c r="M28" s="10">
        <f>INTAVI_PA_IN!M28+INTAVI_PA_EX!M28+INTAVI_FR_IN!M28+INTAVI_FR_EX!M28</f>
        <v>0</v>
      </c>
      <c r="N28" s="10">
        <f>INTAVI_PA_IN!N28+INTAVI_PA_EX!N28+INTAVI_FR_IN!N28+INTAVI_FR_EX!N28</f>
        <v>0</v>
      </c>
      <c r="O28" s="10">
        <f>INTAVI_PA_IN!O28+INTAVI_PA_EX!O28+INTAVI_FR_IN!O28+INTAVI_FR_EX!O28</f>
        <v>0</v>
      </c>
      <c r="P28" s="10">
        <f>INTAVI_PA_IN!P28+INTAVI_PA_EX!P28+INTAVI_FR_IN!P28+INTAVI_FR_EX!P28</f>
        <v>0</v>
      </c>
      <c r="Q28" s="10">
        <f>INTAVI_PA_IN!Q28+INTAVI_PA_EX!Q28+INTAVI_FR_IN!Q28+INTAVI_FR_EX!Q28</f>
        <v>0</v>
      </c>
      <c r="R28" s="10">
        <f>INTAVI_PA_IN!R28+INTAVI_PA_EX!R28+INTAVI_FR_IN!R28+INTAVI_FR_EX!R28</f>
        <v>0</v>
      </c>
      <c r="S28" s="10">
        <f>INTAVI_PA_IN!S28+INTAVI_PA_EX!S28+INTAVI_FR_IN!S28+INTAVI_FR_EX!S28</f>
        <v>0</v>
      </c>
      <c r="T28" s="10">
        <f>INTAVI_PA_IN!T28+INTAVI_PA_EX!T28+INTAVI_FR_IN!T28+INTAVI_FR_EX!T28</f>
        <v>0</v>
      </c>
      <c r="U28" s="10">
        <f>INTAVI_PA_IN!U28+INTAVI_PA_EX!U28+INTAVI_FR_IN!U28+INTAVI_FR_EX!U28</f>
        <v>0</v>
      </c>
      <c r="V28" s="10">
        <f>INTAVI_PA_IN!V28+INTAVI_PA_EX!V28+INTAVI_FR_IN!V28+INTAVI_FR_EX!V28</f>
        <v>0</v>
      </c>
      <c r="W28" s="10">
        <f>INTAVI_PA_IN!W28+INTAVI_PA_EX!W28+INTAVI_FR_IN!W28+INTAVI_FR_EX!W28</f>
        <v>0</v>
      </c>
      <c r="X28" s="10">
        <f>INTAVI_PA_IN!X28+INTAVI_PA_EX!X28+INTAVI_FR_IN!X28+INTAVI_FR_EX!X28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INTAVI_PA_IN!C29+INTAVI_PA_EX!C29+INTAVI_FR_IN!C29+INTAVI_FR_EX!C29</f>
        <v>0</v>
      </c>
      <c r="D29" s="10">
        <f>INTAVI_PA_IN!D29+INTAVI_PA_EX!D29+INTAVI_FR_IN!D29+INTAVI_FR_EX!D29</f>
        <v>0</v>
      </c>
      <c r="E29" s="10">
        <f>INTAVI_PA_IN!E29+INTAVI_PA_EX!E29+INTAVI_FR_IN!E29+INTAVI_FR_EX!E29</f>
        <v>0</v>
      </c>
      <c r="F29" s="10">
        <f>INTAVI_PA_IN!F29+INTAVI_PA_EX!F29+INTAVI_FR_IN!F29+INTAVI_FR_EX!F29</f>
        <v>0</v>
      </c>
      <c r="G29" s="10">
        <f>INTAVI_PA_IN!G29+INTAVI_PA_EX!G29+INTAVI_FR_IN!G29+INTAVI_FR_EX!G29</f>
        <v>0</v>
      </c>
      <c r="H29" s="10">
        <f>INTAVI_PA_IN!H29+INTAVI_PA_EX!H29+INTAVI_FR_IN!H29+INTAVI_FR_EX!H29</f>
        <v>0</v>
      </c>
      <c r="I29" s="10">
        <f>INTAVI_PA_IN!I29+INTAVI_PA_EX!I29+INTAVI_FR_IN!I29+INTAVI_FR_EX!I29</f>
        <v>0</v>
      </c>
      <c r="J29" s="10">
        <f>INTAVI_PA_IN!J29+INTAVI_PA_EX!J29+INTAVI_FR_IN!J29+INTAVI_FR_EX!J29</f>
        <v>0</v>
      </c>
      <c r="K29" s="10">
        <f>INTAVI_PA_IN!K29+INTAVI_PA_EX!K29+INTAVI_FR_IN!K29+INTAVI_FR_EX!K29</f>
        <v>0</v>
      </c>
      <c r="L29" s="10">
        <f>INTAVI_PA_IN!L29+INTAVI_PA_EX!L29+INTAVI_FR_IN!L29+INTAVI_FR_EX!L29</f>
        <v>0</v>
      </c>
      <c r="M29" s="10">
        <f>INTAVI_PA_IN!M29+INTAVI_PA_EX!M29+INTAVI_FR_IN!M29+INTAVI_FR_EX!M29</f>
        <v>0</v>
      </c>
      <c r="N29" s="10">
        <f>INTAVI_PA_IN!N29+INTAVI_PA_EX!N29+INTAVI_FR_IN!N29+INTAVI_FR_EX!N29</f>
        <v>0</v>
      </c>
      <c r="O29" s="10">
        <f>INTAVI_PA_IN!O29+INTAVI_PA_EX!O29+INTAVI_FR_IN!O29+INTAVI_FR_EX!O29</f>
        <v>0</v>
      </c>
      <c r="P29" s="10">
        <f>INTAVI_PA_IN!P29+INTAVI_PA_EX!P29+INTAVI_FR_IN!P29+INTAVI_FR_EX!P29</f>
        <v>0</v>
      </c>
      <c r="Q29" s="10">
        <f>INTAVI_PA_IN!Q29+INTAVI_PA_EX!Q29+INTAVI_FR_IN!Q29+INTAVI_FR_EX!Q29</f>
        <v>0</v>
      </c>
      <c r="R29" s="10">
        <f>INTAVI_PA_IN!R29+INTAVI_PA_EX!R29+INTAVI_FR_IN!R29+INTAVI_FR_EX!R29</f>
        <v>0</v>
      </c>
      <c r="S29" s="10">
        <f>INTAVI_PA_IN!S29+INTAVI_PA_EX!S29+INTAVI_FR_IN!S29+INTAVI_FR_EX!S29</f>
        <v>0</v>
      </c>
      <c r="T29" s="10">
        <f>INTAVI_PA_IN!T29+INTAVI_PA_EX!T29+INTAVI_FR_IN!T29+INTAVI_FR_EX!T29</f>
        <v>0</v>
      </c>
      <c r="U29" s="10">
        <f>INTAVI_PA_IN!U29+INTAVI_PA_EX!U29+INTAVI_FR_IN!U29+INTAVI_FR_EX!U29</f>
        <v>0</v>
      </c>
      <c r="V29" s="10">
        <f>INTAVI_PA_IN!V29+INTAVI_PA_EX!V29+INTAVI_FR_IN!V29+INTAVI_FR_EX!V29</f>
        <v>0</v>
      </c>
      <c r="W29" s="10">
        <f>INTAVI_PA_IN!W29+INTAVI_PA_EX!W29+INTAVI_FR_IN!W29+INTAVI_FR_EX!W29</f>
        <v>0</v>
      </c>
      <c r="X29" s="10">
        <f>INTAVI_PA_IN!X29+INTAVI_PA_EX!X29+INTAVI_FR_IN!X29+INTAVI_FR_EX!X29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INTAVI_PA_IN!C30+INTAVI_PA_EX!C30+INTAVI_FR_IN!C30+INTAVI_FR_EX!C30</f>
        <v>0</v>
      </c>
      <c r="D30" s="10">
        <f>INTAVI_PA_IN!D30+INTAVI_PA_EX!D30+INTAVI_FR_IN!D30+INTAVI_FR_EX!D30</f>
        <v>0</v>
      </c>
      <c r="E30" s="10">
        <f>INTAVI_PA_IN!E30+INTAVI_PA_EX!E30+INTAVI_FR_IN!E30+INTAVI_FR_EX!E30</f>
        <v>0</v>
      </c>
      <c r="F30" s="10">
        <f>INTAVI_PA_IN!F30+INTAVI_PA_EX!F30+INTAVI_FR_IN!F30+INTAVI_FR_EX!F30</f>
        <v>0</v>
      </c>
      <c r="G30" s="10">
        <f>INTAVI_PA_IN!G30+INTAVI_PA_EX!G30+INTAVI_FR_IN!G30+INTAVI_FR_EX!G30</f>
        <v>0</v>
      </c>
      <c r="H30" s="10">
        <f>INTAVI_PA_IN!H30+INTAVI_PA_EX!H30+INTAVI_FR_IN!H30+INTAVI_FR_EX!H30</f>
        <v>0</v>
      </c>
      <c r="I30" s="10">
        <f>INTAVI_PA_IN!I30+INTAVI_PA_EX!I30+INTAVI_FR_IN!I30+INTAVI_FR_EX!I30</f>
        <v>0</v>
      </c>
      <c r="J30" s="10">
        <f>INTAVI_PA_IN!J30+INTAVI_PA_EX!J30+INTAVI_FR_IN!J30+INTAVI_FR_EX!J30</f>
        <v>0</v>
      </c>
      <c r="K30" s="10">
        <f>INTAVI_PA_IN!K30+INTAVI_PA_EX!K30+INTAVI_FR_IN!K30+INTAVI_FR_EX!K30</f>
        <v>0</v>
      </c>
      <c r="L30" s="10">
        <f>INTAVI_PA_IN!L30+INTAVI_PA_EX!L30+INTAVI_FR_IN!L30+INTAVI_FR_EX!L30</f>
        <v>0</v>
      </c>
      <c r="M30" s="10">
        <f>INTAVI_PA_IN!M30+INTAVI_PA_EX!M30+INTAVI_FR_IN!M30+INTAVI_FR_EX!M30</f>
        <v>0</v>
      </c>
      <c r="N30" s="10">
        <f>INTAVI_PA_IN!N30+INTAVI_PA_EX!N30+INTAVI_FR_IN!N30+INTAVI_FR_EX!N30</f>
        <v>0</v>
      </c>
      <c r="O30" s="10">
        <f>INTAVI_PA_IN!O30+INTAVI_PA_EX!O30+INTAVI_FR_IN!O30+INTAVI_FR_EX!O30</f>
        <v>0</v>
      </c>
      <c r="P30" s="10">
        <f>INTAVI_PA_IN!P30+INTAVI_PA_EX!P30+INTAVI_FR_IN!P30+INTAVI_FR_EX!P30</f>
        <v>0</v>
      </c>
      <c r="Q30" s="10">
        <f>INTAVI_PA_IN!Q30+INTAVI_PA_EX!Q30+INTAVI_FR_IN!Q30+INTAVI_FR_EX!Q30</f>
        <v>0</v>
      </c>
      <c r="R30" s="10">
        <f>INTAVI_PA_IN!R30+INTAVI_PA_EX!R30+INTAVI_FR_IN!R30+INTAVI_FR_EX!R30</f>
        <v>0</v>
      </c>
      <c r="S30" s="10">
        <f>INTAVI_PA_IN!S30+INTAVI_PA_EX!S30+INTAVI_FR_IN!S30+INTAVI_FR_EX!S30</f>
        <v>0</v>
      </c>
      <c r="T30" s="10">
        <f>INTAVI_PA_IN!T30+INTAVI_PA_EX!T30+INTAVI_FR_IN!T30+INTAVI_FR_EX!T30</f>
        <v>0</v>
      </c>
      <c r="U30" s="10">
        <f>INTAVI_PA_IN!U30+INTAVI_PA_EX!U30+INTAVI_FR_IN!U30+INTAVI_FR_EX!U30</f>
        <v>0</v>
      </c>
      <c r="V30" s="10">
        <f>INTAVI_PA_IN!V30+INTAVI_PA_EX!V30+INTAVI_FR_IN!V30+INTAVI_FR_EX!V30</f>
        <v>0</v>
      </c>
      <c r="W30" s="10">
        <f>INTAVI_PA_IN!W30+INTAVI_PA_EX!W30+INTAVI_FR_IN!W30+INTAVI_FR_EX!W30</f>
        <v>0</v>
      </c>
      <c r="X30" s="10">
        <f>INTAVI_PA_IN!X30+INTAVI_PA_EX!X30+INTAVI_FR_IN!X30+INTAVI_FR_EX!X30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INTAVI_PA_IN!C31+INTAVI_PA_EX!C31+INTAVI_FR_IN!C31+INTAVI_FR_EX!C31</f>
        <v>0</v>
      </c>
      <c r="D31" s="10">
        <f>INTAVI_PA_IN!D31+INTAVI_PA_EX!D31+INTAVI_FR_IN!D31+INTAVI_FR_EX!D31</f>
        <v>0</v>
      </c>
      <c r="E31" s="10">
        <f>INTAVI_PA_IN!E31+INTAVI_PA_EX!E31+INTAVI_FR_IN!E31+INTAVI_FR_EX!E31</f>
        <v>0</v>
      </c>
      <c r="F31" s="10">
        <f>INTAVI_PA_IN!F31+INTAVI_PA_EX!F31+INTAVI_FR_IN!F31+INTAVI_FR_EX!F31</f>
        <v>0</v>
      </c>
      <c r="G31" s="10">
        <f>INTAVI_PA_IN!G31+INTAVI_PA_EX!G31+INTAVI_FR_IN!G31+INTAVI_FR_EX!G31</f>
        <v>0</v>
      </c>
      <c r="H31" s="10">
        <f>INTAVI_PA_IN!H31+INTAVI_PA_EX!H31+INTAVI_FR_IN!H31+INTAVI_FR_EX!H31</f>
        <v>0</v>
      </c>
      <c r="I31" s="10">
        <f>INTAVI_PA_IN!I31+INTAVI_PA_EX!I31+INTAVI_FR_IN!I31+INTAVI_FR_EX!I31</f>
        <v>0</v>
      </c>
      <c r="J31" s="10">
        <f>INTAVI_PA_IN!J31+INTAVI_PA_EX!J31+INTAVI_FR_IN!J31+INTAVI_FR_EX!J31</f>
        <v>0</v>
      </c>
      <c r="K31" s="10">
        <f>INTAVI_PA_IN!K31+INTAVI_PA_EX!K31+INTAVI_FR_IN!K31+INTAVI_FR_EX!K31</f>
        <v>0</v>
      </c>
      <c r="L31" s="10">
        <f>INTAVI_PA_IN!L31+INTAVI_PA_EX!L31+INTAVI_FR_IN!L31+INTAVI_FR_EX!L31</f>
        <v>0</v>
      </c>
      <c r="M31" s="10">
        <f>INTAVI_PA_IN!M31+INTAVI_PA_EX!M31+INTAVI_FR_IN!M31+INTAVI_FR_EX!M31</f>
        <v>0</v>
      </c>
      <c r="N31" s="10">
        <f>INTAVI_PA_IN!N31+INTAVI_PA_EX!N31+INTAVI_FR_IN!N31+INTAVI_FR_EX!N31</f>
        <v>0</v>
      </c>
      <c r="O31" s="10">
        <f>INTAVI_PA_IN!O31+INTAVI_PA_EX!O31+INTAVI_FR_IN!O31+INTAVI_FR_EX!O31</f>
        <v>0</v>
      </c>
      <c r="P31" s="10">
        <f>INTAVI_PA_IN!P31+INTAVI_PA_EX!P31+INTAVI_FR_IN!P31+INTAVI_FR_EX!P31</f>
        <v>0</v>
      </c>
      <c r="Q31" s="10">
        <f>INTAVI_PA_IN!Q31+INTAVI_PA_EX!Q31+INTAVI_FR_IN!Q31+INTAVI_FR_EX!Q31</f>
        <v>0</v>
      </c>
      <c r="R31" s="10">
        <f>INTAVI_PA_IN!R31+INTAVI_PA_EX!R31+INTAVI_FR_IN!R31+INTAVI_FR_EX!R31</f>
        <v>0</v>
      </c>
      <c r="S31" s="10">
        <f>INTAVI_PA_IN!S31+INTAVI_PA_EX!S31+INTAVI_FR_IN!S31+INTAVI_FR_EX!S31</f>
        <v>0</v>
      </c>
      <c r="T31" s="10">
        <f>INTAVI_PA_IN!T31+INTAVI_PA_EX!T31+INTAVI_FR_IN!T31+INTAVI_FR_EX!T31</f>
        <v>0</v>
      </c>
      <c r="U31" s="10">
        <f>INTAVI_PA_IN!U31+INTAVI_PA_EX!U31+INTAVI_FR_IN!U31+INTAVI_FR_EX!U31</f>
        <v>0</v>
      </c>
      <c r="V31" s="10">
        <f>INTAVI_PA_IN!V31+INTAVI_PA_EX!V31+INTAVI_FR_IN!V31+INTAVI_FR_EX!V31</f>
        <v>0</v>
      </c>
      <c r="W31" s="10">
        <f>INTAVI_PA_IN!W31+INTAVI_PA_EX!W31+INTAVI_FR_IN!W31+INTAVI_FR_EX!W31</f>
        <v>0</v>
      </c>
      <c r="X31" s="10">
        <f>INTAVI_PA_IN!X31+INTAVI_PA_EX!X31+INTAVI_FR_IN!X31+INTAVI_FR_EX!X31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INTAVI_PA_IN!C32+INTAVI_PA_EX!C32+INTAVI_FR_IN!C32+INTAVI_FR_EX!C32</f>
        <v>0</v>
      </c>
      <c r="D32" s="10">
        <f>INTAVI_PA_IN!D32+INTAVI_PA_EX!D32+INTAVI_FR_IN!D32+INTAVI_FR_EX!D32</f>
        <v>0</v>
      </c>
      <c r="E32" s="10">
        <f>INTAVI_PA_IN!E32+INTAVI_PA_EX!E32+INTAVI_FR_IN!E32+INTAVI_FR_EX!E32</f>
        <v>0</v>
      </c>
      <c r="F32" s="10">
        <f>INTAVI_PA_IN!F32+INTAVI_PA_EX!F32+INTAVI_FR_IN!F32+INTAVI_FR_EX!F32</f>
        <v>0</v>
      </c>
      <c r="G32" s="10">
        <f>INTAVI_PA_IN!G32+INTAVI_PA_EX!G32+INTAVI_FR_IN!G32+INTAVI_FR_EX!G32</f>
        <v>0</v>
      </c>
      <c r="H32" s="10">
        <f>INTAVI_PA_IN!H32+INTAVI_PA_EX!H32+INTAVI_FR_IN!H32+INTAVI_FR_EX!H32</f>
        <v>0</v>
      </c>
      <c r="I32" s="10">
        <f>INTAVI_PA_IN!I32+INTAVI_PA_EX!I32+INTAVI_FR_IN!I32+INTAVI_FR_EX!I32</f>
        <v>0</v>
      </c>
      <c r="J32" s="10">
        <f>INTAVI_PA_IN!J32+INTAVI_PA_EX!J32+INTAVI_FR_IN!J32+INTAVI_FR_EX!J32</f>
        <v>0</v>
      </c>
      <c r="K32" s="10">
        <f>INTAVI_PA_IN!K32+INTAVI_PA_EX!K32+INTAVI_FR_IN!K32+INTAVI_FR_EX!K32</f>
        <v>0</v>
      </c>
      <c r="L32" s="10">
        <f>INTAVI_PA_IN!L32+INTAVI_PA_EX!L32+INTAVI_FR_IN!L32+INTAVI_FR_EX!L32</f>
        <v>0</v>
      </c>
      <c r="M32" s="10">
        <f>INTAVI_PA_IN!M32+INTAVI_PA_EX!M32+INTAVI_FR_IN!M32+INTAVI_FR_EX!M32</f>
        <v>0</v>
      </c>
      <c r="N32" s="10">
        <f>INTAVI_PA_IN!N32+INTAVI_PA_EX!N32+INTAVI_FR_IN!N32+INTAVI_FR_EX!N32</f>
        <v>0</v>
      </c>
      <c r="O32" s="10">
        <f>INTAVI_PA_IN!O32+INTAVI_PA_EX!O32+INTAVI_FR_IN!O32+INTAVI_FR_EX!O32</f>
        <v>0</v>
      </c>
      <c r="P32" s="10">
        <f>INTAVI_PA_IN!P32+INTAVI_PA_EX!P32+INTAVI_FR_IN!P32+INTAVI_FR_EX!P32</f>
        <v>0</v>
      </c>
      <c r="Q32" s="10">
        <f>INTAVI_PA_IN!Q32+INTAVI_PA_EX!Q32+INTAVI_FR_IN!Q32+INTAVI_FR_EX!Q32</f>
        <v>0</v>
      </c>
      <c r="R32" s="10">
        <f>INTAVI_PA_IN!R32+INTAVI_PA_EX!R32+INTAVI_FR_IN!R32+INTAVI_FR_EX!R32</f>
        <v>0</v>
      </c>
      <c r="S32" s="10">
        <f>INTAVI_PA_IN!S32+INTAVI_PA_EX!S32+INTAVI_FR_IN!S32+INTAVI_FR_EX!S32</f>
        <v>0</v>
      </c>
      <c r="T32" s="10">
        <f>INTAVI_PA_IN!T32+INTAVI_PA_EX!T32+INTAVI_FR_IN!T32+INTAVI_FR_EX!T32</f>
        <v>0</v>
      </c>
      <c r="U32" s="10">
        <f>INTAVI_PA_IN!U32+INTAVI_PA_EX!U32+INTAVI_FR_IN!U32+INTAVI_FR_EX!U32</f>
        <v>0</v>
      </c>
      <c r="V32" s="10">
        <f>INTAVI_PA_IN!V32+INTAVI_PA_EX!V32+INTAVI_FR_IN!V32+INTAVI_FR_EX!V32</f>
        <v>0</v>
      </c>
      <c r="W32" s="10">
        <f>INTAVI_PA_IN!W32+INTAVI_PA_EX!W32+INTAVI_FR_IN!W32+INTAVI_FR_EX!W32</f>
        <v>0</v>
      </c>
      <c r="X32" s="10">
        <f>INTAVI_PA_IN!X32+INTAVI_PA_EX!X32+INTAVI_FR_IN!X32+INTAVI_FR_EX!X32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129.55717970765261</v>
      </c>
      <c r="D33" s="29">
        <f t="shared" si="18"/>
        <v>115.86414445399831</v>
      </c>
      <c r="E33" s="29">
        <f t="shared" si="18"/>
        <v>99.011177987962171</v>
      </c>
      <c r="F33" s="29">
        <f t="shared" si="18"/>
        <v>120.0773860705073</v>
      </c>
      <c r="G33" s="29">
        <f t="shared" si="18"/>
        <v>140.0902837489252</v>
      </c>
      <c r="H33" s="29">
        <f t="shared" si="18"/>
        <v>125.8245915735168</v>
      </c>
      <c r="I33" s="29">
        <f t="shared" si="18"/>
        <v>154.95064488392086</v>
      </c>
      <c r="J33" s="29">
        <f t="shared" si="18"/>
        <v>123.76104901117796</v>
      </c>
      <c r="K33" s="29">
        <f t="shared" si="18"/>
        <v>134.57592433361989</v>
      </c>
      <c r="L33" s="29">
        <f t="shared" si="18"/>
        <v>148.71238177128126</v>
      </c>
      <c r="M33" s="29">
        <f t="shared" si="18"/>
        <v>166.16706792777299</v>
      </c>
      <c r="N33" s="29">
        <f t="shared" si="18"/>
        <v>145.2876182287188</v>
      </c>
      <c r="O33" s="29">
        <f t="shared" si="18"/>
        <v>133.14488392089422</v>
      </c>
      <c r="P33" s="29">
        <f t="shared" si="18"/>
        <v>165.39578675838351</v>
      </c>
      <c r="Q33" s="29">
        <f t="shared" si="18"/>
        <v>206.70154772141012</v>
      </c>
      <c r="R33" s="29">
        <f t="shared" si="18"/>
        <v>239.28142734307824</v>
      </c>
      <c r="S33" s="29">
        <f t="shared" si="18"/>
        <v>290.55950128976792</v>
      </c>
      <c r="T33" s="29">
        <f t="shared" si="18"/>
        <v>335.94342218400686</v>
      </c>
      <c r="U33" s="29">
        <f t="shared" si="18"/>
        <v>137.36586414445401</v>
      </c>
      <c r="V33" s="29">
        <f t="shared" si="18"/>
        <v>152.61788478073942</v>
      </c>
      <c r="W33" s="29">
        <f t="shared" si="18"/>
        <v>47.310490111779892</v>
      </c>
      <c r="X33" s="29">
        <f t="shared" ref="X33" si="19">SUM(X34:X50)</f>
        <v>82.279191745485818</v>
      </c>
    </row>
    <row r="34" spans="1:24" ht="11.25" customHeight="1" x14ac:dyDescent="0.2">
      <c r="A34" s="41" t="s">
        <v>55</v>
      </c>
      <c r="B34" s="9" t="s">
        <v>56</v>
      </c>
      <c r="C34" s="10">
        <f>INTAVI_PA_IN!C34+INTAVI_PA_EX!C34+INTAVI_FR_IN!C34+INTAVI_FR_EX!C34</f>
        <v>0</v>
      </c>
      <c r="D34" s="10">
        <f>INTAVI_PA_IN!D34+INTAVI_PA_EX!D34+INTAVI_FR_IN!D34+INTAVI_FR_EX!D34</f>
        <v>0</v>
      </c>
      <c r="E34" s="10">
        <f>INTAVI_PA_IN!E34+INTAVI_PA_EX!E34+INTAVI_FR_IN!E34+INTAVI_FR_EX!E34</f>
        <v>0</v>
      </c>
      <c r="F34" s="10">
        <f>INTAVI_PA_IN!F34+INTAVI_PA_EX!F34+INTAVI_FR_IN!F34+INTAVI_FR_EX!F34</f>
        <v>0</v>
      </c>
      <c r="G34" s="10">
        <f>INTAVI_PA_IN!G34+INTAVI_PA_EX!G34+INTAVI_FR_IN!G34+INTAVI_FR_EX!G34</f>
        <v>0</v>
      </c>
      <c r="H34" s="10">
        <f>INTAVI_PA_IN!H34+INTAVI_PA_EX!H34+INTAVI_FR_IN!H34+INTAVI_FR_EX!H34</f>
        <v>0</v>
      </c>
      <c r="I34" s="10">
        <f>INTAVI_PA_IN!I34+INTAVI_PA_EX!I34+INTAVI_FR_IN!I34+INTAVI_FR_EX!I34</f>
        <v>0</v>
      </c>
      <c r="J34" s="10">
        <f>INTAVI_PA_IN!J34+INTAVI_PA_EX!J34+INTAVI_FR_IN!J34+INTAVI_FR_EX!J34</f>
        <v>0</v>
      </c>
      <c r="K34" s="10">
        <f>INTAVI_PA_IN!K34+INTAVI_PA_EX!K34+INTAVI_FR_IN!K34+INTAVI_FR_EX!K34</f>
        <v>0</v>
      </c>
      <c r="L34" s="10">
        <f>INTAVI_PA_IN!L34+INTAVI_PA_EX!L34+INTAVI_FR_IN!L34+INTAVI_FR_EX!L34</f>
        <v>0</v>
      </c>
      <c r="M34" s="10">
        <f>INTAVI_PA_IN!M34+INTAVI_PA_EX!M34+INTAVI_FR_IN!M34+INTAVI_FR_EX!M34</f>
        <v>0</v>
      </c>
      <c r="N34" s="10">
        <f>INTAVI_PA_IN!N34+INTAVI_PA_EX!N34+INTAVI_FR_IN!N34+INTAVI_FR_EX!N34</f>
        <v>0</v>
      </c>
      <c r="O34" s="10">
        <f>INTAVI_PA_IN!O34+INTAVI_PA_EX!O34+INTAVI_FR_IN!O34+INTAVI_FR_EX!O34</f>
        <v>0</v>
      </c>
      <c r="P34" s="10">
        <f>INTAVI_PA_IN!P34+INTAVI_PA_EX!P34+INTAVI_FR_IN!P34+INTAVI_FR_EX!P34</f>
        <v>0</v>
      </c>
      <c r="Q34" s="10">
        <f>INTAVI_PA_IN!Q34+INTAVI_PA_EX!Q34+INTAVI_FR_IN!Q34+INTAVI_FR_EX!Q34</f>
        <v>0</v>
      </c>
      <c r="R34" s="10">
        <f>INTAVI_PA_IN!R34+INTAVI_PA_EX!R34+INTAVI_FR_IN!R34+INTAVI_FR_EX!R34</f>
        <v>0</v>
      </c>
      <c r="S34" s="10">
        <f>INTAVI_PA_IN!S34+INTAVI_PA_EX!S34+INTAVI_FR_IN!S34+INTAVI_FR_EX!S34</f>
        <v>0</v>
      </c>
      <c r="T34" s="10">
        <f>INTAVI_PA_IN!T34+INTAVI_PA_EX!T34+INTAVI_FR_IN!T34+INTAVI_FR_EX!T34</f>
        <v>0</v>
      </c>
      <c r="U34" s="10">
        <f>INTAVI_PA_IN!U34+INTAVI_PA_EX!U34+INTAVI_FR_IN!U34+INTAVI_FR_EX!U34</f>
        <v>0</v>
      </c>
      <c r="V34" s="10">
        <f>INTAVI_PA_IN!V34+INTAVI_PA_EX!V34+INTAVI_FR_IN!V34+INTAVI_FR_EX!V34</f>
        <v>0</v>
      </c>
      <c r="W34" s="10">
        <f>INTAVI_PA_IN!W34+INTAVI_PA_EX!W34+INTAVI_FR_IN!W34+INTAVI_FR_EX!W34</f>
        <v>0</v>
      </c>
      <c r="X34" s="10">
        <f>INTAVI_PA_IN!X34+INTAVI_PA_EX!X34+INTAVI_FR_IN!X34+INTAVI_FR_EX!X34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INTAVI_PA_IN!C35+INTAVI_PA_EX!C35+INTAVI_FR_IN!C35+INTAVI_FR_EX!C35</f>
        <v>0</v>
      </c>
      <c r="D35" s="10">
        <f>INTAVI_PA_IN!D35+INTAVI_PA_EX!D35+INTAVI_FR_IN!D35+INTAVI_FR_EX!D35</f>
        <v>0</v>
      </c>
      <c r="E35" s="10">
        <f>INTAVI_PA_IN!E35+INTAVI_PA_EX!E35+INTAVI_FR_IN!E35+INTAVI_FR_EX!E35</f>
        <v>0</v>
      </c>
      <c r="F35" s="10">
        <f>INTAVI_PA_IN!F35+INTAVI_PA_EX!F35+INTAVI_FR_IN!F35+INTAVI_FR_EX!F35</f>
        <v>0</v>
      </c>
      <c r="G35" s="10">
        <f>INTAVI_PA_IN!G35+INTAVI_PA_EX!G35+INTAVI_FR_IN!G35+INTAVI_FR_EX!G35</f>
        <v>0</v>
      </c>
      <c r="H35" s="10">
        <f>INTAVI_PA_IN!H35+INTAVI_PA_EX!H35+INTAVI_FR_IN!H35+INTAVI_FR_EX!H35</f>
        <v>0</v>
      </c>
      <c r="I35" s="10">
        <f>INTAVI_PA_IN!I35+INTAVI_PA_EX!I35+INTAVI_FR_IN!I35+INTAVI_FR_EX!I35</f>
        <v>0</v>
      </c>
      <c r="J35" s="10">
        <f>INTAVI_PA_IN!J35+INTAVI_PA_EX!J35+INTAVI_FR_IN!J35+INTAVI_FR_EX!J35</f>
        <v>0</v>
      </c>
      <c r="K35" s="10">
        <f>INTAVI_PA_IN!K35+INTAVI_PA_EX!K35+INTAVI_FR_IN!K35+INTAVI_FR_EX!K35</f>
        <v>0</v>
      </c>
      <c r="L35" s="10">
        <f>INTAVI_PA_IN!L35+INTAVI_PA_EX!L35+INTAVI_FR_IN!L35+INTAVI_FR_EX!L35</f>
        <v>0</v>
      </c>
      <c r="M35" s="10">
        <f>INTAVI_PA_IN!M35+INTAVI_PA_EX!M35+INTAVI_FR_IN!M35+INTAVI_FR_EX!M35</f>
        <v>0</v>
      </c>
      <c r="N35" s="10">
        <f>INTAVI_PA_IN!N35+INTAVI_PA_EX!N35+INTAVI_FR_IN!N35+INTAVI_FR_EX!N35</f>
        <v>0</v>
      </c>
      <c r="O35" s="10">
        <f>INTAVI_PA_IN!O35+INTAVI_PA_EX!O35+INTAVI_FR_IN!O35+INTAVI_FR_EX!O35</f>
        <v>0</v>
      </c>
      <c r="P35" s="10">
        <f>INTAVI_PA_IN!P35+INTAVI_PA_EX!P35+INTAVI_FR_IN!P35+INTAVI_FR_EX!P35</f>
        <v>0</v>
      </c>
      <c r="Q35" s="10">
        <f>INTAVI_PA_IN!Q35+INTAVI_PA_EX!Q35+INTAVI_FR_IN!Q35+INTAVI_FR_EX!Q35</f>
        <v>0</v>
      </c>
      <c r="R35" s="10">
        <f>INTAVI_PA_IN!R35+INTAVI_PA_EX!R35+INTAVI_FR_IN!R35+INTAVI_FR_EX!R35</f>
        <v>0</v>
      </c>
      <c r="S35" s="10">
        <f>INTAVI_PA_IN!S35+INTAVI_PA_EX!S35+INTAVI_FR_IN!S35+INTAVI_FR_EX!S35</f>
        <v>0</v>
      </c>
      <c r="T35" s="10">
        <f>INTAVI_PA_IN!T35+INTAVI_PA_EX!T35+INTAVI_FR_IN!T35+INTAVI_FR_EX!T35</f>
        <v>0</v>
      </c>
      <c r="U35" s="10">
        <f>INTAVI_PA_IN!U35+INTAVI_PA_EX!U35+INTAVI_FR_IN!U35+INTAVI_FR_EX!U35</f>
        <v>0</v>
      </c>
      <c r="V35" s="10">
        <f>INTAVI_PA_IN!V35+INTAVI_PA_EX!V35+INTAVI_FR_IN!V35+INTAVI_FR_EX!V35</f>
        <v>0</v>
      </c>
      <c r="W35" s="10">
        <f>INTAVI_PA_IN!W35+INTAVI_PA_EX!W35+INTAVI_FR_IN!W35+INTAVI_FR_EX!W35</f>
        <v>0</v>
      </c>
      <c r="X35" s="10">
        <f>INTAVI_PA_IN!X35+INTAVI_PA_EX!X35+INTAVI_FR_IN!X35+INTAVI_FR_EX!X35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INTAVI_PA_IN!C36+INTAVI_PA_EX!C36+INTAVI_FR_IN!C36+INTAVI_FR_EX!C36</f>
        <v>0</v>
      </c>
      <c r="D36" s="10">
        <f>INTAVI_PA_IN!D36+INTAVI_PA_EX!D36+INTAVI_FR_IN!D36+INTAVI_FR_EX!D36</f>
        <v>0</v>
      </c>
      <c r="E36" s="10">
        <f>INTAVI_PA_IN!E36+INTAVI_PA_EX!E36+INTAVI_FR_IN!E36+INTAVI_FR_EX!E36</f>
        <v>0</v>
      </c>
      <c r="F36" s="10">
        <f>INTAVI_PA_IN!F36+INTAVI_PA_EX!F36+INTAVI_FR_IN!F36+INTAVI_FR_EX!F36</f>
        <v>0</v>
      </c>
      <c r="G36" s="10">
        <f>INTAVI_PA_IN!G36+INTAVI_PA_EX!G36+INTAVI_FR_IN!G36+INTAVI_FR_EX!G36</f>
        <v>0</v>
      </c>
      <c r="H36" s="10">
        <f>INTAVI_PA_IN!H36+INTAVI_PA_EX!H36+INTAVI_FR_IN!H36+INTAVI_FR_EX!H36</f>
        <v>0</v>
      </c>
      <c r="I36" s="10">
        <f>INTAVI_PA_IN!I36+INTAVI_PA_EX!I36+INTAVI_FR_IN!I36+INTAVI_FR_EX!I36</f>
        <v>0</v>
      </c>
      <c r="J36" s="10">
        <f>INTAVI_PA_IN!J36+INTAVI_PA_EX!J36+INTAVI_FR_IN!J36+INTAVI_FR_EX!J36</f>
        <v>0</v>
      </c>
      <c r="K36" s="10">
        <f>INTAVI_PA_IN!K36+INTAVI_PA_EX!K36+INTAVI_FR_IN!K36+INTAVI_FR_EX!K36</f>
        <v>0</v>
      </c>
      <c r="L36" s="10">
        <f>INTAVI_PA_IN!L36+INTAVI_PA_EX!L36+INTAVI_FR_IN!L36+INTAVI_FR_EX!L36</f>
        <v>0</v>
      </c>
      <c r="M36" s="10">
        <f>INTAVI_PA_IN!M36+INTAVI_PA_EX!M36+INTAVI_FR_IN!M36+INTAVI_FR_EX!M36</f>
        <v>0</v>
      </c>
      <c r="N36" s="10">
        <f>INTAVI_PA_IN!N36+INTAVI_PA_EX!N36+INTAVI_FR_IN!N36+INTAVI_FR_EX!N36</f>
        <v>0</v>
      </c>
      <c r="O36" s="10">
        <f>INTAVI_PA_IN!O36+INTAVI_PA_EX!O36+INTAVI_FR_IN!O36+INTAVI_FR_EX!O36</f>
        <v>0</v>
      </c>
      <c r="P36" s="10">
        <f>INTAVI_PA_IN!P36+INTAVI_PA_EX!P36+INTAVI_FR_IN!P36+INTAVI_FR_EX!P36</f>
        <v>0</v>
      </c>
      <c r="Q36" s="10">
        <f>INTAVI_PA_IN!Q36+INTAVI_PA_EX!Q36+INTAVI_FR_IN!Q36+INTAVI_FR_EX!Q36</f>
        <v>0</v>
      </c>
      <c r="R36" s="10">
        <f>INTAVI_PA_IN!R36+INTAVI_PA_EX!R36+INTAVI_FR_IN!R36+INTAVI_FR_EX!R36</f>
        <v>0</v>
      </c>
      <c r="S36" s="10">
        <f>INTAVI_PA_IN!S36+INTAVI_PA_EX!S36+INTAVI_FR_IN!S36+INTAVI_FR_EX!S36</f>
        <v>0</v>
      </c>
      <c r="T36" s="10">
        <f>INTAVI_PA_IN!T36+INTAVI_PA_EX!T36+INTAVI_FR_IN!T36+INTAVI_FR_EX!T36</f>
        <v>0</v>
      </c>
      <c r="U36" s="10">
        <f>INTAVI_PA_IN!U36+INTAVI_PA_EX!U36+INTAVI_FR_IN!U36+INTAVI_FR_EX!U36</f>
        <v>0</v>
      </c>
      <c r="V36" s="10">
        <f>INTAVI_PA_IN!V36+INTAVI_PA_EX!V36+INTAVI_FR_IN!V36+INTAVI_FR_EX!V36</f>
        <v>0</v>
      </c>
      <c r="W36" s="10">
        <f>INTAVI_PA_IN!W36+INTAVI_PA_EX!W36+INTAVI_FR_IN!W36+INTAVI_FR_EX!W36</f>
        <v>0</v>
      </c>
      <c r="X36" s="10">
        <f>INTAVI_PA_IN!X36+INTAVI_PA_EX!X36+INTAVI_FR_IN!X36+INTAVI_FR_EX!X36</f>
        <v>0</v>
      </c>
    </row>
    <row r="37" spans="1:24" ht="11.25" customHeight="1" x14ac:dyDescent="0.2">
      <c r="A37" s="41" t="s">
        <v>61</v>
      </c>
      <c r="B37" s="9" t="s">
        <v>62</v>
      </c>
      <c r="C37" s="10">
        <f>INTAVI_PA_IN!C37+INTAVI_PA_EX!C37+INTAVI_FR_IN!C37+INTAVI_FR_EX!C37</f>
        <v>0</v>
      </c>
      <c r="D37" s="10">
        <f>INTAVI_PA_IN!D37+INTAVI_PA_EX!D37+INTAVI_FR_IN!D37+INTAVI_FR_EX!D37</f>
        <v>0</v>
      </c>
      <c r="E37" s="10">
        <f>INTAVI_PA_IN!E37+INTAVI_PA_EX!E37+INTAVI_FR_IN!E37+INTAVI_FR_EX!E37</f>
        <v>0</v>
      </c>
      <c r="F37" s="10">
        <f>INTAVI_PA_IN!F37+INTAVI_PA_EX!F37+INTAVI_FR_IN!F37+INTAVI_FR_EX!F37</f>
        <v>0</v>
      </c>
      <c r="G37" s="10">
        <f>INTAVI_PA_IN!G37+INTAVI_PA_EX!G37+INTAVI_FR_IN!G37+INTAVI_FR_EX!G37</f>
        <v>0</v>
      </c>
      <c r="H37" s="10">
        <f>INTAVI_PA_IN!H37+INTAVI_PA_EX!H37+INTAVI_FR_IN!H37+INTAVI_FR_EX!H37</f>
        <v>0</v>
      </c>
      <c r="I37" s="10">
        <f>INTAVI_PA_IN!I37+INTAVI_PA_EX!I37+INTAVI_FR_IN!I37+INTAVI_FR_EX!I37</f>
        <v>0</v>
      </c>
      <c r="J37" s="10">
        <f>INTAVI_PA_IN!J37+INTAVI_PA_EX!J37+INTAVI_FR_IN!J37+INTAVI_FR_EX!J37</f>
        <v>0</v>
      </c>
      <c r="K37" s="10">
        <f>INTAVI_PA_IN!K37+INTAVI_PA_EX!K37+INTAVI_FR_IN!K37+INTAVI_FR_EX!K37</f>
        <v>0</v>
      </c>
      <c r="L37" s="10">
        <f>INTAVI_PA_IN!L37+INTAVI_PA_EX!L37+INTAVI_FR_IN!L37+INTAVI_FR_EX!L37</f>
        <v>0</v>
      </c>
      <c r="M37" s="10">
        <f>INTAVI_PA_IN!M37+INTAVI_PA_EX!M37+INTAVI_FR_IN!M37+INTAVI_FR_EX!M37</f>
        <v>0</v>
      </c>
      <c r="N37" s="10">
        <f>INTAVI_PA_IN!N37+INTAVI_PA_EX!N37+INTAVI_FR_IN!N37+INTAVI_FR_EX!N37</f>
        <v>0</v>
      </c>
      <c r="O37" s="10">
        <f>INTAVI_PA_IN!O37+INTAVI_PA_EX!O37+INTAVI_FR_IN!O37+INTAVI_FR_EX!O37</f>
        <v>0</v>
      </c>
      <c r="P37" s="10">
        <f>INTAVI_PA_IN!P37+INTAVI_PA_EX!P37+INTAVI_FR_IN!P37+INTAVI_FR_EX!P37</f>
        <v>0</v>
      </c>
      <c r="Q37" s="10">
        <f>INTAVI_PA_IN!Q37+INTAVI_PA_EX!Q37+INTAVI_FR_IN!Q37+INTAVI_FR_EX!Q37</f>
        <v>0</v>
      </c>
      <c r="R37" s="10">
        <f>INTAVI_PA_IN!R37+INTAVI_PA_EX!R37+INTAVI_FR_IN!R37+INTAVI_FR_EX!R37</f>
        <v>0</v>
      </c>
      <c r="S37" s="10">
        <f>INTAVI_PA_IN!S37+INTAVI_PA_EX!S37+INTAVI_FR_IN!S37+INTAVI_FR_EX!S37</f>
        <v>0</v>
      </c>
      <c r="T37" s="10">
        <f>INTAVI_PA_IN!T37+INTAVI_PA_EX!T37+INTAVI_FR_IN!T37+INTAVI_FR_EX!T37</f>
        <v>0</v>
      </c>
      <c r="U37" s="10">
        <f>INTAVI_PA_IN!U37+INTAVI_PA_EX!U37+INTAVI_FR_IN!U37+INTAVI_FR_EX!U37</f>
        <v>0</v>
      </c>
      <c r="V37" s="10">
        <f>INTAVI_PA_IN!V37+INTAVI_PA_EX!V37+INTAVI_FR_IN!V37+INTAVI_FR_EX!V37</f>
        <v>0</v>
      </c>
      <c r="W37" s="10">
        <f>INTAVI_PA_IN!W37+INTAVI_PA_EX!W37+INTAVI_FR_IN!W37+INTAVI_FR_EX!W37</f>
        <v>0</v>
      </c>
      <c r="X37" s="10">
        <f>INTAVI_PA_IN!X37+INTAVI_PA_EX!X37+INTAVI_FR_IN!X37+INTAVI_FR_EX!X37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INTAVI_PA_IN!C38+INTAVI_PA_EX!C38+INTAVI_FR_IN!C38+INTAVI_FR_EX!C38</f>
        <v>0</v>
      </c>
      <c r="D38" s="10">
        <f>INTAVI_PA_IN!D38+INTAVI_PA_EX!D38+INTAVI_FR_IN!D38+INTAVI_FR_EX!D38</f>
        <v>0</v>
      </c>
      <c r="E38" s="10">
        <f>INTAVI_PA_IN!E38+INTAVI_PA_EX!E38+INTAVI_FR_IN!E38+INTAVI_FR_EX!E38</f>
        <v>0</v>
      </c>
      <c r="F38" s="10">
        <f>INTAVI_PA_IN!F38+INTAVI_PA_EX!F38+INTAVI_FR_IN!F38+INTAVI_FR_EX!F38</f>
        <v>0</v>
      </c>
      <c r="G38" s="10">
        <f>INTAVI_PA_IN!G38+INTAVI_PA_EX!G38+INTAVI_FR_IN!G38+INTAVI_FR_EX!G38</f>
        <v>0</v>
      </c>
      <c r="H38" s="10">
        <f>INTAVI_PA_IN!H38+INTAVI_PA_EX!H38+INTAVI_FR_IN!H38+INTAVI_FR_EX!H38</f>
        <v>0</v>
      </c>
      <c r="I38" s="10">
        <f>INTAVI_PA_IN!I38+INTAVI_PA_EX!I38+INTAVI_FR_IN!I38+INTAVI_FR_EX!I38</f>
        <v>0</v>
      </c>
      <c r="J38" s="10">
        <f>INTAVI_PA_IN!J38+INTAVI_PA_EX!J38+INTAVI_FR_IN!J38+INTAVI_FR_EX!J38</f>
        <v>1.0503869303525362</v>
      </c>
      <c r="K38" s="10">
        <f>INTAVI_PA_IN!K38+INTAVI_PA_EX!K38+INTAVI_FR_IN!K38+INTAVI_FR_EX!K38</f>
        <v>2.0999999999999996</v>
      </c>
      <c r="L38" s="10">
        <f>INTAVI_PA_IN!L38+INTAVI_PA_EX!L38+INTAVI_FR_IN!L38+INTAVI_FR_EX!L38</f>
        <v>0</v>
      </c>
      <c r="M38" s="10">
        <f>INTAVI_PA_IN!M38+INTAVI_PA_EX!M38+INTAVI_FR_IN!M38+INTAVI_FR_EX!M38</f>
        <v>0</v>
      </c>
      <c r="N38" s="10">
        <f>INTAVI_PA_IN!N38+INTAVI_PA_EX!N38+INTAVI_FR_IN!N38+INTAVI_FR_EX!N38</f>
        <v>0</v>
      </c>
      <c r="O38" s="10">
        <f>INTAVI_PA_IN!O38+INTAVI_PA_EX!O38+INTAVI_FR_IN!O38+INTAVI_FR_EX!O38</f>
        <v>0</v>
      </c>
      <c r="P38" s="10">
        <f>INTAVI_PA_IN!P38+INTAVI_PA_EX!P38+INTAVI_FR_IN!P38+INTAVI_FR_EX!P38</f>
        <v>0</v>
      </c>
      <c r="Q38" s="10">
        <f>INTAVI_PA_IN!Q38+INTAVI_PA_EX!Q38+INTAVI_FR_IN!Q38+INTAVI_FR_EX!Q38</f>
        <v>0</v>
      </c>
      <c r="R38" s="10">
        <f>INTAVI_PA_IN!R38+INTAVI_PA_EX!R38+INTAVI_FR_IN!R38+INTAVI_FR_EX!R38</f>
        <v>0</v>
      </c>
      <c r="S38" s="10">
        <f>INTAVI_PA_IN!S38+INTAVI_PA_EX!S38+INTAVI_FR_IN!S38+INTAVI_FR_EX!S38</f>
        <v>0</v>
      </c>
      <c r="T38" s="10">
        <f>INTAVI_PA_IN!T38+INTAVI_PA_EX!T38+INTAVI_FR_IN!T38+INTAVI_FR_EX!T38</f>
        <v>0</v>
      </c>
      <c r="U38" s="10">
        <f>INTAVI_PA_IN!U38+INTAVI_PA_EX!U38+INTAVI_FR_IN!U38+INTAVI_FR_EX!U38</f>
        <v>0</v>
      </c>
      <c r="V38" s="10">
        <f>INTAVI_PA_IN!V38+INTAVI_PA_EX!V38+INTAVI_FR_IN!V38+INTAVI_FR_EX!V38</f>
        <v>0</v>
      </c>
      <c r="W38" s="10">
        <f>INTAVI_PA_IN!W38+INTAVI_PA_EX!W38+INTAVI_FR_IN!W38+INTAVI_FR_EX!W38</f>
        <v>0</v>
      </c>
      <c r="X38" s="10">
        <f>INTAVI_PA_IN!X38+INTAVI_PA_EX!X38+INTAVI_FR_IN!X38+INTAVI_FR_EX!X38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INTAVI_PA_IN!C39+INTAVI_PA_EX!C39+INTAVI_FR_IN!C39+INTAVI_FR_EX!C39</f>
        <v>0</v>
      </c>
      <c r="D39" s="10">
        <f>INTAVI_PA_IN!D39+INTAVI_PA_EX!D39+INTAVI_FR_IN!D39+INTAVI_FR_EX!D39</f>
        <v>0</v>
      </c>
      <c r="E39" s="10">
        <f>INTAVI_PA_IN!E39+INTAVI_PA_EX!E39+INTAVI_FR_IN!E39+INTAVI_FR_EX!E39</f>
        <v>0</v>
      </c>
      <c r="F39" s="10">
        <f>INTAVI_PA_IN!F39+INTAVI_PA_EX!F39+INTAVI_FR_IN!F39+INTAVI_FR_EX!F39</f>
        <v>0</v>
      </c>
      <c r="G39" s="10">
        <f>INTAVI_PA_IN!G39+INTAVI_PA_EX!G39+INTAVI_FR_IN!G39+INTAVI_FR_EX!G39</f>
        <v>0</v>
      </c>
      <c r="H39" s="10">
        <f>INTAVI_PA_IN!H39+INTAVI_PA_EX!H39+INTAVI_FR_IN!H39+INTAVI_FR_EX!H39</f>
        <v>0</v>
      </c>
      <c r="I39" s="10">
        <f>INTAVI_PA_IN!I39+INTAVI_PA_EX!I39+INTAVI_FR_IN!I39+INTAVI_FR_EX!I39</f>
        <v>0</v>
      </c>
      <c r="J39" s="10">
        <f>INTAVI_PA_IN!J39+INTAVI_PA_EX!J39+INTAVI_FR_IN!J39+INTAVI_FR_EX!J39</f>
        <v>0</v>
      </c>
      <c r="K39" s="10">
        <f>INTAVI_PA_IN!K39+INTAVI_PA_EX!K39+INTAVI_FR_IN!K39+INTAVI_FR_EX!K39</f>
        <v>0</v>
      </c>
      <c r="L39" s="10">
        <f>INTAVI_PA_IN!L39+INTAVI_PA_EX!L39+INTAVI_FR_IN!L39+INTAVI_FR_EX!L39</f>
        <v>0</v>
      </c>
      <c r="M39" s="10">
        <f>INTAVI_PA_IN!M39+INTAVI_PA_EX!M39+INTAVI_FR_IN!M39+INTAVI_FR_EX!M39</f>
        <v>0</v>
      </c>
      <c r="N39" s="10">
        <f>INTAVI_PA_IN!N39+INTAVI_PA_EX!N39+INTAVI_FR_IN!N39+INTAVI_FR_EX!N39</f>
        <v>0</v>
      </c>
      <c r="O39" s="10">
        <f>INTAVI_PA_IN!O39+INTAVI_PA_EX!O39+INTAVI_FR_IN!O39+INTAVI_FR_EX!O39</f>
        <v>0</v>
      </c>
      <c r="P39" s="10">
        <f>INTAVI_PA_IN!P39+INTAVI_PA_EX!P39+INTAVI_FR_IN!P39+INTAVI_FR_EX!P39</f>
        <v>0</v>
      </c>
      <c r="Q39" s="10">
        <f>INTAVI_PA_IN!Q39+INTAVI_PA_EX!Q39+INTAVI_FR_IN!Q39+INTAVI_FR_EX!Q39</f>
        <v>0</v>
      </c>
      <c r="R39" s="10">
        <f>INTAVI_PA_IN!R39+INTAVI_PA_EX!R39+INTAVI_FR_IN!R39+INTAVI_FR_EX!R39</f>
        <v>0</v>
      </c>
      <c r="S39" s="10">
        <f>INTAVI_PA_IN!S39+INTAVI_PA_EX!S39+INTAVI_FR_IN!S39+INTAVI_FR_EX!S39</f>
        <v>0</v>
      </c>
      <c r="T39" s="10">
        <f>INTAVI_PA_IN!T39+INTAVI_PA_EX!T39+INTAVI_FR_IN!T39+INTAVI_FR_EX!T39</f>
        <v>0</v>
      </c>
      <c r="U39" s="10">
        <f>INTAVI_PA_IN!U39+INTAVI_PA_EX!U39+INTAVI_FR_IN!U39+INTAVI_FR_EX!U39</f>
        <v>0</v>
      </c>
      <c r="V39" s="10">
        <f>INTAVI_PA_IN!V39+INTAVI_PA_EX!V39+INTAVI_FR_IN!V39+INTAVI_FR_EX!V39</f>
        <v>0</v>
      </c>
      <c r="W39" s="10">
        <f>INTAVI_PA_IN!W39+INTAVI_PA_EX!W39+INTAVI_FR_IN!W39+INTAVI_FR_EX!W39</f>
        <v>0</v>
      </c>
      <c r="X39" s="10">
        <f>INTAVI_PA_IN!X39+INTAVI_PA_EX!X39+INTAVI_FR_IN!X39+INTAVI_FR_EX!X39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INTAVI_PA_IN!C40+INTAVI_PA_EX!C40+INTAVI_FR_IN!C40+INTAVI_FR_EX!C40</f>
        <v>129.55717970765261</v>
      </c>
      <c r="D40" s="10">
        <f>INTAVI_PA_IN!D40+INTAVI_PA_EX!D40+INTAVI_FR_IN!D40+INTAVI_FR_EX!D40</f>
        <v>115.86414445399831</v>
      </c>
      <c r="E40" s="10">
        <f>INTAVI_PA_IN!E40+INTAVI_PA_EX!E40+INTAVI_FR_IN!E40+INTAVI_FR_EX!E40</f>
        <v>99.011177987962171</v>
      </c>
      <c r="F40" s="10">
        <f>INTAVI_PA_IN!F40+INTAVI_PA_EX!F40+INTAVI_FR_IN!F40+INTAVI_FR_EX!F40</f>
        <v>120.0773860705073</v>
      </c>
      <c r="G40" s="10">
        <f>INTAVI_PA_IN!G40+INTAVI_PA_EX!G40+INTAVI_FR_IN!G40+INTAVI_FR_EX!G40</f>
        <v>140.0902837489252</v>
      </c>
      <c r="H40" s="10">
        <f>INTAVI_PA_IN!H40+INTAVI_PA_EX!H40+INTAVI_FR_IN!H40+INTAVI_FR_EX!H40</f>
        <v>125.8245915735168</v>
      </c>
      <c r="I40" s="10">
        <f>INTAVI_PA_IN!I40+INTAVI_PA_EX!I40+INTAVI_FR_IN!I40+INTAVI_FR_EX!I40</f>
        <v>154.95064488392086</v>
      </c>
      <c r="J40" s="10">
        <f>INTAVI_PA_IN!J40+INTAVI_PA_EX!J40+INTAVI_FR_IN!J40+INTAVI_FR_EX!J40</f>
        <v>122.71066208082543</v>
      </c>
      <c r="K40" s="10">
        <f>INTAVI_PA_IN!K40+INTAVI_PA_EX!K40+INTAVI_FR_IN!K40+INTAVI_FR_EX!K40</f>
        <v>132.4759243336199</v>
      </c>
      <c r="L40" s="10">
        <f>INTAVI_PA_IN!L40+INTAVI_PA_EX!L40+INTAVI_FR_IN!L40+INTAVI_FR_EX!L40</f>
        <v>148.71238177128126</v>
      </c>
      <c r="M40" s="10">
        <f>INTAVI_PA_IN!M40+INTAVI_PA_EX!M40+INTAVI_FR_IN!M40+INTAVI_FR_EX!M40</f>
        <v>166.16706792777299</v>
      </c>
      <c r="N40" s="10">
        <f>INTAVI_PA_IN!N40+INTAVI_PA_EX!N40+INTAVI_FR_IN!N40+INTAVI_FR_EX!N40</f>
        <v>145.2876182287188</v>
      </c>
      <c r="O40" s="10">
        <f>INTAVI_PA_IN!O40+INTAVI_PA_EX!O40+INTAVI_FR_IN!O40+INTAVI_FR_EX!O40</f>
        <v>133.14488392089422</v>
      </c>
      <c r="P40" s="10">
        <f>INTAVI_PA_IN!P40+INTAVI_PA_EX!P40+INTAVI_FR_IN!P40+INTAVI_FR_EX!P40</f>
        <v>165.39578675838351</v>
      </c>
      <c r="Q40" s="10">
        <f>INTAVI_PA_IN!Q40+INTAVI_PA_EX!Q40+INTAVI_FR_IN!Q40+INTAVI_FR_EX!Q40</f>
        <v>206.70154772141012</v>
      </c>
      <c r="R40" s="10">
        <f>INTAVI_PA_IN!R40+INTAVI_PA_EX!R40+INTAVI_FR_IN!R40+INTAVI_FR_EX!R40</f>
        <v>239.28142734307824</v>
      </c>
      <c r="S40" s="10">
        <f>INTAVI_PA_IN!S40+INTAVI_PA_EX!S40+INTAVI_FR_IN!S40+INTAVI_FR_EX!S40</f>
        <v>290.55950128976792</v>
      </c>
      <c r="T40" s="10">
        <f>INTAVI_PA_IN!T40+INTAVI_PA_EX!T40+INTAVI_FR_IN!T40+INTAVI_FR_EX!T40</f>
        <v>335.94342218400686</v>
      </c>
      <c r="U40" s="10">
        <f>INTAVI_PA_IN!U40+INTAVI_PA_EX!U40+INTAVI_FR_IN!U40+INTAVI_FR_EX!U40</f>
        <v>137.36586414445401</v>
      </c>
      <c r="V40" s="10">
        <f>INTAVI_PA_IN!V40+INTAVI_PA_EX!V40+INTAVI_FR_IN!V40+INTAVI_FR_EX!V40</f>
        <v>152.61788478073942</v>
      </c>
      <c r="W40" s="10">
        <f>INTAVI_PA_IN!W40+INTAVI_PA_EX!W40+INTAVI_FR_IN!W40+INTAVI_FR_EX!W40</f>
        <v>47.310490111779892</v>
      </c>
      <c r="X40" s="10">
        <f>INTAVI_PA_IN!X40+INTAVI_PA_EX!X40+INTAVI_FR_IN!X40+INTAVI_FR_EX!X40</f>
        <v>82.279191745485818</v>
      </c>
    </row>
    <row r="41" spans="1:24" ht="11.25" customHeight="1" x14ac:dyDescent="0.2">
      <c r="A41" s="41" t="s">
        <v>69</v>
      </c>
      <c r="B41" s="9" t="s">
        <v>70</v>
      </c>
      <c r="C41" s="10">
        <f>INTAVI_PA_IN!C41+INTAVI_PA_EX!C41+INTAVI_FR_IN!C41+INTAVI_FR_EX!C41</f>
        <v>0</v>
      </c>
      <c r="D41" s="10">
        <f>INTAVI_PA_IN!D41+INTAVI_PA_EX!D41+INTAVI_FR_IN!D41+INTAVI_FR_EX!D41</f>
        <v>0</v>
      </c>
      <c r="E41" s="10">
        <f>INTAVI_PA_IN!E41+INTAVI_PA_EX!E41+INTAVI_FR_IN!E41+INTAVI_FR_EX!E41</f>
        <v>0</v>
      </c>
      <c r="F41" s="10">
        <f>INTAVI_PA_IN!F41+INTAVI_PA_EX!F41+INTAVI_FR_IN!F41+INTAVI_FR_EX!F41</f>
        <v>0</v>
      </c>
      <c r="G41" s="10">
        <f>INTAVI_PA_IN!G41+INTAVI_PA_EX!G41+INTAVI_FR_IN!G41+INTAVI_FR_EX!G41</f>
        <v>0</v>
      </c>
      <c r="H41" s="10">
        <f>INTAVI_PA_IN!H41+INTAVI_PA_EX!H41+INTAVI_FR_IN!H41+INTAVI_FR_EX!H41</f>
        <v>0</v>
      </c>
      <c r="I41" s="10">
        <f>INTAVI_PA_IN!I41+INTAVI_PA_EX!I41+INTAVI_FR_IN!I41+INTAVI_FR_EX!I41</f>
        <v>0</v>
      </c>
      <c r="J41" s="10">
        <f>INTAVI_PA_IN!J41+INTAVI_PA_EX!J41+INTAVI_FR_IN!J41+INTAVI_FR_EX!J41</f>
        <v>0</v>
      </c>
      <c r="K41" s="10">
        <f>INTAVI_PA_IN!K41+INTAVI_PA_EX!K41+INTAVI_FR_IN!K41+INTAVI_FR_EX!K41</f>
        <v>0</v>
      </c>
      <c r="L41" s="10">
        <f>INTAVI_PA_IN!L41+INTAVI_PA_EX!L41+INTAVI_FR_IN!L41+INTAVI_FR_EX!L41</f>
        <v>0</v>
      </c>
      <c r="M41" s="10">
        <f>INTAVI_PA_IN!M41+INTAVI_PA_EX!M41+INTAVI_FR_IN!M41+INTAVI_FR_EX!M41</f>
        <v>0</v>
      </c>
      <c r="N41" s="10">
        <f>INTAVI_PA_IN!N41+INTAVI_PA_EX!N41+INTAVI_FR_IN!N41+INTAVI_FR_EX!N41</f>
        <v>0</v>
      </c>
      <c r="O41" s="10">
        <f>INTAVI_PA_IN!O41+INTAVI_PA_EX!O41+INTAVI_FR_IN!O41+INTAVI_FR_EX!O41</f>
        <v>0</v>
      </c>
      <c r="P41" s="10">
        <f>INTAVI_PA_IN!P41+INTAVI_PA_EX!P41+INTAVI_FR_IN!P41+INTAVI_FR_EX!P41</f>
        <v>0</v>
      </c>
      <c r="Q41" s="10">
        <f>INTAVI_PA_IN!Q41+INTAVI_PA_EX!Q41+INTAVI_FR_IN!Q41+INTAVI_FR_EX!Q41</f>
        <v>0</v>
      </c>
      <c r="R41" s="10">
        <f>INTAVI_PA_IN!R41+INTAVI_PA_EX!R41+INTAVI_FR_IN!R41+INTAVI_FR_EX!R41</f>
        <v>0</v>
      </c>
      <c r="S41" s="10">
        <f>INTAVI_PA_IN!S41+INTAVI_PA_EX!S41+INTAVI_FR_IN!S41+INTAVI_FR_EX!S41</f>
        <v>0</v>
      </c>
      <c r="T41" s="10">
        <f>INTAVI_PA_IN!T41+INTAVI_PA_EX!T41+INTAVI_FR_IN!T41+INTAVI_FR_EX!T41</f>
        <v>0</v>
      </c>
      <c r="U41" s="10">
        <f>INTAVI_PA_IN!U41+INTAVI_PA_EX!U41+INTAVI_FR_IN!U41+INTAVI_FR_EX!U41</f>
        <v>0</v>
      </c>
      <c r="V41" s="10">
        <f>INTAVI_PA_IN!V41+INTAVI_PA_EX!V41+INTAVI_FR_IN!V41+INTAVI_FR_EX!V41</f>
        <v>0</v>
      </c>
      <c r="W41" s="10">
        <f>INTAVI_PA_IN!W41+INTAVI_PA_EX!W41+INTAVI_FR_IN!W41+INTAVI_FR_EX!W41</f>
        <v>0</v>
      </c>
      <c r="X41" s="10">
        <f>INTAVI_PA_IN!X41+INTAVI_PA_EX!X41+INTAVI_FR_IN!X41+INTAVI_FR_EX!X41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INTAVI_PA_IN!C42+INTAVI_PA_EX!C42+INTAVI_FR_IN!C42+INTAVI_FR_EX!C42</f>
        <v>0</v>
      </c>
      <c r="D42" s="10">
        <f>INTAVI_PA_IN!D42+INTAVI_PA_EX!D42+INTAVI_FR_IN!D42+INTAVI_FR_EX!D42</f>
        <v>0</v>
      </c>
      <c r="E42" s="10">
        <f>INTAVI_PA_IN!E42+INTAVI_PA_EX!E42+INTAVI_FR_IN!E42+INTAVI_FR_EX!E42</f>
        <v>0</v>
      </c>
      <c r="F42" s="10">
        <f>INTAVI_PA_IN!F42+INTAVI_PA_EX!F42+INTAVI_FR_IN!F42+INTAVI_FR_EX!F42</f>
        <v>0</v>
      </c>
      <c r="G42" s="10">
        <f>INTAVI_PA_IN!G42+INTAVI_PA_EX!G42+INTAVI_FR_IN!G42+INTAVI_FR_EX!G42</f>
        <v>0</v>
      </c>
      <c r="H42" s="10">
        <f>INTAVI_PA_IN!H42+INTAVI_PA_EX!H42+INTAVI_FR_IN!H42+INTAVI_FR_EX!H42</f>
        <v>0</v>
      </c>
      <c r="I42" s="10">
        <f>INTAVI_PA_IN!I42+INTAVI_PA_EX!I42+INTAVI_FR_IN!I42+INTAVI_FR_EX!I42</f>
        <v>0</v>
      </c>
      <c r="J42" s="10">
        <f>INTAVI_PA_IN!J42+INTAVI_PA_EX!J42+INTAVI_FR_IN!J42+INTAVI_FR_EX!J42</f>
        <v>0</v>
      </c>
      <c r="K42" s="10">
        <f>INTAVI_PA_IN!K42+INTAVI_PA_EX!K42+INTAVI_FR_IN!K42+INTAVI_FR_EX!K42</f>
        <v>0</v>
      </c>
      <c r="L42" s="10">
        <f>INTAVI_PA_IN!L42+INTAVI_PA_EX!L42+INTAVI_FR_IN!L42+INTAVI_FR_EX!L42</f>
        <v>0</v>
      </c>
      <c r="M42" s="10">
        <f>INTAVI_PA_IN!M42+INTAVI_PA_EX!M42+INTAVI_FR_IN!M42+INTAVI_FR_EX!M42</f>
        <v>0</v>
      </c>
      <c r="N42" s="10">
        <f>INTAVI_PA_IN!N42+INTAVI_PA_EX!N42+INTAVI_FR_IN!N42+INTAVI_FR_EX!N42</f>
        <v>0</v>
      </c>
      <c r="O42" s="10">
        <f>INTAVI_PA_IN!O42+INTAVI_PA_EX!O42+INTAVI_FR_IN!O42+INTAVI_FR_EX!O42</f>
        <v>0</v>
      </c>
      <c r="P42" s="10">
        <f>INTAVI_PA_IN!P42+INTAVI_PA_EX!P42+INTAVI_FR_IN!P42+INTAVI_FR_EX!P42</f>
        <v>0</v>
      </c>
      <c r="Q42" s="10">
        <f>INTAVI_PA_IN!Q42+INTAVI_PA_EX!Q42+INTAVI_FR_IN!Q42+INTAVI_FR_EX!Q42</f>
        <v>0</v>
      </c>
      <c r="R42" s="10">
        <f>INTAVI_PA_IN!R42+INTAVI_PA_EX!R42+INTAVI_FR_IN!R42+INTAVI_FR_EX!R42</f>
        <v>0</v>
      </c>
      <c r="S42" s="10">
        <f>INTAVI_PA_IN!S42+INTAVI_PA_EX!S42+INTAVI_FR_IN!S42+INTAVI_FR_EX!S42</f>
        <v>0</v>
      </c>
      <c r="T42" s="10">
        <f>INTAVI_PA_IN!T42+INTAVI_PA_EX!T42+INTAVI_FR_IN!T42+INTAVI_FR_EX!T42</f>
        <v>0</v>
      </c>
      <c r="U42" s="10">
        <f>INTAVI_PA_IN!U42+INTAVI_PA_EX!U42+INTAVI_FR_IN!U42+INTAVI_FR_EX!U42</f>
        <v>0</v>
      </c>
      <c r="V42" s="10">
        <f>INTAVI_PA_IN!V42+INTAVI_PA_EX!V42+INTAVI_FR_IN!V42+INTAVI_FR_EX!V42</f>
        <v>0</v>
      </c>
      <c r="W42" s="10">
        <f>INTAVI_PA_IN!W42+INTAVI_PA_EX!W42+INTAVI_FR_IN!W42+INTAVI_FR_EX!W42</f>
        <v>0</v>
      </c>
      <c r="X42" s="10">
        <f>INTAVI_PA_IN!X42+INTAVI_PA_EX!X42+INTAVI_FR_IN!X42+INTAVI_FR_EX!X42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INTAVI_PA_IN!C43+INTAVI_PA_EX!C43+INTAVI_FR_IN!C43+INTAVI_FR_EX!C43</f>
        <v>0</v>
      </c>
      <c r="D43" s="10">
        <f>INTAVI_PA_IN!D43+INTAVI_PA_EX!D43+INTAVI_FR_IN!D43+INTAVI_FR_EX!D43</f>
        <v>0</v>
      </c>
      <c r="E43" s="10">
        <f>INTAVI_PA_IN!E43+INTAVI_PA_EX!E43+INTAVI_FR_IN!E43+INTAVI_FR_EX!E43</f>
        <v>0</v>
      </c>
      <c r="F43" s="10">
        <f>INTAVI_PA_IN!F43+INTAVI_PA_EX!F43+INTAVI_FR_IN!F43+INTAVI_FR_EX!F43</f>
        <v>0</v>
      </c>
      <c r="G43" s="10">
        <f>INTAVI_PA_IN!G43+INTAVI_PA_EX!G43+INTAVI_FR_IN!G43+INTAVI_FR_EX!G43</f>
        <v>0</v>
      </c>
      <c r="H43" s="10">
        <f>INTAVI_PA_IN!H43+INTAVI_PA_EX!H43+INTAVI_FR_IN!H43+INTAVI_FR_EX!H43</f>
        <v>0</v>
      </c>
      <c r="I43" s="10">
        <f>INTAVI_PA_IN!I43+INTAVI_PA_EX!I43+INTAVI_FR_IN!I43+INTAVI_FR_EX!I43</f>
        <v>0</v>
      </c>
      <c r="J43" s="10">
        <f>INTAVI_PA_IN!J43+INTAVI_PA_EX!J43+INTAVI_FR_IN!J43+INTAVI_FR_EX!J43</f>
        <v>0</v>
      </c>
      <c r="K43" s="10">
        <f>INTAVI_PA_IN!K43+INTAVI_PA_EX!K43+INTAVI_FR_IN!K43+INTAVI_FR_EX!K43</f>
        <v>0</v>
      </c>
      <c r="L43" s="10">
        <f>INTAVI_PA_IN!L43+INTAVI_PA_EX!L43+INTAVI_FR_IN!L43+INTAVI_FR_EX!L43</f>
        <v>0</v>
      </c>
      <c r="M43" s="10">
        <f>INTAVI_PA_IN!M43+INTAVI_PA_EX!M43+INTAVI_FR_IN!M43+INTAVI_FR_EX!M43</f>
        <v>0</v>
      </c>
      <c r="N43" s="10">
        <f>INTAVI_PA_IN!N43+INTAVI_PA_EX!N43+INTAVI_FR_IN!N43+INTAVI_FR_EX!N43</f>
        <v>0</v>
      </c>
      <c r="O43" s="10">
        <f>INTAVI_PA_IN!O43+INTAVI_PA_EX!O43+INTAVI_FR_IN!O43+INTAVI_FR_EX!O43</f>
        <v>0</v>
      </c>
      <c r="P43" s="10">
        <f>INTAVI_PA_IN!P43+INTAVI_PA_EX!P43+INTAVI_FR_IN!P43+INTAVI_FR_EX!P43</f>
        <v>0</v>
      </c>
      <c r="Q43" s="10">
        <f>INTAVI_PA_IN!Q43+INTAVI_PA_EX!Q43+INTAVI_FR_IN!Q43+INTAVI_FR_EX!Q43</f>
        <v>0</v>
      </c>
      <c r="R43" s="10">
        <f>INTAVI_PA_IN!R43+INTAVI_PA_EX!R43+INTAVI_FR_IN!R43+INTAVI_FR_EX!R43</f>
        <v>0</v>
      </c>
      <c r="S43" s="10">
        <f>INTAVI_PA_IN!S43+INTAVI_PA_EX!S43+INTAVI_FR_IN!S43+INTAVI_FR_EX!S43</f>
        <v>0</v>
      </c>
      <c r="T43" s="10">
        <f>INTAVI_PA_IN!T43+INTAVI_PA_EX!T43+INTAVI_FR_IN!T43+INTAVI_FR_EX!T43</f>
        <v>0</v>
      </c>
      <c r="U43" s="10">
        <f>INTAVI_PA_IN!U43+INTAVI_PA_EX!U43+INTAVI_FR_IN!U43+INTAVI_FR_EX!U43</f>
        <v>0</v>
      </c>
      <c r="V43" s="10">
        <f>INTAVI_PA_IN!V43+INTAVI_PA_EX!V43+INTAVI_FR_IN!V43+INTAVI_FR_EX!V43</f>
        <v>0</v>
      </c>
      <c r="W43" s="10">
        <f>INTAVI_PA_IN!W43+INTAVI_PA_EX!W43+INTAVI_FR_IN!W43+INTAVI_FR_EX!W43</f>
        <v>0</v>
      </c>
      <c r="X43" s="10">
        <f>INTAVI_PA_IN!X43+INTAVI_PA_EX!X43+INTAVI_FR_IN!X43+INTAVI_FR_EX!X43</f>
        <v>0</v>
      </c>
    </row>
    <row r="44" spans="1:24" ht="11.25" customHeight="1" x14ac:dyDescent="0.2">
      <c r="A44" s="41" t="s">
        <v>75</v>
      </c>
      <c r="B44" s="9" t="s">
        <v>76</v>
      </c>
      <c r="C44" s="10">
        <f>INTAVI_PA_IN!C44+INTAVI_PA_EX!C44+INTAVI_FR_IN!C44+INTAVI_FR_EX!C44</f>
        <v>0</v>
      </c>
      <c r="D44" s="10">
        <f>INTAVI_PA_IN!D44+INTAVI_PA_EX!D44+INTAVI_FR_IN!D44+INTAVI_FR_EX!D44</f>
        <v>0</v>
      </c>
      <c r="E44" s="10">
        <f>INTAVI_PA_IN!E44+INTAVI_PA_EX!E44+INTAVI_FR_IN!E44+INTAVI_FR_EX!E44</f>
        <v>0</v>
      </c>
      <c r="F44" s="10">
        <f>INTAVI_PA_IN!F44+INTAVI_PA_EX!F44+INTAVI_FR_IN!F44+INTAVI_FR_EX!F44</f>
        <v>0</v>
      </c>
      <c r="G44" s="10">
        <f>INTAVI_PA_IN!G44+INTAVI_PA_EX!G44+INTAVI_FR_IN!G44+INTAVI_FR_EX!G44</f>
        <v>0</v>
      </c>
      <c r="H44" s="10">
        <f>INTAVI_PA_IN!H44+INTAVI_PA_EX!H44+INTAVI_FR_IN!H44+INTAVI_FR_EX!H44</f>
        <v>0</v>
      </c>
      <c r="I44" s="10">
        <f>INTAVI_PA_IN!I44+INTAVI_PA_EX!I44+INTAVI_FR_IN!I44+INTAVI_FR_EX!I44</f>
        <v>0</v>
      </c>
      <c r="J44" s="10">
        <f>INTAVI_PA_IN!J44+INTAVI_PA_EX!J44+INTAVI_FR_IN!J44+INTAVI_FR_EX!J44</f>
        <v>0</v>
      </c>
      <c r="K44" s="10">
        <f>INTAVI_PA_IN!K44+INTAVI_PA_EX!K44+INTAVI_FR_IN!K44+INTAVI_FR_EX!K44</f>
        <v>0</v>
      </c>
      <c r="L44" s="10">
        <f>INTAVI_PA_IN!L44+INTAVI_PA_EX!L44+INTAVI_FR_IN!L44+INTAVI_FR_EX!L44</f>
        <v>0</v>
      </c>
      <c r="M44" s="10">
        <f>INTAVI_PA_IN!M44+INTAVI_PA_EX!M44+INTAVI_FR_IN!M44+INTAVI_FR_EX!M44</f>
        <v>0</v>
      </c>
      <c r="N44" s="10">
        <f>INTAVI_PA_IN!N44+INTAVI_PA_EX!N44+INTAVI_FR_IN!N44+INTAVI_FR_EX!N44</f>
        <v>0</v>
      </c>
      <c r="O44" s="10">
        <f>INTAVI_PA_IN!O44+INTAVI_PA_EX!O44+INTAVI_FR_IN!O44+INTAVI_FR_EX!O44</f>
        <v>0</v>
      </c>
      <c r="P44" s="10">
        <f>INTAVI_PA_IN!P44+INTAVI_PA_EX!P44+INTAVI_FR_IN!P44+INTAVI_FR_EX!P44</f>
        <v>0</v>
      </c>
      <c r="Q44" s="10">
        <f>INTAVI_PA_IN!Q44+INTAVI_PA_EX!Q44+INTAVI_FR_IN!Q44+INTAVI_FR_EX!Q44</f>
        <v>0</v>
      </c>
      <c r="R44" s="10">
        <f>INTAVI_PA_IN!R44+INTAVI_PA_EX!R44+INTAVI_FR_IN!R44+INTAVI_FR_EX!R44</f>
        <v>0</v>
      </c>
      <c r="S44" s="10">
        <f>INTAVI_PA_IN!S44+INTAVI_PA_EX!S44+INTAVI_FR_IN!S44+INTAVI_FR_EX!S44</f>
        <v>0</v>
      </c>
      <c r="T44" s="10">
        <f>INTAVI_PA_IN!T44+INTAVI_PA_EX!T44+INTAVI_FR_IN!T44+INTAVI_FR_EX!T44</f>
        <v>0</v>
      </c>
      <c r="U44" s="10">
        <f>INTAVI_PA_IN!U44+INTAVI_PA_EX!U44+INTAVI_FR_IN!U44+INTAVI_FR_EX!U44</f>
        <v>0</v>
      </c>
      <c r="V44" s="10">
        <f>INTAVI_PA_IN!V44+INTAVI_PA_EX!V44+INTAVI_FR_IN!V44+INTAVI_FR_EX!V44</f>
        <v>0</v>
      </c>
      <c r="W44" s="10">
        <f>INTAVI_PA_IN!W44+INTAVI_PA_EX!W44+INTAVI_FR_IN!W44+INTAVI_FR_EX!W44</f>
        <v>0</v>
      </c>
      <c r="X44" s="10">
        <f>INTAVI_PA_IN!X44+INTAVI_PA_EX!X44+INTAVI_FR_IN!X44+INTAVI_FR_EX!X44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INTAVI_PA_IN!C45+INTAVI_PA_EX!C45+INTAVI_FR_IN!C45+INTAVI_FR_EX!C45</f>
        <v>0</v>
      </c>
      <c r="D45" s="10">
        <f>INTAVI_PA_IN!D45+INTAVI_PA_EX!D45+INTAVI_FR_IN!D45+INTAVI_FR_EX!D45</f>
        <v>0</v>
      </c>
      <c r="E45" s="10">
        <f>INTAVI_PA_IN!E45+INTAVI_PA_EX!E45+INTAVI_FR_IN!E45+INTAVI_FR_EX!E45</f>
        <v>0</v>
      </c>
      <c r="F45" s="10">
        <f>INTAVI_PA_IN!F45+INTAVI_PA_EX!F45+INTAVI_FR_IN!F45+INTAVI_FR_EX!F45</f>
        <v>0</v>
      </c>
      <c r="G45" s="10">
        <f>INTAVI_PA_IN!G45+INTAVI_PA_EX!G45+INTAVI_FR_IN!G45+INTAVI_FR_EX!G45</f>
        <v>0</v>
      </c>
      <c r="H45" s="10">
        <f>INTAVI_PA_IN!H45+INTAVI_PA_EX!H45+INTAVI_FR_IN!H45+INTAVI_FR_EX!H45</f>
        <v>0</v>
      </c>
      <c r="I45" s="10">
        <f>INTAVI_PA_IN!I45+INTAVI_PA_EX!I45+INTAVI_FR_IN!I45+INTAVI_FR_EX!I45</f>
        <v>0</v>
      </c>
      <c r="J45" s="10">
        <f>INTAVI_PA_IN!J45+INTAVI_PA_EX!J45+INTAVI_FR_IN!J45+INTAVI_FR_EX!J45</f>
        <v>0</v>
      </c>
      <c r="K45" s="10">
        <f>INTAVI_PA_IN!K45+INTAVI_PA_EX!K45+INTAVI_FR_IN!K45+INTAVI_FR_EX!K45</f>
        <v>0</v>
      </c>
      <c r="L45" s="10">
        <f>INTAVI_PA_IN!L45+INTAVI_PA_EX!L45+INTAVI_FR_IN!L45+INTAVI_FR_EX!L45</f>
        <v>0</v>
      </c>
      <c r="M45" s="10">
        <f>INTAVI_PA_IN!M45+INTAVI_PA_EX!M45+INTAVI_FR_IN!M45+INTAVI_FR_EX!M45</f>
        <v>0</v>
      </c>
      <c r="N45" s="10">
        <f>INTAVI_PA_IN!N45+INTAVI_PA_EX!N45+INTAVI_FR_IN!N45+INTAVI_FR_EX!N45</f>
        <v>0</v>
      </c>
      <c r="O45" s="10">
        <f>INTAVI_PA_IN!O45+INTAVI_PA_EX!O45+INTAVI_FR_IN!O45+INTAVI_FR_EX!O45</f>
        <v>0</v>
      </c>
      <c r="P45" s="10">
        <f>INTAVI_PA_IN!P45+INTAVI_PA_EX!P45+INTAVI_FR_IN!P45+INTAVI_FR_EX!P45</f>
        <v>0</v>
      </c>
      <c r="Q45" s="10">
        <f>INTAVI_PA_IN!Q45+INTAVI_PA_EX!Q45+INTAVI_FR_IN!Q45+INTAVI_FR_EX!Q45</f>
        <v>0</v>
      </c>
      <c r="R45" s="10">
        <f>INTAVI_PA_IN!R45+INTAVI_PA_EX!R45+INTAVI_FR_IN!R45+INTAVI_FR_EX!R45</f>
        <v>0</v>
      </c>
      <c r="S45" s="10">
        <f>INTAVI_PA_IN!S45+INTAVI_PA_EX!S45+INTAVI_FR_IN!S45+INTAVI_FR_EX!S45</f>
        <v>0</v>
      </c>
      <c r="T45" s="10">
        <f>INTAVI_PA_IN!T45+INTAVI_PA_EX!T45+INTAVI_FR_IN!T45+INTAVI_FR_EX!T45</f>
        <v>0</v>
      </c>
      <c r="U45" s="10">
        <f>INTAVI_PA_IN!U45+INTAVI_PA_EX!U45+INTAVI_FR_IN!U45+INTAVI_FR_EX!U45</f>
        <v>0</v>
      </c>
      <c r="V45" s="10">
        <f>INTAVI_PA_IN!V45+INTAVI_PA_EX!V45+INTAVI_FR_IN!V45+INTAVI_FR_EX!V45</f>
        <v>0</v>
      </c>
      <c r="W45" s="10">
        <f>INTAVI_PA_IN!W45+INTAVI_PA_EX!W45+INTAVI_FR_IN!W45+INTAVI_FR_EX!W45</f>
        <v>0</v>
      </c>
      <c r="X45" s="10">
        <f>INTAVI_PA_IN!X45+INTAVI_PA_EX!X45+INTAVI_FR_IN!X45+INTAVI_FR_EX!X45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INTAVI_PA_IN!C46+INTAVI_PA_EX!C46+INTAVI_FR_IN!C46+INTAVI_FR_EX!C46</f>
        <v>0</v>
      </c>
      <c r="D46" s="10">
        <f>INTAVI_PA_IN!D46+INTAVI_PA_EX!D46+INTAVI_FR_IN!D46+INTAVI_FR_EX!D46</f>
        <v>0</v>
      </c>
      <c r="E46" s="10">
        <f>INTAVI_PA_IN!E46+INTAVI_PA_EX!E46+INTAVI_FR_IN!E46+INTAVI_FR_EX!E46</f>
        <v>0</v>
      </c>
      <c r="F46" s="10">
        <f>INTAVI_PA_IN!F46+INTAVI_PA_EX!F46+INTAVI_FR_IN!F46+INTAVI_FR_EX!F46</f>
        <v>0</v>
      </c>
      <c r="G46" s="10">
        <f>INTAVI_PA_IN!G46+INTAVI_PA_EX!G46+INTAVI_FR_IN!G46+INTAVI_FR_EX!G46</f>
        <v>0</v>
      </c>
      <c r="H46" s="10">
        <f>INTAVI_PA_IN!H46+INTAVI_PA_EX!H46+INTAVI_FR_IN!H46+INTAVI_FR_EX!H46</f>
        <v>0</v>
      </c>
      <c r="I46" s="10">
        <f>INTAVI_PA_IN!I46+INTAVI_PA_EX!I46+INTAVI_FR_IN!I46+INTAVI_FR_EX!I46</f>
        <v>0</v>
      </c>
      <c r="J46" s="10">
        <f>INTAVI_PA_IN!J46+INTAVI_PA_EX!J46+INTAVI_FR_IN!J46+INTAVI_FR_EX!J46</f>
        <v>0</v>
      </c>
      <c r="K46" s="10">
        <f>INTAVI_PA_IN!K46+INTAVI_PA_EX!K46+INTAVI_FR_IN!K46+INTAVI_FR_EX!K46</f>
        <v>0</v>
      </c>
      <c r="L46" s="10">
        <f>INTAVI_PA_IN!L46+INTAVI_PA_EX!L46+INTAVI_FR_IN!L46+INTAVI_FR_EX!L46</f>
        <v>0</v>
      </c>
      <c r="M46" s="10">
        <f>INTAVI_PA_IN!M46+INTAVI_PA_EX!M46+INTAVI_FR_IN!M46+INTAVI_FR_EX!M46</f>
        <v>0</v>
      </c>
      <c r="N46" s="10">
        <f>INTAVI_PA_IN!N46+INTAVI_PA_EX!N46+INTAVI_FR_IN!N46+INTAVI_FR_EX!N46</f>
        <v>0</v>
      </c>
      <c r="O46" s="10">
        <f>INTAVI_PA_IN!O46+INTAVI_PA_EX!O46+INTAVI_FR_IN!O46+INTAVI_FR_EX!O46</f>
        <v>0</v>
      </c>
      <c r="P46" s="10">
        <f>INTAVI_PA_IN!P46+INTAVI_PA_EX!P46+INTAVI_FR_IN!P46+INTAVI_FR_EX!P46</f>
        <v>0</v>
      </c>
      <c r="Q46" s="10">
        <f>INTAVI_PA_IN!Q46+INTAVI_PA_EX!Q46+INTAVI_FR_IN!Q46+INTAVI_FR_EX!Q46</f>
        <v>0</v>
      </c>
      <c r="R46" s="10">
        <f>INTAVI_PA_IN!R46+INTAVI_PA_EX!R46+INTAVI_FR_IN!R46+INTAVI_FR_EX!R46</f>
        <v>0</v>
      </c>
      <c r="S46" s="10">
        <f>INTAVI_PA_IN!S46+INTAVI_PA_EX!S46+INTAVI_FR_IN!S46+INTAVI_FR_EX!S46</f>
        <v>0</v>
      </c>
      <c r="T46" s="10">
        <f>INTAVI_PA_IN!T46+INTAVI_PA_EX!T46+INTAVI_FR_IN!T46+INTAVI_FR_EX!T46</f>
        <v>0</v>
      </c>
      <c r="U46" s="10">
        <f>INTAVI_PA_IN!U46+INTAVI_PA_EX!U46+INTAVI_FR_IN!U46+INTAVI_FR_EX!U46</f>
        <v>0</v>
      </c>
      <c r="V46" s="10">
        <f>INTAVI_PA_IN!V46+INTAVI_PA_EX!V46+INTAVI_FR_IN!V46+INTAVI_FR_EX!V46</f>
        <v>0</v>
      </c>
      <c r="W46" s="10">
        <f>INTAVI_PA_IN!W46+INTAVI_PA_EX!W46+INTAVI_FR_IN!W46+INTAVI_FR_EX!W46</f>
        <v>0</v>
      </c>
      <c r="X46" s="10">
        <f>INTAVI_PA_IN!X46+INTAVI_PA_EX!X46+INTAVI_FR_IN!X46+INTAVI_FR_EX!X46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INTAVI_PA_IN!C47+INTAVI_PA_EX!C47+INTAVI_FR_IN!C47+INTAVI_FR_EX!C47</f>
        <v>0</v>
      </c>
      <c r="D47" s="10">
        <f>INTAVI_PA_IN!D47+INTAVI_PA_EX!D47+INTAVI_FR_IN!D47+INTAVI_FR_EX!D47</f>
        <v>0</v>
      </c>
      <c r="E47" s="10">
        <f>INTAVI_PA_IN!E47+INTAVI_PA_EX!E47+INTAVI_FR_IN!E47+INTAVI_FR_EX!E47</f>
        <v>0</v>
      </c>
      <c r="F47" s="10">
        <f>INTAVI_PA_IN!F47+INTAVI_PA_EX!F47+INTAVI_FR_IN!F47+INTAVI_FR_EX!F47</f>
        <v>0</v>
      </c>
      <c r="G47" s="10">
        <f>INTAVI_PA_IN!G47+INTAVI_PA_EX!G47+INTAVI_FR_IN!G47+INTAVI_FR_EX!G47</f>
        <v>0</v>
      </c>
      <c r="H47" s="10">
        <f>INTAVI_PA_IN!H47+INTAVI_PA_EX!H47+INTAVI_FR_IN!H47+INTAVI_FR_EX!H47</f>
        <v>0</v>
      </c>
      <c r="I47" s="10">
        <f>INTAVI_PA_IN!I47+INTAVI_PA_EX!I47+INTAVI_FR_IN!I47+INTAVI_FR_EX!I47</f>
        <v>0</v>
      </c>
      <c r="J47" s="10">
        <f>INTAVI_PA_IN!J47+INTAVI_PA_EX!J47+INTAVI_FR_IN!J47+INTAVI_FR_EX!J47</f>
        <v>0</v>
      </c>
      <c r="K47" s="10">
        <f>INTAVI_PA_IN!K47+INTAVI_PA_EX!K47+INTAVI_FR_IN!K47+INTAVI_FR_EX!K47</f>
        <v>0</v>
      </c>
      <c r="L47" s="10">
        <f>INTAVI_PA_IN!L47+INTAVI_PA_EX!L47+INTAVI_FR_IN!L47+INTAVI_FR_EX!L47</f>
        <v>0</v>
      </c>
      <c r="M47" s="10">
        <f>INTAVI_PA_IN!M47+INTAVI_PA_EX!M47+INTAVI_FR_IN!M47+INTAVI_FR_EX!M47</f>
        <v>0</v>
      </c>
      <c r="N47" s="10">
        <f>INTAVI_PA_IN!N47+INTAVI_PA_EX!N47+INTAVI_FR_IN!N47+INTAVI_FR_EX!N47</f>
        <v>0</v>
      </c>
      <c r="O47" s="10">
        <f>INTAVI_PA_IN!O47+INTAVI_PA_EX!O47+INTAVI_FR_IN!O47+INTAVI_FR_EX!O47</f>
        <v>0</v>
      </c>
      <c r="P47" s="10">
        <f>INTAVI_PA_IN!P47+INTAVI_PA_EX!P47+INTAVI_FR_IN!P47+INTAVI_FR_EX!P47</f>
        <v>0</v>
      </c>
      <c r="Q47" s="10">
        <f>INTAVI_PA_IN!Q47+INTAVI_PA_EX!Q47+INTAVI_FR_IN!Q47+INTAVI_FR_EX!Q47</f>
        <v>0</v>
      </c>
      <c r="R47" s="10">
        <f>INTAVI_PA_IN!R47+INTAVI_PA_EX!R47+INTAVI_FR_IN!R47+INTAVI_FR_EX!R47</f>
        <v>0</v>
      </c>
      <c r="S47" s="10">
        <f>INTAVI_PA_IN!S47+INTAVI_PA_EX!S47+INTAVI_FR_IN!S47+INTAVI_FR_EX!S47</f>
        <v>0</v>
      </c>
      <c r="T47" s="10">
        <f>INTAVI_PA_IN!T47+INTAVI_PA_EX!T47+INTAVI_FR_IN!T47+INTAVI_FR_EX!T47</f>
        <v>0</v>
      </c>
      <c r="U47" s="10">
        <f>INTAVI_PA_IN!U47+INTAVI_PA_EX!U47+INTAVI_FR_IN!U47+INTAVI_FR_EX!U47</f>
        <v>0</v>
      </c>
      <c r="V47" s="10">
        <f>INTAVI_PA_IN!V47+INTAVI_PA_EX!V47+INTAVI_FR_IN!V47+INTAVI_FR_EX!V47</f>
        <v>0</v>
      </c>
      <c r="W47" s="10">
        <f>INTAVI_PA_IN!W47+INTAVI_PA_EX!W47+INTAVI_FR_IN!W47+INTAVI_FR_EX!W47</f>
        <v>0</v>
      </c>
      <c r="X47" s="10">
        <f>INTAVI_PA_IN!X47+INTAVI_PA_EX!X47+INTAVI_FR_IN!X47+INTAVI_FR_EX!X47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INTAVI_PA_IN!C48+INTAVI_PA_EX!C48+INTAVI_FR_IN!C48+INTAVI_FR_EX!C48</f>
        <v>0</v>
      </c>
      <c r="D48" s="10">
        <f>INTAVI_PA_IN!D48+INTAVI_PA_EX!D48+INTAVI_FR_IN!D48+INTAVI_FR_EX!D48</f>
        <v>0</v>
      </c>
      <c r="E48" s="10">
        <f>INTAVI_PA_IN!E48+INTAVI_PA_EX!E48+INTAVI_FR_IN!E48+INTAVI_FR_EX!E48</f>
        <v>0</v>
      </c>
      <c r="F48" s="10">
        <f>INTAVI_PA_IN!F48+INTAVI_PA_EX!F48+INTAVI_FR_IN!F48+INTAVI_FR_EX!F48</f>
        <v>0</v>
      </c>
      <c r="G48" s="10">
        <f>INTAVI_PA_IN!G48+INTAVI_PA_EX!G48+INTAVI_FR_IN!G48+INTAVI_FR_EX!G48</f>
        <v>0</v>
      </c>
      <c r="H48" s="10">
        <f>INTAVI_PA_IN!H48+INTAVI_PA_EX!H48+INTAVI_FR_IN!H48+INTAVI_FR_EX!H48</f>
        <v>0</v>
      </c>
      <c r="I48" s="10">
        <f>INTAVI_PA_IN!I48+INTAVI_PA_EX!I48+INTAVI_FR_IN!I48+INTAVI_FR_EX!I48</f>
        <v>0</v>
      </c>
      <c r="J48" s="10">
        <f>INTAVI_PA_IN!J48+INTAVI_PA_EX!J48+INTAVI_FR_IN!J48+INTAVI_FR_EX!J48</f>
        <v>0</v>
      </c>
      <c r="K48" s="10">
        <f>INTAVI_PA_IN!K48+INTAVI_PA_EX!K48+INTAVI_FR_IN!K48+INTAVI_FR_EX!K48</f>
        <v>0</v>
      </c>
      <c r="L48" s="10">
        <f>INTAVI_PA_IN!L48+INTAVI_PA_EX!L48+INTAVI_FR_IN!L48+INTAVI_FR_EX!L48</f>
        <v>0</v>
      </c>
      <c r="M48" s="10">
        <f>INTAVI_PA_IN!M48+INTAVI_PA_EX!M48+INTAVI_FR_IN!M48+INTAVI_FR_EX!M48</f>
        <v>0</v>
      </c>
      <c r="N48" s="10">
        <f>INTAVI_PA_IN!N48+INTAVI_PA_EX!N48+INTAVI_FR_IN!N48+INTAVI_FR_EX!N48</f>
        <v>0</v>
      </c>
      <c r="O48" s="10">
        <f>INTAVI_PA_IN!O48+INTAVI_PA_EX!O48+INTAVI_FR_IN!O48+INTAVI_FR_EX!O48</f>
        <v>0</v>
      </c>
      <c r="P48" s="10">
        <f>INTAVI_PA_IN!P48+INTAVI_PA_EX!P48+INTAVI_FR_IN!P48+INTAVI_FR_EX!P48</f>
        <v>0</v>
      </c>
      <c r="Q48" s="10">
        <f>INTAVI_PA_IN!Q48+INTAVI_PA_EX!Q48+INTAVI_FR_IN!Q48+INTAVI_FR_EX!Q48</f>
        <v>0</v>
      </c>
      <c r="R48" s="10">
        <f>INTAVI_PA_IN!R48+INTAVI_PA_EX!R48+INTAVI_FR_IN!R48+INTAVI_FR_EX!R48</f>
        <v>0</v>
      </c>
      <c r="S48" s="10">
        <f>INTAVI_PA_IN!S48+INTAVI_PA_EX!S48+INTAVI_FR_IN!S48+INTAVI_FR_EX!S48</f>
        <v>0</v>
      </c>
      <c r="T48" s="10">
        <f>INTAVI_PA_IN!T48+INTAVI_PA_EX!T48+INTAVI_FR_IN!T48+INTAVI_FR_EX!T48</f>
        <v>0</v>
      </c>
      <c r="U48" s="10">
        <f>INTAVI_PA_IN!U48+INTAVI_PA_EX!U48+INTAVI_FR_IN!U48+INTAVI_FR_EX!U48</f>
        <v>0</v>
      </c>
      <c r="V48" s="10">
        <f>INTAVI_PA_IN!V48+INTAVI_PA_EX!V48+INTAVI_FR_IN!V48+INTAVI_FR_EX!V48</f>
        <v>0</v>
      </c>
      <c r="W48" s="10">
        <f>INTAVI_PA_IN!W48+INTAVI_PA_EX!W48+INTAVI_FR_IN!W48+INTAVI_FR_EX!W48</f>
        <v>0</v>
      </c>
      <c r="X48" s="10">
        <f>INTAVI_PA_IN!X48+INTAVI_PA_EX!X48+INTAVI_FR_IN!X48+INTAVI_FR_EX!X48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INTAVI_PA_IN!C49+INTAVI_PA_EX!C49+INTAVI_FR_IN!C49+INTAVI_FR_EX!C49</f>
        <v>0</v>
      </c>
      <c r="D49" s="10">
        <f>INTAVI_PA_IN!D49+INTAVI_PA_EX!D49+INTAVI_FR_IN!D49+INTAVI_FR_EX!D49</f>
        <v>0</v>
      </c>
      <c r="E49" s="10">
        <f>INTAVI_PA_IN!E49+INTAVI_PA_EX!E49+INTAVI_FR_IN!E49+INTAVI_FR_EX!E49</f>
        <v>0</v>
      </c>
      <c r="F49" s="10">
        <f>INTAVI_PA_IN!F49+INTAVI_PA_EX!F49+INTAVI_FR_IN!F49+INTAVI_FR_EX!F49</f>
        <v>0</v>
      </c>
      <c r="G49" s="10">
        <f>INTAVI_PA_IN!G49+INTAVI_PA_EX!G49+INTAVI_FR_IN!G49+INTAVI_FR_EX!G49</f>
        <v>0</v>
      </c>
      <c r="H49" s="10">
        <f>INTAVI_PA_IN!H49+INTAVI_PA_EX!H49+INTAVI_FR_IN!H49+INTAVI_FR_EX!H49</f>
        <v>0</v>
      </c>
      <c r="I49" s="10">
        <f>INTAVI_PA_IN!I49+INTAVI_PA_EX!I49+INTAVI_FR_IN!I49+INTAVI_FR_EX!I49</f>
        <v>0</v>
      </c>
      <c r="J49" s="10">
        <f>INTAVI_PA_IN!J49+INTAVI_PA_EX!J49+INTAVI_FR_IN!J49+INTAVI_FR_EX!J49</f>
        <v>0</v>
      </c>
      <c r="K49" s="10">
        <f>INTAVI_PA_IN!K49+INTAVI_PA_EX!K49+INTAVI_FR_IN!K49+INTAVI_FR_EX!K49</f>
        <v>0</v>
      </c>
      <c r="L49" s="10">
        <f>INTAVI_PA_IN!L49+INTAVI_PA_EX!L49+INTAVI_FR_IN!L49+INTAVI_FR_EX!L49</f>
        <v>0</v>
      </c>
      <c r="M49" s="10">
        <f>INTAVI_PA_IN!M49+INTAVI_PA_EX!M49+INTAVI_FR_IN!M49+INTAVI_FR_EX!M49</f>
        <v>0</v>
      </c>
      <c r="N49" s="10">
        <f>INTAVI_PA_IN!N49+INTAVI_PA_EX!N49+INTAVI_FR_IN!N49+INTAVI_FR_EX!N49</f>
        <v>0</v>
      </c>
      <c r="O49" s="10">
        <f>INTAVI_PA_IN!O49+INTAVI_PA_EX!O49+INTAVI_FR_IN!O49+INTAVI_FR_EX!O49</f>
        <v>0</v>
      </c>
      <c r="P49" s="10">
        <f>INTAVI_PA_IN!P49+INTAVI_PA_EX!P49+INTAVI_FR_IN!P49+INTAVI_FR_EX!P49</f>
        <v>0</v>
      </c>
      <c r="Q49" s="10">
        <f>INTAVI_PA_IN!Q49+INTAVI_PA_EX!Q49+INTAVI_FR_IN!Q49+INTAVI_FR_EX!Q49</f>
        <v>0</v>
      </c>
      <c r="R49" s="10">
        <f>INTAVI_PA_IN!R49+INTAVI_PA_EX!R49+INTAVI_FR_IN!R49+INTAVI_FR_EX!R49</f>
        <v>0</v>
      </c>
      <c r="S49" s="10">
        <f>INTAVI_PA_IN!S49+INTAVI_PA_EX!S49+INTAVI_FR_IN!S49+INTAVI_FR_EX!S49</f>
        <v>0</v>
      </c>
      <c r="T49" s="10">
        <f>INTAVI_PA_IN!T49+INTAVI_PA_EX!T49+INTAVI_FR_IN!T49+INTAVI_FR_EX!T49</f>
        <v>0</v>
      </c>
      <c r="U49" s="10">
        <f>INTAVI_PA_IN!U49+INTAVI_PA_EX!U49+INTAVI_FR_IN!U49+INTAVI_FR_EX!U49</f>
        <v>0</v>
      </c>
      <c r="V49" s="10">
        <f>INTAVI_PA_IN!V49+INTAVI_PA_EX!V49+INTAVI_FR_IN!V49+INTAVI_FR_EX!V49</f>
        <v>0</v>
      </c>
      <c r="W49" s="10">
        <f>INTAVI_PA_IN!W49+INTAVI_PA_EX!W49+INTAVI_FR_IN!W49+INTAVI_FR_EX!W49</f>
        <v>0</v>
      </c>
      <c r="X49" s="10">
        <f>INTAVI_PA_IN!X49+INTAVI_PA_EX!X49+INTAVI_FR_IN!X49+INTAVI_FR_EX!X49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INTAVI_PA_IN!C50+INTAVI_PA_EX!C50+INTAVI_FR_IN!C50+INTAVI_FR_EX!C50</f>
        <v>0</v>
      </c>
      <c r="D50" s="10">
        <f>INTAVI_PA_IN!D50+INTAVI_PA_EX!D50+INTAVI_FR_IN!D50+INTAVI_FR_EX!D50</f>
        <v>0</v>
      </c>
      <c r="E50" s="10">
        <f>INTAVI_PA_IN!E50+INTAVI_PA_EX!E50+INTAVI_FR_IN!E50+INTAVI_FR_EX!E50</f>
        <v>0</v>
      </c>
      <c r="F50" s="10">
        <f>INTAVI_PA_IN!F50+INTAVI_PA_EX!F50+INTAVI_FR_IN!F50+INTAVI_FR_EX!F50</f>
        <v>0</v>
      </c>
      <c r="G50" s="10">
        <f>INTAVI_PA_IN!G50+INTAVI_PA_EX!G50+INTAVI_FR_IN!G50+INTAVI_FR_EX!G50</f>
        <v>0</v>
      </c>
      <c r="H50" s="10">
        <f>INTAVI_PA_IN!H50+INTAVI_PA_EX!H50+INTAVI_FR_IN!H50+INTAVI_FR_EX!H50</f>
        <v>0</v>
      </c>
      <c r="I50" s="10">
        <f>INTAVI_PA_IN!I50+INTAVI_PA_EX!I50+INTAVI_FR_IN!I50+INTAVI_FR_EX!I50</f>
        <v>0</v>
      </c>
      <c r="J50" s="10">
        <f>INTAVI_PA_IN!J50+INTAVI_PA_EX!J50+INTAVI_FR_IN!J50+INTAVI_FR_EX!J50</f>
        <v>0</v>
      </c>
      <c r="K50" s="10">
        <f>INTAVI_PA_IN!K50+INTAVI_PA_EX!K50+INTAVI_FR_IN!K50+INTAVI_FR_EX!K50</f>
        <v>0</v>
      </c>
      <c r="L50" s="10">
        <f>INTAVI_PA_IN!L50+INTAVI_PA_EX!L50+INTAVI_FR_IN!L50+INTAVI_FR_EX!L50</f>
        <v>0</v>
      </c>
      <c r="M50" s="10">
        <f>INTAVI_PA_IN!M50+INTAVI_PA_EX!M50+INTAVI_FR_IN!M50+INTAVI_FR_EX!M50</f>
        <v>0</v>
      </c>
      <c r="N50" s="10">
        <f>INTAVI_PA_IN!N50+INTAVI_PA_EX!N50+INTAVI_FR_IN!N50+INTAVI_FR_EX!N50</f>
        <v>0</v>
      </c>
      <c r="O50" s="10">
        <f>INTAVI_PA_IN!O50+INTAVI_PA_EX!O50+INTAVI_FR_IN!O50+INTAVI_FR_EX!O50</f>
        <v>0</v>
      </c>
      <c r="P50" s="10">
        <f>INTAVI_PA_IN!P50+INTAVI_PA_EX!P50+INTAVI_FR_IN!P50+INTAVI_FR_EX!P50</f>
        <v>0</v>
      </c>
      <c r="Q50" s="10">
        <f>INTAVI_PA_IN!Q50+INTAVI_PA_EX!Q50+INTAVI_FR_IN!Q50+INTAVI_FR_EX!Q50</f>
        <v>0</v>
      </c>
      <c r="R50" s="10">
        <f>INTAVI_PA_IN!R50+INTAVI_PA_EX!R50+INTAVI_FR_IN!R50+INTAVI_FR_EX!R50</f>
        <v>0</v>
      </c>
      <c r="S50" s="10">
        <f>INTAVI_PA_IN!S50+INTAVI_PA_EX!S50+INTAVI_FR_IN!S50+INTAVI_FR_EX!S50</f>
        <v>0</v>
      </c>
      <c r="T50" s="10">
        <f>INTAVI_PA_IN!T50+INTAVI_PA_EX!T50+INTAVI_FR_IN!T50+INTAVI_FR_EX!T50</f>
        <v>0</v>
      </c>
      <c r="U50" s="10">
        <f>INTAVI_PA_IN!U50+INTAVI_PA_EX!U50+INTAVI_FR_IN!U50+INTAVI_FR_EX!U50</f>
        <v>0</v>
      </c>
      <c r="V50" s="10">
        <f>INTAVI_PA_IN!V50+INTAVI_PA_EX!V50+INTAVI_FR_IN!V50+INTAVI_FR_EX!V50</f>
        <v>0</v>
      </c>
      <c r="W50" s="10">
        <f>INTAVI_PA_IN!W50+INTAVI_PA_EX!W50+INTAVI_FR_IN!W50+INTAVI_FR_EX!W50</f>
        <v>0</v>
      </c>
      <c r="X50" s="10">
        <f>INTAVI_PA_IN!X50+INTAVI_PA_EX!X50+INTAVI_FR_IN!X50+INTAVI_FR_EX!X50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INTAVI_PA_IN!C51+INTAVI_PA_EX!C51+INTAVI_FR_IN!C51+INTAVI_FR_EX!C51</f>
        <v>0</v>
      </c>
      <c r="D51" s="37">
        <f>INTAVI_PA_IN!D51+INTAVI_PA_EX!D51+INTAVI_FR_IN!D51+INTAVI_FR_EX!D51</f>
        <v>0</v>
      </c>
      <c r="E51" s="37">
        <f>INTAVI_PA_IN!E51+INTAVI_PA_EX!E51+INTAVI_FR_IN!E51+INTAVI_FR_EX!E51</f>
        <v>0</v>
      </c>
      <c r="F51" s="37">
        <f>INTAVI_PA_IN!F51+INTAVI_PA_EX!F51+INTAVI_FR_IN!F51+INTAVI_FR_EX!F51</f>
        <v>0</v>
      </c>
      <c r="G51" s="37">
        <f>INTAVI_PA_IN!G51+INTAVI_PA_EX!G51+INTAVI_FR_IN!G51+INTAVI_FR_EX!G51</f>
        <v>0</v>
      </c>
      <c r="H51" s="37">
        <f>INTAVI_PA_IN!H51+INTAVI_PA_EX!H51+INTAVI_FR_IN!H51+INTAVI_FR_EX!H51</f>
        <v>0</v>
      </c>
      <c r="I51" s="37">
        <f>INTAVI_PA_IN!I51+INTAVI_PA_EX!I51+INTAVI_FR_IN!I51+INTAVI_FR_EX!I51</f>
        <v>0</v>
      </c>
      <c r="J51" s="37">
        <f>INTAVI_PA_IN!J51+INTAVI_PA_EX!J51+INTAVI_FR_IN!J51+INTAVI_FR_EX!J51</f>
        <v>0</v>
      </c>
      <c r="K51" s="37">
        <f>INTAVI_PA_IN!K51+INTAVI_PA_EX!K51+INTAVI_FR_IN!K51+INTAVI_FR_EX!K51</f>
        <v>0</v>
      </c>
      <c r="L51" s="37">
        <f>INTAVI_PA_IN!L51+INTAVI_PA_EX!L51+INTAVI_FR_IN!L51+INTAVI_FR_EX!L51</f>
        <v>0</v>
      </c>
      <c r="M51" s="37">
        <f>INTAVI_PA_IN!M51+INTAVI_PA_EX!M51+INTAVI_FR_IN!M51+INTAVI_FR_EX!M51</f>
        <v>0</v>
      </c>
      <c r="N51" s="37">
        <f>INTAVI_PA_IN!N51+INTAVI_PA_EX!N51+INTAVI_FR_IN!N51+INTAVI_FR_EX!N51</f>
        <v>0</v>
      </c>
      <c r="O51" s="37">
        <f>INTAVI_PA_IN!O51+INTAVI_PA_EX!O51+INTAVI_FR_IN!O51+INTAVI_FR_EX!O51</f>
        <v>0</v>
      </c>
      <c r="P51" s="37">
        <f>INTAVI_PA_IN!P51+INTAVI_PA_EX!P51+INTAVI_FR_IN!P51+INTAVI_FR_EX!P51</f>
        <v>0</v>
      </c>
      <c r="Q51" s="37">
        <f>INTAVI_PA_IN!Q51+INTAVI_PA_EX!Q51+INTAVI_FR_IN!Q51+INTAVI_FR_EX!Q51</f>
        <v>0</v>
      </c>
      <c r="R51" s="37">
        <f>INTAVI_PA_IN!R51+INTAVI_PA_EX!R51+INTAVI_FR_IN!R51+INTAVI_FR_EX!R51</f>
        <v>0</v>
      </c>
      <c r="S51" s="37">
        <f>INTAVI_PA_IN!S51+INTAVI_PA_EX!S51+INTAVI_FR_IN!S51+INTAVI_FR_EX!S51</f>
        <v>0</v>
      </c>
      <c r="T51" s="37">
        <f>INTAVI_PA_IN!T51+INTAVI_PA_EX!T51+INTAVI_FR_IN!T51+INTAVI_FR_EX!T51</f>
        <v>0</v>
      </c>
      <c r="U51" s="37">
        <f>INTAVI_PA_IN!U51+INTAVI_PA_EX!U51+INTAVI_FR_IN!U51+INTAVI_FR_EX!U51</f>
        <v>0</v>
      </c>
      <c r="V51" s="37">
        <f>INTAVI_PA_IN!V51+INTAVI_PA_EX!V51+INTAVI_FR_IN!V51+INTAVI_FR_EX!V51</f>
        <v>0</v>
      </c>
      <c r="W51" s="37">
        <f>INTAVI_PA_IN!W51+INTAVI_PA_EX!W51+INTAVI_FR_IN!W51+INTAVI_FR_EX!W51</f>
        <v>0</v>
      </c>
      <c r="X51" s="37">
        <f>INTAVI_PA_IN!X51+INTAVI_PA_EX!X51+INTAVI_FR_IN!X51+INTAVI_FR_EX!X51</f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f>INTAVI_PA_IN!C53+INTAVI_PA_EX!C53+INTAVI_FR_IN!C53+INTAVI_FR_EX!C53</f>
        <v>0</v>
      </c>
      <c r="D53" s="10">
        <f>INTAVI_PA_IN!D53+INTAVI_PA_EX!D53+INTAVI_FR_IN!D53+INTAVI_FR_EX!D53</f>
        <v>0</v>
      </c>
      <c r="E53" s="10">
        <f>INTAVI_PA_IN!E53+INTAVI_PA_EX!E53+INTAVI_FR_IN!E53+INTAVI_FR_EX!E53</f>
        <v>0</v>
      </c>
      <c r="F53" s="10">
        <f>INTAVI_PA_IN!F53+INTAVI_PA_EX!F53+INTAVI_FR_IN!F53+INTAVI_FR_EX!F53</f>
        <v>0</v>
      </c>
      <c r="G53" s="10">
        <f>INTAVI_PA_IN!G53+INTAVI_PA_EX!G53+INTAVI_FR_IN!G53+INTAVI_FR_EX!G53</f>
        <v>0</v>
      </c>
      <c r="H53" s="10">
        <f>INTAVI_PA_IN!H53+INTAVI_PA_EX!H53+INTAVI_FR_IN!H53+INTAVI_FR_EX!H53</f>
        <v>0</v>
      </c>
      <c r="I53" s="10">
        <f>INTAVI_PA_IN!I53+INTAVI_PA_EX!I53+INTAVI_FR_IN!I53+INTAVI_FR_EX!I53</f>
        <v>0</v>
      </c>
      <c r="J53" s="10">
        <f>INTAVI_PA_IN!J53+INTAVI_PA_EX!J53+INTAVI_FR_IN!J53+INTAVI_FR_EX!J53</f>
        <v>0</v>
      </c>
      <c r="K53" s="10">
        <f>INTAVI_PA_IN!K53+INTAVI_PA_EX!K53+INTAVI_FR_IN!K53+INTAVI_FR_EX!K53</f>
        <v>0</v>
      </c>
      <c r="L53" s="10">
        <f>INTAVI_PA_IN!L53+INTAVI_PA_EX!L53+INTAVI_FR_IN!L53+INTAVI_FR_EX!L53</f>
        <v>0</v>
      </c>
      <c r="M53" s="10">
        <f>INTAVI_PA_IN!M53+INTAVI_PA_EX!M53+INTAVI_FR_IN!M53+INTAVI_FR_EX!M53</f>
        <v>0</v>
      </c>
      <c r="N53" s="10">
        <f>INTAVI_PA_IN!N53+INTAVI_PA_EX!N53+INTAVI_FR_IN!N53+INTAVI_FR_EX!N53</f>
        <v>0</v>
      </c>
      <c r="O53" s="10">
        <f>INTAVI_PA_IN!O53+INTAVI_PA_EX!O53+INTAVI_FR_IN!O53+INTAVI_FR_EX!O53</f>
        <v>0</v>
      </c>
      <c r="P53" s="10">
        <f>INTAVI_PA_IN!P53+INTAVI_PA_EX!P53+INTAVI_FR_IN!P53+INTAVI_FR_EX!P53</f>
        <v>0</v>
      </c>
      <c r="Q53" s="10">
        <f>INTAVI_PA_IN!Q53+INTAVI_PA_EX!Q53+INTAVI_FR_IN!Q53+INTAVI_FR_EX!Q53</f>
        <v>0</v>
      </c>
      <c r="R53" s="10">
        <f>INTAVI_PA_IN!R53+INTAVI_PA_EX!R53+INTAVI_FR_IN!R53+INTAVI_FR_EX!R53</f>
        <v>0</v>
      </c>
      <c r="S53" s="10">
        <f>INTAVI_PA_IN!S53+INTAVI_PA_EX!S53+INTAVI_FR_IN!S53+INTAVI_FR_EX!S53</f>
        <v>0</v>
      </c>
      <c r="T53" s="10">
        <f>INTAVI_PA_IN!T53+INTAVI_PA_EX!T53+INTAVI_FR_IN!T53+INTAVI_FR_EX!T53</f>
        <v>0</v>
      </c>
      <c r="U53" s="10">
        <f>INTAVI_PA_IN!U53+INTAVI_PA_EX!U53+INTAVI_FR_IN!U53+INTAVI_FR_EX!U53</f>
        <v>0</v>
      </c>
      <c r="V53" s="10">
        <f>INTAVI_PA_IN!V53+INTAVI_PA_EX!V53+INTAVI_FR_IN!V53+INTAVI_FR_EX!V53</f>
        <v>0</v>
      </c>
      <c r="W53" s="10">
        <f>INTAVI_PA_IN!W53+INTAVI_PA_EX!W53+INTAVI_FR_IN!W53+INTAVI_FR_EX!W53</f>
        <v>0</v>
      </c>
      <c r="X53" s="10">
        <f>INTAVI_PA_IN!X53+INTAVI_PA_EX!X53+INTAVI_FR_IN!X53+INTAVI_FR_EX!X53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INTAVI_PA_IN!C54+INTAVI_PA_EX!C54+INTAVI_FR_IN!C54+INTAVI_FR_EX!C54</f>
        <v>0</v>
      </c>
      <c r="D54" s="10">
        <f>INTAVI_PA_IN!D54+INTAVI_PA_EX!D54+INTAVI_FR_IN!D54+INTAVI_FR_EX!D54</f>
        <v>0</v>
      </c>
      <c r="E54" s="10">
        <f>INTAVI_PA_IN!E54+INTAVI_PA_EX!E54+INTAVI_FR_IN!E54+INTAVI_FR_EX!E54</f>
        <v>0</v>
      </c>
      <c r="F54" s="10">
        <f>INTAVI_PA_IN!F54+INTAVI_PA_EX!F54+INTAVI_FR_IN!F54+INTAVI_FR_EX!F54</f>
        <v>0</v>
      </c>
      <c r="G54" s="10">
        <f>INTAVI_PA_IN!G54+INTAVI_PA_EX!G54+INTAVI_FR_IN!G54+INTAVI_FR_EX!G54</f>
        <v>0</v>
      </c>
      <c r="H54" s="10">
        <f>INTAVI_PA_IN!H54+INTAVI_PA_EX!H54+INTAVI_FR_IN!H54+INTAVI_FR_EX!H54</f>
        <v>0</v>
      </c>
      <c r="I54" s="10">
        <f>INTAVI_PA_IN!I54+INTAVI_PA_EX!I54+INTAVI_FR_IN!I54+INTAVI_FR_EX!I54</f>
        <v>0</v>
      </c>
      <c r="J54" s="10">
        <f>INTAVI_PA_IN!J54+INTAVI_PA_EX!J54+INTAVI_FR_IN!J54+INTAVI_FR_EX!J54</f>
        <v>0</v>
      </c>
      <c r="K54" s="10">
        <f>INTAVI_PA_IN!K54+INTAVI_PA_EX!K54+INTAVI_FR_IN!K54+INTAVI_FR_EX!K54</f>
        <v>0</v>
      </c>
      <c r="L54" s="10">
        <f>INTAVI_PA_IN!L54+INTAVI_PA_EX!L54+INTAVI_FR_IN!L54+INTAVI_FR_EX!L54</f>
        <v>0</v>
      </c>
      <c r="M54" s="10">
        <f>INTAVI_PA_IN!M54+INTAVI_PA_EX!M54+INTAVI_FR_IN!M54+INTAVI_FR_EX!M54</f>
        <v>0</v>
      </c>
      <c r="N54" s="10">
        <f>INTAVI_PA_IN!N54+INTAVI_PA_EX!N54+INTAVI_FR_IN!N54+INTAVI_FR_EX!N54</f>
        <v>0</v>
      </c>
      <c r="O54" s="10">
        <f>INTAVI_PA_IN!O54+INTAVI_PA_EX!O54+INTAVI_FR_IN!O54+INTAVI_FR_EX!O54</f>
        <v>0</v>
      </c>
      <c r="P54" s="10">
        <f>INTAVI_PA_IN!P54+INTAVI_PA_EX!P54+INTAVI_FR_IN!P54+INTAVI_FR_EX!P54</f>
        <v>0</v>
      </c>
      <c r="Q54" s="10">
        <f>INTAVI_PA_IN!Q54+INTAVI_PA_EX!Q54+INTAVI_FR_IN!Q54+INTAVI_FR_EX!Q54</f>
        <v>0</v>
      </c>
      <c r="R54" s="10">
        <f>INTAVI_PA_IN!R54+INTAVI_PA_EX!R54+INTAVI_FR_IN!R54+INTAVI_FR_EX!R54</f>
        <v>0</v>
      </c>
      <c r="S54" s="10">
        <f>INTAVI_PA_IN!S54+INTAVI_PA_EX!S54+INTAVI_FR_IN!S54+INTAVI_FR_EX!S54</f>
        <v>0</v>
      </c>
      <c r="T54" s="10">
        <f>INTAVI_PA_IN!T54+INTAVI_PA_EX!T54+INTAVI_FR_IN!T54+INTAVI_FR_EX!T54</f>
        <v>0</v>
      </c>
      <c r="U54" s="10">
        <f>INTAVI_PA_IN!U54+INTAVI_PA_EX!U54+INTAVI_FR_IN!U54+INTAVI_FR_EX!U54</f>
        <v>0</v>
      </c>
      <c r="V54" s="10">
        <f>INTAVI_PA_IN!V54+INTAVI_PA_EX!V54+INTAVI_FR_IN!V54+INTAVI_FR_EX!V54</f>
        <v>0</v>
      </c>
      <c r="W54" s="10">
        <f>INTAVI_PA_IN!W54+INTAVI_PA_EX!W54+INTAVI_FR_IN!W54+INTAVI_FR_EX!W54</f>
        <v>0</v>
      </c>
      <c r="X54" s="10">
        <f>INTAVI_PA_IN!X54+INTAVI_PA_EX!X54+INTAVI_FR_IN!X54+INTAVI_FR_EX!X54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INTAVI_PA_IN!C55+INTAVI_PA_EX!C55+INTAVI_FR_IN!C55+INTAVI_FR_EX!C55</f>
        <v>0</v>
      </c>
      <c r="D55" s="10">
        <f>INTAVI_PA_IN!D55+INTAVI_PA_EX!D55+INTAVI_FR_IN!D55+INTAVI_FR_EX!D55</f>
        <v>0</v>
      </c>
      <c r="E55" s="10">
        <f>INTAVI_PA_IN!E55+INTAVI_PA_EX!E55+INTAVI_FR_IN!E55+INTAVI_FR_EX!E55</f>
        <v>0</v>
      </c>
      <c r="F55" s="10">
        <f>INTAVI_PA_IN!F55+INTAVI_PA_EX!F55+INTAVI_FR_IN!F55+INTAVI_FR_EX!F55</f>
        <v>0</v>
      </c>
      <c r="G55" s="10">
        <f>INTAVI_PA_IN!G55+INTAVI_PA_EX!G55+INTAVI_FR_IN!G55+INTAVI_FR_EX!G55</f>
        <v>0</v>
      </c>
      <c r="H55" s="10">
        <f>INTAVI_PA_IN!H55+INTAVI_PA_EX!H55+INTAVI_FR_IN!H55+INTAVI_FR_EX!H55</f>
        <v>0</v>
      </c>
      <c r="I55" s="10">
        <f>INTAVI_PA_IN!I55+INTAVI_PA_EX!I55+INTAVI_FR_IN!I55+INTAVI_FR_EX!I55</f>
        <v>0</v>
      </c>
      <c r="J55" s="10">
        <f>INTAVI_PA_IN!J55+INTAVI_PA_EX!J55+INTAVI_FR_IN!J55+INTAVI_FR_EX!J55</f>
        <v>0</v>
      </c>
      <c r="K55" s="10">
        <f>INTAVI_PA_IN!K55+INTAVI_PA_EX!K55+INTAVI_FR_IN!K55+INTAVI_FR_EX!K55</f>
        <v>0</v>
      </c>
      <c r="L55" s="10">
        <f>INTAVI_PA_IN!L55+INTAVI_PA_EX!L55+INTAVI_FR_IN!L55+INTAVI_FR_EX!L55</f>
        <v>0</v>
      </c>
      <c r="M55" s="10">
        <f>INTAVI_PA_IN!M55+INTAVI_PA_EX!M55+INTAVI_FR_IN!M55+INTAVI_FR_EX!M55</f>
        <v>0</v>
      </c>
      <c r="N55" s="10">
        <f>INTAVI_PA_IN!N55+INTAVI_PA_EX!N55+INTAVI_FR_IN!N55+INTAVI_FR_EX!N55</f>
        <v>0</v>
      </c>
      <c r="O55" s="10">
        <f>INTAVI_PA_IN!O55+INTAVI_PA_EX!O55+INTAVI_FR_IN!O55+INTAVI_FR_EX!O55</f>
        <v>0</v>
      </c>
      <c r="P55" s="10">
        <f>INTAVI_PA_IN!P55+INTAVI_PA_EX!P55+INTAVI_FR_IN!P55+INTAVI_FR_EX!P55</f>
        <v>0</v>
      </c>
      <c r="Q55" s="10">
        <f>INTAVI_PA_IN!Q55+INTAVI_PA_EX!Q55+INTAVI_FR_IN!Q55+INTAVI_FR_EX!Q55</f>
        <v>0</v>
      </c>
      <c r="R55" s="10">
        <f>INTAVI_PA_IN!R55+INTAVI_PA_EX!R55+INTAVI_FR_IN!R55+INTAVI_FR_EX!R55</f>
        <v>0</v>
      </c>
      <c r="S55" s="10">
        <f>INTAVI_PA_IN!S55+INTAVI_PA_EX!S55+INTAVI_FR_IN!S55+INTAVI_FR_EX!S55</f>
        <v>0</v>
      </c>
      <c r="T55" s="10">
        <f>INTAVI_PA_IN!T55+INTAVI_PA_EX!T55+INTAVI_FR_IN!T55+INTAVI_FR_EX!T55</f>
        <v>0</v>
      </c>
      <c r="U55" s="10">
        <f>INTAVI_PA_IN!U55+INTAVI_PA_EX!U55+INTAVI_FR_IN!U55+INTAVI_FR_EX!U55</f>
        <v>0</v>
      </c>
      <c r="V55" s="10">
        <f>INTAVI_PA_IN!V55+INTAVI_PA_EX!V55+INTAVI_FR_IN!V55+INTAVI_FR_EX!V55</f>
        <v>0</v>
      </c>
      <c r="W55" s="10">
        <f>INTAVI_PA_IN!W55+INTAVI_PA_EX!W55+INTAVI_FR_IN!W55+INTAVI_FR_EX!W55</f>
        <v>0</v>
      </c>
      <c r="X55" s="10">
        <f>INTAVI_PA_IN!X55+INTAVI_PA_EX!X55+INTAVI_FR_IN!X55+INTAVI_FR_EX!X55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INTAVI_PA_IN!C56+INTAVI_PA_EX!C56+INTAVI_FR_IN!C56+INTAVI_FR_EX!C56</f>
        <v>0</v>
      </c>
      <c r="D56" s="10">
        <f>INTAVI_PA_IN!D56+INTAVI_PA_EX!D56+INTAVI_FR_IN!D56+INTAVI_FR_EX!D56</f>
        <v>0</v>
      </c>
      <c r="E56" s="10">
        <f>INTAVI_PA_IN!E56+INTAVI_PA_EX!E56+INTAVI_FR_IN!E56+INTAVI_FR_EX!E56</f>
        <v>0</v>
      </c>
      <c r="F56" s="10">
        <f>INTAVI_PA_IN!F56+INTAVI_PA_EX!F56+INTAVI_FR_IN!F56+INTAVI_FR_EX!F56</f>
        <v>0</v>
      </c>
      <c r="G56" s="10">
        <f>INTAVI_PA_IN!G56+INTAVI_PA_EX!G56+INTAVI_FR_IN!G56+INTAVI_FR_EX!G56</f>
        <v>0</v>
      </c>
      <c r="H56" s="10">
        <f>INTAVI_PA_IN!H56+INTAVI_PA_EX!H56+INTAVI_FR_IN!H56+INTAVI_FR_EX!H56</f>
        <v>0</v>
      </c>
      <c r="I56" s="10">
        <f>INTAVI_PA_IN!I56+INTAVI_PA_EX!I56+INTAVI_FR_IN!I56+INTAVI_FR_EX!I56</f>
        <v>0</v>
      </c>
      <c r="J56" s="10">
        <f>INTAVI_PA_IN!J56+INTAVI_PA_EX!J56+INTAVI_FR_IN!J56+INTAVI_FR_EX!J56</f>
        <v>0</v>
      </c>
      <c r="K56" s="10">
        <f>INTAVI_PA_IN!K56+INTAVI_PA_EX!K56+INTAVI_FR_IN!K56+INTAVI_FR_EX!K56</f>
        <v>0</v>
      </c>
      <c r="L56" s="10">
        <f>INTAVI_PA_IN!L56+INTAVI_PA_EX!L56+INTAVI_FR_IN!L56+INTAVI_FR_EX!L56</f>
        <v>0</v>
      </c>
      <c r="M56" s="10">
        <f>INTAVI_PA_IN!M56+INTAVI_PA_EX!M56+INTAVI_FR_IN!M56+INTAVI_FR_EX!M56</f>
        <v>0</v>
      </c>
      <c r="N56" s="10">
        <f>INTAVI_PA_IN!N56+INTAVI_PA_EX!N56+INTAVI_FR_IN!N56+INTAVI_FR_EX!N56</f>
        <v>0</v>
      </c>
      <c r="O56" s="10">
        <f>INTAVI_PA_IN!O56+INTAVI_PA_EX!O56+INTAVI_FR_IN!O56+INTAVI_FR_EX!O56</f>
        <v>0</v>
      </c>
      <c r="P56" s="10">
        <f>INTAVI_PA_IN!P56+INTAVI_PA_EX!P56+INTAVI_FR_IN!P56+INTAVI_FR_EX!P56</f>
        <v>0</v>
      </c>
      <c r="Q56" s="10">
        <f>INTAVI_PA_IN!Q56+INTAVI_PA_EX!Q56+INTAVI_FR_IN!Q56+INTAVI_FR_EX!Q56</f>
        <v>0</v>
      </c>
      <c r="R56" s="10">
        <f>INTAVI_PA_IN!R56+INTAVI_PA_EX!R56+INTAVI_FR_IN!R56+INTAVI_FR_EX!R56</f>
        <v>0</v>
      </c>
      <c r="S56" s="10">
        <f>INTAVI_PA_IN!S56+INTAVI_PA_EX!S56+INTAVI_FR_IN!S56+INTAVI_FR_EX!S56</f>
        <v>0</v>
      </c>
      <c r="T56" s="10">
        <f>INTAVI_PA_IN!T56+INTAVI_PA_EX!T56+INTAVI_FR_IN!T56+INTAVI_FR_EX!T56</f>
        <v>0</v>
      </c>
      <c r="U56" s="10">
        <f>INTAVI_PA_IN!U56+INTAVI_PA_EX!U56+INTAVI_FR_IN!U56+INTAVI_FR_EX!U56</f>
        <v>0</v>
      </c>
      <c r="V56" s="10">
        <f>INTAVI_PA_IN!V56+INTAVI_PA_EX!V56+INTAVI_FR_IN!V56+INTAVI_FR_EX!V56</f>
        <v>0</v>
      </c>
      <c r="W56" s="10">
        <f>INTAVI_PA_IN!W56+INTAVI_PA_EX!W56+INTAVI_FR_IN!W56+INTAVI_FR_EX!W56</f>
        <v>0</v>
      </c>
      <c r="X56" s="10">
        <f>INTAVI_PA_IN!X56+INTAVI_PA_EX!X56+INTAVI_FR_IN!X56+INTAVI_FR_EX!X56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INTAVI_PA_IN!C57+INTAVI_PA_EX!C57+INTAVI_FR_IN!C57+INTAVI_FR_EX!C57</f>
        <v>0</v>
      </c>
      <c r="D57" s="10">
        <f>INTAVI_PA_IN!D57+INTAVI_PA_EX!D57+INTAVI_FR_IN!D57+INTAVI_FR_EX!D57</f>
        <v>0</v>
      </c>
      <c r="E57" s="10">
        <f>INTAVI_PA_IN!E57+INTAVI_PA_EX!E57+INTAVI_FR_IN!E57+INTAVI_FR_EX!E57</f>
        <v>0</v>
      </c>
      <c r="F57" s="10">
        <f>INTAVI_PA_IN!F57+INTAVI_PA_EX!F57+INTAVI_FR_IN!F57+INTAVI_FR_EX!F57</f>
        <v>0</v>
      </c>
      <c r="G57" s="10">
        <f>INTAVI_PA_IN!G57+INTAVI_PA_EX!G57+INTAVI_FR_IN!G57+INTAVI_FR_EX!G57</f>
        <v>0</v>
      </c>
      <c r="H57" s="10">
        <f>INTAVI_PA_IN!H57+INTAVI_PA_EX!H57+INTAVI_FR_IN!H57+INTAVI_FR_EX!H57</f>
        <v>0</v>
      </c>
      <c r="I57" s="10">
        <f>INTAVI_PA_IN!I57+INTAVI_PA_EX!I57+INTAVI_FR_IN!I57+INTAVI_FR_EX!I57</f>
        <v>0</v>
      </c>
      <c r="J57" s="10">
        <f>INTAVI_PA_IN!J57+INTAVI_PA_EX!J57+INTAVI_FR_IN!J57+INTAVI_FR_EX!J57</f>
        <v>0</v>
      </c>
      <c r="K57" s="10">
        <f>INTAVI_PA_IN!K57+INTAVI_PA_EX!K57+INTAVI_FR_IN!K57+INTAVI_FR_EX!K57</f>
        <v>0</v>
      </c>
      <c r="L57" s="10">
        <f>INTAVI_PA_IN!L57+INTAVI_PA_EX!L57+INTAVI_FR_IN!L57+INTAVI_FR_EX!L57</f>
        <v>0</v>
      </c>
      <c r="M57" s="10">
        <f>INTAVI_PA_IN!M57+INTAVI_PA_EX!M57+INTAVI_FR_IN!M57+INTAVI_FR_EX!M57</f>
        <v>0</v>
      </c>
      <c r="N57" s="10">
        <f>INTAVI_PA_IN!N57+INTAVI_PA_EX!N57+INTAVI_FR_IN!N57+INTAVI_FR_EX!N57</f>
        <v>0</v>
      </c>
      <c r="O57" s="10">
        <f>INTAVI_PA_IN!O57+INTAVI_PA_EX!O57+INTAVI_FR_IN!O57+INTAVI_FR_EX!O57</f>
        <v>0</v>
      </c>
      <c r="P57" s="10">
        <f>INTAVI_PA_IN!P57+INTAVI_PA_EX!P57+INTAVI_FR_IN!P57+INTAVI_FR_EX!P57</f>
        <v>0</v>
      </c>
      <c r="Q57" s="10">
        <f>INTAVI_PA_IN!Q57+INTAVI_PA_EX!Q57+INTAVI_FR_IN!Q57+INTAVI_FR_EX!Q57</f>
        <v>0</v>
      </c>
      <c r="R57" s="10">
        <f>INTAVI_PA_IN!R57+INTAVI_PA_EX!R57+INTAVI_FR_IN!R57+INTAVI_FR_EX!R57</f>
        <v>0</v>
      </c>
      <c r="S57" s="10">
        <f>INTAVI_PA_IN!S57+INTAVI_PA_EX!S57+INTAVI_FR_IN!S57+INTAVI_FR_EX!S57</f>
        <v>0</v>
      </c>
      <c r="T57" s="10">
        <f>INTAVI_PA_IN!T57+INTAVI_PA_EX!T57+INTAVI_FR_IN!T57+INTAVI_FR_EX!T57</f>
        <v>0</v>
      </c>
      <c r="U57" s="10">
        <f>INTAVI_PA_IN!U57+INTAVI_PA_EX!U57+INTAVI_FR_IN!U57+INTAVI_FR_EX!U57</f>
        <v>0</v>
      </c>
      <c r="V57" s="10">
        <f>INTAVI_PA_IN!V57+INTAVI_PA_EX!V57+INTAVI_FR_IN!V57+INTAVI_FR_EX!V57</f>
        <v>0</v>
      </c>
      <c r="W57" s="10">
        <f>INTAVI_PA_IN!W57+INTAVI_PA_EX!W57+INTAVI_FR_IN!W57+INTAVI_FR_EX!W57</f>
        <v>0</v>
      </c>
      <c r="X57" s="10">
        <f>INTAVI_PA_IN!X57+INTAVI_PA_EX!X57+INTAVI_FR_IN!X57+INTAVI_FR_EX!X57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INTAVI_PA_IN!C58+INTAVI_PA_EX!C58+INTAVI_FR_IN!C58+INTAVI_FR_EX!C58</f>
        <v>0</v>
      </c>
      <c r="D58" s="10">
        <f>INTAVI_PA_IN!D58+INTAVI_PA_EX!D58+INTAVI_FR_IN!D58+INTAVI_FR_EX!D58</f>
        <v>0</v>
      </c>
      <c r="E58" s="10">
        <f>INTAVI_PA_IN!E58+INTAVI_PA_EX!E58+INTAVI_FR_IN!E58+INTAVI_FR_EX!E58</f>
        <v>0</v>
      </c>
      <c r="F58" s="10">
        <f>INTAVI_PA_IN!F58+INTAVI_PA_EX!F58+INTAVI_FR_IN!F58+INTAVI_FR_EX!F58</f>
        <v>0</v>
      </c>
      <c r="G58" s="10">
        <f>INTAVI_PA_IN!G58+INTAVI_PA_EX!G58+INTAVI_FR_IN!G58+INTAVI_FR_EX!G58</f>
        <v>0</v>
      </c>
      <c r="H58" s="10">
        <f>INTAVI_PA_IN!H58+INTAVI_PA_EX!H58+INTAVI_FR_IN!H58+INTAVI_FR_EX!H58</f>
        <v>0</v>
      </c>
      <c r="I58" s="10">
        <f>INTAVI_PA_IN!I58+INTAVI_PA_EX!I58+INTAVI_FR_IN!I58+INTAVI_FR_EX!I58</f>
        <v>0</v>
      </c>
      <c r="J58" s="10">
        <f>INTAVI_PA_IN!J58+INTAVI_PA_EX!J58+INTAVI_FR_IN!J58+INTAVI_FR_EX!J58</f>
        <v>0</v>
      </c>
      <c r="K58" s="10">
        <f>INTAVI_PA_IN!K58+INTAVI_PA_EX!K58+INTAVI_FR_IN!K58+INTAVI_FR_EX!K58</f>
        <v>0</v>
      </c>
      <c r="L58" s="10">
        <f>INTAVI_PA_IN!L58+INTAVI_PA_EX!L58+INTAVI_FR_IN!L58+INTAVI_FR_EX!L58</f>
        <v>0</v>
      </c>
      <c r="M58" s="10">
        <f>INTAVI_PA_IN!M58+INTAVI_PA_EX!M58+INTAVI_FR_IN!M58+INTAVI_FR_EX!M58</f>
        <v>0</v>
      </c>
      <c r="N58" s="10">
        <f>INTAVI_PA_IN!N58+INTAVI_PA_EX!N58+INTAVI_FR_IN!N58+INTAVI_FR_EX!N58</f>
        <v>0</v>
      </c>
      <c r="O58" s="10">
        <f>INTAVI_PA_IN!O58+INTAVI_PA_EX!O58+INTAVI_FR_IN!O58+INTAVI_FR_EX!O58</f>
        <v>0</v>
      </c>
      <c r="P58" s="10">
        <f>INTAVI_PA_IN!P58+INTAVI_PA_EX!P58+INTAVI_FR_IN!P58+INTAVI_FR_EX!P58</f>
        <v>0</v>
      </c>
      <c r="Q58" s="10">
        <f>INTAVI_PA_IN!Q58+INTAVI_PA_EX!Q58+INTAVI_FR_IN!Q58+INTAVI_FR_EX!Q58</f>
        <v>0</v>
      </c>
      <c r="R58" s="10">
        <f>INTAVI_PA_IN!R58+INTAVI_PA_EX!R58+INTAVI_FR_IN!R58+INTAVI_FR_EX!R58</f>
        <v>0</v>
      </c>
      <c r="S58" s="10">
        <f>INTAVI_PA_IN!S58+INTAVI_PA_EX!S58+INTAVI_FR_IN!S58+INTAVI_FR_EX!S58</f>
        <v>0</v>
      </c>
      <c r="T58" s="10">
        <f>INTAVI_PA_IN!T58+INTAVI_PA_EX!T58+INTAVI_FR_IN!T58+INTAVI_FR_EX!T58</f>
        <v>0</v>
      </c>
      <c r="U58" s="10">
        <f>INTAVI_PA_IN!U58+INTAVI_PA_EX!U58+INTAVI_FR_IN!U58+INTAVI_FR_EX!U58</f>
        <v>0</v>
      </c>
      <c r="V58" s="10">
        <f>INTAVI_PA_IN!V58+INTAVI_PA_EX!V58+INTAVI_FR_IN!V58+INTAVI_FR_EX!V58</f>
        <v>0</v>
      </c>
      <c r="W58" s="10">
        <f>INTAVI_PA_IN!W58+INTAVI_PA_EX!W58+INTAVI_FR_IN!W58+INTAVI_FR_EX!W58</f>
        <v>0</v>
      </c>
      <c r="X58" s="10">
        <f>INTAVI_PA_IN!X58+INTAVI_PA_EX!X58+INTAVI_FR_IN!X58+INTAVI_FR_EX!X58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INTAVI_PA_IN!C59+INTAVI_PA_EX!C59+INTAVI_FR_IN!C59+INTAVI_FR_EX!C59</f>
        <v>0</v>
      </c>
      <c r="D59" s="10">
        <f>INTAVI_PA_IN!D59+INTAVI_PA_EX!D59+INTAVI_FR_IN!D59+INTAVI_FR_EX!D59</f>
        <v>0</v>
      </c>
      <c r="E59" s="10">
        <f>INTAVI_PA_IN!E59+INTAVI_PA_EX!E59+INTAVI_FR_IN!E59+INTAVI_FR_EX!E59</f>
        <v>0</v>
      </c>
      <c r="F59" s="10">
        <f>INTAVI_PA_IN!F59+INTAVI_PA_EX!F59+INTAVI_FR_IN!F59+INTAVI_FR_EX!F59</f>
        <v>0</v>
      </c>
      <c r="G59" s="10">
        <f>INTAVI_PA_IN!G59+INTAVI_PA_EX!G59+INTAVI_FR_IN!G59+INTAVI_FR_EX!G59</f>
        <v>0</v>
      </c>
      <c r="H59" s="10">
        <f>INTAVI_PA_IN!H59+INTAVI_PA_EX!H59+INTAVI_FR_IN!H59+INTAVI_FR_EX!H59</f>
        <v>0</v>
      </c>
      <c r="I59" s="10">
        <f>INTAVI_PA_IN!I59+INTAVI_PA_EX!I59+INTAVI_FR_IN!I59+INTAVI_FR_EX!I59</f>
        <v>0</v>
      </c>
      <c r="J59" s="10">
        <f>INTAVI_PA_IN!J59+INTAVI_PA_EX!J59+INTAVI_FR_IN!J59+INTAVI_FR_EX!J59</f>
        <v>0</v>
      </c>
      <c r="K59" s="10">
        <f>INTAVI_PA_IN!K59+INTAVI_PA_EX!K59+INTAVI_FR_IN!K59+INTAVI_FR_EX!K59</f>
        <v>0</v>
      </c>
      <c r="L59" s="10">
        <f>INTAVI_PA_IN!L59+INTAVI_PA_EX!L59+INTAVI_FR_IN!L59+INTAVI_FR_EX!L59</f>
        <v>0</v>
      </c>
      <c r="M59" s="10">
        <f>INTAVI_PA_IN!M59+INTAVI_PA_EX!M59+INTAVI_FR_IN!M59+INTAVI_FR_EX!M59</f>
        <v>0</v>
      </c>
      <c r="N59" s="10">
        <f>INTAVI_PA_IN!N59+INTAVI_PA_EX!N59+INTAVI_FR_IN!N59+INTAVI_FR_EX!N59</f>
        <v>0</v>
      </c>
      <c r="O59" s="10">
        <f>INTAVI_PA_IN!O59+INTAVI_PA_EX!O59+INTAVI_FR_IN!O59+INTAVI_FR_EX!O59</f>
        <v>0</v>
      </c>
      <c r="P59" s="10">
        <f>INTAVI_PA_IN!P59+INTAVI_PA_EX!P59+INTAVI_FR_IN!P59+INTAVI_FR_EX!P59</f>
        <v>0</v>
      </c>
      <c r="Q59" s="10">
        <f>INTAVI_PA_IN!Q59+INTAVI_PA_EX!Q59+INTAVI_FR_IN!Q59+INTAVI_FR_EX!Q59</f>
        <v>0</v>
      </c>
      <c r="R59" s="10">
        <f>INTAVI_PA_IN!R59+INTAVI_PA_EX!R59+INTAVI_FR_IN!R59+INTAVI_FR_EX!R59</f>
        <v>0</v>
      </c>
      <c r="S59" s="10">
        <f>INTAVI_PA_IN!S59+INTAVI_PA_EX!S59+INTAVI_FR_IN!S59+INTAVI_FR_EX!S59</f>
        <v>0</v>
      </c>
      <c r="T59" s="10">
        <f>INTAVI_PA_IN!T59+INTAVI_PA_EX!T59+INTAVI_FR_IN!T59+INTAVI_FR_EX!T59</f>
        <v>0</v>
      </c>
      <c r="U59" s="10">
        <f>INTAVI_PA_IN!U59+INTAVI_PA_EX!U59+INTAVI_FR_IN!U59+INTAVI_FR_EX!U59</f>
        <v>0</v>
      </c>
      <c r="V59" s="10">
        <f>INTAVI_PA_IN!V59+INTAVI_PA_EX!V59+INTAVI_FR_IN!V59+INTAVI_FR_EX!V59</f>
        <v>0</v>
      </c>
      <c r="W59" s="10">
        <f>INTAVI_PA_IN!W59+INTAVI_PA_EX!W59+INTAVI_FR_IN!W59+INTAVI_FR_EX!W59</f>
        <v>0</v>
      </c>
      <c r="X59" s="10">
        <f>INTAVI_PA_IN!X59+INTAVI_PA_EX!X59+INTAVI_FR_IN!X59+INTAVI_FR_EX!X59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INTAVI_PA_IN!C60+INTAVI_PA_EX!C60+INTAVI_FR_IN!C60+INTAVI_FR_EX!C60</f>
        <v>0</v>
      </c>
      <c r="D60" s="10">
        <f>INTAVI_PA_IN!D60+INTAVI_PA_EX!D60+INTAVI_FR_IN!D60+INTAVI_FR_EX!D60</f>
        <v>0</v>
      </c>
      <c r="E60" s="10">
        <f>INTAVI_PA_IN!E60+INTAVI_PA_EX!E60+INTAVI_FR_IN!E60+INTAVI_FR_EX!E60</f>
        <v>0</v>
      </c>
      <c r="F60" s="10">
        <f>INTAVI_PA_IN!F60+INTAVI_PA_EX!F60+INTAVI_FR_IN!F60+INTAVI_FR_EX!F60</f>
        <v>0</v>
      </c>
      <c r="G60" s="10">
        <f>INTAVI_PA_IN!G60+INTAVI_PA_EX!G60+INTAVI_FR_IN!G60+INTAVI_FR_EX!G60</f>
        <v>0</v>
      </c>
      <c r="H60" s="10">
        <f>INTAVI_PA_IN!H60+INTAVI_PA_EX!H60+INTAVI_FR_IN!H60+INTAVI_FR_EX!H60</f>
        <v>0</v>
      </c>
      <c r="I60" s="10">
        <f>INTAVI_PA_IN!I60+INTAVI_PA_EX!I60+INTAVI_FR_IN!I60+INTAVI_FR_EX!I60</f>
        <v>0</v>
      </c>
      <c r="J60" s="10">
        <f>INTAVI_PA_IN!J60+INTAVI_PA_EX!J60+INTAVI_FR_IN!J60+INTAVI_FR_EX!J60</f>
        <v>0</v>
      </c>
      <c r="K60" s="10">
        <f>INTAVI_PA_IN!K60+INTAVI_PA_EX!K60+INTAVI_FR_IN!K60+INTAVI_FR_EX!K60</f>
        <v>0</v>
      </c>
      <c r="L60" s="10">
        <f>INTAVI_PA_IN!L60+INTAVI_PA_EX!L60+INTAVI_FR_IN!L60+INTAVI_FR_EX!L60</f>
        <v>0</v>
      </c>
      <c r="M60" s="10">
        <f>INTAVI_PA_IN!M60+INTAVI_PA_EX!M60+INTAVI_FR_IN!M60+INTAVI_FR_EX!M60</f>
        <v>0</v>
      </c>
      <c r="N60" s="10">
        <f>INTAVI_PA_IN!N60+INTAVI_PA_EX!N60+INTAVI_FR_IN!N60+INTAVI_FR_EX!N60</f>
        <v>0</v>
      </c>
      <c r="O60" s="10">
        <f>INTAVI_PA_IN!O60+INTAVI_PA_EX!O60+INTAVI_FR_IN!O60+INTAVI_FR_EX!O60</f>
        <v>0</v>
      </c>
      <c r="P60" s="10">
        <f>INTAVI_PA_IN!P60+INTAVI_PA_EX!P60+INTAVI_FR_IN!P60+INTAVI_FR_EX!P60</f>
        <v>0</v>
      </c>
      <c r="Q60" s="10">
        <f>INTAVI_PA_IN!Q60+INTAVI_PA_EX!Q60+INTAVI_FR_IN!Q60+INTAVI_FR_EX!Q60</f>
        <v>0</v>
      </c>
      <c r="R60" s="10">
        <f>INTAVI_PA_IN!R60+INTAVI_PA_EX!R60+INTAVI_FR_IN!R60+INTAVI_FR_EX!R60</f>
        <v>0</v>
      </c>
      <c r="S60" s="10">
        <f>INTAVI_PA_IN!S60+INTAVI_PA_EX!S60+INTAVI_FR_IN!S60+INTAVI_FR_EX!S60</f>
        <v>0</v>
      </c>
      <c r="T60" s="10">
        <f>INTAVI_PA_IN!T60+INTAVI_PA_EX!T60+INTAVI_FR_IN!T60+INTAVI_FR_EX!T60</f>
        <v>0</v>
      </c>
      <c r="U60" s="10">
        <f>INTAVI_PA_IN!U60+INTAVI_PA_EX!U60+INTAVI_FR_IN!U60+INTAVI_FR_EX!U60</f>
        <v>0</v>
      </c>
      <c r="V60" s="10">
        <f>INTAVI_PA_IN!V60+INTAVI_PA_EX!V60+INTAVI_FR_IN!V60+INTAVI_FR_EX!V60</f>
        <v>0</v>
      </c>
      <c r="W60" s="10">
        <f>INTAVI_PA_IN!W60+INTAVI_PA_EX!W60+INTAVI_FR_IN!W60+INTAVI_FR_EX!W60</f>
        <v>0</v>
      </c>
      <c r="X60" s="10">
        <f>INTAVI_PA_IN!X60+INTAVI_PA_EX!X60+INTAVI_FR_IN!X60+INTAVI_FR_EX!X60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INTAVI_PA_IN!C61+INTAVI_PA_EX!C61+INTAVI_FR_IN!C61+INTAVI_FR_EX!C61</f>
        <v>0</v>
      </c>
      <c r="D61" s="10">
        <f>INTAVI_PA_IN!D61+INTAVI_PA_EX!D61+INTAVI_FR_IN!D61+INTAVI_FR_EX!D61</f>
        <v>0</v>
      </c>
      <c r="E61" s="10">
        <f>INTAVI_PA_IN!E61+INTAVI_PA_EX!E61+INTAVI_FR_IN!E61+INTAVI_FR_EX!E61</f>
        <v>0</v>
      </c>
      <c r="F61" s="10">
        <f>INTAVI_PA_IN!F61+INTAVI_PA_EX!F61+INTAVI_FR_IN!F61+INTAVI_FR_EX!F61</f>
        <v>0</v>
      </c>
      <c r="G61" s="10">
        <f>INTAVI_PA_IN!G61+INTAVI_PA_EX!G61+INTAVI_FR_IN!G61+INTAVI_FR_EX!G61</f>
        <v>0</v>
      </c>
      <c r="H61" s="10">
        <f>INTAVI_PA_IN!H61+INTAVI_PA_EX!H61+INTAVI_FR_IN!H61+INTAVI_FR_EX!H61</f>
        <v>0</v>
      </c>
      <c r="I61" s="10">
        <f>INTAVI_PA_IN!I61+INTAVI_PA_EX!I61+INTAVI_FR_IN!I61+INTAVI_FR_EX!I61</f>
        <v>0</v>
      </c>
      <c r="J61" s="10">
        <f>INTAVI_PA_IN!J61+INTAVI_PA_EX!J61+INTAVI_FR_IN!J61+INTAVI_FR_EX!J61</f>
        <v>0</v>
      </c>
      <c r="K61" s="10">
        <f>INTAVI_PA_IN!K61+INTAVI_PA_EX!K61+INTAVI_FR_IN!K61+INTAVI_FR_EX!K61</f>
        <v>0</v>
      </c>
      <c r="L61" s="10">
        <f>INTAVI_PA_IN!L61+INTAVI_PA_EX!L61+INTAVI_FR_IN!L61+INTAVI_FR_EX!L61</f>
        <v>0</v>
      </c>
      <c r="M61" s="10">
        <f>INTAVI_PA_IN!M61+INTAVI_PA_EX!M61+INTAVI_FR_IN!M61+INTAVI_FR_EX!M61</f>
        <v>0</v>
      </c>
      <c r="N61" s="10">
        <f>INTAVI_PA_IN!N61+INTAVI_PA_EX!N61+INTAVI_FR_IN!N61+INTAVI_FR_EX!N61</f>
        <v>0</v>
      </c>
      <c r="O61" s="10">
        <f>INTAVI_PA_IN!O61+INTAVI_PA_EX!O61+INTAVI_FR_IN!O61+INTAVI_FR_EX!O61</f>
        <v>0</v>
      </c>
      <c r="P61" s="10">
        <f>INTAVI_PA_IN!P61+INTAVI_PA_EX!P61+INTAVI_FR_IN!P61+INTAVI_FR_EX!P61</f>
        <v>0</v>
      </c>
      <c r="Q61" s="10">
        <f>INTAVI_PA_IN!Q61+INTAVI_PA_EX!Q61+INTAVI_FR_IN!Q61+INTAVI_FR_EX!Q61</f>
        <v>0</v>
      </c>
      <c r="R61" s="10">
        <f>INTAVI_PA_IN!R61+INTAVI_PA_EX!R61+INTAVI_FR_IN!R61+INTAVI_FR_EX!R61</f>
        <v>0</v>
      </c>
      <c r="S61" s="10">
        <f>INTAVI_PA_IN!S61+INTAVI_PA_EX!S61+INTAVI_FR_IN!S61+INTAVI_FR_EX!S61</f>
        <v>0</v>
      </c>
      <c r="T61" s="10">
        <f>INTAVI_PA_IN!T61+INTAVI_PA_EX!T61+INTAVI_FR_IN!T61+INTAVI_FR_EX!T61</f>
        <v>0</v>
      </c>
      <c r="U61" s="10">
        <f>INTAVI_PA_IN!U61+INTAVI_PA_EX!U61+INTAVI_FR_IN!U61+INTAVI_FR_EX!U61</f>
        <v>0</v>
      </c>
      <c r="V61" s="10">
        <f>INTAVI_PA_IN!V61+INTAVI_PA_EX!V61+INTAVI_FR_IN!V61+INTAVI_FR_EX!V61</f>
        <v>0</v>
      </c>
      <c r="W61" s="10">
        <f>INTAVI_PA_IN!W61+INTAVI_PA_EX!W61+INTAVI_FR_IN!W61+INTAVI_FR_EX!W61</f>
        <v>0</v>
      </c>
      <c r="X61" s="10">
        <f>INTAVI_PA_IN!X61+INTAVI_PA_EX!X61+INTAVI_FR_IN!X61+INTAVI_FR_EX!X61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INTAVI_PA_IN!C62+INTAVI_PA_EX!C62+INTAVI_FR_IN!C62+INTAVI_FR_EX!C62</f>
        <v>0</v>
      </c>
      <c r="D62" s="10">
        <f>INTAVI_PA_IN!D62+INTAVI_PA_EX!D62+INTAVI_FR_IN!D62+INTAVI_FR_EX!D62</f>
        <v>0</v>
      </c>
      <c r="E62" s="10">
        <f>INTAVI_PA_IN!E62+INTAVI_PA_EX!E62+INTAVI_FR_IN!E62+INTAVI_FR_EX!E62</f>
        <v>0</v>
      </c>
      <c r="F62" s="10">
        <f>INTAVI_PA_IN!F62+INTAVI_PA_EX!F62+INTAVI_FR_IN!F62+INTAVI_FR_EX!F62</f>
        <v>0</v>
      </c>
      <c r="G62" s="10">
        <f>INTAVI_PA_IN!G62+INTAVI_PA_EX!G62+INTAVI_FR_IN!G62+INTAVI_FR_EX!G62</f>
        <v>0</v>
      </c>
      <c r="H62" s="10">
        <f>INTAVI_PA_IN!H62+INTAVI_PA_EX!H62+INTAVI_FR_IN!H62+INTAVI_FR_EX!H62</f>
        <v>0</v>
      </c>
      <c r="I62" s="10">
        <f>INTAVI_PA_IN!I62+INTAVI_PA_EX!I62+INTAVI_FR_IN!I62+INTAVI_FR_EX!I62</f>
        <v>0</v>
      </c>
      <c r="J62" s="10">
        <f>INTAVI_PA_IN!J62+INTAVI_PA_EX!J62+INTAVI_FR_IN!J62+INTAVI_FR_EX!J62</f>
        <v>0</v>
      </c>
      <c r="K62" s="10">
        <f>INTAVI_PA_IN!K62+INTAVI_PA_EX!K62+INTAVI_FR_IN!K62+INTAVI_FR_EX!K62</f>
        <v>0</v>
      </c>
      <c r="L62" s="10">
        <f>INTAVI_PA_IN!L62+INTAVI_PA_EX!L62+INTAVI_FR_IN!L62+INTAVI_FR_EX!L62</f>
        <v>0</v>
      </c>
      <c r="M62" s="10">
        <f>INTAVI_PA_IN!M62+INTAVI_PA_EX!M62+INTAVI_FR_IN!M62+INTAVI_FR_EX!M62</f>
        <v>0</v>
      </c>
      <c r="N62" s="10">
        <f>INTAVI_PA_IN!N62+INTAVI_PA_EX!N62+INTAVI_FR_IN!N62+INTAVI_FR_EX!N62</f>
        <v>0</v>
      </c>
      <c r="O62" s="10">
        <f>INTAVI_PA_IN!O62+INTAVI_PA_EX!O62+INTAVI_FR_IN!O62+INTAVI_FR_EX!O62</f>
        <v>0</v>
      </c>
      <c r="P62" s="10">
        <f>INTAVI_PA_IN!P62+INTAVI_PA_EX!P62+INTAVI_FR_IN!P62+INTAVI_FR_EX!P62</f>
        <v>0</v>
      </c>
      <c r="Q62" s="10">
        <f>INTAVI_PA_IN!Q62+INTAVI_PA_EX!Q62+INTAVI_FR_IN!Q62+INTAVI_FR_EX!Q62</f>
        <v>0</v>
      </c>
      <c r="R62" s="10">
        <f>INTAVI_PA_IN!R62+INTAVI_PA_EX!R62+INTAVI_FR_IN!R62+INTAVI_FR_EX!R62</f>
        <v>0</v>
      </c>
      <c r="S62" s="10">
        <f>INTAVI_PA_IN!S62+INTAVI_PA_EX!S62+INTAVI_FR_IN!S62+INTAVI_FR_EX!S62</f>
        <v>0</v>
      </c>
      <c r="T62" s="10">
        <f>INTAVI_PA_IN!T62+INTAVI_PA_EX!T62+INTAVI_FR_IN!T62+INTAVI_FR_EX!T62</f>
        <v>0</v>
      </c>
      <c r="U62" s="10">
        <f>INTAVI_PA_IN!U62+INTAVI_PA_EX!U62+INTAVI_FR_IN!U62+INTAVI_FR_EX!U62</f>
        <v>0</v>
      </c>
      <c r="V62" s="10">
        <f>INTAVI_PA_IN!V62+INTAVI_PA_EX!V62+INTAVI_FR_IN!V62+INTAVI_FR_EX!V62</f>
        <v>0</v>
      </c>
      <c r="W62" s="10">
        <f>INTAVI_PA_IN!W62+INTAVI_PA_EX!W62+INTAVI_FR_IN!W62+INTAVI_FR_EX!W62</f>
        <v>0</v>
      </c>
      <c r="X62" s="10">
        <f>INTAVI_PA_IN!X62+INTAVI_PA_EX!X62+INTAVI_FR_IN!X62+INTAVI_FR_EX!X62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INTAVI_PA_IN!C63+INTAVI_PA_EX!C63+INTAVI_FR_IN!C63+INTAVI_FR_EX!C63</f>
        <v>0</v>
      </c>
      <c r="D63" s="10">
        <f>INTAVI_PA_IN!D63+INTAVI_PA_EX!D63+INTAVI_FR_IN!D63+INTAVI_FR_EX!D63</f>
        <v>0</v>
      </c>
      <c r="E63" s="10">
        <f>INTAVI_PA_IN!E63+INTAVI_PA_EX!E63+INTAVI_FR_IN!E63+INTAVI_FR_EX!E63</f>
        <v>0</v>
      </c>
      <c r="F63" s="10">
        <f>INTAVI_PA_IN!F63+INTAVI_PA_EX!F63+INTAVI_FR_IN!F63+INTAVI_FR_EX!F63</f>
        <v>0</v>
      </c>
      <c r="G63" s="10">
        <f>INTAVI_PA_IN!G63+INTAVI_PA_EX!G63+INTAVI_FR_IN!G63+INTAVI_FR_EX!G63</f>
        <v>0</v>
      </c>
      <c r="H63" s="10">
        <f>INTAVI_PA_IN!H63+INTAVI_PA_EX!H63+INTAVI_FR_IN!H63+INTAVI_FR_EX!H63</f>
        <v>0</v>
      </c>
      <c r="I63" s="10">
        <f>INTAVI_PA_IN!I63+INTAVI_PA_EX!I63+INTAVI_FR_IN!I63+INTAVI_FR_EX!I63</f>
        <v>0</v>
      </c>
      <c r="J63" s="10">
        <f>INTAVI_PA_IN!J63+INTAVI_PA_EX!J63+INTAVI_FR_IN!J63+INTAVI_FR_EX!J63</f>
        <v>0</v>
      </c>
      <c r="K63" s="10">
        <f>INTAVI_PA_IN!K63+INTAVI_PA_EX!K63+INTAVI_FR_IN!K63+INTAVI_FR_EX!K63</f>
        <v>0</v>
      </c>
      <c r="L63" s="10">
        <f>INTAVI_PA_IN!L63+INTAVI_PA_EX!L63+INTAVI_FR_IN!L63+INTAVI_FR_EX!L63</f>
        <v>0</v>
      </c>
      <c r="M63" s="10">
        <f>INTAVI_PA_IN!M63+INTAVI_PA_EX!M63+INTAVI_FR_IN!M63+INTAVI_FR_EX!M63</f>
        <v>0</v>
      </c>
      <c r="N63" s="10">
        <f>INTAVI_PA_IN!N63+INTAVI_PA_EX!N63+INTAVI_FR_IN!N63+INTAVI_FR_EX!N63</f>
        <v>0</v>
      </c>
      <c r="O63" s="10">
        <f>INTAVI_PA_IN!O63+INTAVI_PA_EX!O63+INTAVI_FR_IN!O63+INTAVI_FR_EX!O63</f>
        <v>0</v>
      </c>
      <c r="P63" s="10">
        <f>INTAVI_PA_IN!P63+INTAVI_PA_EX!P63+INTAVI_FR_IN!P63+INTAVI_FR_EX!P63</f>
        <v>0</v>
      </c>
      <c r="Q63" s="10">
        <f>INTAVI_PA_IN!Q63+INTAVI_PA_EX!Q63+INTAVI_FR_IN!Q63+INTAVI_FR_EX!Q63</f>
        <v>0</v>
      </c>
      <c r="R63" s="10">
        <f>INTAVI_PA_IN!R63+INTAVI_PA_EX!R63+INTAVI_FR_IN!R63+INTAVI_FR_EX!R63</f>
        <v>0</v>
      </c>
      <c r="S63" s="10">
        <f>INTAVI_PA_IN!S63+INTAVI_PA_EX!S63+INTAVI_FR_IN!S63+INTAVI_FR_EX!S63</f>
        <v>0</v>
      </c>
      <c r="T63" s="10">
        <f>INTAVI_PA_IN!T63+INTAVI_PA_EX!T63+INTAVI_FR_IN!T63+INTAVI_FR_EX!T63</f>
        <v>0</v>
      </c>
      <c r="U63" s="10">
        <f>INTAVI_PA_IN!U63+INTAVI_PA_EX!U63+INTAVI_FR_IN!U63+INTAVI_FR_EX!U63</f>
        <v>0</v>
      </c>
      <c r="V63" s="10">
        <f>INTAVI_PA_IN!V63+INTAVI_PA_EX!V63+INTAVI_FR_IN!V63+INTAVI_FR_EX!V63</f>
        <v>0</v>
      </c>
      <c r="W63" s="10">
        <f>INTAVI_PA_IN!W63+INTAVI_PA_EX!W63+INTAVI_FR_IN!W63+INTAVI_FR_EX!W63</f>
        <v>0</v>
      </c>
      <c r="X63" s="10">
        <f>INTAVI_PA_IN!X63+INTAVI_PA_EX!X63+INTAVI_FR_IN!X63+INTAVI_FR_EX!X63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INTAVI_PA_IN!C64+INTAVI_PA_EX!C64+INTAVI_FR_IN!C64+INTAVI_FR_EX!C64</f>
        <v>0</v>
      </c>
      <c r="D64" s="10">
        <f>INTAVI_PA_IN!D64+INTAVI_PA_EX!D64+INTAVI_FR_IN!D64+INTAVI_FR_EX!D64</f>
        <v>0</v>
      </c>
      <c r="E64" s="10">
        <f>INTAVI_PA_IN!E64+INTAVI_PA_EX!E64+INTAVI_FR_IN!E64+INTAVI_FR_EX!E64</f>
        <v>0</v>
      </c>
      <c r="F64" s="10">
        <f>INTAVI_PA_IN!F64+INTAVI_PA_EX!F64+INTAVI_FR_IN!F64+INTAVI_FR_EX!F64</f>
        <v>0</v>
      </c>
      <c r="G64" s="10">
        <f>INTAVI_PA_IN!G64+INTAVI_PA_EX!G64+INTAVI_FR_IN!G64+INTAVI_FR_EX!G64</f>
        <v>0</v>
      </c>
      <c r="H64" s="10">
        <f>INTAVI_PA_IN!H64+INTAVI_PA_EX!H64+INTAVI_FR_IN!H64+INTAVI_FR_EX!H64</f>
        <v>0</v>
      </c>
      <c r="I64" s="10">
        <f>INTAVI_PA_IN!I64+INTAVI_PA_EX!I64+INTAVI_FR_IN!I64+INTAVI_FR_EX!I64</f>
        <v>0</v>
      </c>
      <c r="J64" s="10">
        <f>INTAVI_PA_IN!J64+INTAVI_PA_EX!J64+INTAVI_FR_IN!J64+INTAVI_FR_EX!J64</f>
        <v>0</v>
      </c>
      <c r="K64" s="10">
        <f>INTAVI_PA_IN!K64+INTAVI_PA_EX!K64+INTAVI_FR_IN!K64+INTAVI_FR_EX!K64</f>
        <v>0</v>
      </c>
      <c r="L64" s="10">
        <f>INTAVI_PA_IN!L64+INTAVI_PA_EX!L64+INTAVI_FR_IN!L64+INTAVI_FR_EX!L64</f>
        <v>0</v>
      </c>
      <c r="M64" s="10">
        <f>INTAVI_PA_IN!M64+INTAVI_PA_EX!M64+INTAVI_FR_IN!M64+INTAVI_FR_EX!M64</f>
        <v>0</v>
      </c>
      <c r="N64" s="10">
        <f>INTAVI_PA_IN!N64+INTAVI_PA_EX!N64+INTAVI_FR_IN!N64+INTAVI_FR_EX!N64</f>
        <v>0</v>
      </c>
      <c r="O64" s="10">
        <f>INTAVI_PA_IN!O64+INTAVI_PA_EX!O64+INTAVI_FR_IN!O64+INTAVI_FR_EX!O64</f>
        <v>0</v>
      </c>
      <c r="P64" s="10">
        <f>INTAVI_PA_IN!P64+INTAVI_PA_EX!P64+INTAVI_FR_IN!P64+INTAVI_FR_EX!P64</f>
        <v>0</v>
      </c>
      <c r="Q64" s="10">
        <f>INTAVI_PA_IN!Q64+INTAVI_PA_EX!Q64+INTAVI_FR_IN!Q64+INTAVI_FR_EX!Q64</f>
        <v>0</v>
      </c>
      <c r="R64" s="10">
        <f>INTAVI_PA_IN!R64+INTAVI_PA_EX!R64+INTAVI_FR_IN!R64+INTAVI_FR_EX!R64</f>
        <v>0</v>
      </c>
      <c r="S64" s="10">
        <f>INTAVI_PA_IN!S64+INTAVI_PA_EX!S64+INTAVI_FR_IN!S64+INTAVI_FR_EX!S64</f>
        <v>0</v>
      </c>
      <c r="T64" s="10">
        <f>INTAVI_PA_IN!T64+INTAVI_PA_EX!T64+INTAVI_FR_IN!T64+INTAVI_FR_EX!T64</f>
        <v>0</v>
      </c>
      <c r="U64" s="10">
        <f>INTAVI_PA_IN!U64+INTAVI_PA_EX!U64+INTAVI_FR_IN!U64+INTAVI_FR_EX!U64</f>
        <v>0</v>
      </c>
      <c r="V64" s="10">
        <f>INTAVI_PA_IN!V64+INTAVI_PA_EX!V64+INTAVI_FR_IN!V64+INTAVI_FR_EX!V64</f>
        <v>0</v>
      </c>
      <c r="W64" s="10">
        <f>INTAVI_PA_IN!W64+INTAVI_PA_EX!W64+INTAVI_FR_IN!W64+INTAVI_FR_EX!W64</f>
        <v>0</v>
      </c>
      <c r="X64" s="10">
        <f>INTAVI_PA_IN!X64+INTAVI_PA_EX!X64+INTAVI_FR_IN!X64+INTAVI_FR_EX!X64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INTAVI_PA_IN!C65+INTAVI_PA_EX!C65+INTAVI_FR_IN!C65+INTAVI_FR_EX!C65</f>
        <v>0</v>
      </c>
      <c r="D65" s="10">
        <f>INTAVI_PA_IN!D65+INTAVI_PA_EX!D65+INTAVI_FR_IN!D65+INTAVI_FR_EX!D65</f>
        <v>0</v>
      </c>
      <c r="E65" s="10">
        <f>INTAVI_PA_IN!E65+INTAVI_PA_EX!E65+INTAVI_FR_IN!E65+INTAVI_FR_EX!E65</f>
        <v>0</v>
      </c>
      <c r="F65" s="10">
        <f>INTAVI_PA_IN!F65+INTAVI_PA_EX!F65+INTAVI_FR_IN!F65+INTAVI_FR_EX!F65</f>
        <v>0</v>
      </c>
      <c r="G65" s="10">
        <f>INTAVI_PA_IN!G65+INTAVI_PA_EX!G65+INTAVI_FR_IN!G65+INTAVI_FR_EX!G65</f>
        <v>0</v>
      </c>
      <c r="H65" s="10">
        <f>INTAVI_PA_IN!H65+INTAVI_PA_EX!H65+INTAVI_FR_IN!H65+INTAVI_FR_EX!H65</f>
        <v>0</v>
      </c>
      <c r="I65" s="10">
        <f>INTAVI_PA_IN!I65+INTAVI_PA_EX!I65+INTAVI_FR_IN!I65+INTAVI_FR_EX!I65</f>
        <v>0</v>
      </c>
      <c r="J65" s="10">
        <f>INTAVI_PA_IN!J65+INTAVI_PA_EX!J65+INTAVI_FR_IN!J65+INTAVI_FR_EX!J65</f>
        <v>0</v>
      </c>
      <c r="K65" s="10">
        <f>INTAVI_PA_IN!K65+INTAVI_PA_EX!K65+INTAVI_FR_IN!K65+INTAVI_FR_EX!K65</f>
        <v>0</v>
      </c>
      <c r="L65" s="10">
        <f>INTAVI_PA_IN!L65+INTAVI_PA_EX!L65+INTAVI_FR_IN!L65+INTAVI_FR_EX!L65</f>
        <v>0</v>
      </c>
      <c r="M65" s="10">
        <f>INTAVI_PA_IN!M65+INTAVI_PA_EX!M65+INTAVI_FR_IN!M65+INTAVI_FR_EX!M65</f>
        <v>0</v>
      </c>
      <c r="N65" s="10">
        <f>INTAVI_PA_IN!N65+INTAVI_PA_EX!N65+INTAVI_FR_IN!N65+INTAVI_FR_EX!N65</f>
        <v>0</v>
      </c>
      <c r="O65" s="10">
        <f>INTAVI_PA_IN!O65+INTAVI_PA_EX!O65+INTAVI_FR_IN!O65+INTAVI_FR_EX!O65</f>
        <v>0</v>
      </c>
      <c r="P65" s="10">
        <f>INTAVI_PA_IN!P65+INTAVI_PA_EX!P65+INTAVI_FR_IN!P65+INTAVI_FR_EX!P65</f>
        <v>0</v>
      </c>
      <c r="Q65" s="10">
        <f>INTAVI_PA_IN!Q65+INTAVI_PA_EX!Q65+INTAVI_FR_IN!Q65+INTAVI_FR_EX!Q65</f>
        <v>0</v>
      </c>
      <c r="R65" s="10">
        <f>INTAVI_PA_IN!R65+INTAVI_PA_EX!R65+INTAVI_FR_IN!R65+INTAVI_FR_EX!R65</f>
        <v>0</v>
      </c>
      <c r="S65" s="10">
        <f>INTAVI_PA_IN!S65+INTAVI_PA_EX!S65+INTAVI_FR_IN!S65+INTAVI_FR_EX!S65</f>
        <v>0</v>
      </c>
      <c r="T65" s="10">
        <f>INTAVI_PA_IN!T65+INTAVI_PA_EX!T65+INTAVI_FR_IN!T65+INTAVI_FR_EX!T65</f>
        <v>0</v>
      </c>
      <c r="U65" s="10">
        <f>INTAVI_PA_IN!U65+INTAVI_PA_EX!U65+INTAVI_FR_IN!U65+INTAVI_FR_EX!U65</f>
        <v>0</v>
      </c>
      <c r="V65" s="10">
        <f>INTAVI_PA_IN!V65+INTAVI_PA_EX!V65+INTAVI_FR_IN!V65+INTAVI_FR_EX!V65</f>
        <v>0</v>
      </c>
      <c r="W65" s="10">
        <f>INTAVI_PA_IN!W65+INTAVI_PA_EX!W65+INTAVI_FR_IN!W65+INTAVI_FR_EX!W65</f>
        <v>0</v>
      </c>
      <c r="X65" s="10">
        <f>INTAVI_PA_IN!X65+INTAVI_PA_EX!X65+INTAVI_FR_IN!X65+INTAVI_FR_EX!X65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INTAVI_PA_IN!C66+INTAVI_PA_EX!C66+INTAVI_FR_IN!C66+INTAVI_FR_EX!C66</f>
        <v>0</v>
      </c>
      <c r="D66" s="10">
        <f>INTAVI_PA_IN!D66+INTAVI_PA_EX!D66+INTAVI_FR_IN!D66+INTAVI_FR_EX!D66</f>
        <v>0</v>
      </c>
      <c r="E66" s="10">
        <f>INTAVI_PA_IN!E66+INTAVI_PA_EX!E66+INTAVI_FR_IN!E66+INTAVI_FR_EX!E66</f>
        <v>0</v>
      </c>
      <c r="F66" s="10">
        <f>INTAVI_PA_IN!F66+INTAVI_PA_EX!F66+INTAVI_FR_IN!F66+INTAVI_FR_EX!F66</f>
        <v>0</v>
      </c>
      <c r="G66" s="10">
        <f>INTAVI_PA_IN!G66+INTAVI_PA_EX!G66+INTAVI_FR_IN!G66+INTAVI_FR_EX!G66</f>
        <v>0</v>
      </c>
      <c r="H66" s="10">
        <f>INTAVI_PA_IN!H66+INTAVI_PA_EX!H66+INTAVI_FR_IN!H66+INTAVI_FR_EX!H66</f>
        <v>0</v>
      </c>
      <c r="I66" s="10">
        <f>INTAVI_PA_IN!I66+INTAVI_PA_EX!I66+INTAVI_FR_IN!I66+INTAVI_FR_EX!I66</f>
        <v>0</v>
      </c>
      <c r="J66" s="10">
        <f>INTAVI_PA_IN!J66+INTAVI_PA_EX!J66+INTAVI_FR_IN!J66+INTAVI_FR_EX!J66</f>
        <v>0</v>
      </c>
      <c r="K66" s="10">
        <f>INTAVI_PA_IN!K66+INTAVI_PA_EX!K66+INTAVI_FR_IN!K66+INTAVI_FR_EX!K66</f>
        <v>0</v>
      </c>
      <c r="L66" s="10">
        <f>INTAVI_PA_IN!L66+INTAVI_PA_EX!L66+INTAVI_FR_IN!L66+INTAVI_FR_EX!L66</f>
        <v>0</v>
      </c>
      <c r="M66" s="10">
        <f>INTAVI_PA_IN!M66+INTAVI_PA_EX!M66+INTAVI_FR_IN!M66+INTAVI_FR_EX!M66</f>
        <v>0</v>
      </c>
      <c r="N66" s="10">
        <f>INTAVI_PA_IN!N66+INTAVI_PA_EX!N66+INTAVI_FR_IN!N66+INTAVI_FR_EX!N66</f>
        <v>0</v>
      </c>
      <c r="O66" s="10">
        <f>INTAVI_PA_IN!O66+INTAVI_PA_EX!O66+INTAVI_FR_IN!O66+INTAVI_FR_EX!O66</f>
        <v>0</v>
      </c>
      <c r="P66" s="10">
        <f>INTAVI_PA_IN!P66+INTAVI_PA_EX!P66+INTAVI_FR_IN!P66+INTAVI_FR_EX!P66</f>
        <v>0</v>
      </c>
      <c r="Q66" s="10">
        <f>INTAVI_PA_IN!Q66+INTAVI_PA_EX!Q66+INTAVI_FR_IN!Q66+INTAVI_FR_EX!Q66</f>
        <v>0</v>
      </c>
      <c r="R66" s="10">
        <f>INTAVI_PA_IN!R66+INTAVI_PA_EX!R66+INTAVI_FR_IN!R66+INTAVI_FR_EX!R66</f>
        <v>0</v>
      </c>
      <c r="S66" s="10">
        <f>INTAVI_PA_IN!S66+INTAVI_PA_EX!S66+INTAVI_FR_IN!S66+INTAVI_FR_EX!S66</f>
        <v>0</v>
      </c>
      <c r="T66" s="10">
        <f>INTAVI_PA_IN!T66+INTAVI_PA_EX!T66+INTAVI_FR_IN!T66+INTAVI_FR_EX!T66</f>
        <v>0</v>
      </c>
      <c r="U66" s="10">
        <f>INTAVI_PA_IN!U66+INTAVI_PA_EX!U66+INTAVI_FR_IN!U66+INTAVI_FR_EX!U66</f>
        <v>0</v>
      </c>
      <c r="V66" s="10">
        <f>INTAVI_PA_IN!V66+INTAVI_PA_EX!V66+INTAVI_FR_IN!V66+INTAVI_FR_EX!V66</f>
        <v>0</v>
      </c>
      <c r="W66" s="10">
        <f>INTAVI_PA_IN!W66+INTAVI_PA_EX!W66+INTAVI_FR_IN!W66+INTAVI_FR_EX!W66</f>
        <v>0</v>
      </c>
      <c r="X66" s="10">
        <f>INTAVI_PA_IN!X66+INTAVI_PA_EX!X66+INTAVI_FR_IN!X66+INTAVI_FR_EX!X66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INTAVI_PA_IN!C67+INTAVI_PA_EX!C67+INTAVI_FR_IN!C67+INTAVI_FR_EX!C67</f>
        <v>0</v>
      </c>
      <c r="D67" s="10">
        <f>INTAVI_PA_IN!D67+INTAVI_PA_EX!D67+INTAVI_FR_IN!D67+INTAVI_FR_EX!D67</f>
        <v>0</v>
      </c>
      <c r="E67" s="10">
        <f>INTAVI_PA_IN!E67+INTAVI_PA_EX!E67+INTAVI_FR_IN!E67+INTAVI_FR_EX!E67</f>
        <v>0</v>
      </c>
      <c r="F67" s="10">
        <f>INTAVI_PA_IN!F67+INTAVI_PA_EX!F67+INTAVI_FR_IN!F67+INTAVI_FR_EX!F67</f>
        <v>0</v>
      </c>
      <c r="G67" s="10">
        <f>INTAVI_PA_IN!G67+INTAVI_PA_EX!G67+INTAVI_FR_IN!G67+INTAVI_FR_EX!G67</f>
        <v>0</v>
      </c>
      <c r="H67" s="10">
        <f>INTAVI_PA_IN!H67+INTAVI_PA_EX!H67+INTAVI_FR_IN!H67+INTAVI_FR_EX!H67</f>
        <v>0</v>
      </c>
      <c r="I67" s="10">
        <f>INTAVI_PA_IN!I67+INTAVI_PA_EX!I67+INTAVI_FR_IN!I67+INTAVI_FR_EX!I67</f>
        <v>0</v>
      </c>
      <c r="J67" s="10">
        <f>INTAVI_PA_IN!J67+INTAVI_PA_EX!J67+INTAVI_FR_IN!J67+INTAVI_FR_EX!J67</f>
        <v>0</v>
      </c>
      <c r="K67" s="10">
        <f>INTAVI_PA_IN!K67+INTAVI_PA_EX!K67+INTAVI_FR_IN!K67+INTAVI_FR_EX!K67</f>
        <v>0</v>
      </c>
      <c r="L67" s="10">
        <f>INTAVI_PA_IN!L67+INTAVI_PA_EX!L67+INTAVI_FR_IN!L67+INTAVI_FR_EX!L67</f>
        <v>0</v>
      </c>
      <c r="M67" s="10">
        <f>INTAVI_PA_IN!M67+INTAVI_PA_EX!M67+INTAVI_FR_IN!M67+INTAVI_FR_EX!M67</f>
        <v>0</v>
      </c>
      <c r="N67" s="10">
        <f>INTAVI_PA_IN!N67+INTAVI_PA_EX!N67+INTAVI_FR_IN!N67+INTAVI_FR_EX!N67</f>
        <v>0</v>
      </c>
      <c r="O67" s="10">
        <f>INTAVI_PA_IN!O67+INTAVI_PA_EX!O67+INTAVI_FR_IN!O67+INTAVI_FR_EX!O67</f>
        <v>0</v>
      </c>
      <c r="P67" s="10">
        <f>INTAVI_PA_IN!P67+INTAVI_PA_EX!P67+INTAVI_FR_IN!P67+INTAVI_FR_EX!P67</f>
        <v>0</v>
      </c>
      <c r="Q67" s="10">
        <f>INTAVI_PA_IN!Q67+INTAVI_PA_EX!Q67+INTAVI_FR_IN!Q67+INTAVI_FR_EX!Q67</f>
        <v>0</v>
      </c>
      <c r="R67" s="10">
        <f>INTAVI_PA_IN!R67+INTAVI_PA_EX!R67+INTAVI_FR_IN!R67+INTAVI_FR_EX!R67</f>
        <v>0</v>
      </c>
      <c r="S67" s="10">
        <f>INTAVI_PA_IN!S67+INTAVI_PA_EX!S67+INTAVI_FR_IN!S67+INTAVI_FR_EX!S67</f>
        <v>0</v>
      </c>
      <c r="T67" s="10">
        <f>INTAVI_PA_IN!T67+INTAVI_PA_EX!T67+INTAVI_FR_IN!T67+INTAVI_FR_EX!T67</f>
        <v>0</v>
      </c>
      <c r="U67" s="10">
        <f>INTAVI_PA_IN!U67+INTAVI_PA_EX!U67+INTAVI_FR_IN!U67+INTAVI_FR_EX!U67</f>
        <v>0</v>
      </c>
      <c r="V67" s="10">
        <f>INTAVI_PA_IN!V67+INTAVI_PA_EX!V67+INTAVI_FR_IN!V67+INTAVI_FR_EX!V67</f>
        <v>0</v>
      </c>
      <c r="W67" s="10">
        <f>INTAVI_PA_IN!W67+INTAVI_PA_EX!W67+INTAVI_FR_IN!W67+INTAVI_FR_EX!W67</f>
        <v>0</v>
      </c>
      <c r="X67" s="10">
        <f>INTAVI_PA_IN!X67+INTAVI_PA_EX!X67+INTAVI_FR_IN!X67+INTAVI_FR_EX!X67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INTAVI_PA_IN!C68+INTAVI_PA_EX!C68+INTAVI_FR_IN!C68+INTAVI_FR_EX!C68</f>
        <v>0</v>
      </c>
      <c r="D68" s="10">
        <f>INTAVI_PA_IN!D68+INTAVI_PA_EX!D68+INTAVI_FR_IN!D68+INTAVI_FR_EX!D68</f>
        <v>0</v>
      </c>
      <c r="E68" s="10">
        <f>INTAVI_PA_IN!E68+INTAVI_PA_EX!E68+INTAVI_FR_IN!E68+INTAVI_FR_EX!E68</f>
        <v>0</v>
      </c>
      <c r="F68" s="10">
        <f>INTAVI_PA_IN!F68+INTAVI_PA_EX!F68+INTAVI_FR_IN!F68+INTAVI_FR_EX!F68</f>
        <v>0</v>
      </c>
      <c r="G68" s="10">
        <f>INTAVI_PA_IN!G68+INTAVI_PA_EX!G68+INTAVI_FR_IN!G68+INTAVI_FR_EX!G68</f>
        <v>0</v>
      </c>
      <c r="H68" s="10">
        <f>INTAVI_PA_IN!H68+INTAVI_PA_EX!H68+INTAVI_FR_IN!H68+INTAVI_FR_EX!H68</f>
        <v>0</v>
      </c>
      <c r="I68" s="10">
        <f>INTAVI_PA_IN!I68+INTAVI_PA_EX!I68+INTAVI_FR_IN!I68+INTAVI_FR_EX!I68</f>
        <v>0</v>
      </c>
      <c r="J68" s="10">
        <f>INTAVI_PA_IN!J68+INTAVI_PA_EX!J68+INTAVI_FR_IN!J68+INTAVI_FR_EX!J68</f>
        <v>0</v>
      </c>
      <c r="K68" s="10">
        <f>INTAVI_PA_IN!K68+INTAVI_PA_EX!K68+INTAVI_FR_IN!K68+INTAVI_FR_EX!K68</f>
        <v>0</v>
      </c>
      <c r="L68" s="10">
        <f>INTAVI_PA_IN!L68+INTAVI_PA_EX!L68+INTAVI_FR_IN!L68+INTAVI_FR_EX!L68</f>
        <v>0</v>
      </c>
      <c r="M68" s="10">
        <f>INTAVI_PA_IN!M68+INTAVI_PA_EX!M68+INTAVI_FR_IN!M68+INTAVI_FR_EX!M68</f>
        <v>0</v>
      </c>
      <c r="N68" s="10">
        <f>INTAVI_PA_IN!N68+INTAVI_PA_EX!N68+INTAVI_FR_IN!N68+INTAVI_FR_EX!N68</f>
        <v>0</v>
      </c>
      <c r="O68" s="10">
        <f>INTAVI_PA_IN!O68+INTAVI_PA_EX!O68+INTAVI_FR_IN!O68+INTAVI_FR_EX!O68</f>
        <v>0</v>
      </c>
      <c r="P68" s="10">
        <f>INTAVI_PA_IN!P68+INTAVI_PA_EX!P68+INTAVI_FR_IN!P68+INTAVI_FR_EX!P68</f>
        <v>0</v>
      </c>
      <c r="Q68" s="10">
        <f>INTAVI_PA_IN!Q68+INTAVI_PA_EX!Q68+INTAVI_FR_IN!Q68+INTAVI_FR_EX!Q68</f>
        <v>0</v>
      </c>
      <c r="R68" s="10">
        <f>INTAVI_PA_IN!R68+INTAVI_PA_EX!R68+INTAVI_FR_IN!R68+INTAVI_FR_EX!R68</f>
        <v>0</v>
      </c>
      <c r="S68" s="10">
        <f>INTAVI_PA_IN!S68+INTAVI_PA_EX!S68+INTAVI_FR_IN!S68+INTAVI_FR_EX!S68</f>
        <v>0</v>
      </c>
      <c r="T68" s="10">
        <f>INTAVI_PA_IN!T68+INTAVI_PA_EX!T68+INTAVI_FR_IN!T68+INTAVI_FR_EX!T68</f>
        <v>0</v>
      </c>
      <c r="U68" s="10">
        <f>INTAVI_PA_IN!U68+INTAVI_PA_EX!U68+INTAVI_FR_IN!U68+INTAVI_FR_EX!U68</f>
        <v>0</v>
      </c>
      <c r="V68" s="10">
        <f>INTAVI_PA_IN!V68+INTAVI_PA_EX!V68+INTAVI_FR_IN!V68+INTAVI_FR_EX!V68</f>
        <v>0</v>
      </c>
      <c r="W68" s="10">
        <f>INTAVI_PA_IN!W68+INTAVI_PA_EX!W68+INTAVI_FR_IN!W68+INTAVI_FR_EX!W68</f>
        <v>0</v>
      </c>
      <c r="X68" s="10">
        <f>INTAVI_PA_IN!X68+INTAVI_PA_EX!X68+INTAVI_FR_IN!X68+INTAVI_FR_EX!X68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INTAVI_PA_IN!C69+INTAVI_PA_EX!C69+INTAVI_FR_IN!C69+INTAVI_FR_EX!C69</f>
        <v>0</v>
      </c>
      <c r="D69" s="10">
        <f>INTAVI_PA_IN!D69+INTAVI_PA_EX!D69+INTAVI_FR_IN!D69+INTAVI_FR_EX!D69</f>
        <v>0</v>
      </c>
      <c r="E69" s="10">
        <f>INTAVI_PA_IN!E69+INTAVI_PA_EX!E69+INTAVI_FR_IN!E69+INTAVI_FR_EX!E69</f>
        <v>0</v>
      </c>
      <c r="F69" s="10">
        <f>INTAVI_PA_IN!F69+INTAVI_PA_EX!F69+INTAVI_FR_IN!F69+INTAVI_FR_EX!F69</f>
        <v>0</v>
      </c>
      <c r="G69" s="10">
        <f>INTAVI_PA_IN!G69+INTAVI_PA_EX!G69+INTAVI_FR_IN!G69+INTAVI_FR_EX!G69</f>
        <v>0</v>
      </c>
      <c r="H69" s="10">
        <f>INTAVI_PA_IN!H69+INTAVI_PA_EX!H69+INTAVI_FR_IN!H69+INTAVI_FR_EX!H69</f>
        <v>0</v>
      </c>
      <c r="I69" s="10">
        <f>INTAVI_PA_IN!I69+INTAVI_PA_EX!I69+INTAVI_FR_IN!I69+INTAVI_FR_EX!I69</f>
        <v>0</v>
      </c>
      <c r="J69" s="10">
        <f>INTAVI_PA_IN!J69+INTAVI_PA_EX!J69+INTAVI_FR_IN!J69+INTAVI_FR_EX!J69</f>
        <v>0</v>
      </c>
      <c r="K69" s="10">
        <f>INTAVI_PA_IN!K69+INTAVI_PA_EX!K69+INTAVI_FR_IN!K69+INTAVI_FR_EX!K69</f>
        <v>0</v>
      </c>
      <c r="L69" s="10">
        <f>INTAVI_PA_IN!L69+INTAVI_PA_EX!L69+INTAVI_FR_IN!L69+INTAVI_FR_EX!L69</f>
        <v>0</v>
      </c>
      <c r="M69" s="10">
        <f>INTAVI_PA_IN!M69+INTAVI_PA_EX!M69+INTAVI_FR_IN!M69+INTAVI_FR_EX!M69</f>
        <v>0</v>
      </c>
      <c r="N69" s="10">
        <f>INTAVI_PA_IN!N69+INTAVI_PA_EX!N69+INTAVI_FR_IN!N69+INTAVI_FR_EX!N69</f>
        <v>0</v>
      </c>
      <c r="O69" s="10">
        <f>INTAVI_PA_IN!O69+INTAVI_PA_EX!O69+INTAVI_FR_IN!O69+INTAVI_FR_EX!O69</f>
        <v>0</v>
      </c>
      <c r="P69" s="10">
        <f>INTAVI_PA_IN!P69+INTAVI_PA_EX!P69+INTAVI_FR_IN!P69+INTAVI_FR_EX!P69</f>
        <v>0</v>
      </c>
      <c r="Q69" s="10">
        <f>INTAVI_PA_IN!Q69+INTAVI_PA_EX!Q69+INTAVI_FR_IN!Q69+INTAVI_FR_EX!Q69</f>
        <v>0</v>
      </c>
      <c r="R69" s="10">
        <f>INTAVI_PA_IN!R69+INTAVI_PA_EX!R69+INTAVI_FR_IN!R69+INTAVI_FR_EX!R69</f>
        <v>0</v>
      </c>
      <c r="S69" s="10">
        <f>INTAVI_PA_IN!S69+INTAVI_PA_EX!S69+INTAVI_FR_IN!S69+INTAVI_FR_EX!S69</f>
        <v>0</v>
      </c>
      <c r="T69" s="10">
        <f>INTAVI_PA_IN!T69+INTAVI_PA_EX!T69+INTAVI_FR_IN!T69+INTAVI_FR_EX!T69</f>
        <v>0</v>
      </c>
      <c r="U69" s="10">
        <f>INTAVI_PA_IN!U69+INTAVI_PA_EX!U69+INTAVI_FR_IN!U69+INTAVI_FR_EX!U69</f>
        <v>0</v>
      </c>
      <c r="V69" s="10">
        <f>INTAVI_PA_IN!V69+INTAVI_PA_EX!V69+INTAVI_FR_IN!V69+INTAVI_FR_EX!V69</f>
        <v>0</v>
      </c>
      <c r="W69" s="10">
        <f>INTAVI_PA_IN!W69+INTAVI_PA_EX!W69+INTAVI_FR_IN!W69+INTAVI_FR_EX!W69</f>
        <v>0</v>
      </c>
      <c r="X69" s="10">
        <f>INTAVI_PA_IN!X69+INTAVI_PA_EX!X69+INTAVI_FR_IN!X69+INTAVI_FR_EX!X69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INTAVI_PA_IN!C70+INTAVI_PA_EX!C70+INTAVI_FR_IN!C70+INTAVI_FR_EX!C70</f>
        <v>0</v>
      </c>
      <c r="D70" s="10">
        <f>INTAVI_PA_IN!D70+INTAVI_PA_EX!D70+INTAVI_FR_IN!D70+INTAVI_FR_EX!D70</f>
        <v>0</v>
      </c>
      <c r="E70" s="10">
        <f>INTAVI_PA_IN!E70+INTAVI_PA_EX!E70+INTAVI_FR_IN!E70+INTAVI_FR_EX!E70</f>
        <v>0</v>
      </c>
      <c r="F70" s="10">
        <f>INTAVI_PA_IN!F70+INTAVI_PA_EX!F70+INTAVI_FR_IN!F70+INTAVI_FR_EX!F70</f>
        <v>0</v>
      </c>
      <c r="G70" s="10">
        <f>INTAVI_PA_IN!G70+INTAVI_PA_EX!G70+INTAVI_FR_IN!G70+INTAVI_FR_EX!G70</f>
        <v>0</v>
      </c>
      <c r="H70" s="10">
        <f>INTAVI_PA_IN!H70+INTAVI_PA_EX!H70+INTAVI_FR_IN!H70+INTAVI_FR_EX!H70</f>
        <v>0</v>
      </c>
      <c r="I70" s="10">
        <f>INTAVI_PA_IN!I70+INTAVI_PA_EX!I70+INTAVI_FR_IN!I70+INTAVI_FR_EX!I70</f>
        <v>0</v>
      </c>
      <c r="J70" s="10">
        <f>INTAVI_PA_IN!J70+INTAVI_PA_EX!J70+INTAVI_FR_IN!J70+INTAVI_FR_EX!J70</f>
        <v>0</v>
      </c>
      <c r="K70" s="10">
        <f>INTAVI_PA_IN!K70+INTAVI_PA_EX!K70+INTAVI_FR_IN!K70+INTAVI_FR_EX!K70</f>
        <v>0</v>
      </c>
      <c r="L70" s="10">
        <f>INTAVI_PA_IN!L70+INTAVI_PA_EX!L70+INTAVI_FR_IN!L70+INTAVI_FR_EX!L70</f>
        <v>0</v>
      </c>
      <c r="M70" s="10">
        <f>INTAVI_PA_IN!M70+INTAVI_PA_EX!M70+INTAVI_FR_IN!M70+INTAVI_FR_EX!M70</f>
        <v>0</v>
      </c>
      <c r="N70" s="10">
        <f>INTAVI_PA_IN!N70+INTAVI_PA_EX!N70+INTAVI_FR_IN!N70+INTAVI_FR_EX!N70</f>
        <v>0</v>
      </c>
      <c r="O70" s="10">
        <f>INTAVI_PA_IN!O70+INTAVI_PA_EX!O70+INTAVI_FR_IN!O70+INTAVI_FR_EX!O70</f>
        <v>0</v>
      </c>
      <c r="P70" s="10">
        <f>INTAVI_PA_IN!P70+INTAVI_PA_EX!P70+INTAVI_FR_IN!P70+INTAVI_FR_EX!P70</f>
        <v>0</v>
      </c>
      <c r="Q70" s="10">
        <f>INTAVI_PA_IN!Q70+INTAVI_PA_EX!Q70+INTAVI_FR_IN!Q70+INTAVI_FR_EX!Q70</f>
        <v>0</v>
      </c>
      <c r="R70" s="10">
        <f>INTAVI_PA_IN!R70+INTAVI_PA_EX!R70+INTAVI_FR_IN!R70+INTAVI_FR_EX!R70</f>
        <v>0</v>
      </c>
      <c r="S70" s="10">
        <f>INTAVI_PA_IN!S70+INTAVI_PA_EX!S70+INTAVI_FR_IN!S70+INTAVI_FR_EX!S70</f>
        <v>0</v>
      </c>
      <c r="T70" s="10">
        <f>INTAVI_PA_IN!T70+INTAVI_PA_EX!T70+INTAVI_FR_IN!T70+INTAVI_FR_EX!T70</f>
        <v>0</v>
      </c>
      <c r="U70" s="10">
        <f>INTAVI_PA_IN!U70+INTAVI_PA_EX!U70+INTAVI_FR_IN!U70+INTAVI_FR_EX!U70</f>
        <v>0</v>
      </c>
      <c r="V70" s="10">
        <f>INTAVI_PA_IN!V70+INTAVI_PA_EX!V70+INTAVI_FR_IN!V70+INTAVI_FR_EX!V70</f>
        <v>0</v>
      </c>
      <c r="W70" s="10">
        <f>INTAVI_PA_IN!W70+INTAVI_PA_EX!W70+INTAVI_FR_IN!W70+INTAVI_FR_EX!W70</f>
        <v>0</v>
      </c>
      <c r="X70" s="10">
        <f>INTAVI_PA_IN!X70+INTAVI_PA_EX!X70+INTAVI_FR_IN!X70+INTAVI_FR_EX!X70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INTAVI_PA_IN!C72+INTAVI_PA_EX!C72+INTAVI_FR_IN!C72+INTAVI_FR_EX!C72</f>
        <v>0</v>
      </c>
      <c r="D72" s="10">
        <f>INTAVI_PA_IN!D72+INTAVI_PA_EX!D72+INTAVI_FR_IN!D72+INTAVI_FR_EX!D72</f>
        <v>0</v>
      </c>
      <c r="E72" s="10">
        <f>INTAVI_PA_IN!E72+INTAVI_PA_EX!E72+INTAVI_FR_IN!E72+INTAVI_FR_EX!E72</f>
        <v>0</v>
      </c>
      <c r="F72" s="10">
        <f>INTAVI_PA_IN!F72+INTAVI_PA_EX!F72+INTAVI_FR_IN!F72+INTAVI_FR_EX!F72</f>
        <v>0</v>
      </c>
      <c r="G72" s="10">
        <f>INTAVI_PA_IN!G72+INTAVI_PA_EX!G72+INTAVI_FR_IN!G72+INTAVI_FR_EX!G72</f>
        <v>0</v>
      </c>
      <c r="H72" s="10">
        <f>INTAVI_PA_IN!H72+INTAVI_PA_EX!H72+INTAVI_FR_IN!H72+INTAVI_FR_EX!H72</f>
        <v>0</v>
      </c>
      <c r="I72" s="10">
        <f>INTAVI_PA_IN!I72+INTAVI_PA_EX!I72+INTAVI_FR_IN!I72+INTAVI_FR_EX!I72</f>
        <v>0</v>
      </c>
      <c r="J72" s="10">
        <f>INTAVI_PA_IN!J72+INTAVI_PA_EX!J72+INTAVI_FR_IN!J72+INTAVI_FR_EX!J72</f>
        <v>0</v>
      </c>
      <c r="K72" s="10">
        <f>INTAVI_PA_IN!K72+INTAVI_PA_EX!K72+INTAVI_FR_IN!K72+INTAVI_FR_EX!K72</f>
        <v>0</v>
      </c>
      <c r="L72" s="10">
        <f>INTAVI_PA_IN!L72+INTAVI_PA_EX!L72+INTAVI_FR_IN!L72+INTAVI_FR_EX!L72</f>
        <v>0</v>
      </c>
      <c r="M72" s="10">
        <f>INTAVI_PA_IN!M72+INTAVI_PA_EX!M72+INTAVI_FR_IN!M72+INTAVI_FR_EX!M72</f>
        <v>0</v>
      </c>
      <c r="N72" s="10">
        <f>INTAVI_PA_IN!N72+INTAVI_PA_EX!N72+INTAVI_FR_IN!N72+INTAVI_FR_EX!N72</f>
        <v>0</v>
      </c>
      <c r="O72" s="10">
        <f>INTAVI_PA_IN!O72+INTAVI_PA_EX!O72+INTAVI_FR_IN!O72+INTAVI_FR_EX!O72</f>
        <v>0</v>
      </c>
      <c r="P72" s="10">
        <f>INTAVI_PA_IN!P72+INTAVI_PA_EX!P72+INTAVI_FR_IN!P72+INTAVI_FR_EX!P72</f>
        <v>0</v>
      </c>
      <c r="Q72" s="10">
        <f>INTAVI_PA_IN!Q72+INTAVI_PA_EX!Q72+INTAVI_FR_IN!Q72+INTAVI_FR_EX!Q72</f>
        <v>0</v>
      </c>
      <c r="R72" s="10">
        <f>INTAVI_PA_IN!R72+INTAVI_PA_EX!R72+INTAVI_FR_IN!R72+INTAVI_FR_EX!R72</f>
        <v>0</v>
      </c>
      <c r="S72" s="10">
        <f>INTAVI_PA_IN!S72+INTAVI_PA_EX!S72+INTAVI_FR_IN!S72+INTAVI_FR_EX!S72</f>
        <v>0</v>
      </c>
      <c r="T72" s="10">
        <f>INTAVI_PA_IN!T72+INTAVI_PA_EX!T72+INTAVI_FR_IN!T72+INTAVI_FR_EX!T72</f>
        <v>0</v>
      </c>
      <c r="U72" s="10">
        <f>INTAVI_PA_IN!U72+INTAVI_PA_EX!U72+INTAVI_FR_IN!U72+INTAVI_FR_EX!U72</f>
        <v>0</v>
      </c>
      <c r="V72" s="10">
        <f>INTAVI_PA_IN!V72+INTAVI_PA_EX!V72+INTAVI_FR_IN!V72+INTAVI_FR_EX!V72</f>
        <v>0</v>
      </c>
      <c r="W72" s="10">
        <f>INTAVI_PA_IN!W72+INTAVI_PA_EX!W72+INTAVI_FR_IN!W72+INTAVI_FR_EX!W72</f>
        <v>0</v>
      </c>
      <c r="X72" s="10">
        <f>INTAVI_PA_IN!X72+INTAVI_PA_EX!X72+INTAVI_FR_IN!X72+INTAVI_FR_EX!X72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INTAVI_PA_IN!C73+INTAVI_PA_EX!C73+INTAVI_FR_IN!C73+INTAVI_FR_EX!C73</f>
        <v>0</v>
      </c>
      <c r="D73" s="10">
        <f>INTAVI_PA_IN!D73+INTAVI_PA_EX!D73+INTAVI_FR_IN!D73+INTAVI_FR_EX!D73</f>
        <v>0</v>
      </c>
      <c r="E73" s="10">
        <f>INTAVI_PA_IN!E73+INTAVI_PA_EX!E73+INTAVI_FR_IN!E73+INTAVI_FR_EX!E73</f>
        <v>0</v>
      </c>
      <c r="F73" s="10">
        <f>INTAVI_PA_IN!F73+INTAVI_PA_EX!F73+INTAVI_FR_IN!F73+INTAVI_FR_EX!F73</f>
        <v>0</v>
      </c>
      <c r="G73" s="10">
        <f>INTAVI_PA_IN!G73+INTAVI_PA_EX!G73+INTAVI_FR_IN!G73+INTAVI_FR_EX!G73</f>
        <v>0</v>
      </c>
      <c r="H73" s="10">
        <f>INTAVI_PA_IN!H73+INTAVI_PA_EX!H73+INTAVI_FR_IN!H73+INTAVI_FR_EX!H73</f>
        <v>0</v>
      </c>
      <c r="I73" s="10">
        <f>INTAVI_PA_IN!I73+INTAVI_PA_EX!I73+INTAVI_FR_IN!I73+INTAVI_FR_EX!I73</f>
        <v>0</v>
      </c>
      <c r="J73" s="10">
        <f>INTAVI_PA_IN!J73+INTAVI_PA_EX!J73+INTAVI_FR_IN!J73+INTAVI_FR_EX!J73</f>
        <v>0</v>
      </c>
      <c r="K73" s="10">
        <f>INTAVI_PA_IN!K73+INTAVI_PA_EX!K73+INTAVI_FR_IN!K73+INTAVI_FR_EX!K73</f>
        <v>0</v>
      </c>
      <c r="L73" s="10">
        <f>INTAVI_PA_IN!L73+INTAVI_PA_EX!L73+INTAVI_FR_IN!L73+INTAVI_FR_EX!L73</f>
        <v>0</v>
      </c>
      <c r="M73" s="10">
        <f>INTAVI_PA_IN!M73+INTAVI_PA_EX!M73+INTAVI_FR_IN!M73+INTAVI_FR_EX!M73</f>
        <v>0</v>
      </c>
      <c r="N73" s="10">
        <f>INTAVI_PA_IN!N73+INTAVI_PA_EX!N73+INTAVI_FR_IN!N73+INTAVI_FR_EX!N73</f>
        <v>0</v>
      </c>
      <c r="O73" s="10">
        <f>INTAVI_PA_IN!O73+INTAVI_PA_EX!O73+INTAVI_FR_IN!O73+INTAVI_FR_EX!O73</f>
        <v>0</v>
      </c>
      <c r="P73" s="10">
        <f>INTAVI_PA_IN!P73+INTAVI_PA_EX!P73+INTAVI_FR_IN!P73+INTAVI_FR_EX!P73</f>
        <v>0</v>
      </c>
      <c r="Q73" s="10">
        <f>INTAVI_PA_IN!Q73+INTAVI_PA_EX!Q73+INTAVI_FR_IN!Q73+INTAVI_FR_EX!Q73</f>
        <v>0</v>
      </c>
      <c r="R73" s="10">
        <f>INTAVI_PA_IN!R73+INTAVI_PA_EX!R73+INTAVI_FR_IN!R73+INTAVI_FR_EX!R73</f>
        <v>0</v>
      </c>
      <c r="S73" s="10">
        <f>INTAVI_PA_IN!S73+INTAVI_PA_EX!S73+INTAVI_FR_IN!S73+INTAVI_FR_EX!S73</f>
        <v>0</v>
      </c>
      <c r="T73" s="10">
        <f>INTAVI_PA_IN!T73+INTAVI_PA_EX!T73+INTAVI_FR_IN!T73+INTAVI_FR_EX!T73</f>
        <v>0</v>
      </c>
      <c r="U73" s="10">
        <f>INTAVI_PA_IN!U73+INTAVI_PA_EX!U73+INTAVI_FR_IN!U73+INTAVI_FR_EX!U73</f>
        <v>0</v>
      </c>
      <c r="V73" s="10">
        <f>INTAVI_PA_IN!V73+INTAVI_PA_EX!V73+INTAVI_FR_IN!V73+INTAVI_FR_EX!V73</f>
        <v>0</v>
      </c>
      <c r="W73" s="10">
        <f>INTAVI_PA_IN!W73+INTAVI_PA_EX!W73+INTAVI_FR_IN!W73+INTAVI_FR_EX!W73</f>
        <v>0</v>
      </c>
      <c r="X73" s="10">
        <f>INTAVI_PA_IN!X73+INTAVI_PA_EX!X73+INTAVI_FR_IN!X73+INTAVI_FR_EX!X73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INTAVI_PA_IN!C74+INTAVI_PA_EX!C74+INTAVI_FR_IN!C74+INTAVI_FR_EX!C74</f>
        <v>0</v>
      </c>
      <c r="D74" s="37">
        <f>INTAVI_PA_IN!D74+INTAVI_PA_EX!D74+INTAVI_FR_IN!D74+INTAVI_FR_EX!D74</f>
        <v>0</v>
      </c>
      <c r="E74" s="37">
        <f>INTAVI_PA_IN!E74+INTAVI_PA_EX!E74+INTAVI_FR_IN!E74+INTAVI_FR_EX!E74</f>
        <v>0</v>
      </c>
      <c r="F74" s="37">
        <f>INTAVI_PA_IN!F74+INTAVI_PA_EX!F74+INTAVI_FR_IN!F74+INTAVI_FR_EX!F74</f>
        <v>0</v>
      </c>
      <c r="G74" s="37">
        <f>INTAVI_PA_IN!G74+INTAVI_PA_EX!G74+INTAVI_FR_IN!G74+INTAVI_FR_EX!G74</f>
        <v>0</v>
      </c>
      <c r="H74" s="37">
        <f>INTAVI_PA_IN!H74+INTAVI_PA_EX!H74+INTAVI_FR_IN!H74+INTAVI_FR_EX!H74</f>
        <v>0</v>
      </c>
      <c r="I74" s="37">
        <f>INTAVI_PA_IN!I74+INTAVI_PA_EX!I74+INTAVI_FR_IN!I74+INTAVI_FR_EX!I74</f>
        <v>0</v>
      </c>
      <c r="J74" s="37">
        <f>INTAVI_PA_IN!J74+INTAVI_PA_EX!J74+INTAVI_FR_IN!J74+INTAVI_FR_EX!J74</f>
        <v>0</v>
      </c>
      <c r="K74" s="37">
        <f>INTAVI_PA_IN!K74+INTAVI_PA_EX!K74+INTAVI_FR_IN!K74+INTAVI_FR_EX!K74</f>
        <v>0</v>
      </c>
      <c r="L74" s="37">
        <f>INTAVI_PA_IN!L74+INTAVI_PA_EX!L74+INTAVI_FR_IN!L74+INTAVI_FR_EX!L74</f>
        <v>0</v>
      </c>
      <c r="M74" s="37">
        <f>INTAVI_PA_IN!M74+INTAVI_PA_EX!M74+INTAVI_FR_IN!M74+INTAVI_FR_EX!M74</f>
        <v>0</v>
      </c>
      <c r="N74" s="37">
        <f>INTAVI_PA_IN!N74+INTAVI_PA_EX!N74+INTAVI_FR_IN!N74+INTAVI_FR_EX!N74</f>
        <v>0</v>
      </c>
      <c r="O74" s="37">
        <f>INTAVI_PA_IN!O74+INTAVI_PA_EX!O74+INTAVI_FR_IN!O74+INTAVI_FR_EX!O74</f>
        <v>0</v>
      </c>
      <c r="P74" s="37">
        <f>INTAVI_PA_IN!P74+INTAVI_PA_EX!P74+INTAVI_FR_IN!P74+INTAVI_FR_EX!P74</f>
        <v>0</v>
      </c>
      <c r="Q74" s="37">
        <f>INTAVI_PA_IN!Q74+INTAVI_PA_EX!Q74+INTAVI_FR_IN!Q74+INTAVI_FR_EX!Q74</f>
        <v>0</v>
      </c>
      <c r="R74" s="37">
        <f>INTAVI_PA_IN!R74+INTAVI_PA_EX!R74+INTAVI_FR_IN!R74+INTAVI_FR_EX!R74</f>
        <v>0</v>
      </c>
      <c r="S74" s="37">
        <f>INTAVI_PA_IN!S74+INTAVI_PA_EX!S74+INTAVI_FR_IN!S74+INTAVI_FR_EX!S74</f>
        <v>0</v>
      </c>
      <c r="T74" s="37">
        <f>INTAVI_PA_IN!T74+INTAVI_PA_EX!T74+INTAVI_FR_IN!T74+INTAVI_FR_EX!T74</f>
        <v>0</v>
      </c>
      <c r="U74" s="37">
        <f>INTAVI_PA_IN!U74+INTAVI_PA_EX!U74+INTAVI_FR_IN!U74+INTAVI_FR_EX!U74</f>
        <v>0</v>
      </c>
      <c r="V74" s="37">
        <f>INTAVI_PA_IN!V74+INTAVI_PA_EX!V74+INTAVI_FR_IN!V74+INTAVI_FR_EX!V74</f>
        <v>0</v>
      </c>
      <c r="W74" s="37">
        <f>INTAVI_PA_IN!W74+INTAVI_PA_EX!W74+INTAVI_FR_IN!W74+INTAVI_FR_EX!W74</f>
        <v>0</v>
      </c>
      <c r="X74" s="37">
        <f>INTAVI_PA_IN!X74+INTAVI_PA_EX!X74+INTAVI_FR_IN!X74+INTAVI_FR_EX!X74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INTAVI_PA_IN!C75+INTAVI_PA_EX!C75+INTAVI_FR_IN!C75+INTAVI_FR_EX!C75</f>
        <v>0</v>
      </c>
      <c r="D75" s="37">
        <f>INTAVI_PA_IN!D75+INTAVI_PA_EX!D75+INTAVI_FR_IN!D75+INTAVI_FR_EX!D75</f>
        <v>0</v>
      </c>
      <c r="E75" s="37">
        <f>INTAVI_PA_IN!E75+INTAVI_PA_EX!E75+INTAVI_FR_IN!E75+INTAVI_FR_EX!E75</f>
        <v>0</v>
      </c>
      <c r="F75" s="37">
        <f>INTAVI_PA_IN!F75+INTAVI_PA_EX!F75+INTAVI_FR_IN!F75+INTAVI_FR_EX!F75</f>
        <v>0</v>
      </c>
      <c r="G75" s="37">
        <f>INTAVI_PA_IN!G75+INTAVI_PA_EX!G75+INTAVI_FR_IN!G75+INTAVI_FR_EX!G75</f>
        <v>0</v>
      </c>
      <c r="H75" s="37">
        <f>INTAVI_PA_IN!H75+INTAVI_PA_EX!H75+INTAVI_FR_IN!H75+INTAVI_FR_EX!H75</f>
        <v>0</v>
      </c>
      <c r="I75" s="37">
        <f>INTAVI_PA_IN!I75+INTAVI_PA_EX!I75+INTAVI_FR_IN!I75+INTAVI_FR_EX!I75</f>
        <v>0</v>
      </c>
      <c r="J75" s="37">
        <f>INTAVI_PA_IN!J75+INTAVI_PA_EX!J75+INTAVI_FR_IN!J75+INTAVI_FR_EX!J75</f>
        <v>0</v>
      </c>
      <c r="K75" s="37">
        <f>INTAVI_PA_IN!K75+INTAVI_PA_EX!K75+INTAVI_FR_IN!K75+INTAVI_FR_EX!K75</f>
        <v>0</v>
      </c>
      <c r="L75" s="37">
        <f>INTAVI_PA_IN!L75+INTAVI_PA_EX!L75+INTAVI_FR_IN!L75+INTAVI_FR_EX!L75</f>
        <v>0</v>
      </c>
      <c r="M75" s="37">
        <f>INTAVI_PA_IN!M75+INTAVI_PA_EX!M75+INTAVI_FR_IN!M75+INTAVI_FR_EX!M75</f>
        <v>0</v>
      </c>
      <c r="N75" s="37">
        <f>INTAVI_PA_IN!N75+INTAVI_PA_EX!N75+INTAVI_FR_IN!N75+INTAVI_FR_EX!N75</f>
        <v>0</v>
      </c>
      <c r="O75" s="37">
        <f>INTAVI_PA_IN!O75+INTAVI_PA_EX!O75+INTAVI_FR_IN!O75+INTAVI_FR_EX!O75</f>
        <v>0</v>
      </c>
      <c r="P75" s="37">
        <f>INTAVI_PA_IN!P75+INTAVI_PA_EX!P75+INTAVI_FR_IN!P75+INTAVI_FR_EX!P75</f>
        <v>0</v>
      </c>
      <c r="Q75" s="37">
        <f>INTAVI_PA_IN!Q75+INTAVI_PA_EX!Q75+INTAVI_FR_IN!Q75+INTAVI_FR_EX!Q75</f>
        <v>0</v>
      </c>
      <c r="R75" s="37">
        <f>INTAVI_PA_IN!R75+INTAVI_PA_EX!R75+INTAVI_FR_IN!R75+INTAVI_FR_EX!R75</f>
        <v>0</v>
      </c>
      <c r="S75" s="37">
        <f>INTAVI_PA_IN!S75+INTAVI_PA_EX!S75+INTAVI_FR_IN!S75+INTAVI_FR_EX!S75</f>
        <v>0</v>
      </c>
      <c r="T75" s="37">
        <f>INTAVI_PA_IN!T75+INTAVI_PA_EX!T75+INTAVI_FR_IN!T75+INTAVI_FR_EX!T75</f>
        <v>0</v>
      </c>
      <c r="U75" s="37">
        <f>INTAVI_PA_IN!U75+INTAVI_PA_EX!U75+INTAVI_FR_IN!U75+INTAVI_FR_EX!U75</f>
        <v>0</v>
      </c>
      <c r="V75" s="37">
        <f>INTAVI_PA_IN!V75+INTAVI_PA_EX!V75+INTAVI_FR_IN!V75+INTAVI_FR_EX!V75</f>
        <v>0</v>
      </c>
      <c r="W75" s="37">
        <f>INTAVI_PA_IN!W75+INTAVI_PA_EX!W75+INTAVI_FR_IN!W75+INTAVI_FR_EX!W75</f>
        <v>0</v>
      </c>
      <c r="X75" s="37">
        <f>INTAVI_PA_IN!X75+INTAVI_PA_EX!X75+INTAVI_FR_IN!X75+INTAVI_FR_EX!X75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INTAVI_PA_IN!C76+INTAVI_PA_EX!C76+INTAVI_FR_IN!C76+INTAVI_FR_EX!C76</f>
        <v>0</v>
      </c>
      <c r="D76" s="40">
        <f>INTAVI_PA_IN!D76+INTAVI_PA_EX!D76+INTAVI_FR_IN!D76+INTAVI_FR_EX!D76</f>
        <v>0</v>
      </c>
      <c r="E76" s="40">
        <f>INTAVI_PA_IN!E76+INTAVI_PA_EX!E76+INTAVI_FR_IN!E76+INTAVI_FR_EX!E76</f>
        <v>0</v>
      </c>
      <c r="F76" s="40">
        <f>INTAVI_PA_IN!F76+INTAVI_PA_EX!F76+INTAVI_FR_IN!F76+INTAVI_FR_EX!F76</f>
        <v>0</v>
      </c>
      <c r="G76" s="40">
        <f>INTAVI_PA_IN!G76+INTAVI_PA_EX!G76+INTAVI_FR_IN!G76+INTAVI_FR_EX!G76</f>
        <v>0</v>
      </c>
      <c r="H76" s="40">
        <f>INTAVI_PA_IN!H76+INTAVI_PA_EX!H76+INTAVI_FR_IN!H76+INTAVI_FR_EX!H76</f>
        <v>0</v>
      </c>
      <c r="I76" s="40">
        <f>INTAVI_PA_IN!I76+INTAVI_PA_EX!I76+INTAVI_FR_IN!I76+INTAVI_FR_EX!I76</f>
        <v>0</v>
      </c>
      <c r="J76" s="40">
        <f>INTAVI_PA_IN!J76+INTAVI_PA_EX!J76+INTAVI_FR_IN!J76+INTAVI_FR_EX!J76</f>
        <v>0</v>
      </c>
      <c r="K76" s="40">
        <f>INTAVI_PA_IN!K76+INTAVI_PA_EX!K76+INTAVI_FR_IN!K76+INTAVI_FR_EX!K76</f>
        <v>0</v>
      </c>
      <c r="L76" s="40">
        <f>INTAVI_PA_IN!L76+INTAVI_PA_EX!L76+INTAVI_FR_IN!L76+INTAVI_FR_EX!L76</f>
        <v>0</v>
      </c>
      <c r="M76" s="40">
        <f>INTAVI_PA_IN!M76+INTAVI_PA_EX!M76+INTAVI_FR_IN!M76+INTAVI_FR_EX!M76</f>
        <v>0</v>
      </c>
      <c r="N76" s="40">
        <f>INTAVI_PA_IN!N76+INTAVI_PA_EX!N76+INTAVI_FR_IN!N76+INTAVI_FR_EX!N76</f>
        <v>0</v>
      </c>
      <c r="O76" s="40">
        <f>INTAVI_PA_IN!O76+INTAVI_PA_EX!O76+INTAVI_FR_IN!O76+INTAVI_FR_EX!O76</f>
        <v>0</v>
      </c>
      <c r="P76" s="40">
        <f>INTAVI_PA_IN!P76+INTAVI_PA_EX!P76+INTAVI_FR_IN!P76+INTAVI_FR_EX!P76</f>
        <v>0</v>
      </c>
      <c r="Q76" s="40">
        <f>INTAVI_PA_IN!Q76+INTAVI_PA_EX!Q76+INTAVI_FR_IN!Q76+INTAVI_FR_EX!Q76</f>
        <v>0</v>
      </c>
      <c r="R76" s="40">
        <f>INTAVI_PA_IN!R76+INTAVI_PA_EX!R76+INTAVI_FR_IN!R76+INTAVI_FR_EX!R76</f>
        <v>0</v>
      </c>
      <c r="S76" s="40">
        <f>INTAVI_PA_IN!S76+INTAVI_PA_EX!S76+INTAVI_FR_IN!S76+INTAVI_FR_EX!S76</f>
        <v>0</v>
      </c>
      <c r="T76" s="40">
        <f>INTAVI_PA_IN!T76+INTAVI_PA_EX!T76+INTAVI_FR_IN!T76+INTAVI_FR_EX!T76</f>
        <v>0</v>
      </c>
      <c r="U76" s="40">
        <f>INTAVI_PA_IN!U76+INTAVI_PA_EX!U76+INTAVI_FR_IN!U76+INTAVI_FR_EX!U76</f>
        <v>0</v>
      </c>
      <c r="V76" s="40">
        <f>INTAVI_PA_IN!V76+INTAVI_PA_EX!V76+INTAVI_FR_IN!V76+INTAVI_FR_EX!V76</f>
        <v>0</v>
      </c>
      <c r="W76" s="40">
        <f>INTAVI_PA_IN!W76+INTAVI_PA_EX!W76+INTAVI_FR_IN!W76+INTAVI_FR_EX!W76</f>
        <v>0</v>
      </c>
      <c r="X76" s="40">
        <f>INTAVI_PA_IN!X76+INTAVI_PA_EX!X76+INTAVI_FR_IN!X76+INTAVI_FR_EX!X76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483</v>
      </c>
      <c r="B1" s="4" t="s">
        <v>484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V2" si="0">SUM(C3,C17,C22,C25,C26,C51,C52,C71,C74,C75,C76)</f>
        <v>106.48056590162719</v>
      </c>
      <c r="D2" s="31">
        <f t="shared" si="0"/>
        <v>95.282826098564854</v>
      </c>
      <c r="E2" s="31">
        <f t="shared" si="0"/>
        <v>81.302077647429073</v>
      </c>
      <c r="F2" s="31">
        <f t="shared" si="0"/>
        <v>98.903993607113279</v>
      </c>
      <c r="G2" s="31">
        <f t="shared" si="0"/>
        <v>115.48820675856604</v>
      </c>
      <c r="H2" s="31">
        <f t="shared" si="0"/>
        <v>104.40652238119232</v>
      </c>
      <c r="I2" s="31">
        <f t="shared" si="0"/>
        <v>129.60021097424678</v>
      </c>
      <c r="J2" s="31">
        <f t="shared" si="0"/>
        <v>104.89982290593355</v>
      </c>
      <c r="K2" s="31">
        <f t="shared" si="0"/>
        <v>114.14382029354326</v>
      </c>
      <c r="L2" s="31">
        <f t="shared" si="0"/>
        <v>125.58721090150577</v>
      </c>
      <c r="M2" s="31">
        <f t="shared" si="0"/>
        <v>140.54173703136885</v>
      </c>
      <c r="N2" s="31">
        <f t="shared" si="0"/>
        <v>122.60442070189279</v>
      </c>
      <c r="O2" s="31">
        <f t="shared" si="0"/>
        <v>112.16218497984467</v>
      </c>
      <c r="P2" s="31">
        <f t="shared" si="0"/>
        <v>139.53992088882853</v>
      </c>
      <c r="Q2" s="31">
        <f t="shared" si="0"/>
        <v>177.22125495364185</v>
      </c>
      <c r="R2" s="31">
        <f t="shared" si="0"/>
        <v>207.40394668314454</v>
      </c>
      <c r="S2" s="31">
        <f t="shared" si="0"/>
        <v>257.18476083680252</v>
      </c>
      <c r="T2" s="31">
        <f t="shared" si="0"/>
        <v>300.80993195469131</v>
      </c>
      <c r="U2" s="31">
        <f t="shared" si="0"/>
        <v>123.00473734987678</v>
      </c>
      <c r="V2" s="31">
        <f t="shared" si="0"/>
        <v>137.45258672305053</v>
      </c>
      <c r="W2" s="31">
        <f t="shared" ref="W2:X2" si="1">SUM(W3,W17,W22,W25,W26,W51,W52,W71,W74,W75,W76)</f>
        <v>40.521051147611203</v>
      </c>
      <c r="X2" s="31">
        <f t="shared" si="1"/>
        <v>72.148420388983538</v>
      </c>
    </row>
    <row r="3" spans="1:24" ht="11.25" customHeight="1" x14ac:dyDescent="0.2">
      <c r="A3" s="32" t="s">
        <v>3</v>
      </c>
      <c r="B3" s="33" t="s">
        <v>4</v>
      </c>
      <c r="C3" s="34">
        <f t="shared" ref="C3:V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ref="W3:X3" si="3">SUM(W4,W8,W11)</f>
        <v>0</v>
      </c>
      <c r="X3" s="34">
        <f t="shared" si="3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V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ref="W4:X4" si="5">SUM(W5:W7)</f>
        <v>0</v>
      </c>
      <c r="X4" s="29">
        <f t="shared" si="5"/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V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ref="W8:X8" si="7">SUM(W9:W10)</f>
        <v>0</v>
      </c>
      <c r="X8" s="29">
        <f t="shared" si="7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V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ref="W11:X11" si="9">SUM(W12:W16)</f>
        <v>0</v>
      </c>
      <c r="X11" s="29">
        <f t="shared" si="9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V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ref="W17:X17" si="11">SUM(W18:W21)</f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V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ref="W22:X22" si="13">SUM(W23:W24)</f>
        <v>0</v>
      </c>
      <c r="X22" s="37">
        <f t="shared" si="13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V26" si="14">SUM(C27,C33)</f>
        <v>106.48056590162719</v>
      </c>
      <c r="D26" s="37">
        <f t="shared" si="14"/>
        <v>95.282826098564854</v>
      </c>
      <c r="E26" s="37">
        <f t="shared" si="14"/>
        <v>81.302077647429073</v>
      </c>
      <c r="F26" s="37">
        <f t="shared" si="14"/>
        <v>98.903993607113279</v>
      </c>
      <c r="G26" s="37">
        <f t="shared" si="14"/>
        <v>115.48820675856604</v>
      </c>
      <c r="H26" s="37">
        <f t="shared" si="14"/>
        <v>104.40652238119232</v>
      </c>
      <c r="I26" s="37">
        <f t="shared" si="14"/>
        <v>129.60021097424678</v>
      </c>
      <c r="J26" s="37">
        <f t="shared" si="14"/>
        <v>104.89982290593355</v>
      </c>
      <c r="K26" s="37">
        <f t="shared" si="14"/>
        <v>114.14382029354326</v>
      </c>
      <c r="L26" s="37">
        <f t="shared" si="14"/>
        <v>125.58721090150577</v>
      </c>
      <c r="M26" s="37">
        <f t="shared" si="14"/>
        <v>140.54173703136885</v>
      </c>
      <c r="N26" s="37">
        <f t="shared" si="14"/>
        <v>122.60442070189279</v>
      </c>
      <c r="O26" s="37">
        <f t="shared" si="14"/>
        <v>112.16218497984467</v>
      </c>
      <c r="P26" s="37">
        <f t="shared" si="14"/>
        <v>139.53992088882853</v>
      </c>
      <c r="Q26" s="37">
        <f t="shared" si="14"/>
        <v>177.22125495364185</v>
      </c>
      <c r="R26" s="37">
        <f t="shared" si="14"/>
        <v>207.40394668314454</v>
      </c>
      <c r="S26" s="37">
        <f t="shared" si="14"/>
        <v>257.18476083680252</v>
      </c>
      <c r="T26" s="37">
        <f t="shared" si="14"/>
        <v>300.80993195469131</v>
      </c>
      <c r="U26" s="37">
        <f t="shared" si="14"/>
        <v>123.00473734987678</v>
      </c>
      <c r="V26" s="37">
        <f t="shared" si="14"/>
        <v>137.45258672305053</v>
      </c>
      <c r="W26" s="37">
        <f t="shared" ref="W26:X26" si="15">SUM(W27,W33)</f>
        <v>40.521051147611203</v>
      </c>
      <c r="X26" s="37">
        <f t="shared" si="15"/>
        <v>72.148420388983538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V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ref="W27:X27" si="17">SUM(W28:W32)</f>
        <v>0</v>
      </c>
      <c r="X27" s="29">
        <f t="shared" si="17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V33" si="18">SUM(C34:C50)</f>
        <v>106.48056590162719</v>
      </c>
      <c r="D33" s="29">
        <f t="shared" si="18"/>
        <v>95.282826098564854</v>
      </c>
      <c r="E33" s="29">
        <f t="shared" si="18"/>
        <v>81.302077647429073</v>
      </c>
      <c r="F33" s="29">
        <f t="shared" si="18"/>
        <v>98.903993607113279</v>
      </c>
      <c r="G33" s="29">
        <f t="shared" si="18"/>
        <v>115.48820675856604</v>
      </c>
      <c r="H33" s="29">
        <f t="shared" si="18"/>
        <v>104.40652238119232</v>
      </c>
      <c r="I33" s="29">
        <f t="shared" si="18"/>
        <v>129.60021097424678</v>
      </c>
      <c r="J33" s="29">
        <f t="shared" si="18"/>
        <v>104.89982290593355</v>
      </c>
      <c r="K33" s="29">
        <f t="shared" si="18"/>
        <v>114.14382029354326</v>
      </c>
      <c r="L33" s="29">
        <f t="shared" si="18"/>
        <v>125.58721090150577</v>
      </c>
      <c r="M33" s="29">
        <f t="shared" si="18"/>
        <v>140.54173703136885</v>
      </c>
      <c r="N33" s="29">
        <f t="shared" si="18"/>
        <v>122.60442070189279</v>
      </c>
      <c r="O33" s="29">
        <f t="shared" si="18"/>
        <v>112.16218497984467</v>
      </c>
      <c r="P33" s="29">
        <f t="shared" si="18"/>
        <v>139.53992088882853</v>
      </c>
      <c r="Q33" s="29">
        <f t="shared" si="18"/>
        <v>177.22125495364185</v>
      </c>
      <c r="R33" s="29">
        <f t="shared" si="18"/>
        <v>207.40394668314454</v>
      </c>
      <c r="S33" s="29">
        <f t="shared" si="18"/>
        <v>257.18476083680252</v>
      </c>
      <c r="T33" s="29">
        <f t="shared" si="18"/>
        <v>300.80993195469131</v>
      </c>
      <c r="U33" s="29">
        <f t="shared" si="18"/>
        <v>123.00473734987678</v>
      </c>
      <c r="V33" s="29">
        <f t="shared" si="18"/>
        <v>137.45258672305053</v>
      </c>
      <c r="W33" s="29">
        <f t="shared" ref="W33:X33" si="19">SUM(W34:W50)</f>
        <v>40.521051147611203</v>
      </c>
      <c r="X33" s="29">
        <f t="shared" si="19"/>
        <v>72.148420388983538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0.89030760370119655</v>
      </c>
      <c r="K38" s="10">
        <v>1.7811657159582908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106.48056590162719</v>
      </c>
      <c r="D40" s="10">
        <v>95.282826098564854</v>
      </c>
      <c r="E40" s="10">
        <v>81.302077647429073</v>
      </c>
      <c r="F40" s="10">
        <v>98.903993607113279</v>
      </c>
      <c r="G40" s="10">
        <v>115.48820675856604</v>
      </c>
      <c r="H40" s="10">
        <v>104.40652238119232</v>
      </c>
      <c r="I40" s="10">
        <v>129.60021097424678</v>
      </c>
      <c r="J40" s="10">
        <v>104.00951530223234</v>
      </c>
      <c r="K40" s="10">
        <v>112.36265457758496</v>
      </c>
      <c r="L40" s="10">
        <v>125.58721090150577</v>
      </c>
      <c r="M40" s="10">
        <v>140.54173703136885</v>
      </c>
      <c r="N40" s="10">
        <v>122.60442070189279</v>
      </c>
      <c r="O40" s="10">
        <v>112.16218497984467</v>
      </c>
      <c r="P40" s="10">
        <v>139.53992088882853</v>
      </c>
      <c r="Q40" s="10">
        <v>177.22125495364185</v>
      </c>
      <c r="R40" s="10">
        <v>207.40394668314454</v>
      </c>
      <c r="S40" s="10">
        <v>257.18476083680252</v>
      </c>
      <c r="T40" s="10">
        <v>300.80993195469131</v>
      </c>
      <c r="U40" s="10">
        <v>123.00473734987678</v>
      </c>
      <c r="V40" s="10">
        <v>137.45258672305053</v>
      </c>
      <c r="W40" s="10">
        <v>40.521051147611203</v>
      </c>
      <c r="X40" s="10">
        <v>72.148420388983538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V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ref="W52:X52" si="21">SUM(W53:W70)</f>
        <v>0</v>
      </c>
      <c r="X52" s="37">
        <f t="shared" si="21"/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V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ref="W71:X71" si="23">SUM(W72:W73)</f>
        <v>0</v>
      </c>
      <c r="X71" s="37">
        <f t="shared" si="23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71:X71 C33:X33" formulaRange="1"/>
  </ignoredError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481</v>
      </c>
      <c r="B1" s="4" t="s">
        <v>482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V2" si="0">SUM(C3,C17,C22,C25,C26,C51,C52,C71,C74,C75,C76)</f>
        <v>21.125457842333063</v>
      </c>
      <c r="D2" s="31">
        <f t="shared" si="0"/>
        <v>18.896189960991013</v>
      </c>
      <c r="E2" s="31">
        <f t="shared" si="0"/>
        <v>16.11364565591159</v>
      </c>
      <c r="F2" s="31">
        <f t="shared" si="0"/>
        <v>19.587428009066656</v>
      </c>
      <c r="G2" s="31">
        <f t="shared" si="0"/>
        <v>22.854776553732915</v>
      </c>
      <c r="H2" s="31">
        <f t="shared" si="0"/>
        <v>20.325936310472592</v>
      </c>
      <c r="I2" s="31">
        <f t="shared" si="0"/>
        <v>24.149241741455917</v>
      </c>
      <c r="J2" s="31">
        <f t="shared" si="0"/>
        <v>18.092245565927946</v>
      </c>
      <c r="K2" s="31">
        <f t="shared" si="0"/>
        <v>19.333918644019558</v>
      </c>
      <c r="L2" s="31">
        <f t="shared" si="0"/>
        <v>21.805047382333871</v>
      </c>
      <c r="M2" s="31">
        <f t="shared" si="0"/>
        <v>24.03885219815847</v>
      </c>
      <c r="N2" s="31">
        <f t="shared" si="0"/>
        <v>20.985461060251254</v>
      </c>
      <c r="O2" s="31">
        <f t="shared" si="0"/>
        <v>19.201293332736224</v>
      </c>
      <c r="P2" s="31">
        <f t="shared" si="0"/>
        <v>23.695523732758186</v>
      </c>
      <c r="Q2" s="31">
        <f t="shared" si="0"/>
        <v>27.462208020161611</v>
      </c>
      <c r="R2" s="31">
        <f t="shared" si="0"/>
        <v>29.777646614075195</v>
      </c>
      <c r="S2" s="31">
        <f t="shared" si="0"/>
        <v>31.142103594202684</v>
      </c>
      <c r="T2" s="31">
        <f t="shared" si="0"/>
        <v>32.319093080107535</v>
      </c>
      <c r="U2" s="31">
        <f t="shared" si="0"/>
        <v>13.353508838891855</v>
      </c>
      <c r="V2" s="31">
        <f t="shared" si="0"/>
        <v>14.441835582038367</v>
      </c>
      <c r="W2" s="31">
        <f t="shared" ref="W2:X2" si="1">SUM(W3,W17,W22,W25,W26,W51,W52,W71,W74,W75,W76)</f>
        <v>6.2077423793008899</v>
      </c>
      <c r="X2" s="31">
        <f t="shared" si="1"/>
        <v>9.4245044364522439</v>
      </c>
    </row>
    <row r="3" spans="1:24" ht="11.25" customHeight="1" x14ac:dyDescent="0.2">
      <c r="A3" s="32" t="s">
        <v>3</v>
      </c>
      <c r="B3" s="33" t="s">
        <v>4</v>
      </c>
      <c r="C3" s="34">
        <f t="shared" ref="C3:V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ref="W3:X3" si="3">SUM(W4,W8,W11)</f>
        <v>0</v>
      </c>
      <c r="X3" s="34">
        <f t="shared" si="3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V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ref="W4:X4" si="5">SUM(W5:W7)</f>
        <v>0</v>
      </c>
      <c r="X4" s="29">
        <f t="shared" si="5"/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V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ref="W8:X8" si="7">SUM(W9:W10)</f>
        <v>0</v>
      </c>
      <c r="X8" s="29">
        <f t="shared" si="7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V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ref="W11:X11" si="9">SUM(W12:W16)</f>
        <v>0</v>
      </c>
      <c r="X11" s="29">
        <f t="shared" si="9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V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ref="W17:X17" si="11">SUM(W18:W21)</f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V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ref="W22:X22" si="13">SUM(W23:W24)</f>
        <v>0</v>
      </c>
      <c r="X22" s="37">
        <f t="shared" si="13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V26" si="14">SUM(C27,C33)</f>
        <v>21.125457842333063</v>
      </c>
      <c r="D26" s="37">
        <f t="shared" si="14"/>
        <v>18.896189960991013</v>
      </c>
      <c r="E26" s="37">
        <f t="shared" si="14"/>
        <v>16.11364565591159</v>
      </c>
      <c r="F26" s="37">
        <f t="shared" si="14"/>
        <v>19.587428009066656</v>
      </c>
      <c r="G26" s="37">
        <f t="shared" si="14"/>
        <v>22.854776553732915</v>
      </c>
      <c r="H26" s="37">
        <f t="shared" si="14"/>
        <v>20.325936310472592</v>
      </c>
      <c r="I26" s="37">
        <f t="shared" si="14"/>
        <v>24.149241741455917</v>
      </c>
      <c r="J26" s="37">
        <f t="shared" si="14"/>
        <v>18.092245565927946</v>
      </c>
      <c r="K26" s="37">
        <f t="shared" si="14"/>
        <v>19.333918644019558</v>
      </c>
      <c r="L26" s="37">
        <f t="shared" si="14"/>
        <v>21.805047382333871</v>
      </c>
      <c r="M26" s="37">
        <f t="shared" si="14"/>
        <v>24.03885219815847</v>
      </c>
      <c r="N26" s="37">
        <f t="shared" si="14"/>
        <v>20.985461060251254</v>
      </c>
      <c r="O26" s="37">
        <f t="shared" si="14"/>
        <v>19.201293332736224</v>
      </c>
      <c r="P26" s="37">
        <f t="shared" si="14"/>
        <v>23.695523732758186</v>
      </c>
      <c r="Q26" s="37">
        <f t="shared" si="14"/>
        <v>27.462208020161611</v>
      </c>
      <c r="R26" s="37">
        <f t="shared" si="14"/>
        <v>29.777646614075195</v>
      </c>
      <c r="S26" s="37">
        <f t="shared" si="14"/>
        <v>31.142103594202684</v>
      </c>
      <c r="T26" s="37">
        <f t="shared" si="14"/>
        <v>32.319093080107535</v>
      </c>
      <c r="U26" s="37">
        <f t="shared" si="14"/>
        <v>13.353508838891855</v>
      </c>
      <c r="V26" s="37">
        <f t="shared" si="14"/>
        <v>14.441835582038367</v>
      </c>
      <c r="W26" s="37">
        <f t="shared" ref="W26:X26" si="15">SUM(W27,W33)</f>
        <v>6.2077423793008899</v>
      </c>
      <c r="X26" s="37">
        <f t="shared" si="15"/>
        <v>9.4245044364522439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V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ref="W27:X27" si="17">SUM(W28:W32)</f>
        <v>0</v>
      </c>
      <c r="X27" s="29">
        <f t="shared" si="17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V33" si="18">SUM(C34:C50)</f>
        <v>21.125457842333063</v>
      </c>
      <c r="D33" s="29">
        <f t="shared" si="18"/>
        <v>18.896189960991013</v>
      </c>
      <c r="E33" s="29">
        <f t="shared" si="18"/>
        <v>16.11364565591159</v>
      </c>
      <c r="F33" s="29">
        <f t="shared" si="18"/>
        <v>19.587428009066656</v>
      </c>
      <c r="G33" s="29">
        <f t="shared" si="18"/>
        <v>22.854776553732915</v>
      </c>
      <c r="H33" s="29">
        <f t="shared" si="18"/>
        <v>20.325936310472592</v>
      </c>
      <c r="I33" s="29">
        <f t="shared" si="18"/>
        <v>24.149241741455917</v>
      </c>
      <c r="J33" s="29">
        <f t="shared" si="18"/>
        <v>18.092245565927946</v>
      </c>
      <c r="K33" s="29">
        <f t="shared" si="18"/>
        <v>19.333918644019558</v>
      </c>
      <c r="L33" s="29">
        <f t="shared" si="18"/>
        <v>21.805047382333871</v>
      </c>
      <c r="M33" s="29">
        <f t="shared" si="18"/>
        <v>24.03885219815847</v>
      </c>
      <c r="N33" s="29">
        <f t="shared" si="18"/>
        <v>20.985461060251254</v>
      </c>
      <c r="O33" s="29">
        <f t="shared" si="18"/>
        <v>19.201293332736224</v>
      </c>
      <c r="P33" s="29">
        <f t="shared" si="18"/>
        <v>23.695523732758186</v>
      </c>
      <c r="Q33" s="29">
        <f t="shared" si="18"/>
        <v>27.462208020161611</v>
      </c>
      <c r="R33" s="29">
        <f t="shared" si="18"/>
        <v>29.777646614075195</v>
      </c>
      <c r="S33" s="29">
        <f t="shared" si="18"/>
        <v>31.142103594202684</v>
      </c>
      <c r="T33" s="29">
        <f t="shared" si="18"/>
        <v>32.319093080107535</v>
      </c>
      <c r="U33" s="29">
        <f t="shared" si="18"/>
        <v>13.353508838891855</v>
      </c>
      <c r="V33" s="29">
        <f t="shared" si="18"/>
        <v>14.441835582038367</v>
      </c>
      <c r="W33" s="29">
        <f t="shared" ref="W33:X33" si="19">SUM(W34:W50)</f>
        <v>6.2077423793008899</v>
      </c>
      <c r="X33" s="29">
        <f t="shared" si="19"/>
        <v>9.4245044364522439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0.15355282162696385</v>
      </c>
      <c r="K38" s="10">
        <v>0.30169756851744711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21.125457842333063</v>
      </c>
      <c r="D40" s="10">
        <v>18.896189960991013</v>
      </c>
      <c r="E40" s="10">
        <v>16.11364565591159</v>
      </c>
      <c r="F40" s="10">
        <v>19.587428009066656</v>
      </c>
      <c r="G40" s="10">
        <v>22.854776553732915</v>
      </c>
      <c r="H40" s="10">
        <v>20.325936310472592</v>
      </c>
      <c r="I40" s="10">
        <v>24.149241741455917</v>
      </c>
      <c r="J40" s="10">
        <v>17.938692744300983</v>
      </c>
      <c r="K40" s="10">
        <v>19.032221075502111</v>
      </c>
      <c r="L40" s="10">
        <v>21.805047382333871</v>
      </c>
      <c r="M40" s="10">
        <v>24.03885219815847</v>
      </c>
      <c r="N40" s="10">
        <v>20.985461060251254</v>
      </c>
      <c r="O40" s="10">
        <v>19.201293332736224</v>
      </c>
      <c r="P40" s="10">
        <v>23.695523732758186</v>
      </c>
      <c r="Q40" s="10">
        <v>27.462208020161611</v>
      </c>
      <c r="R40" s="10">
        <v>29.777646614075195</v>
      </c>
      <c r="S40" s="10">
        <v>31.142103594202684</v>
      </c>
      <c r="T40" s="10">
        <v>32.319093080107535</v>
      </c>
      <c r="U40" s="10">
        <v>13.353508838891855</v>
      </c>
      <c r="V40" s="10">
        <v>14.441835582038367</v>
      </c>
      <c r="W40" s="10">
        <v>6.2077423793008899</v>
      </c>
      <c r="X40" s="10">
        <v>9.4245044364522439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V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ref="W52:X52" si="21">SUM(W53:W70)</f>
        <v>0</v>
      </c>
      <c r="X52" s="37">
        <f t="shared" si="21"/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V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ref="W71:X71" si="23">SUM(W72:W73)</f>
        <v>0</v>
      </c>
      <c r="X71" s="37">
        <f t="shared" si="23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T22 U22:X22 C71:R71 S71:X71 C33:X33" formulaRange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479</v>
      </c>
      <c r="B1" s="4" t="s">
        <v>478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V2" si="0">SUM(C3,C17,C22,C25,C26,C51,C52,C71,C74,C75,C76)</f>
        <v>1.5612457491609431</v>
      </c>
      <c r="D2" s="31">
        <f t="shared" si="0"/>
        <v>1.3060333604259189</v>
      </c>
      <c r="E2" s="31">
        <f t="shared" si="0"/>
        <v>1.2070287656296463</v>
      </c>
      <c r="F2" s="31">
        <f t="shared" si="0"/>
        <v>1.1655459096673568</v>
      </c>
      <c r="G2" s="31">
        <f t="shared" si="0"/>
        <v>1.3377683369066717</v>
      </c>
      <c r="H2" s="31">
        <f t="shared" si="0"/>
        <v>0.94256289738893928</v>
      </c>
      <c r="I2" s="31">
        <f t="shared" si="0"/>
        <v>1.0333587105143305</v>
      </c>
      <c r="J2" s="31">
        <f t="shared" si="0"/>
        <v>0.61390812887553481</v>
      </c>
      <c r="K2" s="31">
        <f t="shared" si="0"/>
        <v>0.88782717273749534</v>
      </c>
      <c r="L2" s="31">
        <f t="shared" si="0"/>
        <v>1.1366866205965962</v>
      </c>
      <c r="M2" s="31">
        <f t="shared" si="0"/>
        <v>1.3407658735936072</v>
      </c>
      <c r="N2" s="31">
        <f t="shared" si="0"/>
        <v>1.3107888056298218</v>
      </c>
      <c r="O2" s="31">
        <f t="shared" si="0"/>
        <v>1.1530462735109324</v>
      </c>
      <c r="P2" s="31">
        <f t="shared" si="0"/>
        <v>1.4781295843070201</v>
      </c>
      <c r="Q2" s="31">
        <f t="shared" si="0"/>
        <v>1.7091380747274858</v>
      </c>
      <c r="R2" s="31">
        <f t="shared" si="0"/>
        <v>1.8816518670351885</v>
      </c>
      <c r="S2" s="31">
        <f t="shared" si="0"/>
        <v>2.0832934409906363</v>
      </c>
      <c r="T2" s="31">
        <f t="shared" si="0"/>
        <v>2.686946567252916</v>
      </c>
      <c r="U2" s="31">
        <f t="shared" si="0"/>
        <v>0.97462726202674999</v>
      </c>
      <c r="V2" s="31">
        <f t="shared" si="0"/>
        <v>0.67324407579979817</v>
      </c>
      <c r="W2" s="31">
        <f t="shared" ref="W2:X2" si="1">SUM(W3,W17,W22,W25,W26,W51,W52,W71,W74,W75,W76)</f>
        <v>0.51243694024780762</v>
      </c>
      <c r="X2" s="31">
        <f t="shared" si="1"/>
        <v>0.6573152011348945</v>
      </c>
    </row>
    <row r="3" spans="1:24" ht="11.25" customHeight="1" x14ac:dyDescent="0.2">
      <c r="A3" s="32" t="s">
        <v>3</v>
      </c>
      <c r="B3" s="33" t="s">
        <v>4</v>
      </c>
      <c r="C3" s="34">
        <f t="shared" ref="C3:V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ref="W3:X3" si="3">SUM(W4,W8,W11)</f>
        <v>0</v>
      </c>
      <c r="X3" s="34">
        <f t="shared" si="3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V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ref="W4:X4" si="5">SUM(W5:W7)</f>
        <v>0</v>
      </c>
      <c r="X4" s="29">
        <f t="shared" si="5"/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V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ref="W8:X8" si="7">SUM(W9:W10)</f>
        <v>0</v>
      </c>
      <c r="X8" s="29">
        <f t="shared" si="7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V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ref="W11:X11" si="9">SUM(W12:W16)</f>
        <v>0</v>
      </c>
      <c r="X11" s="29">
        <f t="shared" si="9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V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ref="W17:X17" si="11">SUM(W18:W21)</f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V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ref="W22:X22" si="13">SUM(W23:W24)</f>
        <v>0</v>
      </c>
      <c r="X22" s="37">
        <f t="shared" si="13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V26" si="14">SUM(C27,C33)</f>
        <v>1.5612457491609431</v>
      </c>
      <c r="D26" s="37">
        <f t="shared" si="14"/>
        <v>1.3060333604259189</v>
      </c>
      <c r="E26" s="37">
        <f t="shared" si="14"/>
        <v>1.2070287656296463</v>
      </c>
      <c r="F26" s="37">
        <f t="shared" si="14"/>
        <v>1.1655459096673568</v>
      </c>
      <c r="G26" s="37">
        <f t="shared" si="14"/>
        <v>1.3377683369066717</v>
      </c>
      <c r="H26" s="37">
        <f t="shared" si="14"/>
        <v>0.94256289738893928</v>
      </c>
      <c r="I26" s="37">
        <f t="shared" si="14"/>
        <v>1.0333587105143305</v>
      </c>
      <c r="J26" s="37">
        <f t="shared" si="14"/>
        <v>0.61390812887553481</v>
      </c>
      <c r="K26" s="37">
        <f t="shared" si="14"/>
        <v>0.88782717273749534</v>
      </c>
      <c r="L26" s="37">
        <f t="shared" si="14"/>
        <v>1.1366866205965962</v>
      </c>
      <c r="M26" s="37">
        <f t="shared" si="14"/>
        <v>1.3407658735936072</v>
      </c>
      <c r="N26" s="37">
        <f t="shared" si="14"/>
        <v>1.3107888056298218</v>
      </c>
      <c r="O26" s="37">
        <f t="shared" si="14"/>
        <v>1.1530462735109324</v>
      </c>
      <c r="P26" s="37">
        <f t="shared" si="14"/>
        <v>1.4781295843070201</v>
      </c>
      <c r="Q26" s="37">
        <f t="shared" si="14"/>
        <v>1.7091380747274858</v>
      </c>
      <c r="R26" s="37">
        <f t="shared" si="14"/>
        <v>1.8816518670351885</v>
      </c>
      <c r="S26" s="37">
        <f t="shared" si="14"/>
        <v>2.0832934409906363</v>
      </c>
      <c r="T26" s="37">
        <f t="shared" si="14"/>
        <v>2.686946567252916</v>
      </c>
      <c r="U26" s="37">
        <f t="shared" si="14"/>
        <v>0.97462726202674999</v>
      </c>
      <c r="V26" s="37">
        <f t="shared" si="14"/>
        <v>0.67324407579979817</v>
      </c>
      <c r="W26" s="37">
        <f t="shared" ref="W26:X26" si="15">SUM(W27,W33)</f>
        <v>0.51243694024780762</v>
      </c>
      <c r="X26" s="37">
        <f t="shared" si="15"/>
        <v>0.6573152011348945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V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ref="W27:X27" si="17">SUM(W28:W32)</f>
        <v>0</v>
      </c>
      <c r="X27" s="29">
        <f t="shared" si="17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V33" si="18">SUM(C34:C50)</f>
        <v>1.5612457491609431</v>
      </c>
      <c r="D33" s="29">
        <f t="shared" si="18"/>
        <v>1.3060333604259189</v>
      </c>
      <c r="E33" s="29">
        <f t="shared" si="18"/>
        <v>1.2070287656296463</v>
      </c>
      <c r="F33" s="29">
        <f t="shared" si="18"/>
        <v>1.1655459096673568</v>
      </c>
      <c r="G33" s="29">
        <f t="shared" si="18"/>
        <v>1.3377683369066717</v>
      </c>
      <c r="H33" s="29">
        <f t="shared" si="18"/>
        <v>0.94256289738893928</v>
      </c>
      <c r="I33" s="29">
        <f t="shared" si="18"/>
        <v>1.0333587105143305</v>
      </c>
      <c r="J33" s="29">
        <f t="shared" si="18"/>
        <v>0.61390812887553481</v>
      </c>
      <c r="K33" s="29">
        <f t="shared" si="18"/>
        <v>0.88782717273749534</v>
      </c>
      <c r="L33" s="29">
        <f t="shared" si="18"/>
        <v>1.1366866205965962</v>
      </c>
      <c r="M33" s="29">
        <f t="shared" si="18"/>
        <v>1.3407658735936072</v>
      </c>
      <c r="N33" s="29">
        <f t="shared" si="18"/>
        <v>1.3107888056298218</v>
      </c>
      <c r="O33" s="29">
        <f t="shared" si="18"/>
        <v>1.1530462735109324</v>
      </c>
      <c r="P33" s="29">
        <f t="shared" si="18"/>
        <v>1.4781295843070201</v>
      </c>
      <c r="Q33" s="29">
        <f t="shared" si="18"/>
        <v>1.7091380747274858</v>
      </c>
      <c r="R33" s="29">
        <f t="shared" si="18"/>
        <v>1.8816518670351885</v>
      </c>
      <c r="S33" s="29">
        <f t="shared" si="18"/>
        <v>2.0832934409906363</v>
      </c>
      <c r="T33" s="29">
        <f t="shared" si="18"/>
        <v>2.686946567252916</v>
      </c>
      <c r="U33" s="29">
        <f t="shared" si="18"/>
        <v>0.97462726202674999</v>
      </c>
      <c r="V33" s="29">
        <f t="shared" si="18"/>
        <v>0.67324407579979817</v>
      </c>
      <c r="W33" s="29">
        <f t="shared" ref="W33:X33" si="19">SUM(W34:W50)</f>
        <v>0.51243694024780762</v>
      </c>
      <c r="X33" s="29">
        <f t="shared" si="19"/>
        <v>0.6573152011348945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5.210371762037997E-3</v>
      </c>
      <c r="K38" s="10">
        <v>1.3854165014885686E-2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1.5612457491609431</v>
      </c>
      <c r="D40" s="10">
        <v>1.3060333604259189</v>
      </c>
      <c r="E40" s="10">
        <v>1.2070287656296463</v>
      </c>
      <c r="F40" s="10">
        <v>1.1655459096673568</v>
      </c>
      <c r="G40" s="10">
        <v>1.3377683369066717</v>
      </c>
      <c r="H40" s="10">
        <v>0.94256289738893928</v>
      </c>
      <c r="I40" s="10">
        <v>1.0333587105143305</v>
      </c>
      <c r="J40" s="10">
        <v>0.60869775711349683</v>
      </c>
      <c r="K40" s="10">
        <v>0.87397300772260966</v>
      </c>
      <c r="L40" s="10">
        <v>1.1366866205965962</v>
      </c>
      <c r="M40" s="10">
        <v>1.3407658735936072</v>
      </c>
      <c r="N40" s="10">
        <v>1.3107888056298218</v>
      </c>
      <c r="O40" s="10">
        <v>1.1530462735109324</v>
      </c>
      <c r="P40" s="10">
        <v>1.4781295843070201</v>
      </c>
      <c r="Q40" s="10">
        <v>1.7091380747274858</v>
      </c>
      <c r="R40" s="10">
        <v>1.8816518670351885</v>
      </c>
      <c r="S40" s="10">
        <v>2.0832934409906363</v>
      </c>
      <c r="T40" s="10">
        <v>2.686946567252916</v>
      </c>
      <c r="U40" s="10">
        <v>0.97462726202674999</v>
      </c>
      <c r="V40" s="10">
        <v>0.67324407579979817</v>
      </c>
      <c r="W40" s="10">
        <v>0.51243694024780762</v>
      </c>
      <c r="X40" s="10">
        <v>0.6573152011348945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V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ref="W52:X52" si="21">SUM(W53:W70)</f>
        <v>0</v>
      </c>
      <c r="X52" s="37">
        <f t="shared" si="21"/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V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ref="W71:X71" si="23">SUM(W72:W73)</f>
        <v>0</v>
      </c>
      <c r="X71" s="37">
        <f t="shared" si="23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S22 T22:X22 C71:Q71 R71:X71 C33:X33" formulaRange="1"/>
  </ignoredError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480</v>
      </c>
      <c r="B1" s="4" t="s">
        <v>477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V2" si="0">SUM(C3,C17,C22,C25,C26,C51,C52,C71,C74,C75,C76)</f>
        <v>0.38991021453142277</v>
      </c>
      <c r="D2" s="31">
        <f t="shared" si="0"/>
        <v>0.37909503401652256</v>
      </c>
      <c r="E2" s="31">
        <f t="shared" si="0"/>
        <v>0.38842591899186973</v>
      </c>
      <c r="F2" s="31">
        <f t="shared" si="0"/>
        <v>0.42041854466001582</v>
      </c>
      <c r="G2" s="31">
        <f t="shared" si="0"/>
        <v>0.40953209971958615</v>
      </c>
      <c r="H2" s="31">
        <f t="shared" si="0"/>
        <v>0.14956998446295147</v>
      </c>
      <c r="I2" s="31">
        <f t="shared" si="0"/>
        <v>0.16783345770383915</v>
      </c>
      <c r="J2" s="31">
        <f t="shared" si="0"/>
        <v>0.15507241044093814</v>
      </c>
      <c r="K2" s="31">
        <f t="shared" si="0"/>
        <v>0.21035822331959148</v>
      </c>
      <c r="L2" s="31">
        <f t="shared" si="0"/>
        <v>0.18343686684499705</v>
      </c>
      <c r="M2" s="31">
        <f t="shared" si="0"/>
        <v>0.24571282465205455</v>
      </c>
      <c r="N2" s="31">
        <f t="shared" si="0"/>
        <v>0.38694766094494693</v>
      </c>
      <c r="O2" s="31">
        <f t="shared" si="0"/>
        <v>0.62835933480237294</v>
      </c>
      <c r="P2" s="31">
        <f t="shared" si="0"/>
        <v>0.68221255248975943</v>
      </c>
      <c r="Q2" s="31">
        <f t="shared" si="0"/>
        <v>0.30894667287918087</v>
      </c>
      <c r="R2" s="31">
        <f t="shared" si="0"/>
        <v>0.21818217882329494</v>
      </c>
      <c r="S2" s="31">
        <f t="shared" si="0"/>
        <v>0.14934341777204119</v>
      </c>
      <c r="T2" s="31">
        <f t="shared" si="0"/>
        <v>0.1274505819551425</v>
      </c>
      <c r="U2" s="31">
        <f t="shared" si="0"/>
        <v>3.2990693658612791E-2</v>
      </c>
      <c r="V2" s="31">
        <f t="shared" si="0"/>
        <v>5.0218399850699855E-2</v>
      </c>
      <c r="W2" s="31">
        <f t="shared" ref="W2:X2" si="1">SUM(W3,W17,W22,W25,W26,W51,W52,W71,W74,W75,W76)</f>
        <v>6.9259644619986557E-2</v>
      </c>
      <c r="X2" s="31">
        <f t="shared" si="1"/>
        <v>4.8951718915149336E-2</v>
      </c>
    </row>
    <row r="3" spans="1:24" ht="11.25" customHeight="1" x14ac:dyDescent="0.2">
      <c r="A3" s="32" t="s">
        <v>3</v>
      </c>
      <c r="B3" s="33" t="s">
        <v>4</v>
      </c>
      <c r="C3" s="34">
        <f t="shared" ref="C3:V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ref="W3:X3" si="3">SUM(W4,W8,W11)</f>
        <v>0</v>
      </c>
      <c r="X3" s="34">
        <f t="shared" si="3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V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ref="W4:X4" si="5">SUM(W5:W7)</f>
        <v>0</v>
      </c>
      <c r="X4" s="29">
        <f t="shared" si="5"/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V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ref="W8:X8" si="7">SUM(W9:W10)</f>
        <v>0</v>
      </c>
      <c r="X8" s="29">
        <f t="shared" si="7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V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ref="W11:X11" si="9">SUM(W12:W16)</f>
        <v>0</v>
      </c>
      <c r="X11" s="29">
        <f t="shared" si="9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V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ref="W17:X17" si="11">SUM(W18:W21)</f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V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ref="W22:X22" si="13">SUM(W23:W24)</f>
        <v>0</v>
      </c>
      <c r="X22" s="37">
        <f t="shared" si="13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V26" si="14">SUM(C27,C33)</f>
        <v>0.38991021453142277</v>
      </c>
      <c r="D26" s="37">
        <f t="shared" si="14"/>
        <v>0.37909503401652256</v>
      </c>
      <c r="E26" s="37">
        <f t="shared" si="14"/>
        <v>0.38842591899186973</v>
      </c>
      <c r="F26" s="37">
        <f t="shared" si="14"/>
        <v>0.42041854466001582</v>
      </c>
      <c r="G26" s="37">
        <f t="shared" si="14"/>
        <v>0.40953209971958615</v>
      </c>
      <c r="H26" s="37">
        <f t="shared" si="14"/>
        <v>0.14956998446295147</v>
      </c>
      <c r="I26" s="37">
        <f t="shared" si="14"/>
        <v>0.16783345770383915</v>
      </c>
      <c r="J26" s="37">
        <f t="shared" si="14"/>
        <v>0.15507241044093814</v>
      </c>
      <c r="K26" s="37">
        <f t="shared" si="14"/>
        <v>0.21035822331959148</v>
      </c>
      <c r="L26" s="37">
        <f t="shared" si="14"/>
        <v>0.18343686684499705</v>
      </c>
      <c r="M26" s="37">
        <f t="shared" si="14"/>
        <v>0.24571282465205455</v>
      </c>
      <c r="N26" s="37">
        <f t="shared" si="14"/>
        <v>0.38694766094494693</v>
      </c>
      <c r="O26" s="37">
        <f t="shared" si="14"/>
        <v>0.62835933480237294</v>
      </c>
      <c r="P26" s="37">
        <f t="shared" si="14"/>
        <v>0.68221255248975943</v>
      </c>
      <c r="Q26" s="37">
        <f t="shared" si="14"/>
        <v>0.30894667287918087</v>
      </c>
      <c r="R26" s="37">
        <f t="shared" si="14"/>
        <v>0.21818217882329494</v>
      </c>
      <c r="S26" s="37">
        <f t="shared" si="14"/>
        <v>0.14934341777204119</v>
      </c>
      <c r="T26" s="37">
        <f t="shared" si="14"/>
        <v>0.1274505819551425</v>
      </c>
      <c r="U26" s="37">
        <f t="shared" si="14"/>
        <v>3.2990693658612791E-2</v>
      </c>
      <c r="V26" s="37">
        <f t="shared" si="14"/>
        <v>5.0218399850699855E-2</v>
      </c>
      <c r="W26" s="37">
        <f t="shared" ref="W26:X26" si="15">SUM(W27,W33)</f>
        <v>6.9259644619986557E-2</v>
      </c>
      <c r="X26" s="37">
        <f t="shared" si="15"/>
        <v>4.8951718915149336E-2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V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ref="W27:X27" si="17">SUM(W28:W32)</f>
        <v>0</v>
      </c>
      <c r="X27" s="29">
        <f t="shared" si="17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V33" si="18">SUM(C34:C50)</f>
        <v>0.38991021453142277</v>
      </c>
      <c r="D33" s="29">
        <f t="shared" si="18"/>
        <v>0.37909503401652256</v>
      </c>
      <c r="E33" s="29">
        <f t="shared" si="18"/>
        <v>0.38842591899186973</v>
      </c>
      <c r="F33" s="29">
        <f t="shared" si="18"/>
        <v>0.42041854466001582</v>
      </c>
      <c r="G33" s="29">
        <f t="shared" si="18"/>
        <v>0.40953209971958615</v>
      </c>
      <c r="H33" s="29">
        <f t="shared" si="18"/>
        <v>0.14956998446295147</v>
      </c>
      <c r="I33" s="29">
        <f t="shared" si="18"/>
        <v>0.16783345770383915</v>
      </c>
      <c r="J33" s="29">
        <f t="shared" si="18"/>
        <v>0.15507241044093814</v>
      </c>
      <c r="K33" s="29">
        <f t="shared" si="18"/>
        <v>0.21035822331959148</v>
      </c>
      <c r="L33" s="29">
        <f t="shared" si="18"/>
        <v>0.18343686684499705</v>
      </c>
      <c r="M33" s="29">
        <f t="shared" si="18"/>
        <v>0.24571282465205455</v>
      </c>
      <c r="N33" s="29">
        <f t="shared" si="18"/>
        <v>0.38694766094494693</v>
      </c>
      <c r="O33" s="29">
        <f t="shared" si="18"/>
        <v>0.62835933480237294</v>
      </c>
      <c r="P33" s="29">
        <f t="shared" si="18"/>
        <v>0.68221255248975943</v>
      </c>
      <c r="Q33" s="29">
        <f t="shared" si="18"/>
        <v>0.30894667287918087</v>
      </c>
      <c r="R33" s="29">
        <f t="shared" si="18"/>
        <v>0.21818217882329494</v>
      </c>
      <c r="S33" s="29">
        <f t="shared" si="18"/>
        <v>0.14934341777204119</v>
      </c>
      <c r="T33" s="29">
        <f t="shared" si="18"/>
        <v>0.1274505819551425</v>
      </c>
      <c r="U33" s="29">
        <f t="shared" si="18"/>
        <v>3.2990693658612791E-2</v>
      </c>
      <c r="V33" s="29">
        <f t="shared" si="18"/>
        <v>5.0218399850699855E-2</v>
      </c>
      <c r="W33" s="29">
        <f t="shared" ref="W33:X33" si="19">SUM(W34:W50)</f>
        <v>6.9259644619986557E-2</v>
      </c>
      <c r="X33" s="29">
        <f t="shared" si="19"/>
        <v>4.8951718915149336E-2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1.3161332623377645E-3</v>
      </c>
      <c r="K38" s="10">
        <v>3.2825505093765353E-3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0.38991021453142277</v>
      </c>
      <c r="D40" s="10">
        <v>0.37909503401652256</v>
      </c>
      <c r="E40" s="10">
        <v>0.38842591899186973</v>
      </c>
      <c r="F40" s="10">
        <v>0.42041854466001582</v>
      </c>
      <c r="G40" s="10">
        <v>0.40953209971958615</v>
      </c>
      <c r="H40" s="10">
        <v>0.14956998446295147</v>
      </c>
      <c r="I40" s="10">
        <v>0.16783345770383915</v>
      </c>
      <c r="J40" s="10">
        <v>0.15375627717860038</v>
      </c>
      <c r="K40" s="10">
        <v>0.20707567281021494</v>
      </c>
      <c r="L40" s="10">
        <v>0.18343686684499705</v>
      </c>
      <c r="M40" s="10">
        <v>0.24571282465205455</v>
      </c>
      <c r="N40" s="10">
        <v>0.38694766094494693</v>
      </c>
      <c r="O40" s="10">
        <v>0.62835933480237294</v>
      </c>
      <c r="P40" s="10">
        <v>0.68221255248975943</v>
      </c>
      <c r="Q40" s="10">
        <v>0.30894667287918087</v>
      </c>
      <c r="R40" s="10">
        <v>0.21818217882329494</v>
      </c>
      <c r="S40" s="10">
        <v>0.14934341777204119</v>
      </c>
      <c r="T40" s="10">
        <v>0.1274505819551425</v>
      </c>
      <c r="U40" s="10">
        <v>3.2990693658612791E-2</v>
      </c>
      <c r="V40" s="10">
        <v>5.0218399850699855E-2</v>
      </c>
      <c r="W40" s="10">
        <v>6.9259644619986557E-2</v>
      </c>
      <c r="X40" s="10">
        <v>4.8951718915149336E-2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V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ref="W52:X52" si="21">SUM(W53:W70)</f>
        <v>0</v>
      </c>
      <c r="X52" s="37">
        <f t="shared" si="21"/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V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ref="W71:X71" si="23">SUM(W72:W73)</f>
        <v>0</v>
      </c>
      <c r="X71" s="37">
        <f t="shared" si="23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S22 T22:X22 C71:R71 S71:X71 C33:X33" formulaRange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149</v>
      </c>
      <c r="B1" s="4" t="s">
        <v>332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36627.431814273434</v>
      </c>
      <c r="D2" s="31">
        <f t="shared" si="0"/>
        <v>36876.747291487525</v>
      </c>
      <c r="E2" s="31">
        <f t="shared" si="0"/>
        <v>38219.943680137578</v>
      </c>
      <c r="F2" s="31">
        <f t="shared" si="0"/>
        <v>39807.039552880473</v>
      </c>
      <c r="G2" s="31">
        <f t="shared" si="0"/>
        <v>39205.420206362862</v>
      </c>
      <c r="H2" s="31">
        <f t="shared" si="0"/>
        <v>38560.464144453996</v>
      </c>
      <c r="I2" s="31">
        <f t="shared" si="0"/>
        <v>39943.045743766117</v>
      </c>
      <c r="J2" s="31">
        <f t="shared" si="0"/>
        <v>39681.162596732589</v>
      </c>
      <c r="K2" s="31">
        <f t="shared" si="0"/>
        <v>39485.268615649176</v>
      </c>
      <c r="L2" s="31">
        <f t="shared" si="0"/>
        <v>34643.008856405839</v>
      </c>
      <c r="M2" s="31">
        <f t="shared" si="0"/>
        <v>34839.394582975059</v>
      </c>
      <c r="N2" s="31">
        <f t="shared" si="0"/>
        <v>35606.083834909718</v>
      </c>
      <c r="O2" s="31">
        <f t="shared" si="0"/>
        <v>34851.422012037838</v>
      </c>
      <c r="P2" s="31">
        <f t="shared" si="0"/>
        <v>31702.468185726571</v>
      </c>
      <c r="Q2" s="31">
        <f t="shared" si="0"/>
        <v>31378.656405846952</v>
      </c>
      <c r="R2" s="31">
        <f t="shared" si="0"/>
        <v>31633.670593293209</v>
      </c>
      <c r="S2" s="31">
        <f t="shared" si="0"/>
        <v>31504.389681857268</v>
      </c>
      <c r="T2" s="31">
        <f t="shared" si="0"/>
        <v>33198.649785038688</v>
      </c>
      <c r="U2" s="31">
        <f t="shared" si="0"/>
        <v>33454.777901977643</v>
      </c>
      <c r="V2" s="31">
        <f t="shared" si="0"/>
        <v>33052.580997420468</v>
      </c>
      <c r="W2" s="31">
        <f t="shared" si="0"/>
        <v>32174.534393809114</v>
      </c>
      <c r="X2" s="31">
        <f t="shared" ref="X2" si="1">SUM(X3,X17,X22,X25,X26,X51,X52,X71,X74,X75,X76)</f>
        <v>34210.348925193459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7467.3098882201193</v>
      </c>
      <c r="D3" s="34">
        <f t="shared" si="2"/>
        <v>7616.5017196904537</v>
      </c>
      <c r="E3" s="34">
        <f t="shared" si="2"/>
        <v>8770.8032674118658</v>
      </c>
      <c r="F3" s="34">
        <f t="shared" si="2"/>
        <v>9368.1822871883051</v>
      </c>
      <c r="G3" s="34">
        <f t="shared" si="2"/>
        <v>9243.8680137575211</v>
      </c>
      <c r="H3" s="34">
        <f t="shared" si="2"/>
        <v>8753.6993981083397</v>
      </c>
      <c r="I3" s="34">
        <f t="shared" si="2"/>
        <v>9479.5713671539106</v>
      </c>
      <c r="J3" s="34">
        <f t="shared" si="2"/>
        <v>10091.608770421324</v>
      </c>
      <c r="K3" s="34">
        <f t="shared" si="2"/>
        <v>9557.4058469475494</v>
      </c>
      <c r="L3" s="34">
        <f t="shared" si="2"/>
        <v>7519.5070507308683</v>
      </c>
      <c r="M3" s="34">
        <f t="shared" si="2"/>
        <v>6948.708512467756</v>
      </c>
      <c r="N3" s="34">
        <f t="shared" si="2"/>
        <v>8092.6435081685295</v>
      </c>
      <c r="O3" s="34">
        <f t="shared" si="2"/>
        <v>7560.0153912295791</v>
      </c>
      <c r="P3" s="34">
        <f t="shared" si="2"/>
        <v>5708.3075666380055</v>
      </c>
      <c r="Q3" s="34">
        <f t="shared" si="2"/>
        <v>5727.5324161650897</v>
      </c>
      <c r="R3" s="34">
        <f t="shared" si="2"/>
        <v>5892.2316423043849</v>
      </c>
      <c r="S3" s="34">
        <f t="shared" si="2"/>
        <v>5277.9326741186596</v>
      </c>
      <c r="T3" s="34">
        <f t="shared" si="2"/>
        <v>5388.665950128976</v>
      </c>
      <c r="U3" s="34">
        <f t="shared" si="2"/>
        <v>5046.9531384350821</v>
      </c>
      <c r="V3" s="34">
        <f t="shared" si="2"/>
        <v>4893.4334479793633</v>
      </c>
      <c r="W3" s="34">
        <f t="shared" si="2"/>
        <v>3481.9247635425622</v>
      </c>
      <c r="X3" s="34">
        <f t="shared" ref="X3" si="3">SUM(X4,X8,X11)</f>
        <v>4044.5791057609626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1712.5153052450553</v>
      </c>
      <c r="D4" s="29">
        <f t="shared" si="4"/>
        <v>1873.6676698194319</v>
      </c>
      <c r="E4" s="29">
        <f t="shared" si="4"/>
        <v>2258.6926053310403</v>
      </c>
      <c r="F4" s="29">
        <f t="shared" si="4"/>
        <v>1712.7421324161648</v>
      </c>
      <c r="G4" s="29">
        <f t="shared" si="4"/>
        <v>1983.5637145313842</v>
      </c>
      <c r="H4" s="29">
        <f t="shared" si="4"/>
        <v>1993.7440240756659</v>
      </c>
      <c r="I4" s="29">
        <f t="shared" si="4"/>
        <v>1833.7612209802232</v>
      </c>
      <c r="J4" s="29">
        <f t="shared" si="4"/>
        <v>1934.4895958727425</v>
      </c>
      <c r="K4" s="29">
        <f t="shared" si="4"/>
        <v>1340.6229578675836</v>
      </c>
      <c r="L4" s="29">
        <f t="shared" si="4"/>
        <v>264.03963886500424</v>
      </c>
      <c r="M4" s="29">
        <f t="shared" si="4"/>
        <v>123.85460017196905</v>
      </c>
      <c r="N4" s="29">
        <f t="shared" si="4"/>
        <v>158.33387790197764</v>
      </c>
      <c r="O4" s="29">
        <f t="shared" si="4"/>
        <v>173.53310404127257</v>
      </c>
      <c r="P4" s="29">
        <f t="shared" si="4"/>
        <v>140.97454858125536</v>
      </c>
      <c r="Q4" s="29">
        <f t="shared" si="4"/>
        <v>99.171711092003449</v>
      </c>
      <c r="R4" s="29">
        <f t="shared" si="4"/>
        <v>78.717884780739467</v>
      </c>
      <c r="S4" s="29">
        <f t="shared" si="4"/>
        <v>83.408770421324135</v>
      </c>
      <c r="T4" s="29">
        <f t="shared" si="4"/>
        <v>116.13585554600174</v>
      </c>
      <c r="U4" s="29">
        <f t="shared" si="4"/>
        <v>109.87558039552883</v>
      </c>
      <c r="V4" s="29">
        <f t="shared" si="4"/>
        <v>100.32493551160789</v>
      </c>
      <c r="W4" s="29">
        <f t="shared" si="4"/>
        <v>74.332846087704198</v>
      </c>
      <c r="X4" s="29">
        <f t="shared" ref="X4" si="5">SUM(X5:X7)</f>
        <v>73.785898538263112</v>
      </c>
    </row>
    <row r="5" spans="1:24" ht="11.25" customHeight="1" x14ac:dyDescent="0.2">
      <c r="A5" s="41" t="s">
        <v>5</v>
      </c>
      <c r="B5" s="9" t="s">
        <v>6</v>
      </c>
      <c r="C5" s="10">
        <f>PPRD!C5+RCV_RCY!C5+IMP!C5-EXP!C5+STK_CHG!C5-INTMARB!C5-INTAVI!C5</f>
        <v>0</v>
      </c>
      <c r="D5" s="10">
        <f>PPRD!D5+RCV_RCY!D5+IMP!D5-EXP!D5+STK_CHG!D5-INTMARB!D5-INTAVI!D5</f>
        <v>0</v>
      </c>
      <c r="E5" s="10">
        <f>PPRD!E5+RCV_RCY!E5+IMP!E5-EXP!E5+STK_CHG!E5-INTMARB!E5-INTAVI!E5</f>
        <v>0</v>
      </c>
      <c r="F5" s="10">
        <f>PPRD!F5+RCV_RCY!F5+IMP!F5-EXP!F5+STK_CHG!F5-INTMARB!F5-INTAVI!F5</f>
        <v>0</v>
      </c>
      <c r="G5" s="10">
        <f>PPRD!G5+RCV_RCY!G5+IMP!G5-EXP!G5+STK_CHG!G5-INTMARB!G5-INTAVI!G5</f>
        <v>43.299054170249356</v>
      </c>
      <c r="H5" s="10">
        <f>PPRD!H5+RCV_RCY!H5+IMP!H5-EXP!H5+STK_CHG!H5-INTMARB!H5-INTAVI!H5</f>
        <v>47.567927773000861</v>
      </c>
      <c r="I5" s="10">
        <f>PPRD!I5+RCV_RCY!I5+IMP!I5-EXP!I5+STK_CHG!I5-INTMARB!I5-INTAVI!I5</f>
        <v>35.371023215821147</v>
      </c>
      <c r="J5" s="10">
        <f>PPRD!J5+RCV_RCY!J5+IMP!J5-EXP!J5+STK_CHG!J5-INTMARB!J5-INTAVI!J5</f>
        <v>40.859673258813409</v>
      </c>
      <c r="K5" s="10">
        <f>PPRD!K5+RCV_RCY!K5+IMP!K5-EXP!K5+STK_CHG!K5-INTMARB!K5-INTAVI!K5</f>
        <v>59.154944110060178</v>
      </c>
      <c r="L5" s="10">
        <f>PPRD!L5+RCV_RCY!L5+IMP!L5-EXP!L5+STK_CHG!L5-INTMARB!L5-INTAVI!L5</f>
        <v>42.689165950128981</v>
      </c>
      <c r="M5" s="10">
        <f>PPRD!M5+RCV_RCY!M5+IMP!M5-EXP!M5+STK_CHG!M5-INTMARB!M5-INTAVI!M5</f>
        <v>37.810404127257101</v>
      </c>
      <c r="N5" s="10">
        <f>PPRD!N5+RCV_RCY!N5+IMP!N5-EXP!N5+STK_CHG!N5-INTMARB!N5-INTAVI!N5</f>
        <v>76.230610490111786</v>
      </c>
      <c r="O5" s="10">
        <f>PPRD!O5+RCV_RCY!O5+IMP!O5-EXP!O5+STK_CHG!O5-INTMARB!O5-INTAVI!O5</f>
        <v>92.086672398968176</v>
      </c>
      <c r="P5" s="10">
        <f>PPRD!P5+RCV_RCY!P5+IMP!P5-EXP!P5+STK_CHG!P5-INTMARB!P5-INTAVI!P5</f>
        <v>79.889681857265685</v>
      </c>
      <c r="Q5" s="10">
        <f>PPRD!Q5+RCV_RCY!Q5+IMP!Q5-EXP!Q5+STK_CHG!Q5-INTMARB!Q5-INTAVI!Q5</f>
        <v>85.378331900257962</v>
      </c>
      <c r="R5" s="10">
        <f>PPRD!R5+RCV_RCY!R5+IMP!R5-EXP!R5+STK_CHG!R5-INTMARB!R5-INTAVI!R5</f>
        <v>69.522355975924327</v>
      </c>
      <c r="S5" s="10">
        <f>PPRD!S5+RCV_RCY!S5+IMP!S5-EXP!S5+STK_CHG!S5-INTMARB!S5-INTAVI!S5</f>
        <v>76.84049871023214</v>
      </c>
      <c r="T5" s="10">
        <f>PPRD!T5+RCV_RCY!T5+IMP!T5-EXP!T5+STK_CHG!T5-INTMARB!T5-INTAVI!T5</f>
        <v>110.75339638865006</v>
      </c>
      <c r="U5" s="10">
        <f>PPRD!U5+RCV_RCY!U5+IMP!U5-EXP!U5+STK_CHG!U5-INTMARB!U5-INTAVI!U5</f>
        <v>105.2361134995701</v>
      </c>
      <c r="V5" s="10">
        <f>PPRD!V5+RCV_RCY!V5+IMP!V5-EXP!V5+STK_CHG!V5-INTMARB!V5-INTAVI!V5</f>
        <v>99.222355975924316</v>
      </c>
      <c r="W5" s="10">
        <f>PPRD!W5+RCV_RCY!W5+IMP!W5-EXP!W5+STK_CHG!W5-INTMARB!W5-INTAVI!W5</f>
        <v>66.106190885640572</v>
      </c>
      <c r="X5" s="10">
        <f>PPRD!X5+RCV_RCY!X5+IMP!X5-EXP!X5+STK_CHG!X5-INTMARB!X5-INTAVI!X5</f>
        <v>67.739552880481511</v>
      </c>
    </row>
    <row r="6" spans="1:24" ht="11.25" customHeight="1" x14ac:dyDescent="0.2">
      <c r="A6" s="41" t="s">
        <v>7</v>
      </c>
      <c r="B6" s="9" t="s">
        <v>8</v>
      </c>
      <c r="C6" s="10">
        <f>PPRD!C6+RCV_RCY!C6+IMP!C6-EXP!C6+STK_CHG!C6-INTMARB!C6-INTAVI!C6</f>
        <v>1482.0165950128971</v>
      </c>
      <c r="D6" s="10">
        <f>PPRD!D6+RCV_RCY!D6+IMP!D6-EXP!D6+STK_CHG!D6-INTMARB!D6-INTAVI!D6</f>
        <v>1520.6541702493546</v>
      </c>
      <c r="E6" s="10">
        <f>PPRD!E6+RCV_RCY!E6+IMP!E6-EXP!E6+STK_CHG!E6-INTMARB!E6-INTAVI!E6</f>
        <v>2083.7697334479794</v>
      </c>
      <c r="F6" s="10">
        <f>PPRD!F6+RCV_RCY!F6+IMP!F6-EXP!F6+STK_CHG!F6-INTMARB!F6-INTAVI!F6</f>
        <v>1700.9653482373171</v>
      </c>
      <c r="G6" s="10">
        <f>PPRD!G6+RCV_RCY!G6+IMP!G6-EXP!G6+STK_CHG!G6-INTMARB!G6-INTAVI!G6</f>
        <v>1940.2646603611349</v>
      </c>
      <c r="H6" s="10">
        <f>PPRD!H6+RCV_RCY!H6+IMP!H6-EXP!H6+STK_CHG!H6-INTMARB!H6-INTAVI!H6</f>
        <v>1946.1760963026652</v>
      </c>
      <c r="I6" s="10">
        <f>PPRD!I6+RCV_RCY!I6+IMP!I6-EXP!I6+STK_CHG!I6-INTMARB!I6-INTAVI!I6</f>
        <v>1798.390197764402</v>
      </c>
      <c r="J6" s="10">
        <f>PPRD!J6+RCV_RCY!J6+IMP!J6-EXP!J6+STK_CHG!J6-INTMARB!J6-INTAVI!J6</f>
        <v>1893.629922613929</v>
      </c>
      <c r="K6" s="10">
        <f>PPRD!K6+RCV_RCY!K6+IMP!K6-EXP!K6+STK_CHG!K6-INTMARB!K6-INTAVI!K6</f>
        <v>1281.4680137575235</v>
      </c>
      <c r="L6" s="10">
        <f>PPRD!L6+RCV_RCY!L6+IMP!L6-EXP!L6+STK_CHG!L6-INTMARB!L6-INTAVI!L6</f>
        <v>221.35047291487524</v>
      </c>
      <c r="M6" s="10">
        <f>PPRD!M6+RCV_RCY!M6+IMP!M6-EXP!M6+STK_CHG!M6-INTMARB!M6-INTAVI!M6</f>
        <v>86.044196044711953</v>
      </c>
      <c r="N6" s="10">
        <f>PPRD!N6+RCV_RCY!N6+IMP!N6-EXP!N6+STK_CHG!N6-INTMARB!N6-INTAVI!N6</f>
        <v>82.103267411865872</v>
      </c>
      <c r="O6" s="10">
        <f>PPRD!O6+RCV_RCY!O6+IMP!O6-EXP!O6+STK_CHG!O6-INTMARB!O6-INTAVI!O6</f>
        <v>81.44643164230439</v>
      </c>
      <c r="P6" s="10">
        <f>PPRD!P6+RCV_RCY!P6+IMP!P6-EXP!P6+STK_CHG!P6-INTMARB!P6-INTAVI!P6</f>
        <v>61.084866723989677</v>
      </c>
      <c r="Q6" s="10">
        <f>PPRD!Q6+RCV_RCY!Q6+IMP!Q6-EXP!Q6+STK_CHG!Q6-INTMARB!Q6-INTAVI!Q6</f>
        <v>13.79337919174549</v>
      </c>
      <c r="R6" s="10">
        <f>PPRD!R6+RCV_RCY!R6+IMP!R6-EXP!R6+STK_CHG!R6-INTMARB!R6-INTAVI!R6</f>
        <v>9.1955288048151331</v>
      </c>
      <c r="S6" s="10">
        <f>PPRD!S6+RCV_RCY!S6+IMP!S6-EXP!S6+STK_CHG!S6-INTMARB!S6-INTAVI!S6</f>
        <v>6.5682717110920024</v>
      </c>
      <c r="T6" s="10">
        <f>PPRD!T6+RCV_RCY!T6+IMP!T6-EXP!T6+STK_CHG!T6-INTMARB!T6-INTAVI!T6</f>
        <v>5.3824591573516765</v>
      </c>
      <c r="U6" s="10">
        <f>PPRD!U6+RCV_RCY!U6+IMP!U6-EXP!U6+STK_CHG!U6-INTMARB!U6-INTAVI!U6</f>
        <v>4.6394668959587273</v>
      </c>
      <c r="V6" s="10">
        <f>PPRD!V6+RCV_RCY!V6+IMP!V6-EXP!V6+STK_CHG!V6-INTMARB!V6-INTAVI!V6</f>
        <v>1.1025795356835768</v>
      </c>
      <c r="W6" s="10">
        <f>PPRD!W6+RCV_RCY!W6+IMP!W6-EXP!W6+STK_CHG!W6-INTMARB!W6-INTAVI!W6</f>
        <v>8.226655202063629</v>
      </c>
      <c r="X6" s="10">
        <f>PPRD!X6+RCV_RCY!X6+IMP!X6-EXP!X6+STK_CHG!X6-INTMARB!X6-INTAVI!X6</f>
        <v>6.0463456577815977</v>
      </c>
    </row>
    <row r="7" spans="1:24" ht="11.25" customHeight="1" x14ac:dyDescent="0.2">
      <c r="A7" s="41" t="s">
        <v>9</v>
      </c>
      <c r="B7" s="9" t="s">
        <v>10</v>
      </c>
      <c r="C7" s="10">
        <f>PPRD!C7+RCV_RCY!C7+IMP!C7-EXP!C7+STK_CHG!C7-INTMARB!C7-INTAVI!C7</f>
        <v>230.4987102321582</v>
      </c>
      <c r="D7" s="10">
        <f>PPRD!D7+RCV_RCY!D7+IMP!D7-EXP!D7+STK_CHG!D7-INTMARB!D7-INTAVI!D7</f>
        <v>353.01349957007744</v>
      </c>
      <c r="E7" s="10">
        <f>PPRD!E7+RCV_RCY!E7+IMP!E7-EXP!E7+STK_CHG!E7-INTMARB!E7-INTAVI!E7</f>
        <v>174.92287188306099</v>
      </c>
      <c r="F7" s="10">
        <f>PPRD!F7+RCV_RCY!F7+IMP!F7-EXP!F7+STK_CHG!F7-INTMARB!F7-INTAVI!F7</f>
        <v>11.77678417884781</v>
      </c>
      <c r="G7" s="10">
        <f>PPRD!G7+RCV_RCY!G7+IMP!G7-EXP!G7+STK_CHG!G7-INTMARB!G7-INTAVI!G7</f>
        <v>0</v>
      </c>
      <c r="H7" s="10">
        <f>PPRD!H7+RCV_RCY!H7+IMP!H7-EXP!H7+STK_CHG!H7-INTMARB!H7-INTAVI!H7</f>
        <v>0</v>
      </c>
      <c r="I7" s="10">
        <f>PPRD!I7+RCV_RCY!I7+IMP!I7-EXP!I7+STK_CHG!I7-INTMARB!I7-INTAVI!I7</f>
        <v>0</v>
      </c>
      <c r="J7" s="10">
        <f>PPRD!J7+RCV_RCY!J7+IMP!J7-EXP!J7+STK_CHG!J7-INTMARB!J7-INTAVI!J7</f>
        <v>0</v>
      </c>
      <c r="K7" s="10">
        <f>PPRD!K7+RCV_RCY!K7+IMP!K7-EXP!K7+STK_CHG!K7-INTMARB!K7-INTAVI!K7</f>
        <v>0</v>
      </c>
      <c r="L7" s="10">
        <f>PPRD!L7+RCV_RCY!L7+IMP!L7-EXP!L7+STK_CHG!L7-INTMARB!L7-INTAVI!L7</f>
        <v>0</v>
      </c>
      <c r="M7" s="10">
        <f>PPRD!M7+RCV_RCY!M7+IMP!M7-EXP!M7+STK_CHG!M7-INTMARB!M7-INTAVI!M7</f>
        <v>0</v>
      </c>
      <c r="N7" s="10">
        <f>PPRD!N7+RCV_RCY!N7+IMP!N7-EXP!N7+STK_CHG!N7-INTMARB!N7-INTAVI!N7</f>
        <v>0</v>
      </c>
      <c r="O7" s="10">
        <f>PPRD!O7+RCV_RCY!O7+IMP!O7-EXP!O7+STK_CHG!O7-INTMARB!O7-INTAVI!O7</f>
        <v>0</v>
      </c>
      <c r="P7" s="10">
        <f>PPRD!P7+RCV_RCY!P7+IMP!P7-EXP!P7+STK_CHG!P7-INTMARB!P7-INTAVI!P7</f>
        <v>0</v>
      </c>
      <c r="Q7" s="10">
        <f>PPRD!Q7+RCV_RCY!Q7+IMP!Q7-EXP!Q7+STK_CHG!Q7-INTMARB!Q7-INTAVI!Q7</f>
        <v>0</v>
      </c>
      <c r="R7" s="10">
        <f>PPRD!R7+RCV_RCY!R7+IMP!R7-EXP!R7+STK_CHG!R7-INTMARB!R7-INTAVI!R7</f>
        <v>0</v>
      </c>
      <c r="S7" s="10">
        <f>PPRD!S7+RCV_RCY!S7+IMP!S7-EXP!S7+STK_CHG!S7-INTMARB!S7-INTAVI!S7</f>
        <v>0</v>
      </c>
      <c r="T7" s="10">
        <f>PPRD!T7+RCV_RCY!T7+IMP!T7-EXP!T7+STK_CHG!T7-INTMARB!T7-INTAVI!T7</f>
        <v>0</v>
      </c>
      <c r="U7" s="10">
        <f>PPRD!U7+RCV_RCY!U7+IMP!U7-EXP!U7+STK_CHG!U7-INTMARB!U7-INTAVI!U7</f>
        <v>0</v>
      </c>
      <c r="V7" s="10">
        <f>PPRD!V7+RCV_RCY!V7+IMP!V7-EXP!V7+STK_CHG!V7-INTMARB!V7-INTAVI!V7</f>
        <v>0</v>
      </c>
      <c r="W7" s="10">
        <f>PPRD!W7+RCV_RCY!W7+IMP!W7-EXP!W7+STK_CHG!W7-INTMARB!W7-INTAVI!W7</f>
        <v>0</v>
      </c>
      <c r="X7" s="10">
        <f>PPRD!X7+RCV_RCY!X7+IMP!X7-EXP!X7+STK_CHG!X7-INTMARB!X7-INTAVI!X7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5515.9713671539121</v>
      </c>
      <c r="D8" s="29">
        <f t="shared" si="6"/>
        <v>5345.4071367153902</v>
      </c>
      <c r="E8" s="29">
        <f t="shared" si="6"/>
        <v>6165.3822871883058</v>
      </c>
      <c r="F8" s="29">
        <f t="shared" si="6"/>
        <v>6950.023129836628</v>
      </c>
      <c r="G8" s="29">
        <f t="shared" si="6"/>
        <v>6591.4177987962148</v>
      </c>
      <c r="H8" s="29">
        <f t="shared" si="6"/>
        <v>6394.0202923473762</v>
      </c>
      <c r="I8" s="29">
        <f t="shared" si="6"/>
        <v>7283.0242476354251</v>
      </c>
      <c r="J8" s="29">
        <f t="shared" si="6"/>
        <v>7645.6918314703344</v>
      </c>
      <c r="K8" s="29">
        <f t="shared" si="6"/>
        <v>7712.913585554601</v>
      </c>
      <c r="L8" s="29">
        <f t="shared" si="6"/>
        <v>6871.4418744625964</v>
      </c>
      <c r="M8" s="29">
        <f t="shared" si="6"/>
        <v>6193.1277730008605</v>
      </c>
      <c r="N8" s="29">
        <f t="shared" si="6"/>
        <v>7359.8986242476349</v>
      </c>
      <c r="O8" s="29">
        <f t="shared" si="6"/>
        <v>6897.7290627687016</v>
      </c>
      <c r="P8" s="29">
        <f t="shared" si="6"/>
        <v>5101.2539122957869</v>
      </c>
      <c r="Q8" s="29">
        <f t="shared" si="6"/>
        <v>5181.4871023215819</v>
      </c>
      <c r="R8" s="29">
        <f t="shared" si="6"/>
        <v>5293.9773860705072</v>
      </c>
      <c r="S8" s="29">
        <f t="shared" si="6"/>
        <v>4672.6071367153918</v>
      </c>
      <c r="T8" s="29">
        <f t="shared" si="6"/>
        <v>4815.1541702493541</v>
      </c>
      <c r="U8" s="29">
        <f t="shared" si="6"/>
        <v>4466.2713671539123</v>
      </c>
      <c r="V8" s="29">
        <f t="shared" si="6"/>
        <v>4308.5925193465173</v>
      </c>
      <c r="W8" s="29">
        <f t="shared" si="6"/>
        <v>2958.3009458297506</v>
      </c>
      <c r="X8" s="29">
        <f t="shared" ref="X8" si="7">SUM(X9:X10)</f>
        <v>3449.4049871023212</v>
      </c>
    </row>
    <row r="9" spans="1:24" ht="11.25" customHeight="1" x14ac:dyDescent="0.2">
      <c r="A9" s="41" t="s">
        <v>11</v>
      </c>
      <c r="B9" s="9" t="s">
        <v>12</v>
      </c>
      <c r="C9" s="10">
        <f>PPRD!C9+RCV_RCY!C9+IMP!C9-EXP!C9+STK_CHG!C9-INTMARB!C9-INTAVI!C9</f>
        <v>0</v>
      </c>
      <c r="D9" s="10">
        <f>PPRD!D9+RCV_RCY!D9+IMP!D9-EXP!D9+STK_CHG!D9-INTMARB!D9-INTAVI!D9</f>
        <v>0</v>
      </c>
      <c r="E9" s="10">
        <f>PPRD!E9+RCV_RCY!E9+IMP!E9-EXP!E9+STK_CHG!E9-INTMARB!E9-INTAVI!E9</f>
        <v>0</v>
      </c>
      <c r="F9" s="10">
        <f>PPRD!F9+RCV_RCY!F9+IMP!F9-EXP!F9+STK_CHG!F9-INTMARB!F9-INTAVI!F9</f>
        <v>0</v>
      </c>
      <c r="G9" s="10">
        <f>PPRD!G9+RCV_RCY!G9+IMP!G9-EXP!G9+STK_CHG!G9-INTMARB!G9-INTAVI!G9</f>
        <v>229.49148753224415</v>
      </c>
      <c r="H9" s="10">
        <f>PPRD!H9+RCV_RCY!H9+IMP!H9-EXP!H9+STK_CHG!H9-INTMARB!H9-INTAVI!H9</f>
        <v>371.67351676698195</v>
      </c>
      <c r="I9" s="10">
        <f>PPRD!I9+RCV_RCY!I9+IMP!I9-EXP!I9+STK_CHG!I9-INTMARB!I9-INTAVI!I9</f>
        <v>428.41848667239901</v>
      </c>
      <c r="J9" s="10">
        <f>PPRD!J9+RCV_RCY!J9+IMP!J9-EXP!J9+STK_CHG!J9-INTMARB!J9-INTAVI!J9</f>
        <v>914.19871023215808</v>
      </c>
      <c r="K9" s="10">
        <f>PPRD!K9+RCV_RCY!K9+IMP!K9-EXP!K9+STK_CHG!K9-INTMARB!K9-INTAVI!K9</f>
        <v>642.05451418744633</v>
      </c>
      <c r="L9" s="10">
        <f>PPRD!L9+RCV_RCY!L9+IMP!L9-EXP!L9+STK_CHG!L9-INTMARB!L9-INTAVI!L9</f>
        <v>421.2269991401547</v>
      </c>
      <c r="M9" s="10">
        <f>PPRD!M9+RCV_RCY!M9+IMP!M9-EXP!M9+STK_CHG!M9-INTMARB!M9-INTAVI!M9</f>
        <v>342.85279449699055</v>
      </c>
      <c r="N9" s="10">
        <f>PPRD!N9+RCV_RCY!N9+IMP!N9-EXP!N9+STK_CHG!N9-INTMARB!N9-INTAVI!N9</f>
        <v>434.36242476354255</v>
      </c>
      <c r="O9" s="10">
        <f>PPRD!O9+RCV_RCY!O9+IMP!O9-EXP!O9+STK_CHG!O9-INTMARB!O9-INTAVI!O9</f>
        <v>596.93396388650024</v>
      </c>
      <c r="P9" s="10">
        <f>PPRD!P9+RCV_RCY!P9+IMP!P9-EXP!P9+STK_CHG!P9-INTMARB!P9-INTAVI!P9</f>
        <v>405.87497850386933</v>
      </c>
      <c r="Q9" s="10">
        <f>PPRD!Q9+RCV_RCY!Q9+IMP!Q9-EXP!Q9+STK_CHG!Q9-INTMARB!Q9-INTAVI!Q9</f>
        <v>372.10679277730009</v>
      </c>
      <c r="R9" s="10">
        <f>PPRD!R9+RCV_RCY!R9+IMP!R9-EXP!R9+STK_CHG!R9-INTMARB!R9-INTAVI!R9</f>
        <v>411.68237317282882</v>
      </c>
      <c r="S9" s="10">
        <f>PPRD!S9+RCV_RCY!S9+IMP!S9-EXP!S9+STK_CHG!S9-INTMARB!S9-INTAVI!S9</f>
        <v>387.2498710232158</v>
      </c>
      <c r="T9" s="10">
        <f>PPRD!T9+RCV_RCY!T9+IMP!T9-EXP!T9+STK_CHG!T9-INTMARB!T9-INTAVI!T9</f>
        <v>378.14901117798797</v>
      </c>
      <c r="U9" s="10">
        <f>PPRD!U9+RCV_RCY!U9+IMP!U9-EXP!U9+STK_CHG!U9-INTMARB!U9-INTAVI!U9</f>
        <v>335.18959587274281</v>
      </c>
      <c r="V9" s="10">
        <f>PPRD!V9+RCV_RCY!V9+IMP!V9-EXP!V9+STK_CHG!V9-INTMARB!V9-INTAVI!V9</f>
        <v>415.29716251074802</v>
      </c>
      <c r="W9" s="10">
        <f>PPRD!W9+RCV_RCY!W9+IMP!W9-EXP!W9+STK_CHG!W9-INTMARB!W9-INTAVI!W9</f>
        <v>332.052622527945</v>
      </c>
      <c r="X9" s="10">
        <f>PPRD!X9+RCV_RCY!X9+IMP!X9-EXP!X9+STK_CHG!X9-INTMARB!X9-INTAVI!X9</f>
        <v>363.88314703353399</v>
      </c>
    </row>
    <row r="10" spans="1:24" ht="11.25" customHeight="1" x14ac:dyDescent="0.2">
      <c r="A10" s="41" t="s">
        <v>13</v>
      </c>
      <c r="B10" s="9" t="s">
        <v>14</v>
      </c>
      <c r="C10" s="10">
        <f>PPRD!C10+RCV_RCY!C10+IMP!C10-EXP!C10+STK_CHG!C10-INTMARB!C10-INTAVI!C10</f>
        <v>5515.9713671539121</v>
      </c>
      <c r="D10" s="10">
        <f>PPRD!D10+RCV_RCY!D10+IMP!D10-EXP!D10+STK_CHG!D10-INTMARB!D10-INTAVI!D10</f>
        <v>5345.4071367153902</v>
      </c>
      <c r="E10" s="10">
        <f>PPRD!E10+RCV_RCY!E10+IMP!E10-EXP!E10+STK_CHG!E10-INTMARB!E10-INTAVI!E10</f>
        <v>6165.3822871883058</v>
      </c>
      <c r="F10" s="10">
        <f>PPRD!F10+RCV_RCY!F10+IMP!F10-EXP!F10+STK_CHG!F10-INTMARB!F10-INTAVI!F10</f>
        <v>6950.023129836628</v>
      </c>
      <c r="G10" s="10">
        <f>PPRD!G10+RCV_RCY!G10+IMP!G10-EXP!G10+STK_CHG!G10-INTMARB!G10-INTAVI!G10</f>
        <v>6361.926311263971</v>
      </c>
      <c r="H10" s="10">
        <f>PPRD!H10+RCV_RCY!H10+IMP!H10-EXP!H10+STK_CHG!H10-INTMARB!H10-INTAVI!H10</f>
        <v>6022.346775580394</v>
      </c>
      <c r="I10" s="10">
        <f>PPRD!I10+RCV_RCY!I10+IMP!I10-EXP!I10+STK_CHG!I10-INTMARB!I10-INTAVI!I10</f>
        <v>6854.6057609630261</v>
      </c>
      <c r="J10" s="10">
        <f>PPRD!J10+RCV_RCY!J10+IMP!J10-EXP!J10+STK_CHG!J10-INTMARB!J10-INTAVI!J10</f>
        <v>6731.4931212381762</v>
      </c>
      <c r="K10" s="10">
        <f>PPRD!K10+RCV_RCY!K10+IMP!K10-EXP!K10+STK_CHG!K10-INTMARB!K10-INTAVI!K10</f>
        <v>7070.8590713671547</v>
      </c>
      <c r="L10" s="10">
        <f>PPRD!L10+RCV_RCY!L10+IMP!L10-EXP!L10+STK_CHG!L10-INTMARB!L10-INTAVI!L10</f>
        <v>6450.2148753224419</v>
      </c>
      <c r="M10" s="10">
        <f>PPRD!M10+RCV_RCY!M10+IMP!M10-EXP!M10+STK_CHG!M10-INTMARB!M10-INTAVI!M10</f>
        <v>5850.2749785038695</v>
      </c>
      <c r="N10" s="10">
        <f>PPRD!N10+RCV_RCY!N10+IMP!N10-EXP!N10+STK_CHG!N10-INTMARB!N10-INTAVI!N10</f>
        <v>6925.5361994840923</v>
      </c>
      <c r="O10" s="10">
        <f>PPRD!O10+RCV_RCY!O10+IMP!O10-EXP!O10+STK_CHG!O10-INTMARB!O10-INTAVI!O10</f>
        <v>6300.7950988822013</v>
      </c>
      <c r="P10" s="10">
        <f>PPRD!P10+RCV_RCY!P10+IMP!P10-EXP!P10+STK_CHG!P10-INTMARB!P10-INTAVI!P10</f>
        <v>4695.3789337919179</v>
      </c>
      <c r="Q10" s="10">
        <f>PPRD!Q10+RCV_RCY!Q10+IMP!Q10-EXP!Q10+STK_CHG!Q10-INTMARB!Q10-INTAVI!Q10</f>
        <v>4809.3803095442818</v>
      </c>
      <c r="R10" s="10">
        <f>PPRD!R10+RCV_RCY!R10+IMP!R10-EXP!R10+STK_CHG!R10-INTMARB!R10-INTAVI!R10</f>
        <v>4882.2950128976781</v>
      </c>
      <c r="S10" s="10">
        <f>PPRD!S10+RCV_RCY!S10+IMP!S10-EXP!S10+STK_CHG!S10-INTMARB!S10-INTAVI!S10</f>
        <v>4285.357265692176</v>
      </c>
      <c r="T10" s="10">
        <f>PPRD!T10+RCV_RCY!T10+IMP!T10-EXP!T10+STK_CHG!T10-INTMARB!T10-INTAVI!T10</f>
        <v>4437.0051590713665</v>
      </c>
      <c r="U10" s="10">
        <f>PPRD!U10+RCV_RCY!U10+IMP!U10-EXP!U10+STK_CHG!U10-INTMARB!U10-INTAVI!U10</f>
        <v>4131.0817712811695</v>
      </c>
      <c r="V10" s="10">
        <f>PPRD!V10+RCV_RCY!V10+IMP!V10-EXP!V10+STK_CHG!V10-INTMARB!V10-INTAVI!V10</f>
        <v>3893.2953568357689</v>
      </c>
      <c r="W10" s="10">
        <f>PPRD!W10+RCV_RCY!W10+IMP!W10-EXP!W10+STK_CHG!W10-INTMARB!W10-INTAVI!W10</f>
        <v>2626.2483233018056</v>
      </c>
      <c r="X10" s="10">
        <f>PPRD!X10+RCV_RCY!X10+IMP!X10-EXP!X10+STK_CHG!X10-INTMARB!X10-INTAVI!X10</f>
        <v>3085.5218400687872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238.82321582115219</v>
      </c>
      <c r="D11" s="29">
        <f t="shared" si="8"/>
        <v>397.42691315563201</v>
      </c>
      <c r="E11" s="29">
        <f t="shared" si="8"/>
        <v>346.7283748925193</v>
      </c>
      <c r="F11" s="29">
        <f t="shared" si="8"/>
        <v>705.41702493551168</v>
      </c>
      <c r="G11" s="29">
        <f t="shared" si="8"/>
        <v>668.88650042992253</v>
      </c>
      <c r="H11" s="29">
        <f t="shared" si="8"/>
        <v>365.93508168529655</v>
      </c>
      <c r="I11" s="29">
        <f t="shared" si="8"/>
        <v>362.78589853826304</v>
      </c>
      <c r="J11" s="29">
        <f t="shared" si="8"/>
        <v>511.42734307824594</v>
      </c>
      <c r="K11" s="29">
        <f t="shared" si="8"/>
        <v>503.86930352536541</v>
      </c>
      <c r="L11" s="29">
        <f t="shared" si="8"/>
        <v>384.02553740326726</v>
      </c>
      <c r="M11" s="29">
        <f t="shared" si="8"/>
        <v>631.72613929492684</v>
      </c>
      <c r="N11" s="29">
        <f t="shared" si="8"/>
        <v>574.41100601891651</v>
      </c>
      <c r="O11" s="29">
        <f t="shared" si="8"/>
        <v>488.75322441960441</v>
      </c>
      <c r="P11" s="29">
        <f t="shared" si="8"/>
        <v>466.07910576096293</v>
      </c>
      <c r="Q11" s="29">
        <f t="shared" si="8"/>
        <v>446.87360275150468</v>
      </c>
      <c r="R11" s="29">
        <f t="shared" si="8"/>
        <v>519.53637145313826</v>
      </c>
      <c r="S11" s="29">
        <f t="shared" si="8"/>
        <v>521.91676698194328</v>
      </c>
      <c r="T11" s="29">
        <f t="shared" si="8"/>
        <v>457.37592433361982</v>
      </c>
      <c r="U11" s="29">
        <f t="shared" si="8"/>
        <v>470.80619088564066</v>
      </c>
      <c r="V11" s="29">
        <f t="shared" si="8"/>
        <v>484.51599312123813</v>
      </c>
      <c r="W11" s="29">
        <f t="shared" si="8"/>
        <v>449.29097162510732</v>
      </c>
      <c r="X11" s="29">
        <f t="shared" ref="X11" si="9">SUM(X12:X16)</f>
        <v>521.38822012037826</v>
      </c>
    </row>
    <row r="12" spans="1:24" ht="11.25" customHeight="1" x14ac:dyDescent="0.2">
      <c r="A12" s="41" t="s">
        <v>15</v>
      </c>
      <c r="B12" s="9" t="s">
        <v>16</v>
      </c>
      <c r="C12" s="10">
        <f>PPRD!C12+RCV_RCY!C12+IMP!C12-EXP!C12+STK_CHG!C12-INTMARB!C12-INTAVI!C12</f>
        <v>0</v>
      </c>
      <c r="D12" s="10">
        <f>PPRD!D12+RCV_RCY!D12+IMP!D12-EXP!D12+STK_CHG!D12-INTMARB!D12-INTAVI!D12</f>
        <v>0</v>
      </c>
      <c r="E12" s="10">
        <f>PPRD!E12+RCV_RCY!E12+IMP!E12-EXP!E12+STK_CHG!E12-INTMARB!E12-INTAVI!E12</f>
        <v>0</v>
      </c>
      <c r="F12" s="10">
        <f>PPRD!F12+RCV_RCY!F12+IMP!F12-EXP!F12+STK_CHG!F12-INTMARB!F12-INTAVI!F12</f>
        <v>0</v>
      </c>
      <c r="G12" s="10">
        <f>PPRD!G12+RCV_RCY!G12+IMP!G12-EXP!G12+STK_CHG!G12-INTMARB!G12-INTAVI!G12</f>
        <v>0</v>
      </c>
      <c r="H12" s="10">
        <f>PPRD!H12+RCV_RCY!H12+IMP!H12-EXP!H12+STK_CHG!H12-INTMARB!H12-INTAVI!H12</f>
        <v>0</v>
      </c>
      <c r="I12" s="10">
        <f>PPRD!I12+RCV_RCY!I12+IMP!I12-EXP!I12+STK_CHG!I12-INTMARB!I12-INTAVI!I12</f>
        <v>0</v>
      </c>
      <c r="J12" s="10">
        <f>PPRD!J12+RCV_RCY!J12+IMP!J12-EXP!J12+STK_CHG!J12-INTMARB!J12-INTAVI!J12</f>
        <v>0</v>
      </c>
      <c r="K12" s="10">
        <f>PPRD!K12+RCV_RCY!K12+IMP!K12-EXP!K12+STK_CHG!K12-INTMARB!K12-INTAVI!K12</f>
        <v>0</v>
      </c>
      <c r="L12" s="10">
        <f>PPRD!L12+RCV_RCY!L12+IMP!L12-EXP!L12+STK_CHG!L12-INTMARB!L12-INTAVI!L12</f>
        <v>0</v>
      </c>
      <c r="M12" s="10">
        <f>PPRD!M12+RCV_RCY!M12+IMP!M12-EXP!M12+STK_CHG!M12-INTMARB!M12-INTAVI!M12</f>
        <v>0</v>
      </c>
      <c r="N12" s="10">
        <f>PPRD!N12+RCV_RCY!N12+IMP!N12-EXP!N12+STK_CHG!N12-INTMARB!N12-INTAVI!N12</f>
        <v>0</v>
      </c>
      <c r="O12" s="10">
        <f>PPRD!O12+RCV_RCY!O12+IMP!O12-EXP!O12+STK_CHG!O12-INTMARB!O12-INTAVI!O12</f>
        <v>0</v>
      </c>
      <c r="P12" s="10">
        <f>PPRD!P12+RCV_RCY!P12+IMP!P12-EXP!P12+STK_CHG!P12-INTMARB!P12-INTAVI!P12</f>
        <v>0</v>
      </c>
      <c r="Q12" s="10">
        <f>PPRD!Q12+RCV_RCY!Q12+IMP!Q12-EXP!Q12+STK_CHG!Q12-INTMARB!Q12-INTAVI!Q12</f>
        <v>0</v>
      </c>
      <c r="R12" s="10">
        <f>PPRD!R12+RCV_RCY!R12+IMP!R12-EXP!R12+STK_CHG!R12-INTMARB!R12-INTAVI!R12</f>
        <v>0</v>
      </c>
      <c r="S12" s="10">
        <f>PPRD!S12+RCV_RCY!S12+IMP!S12-EXP!S12+STK_CHG!S12-INTMARB!S12-INTAVI!S12</f>
        <v>0</v>
      </c>
      <c r="T12" s="10">
        <f>PPRD!T12+RCV_RCY!T12+IMP!T12-EXP!T12+STK_CHG!T12-INTMARB!T12-INTAVI!T12</f>
        <v>0</v>
      </c>
      <c r="U12" s="10">
        <f>PPRD!U12+RCV_RCY!U12+IMP!U12-EXP!U12+STK_CHG!U12-INTMARB!U12-INTAVI!U12</f>
        <v>0</v>
      </c>
      <c r="V12" s="10">
        <f>PPRD!V12+RCV_RCY!V12+IMP!V12-EXP!V12+STK_CHG!V12-INTMARB!V12-INTAVI!V12</f>
        <v>0</v>
      </c>
      <c r="W12" s="10">
        <f>PPRD!W12+RCV_RCY!W12+IMP!W12-EXP!W12+STK_CHG!W12-INTMARB!W12-INTAVI!W12</f>
        <v>0</v>
      </c>
      <c r="X12" s="10">
        <f>PPRD!X12+RCV_RCY!X12+IMP!X12-EXP!X12+STK_CHG!X12-INTMARB!X12-INTAVI!X12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PPRD!C13+RCV_RCY!C13+IMP!C13-EXP!C13+STK_CHG!C13-INTMARB!C13-INTAVI!C13</f>
        <v>238.82321582115219</v>
      </c>
      <c r="D13" s="10">
        <f>PPRD!D13+RCV_RCY!D13+IMP!D13-EXP!D13+STK_CHG!D13-INTMARB!D13-INTAVI!D13</f>
        <v>397.42691315563201</v>
      </c>
      <c r="E13" s="10">
        <f>PPRD!E13+RCV_RCY!E13+IMP!E13-EXP!E13+STK_CHG!E13-INTMARB!E13-INTAVI!E13</f>
        <v>346.7283748925193</v>
      </c>
      <c r="F13" s="10">
        <f>PPRD!F13+RCV_RCY!F13+IMP!F13-EXP!F13+STK_CHG!F13-INTMARB!F13-INTAVI!F13</f>
        <v>705.41702493551168</v>
      </c>
      <c r="G13" s="10">
        <f>PPRD!G13+RCV_RCY!G13+IMP!G13-EXP!G13+STK_CHG!G13-INTMARB!G13-INTAVI!G13</f>
        <v>668.88650042992253</v>
      </c>
      <c r="H13" s="10">
        <f>PPRD!H13+RCV_RCY!H13+IMP!H13-EXP!H13+STK_CHG!H13-INTMARB!H13-INTAVI!H13</f>
        <v>365.93508168529655</v>
      </c>
      <c r="I13" s="10">
        <f>PPRD!I13+RCV_RCY!I13+IMP!I13-EXP!I13+STK_CHG!I13-INTMARB!I13-INTAVI!I13</f>
        <v>362.78589853826304</v>
      </c>
      <c r="J13" s="10">
        <f>PPRD!J13+RCV_RCY!J13+IMP!J13-EXP!J13+STK_CHG!J13-INTMARB!J13-INTAVI!J13</f>
        <v>511.42734307824594</v>
      </c>
      <c r="K13" s="10">
        <f>PPRD!K13+RCV_RCY!K13+IMP!K13-EXP!K13+STK_CHG!K13-INTMARB!K13-INTAVI!K13</f>
        <v>503.86930352536541</v>
      </c>
      <c r="L13" s="10">
        <f>PPRD!L13+RCV_RCY!L13+IMP!L13-EXP!L13+STK_CHG!L13-INTMARB!L13-INTAVI!L13</f>
        <v>384.02553740326726</v>
      </c>
      <c r="M13" s="10">
        <f>PPRD!M13+RCV_RCY!M13+IMP!M13-EXP!M13+STK_CHG!M13-INTMARB!M13-INTAVI!M13</f>
        <v>631.72613929492684</v>
      </c>
      <c r="N13" s="10">
        <f>PPRD!N13+RCV_RCY!N13+IMP!N13-EXP!N13+STK_CHG!N13-INTMARB!N13-INTAVI!N13</f>
        <v>574.41100601891651</v>
      </c>
      <c r="O13" s="10">
        <f>PPRD!O13+RCV_RCY!O13+IMP!O13-EXP!O13+STK_CHG!O13-INTMARB!O13-INTAVI!O13</f>
        <v>488.75322441960441</v>
      </c>
      <c r="P13" s="10">
        <f>PPRD!P13+RCV_RCY!P13+IMP!P13-EXP!P13+STK_CHG!P13-INTMARB!P13-INTAVI!P13</f>
        <v>466.07910576096293</v>
      </c>
      <c r="Q13" s="10">
        <f>PPRD!Q13+RCV_RCY!Q13+IMP!Q13-EXP!Q13+STK_CHG!Q13-INTMARB!Q13-INTAVI!Q13</f>
        <v>446.87360275150468</v>
      </c>
      <c r="R13" s="10">
        <f>PPRD!R13+RCV_RCY!R13+IMP!R13-EXP!R13+STK_CHG!R13-INTMARB!R13-INTAVI!R13</f>
        <v>519.53637145313826</v>
      </c>
      <c r="S13" s="10">
        <f>PPRD!S13+RCV_RCY!S13+IMP!S13-EXP!S13+STK_CHG!S13-INTMARB!S13-INTAVI!S13</f>
        <v>521.91676698194328</v>
      </c>
      <c r="T13" s="10">
        <f>PPRD!T13+RCV_RCY!T13+IMP!T13-EXP!T13+STK_CHG!T13-INTMARB!T13-INTAVI!T13</f>
        <v>457.37592433361982</v>
      </c>
      <c r="U13" s="10">
        <f>PPRD!U13+RCV_RCY!U13+IMP!U13-EXP!U13+STK_CHG!U13-INTMARB!U13-INTAVI!U13</f>
        <v>470.80619088564066</v>
      </c>
      <c r="V13" s="10">
        <f>PPRD!V13+RCV_RCY!V13+IMP!V13-EXP!V13+STK_CHG!V13-INTMARB!V13-INTAVI!V13</f>
        <v>484.51599312123813</v>
      </c>
      <c r="W13" s="10">
        <f>PPRD!W13+RCV_RCY!W13+IMP!W13-EXP!W13+STK_CHG!W13-INTMARB!W13-INTAVI!W13</f>
        <v>449.29097162510732</v>
      </c>
      <c r="X13" s="10">
        <f>PPRD!X13+RCV_RCY!X13+IMP!X13-EXP!X13+STK_CHG!X13-INTMARB!X13-INTAVI!X13</f>
        <v>521.38822012037826</v>
      </c>
    </row>
    <row r="14" spans="1:24" ht="11.25" customHeight="1" x14ac:dyDescent="0.2">
      <c r="A14" s="41" t="s">
        <v>19</v>
      </c>
      <c r="B14" s="9" t="s">
        <v>20</v>
      </c>
      <c r="C14" s="10">
        <f>PPRD!C14+RCV_RCY!C14+IMP!C14-EXP!C14+STK_CHG!C14-INTMARB!C14-INTAVI!C14</f>
        <v>0</v>
      </c>
      <c r="D14" s="10">
        <f>PPRD!D14+RCV_RCY!D14+IMP!D14-EXP!D14+STK_CHG!D14-INTMARB!D14-INTAVI!D14</f>
        <v>0</v>
      </c>
      <c r="E14" s="10">
        <f>PPRD!E14+RCV_RCY!E14+IMP!E14-EXP!E14+STK_CHG!E14-INTMARB!E14-INTAVI!E14</f>
        <v>0</v>
      </c>
      <c r="F14" s="10">
        <f>PPRD!F14+RCV_RCY!F14+IMP!F14-EXP!F14+STK_CHG!F14-INTMARB!F14-INTAVI!F14</f>
        <v>0</v>
      </c>
      <c r="G14" s="10">
        <f>PPRD!G14+RCV_RCY!G14+IMP!G14-EXP!G14+STK_CHG!G14-INTMARB!G14-INTAVI!G14</f>
        <v>0</v>
      </c>
      <c r="H14" s="10">
        <f>PPRD!H14+RCV_RCY!H14+IMP!H14-EXP!H14+STK_CHG!H14-INTMARB!H14-INTAVI!H14</f>
        <v>0</v>
      </c>
      <c r="I14" s="10">
        <f>PPRD!I14+RCV_RCY!I14+IMP!I14-EXP!I14+STK_CHG!I14-INTMARB!I14-INTAVI!I14</f>
        <v>0</v>
      </c>
      <c r="J14" s="10">
        <f>PPRD!J14+RCV_RCY!J14+IMP!J14-EXP!J14+STK_CHG!J14-INTMARB!J14-INTAVI!J14</f>
        <v>0</v>
      </c>
      <c r="K14" s="10">
        <f>PPRD!K14+RCV_RCY!K14+IMP!K14-EXP!K14+STK_CHG!K14-INTMARB!K14-INTAVI!K14</f>
        <v>0</v>
      </c>
      <c r="L14" s="10">
        <f>PPRD!L14+RCV_RCY!L14+IMP!L14-EXP!L14+STK_CHG!L14-INTMARB!L14-INTAVI!L14</f>
        <v>0</v>
      </c>
      <c r="M14" s="10">
        <f>PPRD!M14+RCV_RCY!M14+IMP!M14-EXP!M14+STK_CHG!M14-INTMARB!M14-INTAVI!M14</f>
        <v>0</v>
      </c>
      <c r="N14" s="10">
        <f>PPRD!N14+RCV_RCY!N14+IMP!N14-EXP!N14+STK_CHG!N14-INTMARB!N14-INTAVI!N14</f>
        <v>0</v>
      </c>
      <c r="O14" s="10">
        <f>PPRD!O14+RCV_RCY!O14+IMP!O14-EXP!O14+STK_CHG!O14-INTMARB!O14-INTAVI!O14</f>
        <v>0</v>
      </c>
      <c r="P14" s="10">
        <f>PPRD!P14+RCV_RCY!P14+IMP!P14-EXP!P14+STK_CHG!P14-INTMARB!P14-INTAVI!P14</f>
        <v>0</v>
      </c>
      <c r="Q14" s="10">
        <f>PPRD!Q14+RCV_RCY!Q14+IMP!Q14-EXP!Q14+STK_CHG!Q14-INTMARB!Q14-INTAVI!Q14</f>
        <v>0</v>
      </c>
      <c r="R14" s="10">
        <f>PPRD!R14+RCV_RCY!R14+IMP!R14-EXP!R14+STK_CHG!R14-INTMARB!R14-INTAVI!R14</f>
        <v>0</v>
      </c>
      <c r="S14" s="10">
        <f>PPRD!S14+RCV_RCY!S14+IMP!S14-EXP!S14+STK_CHG!S14-INTMARB!S14-INTAVI!S14</f>
        <v>0</v>
      </c>
      <c r="T14" s="10">
        <f>PPRD!T14+RCV_RCY!T14+IMP!T14-EXP!T14+STK_CHG!T14-INTMARB!T14-INTAVI!T14</f>
        <v>0</v>
      </c>
      <c r="U14" s="10">
        <f>PPRD!U14+RCV_RCY!U14+IMP!U14-EXP!U14+STK_CHG!U14-INTMARB!U14-INTAVI!U14</f>
        <v>0</v>
      </c>
      <c r="V14" s="10">
        <f>PPRD!V14+RCV_RCY!V14+IMP!V14-EXP!V14+STK_CHG!V14-INTMARB!V14-INTAVI!V14</f>
        <v>0</v>
      </c>
      <c r="W14" s="10">
        <f>PPRD!W14+RCV_RCY!W14+IMP!W14-EXP!W14+STK_CHG!W14-INTMARB!W14-INTAVI!W14</f>
        <v>0</v>
      </c>
      <c r="X14" s="10">
        <f>PPRD!X14+RCV_RCY!X14+IMP!X14-EXP!X14+STK_CHG!X14-INTMARB!X14-INTAVI!X14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PPRD!C15+RCV_RCY!C15+IMP!C15-EXP!C15+STK_CHG!C15-INTMARB!C15-INTAVI!C15</f>
        <v>0</v>
      </c>
      <c r="D15" s="10">
        <f>PPRD!D15+RCV_RCY!D15+IMP!D15-EXP!D15+STK_CHG!D15-INTMARB!D15-INTAVI!D15</f>
        <v>0</v>
      </c>
      <c r="E15" s="10">
        <f>PPRD!E15+RCV_RCY!E15+IMP!E15-EXP!E15+STK_CHG!E15-INTMARB!E15-INTAVI!E15</f>
        <v>0</v>
      </c>
      <c r="F15" s="10">
        <f>PPRD!F15+RCV_RCY!F15+IMP!F15-EXP!F15+STK_CHG!F15-INTMARB!F15-INTAVI!F15</f>
        <v>0</v>
      </c>
      <c r="G15" s="10">
        <f>PPRD!G15+RCV_RCY!G15+IMP!G15-EXP!G15+STK_CHG!G15-INTMARB!G15-INTAVI!G15</f>
        <v>0</v>
      </c>
      <c r="H15" s="10">
        <f>PPRD!H15+RCV_RCY!H15+IMP!H15-EXP!H15+STK_CHG!H15-INTMARB!H15-INTAVI!H15</f>
        <v>0</v>
      </c>
      <c r="I15" s="10">
        <f>PPRD!I15+RCV_RCY!I15+IMP!I15-EXP!I15+STK_CHG!I15-INTMARB!I15-INTAVI!I15</f>
        <v>0</v>
      </c>
      <c r="J15" s="10">
        <f>PPRD!J15+RCV_RCY!J15+IMP!J15-EXP!J15+STK_CHG!J15-INTMARB!J15-INTAVI!J15</f>
        <v>0</v>
      </c>
      <c r="K15" s="10">
        <f>PPRD!K15+RCV_RCY!K15+IMP!K15-EXP!K15+STK_CHG!K15-INTMARB!K15-INTAVI!K15</f>
        <v>0</v>
      </c>
      <c r="L15" s="10">
        <f>PPRD!L15+RCV_RCY!L15+IMP!L15-EXP!L15+STK_CHG!L15-INTMARB!L15-INTAVI!L15</f>
        <v>0</v>
      </c>
      <c r="M15" s="10">
        <f>PPRD!M15+RCV_RCY!M15+IMP!M15-EXP!M15+STK_CHG!M15-INTMARB!M15-INTAVI!M15</f>
        <v>0</v>
      </c>
      <c r="N15" s="10">
        <f>PPRD!N15+RCV_RCY!N15+IMP!N15-EXP!N15+STK_CHG!N15-INTMARB!N15-INTAVI!N15</f>
        <v>0</v>
      </c>
      <c r="O15" s="10">
        <f>PPRD!O15+RCV_RCY!O15+IMP!O15-EXP!O15+STK_CHG!O15-INTMARB!O15-INTAVI!O15</f>
        <v>0</v>
      </c>
      <c r="P15" s="10">
        <f>PPRD!P15+RCV_RCY!P15+IMP!P15-EXP!P15+STK_CHG!P15-INTMARB!P15-INTAVI!P15</f>
        <v>0</v>
      </c>
      <c r="Q15" s="10">
        <f>PPRD!Q15+RCV_RCY!Q15+IMP!Q15-EXP!Q15+STK_CHG!Q15-INTMARB!Q15-INTAVI!Q15</f>
        <v>0</v>
      </c>
      <c r="R15" s="10">
        <f>PPRD!R15+RCV_RCY!R15+IMP!R15-EXP!R15+STK_CHG!R15-INTMARB!R15-INTAVI!R15</f>
        <v>0</v>
      </c>
      <c r="S15" s="10">
        <f>PPRD!S15+RCV_RCY!S15+IMP!S15-EXP!S15+STK_CHG!S15-INTMARB!S15-INTAVI!S15</f>
        <v>0</v>
      </c>
      <c r="T15" s="10">
        <f>PPRD!T15+RCV_RCY!T15+IMP!T15-EXP!T15+STK_CHG!T15-INTMARB!T15-INTAVI!T15</f>
        <v>0</v>
      </c>
      <c r="U15" s="10">
        <f>PPRD!U15+RCV_RCY!U15+IMP!U15-EXP!U15+STK_CHG!U15-INTMARB!U15-INTAVI!U15</f>
        <v>0</v>
      </c>
      <c r="V15" s="10">
        <f>PPRD!V15+RCV_RCY!V15+IMP!V15-EXP!V15+STK_CHG!V15-INTMARB!V15-INTAVI!V15</f>
        <v>0</v>
      </c>
      <c r="W15" s="10">
        <f>PPRD!W15+RCV_RCY!W15+IMP!W15-EXP!W15+STK_CHG!W15-INTMARB!W15-INTAVI!W15</f>
        <v>0</v>
      </c>
      <c r="X15" s="10">
        <f>PPRD!X15+RCV_RCY!X15+IMP!X15-EXP!X15+STK_CHG!X15-INTMARB!X15-INTAVI!X15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PPRD!C16+RCV_RCY!C16+IMP!C16-EXP!C16+STK_CHG!C16-INTMARB!C16-INTAVI!C16</f>
        <v>0</v>
      </c>
      <c r="D16" s="10">
        <f>PPRD!D16+RCV_RCY!D16+IMP!D16-EXP!D16+STK_CHG!D16-INTMARB!D16-INTAVI!D16</f>
        <v>0</v>
      </c>
      <c r="E16" s="10">
        <f>PPRD!E16+RCV_RCY!E16+IMP!E16-EXP!E16+STK_CHG!E16-INTMARB!E16-INTAVI!E16</f>
        <v>0</v>
      </c>
      <c r="F16" s="10">
        <f>PPRD!F16+RCV_RCY!F16+IMP!F16-EXP!F16+STK_CHG!F16-INTMARB!F16-INTAVI!F16</f>
        <v>0</v>
      </c>
      <c r="G16" s="10">
        <f>PPRD!G16+RCV_RCY!G16+IMP!G16-EXP!G16+STK_CHG!G16-INTMARB!G16-INTAVI!G16</f>
        <v>0</v>
      </c>
      <c r="H16" s="10">
        <f>PPRD!H16+RCV_RCY!H16+IMP!H16-EXP!H16+STK_CHG!H16-INTMARB!H16-INTAVI!H16</f>
        <v>0</v>
      </c>
      <c r="I16" s="10">
        <f>PPRD!I16+RCV_RCY!I16+IMP!I16-EXP!I16+STK_CHG!I16-INTMARB!I16-INTAVI!I16</f>
        <v>0</v>
      </c>
      <c r="J16" s="10">
        <f>PPRD!J16+RCV_RCY!J16+IMP!J16-EXP!J16+STK_CHG!J16-INTMARB!J16-INTAVI!J16</f>
        <v>0</v>
      </c>
      <c r="K16" s="10">
        <f>PPRD!K16+RCV_RCY!K16+IMP!K16-EXP!K16+STK_CHG!K16-INTMARB!K16-INTAVI!K16</f>
        <v>0</v>
      </c>
      <c r="L16" s="10">
        <f>PPRD!L16+RCV_RCY!L16+IMP!L16-EXP!L16+STK_CHG!L16-INTMARB!L16-INTAVI!L16</f>
        <v>0</v>
      </c>
      <c r="M16" s="10">
        <f>PPRD!M16+RCV_RCY!M16+IMP!M16-EXP!M16+STK_CHG!M16-INTMARB!M16-INTAVI!M16</f>
        <v>0</v>
      </c>
      <c r="N16" s="10">
        <f>PPRD!N16+RCV_RCY!N16+IMP!N16-EXP!N16+STK_CHG!N16-INTMARB!N16-INTAVI!N16</f>
        <v>0</v>
      </c>
      <c r="O16" s="10">
        <f>PPRD!O16+RCV_RCY!O16+IMP!O16-EXP!O16+STK_CHG!O16-INTMARB!O16-INTAVI!O16</f>
        <v>0</v>
      </c>
      <c r="P16" s="10">
        <f>PPRD!P16+RCV_RCY!P16+IMP!P16-EXP!P16+STK_CHG!P16-INTMARB!P16-INTAVI!P16</f>
        <v>0</v>
      </c>
      <c r="Q16" s="10">
        <f>PPRD!Q16+RCV_RCY!Q16+IMP!Q16-EXP!Q16+STK_CHG!Q16-INTMARB!Q16-INTAVI!Q16</f>
        <v>0</v>
      </c>
      <c r="R16" s="10">
        <f>PPRD!R16+RCV_RCY!R16+IMP!R16-EXP!R16+STK_CHG!R16-INTMARB!R16-INTAVI!R16</f>
        <v>0</v>
      </c>
      <c r="S16" s="10">
        <f>PPRD!S16+RCV_RCY!S16+IMP!S16-EXP!S16+STK_CHG!S16-INTMARB!S16-INTAVI!S16</f>
        <v>0</v>
      </c>
      <c r="T16" s="10">
        <f>PPRD!T16+RCV_RCY!T16+IMP!T16-EXP!T16+STK_CHG!T16-INTMARB!T16-INTAVI!T16</f>
        <v>0</v>
      </c>
      <c r="U16" s="10">
        <f>PPRD!U16+RCV_RCY!U16+IMP!U16-EXP!U16+STK_CHG!U16-INTMARB!U16-INTAVI!U16</f>
        <v>0</v>
      </c>
      <c r="V16" s="10">
        <f>PPRD!V16+RCV_RCY!V16+IMP!V16-EXP!V16+STK_CHG!V16-INTMARB!V16-INTAVI!V16</f>
        <v>0</v>
      </c>
      <c r="W16" s="10">
        <f>PPRD!W16+RCV_RCY!W16+IMP!W16-EXP!W16+STK_CHG!W16-INTMARB!W16-INTAVI!W16</f>
        <v>0</v>
      </c>
      <c r="X16" s="10">
        <f>PPRD!X16+RCV_RCY!X16+IMP!X16-EXP!X16+STK_CHG!X16-INTMARB!X16-INTAVI!X16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PPRD!C18+RCV_RCY!C18+IMP!C18-EXP!C18+STK_CHG!C18-INTMARB!C18-INTAVI!C18</f>
        <v>0</v>
      </c>
      <c r="D18" s="10">
        <f>PPRD!D18+RCV_RCY!D18+IMP!D18-EXP!D18+STK_CHG!D18-INTMARB!D18-INTAVI!D18</f>
        <v>0</v>
      </c>
      <c r="E18" s="10">
        <f>PPRD!E18+RCV_RCY!E18+IMP!E18-EXP!E18+STK_CHG!E18-INTMARB!E18-INTAVI!E18</f>
        <v>0</v>
      </c>
      <c r="F18" s="10">
        <f>PPRD!F18+RCV_RCY!F18+IMP!F18-EXP!F18+STK_CHG!F18-INTMARB!F18-INTAVI!F18</f>
        <v>0</v>
      </c>
      <c r="G18" s="10">
        <f>PPRD!G18+RCV_RCY!G18+IMP!G18-EXP!G18+STK_CHG!G18-INTMARB!G18-INTAVI!G18</f>
        <v>0</v>
      </c>
      <c r="H18" s="10">
        <f>PPRD!H18+RCV_RCY!H18+IMP!H18-EXP!H18+STK_CHG!H18-INTMARB!H18-INTAVI!H18</f>
        <v>0</v>
      </c>
      <c r="I18" s="10">
        <f>PPRD!I18+RCV_RCY!I18+IMP!I18-EXP!I18+STK_CHG!I18-INTMARB!I18-INTAVI!I18</f>
        <v>0</v>
      </c>
      <c r="J18" s="10">
        <f>PPRD!J18+RCV_RCY!J18+IMP!J18-EXP!J18+STK_CHG!J18-INTMARB!J18-INTAVI!J18</f>
        <v>0</v>
      </c>
      <c r="K18" s="10">
        <f>PPRD!K18+RCV_RCY!K18+IMP!K18-EXP!K18+STK_CHG!K18-INTMARB!K18-INTAVI!K18</f>
        <v>0</v>
      </c>
      <c r="L18" s="10">
        <f>PPRD!L18+RCV_RCY!L18+IMP!L18-EXP!L18+STK_CHG!L18-INTMARB!L18-INTAVI!L18</f>
        <v>0</v>
      </c>
      <c r="M18" s="10">
        <f>PPRD!M18+RCV_RCY!M18+IMP!M18-EXP!M18+STK_CHG!M18-INTMARB!M18-INTAVI!M18</f>
        <v>0</v>
      </c>
      <c r="N18" s="10">
        <f>PPRD!N18+RCV_RCY!N18+IMP!N18-EXP!N18+STK_CHG!N18-INTMARB!N18-INTAVI!N18</f>
        <v>0</v>
      </c>
      <c r="O18" s="10">
        <f>PPRD!O18+RCV_RCY!O18+IMP!O18-EXP!O18+STK_CHG!O18-INTMARB!O18-INTAVI!O18</f>
        <v>0</v>
      </c>
      <c r="P18" s="10">
        <f>PPRD!P18+RCV_RCY!P18+IMP!P18-EXP!P18+STK_CHG!P18-INTMARB!P18-INTAVI!P18</f>
        <v>0</v>
      </c>
      <c r="Q18" s="10">
        <f>PPRD!Q18+RCV_RCY!Q18+IMP!Q18-EXP!Q18+STK_CHG!Q18-INTMARB!Q18-INTAVI!Q18</f>
        <v>0</v>
      </c>
      <c r="R18" s="10">
        <f>PPRD!R18+RCV_RCY!R18+IMP!R18-EXP!R18+STK_CHG!R18-INTMARB!R18-INTAVI!R18</f>
        <v>0</v>
      </c>
      <c r="S18" s="10">
        <f>PPRD!S18+RCV_RCY!S18+IMP!S18-EXP!S18+STK_CHG!S18-INTMARB!S18-INTAVI!S18</f>
        <v>0</v>
      </c>
      <c r="T18" s="10">
        <f>PPRD!T18+RCV_RCY!T18+IMP!T18-EXP!T18+STK_CHG!T18-INTMARB!T18-INTAVI!T18</f>
        <v>0</v>
      </c>
      <c r="U18" s="10">
        <f>PPRD!U18+RCV_RCY!U18+IMP!U18-EXP!U18+STK_CHG!U18-INTMARB!U18-INTAVI!U18</f>
        <v>0</v>
      </c>
      <c r="V18" s="10">
        <f>PPRD!V18+RCV_RCY!V18+IMP!V18-EXP!V18+STK_CHG!V18-INTMARB!V18-INTAVI!V18</f>
        <v>0</v>
      </c>
      <c r="W18" s="10">
        <f>PPRD!W18+RCV_RCY!W18+IMP!W18-EXP!W18+STK_CHG!W18-INTMARB!W18-INTAVI!W18</f>
        <v>0</v>
      </c>
      <c r="X18" s="10">
        <f>PPRD!X18+RCV_RCY!X18+IMP!X18-EXP!X18+STK_CHG!X18-INTMARB!X18-INTAVI!X18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PPRD!C19+RCV_RCY!C19+IMP!C19-EXP!C19+STK_CHG!C19-INTMARB!C19-INTAVI!C19</f>
        <v>0</v>
      </c>
      <c r="D19" s="10">
        <f>PPRD!D19+RCV_RCY!D19+IMP!D19-EXP!D19+STK_CHG!D19-INTMARB!D19-INTAVI!D19</f>
        <v>0</v>
      </c>
      <c r="E19" s="10">
        <f>PPRD!E19+RCV_RCY!E19+IMP!E19-EXP!E19+STK_CHG!E19-INTMARB!E19-INTAVI!E19</f>
        <v>0</v>
      </c>
      <c r="F19" s="10">
        <f>PPRD!F19+RCV_RCY!F19+IMP!F19-EXP!F19+STK_CHG!F19-INTMARB!F19-INTAVI!F19</f>
        <v>0</v>
      </c>
      <c r="G19" s="10">
        <f>PPRD!G19+RCV_RCY!G19+IMP!G19-EXP!G19+STK_CHG!G19-INTMARB!G19-INTAVI!G19</f>
        <v>0</v>
      </c>
      <c r="H19" s="10">
        <f>PPRD!H19+RCV_RCY!H19+IMP!H19-EXP!H19+STK_CHG!H19-INTMARB!H19-INTAVI!H19</f>
        <v>0</v>
      </c>
      <c r="I19" s="10">
        <f>PPRD!I19+RCV_RCY!I19+IMP!I19-EXP!I19+STK_CHG!I19-INTMARB!I19-INTAVI!I19</f>
        <v>0</v>
      </c>
      <c r="J19" s="10">
        <f>PPRD!J19+RCV_RCY!J19+IMP!J19-EXP!J19+STK_CHG!J19-INTMARB!J19-INTAVI!J19</f>
        <v>0</v>
      </c>
      <c r="K19" s="10">
        <f>PPRD!K19+RCV_RCY!K19+IMP!K19-EXP!K19+STK_CHG!K19-INTMARB!K19-INTAVI!K19</f>
        <v>0</v>
      </c>
      <c r="L19" s="10">
        <f>PPRD!L19+RCV_RCY!L19+IMP!L19-EXP!L19+STK_CHG!L19-INTMARB!L19-INTAVI!L19</f>
        <v>0</v>
      </c>
      <c r="M19" s="10">
        <f>PPRD!M19+RCV_RCY!M19+IMP!M19-EXP!M19+STK_CHG!M19-INTMARB!M19-INTAVI!M19</f>
        <v>0</v>
      </c>
      <c r="N19" s="10">
        <f>PPRD!N19+RCV_RCY!N19+IMP!N19-EXP!N19+STK_CHG!N19-INTMARB!N19-INTAVI!N19</f>
        <v>0</v>
      </c>
      <c r="O19" s="10">
        <f>PPRD!O19+RCV_RCY!O19+IMP!O19-EXP!O19+STK_CHG!O19-INTMARB!O19-INTAVI!O19</f>
        <v>0</v>
      </c>
      <c r="P19" s="10">
        <f>PPRD!P19+RCV_RCY!P19+IMP!P19-EXP!P19+STK_CHG!P19-INTMARB!P19-INTAVI!P19</f>
        <v>0</v>
      </c>
      <c r="Q19" s="10">
        <f>PPRD!Q19+RCV_RCY!Q19+IMP!Q19-EXP!Q19+STK_CHG!Q19-INTMARB!Q19-INTAVI!Q19</f>
        <v>0</v>
      </c>
      <c r="R19" s="10">
        <f>PPRD!R19+RCV_RCY!R19+IMP!R19-EXP!R19+STK_CHG!R19-INTMARB!R19-INTAVI!R19</f>
        <v>0</v>
      </c>
      <c r="S19" s="10">
        <f>PPRD!S19+RCV_RCY!S19+IMP!S19-EXP!S19+STK_CHG!S19-INTMARB!S19-INTAVI!S19</f>
        <v>0</v>
      </c>
      <c r="T19" s="10">
        <f>PPRD!T19+RCV_RCY!T19+IMP!T19-EXP!T19+STK_CHG!T19-INTMARB!T19-INTAVI!T19</f>
        <v>0</v>
      </c>
      <c r="U19" s="10">
        <f>PPRD!U19+RCV_RCY!U19+IMP!U19-EXP!U19+STK_CHG!U19-INTMARB!U19-INTAVI!U19</f>
        <v>0</v>
      </c>
      <c r="V19" s="10">
        <f>PPRD!V19+RCV_RCY!V19+IMP!V19-EXP!V19+STK_CHG!V19-INTMARB!V19-INTAVI!V19</f>
        <v>0</v>
      </c>
      <c r="W19" s="10">
        <f>PPRD!W19+RCV_RCY!W19+IMP!W19-EXP!W19+STK_CHG!W19-INTMARB!W19-INTAVI!W19</f>
        <v>0</v>
      </c>
      <c r="X19" s="10">
        <f>PPRD!X19+RCV_RCY!X19+IMP!X19-EXP!X19+STK_CHG!X19-INTMARB!X19-INTAVI!X19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PPRD!C20+RCV_RCY!C20+IMP!C20-EXP!C20+STK_CHG!C20-INTMARB!C20-INTAVI!C20</f>
        <v>0</v>
      </c>
      <c r="D20" s="10">
        <f>PPRD!D20+RCV_RCY!D20+IMP!D20-EXP!D20+STK_CHG!D20-INTMARB!D20-INTAVI!D20</f>
        <v>0</v>
      </c>
      <c r="E20" s="10">
        <f>PPRD!E20+RCV_RCY!E20+IMP!E20-EXP!E20+STK_CHG!E20-INTMARB!E20-INTAVI!E20</f>
        <v>0</v>
      </c>
      <c r="F20" s="10">
        <f>PPRD!F20+RCV_RCY!F20+IMP!F20-EXP!F20+STK_CHG!F20-INTMARB!F20-INTAVI!F20</f>
        <v>0</v>
      </c>
      <c r="G20" s="10">
        <f>PPRD!G20+RCV_RCY!G20+IMP!G20-EXP!G20+STK_CHG!G20-INTMARB!G20-INTAVI!G20</f>
        <v>0</v>
      </c>
      <c r="H20" s="10">
        <f>PPRD!H20+RCV_RCY!H20+IMP!H20-EXP!H20+STK_CHG!H20-INTMARB!H20-INTAVI!H20</f>
        <v>0</v>
      </c>
      <c r="I20" s="10">
        <f>PPRD!I20+RCV_RCY!I20+IMP!I20-EXP!I20+STK_CHG!I20-INTMARB!I20-INTAVI!I20</f>
        <v>0</v>
      </c>
      <c r="J20" s="10">
        <f>PPRD!J20+RCV_RCY!J20+IMP!J20-EXP!J20+STK_CHG!J20-INTMARB!J20-INTAVI!J20</f>
        <v>0</v>
      </c>
      <c r="K20" s="10">
        <f>PPRD!K20+RCV_RCY!K20+IMP!K20-EXP!K20+STK_CHG!K20-INTMARB!K20-INTAVI!K20</f>
        <v>0</v>
      </c>
      <c r="L20" s="10">
        <f>PPRD!L20+RCV_RCY!L20+IMP!L20-EXP!L20+STK_CHG!L20-INTMARB!L20-INTAVI!L20</f>
        <v>0</v>
      </c>
      <c r="M20" s="10">
        <f>PPRD!M20+RCV_RCY!M20+IMP!M20-EXP!M20+STK_CHG!M20-INTMARB!M20-INTAVI!M20</f>
        <v>0</v>
      </c>
      <c r="N20" s="10">
        <f>PPRD!N20+RCV_RCY!N20+IMP!N20-EXP!N20+STK_CHG!N20-INTMARB!N20-INTAVI!N20</f>
        <v>0</v>
      </c>
      <c r="O20" s="10">
        <f>PPRD!O20+RCV_RCY!O20+IMP!O20-EXP!O20+STK_CHG!O20-INTMARB!O20-INTAVI!O20</f>
        <v>0</v>
      </c>
      <c r="P20" s="10">
        <f>PPRD!P20+RCV_RCY!P20+IMP!P20-EXP!P20+STK_CHG!P20-INTMARB!P20-INTAVI!P20</f>
        <v>0</v>
      </c>
      <c r="Q20" s="10">
        <f>PPRD!Q20+RCV_RCY!Q20+IMP!Q20-EXP!Q20+STK_CHG!Q20-INTMARB!Q20-INTAVI!Q20</f>
        <v>0</v>
      </c>
      <c r="R20" s="10">
        <f>PPRD!R20+RCV_RCY!R20+IMP!R20-EXP!R20+STK_CHG!R20-INTMARB!R20-INTAVI!R20</f>
        <v>0</v>
      </c>
      <c r="S20" s="10">
        <f>PPRD!S20+RCV_RCY!S20+IMP!S20-EXP!S20+STK_CHG!S20-INTMARB!S20-INTAVI!S20</f>
        <v>0</v>
      </c>
      <c r="T20" s="10">
        <f>PPRD!T20+RCV_RCY!T20+IMP!T20-EXP!T20+STK_CHG!T20-INTMARB!T20-INTAVI!T20</f>
        <v>0</v>
      </c>
      <c r="U20" s="10">
        <f>PPRD!U20+RCV_RCY!U20+IMP!U20-EXP!U20+STK_CHG!U20-INTMARB!U20-INTAVI!U20</f>
        <v>0</v>
      </c>
      <c r="V20" s="10">
        <f>PPRD!V20+RCV_RCY!V20+IMP!V20-EXP!V20+STK_CHG!V20-INTMARB!V20-INTAVI!V20</f>
        <v>0</v>
      </c>
      <c r="W20" s="10">
        <f>PPRD!W20+RCV_RCY!W20+IMP!W20-EXP!W20+STK_CHG!W20-INTMARB!W20-INTAVI!W20</f>
        <v>0</v>
      </c>
      <c r="X20" s="10">
        <f>PPRD!X20+RCV_RCY!X20+IMP!X20-EXP!X20+STK_CHG!X20-INTMARB!X20-INTAVI!X20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PPRD!C21+RCV_RCY!C21+IMP!C21-EXP!C21+STK_CHG!C21-INTMARB!C21-INTAVI!C21</f>
        <v>0</v>
      </c>
      <c r="D21" s="10">
        <f>PPRD!D21+RCV_RCY!D21+IMP!D21-EXP!D21+STK_CHG!D21-INTMARB!D21-INTAVI!D21</f>
        <v>0</v>
      </c>
      <c r="E21" s="10">
        <f>PPRD!E21+RCV_RCY!E21+IMP!E21-EXP!E21+STK_CHG!E21-INTMARB!E21-INTAVI!E21</f>
        <v>0</v>
      </c>
      <c r="F21" s="10">
        <f>PPRD!F21+RCV_RCY!F21+IMP!F21-EXP!F21+STK_CHG!F21-INTMARB!F21-INTAVI!F21</f>
        <v>0</v>
      </c>
      <c r="G21" s="10">
        <f>PPRD!G21+RCV_RCY!G21+IMP!G21-EXP!G21+STK_CHG!G21-INTMARB!G21-INTAVI!G21</f>
        <v>0</v>
      </c>
      <c r="H21" s="10">
        <f>PPRD!H21+RCV_RCY!H21+IMP!H21-EXP!H21+STK_CHG!H21-INTMARB!H21-INTAVI!H21</f>
        <v>0</v>
      </c>
      <c r="I21" s="10">
        <f>PPRD!I21+RCV_RCY!I21+IMP!I21-EXP!I21+STK_CHG!I21-INTMARB!I21-INTAVI!I21</f>
        <v>0</v>
      </c>
      <c r="J21" s="10">
        <f>PPRD!J21+RCV_RCY!J21+IMP!J21-EXP!J21+STK_CHG!J21-INTMARB!J21-INTAVI!J21</f>
        <v>0</v>
      </c>
      <c r="K21" s="10">
        <f>PPRD!K21+RCV_RCY!K21+IMP!K21-EXP!K21+STK_CHG!K21-INTMARB!K21-INTAVI!K21</f>
        <v>0</v>
      </c>
      <c r="L21" s="10">
        <f>PPRD!L21+RCV_RCY!L21+IMP!L21-EXP!L21+STK_CHG!L21-INTMARB!L21-INTAVI!L21</f>
        <v>0</v>
      </c>
      <c r="M21" s="10">
        <f>PPRD!M21+RCV_RCY!M21+IMP!M21-EXP!M21+STK_CHG!M21-INTMARB!M21-INTAVI!M21</f>
        <v>0</v>
      </c>
      <c r="N21" s="10">
        <f>PPRD!N21+RCV_RCY!N21+IMP!N21-EXP!N21+STK_CHG!N21-INTMARB!N21-INTAVI!N21</f>
        <v>0</v>
      </c>
      <c r="O21" s="10">
        <f>PPRD!O21+RCV_RCY!O21+IMP!O21-EXP!O21+STK_CHG!O21-INTMARB!O21-INTAVI!O21</f>
        <v>0</v>
      </c>
      <c r="P21" s="10">
        <f>PPRD!P21+RCV_RCY!P21+IMP!P21-EXP!P21+STK_CHG!P21-INTMARB!P21-INTAVI!P21</f>
        <v>0</v>
      </c>
      <c r="Q21" s="10">
        <f>PPRD!Q21+RCV_RCY!Q21+IMP!Q21-EXP!Q21+STK_CHG!Q21-INTMARB!Q21-INTAVI!Q21</f>
        <v>0</v>
      </c>
      <c r="R21" s="10">
        <f>PPRD!R21+RCV_RCY!R21+IMP!R21-EXP!R21+STK_CHG!R21-INTMARB!R21-INTAVI!R21</f>
        <v>0</v>
      </c>
      <c r="S21" s="10">
        <f>PPRD!S21+RCV_RCY!S21+IMP!S21-EXP!S21+STK_CHG!S21-INTMARB!S21-INTAVI!S21</f>
        <v>0</v>
      </c>
      <c r="T21" s="10">
        <f>PPRD!T21+RCV_RCY!T21+IMP!T21-EXP!T21+STK_CHG!T21-INTMARB!T21-INTAVI!T21</f>
        <v>0</v>
      </c>
      <c r="U21" s="10">
        <f>PPRD!U21+RCV_RCY!U21+IMP!U21-EXP!U21+STK_CHG!U21-INTMARB!U21-INTAVI!U21</f>
        <v>0</v>
      </c>
      <c r="V21" s="10">
        <f>PPRD!V21+RCV_RCY!V21+IMP!V21-EXP!V21+STK_CHG!V21-INTMARB!V21-INTAVI!V21</f>
        <v>0</v>
      </c>
      <c r="W21" s="10">
        <f>PPRD!W21+RCV_RCY!W21+IMP!W21-EXP!W21+STK_CHG!W21-INTMARB!W21-INTAVI!W21</f>
        <v>0</v>
      </c>
      <c r="X21" s="10">
        <f>PPRD!X21+RCV_RCY!X21+IMP!X21-EXP!X21+STK_CHG!X21-INTMARB!X21-INTAVI!X21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2.3093723129836627</v>
      </c>
      <c r="D22" s="37">
        <f t="shared" si="12"/>
        <v>3.5395528804815131</v>
      </c>
      <c r="E22" s="37">
        <f t="shared" si="12"/>
        <v>3.3590713671539127</v>
      </c>
      <c r="F22" s="37">
        <f t="shared" si="12"/>
        <v>3.988993981083405</v>
      </c>
      <c r="G22" s="37">
        <f t="shared" si="12"/>
        <v>2.7292347377472046</v>
      </c>
      <c r="H22" s="37">
        <f t="shared" si="12"/>
        <v>3.359157351676699</v>
      </c>
      <c r="I22" s="37">
        <f t="shared" si="12"/>
        <v>5.8785038693035254</v>
      </c>
      <c r="J22" s="37">
        <f t="shared" si="12"/>
        <v>5.2486672398968199</v>
      </c>
      <c r="K22" s="37">
        <f t="shared" si="12"/>
        <v>8.1878761822871891</v>
      </c>
      <c r="L22" s="37">
        <f t="shared" si="12"/>
        <v>9.0276010318142728</v>
      </c>
      <c r="M22" s="37">
        <f t="shared" si="12"/>
        <v>8.3978503869303527</v>
      </c>
      <c r="N22" s="37">
        <f t="shared" si="12"/>
        <v>8.1879621668099745</v>
      </c>
      <c r="O22" s="37">
        <f t="shared" si="12"/>
        <v>0.41986242476354252</v>
      </c>
      <c r="P22" s="37">
        <f t="shared" si="12"/>
        <v>7.9779879621668082</v>
      </c>
      <c r="Q22" s="37">
        <f t="shared" si="12"/>
        <v>6.9280309544282019</v>
      </c>
      <c r="R22" s="37">
        <f t="shared" si="12"/>
        <v>8.1880481513327616</v>
      </c>
      <c r="S22" s="37">
        <f t="shared" si="12"/>
        <v>9.4473774720550292</v>
      </c>
      <c r="T22" s="37">
        <f t="shared" si="12"/>
        <v>11.861564918314706</v>
      </c>
      <c r="U22" s="37">
        <f t="shared" si="12"/>
        <v>14.854428202923469</v>
      </c>
      <c r="V22" s="37">
        <f t="shared" si="12"/>
        <v>14.667497850386933</v>
      </c>
      <c r="W22" s="37">
        <f t="shared" si="12"/>
        <v>16.334479793637147</v>
      </c>
      <c r="X22" s="37">
        <f t="shared" ref="X22" si="13">SUM(X23:X24)</f>
        <v>17.755030094582978</v>
      </c>
    </row>
    <row r="23" spans="1:24" ht="11.25" customHeight="1" x14ac:dyDescent="0.2">
      <c r="A23" s="42" t="s">
        <v>37</v>
      </c>
      <c r="B23" s="9" t="s">
        <v>38</v>
      </c>
      <c r="C23" s="10">
        <f>PPRD!C23+RCV_RCY!C23+IMP!C23-EXP!C23+STK_CHG!C23-INTMARB!C23-INTAVI!C23</f>
        <v>2.3093723129836627</v>
      </c>
      <c r="D23" s="10">
        <f>PPRD!D23+RCV_RCY!D23+IMP!D23-EXP!D23+STK_CHG!D23-INTMARB!D23-INTAVI!D23</f>
        <v>3.5395528804815131</v>
      </c>
      <c r="E23" s="10">
        <f>PPRD!E23+RCV_RCY!E23+IMP!E23-EXP!E23+STK_CHG!E23-INTMARB!E23-INTAVI!E23</f>
        <v>3.3590713671539127</v>
      </c>
      <c r="F23" s="10">
        <f>PPRD!F23+RCV_RCY!F23+IMP!F23-EXP!F23+STK_CHG!F23-INTMARB!F23-INTAVI!F23</f>
        <v>3.988993981083405</v>
      </c>
      <c r="G23" s="10">
        <f>PPRD!G23+RCV_RCY!G23+IMP!G23-EXP!G23+STK_CHG!G23-INTMARB!G23-INTAVI!G23</f>
        <v>2.7292347377472046</v>
      </c>
      <c r="H23" s="10">
        <f>PPRD!H23+RCV_RCY!H23+IMP!H23-EXP!H23+STK_CHG!H23-INTMARB!H23-INTAVI!H23</f>
        <v>3.359157351676699</v>
      </c>
      <c r="I23" s="10">
        <f>PPRD!I23+RCV_RCY!I23+IMP!I23-EXP!I23+STK_CHG!I23-INTMARB!I23-INTAVI!I23</f>
        <v>5.8785038693035254</v>
      </c>
      <c r="J23" s="10">
        <f>PPRD!J23+RCV_RCY!J23+IMP!J23-EXP!J23+STK_CHG!J23-INTMARB!J23-INTAVI!J23</f>
        <v>5.2486672398968199</v>
      </c>
      <c r="K23" s="10">
        <f>PPRD!K23+RCV_RCY!K23+IMP!K23-EXP!K23+STK_CHG!K23-INTMARB!K23-INTAVI!K23</f>
        <v>8.1878761822871891</v>
      </c>
      <c r="L23" s="10">
        <f>PPRD!L23+RCV_RCY!L23+IMP!L23-EXP!L23+STK_CHG!L23-INTMARB!L23-INTAVI!L23</f>
        <v>9.0276010318142728</v>
      </c>
      <c r="M23" s="10">
        <f>PPRD!M23+RCV_RCY!M23+IMP!M23-EXP!M23+STK_CHG!M23-INTMARB!M23-INTAVI!M23</f>
        <v>8.3978503869303527</v>
      </c>
      <c r="N23" s="10">
        <f>PPRD!N23+RCV_RCY!N23+IMP!N23-EXP!N23+STK_CHG!N23-INTMARB!N23-INTAVI!N23</f>
        <v>8.1879621668099745</v>
      </c>
      <c r="O23" s="10">
        <f>PPRD!O23+RCV_RCY!O23+IMP!O23-EXP!O23+STK_CHG!O23-INTMARB!O23-INTAVI!O23</f>
        <v>0.41986242476354252</v>
      </c>
      <c r="P23" s="10">
        <f>PPRD!P23+RCV_RCY!P23+IMP!P23-EXP!P23+STK_CHG!P23-INTMARB!P23-INTAVI!P23</f>
        <v>7.9779879621668082</v>
      </c>
      <c r="Q23" s="10">
        <f>PPRD!Q23+RCV_RCY!Q23+IMP!Q23-EXP!Q23+STK_CHG!Q23-INTMARB!Q23-INTAVI!Q23</f>
        <v>6.9280309544282019</v>
      </c>
      <c r="R23" s="10">
        <f>PPRD!R23+RCV_RCY!R23+IMP!R23-EXP!R23+STK_CHG!R23-INTMARB!R23-INTAVI!R23</f>
        <v>8.1880481513327616</v>
      </c>
      <c r="S23" s="10">
        <f>PPRD!S23+RCV_RCY!S23+IMP!S23-EXP!S23+STK_CHG!S23-INTMARB!S23-INTAVI!S23</f>
        <v>9.4473774720550292</v>
      </c>
      <c r="T23" s="10">
        <f>PPRD!T23+RCV_RCY!T23+IMP!T23-EXP!T23+STK_CHG!T23-INTMARB!T23-INTAVI!T23</f>
        <v>11.861564918314706</v>
      </c>
      <c r="U23" s="10">
        <f>PPRD!U23+RCV_RCY!U23+IMP!U23-EXP!U23+STK_CHG!U23-INTMARB!U23-INTAVI!U23</f>
        <v>14.854428202923469</v>
      </c>
      <c r="V23" s="10">
        <f>PPRD!V23+RCV_RCY!V23+IMP!V23-EXP!V23+STK_CHG!V23-INTMARB!V23-INTAVI!V23</f>
        <v>14.667497850386933</v>
      </c>
      <c r="W23" s="10">
        <f>PPRD!W23+RCV_RCY!W23+IMP!W23-EXP!W23+STK_CHG!W23-INTMARB!W23-INTAVI!W23</f>
        <v>16.334479793637147</v>
      </c>
      <c r="X23" s="10">
        <f>PPRD!X23+RCV_RCY!X23+IMP!X23-EXP!X23+STK_CHG!X23-INTMARB!X23-INTAVI!X23</f>
        <v>17.755030094582978</v>
      </c>
    </row>
    <row r="24" spans="1:24" ht="11.25" customHeight="1" x14ac:dyDescent="0.2">
      <c r="A24" s="42" t="s">
        <v>39</v>
      </c>
      <c r="B24" s="9" t="s">
        <v>40</v>
      </c>
      <c r="C24" s="10">
        <f>PPRD!C24+RCV_RCY!C24+IMP!C24-EXP!C24+STK_CHG!C24-INTMARB!C24-INTAVI!C24</f>
        <v>0</v>
      </c>
      <c r="D24" s="10">
        <f>PPRD!D24+RCV_RCY!D24+IMP!D24-EXP!D24+STK_CHG!D24-INTMARB!D24-INTAVI!D24</f>
        <v>0</v>
      </c>
      <c r="E24" s="10">
        <f>PPRD!E24+RCV_RCY!E24+IMP!E24-EXP!E24+STK_CHG!E24-INTMARB!E24-INTAVI!E24</f>
        <v>0</v>
      </c>
      <c r="F24" s="10">
        <f>PPRD!F24+RCV_RCY!F24+IMP!F24-EXP!F24+STK_CHG!F24-INTMARB!F24-INTAVI!F24</f>
        <v>0</v>
      </c>
      <c r="G24" s="10">
        <f>PPRD!G24+RCV_RCY!G24+IMP!G24-EXP!G24+STK_CHG!G24-INTMARB!G24-INTAVI!G24</f>
        <v>0</v>
      </c>
      <c r="H24" s="10">
        <f>PPRD!H24+RCV_RCY!H24+IMP!H24-EXP!H24+STK_CHG!H24-INTMARB!H24-INTAVI!H24</f>
        <v>0</v>
      </c>
      <c r="I24" s="10">
        <f>PPRD!I24+RCV_RCY!I24+IMP!I24-EXP!I24+STK_CHG!I24-INTMARB!I24-INTAVI!I24</f>
        <v>0</v>
      </c>
      <c r="J24" s="10">
        <f>PPRD!J24+RCV_RCY!J24+IMP!J24-EXP!J24+STK_CHG!J24-INTMARB!J24-INTAVI!J24</f>
        <v>0</v>
      </c>
      <c r="K24" s="10">
        <f>PPRD!K24+RCV_RCY!K24+IMP!K24-EXP!K24+STK_CHG!K24-INTMARB!K24-INTAVI!K24</f>
        <v>0</v>
      </c>
      <c r="L24" s="10">
        <f>PPRD!L24+RCV_RCY!L24+IMP!L24-EXP!L24+STK_CHG!L24-INTMARB!L24-INTAVI!L24</f>
        <v>0</v>
      </c>
      <c r="M24" s="10">
        <f>PPRD!M24+RCV_RCY!M24+IMP!M24-EXP!M24+STK_CHG!M24-INTMARB!M24-INTAVI!M24</f>
        <v>0</v>
      </c>
      <c r="N24" s="10">
        <f>PPRD!N24+RCV_RCY!N24+IMP!N24-EXP!N24+STK_CHG!N24-INTMARB!N24-INTAVI!N24</f>
        <v>0</v>
      </c>
      <c r="O24" s="10">
        <f>PPRD!O24+RCV_RCY!O24+IMP!O24-EXP!O24+STK_CHG!O24-INTMARB!O24-INTAVI!O24</f>
        <v>0</v>
      </c>
      <c r="P24" s="10">
        <f>PPRD!P24+RCV_RCY!P24+IMP!P24-EXP!P24+STK_CHG!P24-INTMARB!P24-INTAVI!P24</f>
        <v>0</v>
      </c>
      <c r="Q24" s="10">
        <f>PPRD!Q24+RCV_RCY!Q24+IMP!Q24-EXP!Q24+STK_CHG!Q24-INTMARB!Q24-INTAVI!Q24</f>
        <v>0</v>
      </c>
      <c r="R24" s="10">
        <f>PPRD!R24+RCV_RCY!R24+IMP!R24-EXP!R24+STK_CHG!R24-INTMARB!R24-INTAVI!R24</f>
        <v>0</v>
      </c>
      <c r="S24" s="10">
        <f>PPRD!S24+RCV_RCY!S24+IMP!S24-EXP!S24+STK_CHG!S24-INTMARB!S24-INTAVI!S24</f>
        <v>0</v>
      </c>
      <c r="T24" s="10">
        <f>PPRD!T24+RCV_RCY!T24+IMP!T24-EXP!T24+STK_CHG!T24-INTMARB!T24-INTAVI!T24</f>
        <v>0</v>
      </c>
      <c r="U24" s="10">
        <f>PPRD!U24+RCV_RCY!U24+IMP!U24-EXP!U24+STK_CHG!U24-INTMARB!U24-INTAVI!U24</f>
        <v>0</v>
      </c>
      <c r="V24" s="10">
        <f>PPRD!V24+RCV_RCY!V24+IMP!V24-EXP!V24+STK_CHG!V24-INTMARB!V24-INTAVI!V24</f>
        <v>0</v>
      </c>
      <c r="W24" s="10">
        <f>PPRD!W24+RCV_RCY!W24+IMP!W24-EXP!W24+STK_CHG!W24-INTMARB!W24-INTAVI!W24</f>
        <v>0</v>
      </c>
      <c r="X24" s="10">
        <f>PPRD!X24+RCV_RCY!X24+IMP!X24-EXP!X24+STK_CHG!X24-INTMARB!X24-INTAVI!X24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PPRD!C25+RCV_RCY!C25+IMP!C25-EXP!C25+STK_CHG!C25-INTMARB!C25-INTAVI!C25</f>
        <v>0</v>
      </c>
      <c r="D25" s="37">
        <f>PPRD!D25+RCV_RCY!D25+IMP!D25-EXP!D25+STK_CHG!D25-INTMARB!D25-INTAVI!D25</f>
        <v>0</v>
      </c>
      <c r="E25" s="37">
        <f>PPRD!E25+RCV_RCY!E25+IMP!E25-EXP!E25+STK_CHG!E25-INTMARB!E25-INTAVI!E25</f>
        <v>0</v>
      </c>
      <c r="F25" s="37">
        <f>PPRD!F25+RCV_RCY!F25+IMP!F25-EXP!F25+STK_CHG!F25-INTMARB!F25-INTAVI!F25</f>
        <v>0</v>
      </c>
      <c r="G25" s="37">
        <f>PPRD!G25+RCV_RCY!G25+IMP!G25-EXP!G25+STK_CHG!G25-INTMARB!G25-INTAVI!G25</f>
        <v>0</v>
      </c>
      <c r="H25" s="37">
        <f>PPRD!H25+RCV_RCY!H25+IMP!H25-EXP!H25+STK_CHG!H25-INTMARB!H25-INTAVI!H25</f>
        <v>0</v>
      </c>
      <c r="I25" s="37">
        <f>PPRD!I25+RCV_RCY!I25+IMP!I25-EXP!I25+STK_CHG!I25-INTMARB!I25-INTAVI!I25</f>
        <v>0</v>
      </c>
      <c r="J25" s="37">
        <f>PPRD!J25+RCV_RCY!J25+IMP!J25-EXP!J25+STK_CHG!J25-INTMARB!J25-INTAVI!J25</f>
        <v>0</v>
      </c>
      <c r="K25" s="37">
        <f>PPRD!K25+RCV_RCY!K25+IMP!K25-EXP!K25+STK_CHG!K25-INTMARB!K25-INTAVI!K25</f>
        <v>0</v>
      </c>
      <c r="L25" s="37">
        <f>PPRD!L25+RCV_RCY!L25+IMP!L25-EXP!L25+STK_CHG!L25-INTMARB!L25-INTAVI!L25</f>
        <v>0</v>
      </c>
      <c r="M25" s="37">
        <f>PPRD!M25+RCV_RCY!M25+IMP!M25-EXP!M25+STK_CHG!M25-INTMARB!M25-INTAVI!M25</f>
        <v>0</v>
      </c>
      <c r="N25" s="37">
        <f>PPRD!N25+RCV_RCY!N25+IMP!N25-EXP!N25+STK_CHG!N25-INTMARB!N25-INTAVI!N25</f>
        <v>0</v>
      </c>
      <c r="O25" s="37">
        <f>PPRD!O25+RCV_RCY!O25+IMP!O25-EXP!O25+STK_CHG!O25-INTMARB!O25-INTAVI!O25</f>
        <v>0</v>
      </c>
      <c r="P25" s="37">
        <f>PPRD!P25+RCV_RCY!P25+IMP!P25-EXP!P25+STK_CHG!P25-INTMARB!P25-INTAVI!P25</f>
        <v>0</v>
      </c>
      <c r="Q25" s="37">
        <f>PPRD!Q25+RCV_RCY!Q25+IMP!Q25-EXP!Q25+STK_CHG!Q25-INTMARB!Q25-INTAVI!Q25</f>
        <v>0</v>
      </c>
      <c r="R25" s="37">
        <f>PPRD!R25+RCV_RCY!R25+IMP!R25-EXP!R25+STK_CHG!R25-INTMARB!R25-INTAVI!R25</f>
        <v>0</v>
      </c>
      <c r="S25" s="37">
        <f>PPRD!S25+RCV_RCY!S25+IMP!S25-EXP!S25+STK_CHG!S25-INTMARB!S25-INTAVI!S25</f>
        <v>0</v>
      </c>
      <c r="T25" s="37">
        <f>PPRD!T25+RCV_RCY!T25+IMP!T25-EXP!T25+STK_CHG!T25-INTMARB!T25-INTAVI!T25</f>
        <v>0</v>
      </c>
      <c r="U25" s="37">
        <f>PPRD!U25+RCV_RCY!U25+IMP!U25-EXP!U25+STK_CHG!U25-INTMARB!U25-INTAVI!U25</f>
        <v>0</v>
      </c>
      <c r="V25" s="37">
        <f>PPRD!V25+RCV_RCY!V25+IMP!V25-EXP!V25+STK_CHG!V25-INTMARB!V25-INTAVI!V25</f>
        <v>0</v>
      </c>
      <c r="W25" s="37">
        <f>PPRD!W25+RCV_RCY!W25+IMP!W25-EXP!W25+STK_CHG!W25-INTMARB!W25-INTAVI!W25</f>
        <v>0</v>
      </c>
      <c r="X25" s="37">
        <f>PPRD!X25+RCV_RCY!X25+IMP!X25-EXP!X25+STK_CHG!X25-INTMARB!X25-INTAVI!X25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9993.7921754084255</v>
      </c>
      <c r="D26" s="37">
        <f t="shared" si="14"/>
        <v>11136.683490971625</v>
      </c>
      <c r="E26" s="37">
        <f t="shared" si="14"/>
        <v>10779.217368873602</v>
      </c>
      <c r="F26" s="37">
        <f t="shared" si="14"/>
        <v>10528.928202923473</v>
      </c>
      <c r="G26" s="37">
        <f t="shared" si="14"/>
        <v>10034.303267411866</v>
      </c>
      <c r="H26" s="37">
        <f t="shared" si="14"/>
        <v>9671.180739466894</v>
      </c>
      <c r="I26" s="37">
        <f t="shared" si="14"/>
        <v>10311.760447119517</v>
      </c>
      <c r="J26" s="37">
        <f t="shared" si="14"/>
        <v>10159.906878761822</v>
      </c>
      <c r="K26" s="37">
        <f t="shared" si="14"/>
        <v>9811.4944110060169</v>
      </c>
      <c r="L26" s="37">
        <f t="shared" si="14"/>
        <v>8462.2066208082506</v>
      </c>
      <c r="M26" s="37">
        <f t="shared" si="14"/>
        <v>8475.528030954425</v>
      </c>
      <c r="N26" s="37">
        <f t="shared" si="14"/>
        <v>8489.0525365434223</v>
      </c>
      <c r="O26" s="37">
        <f t="shared" si="14"/>
        <v>8260.8591573516751</v>
      </c>
      <c r="P26" s="37">
        <f t="shared" si="14"/>
        <v>7806.4312983662949</v>
      </c>
      <c r="Q26" s="37">
        <f t="shared" si="14"/>
        <v>7772.9890799656059</v>
      </c>
      <c r="R26" s="37">
        <f t="shared" si="14"/>
        <v>8409.2423903697345</v>
      </c>
      <c r="S26" s="37">
        <f t="shared" si="14"/>
        <v>8541.5886500429933</v>
      </c>
      <c r="T26" s="37">
        <f t="shared" si="14"/>
        <v>9297.1908856405826</v>
      </c>
      <c r="U26" s="37">
        <f t="shared" si="14"/>
        <v>9583.6498710232154</v>
      </c>
      <c r="V26" s="37">
        <f t="shared" si="14"/>
        <v>9737.3155631986265</v>
      </c>
      <c r="W26" s="37">
        <f t="shared" si="14"/>
        <v>9594.2770421324149</v>
      </c>
      <c r="X26" s="37">
        <f t="shared" ref="X26" si="15">SUM(X27,X33)</f>
        <v>10429.817454858125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11149.830352536541</v>
      </c>
      <c r="D27" s="29">
        <f t="shared" si="16"/>
        <v>11726.539724849528</v>
      </c>
      <c r="E27" s="29">
        <f t="shared" si="16"/>
        <v>13585.028374892519</v>
      </c>
      <c r="F27" s="29">
        <f t="shared" si="16"/>
        <v>12374.729320722268</v>
      </c>
      <c r="G27" s="29">
        <f t="shared" si="16"/>
        <v>12926.015133276011</v>
      </c>
      <c r="H27" s="29">
        <f t="shared" si="16"/>
        <v>14594.844368013755</v>
      </c>
      <c r="I27" s="29">
        <f t="shared" si="16"/>
        <v>14350.854944110059</v>
      </c>
      <c r="J27" s="29">
        <f t="shared" si="16"/>
        <v>13706.765692175408</v>
      </c>
      <c r="K27" s="29">
        <f t="shared" si="16"/>
        <v>13174.065262252792</v>
      </c>
      <c r="L27" s="29">
        <f t="shared" si="16"/>
        <v>11440.748151332757</v>
      </c>
      <c r="M27" s="29">
        <f t="shared" si="16"/>
        <v>10244.462080825449</v>
      </c>
      <c r="N27" s="29">
        <f t="shared" si="16"/>
        <v>9786.9428202923464</v>
      </c>
      <c r="O27" s="29">
        <f t="shared" si="16"/>
        <v>8917.5601031814258</v>
      </c>
      <c r="P27" s="29">
        <f t="shared" si="16"/>
        <v>9638.6202063628552</v>
      </c>
      <c r="Q27" s="29">
        <f t="shared" si="16"/>
        <v>10835.241014617368</v>
      </c>
      <c r="R27" s="29">
        <f t="shared" si="16"/>
        <v>11023.607652622528</v>
      </c>
      <c r="S27" s="29">
        <f t="shared" si="16"/>
        <v>11880.368787618228</v>
      </c>
      <c r="T27" s="29">
        <f t="shared" si="16"/>
        <v>12277.901117798794</v>
      </c>
      <c r="U27" s="29">
        <f t="shared" si="16"/>
        <v>12429.873344797934</v>
      </c>
      <c r="V27" s="29">
        <f t="shared" si="16"/>
        <v>12915.844368013759</v>
      </c>
      <c r="W27" s="29">
        <f t="shared" si="16"/>
        <v>11525.333877901978</v>
      </c>
      <c r="X27" s="29">
        <f t="shared" ref="X27" si="17">SUM(X28:X32)</f>
        <v>11287.449527085124</v>
      </c>
    </row>
    <row r="28" spans="1:24" ht="11.25" customHeight="1" x14ac:dyDescent="0.2">
      <c r="A28" s="41" t="s">
        <v>45</v>
      </c>
      <c r="B28" s="9" t="s">
        <v>46</v>
      </c>
      <c r="C28" s="10">
        <f>PPRD!C28+RCV_RCY!C28+IMP!C28-EXP!C28+STK_CHG!C28-INTMARB!C28-INTAVI!C28</f>
        <v>10824.548581255372</v>
      </c>
      <c r="D28" s="10">
        <f>PPRD!D28+RCV_RCY!D28+IMP!D28-EXP!D28+STK_CHG!D28-INTMARB!D28-INTAVI!D28</f>
        <v>11389.64935511608</v>
      </c>
      <c r="E28" s="10">
        <f>PPRD!E28+RCV_RCY!E28+IMP!E28-EXP!E28+STK_CHG!E28-INTMARB!E28-INTAVI!E28</f>
        <v>11963.305846947549</v>
      </c>
      <c r="F28" s="10">
        <f>PPRD!F28+RCV_RCY!F28+IMP!F28-EXP!F28+STK_CHG!F28-INTMARB!F28-INTAVI!F28</f>
        <v>10792.451246775579</v>
      </c>
      <c r="G28" s="10">
        <f>PPRD!G28+RCV_RCY!G28+IMP!G28-EXP!G28+STK_CHG!G28-INTMARB!G28-INTAVI!G28</f>
        <v>12667.368873602753</v>
      </c>
      <c r="H28" s="10">
        <f>PPRD!H28+RCV_RCY!H28+IMP!H28-EXP!H28+STK_CHG!H28-INTMARB!H28-INTAVI!H28</f>
        <v>13751.590713671538</v>
      </c>
      <c r="I28" s="10">
        <f>PPRD!I28+RCV_RCY!I28+IMP!I28-EXP!I28+STK_CHG!I28-INTMARB!I28-INTAVI!I28</f>
        <v>13393.62751504729</v>
      </c>
      <c r="J28" s="10">
        <f>PPRD!J28+RCV_RCY!J28+IMP!J28-EXP!J28+STK_CHG!J28-INTMARB!J28-INTAVI!J28</f>
        <v>13298.678847807394</v>
      </c>
      <c r="K28" s="10">
        <f>PPRD!K28+RCV_RCY!K28+IMP!K28-EXP!K28+STK_CHG!K28-INTMARB!K28-INTAVI!K28</f>
        <v>12724.528546861564</v>
      </c>
      <c r="L28" s="10">
        <f>PPRD!L28+RCV_RCY!L28+IMP!L28-EXP!L28+STK_CHG!L28-INTMARB!L28-INTAVI!L28</f>
        <v>11054.445657781596</v>
      </c>
      <c r="M28" s="10">
        <f>PPRD!M28+RCV_RCY!M28+IMP!M28-EXP!M28+STK_CHG!M28-INTMARB!M28-INTAVI!M28</f>
        <v>9903.7247635425592</v>
      </c>
      <c r="N28" s="10">
        <f>PPRD!N28+RCV_RCY!N28+IMP!N28-EXP!N28+STK_CHG!N28-INTMARB!N28-INTAVI!N28</f>
        <v>9469.2797936371462</v>
      </c>
      <c r="O28" s="10">
        <f>PPRD!O28+RCV_RCY!O28+IMP!O28-EXP!O28+STK_CHG!O28-INTMARB!O28-INTAVI!O28</f>
        <v>8711.3250214961299</v>
      </c>
      <c r="P28" s="10">
        <f>PPRD!P28+RCV_RCY!P28+IMP!P28-EXP!P28+STK_CHG!P28-INTMARB!P28-INTAVI!P28</f>
        <v>9285.9533963886497</v>
      </c>
      <c r="Q28" s="10">
        <f>PPRD!Q28+RCV_RCY!Q28+IMP!Q28-EXP!Q28+STK_CHG!Q28-INTMARB!Q28-INTAVI!Q28</f>
        <v>10204.552708512467</v>
      </c>
      <c r="R28" s="10">
        <f>PPRD!R28+RCV_RCY!R28+IMP!R28-EXP!R28+STK_CHG!R28-INTMARB!R28-INTAVI!R28</f>
        <v>10267.099140154771</v>
      </c>
      <c r="S28" s="10">
        <f>PPRD!S28+RCV_RCY!S28+IMP!S28-EXP!S28+STK_CHG!S28-INTMARB!S28-INTAVI!S28</f>
        <v>11192.566552020635</v>
      </c>
      <c r="T28" s="10">
        <f>PPRD!T28+RCV_RCY!T28+IMP!T28-EXP!T28+STK_CHG!T28-INTMARB!T28-INTAVI!T28</f>
        <v>11336.348925193462</v>
      </c>
      <c r="U28" s="10">
        <f>PPRD!U28+RCV_RCY!U28+IMP!U28-EXP!U28+STK_CHG!U28-INTMARB!U28-INTAVI!U28</f>
        <v>11559.660705073085</v>
      </c>
      <c r="V28" s="10">
        <f>PPRD!V28+RCV_RCY!V28+IMP!V28-EXP!V28+STK_CHG!V28-INTMARB!V28-INTAVI!V28</f>
        <v>11853.765348237317</v>
      </c>
      <c r="W28" s="10">
        <f>PPRD!W28+RCV_RCY!W28+IMP!W28-EXP!W28+STK_CHG!W28-INTMARB!W28-INTAVI!W28</f>
        <v>10398.321496130697</v>
      </c>
      <c r="X28" s="10">
        <f>PPRD!X28+RCV_RCY!X28+IMP!X28-EXP!X28+STK_CHG!X28-INTMARB!X28-INTAVI!X28</f>
        <v>9981.0296646603601</v>
      </c>
    </row>
    <row r="29" spans="1:24" ht="11.25" customHeight="1" x14ac:dyDescent="0.2">
      <c r="A29" s="41" t="s">
        <v>47</v>
      </c>
      <c r="B29" s="9" t="s">
        <v>48</v>
      </c>
      <c r="C29" s="10">
        <f>PPRD!C29+RCV_RCY!C29+IMP!C29-EXP!C29+STK_CHG!C29-INTMARB!C29-INTAVI!C29</f>
        <v>239.64359415305248</v>
      </c>
      <c r="D29" s="10">
        <f>PPRD!D29+RCV_RCY!D29+IMP!D29-EXP!D29+STK_CHG!D29-INTMARB!D29-INTAVI!D29</f>
        <v>299.30799656061907</v>
      </c>
      <c r="E29" s="10">
        <f>PPRD!E29+RCV_RCY!E29+IMP!E29-EXP!E29+STK_CHG!E29-INTMARB!E29-INTAVI!E29</f>
        <v>312.2498710232158</v>
      </c>
      <c r="F29" s="10">
        <f>PPRD!F29+RCV_RCY!F29+IMP!F29-EXP!F29+STK_CHG!F29-INTMARB!F29-INTAVI!F29</f>
        <v>286.00171969045567</v>
      </c>
      <c r="G29" s="10">
        <f>PPRD!G29+RCV_RCY!G29+IMP!G29-EXP!G29+STK_CHG!G29-INTMARB!G29-INTAVI!G29</f>
        <v>258.64625967325884</v>
      </c>
      <c r="H29" s="10">
        <f>PPRD!H29+RCV_RCY!H29+IMP!H29-EXP!H29+STK_CHG!H29-INTMARB!H29-INTAVI!H29</f>
        <v>263.63439380911439</v>
      </c>
      <c r="I29" s="10">
        <f>PPRD!I29+RCV_RCY!I29+IMP!I29-EXP!I29+STK_CHG!I29-INTMARB!I29-INTAVI!I29</f>
        <v>258.84204643164225</v>
      </c>
      <c r="J29" s="10">
        <f>PPRD!J29+RCV_RCY!J29+IMP!J29-EXP!J29+STK_CHG!J29-INTMARB!J29-INTAVI!J29</f>
        <v>245.67162510748068</v>
      </c>
      <c r="K29" s="10">
        <f>PPRD!K29+RCV_RCY!K29+IMP!K29-EXP!K29+STK_CHG!K29-INTMARB!K29-INTAVI!K29</f>
        <v>214.04987102321581</v>
      </c>
      <c r="L29" s="10">
        <f>PPRD!L29+RCV_RCY!L29+IMP!L29-EXP!L29+STK_CHG!L29-INTMARB!L29-INTAVI!L29</f>
        <v>128.75993121238179</v>
      </c>
      <c r="M29" s="10">
        <f>PPRD!M29+RCV_RCY!M29+IMP!M29-EXP!M29+STK_CHG!M29-INTMARB!M29-INTAVI!M29</f>
        <v>137.02897678417889</v>
      </c>
      <c r="N29" s="10">
        <f>PPRD!N29+RCV_RCY!N29+IMP!N29-EXP!N29+STK_CHG!N29-INTMARB!N29-INTAVI!N29</f>
        <v>178.3738607050731</v>
      </c>
      <c r="O29" s="10">
        <f>PPRD!O29+RCV_RCY!O29+IMP!O29-EXP!O29+STK_CHG!O29-INTMARB!O29-INTAVI!O29</f>
        <v>146.47927773000853</v>
      </c>
      <c r="P29" s="10">
        <f>PPRD!P29+RCV_RCY!P29+IMP!P29-EXP!P29+STK_CHG!P29-INTMARB!P29-INTAVI!P29</f>
        <v>102.77171109200343</v>
      </c>
      <c r="Q29" s="10">
        <f>PPRD!Q29+RCV_RCY!Q29+IMP!Q29-EXP!Q29+STK_CHG!Q29-INTMARB!Q29-INTAVI!Q29</f>
        <v>103.95305245055893</v>
      </c>
      <c r="R29" s="10">
        <f>PPRD!R29+RCV_RCY!R29+IMP!R29-EXP!R29+STK_CHG!R29-INTMARB!R29-INTAVI!R29</f>
        <v>120.49097162510748</v>
      </c>
      <c r="S29" s="10">
        <f>PPRD!S29+RCV_RCY!S29+IMP!S29-EXP!S29+STK_CHG!S29-INTMARB!S29-INTAVI!S29</f>
        <v>97.704041272570905</v>
      </c>
      <c r="T29" s="10">
        <f>PPRD!T29+RCV_RCY!T29+IMP!T29-EXP!T29+STK_CHG!T29-INTMARB!T29-INTAVI!T29</f>
        <v>85.075494411006034</v>
      </c>
      <c r="U29" s="10">
        <f>PPRD!U29+RCV_RCY!U29+IMP!U29-EXP!U29+STK_CHG!U29-INTMARB!U29-INTAVI!U29</f>
        <v>88.09277730008597</v>
      </c>
      <c r="V29" s="10">
        <f>PPRD!V29+RCV_RCY!V29+IMP!V29-EXP!V29+STK_CHG!V29-INTMARB!V29-INTAVI!V29</f>
        <v>116.90103181427345</v>
      </c>
      <c r="W29" s="10">
        <f>PPRD!W29+RCV_RCY!W29+IMP!W29-EXP!W29+STK_CHG!W29-INTMARB!W29-INTAVI!W29</f>
        <v>114.06827171109197</v>
      </c>
      <c r="X29" s="10">
        <f>PPRD!X29+RCV_RCY!X29+IMP!X29-EXP!X29+STK_CHG!X29-INTMARB!X29-INTAVI!X29</f>
        <v>101.3256233877902</v>
      </c>
    </row>
    <row r="30" spans="1:24" ht="11.25" customHeight="1" x14ac:dyDescent="0.2">
      <c r="A30" s="41" t="s">
        <v>49</v>
      </c>
      <c r="B30" s="9" t="s">
        <v>50</v>
      </c>
      <c r="C30" s="10">
        <f>PPRD!C30+RCV_RCY!C30+IMP!C30-EXP!C30+STK_CHG!C30-INTMARB!C30-INTAVI!C30</f>
        <v>31.838177128116939</v>
      </c>
      <c r="D30" s="10">
        <f>PPRD!D30+RCV_RCY!D30+IMP!D30-EXP!D30+STK_CHG!D30-INTMARB!D30-INTAVI!D30</f>
        <v>2.0540842648323299</v>
      </c>
      <c r="E30" s="10">
        <f>PPRD!E30+RCV_RCY!E30+IMP!E30-EXP!E30+STK_CHG!E30-INTMARB!E30-INTAVI!E30</f>
        <v>0</v>
      </c>
      <c r="F30" s="10">
        <f>PPRD!F30+RCV_RCY!F30+IMP!F30-EXP!F30+STK_CHG!F30-INTMARB!F30-INTAVI!F30</f>
        <v>0</v>
      </c>
      <c r="G30" s="10">
        <f>PPRD!G30+RCV_RCY!G30+IMP!G30-EXP!G30+STK_CHG!G30-INTMARB!G30-INTAVI!G30</f>
        <v>0</v>
      </c>
      <c r="H30" s="10">
        <f>PPRD!H30+RCV_RCY!H30+IMP!H30-EXP!H30+STK_CHG!H30-INTMARB!H30-INTAVI!H30</f>
        <v>0</v>
      </c>
      <c r="I30" s="10">
        <f>PPRD!I30+RCV_RCY!I30+IMP!I30-EXP!I30+STK_CHG!I30-INTMARB!I30-INTAVI!I30</f>
        <v>0</v>
      </c>
      <c r="J30" s="10">
        <f>PPRD!J30+RCV_RCY!J30+IMP!J30-EXP!J30+STK_CHG!J30-INTMARB!J30-INTAVI!J30</f>
        <v>0</v>
      </c>
      <c r="K30" s="10">
        <f>PPRD!K30+RCV_RCY!K30+IMP!K30-EXP!K30+STK_CHG!K30-INTMARB!K30-INTAVI!K30</f>
        <v>45.18968185726569</v>
      </c>
      <c r="L30" s="10">
        <f>PPRD!L30+RCV_RCY!L30+IMP!L30-EXP!L30+STK_CHG!L30-INTMARB!L30-INTAVI!L30</f>
        <v>36.97334479793637</v>
      </c>
      <c r="M30" s="10">
        <f>PPRD!M30+RCV_RCY!M30+IMP!M30-EXP!M30+STK_CHG!M30-INTMARB!M30-INTAVI!M30</f>
        <v>18.486672398968189</v>
      </c>
      <c r="N30" s="10">
        <f>PPRD!N30+RCV_RCY!N30+IMP!N30-EXP!N30+STK_CHG!N30-INTMARB!N30-INTAVI!N30</f>
        <v>3.0810834049871021</v>
      </c>
      <c r="O30" s="10">
        <f>PPRD!O30+RCV_RCY!O30+IMP!O30-EXP!O30+STK_CHG!O30-INTMARB!O30-INTAVI!O30</f>
        <v>0</v>
      </c>
      <c r="P30" s="10">
        <f>PPRD!P30+RCV_RCY!P30+IMP!P30-EXP!P30+STK_CHG!P30-INTMARB!P30-INTAVI!P30</f>
        <v>184.86672398968179</v>
      </c>
      <c r="Q30" s="10">
        <f>PPRD!Q30+RCV_RCY!Q30+IMP!Q30-EXP!Q30+STK_CHG!Q30-INTMARB!Q30-INTAVI!Q30</f>
        <v>367.67936371453129</v>
      </c>
      <c r="R30" s="10">
        <f>PPRD!R30+RCV_RCY!R30+IMP!R30-EXP!R30+STK_CHG!R30-INTMARB!R30-INTAVI!R30</f>
        <v>546.38383490971626</v>
      </c>
      <c r="S30" s="10">
        <f>PPRD!S30+RCV_RCY!S30+IMP!S30-EXP!S30+STK_CHG!S30-INTMARB!S30-INTAVI!S30</f>
        <v>468.32906276870159</v>
      </c>
      <c r="T30" s="10">
        <f>PPRD!T30+RCV_RCY!T30+IMP!T30-EXP!T30+STK_CHG!T30-INTMARB!T30-INTAVI!T30</f>
        <v>691.64909716251066</v>
      </c>
      <c r="U30" s="10">
        <f>PPRD!U30+RCV_RCY!U30+IMP!U30-EXP!U30+STK_CHG!U30-INTMARB!U30-INTAVI!U30</f>
        <v>610.94135855545994</v>
      </c>
      <c r="V30" s="10">
        <f>PPRD!V30+RCV_RCY!V30+IMP!V30-EXP!V30+STK_CHG!V30-INTMARB!V30-INTAVI!V30</f>
        <v>691.47239896818564</v>
      </c>
      <c r="W30" s="10">
        <f>PPRD!W30+RCV_RCY!W30+IMP!W30-EXP!W30+STK_CHG!W30-INTMARB!W30-INTAVI!W30</f>
        <v>761.15692175408412</v>
      </c>
      <c r="X30" s="10">
        <f>PPRD!X30+RCV_RCY!X30+IMP!X30-EXP!X30+STK_CHG!X30-INTMARB!X30-INTAVI!X30</f>
        <v>913.39363714531373</v>
      </c>
    </row>
    <row r="31" spans="1:24" ht="11.25" customHeight="1" x14ac:dyDescent="0.2">
      <c r="A31" s="41" t="s">
        <v>51</v>
      </c>
      <c r="B31" s="9" t="s">
        <v>52</v>
      </c>
      <c r="C31" s="10">
        <f>PPRD!C31+RCV_RCY!C31+IMP!C31-EXP!C31+STK_CHG!C31-INTMARB!C31-INTAVI!C31</f>
        <v>53.800000000000004</v>
      </c>
      <c r="D31" s="10">
        <f>PPRD!D31+RCV_RCY!D31+IMP!D31-EXP!D31+STK_CHG!D31-INTMARB!D31-INTAVI!D31</f>
        <v>35.528288907996561</v>
      </c>
      <c r="E31" s="10">
        <f>PPRD!E31+RCV_RCY!E31+IMP!E31-EXP!E31+STK_CHG!E31-INTMARB!E31-INTAVI!E31</f>
        <v>0</v>
      </c>
      <c r="F31" s="10">
        <f>PPRD!F31+RCV_RCY!F31+IMP!F31-EXP!F31+STK_CHG!F31-INTMARB!F31-INTAVI!F31</f>
        <v>0</v>
      </c>
      <c r="G31" s="10">
        <f>PPRD!G31+RCV_RCY!G31+IMP!G31-EXP!G31+STK_CHG!G31-INTMARB!G31-INTAVI!G31</f>
        <v>0</v>
      </c>
      <c r="H31" s="10">
        <f>PPRD!H31+RCV_RCY!H31+IMP!H31-EXP!H31+STK_CHG!H31-INTMARB!H31-INTAVI!H31</f>
        <v>279.15116079105763</v>
      </c>
      <c r="I31" s="10">
        <f>PPRD!I31+RCV_RCY!I31+IMP!I31-EXP!I31+STK_CHG!I31-INTMARB!I31-INTAVI!I31</f>
        <v>25.37738607050731</v>
      </c>
      <c r="J31" s="10">
        <f>PPRD!J31+RCV_RCY!J31+IMP!J31-EXP!J31+STK_CHG!J31-INTMARB!J31-INTAVI!J31</f>
        <v>0</v>
      </c>
      <c r="K31" s="10">
        <f>PPRD!K31+RCV_RCY!K31+IMP!K31-EXP!K31+STK_CHG!K31-INTMARB!K31-INTAVI!K31</f>
        <v>180.14617368873598</v>
      </c>
      <c r="L31" s="10">
        <f>PPRD!L31+RCV_RCY!L31+IMP!L31-EXP!L31+STK_CHG!L31-INTMARB!L31-INTAVI!L31</f>
        <v>220.56921754084263</v>
      </c>
      <c r="M31" s="10">
        <f>PPRD!M31+RCV_RCY!M31+IMP!M31-EXP!M31+STK_CHG!M31-INTMARB!M31-INTAVI!M31</f>
        <v>180.14617368873596</v>
      </c>
      <c r="N31" s="10">
        <f>PPRD!N31+RCV_RCY!N31+IMP!N31-EXP!N31+STK_CHG!N31-INTMARB!N31-INTAVI!N31</f>
        <v>136.20808254514185</v>
      </c>
      <c r="O31" s="10">
        <f>PPRD!O31+RCV_RCY!O31+IMP!O31-EXP!O31+STK_CHG!O31-INTMARB!O31-INTAVI!O31</f>
        <v>59.75580395528803</v>
      </c>
      <c r="P31" s="10">
        <f>PPRD!P31+RCV_RCY!P31+IMP!P31-EXP!P31+STK_CHG!P31-INTMARB!P31-INTAVI!P31</f>
        <v>65.028374892519352</v>
      </c>
      <c r="Q31" s="10">
        <f>PPRD!Q31+RCV_RCY!Q31+IMP!Q31-EXP!Q31+STK_CHG!Q31-INTMARB!Q31-INTAVI!Q31</f>
        <v>159.05588993981087</v>
      </c>
      <c r="R31" s="10">
        <f>PPRD!R31+RCV_RCY!R31+IMP!R31-EXP!R31+STK_CHG!R31-INTMARB!R31-INTAVI!R31</f>
        <v>89.633705932932116</v>
      </c>
      <c r="S31" s="10">
        <f>PPRD!S31+RCV_RCY!S31+IMP!S31-EXP!S31+STK_CHG!S31-INTMARB!S31-INTAVI!S31</f>
        <v>121.76913155631989</v>
      </c>
      <c r="T31" s="10">
        <f>PPRD!T31+RCV_RCY!T31+IMP!T31-EXP!T31+STK_CHG!T31-INTMARB!T31-INTAVI!T31</f>
        <v>164.82760103181423</v>
      </c>
      <c r="U31" s="10">
        <f>PPRD!U31+RCV_RCY!U31+IMP!U31-EXP!U31+STK_CHG!U31-INTMARB!U31-INTAVI!U31</f>
        <v>171.17850386930351</v>
      </c>
      <c r="V31" s="10">
        <f>PPRD!V31+RCV_RCY!V31+IMP!V31-EXP!V31+STK_CHG!V31-INTMARB!V31-INTAVI!V31</f>
        <v>253.70558899398114</v>
      </c>
      <c r="W31" s="10">
        <f>PPRD!W31+RCV_RCY!W31+IMP!W31-EXP!W31+STK_CHG!W31-INTMARB!W31-INTAVI!W31</f>
        <v>251.78718830610489</v>
      </c>
      <c r="X31" s="10">
        <f>PPRD!X31+RCV_RCY!X31+IMP!X31-EXP!X31+STK_CHG!X31-INTMARB!X31-INTAVI!X31</f>
        <v>291.7006018916594</v>
      </c>
    </row>
    <row r="32" spans="1:24" ht="11.25" customHeight="1" x14ac:dyDescent="0.2">
      <c r="A32" s="41" t="s">
        <v>53</v>
      </c>
      <c r="B32" s="9" t="s">
        <v>54</v>
      </c>
      <c r="C32" s="10">
        <f>PPRD!C32+RCV_RCY!C32+IMP!C32-EXP!C32+STK_CHG!C32-INTMARB!C32-INTAVI!C32</f>
        <v>0</v>
      </c>
      <c r="D32" s="10">
        <f>PPRD!D32+RCV_RCY!D32+IMP!D32-EXP!D32+STK_CHG!D32-INTMARB!D32-INTAVI!D32</f>
        <v>0</v>
      </c>
      <c r="E32" s="10">
        <f>PPRD!E32+RCV_RCY!E32+IMP!E32-EXP!E32+STK_CHG!E32-INTMARB!E32-INTAVI!E32</f>
        <v>1309.4726569217539</v>
      </c>
      <c r="F32" s="10">
        <f>PPRD!F32+RCV_RCY!F32+IMP!F32-EXP!F32+STK_CHG!F32-INTMARB!F32-INTAVI!F32</f>
        <v>1296.2763542562341</v>
      </c>
      <c r="G32" s="10">
        <f>PPRD!G32+RCV_RCY!G32+IMP!G32-EXP!G32+STK_CHG!G32-INTMARB!G32-INTAVI!G32</f>
        <v>0</v>
      </c>
      <c r="H32" s="10">
        <f>PPRD!H32+RCV_RCY!H32+IMP!H32-EXP!H32+STK_CHG!H32-INTMARB!H32-INTAVI!H32</f>
        <v>300.46809974204638</v>
      </c>
      <c r="I32" s="10">
        <f>PPRD!I32+RCV_RCY!I32+IMP!I32-EXP!I32+STK_CHG!I32-INTMARB!I32-INTAVI!I32</f>
        <v>673.00799656061906</v>
      </c>
      <c r="J32" s="10">
        <f>PPRD!J32+RCV_RCY!J32+IMP!J32-EXP!J32+STK_CHG!J32-INTMARB!J32-INTAVI!J32</f>
        <v>162.41521926053309</v>
      </c>
      <c r="K32" s="10">
        <f>PPRD!K32+RCV_RCY!K32+IMP!K32-EXP!K32+STK_CHG!K32-INTMARB!K32-INTAVI!K32</f>
        <v>10.150988822012041</v>
      </c>
      <c r="L32" s="10">
        <f>PPRD!L32+RCV_RCY!L32+IMP!L32-EXP!L32+STK_CHG!L32-INTMARB!L32-INTAVI!L32</f>
        <v>0</v>
      </c>
      <c r="M32" s="10">
        <f>PPRD!M32+RCV_RCY!M32+IMP!M32-EXP!M32+STK_CHG!M32-INTMARB!M32-INTAVI!M32</f>
        <v>5.0754944110060194</v>
      </c>
      <c r="N32" s="10">
        <f>PPRD!N32+RCV_RCY!N32+IMP!N32-EXP!N32+STK_CHG!N32-INTMARB!N32-INTAVI!N32</f>
        <v>0</v>
      </c>
      <c r="O32" s="10">
        <f>PPRD!O32+RCV_RCY!O32+IMP!O32-EXP!O32+STK_CHG!O32-INTMARB!O32-INTAVI!O32</f>
        <v>0</v>
      </c>
      <c r="P32" s="10">
        <f>PPRD!P32+RCV_RCY!P32+IMP!P32-EXP!P32+STK_CHG!P32-INTMARB!P32-INTAVI!P32</f>
        <v>0</v>
      </c>
      <c r="Q32" s="10">
        <f>PPRD!Q32+RCV_RCY!Q32+IMP!Q32-EXP!Q32+STK_CHG!Q32-INTMARB!Q32-INTAVI!Q32</f>
        <v>0</v>
      </c>
      <c r="R32" s="10">
        <f>PPRD!R32+RCV_RCY!R32+IMP!R32-EXP!R32+STK_CHG!R32-INTMARB!R32-INTAVI!R32</f>
        <v>0</v>
      </c>
      <c r="S32" s="10">
        <f>PPRD!S32+RCV_RCY!S32+IMP!S32-EXP!S32+STK_CHG!S32-INTMARB!S32-INTAVI!S32</f>
        <v>0</v>
      </c>
      <c r="T32" s="10">
        <f>PPRD!T32+RCV_RCY!T32+IMP!T32-EXP!T32+STK_CHG!T32-INTMARB!T32-INTAVI!T32</f>
        <v>0</v>
      </c>
      <c r="U32" s="10">
        <f>PPRD!U32+RCV_RCY!U32+IMP!U32-EXP!U32+STK_CHG!U32-INTMARB!U32-INTAVI!U32</f>
        <v>0</v>
      </c>
      <c r="V32" s="10">
        <f>PPRD!V32+RCV_RCY!V32+IMP!V32-EXP!V32+STK_CHG!V32-INTMARB!V32-INTAVI!V32</f>
        <v>0</v>
      </c>
      <c r="W32" s="10">
        <f>PPRD!W32+RCV_RCY!W32+IMP!W32-EXP!W32+STK_CHG!W32-INTMARB!W32-INTAVI!W32</f>
        <v>0</v>
      </c>
      <c r="X32" s="10">
        <f>PPRD!X32+RCV_RCY!X32+IMP!X32-EXP!X32+STK_CHG!X32-INTMARB!X32-INTAVI!X32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-1156.0381771281161</v>
      </c>
      <c r="D33" s="29">
        <f t="shared" si="18"/>
        <v>-589.85623387790349</v>
      </c>
      <c r="E33" s="29">
        <f t="shared" si="18"/>
        <v>-2805.8110060189169</v>
      </c>
      <c r="F33" s="29">
        <f t="shared" si="18"/>
        <v>-1845.8011177987962</v>
      </c>
      <c r="G33" s="29">
        <f t="shared" si="18"/>
        <v>-2891.7118658641452</v>
      </c>
      <c r="H33" s="29">
        <f t="shared" si="18"/>
        <v>-4923.6636285468621</v>
      </c>
      <c r="I33" s="29">
        <f t="shared" si="18"/>
        <v>-4039.0944969905413</v>
      </c>
      <c r="J33" s="29">
        <f t="shared" si="18"/>
        <v>-3546.8588134135857</v>
      </c>
      <c r="K33" s="29">
        <f t="shared" si="18"/>
        <v>-3362.5708512467745</v>
      </c>
      <c r="L33" s="29">
        <f t="shared" si="18"/>
        <v>-2978.5415305245056</v>
      </c>
      <c r="M33" s="29">
        <f t="shared" si="18"/>
        <v>-1768.9340498710237</v>
      </c>
      <c r="N33" s="29">
        <f t="shared" si="18"/>
        <v>-1297.8902837489247</v>
      </c>
      <c r="O33" s="29">
        <f t="shared" si="18"/>
        <v>-656.70094582975105</v>
      </c>
      <c r="P33" s="29">
        <f t="shared" si="18"/>
        <v>-1832.1889079965604</v>
      </c>
      <c r="Q33" s="29">
        <f t="shared" si="18"/>
        <v>-3062.2519346517624</v>
      </c>
      <c r="R33" s="29">
        <f t="shared" si="18"/>
        <v>-2614.3652622527939</v>
      </c>
      <c r="S33" s="29">
        <f t="shared" si="18"/>
        <v>-3338.7801375752356</v>
      </c>
      <c r="T33" s="29">
        <f t="shared" si="18"/>
        <v>-2980.7102321582115</v>
      </c>
      <c r="U33" s="29">
        <f t="shared" si="18"/>
        <v>-2846.2234737747181</v>
      </c>
      <c r="V33" s="29">
        <f t="shared" si="18"/>
        <v>-3178.5288048151319</v>
      </c>
      <c r="W33" s="29">
        <f t="shared" si="18"/>
        <v>-1931.0568357695622</v>
      </c>
      <c r="X33" s="29">
        <f t="shared" ref="X33" si="19">SUM(X34:X50)</f>
        <v>-857.63207222699862</v>
      </c>
    </row>
    <row r="34" spans="1:24" ht="11.25" customHeight="1" x14ac:dyDescent="0.2">
      <c r="A34" s="41" t="s">
        <v>55</v>
      </c>
      <c r="B34" s="9" t="s">
        <v>56</v>
      </c>
      <c r="C34" s="10">
        <f>PPRD!C34+RCV_RCY!C34+IMP!C34-EXP!C34+STK_CHG!C34-INTMARB!C34-INTAVI!C34</f>
        <v>0</v>
      </c>
      <c r="D34" s="10">
        <f>PPRD!D34+RCV_RCY!D34+IMP!D34-EXP!D34+STK_CHG!D34-INTMARB!D34-INTAVI!D34</f>
        <v>0</v>
      </c>
      <c r="E34" s="10">
        <f>PPRD!E34+RCV_RCY!E34+IMP!E34-EXP!E34+STK_CHG!E34-INTMARB!E34-INTAVI!E34</f>
        <v>0</v>
      </c>
      <c r="F34" s="10">
        <f>PPRD!F34+RCV_RCY!F34+IMP!F34-EXP!F34+STK_CHG!F34-INTMARB!F34-INTAVI!F34</f>
        <v>0</v>
      </c>
      <c r="G34" s="10">
        <f>PPRD!G34+RCV_RCY!G34+IMP!G34-EXP!G34+STK_CHG!G34-INTMARB!G34-INTAVI!G34</f>
        <v>0</v>
      </c>
      <c r="H34" s="10">
        <f>PPRD!H34+RCV_RCY!H34+IMP!H34-EXP!H34+STK_CHG!H34-INTMARB!H34-INTAVI!H34</f>
        <v>0</v>
      </c>
      <c r="I34" s="10">
        <f>PPRD!I34+RCV_RCY!I34+IMP!I34-EXP!I34+STK_CHG!I34-INTMARB!I34-INTAVI!I34</f>
        <v>0</v>
      </c>
      <c r="J34" s="10">
        <f>PPRD!J34+RCV_RCY!J34+IMP!J34-EXP!J34+STK_CHG!J34-INTMARB!J34-INTAVI!J34</f>
        <v>0</v>
      </c>
      <c r="K34" s="10">
        <f>PPRD!K34+RCV_RCY!K34+IMP!K34-EXP!K34+STK_CHG!K34-INTMARB!K34-INTAVI!K34</f>
        <v>0</v>
      </c>
      <c r="L34" s="10">
        <f>PPRD!L34+RCV_RCY!L34+IMP!L34-EXP!L34+STK_CHG!L34-INTMARB!L34-INTAVI!L34</f>
        <v>0</v>
      </c>
      <c r="M34" s="10">
        <f>PPRD!M34+RCV_RCY!M34+IMP!M34-EXP!M34+STK_CHG!M34-INTMARB!M34-INTAVI!M34</f>
        <v>0</v>
      </c>
      <c r="N34" s="10">
        <f>PPRD!N34+RCV_RCY!N34+IMP!N34-EXP!N34+STK_CHG!N34-INTMARB!N34-INTAVI!N34</f>
        <v>0</v>
      </c>
      <c r="O34" s="10">
        <f>PPRD!O34+RCV_RCY!O34+IMP!O34-EXP!O34+STK_CHG!O34-INTMARB!O34-INTAVI!O34</f>
        <v>0</v>
      </c>
      <c r="P34" s="10">
        <f>PPRD!P34+RCV_RCY!P34+IMP!P34-EXP!P34+STK_CHG!P34-INTMARB!P34-INTAVI!P34</f>
        <v>0</v>
      </c>
      <c r="Q34" s="10">
        <f>PPRD!Q34+RCV_RCY!Q34+IMP!Q34-EXP!Q34+STK_CHG!Q34-INTMARB!Q34-INTAVI!Q34</f>
        <v>0</v>
      </c>
      <c r="R34" s="10">
        <f>PPRD!R34+RCV_RCY!R34+IMP!R34-EXP!R34+STK_CHG!R34-INTMARB!R34-INTAVI!R34</f>
        <v>0</v>
      </c>
      <c r="S34" s="10">
        <f>PPRD!S34+RCV_RCY!S34+IMP!S34-EXP!S34+STK_CHG!S34-INTMARB!S34-INTAVI!S34</f>
        <v>0</v>
      </c>
      <c r="T34" s="10">
        <f>PPRD!T34+RCV_RCY!T34+IMP!T34-EXP!T34+STK_CHG!T34-INTMARB!T34-INTAVI!T34</f>
        <v>0</v>
      </c>
      <c r="U34" s="10">
        <f>PPRD!U34+RCV_RCY!U34+IMP!U34-EXP!U34+STK_CHG!U34-INTMARB!U34-INTAVI!U34</f>
        <v>0</v>
      </c>
      <c r="V34" s="10">
        <f>PPRD!V34+RCV_RCY!V34+IMP!V34-EXP!V34+STK_CHG!V34-INTMARB!V34-INTAVI!V34</f>
        <v>0</v>
      </c>
      <c r="W34" s="10">
        <f>PPRD!W34+RCV_RCY!W34+IMP!W34-EXP!W34+STK_CHG!W34-INTMARB!W34-INTAVI!W34</f>
        <v>0</v>
      </c>
      <c r="X34" s="10">
        <f>PPRD!X34+RCV_RCY!X34+IMP!X34-EXP!X34+STK_CHG!X34-INTMARB!X34-INTAVI!X34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PPRD!C35+RCV_RCY!C35+IMP!C35-EXP!C35+STK_CHG!C35-INTMARB!C35-INTAVI!C35</f>
        <v>0</v>
      </c>
      <c r="D35" s="10">
        <f>PPRD!D35+RCV_RCY!D35+IMP!D35-EXP!D35+STK_CHG!D35-INTMARB!D35-INTAVI!D35</f>
        <v>0</v>
      </c>
      <c r="E35" s="10">
        <f>PPRD!E35+RCV_RCY!E35+IMP!E35-EXP!E35+STK_CHG!E35-INTMARB!E35-INTAVI!E35</f>
        <v>0</v>
      </c>
      <c r="F35" s="10">
        <f>PPRD!F35+RCV_RCY!F35+IMP!F35-EXP!F35+STK_CHG!F35-INTMARB!F35-INTAVI!F35</f>
        <v>0</v>
      </c>
      <c r="G35" s="10">
        <f>PPRD!G35+RCV_RCY!G35+IMP!G35-EXP!G35+STK_CHG!G35-INTMARB!G35-INTAVI!G35</f>
        <v>0</v>
      </c>
      <c r="H35" s="10">
        <f>PPRD!H35+RCV_RCY!H35+IMP!H35-EXP!H35+STK_CHG!H35-INTMARB!H35-INTAVI!H35</f>
        <v>0</v>
      </c>
      <c r="I35" s="10">
        <f>PPRD!I35+RCV_RCY!I35+IMP!I35-EXP!I35+STK_CHG!I35-INTMARB!I35-INTAVI!I35</f>
        <v>0</v>
      </c>
      <c r="J35" s="10">
        <f>PPRD!J35+RCV_RCY!J35+IMP!J35-EXP!J35+STK_CHG!J35-INTMARB!J35-INTAVI!J35</f>
        <v>0</v>
      </c>
      <c r="K35" s="10">
        <f>PPRD!K35+RCV_RCY!K35+IMP!K35-EXP!K35+STK_CHG!K35-INTMARB!K35-INTAVI!K35</f>
        <v>0</v>
      </c>
      <c r="L35" s="10">
        <f>PPRD!L35+RCV_RCY!L35+IMP!L35-EXP!L35+STK_CHG!L35-INTMARB!L35-INTAVI!L35</f>
        <v>0</v>
      </c>
      <c r="M35" s="10">
        <f>PPRD!M35+RCV_RCY!M35+IMP!M35-EXP!M35+STK_CHG!M35-INTMARB!M35-INTAVI!M35</f>
        <v>0</v>
      </c>
      <c r="N35" s="10">
        <f>PPRD!N35+RCV_RCY!N35+IMP!N35-EXP!N35+STK_CHG!N35-INTMARB!N35-INTAVI!N35</f>
        <v>0</v>
      </c>
      <c r="O35" s="10">
        <f>PPRD!O35+RCV_RCY!O35+IMP!O35-EXP!O35+STK_CHG!O35-INTMARB!O35-INTAVI!O35</f>
        <v>0</v>
      </c>
      <c r="P35" s="10">
        <f>PPRD!P35+RCV_RCY!P35+IMP!P35-EXP!P35+STK_CHG!P35-INTMARB!P35-INTAVI!P35</f>
        <v>0</v>
      </c>
      <c r="Q35" s="10">
        <f>PPRD!Q35+RCV_RCY!Q35+IMP!Q35-EXP!Q35+STK_CHG!Q35-INTMARB!Q35-INTAVI!Q35</f>
        <v>0</v>
      </c>
      <c r="R35" s="10">
        <f>PPRD!R35+RCV_RCY!R35+IMP!R35-EXP!R35+STK_CHG!R35-INTMARB!R35-INTAVI!R35</f>
        <v>0</v>
      </c>
      <c r="S35" s="10">
        <f>PPRD!S35+RCV_RCY!S35+IMP!S35-EXP!S35+STK_CHG!S35-INTMARB!S35-INTAVI!S35</f>
        <v>0</v>
      </c>
      <c r="T35" s="10">
        <f>PPRD!T35+RCV_RCY!T35+IMP!T35-EXP!T35+STK_CHG!T35-INTMARB!T35-INTAVI!T35</f>
        <v>0</v>
      </c>
      <c r="U35" s="10">
        <f>PPRD!U35+RCV_RCY!U35+IMP!U35-EXP!U35+STK_CHG!U35-INTMARB!U35-INTAVI!U35</f>
        <v>0</v>
      </c>
      <c r="V35" s="10">
        <f>PPRD!V35+RCV_RCY!V35+IMP!V35-EXP!V35+STK_CHG!V35-INTMARB!V35-INTAVI!V35</f>
        <v>0</v>
      </c>
      <c r="W35" s="10">
        <f>PPRD!W35+RCV_RCY!W35+IMP!W35-EXP!W35+STK_CHG!W35-INTMARB!W35-INTAVI!W35</f>
        <v>0</v>
      </c>
      <c r="X35" s="10">
        <f>PPRD!X35+RCV_RCY!X35+IMP!X35-EXP!X35+STK_CHG!X35-INTMARB!X35-INTAVI!X35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PPRD!C36+RCV_RCY!C36+IMP!C36-EXP!C36+STK_CHG!C36-INTMARB!C36-INTAVI!C36</f>
        <v>-53.097850386930354</v>
      </c>
      <c r="D36" s="10">
        <f>PPRD!D36+RCV_RCY!D36+IMP!D36-EXP!D36+STK_CHG!D36-INTMARB!D36-INTAVI!D36</f>
        <v>-14.686672398968181</v>
      </c>
      <c r="E36" s="10">
        <f>PPRD!E36+RCV_RCY!E36+IMP!E36-EXP!E36+STK_CHG!E36-INTMARB!E36-INTAVI!E36</f>
        <v>-28.243508168529658</v>
      </c>
      <c r="F36" s="10">
        <f>PPRD!F36+RCV_RCY!F36+IMP!F36-EXP!F36+STK_CHG!F36-INTMARB!F36-INTAVI!F36</f>
        <v>19.205674978503861</v>
      </c>
      <c r="G36" s="10">
        <f>PPRD!G36+RCV_RCY!G36+IMP!G36-EXP!G36+STK_CHG!G36-INTMARB!G36-INTAVI!G36</f>
        <v>28.243508168529658</v>
      </c>
      <c r="H36" s="10">
        <f>PPRD!H36+RCV_RCY!H36+IMP!H36-EXP!H36+STK_CHG!H36-INTMARB!H36-INTAVI!H36</f>
        <v>-9.1976784178847737</v>
      </c>
      <c r="I36" s="10">
        <f>PPRD!I36+RCV_RCY!I36+IMP!I36-EXP!I36+STK_CHG!I36-INTMARB!I36-INTAVI!I36</f>
        <v>-57.49019776440236</v>
      </c>
      <c r="J36" s="10">
        <f>PPRD!J36+RCV_RCY!J36+IMP!J36-EXP!J36+STK_CHG!J36-INTMARB!J36-INTAVI!J36</f>
        <v>-31.042132416165092</v>
      </c>
      <c r="K36" s="10">
        <f>PPRD!K36+RCV_RCY!K36+IMP!K36-EXP!K36+STK_CHG!K36-INTMARB!K36-INTAVI!K36</f>
        <v>-39.09002579535688</v>
      </c>
      <c r="L36" s="10">
        <f>PPRD!L36+RCV_RCY!L36+IMP!L36-EXP!L36+STK_CHG!L36-INTMARB!L36-INTAVI!L36</f>
        <v>-137.98512467755796</v>
      </c>
      <c r="M36" s="10">
        <f>PPRD!M36+RCV_RCY!M36+IMP!M36-EXP!M36+STK_CHG!M36-INTMARB!M36-INTAVI!M36</f>
        <v>-111.52175408426486</v>
      </c>
      <c r="N36" s="10">
        <f>PPRD!N36+RCV_RCY!N36+IMP!N36-EXP!N36+STK_CHG!N36-INTMARB!N36-INTAVI!N36</f>
        <v>-110.37205503009466</v>
      </c>
      <c r="O36" s="10">
        <f>PPRD!O36+RCV_RCY!O36+IMP!O36-EXP!O36+STK_CHG!O36-INTMARB!O36-INTAVI!O36</f>
        <v>-113.82115219260533</v>
      </c>
      <c r="P36" s="10">
        <f>PPRD!P36+RCV_RCY!P36+IMP!P36-EXP!P36+STK_CHG!P36-INTMARB!P36-INTAVI!P36</f>
        <v>-97.725279449699144</v>
      </c>
      <c r="Q36" s="10">
        <f>PPRD!Q36+RCV_RCY!Q36+IMP!Q36-EXP!Q36+STK_CHG!Q36-INTMARB!Q36-INTAVI!Q36</f>
        <v>-85.078417884780706</v>
      </c>
      <c r="R36" s="10">
        <f>PPRD!R36+RCV_RCY!R36+IMP!R36-EXP!R36+STK_CHG!R36-INTMARB!R36-INTAVI!R36</f>
        <v>-86.22811693895099</v>
      </c>
      <c r="S36" s="10">
        <f>PPRD!S36+RCV_RCY!S36+IMP!S36-EXP!S36+STK_CHG!S36-INTMARB!S36-INTAVI!S36</f>
        <v>-134.81711092003442</v>
      </c>
      <c r="T36" s="10">
        <f>PPRD!T36+RCV_RCY!T36+IMP!T36-EXP!T36+STK_CHG!T36-INTMARB!T36-INTAVI!T36</f>
        <v>-97.443680137575257</v>
      </c>
      <c r="U36" s="10">
        <f>PPRD!U36+RCV_RCY!U36+IMP!U36-EXP!U36+STK_CHG!U36-INTMARB!U36-INTAVI!U36</f>
        <v>-115.55606190885641</v>
      </c>
      <c r="V36" s="10">
        <f>PPRD!V36+RCV_RCY!V36+IMP!V36-EXP!V36+STK_CHG!V36-INTMARB!V36-INTAVI!V36</f>
        <v>-138.54264832330173</v>
      </c>
      <c r="W36" s="10">
        <f>PPRD!W36+RCV_RCY!W36+IMP!W36-EXP!W36+STK_CHG!W36-INTMARB!W36-INTAVI!W36</f>
        <v>-92.317368873602732</v>
      </c>
      <c r="X36" s="10">
        <f>PPRD!X36+RCV_RCY!X36+IMP!X36-EXP!X36+STK_CHG!X36-INTMARB!X36-INTAVI!X36</f>
        <v>-51.742046431642216</v>
      </c>
    </row>
    <row r="37" spans="1:24" ht="11.25" customHeight="1" x14ac:dyDescent="0.2">
      <c r="A37" s="41" t="s">
        <v>61</v>
      </c>
      <c r="B37" s="9" t="s">
        <v>62</v>
      </c>
      <c r="C37" s="10">
        <f>PPRD!C37+RCV_RCY!C37+IMP!C37-EXP!C37+STK_CHG!C37-INTMARB!C37-INTAVI!C37</f>
        <v>-1131.0953568357688</v>
      </c>
      <c r="D37" s="10">
        <f>PPRD!D37+RCV_RCY!D37+IMP!D37-EXP!D37+STK_CHG!D37-INTMARB!D37-INTAVI!D37</f>
        <v>-1128.9791917454861</v>
      </c>
      <c r="E37" s="10">
        <f>PPRD!E37+RCV_RCY!E37+IMP!E37-EXP!E37+STK_CHG!E37-INTMARB!E37-INTAVI!E37</f>
        <v>-2064.3282889079969</v>
      </c>
      <c r="F37" s="10">
        <f>PPRD!F37+RCV_RCY!F37+IMP!F37-EXP!F37+STK_CHG!F37-INTMARB!F37-INTAVI!F37</f>
        <v>-1826.2587274290624</v>
      </c>
      <c r="G37" s="10">
        <f>PPRD!G37+RCV_RCY!G37+IMP!G37-EXP!G37+STK_CHG!G37-INTMARB!G37-INTAVI!G37</f>
        <v>-2008.2497850386933</v>
      </c>
      <c r="H37" s="10">
        <f>PPRD!H37+RCV_RCY!H37+IMP!H37-EXP!H37+STK_CHG!H37-INTMARB!H37-INTAVI!H37</f>
        <v>-2775.4786758383489</v>
      </c>
      <c r="I37" s="10">
        <f>PPRD!I37+RCV_RCY!I37+IMP!I37-EXP!I37+STK_CHG!I37-INTMARB!I37-INTAVI!I37</f>
        <v>-2793.1502149613075</v>
      </c>
      <c r="J37" s="10">
        <f>PPRD!J37+RCV_RCY!J37+IMP!J37-EXP!J37+STK_CHG!J37-INTMARB!J37-INTAVI!J37</f>
        <v>-2286.1380051590713</v>
      </c>
      <c r="K37" s="10">
        <f>PPRD!K37+RCV_RCY!K37+IMP!K37-EXP!K37+STK_CHG!K37-INTMARB!K37-INTAVI!K37</f>
        <v>-2230.9300945829746</v>
      </c>
      <c r="L37" s="10">
        <f>PPRD!L37+RCV_RCY!L37+IMP!L37-EXP!L37+STK_CHG!L37-INTMARB!L37-INTAVI!L37</f>
        <v>-1809.9857265692169</v>
      </c>
      <c r="M37" s="10">
        <f>PPRD!M37+RCV_RCY!M37+IMP!M37-EXP!M37+STK_CHG!M37-INTMARB!M37-INTAVI!M37</f>
        <v>-1422.6901117798798</v>
      </c>
      <c r="N37" s="10">
        <f>PPRD!N37+RCV_RCY!N37+IMP!N37-EXP!N37+STK_CHG!N37-INTMARB!N37-INTAVI!N37</f>
        <v>-1659.6319002579535</v>
      </c>
      <c r="O37" s="10">
        <f>PPRD!O37+RCV_RCY!O37+IMP!O37-EXP!O37+STK_CHG!O37-INTMARB!O37-INTAVI!O37</f>
        <v>-1445.5528804815135</v>
      </c>
      <c r="P37" s="10">
        <f>PPRD!P37+RCV_RCY!P37+IMP!P37-EXP!P37+STK_CHG!P37-INTMARB!P37-INTAVI!P37</f>
        <v>-1656.5142734307822</v>
      </c>
      <c r="Q37" s="10">
        <f>PPRD!Q37+RCV_RCY!Q37+IMP!Q37-EXP!Q37+STK_CHG!Q37-INTMARB!Q37-INTAVI!Q37</f>
        <v>-1665.8672398968183</v>
      </c>
      <c r="R37" s="10">
        <f>PPRD!R37+RCV_RCY!R37+IMP!R37-EXP!R37+STK_CHG!R37-INTMARB!R37-INTAVI!R37</f>
        <v>-1717.8281169389504</v>
      </c>
      <c r="S37" s="10">
        <f>PPRD!S37+RCV_RCY!S37+IMP!S37-EXP!S37+STK_CHG!S37-INTMARB!S37-INTAVI!S37</f>
        <v>-2131.6085984522788</v>
      </c>
      <c r="T37" s="10">
        <f>PPRD!T37+RCV_RCY!T37+IMP!T37-EXP!T37+STK_CHG!T37-INTMARB!T37-INTAVI!T37</f>
        <v>-1956.7301805674972</v>
      </c>
      <c r="U37" s="10">
        <f>PPRD!U37+RCV_RCY!U37+IMP!U37-EXP!U37+STK_CHG!U37-INTMARB!U37-INTAVI!U37</f>
        <v>-2082.4697334479783</v>
      </c>
      <c r="V37" s="10">
        <f>PPRD!V37+RCV_RCY!V37+IMP!V37-EXP!V37+STK_CHG!V37-INTMARB!V37-INTAVI!V37</f>
        <v>-2179.5421324161648</v>
      </c>
      <c r="W37" s="10">
        <f>PPRD!W37+RCV_RCY!W37+IMP!W37-EXP!W37+STK_CHG!W37-INTMARB!W37-INTAVI!W37</f>
        <v>-1845.7529664660356</v>
      </c>
      <c r="X37" s="10">
        <f>PPRD!X37+RCV_RCY!X37+IMP!X37-EXP!X37+STK_CHG!X37-INTMARB!X37-INTAVI!X37</f>
        <v>-1649.3516766981938</v>
      </c>
    </row>
    <row r="38" spans="1:24" ht="11.25" customHeight="1" x14ac:dyDescent="0.2">
      <c r="A38" s="41" t="s">
        <v>63</v>
      </c>
      <c r="B38" s="9" t="s">
        <v>64</v>
      </c>
      <c r="C38" s="10">
        <f>PPRD!C38+RCV_RCY!C38+IMP!C38-EXP!C38+STK_CHG!C38-INTMARB!C38-INTAVI!C38</f>
        <v>2.116165090283749</v>
      </c>
      <c r="D38" s="10">
        <f>PPRD!D38+RCV_RCY!D38+IMP!D38-EXP!D38+STK_CHG!D38-INTMARB!D38-INTAVI!D38</f>
        <v>0</v>
      </c>
      <c r="E38" s="10">
        <f>PPRD!E38+RCV_RCY!E38+IMP!E38-EXP!E38+STK_CHG!E38-INTMARB!E38-INTAVI!E38</f>
        <v>-1.058125537403267</v>
      </c>
      <c r="F38" s="10">
        <f>PPRD!F38+RCV_RCY!F38+IMP!F38-EXP!F38+STK_CHG!F38-INTMARB!F38-INTAVI!F38</f>
        <v>0</v>
      </c>
      <c r="G38" s="10">
        <f>PPRD!G38+RCV_RCY!G38+IMP!G38-EXP!G38+STK_CHG!G38-INTMARB!G38-INTAVI!G38</f>
        <v>0</v>
      </c>
      <c r="H38" s="10">
        <f>PPRD!H38+RCV_RCY!H38+IMP!H38-EXP!H38+STK_CHG!H38-INTMARB!H38-INTAVI!H38</f>
        <v>2.1273430782459162</v>
      </c>
      <c r="I38" s="10">
        <f>PPRD!I38+RCV_RCY!I38+IMP!I38-EXP!I38+STK_CHG!I38-INTMARB!I38-INTAVI!I38</f>
        <v>1.063714531384351</v>
      </c>
      <c r="J38" s="10">
        <f>PPRD!J38+RCV_RCY!J38+IMP!J38-EXP!J38+STK_CHG!J38-INTMARB!J38-INTAVI!J38</f>
        <v>0</v>
      </c>
      <c r="K38" s="10">
        <f>PPRD!K38+RCV_RCY!K38+IMP!K38-EXP!K38+STK_CHG!K38-INTMARB!K38-INTAVI!K38</f>
        <v>-1.0499570077386067</v>
      </c>
      <c r="L38" s="10">
        <f>PPRD!L38+RCV_RCY!L38+IMP!L38-EXP!L38+STK_CHG!L38-INTMARB!L38-INTAVI!L38</f>
        <v>1.0499570077386069</v>
      </c>
      <c r="M38" s="10">
        <f>PPRD!M38+RCV_RCY!M38+IMP!M38-EXP!M38+STK_CHG!M38-INTMARB!M38-INTAVI!M38</f>
        <v>1.0499570077386069</v>
      </c>
      <c r="N38" s="10">
        <f>PPRD!N38+RCV_RCY!N38+IMP!N38-EXP!N38+STK_CHG!N38-INTMARB!N38-INTAVI!N38</f>
        <v>1.0499570077386069</v>
      </c>
      <c r="O38" s="10">
        <f>PPRD!O38+RCV_RCY!O38+IMP!O38-EXP!O38+STK_CHG!O38-INTMARB!O38-INTAVI!O38</f>
        <v>1.0499570077386069</v>
      </c>
      <c r="P38" s="10">
        <f>PPRD!P38+RCV_RCY!P38+IMP!P38-EXP!P38+STK_CHG!P38-INTMARB!P38-INTAVI!P38</f>
        <v>1.0499570077386069</v>
      </c>
      <c r="Q38" s="10">
        <f>PPRD!Q38+RCV_RCY!Q38+IMP!Q38-EXP!Q38+STK_CHG!Q38-INTMARB!Q38-INTAVI!Q38</f>
        <v>1.0499570077386069</v>
      </c>
      <c r="R38" s="10">
        <f>PPRD!R38+RCV_RCY!R38+IMP!R38-EXP!R38+STK_CHG!R38-INTMARB!R38-INTAVI!R38</f>
        <v>1.0499570077386069</v>
      </c>
      <c r="S38" s="10">
        <f>PPRD!S38+RCV_RCY!S38+IMP!S38-EXP!S38+STK_CHG!S38-INTMARB!S38-INTAVI!S38</f>
        <v>1.0499570077386069</v>
      </c>
      <c r="T38" s="10">
        <f>PPRD!T38+RCV_RCY!T38+IMP!T38-EXP!T38+STK_CHG!T38-INTMARB!T38-INTAVI!T38</f>
        <v>0.78237317282889074</v>
      </c>
      <c r="U38" s="10">
        <f>PPRD!U38+RCV_RCY!U38+IMP!U38-EXP!U38+STK_CHG!U38-INTMARB!U38-INTAVI!U38</f>
        <v>1.0402407566638003</v>
      </c>
      <c r="V38" s="10">
        <f>PPRD!V38+RCV_RCY!V38+IMP!V38-EXP!V38+STK_CHG!V38-INTMARB!V38-INTAVI!V38</f>
        <v>1.6403267411865856</v>
      </c>
      <c r="W38" s="10">
        <f>PPRD!W38+RCV_RCY!W38+IMP!W38-EXP!W38+STK_CHG!W38-INTMARB!W38-INTAVI!W38</f>
        <v>1.0853826311263972</v>
      </c>
      <c r="X38" s="10">
        <f>PPRD!X38+RCV_RCY!X38+IMP!X38-EXP!X38+STK_CHG!X38-INTMARB!X38-INTAVI!X38</f>
        <v>1.73688736027515</v>
      </c>
    </row>
    <row r="39" spans="1:24" ht="11.25" customHeight="1" x14ac:dyDescent="0.2">
      <c r="A39" s="41" t="s">
        <v>65</v>
      </c>
      <c r="B39" s="9" t="s">
        <v>66</v>
      </c>
      <c r="C39" s="10">
        <f>PPRD!C39+RCV_RCY!C39+IMP!C39-EXP!C39+STK_CHG!C39-INTMARB!C39-INTAVI!C39</f>
        <v>0</v>
      </c>
      <c r="D39" s="10">
        <f>PPRD!D39+RCV_RCY!D39+IMP!D39-EXP!D39+STK_CHG!D39-INTMARB!D39-INTAVI!D39</f>
        <v>0</v>
      </c>
      <c r="E39" s="10">
        <f>PPRD!E39+RCV_RCY!E39+IMP!E39-EXP!E39+STK_CHG!E39-INTMARB!E39-INTAVI!E39</f>
        <v>0</v>
      </c>
      <c r="F39" s="10">
        <f>PPRD!F39+RCV_RCY!F39+IMP!F39-EXP!F39+STK_CHG!F39-INTMARB!F39-INTAVI!F39</f>
        <v>0</v>
      </c>
      <c r="G39" s="10">
        <f>PPRD!G39+RCV_RCY!G39+IMP!G39-EXP!G39+STK_CHG!G39-INTMARB!G39-INTAVI!G39</f>
        <v>0</v>
      </c>
      <c r="H39" s="10">
        <f>PPRD!H39+RCV_RCY!H39+IMP!H39-EXP!H39+STK_CHG!H39-INTMARB!H39-INTAVI!H39</f>
        <v>0</v>
      </c>
      <c r="I39" s="10">
        <f>PPRD!I39+RCV_RCY!I39+IMP!I39-EXP!I39+STK_CHG!I39-INTMARB!I39-INTAVI!I39</f>
        <v>0</v>
      </c>
      <c r="J39" s="10">
        <f>PPRD!J39+RCV_RCY!J39+IMP!J39-EXP!J39+STK_CHG!J39-INTMARB!J39-INTAVI!J39</f>
        <v>0</v>
      </c>
      <c r="K39" s="10">
        <f>PPRD!K39+RCV_RCY!K39+IMP!K39-EXP!K39+STK_CHG!K39-INTMARB!K39-INTAVI!K39</f>
        <v>0</v>
      </c>
      <c r="L39" s="10">
        <f>PPRD!L39+RCV_RCY!L39+IMP!L39-EXP!L39+STK_CHG!L39-INTMARB!L39-INTAVI!L39</f>
        <v>0</v>
      </c>
      <c r="M39" s="10">
        <f>PPRD!M39+RCV_RCY!M39+IMP!M39-EXP!M39+STK_CHG!M39-INTMARB!M39-INTAVI!M39</f>
        <v>0</v>
      </c>
      <c r="N39" s="10">
        <f>PPRD!N39+RCV_RCY!N39+IMP!N39-EXP!N39+STK_CHG!N39-INTMARB!N39-INTAVI!N39</f>
        <v>0</v>
      </c>
      <c r="O39" s="10">
        <f>PPRD!O39+RCV_RCY!O39+IMP!O39-EXP!O39+STK_CHG!O39-INTMARB!O39-INTAVI!O39</f>
        <v>0</v>
      </c>
      <c r="P39" s="10">
        <f>PPRD!P39+RCV_RCY!P39+IMP!P39-EXP!P39+STK_CHG!P39-INTMARB!P39-INTAVI!P39</f>
        <v>0</v>
      </c>
      <c r="Q39" s="10">
        <f>PPRD!Q39+RCV_RCY!Q39+IMP!Q39-EXP!Q39+STK_CHG!Q39-INTMARB!Q39-INTAVI!Q39</f>
        <v>0</v>
      </c>
      <c r="R39" s="10">
        <f>PPRD!R39+RCV_RCY!R39+IMP!R39-EXP!R39+STK_CHG!R39-INTMARB!R39-INTAVI!R39</f>
        <v>0</v>
      </c>
      <c r="S39" s="10">
        <f>PPRD!S39+RCV_RCY!S39+IMP!S39-EXP!S39+STK_CHG!S39-INTMARB!S39-INTAVI!S39</f>
        <v>0</v>
      </c>
      <c r="T39" s="10">
        <f>PPRD!T39+RCV_RCY!T39+IMP!T39-EXP!T39+STK_CHG!T39-INTMARB!T39-INTAVI!T39</f>
        <v>0</v>
      </c>
      <c r="U39" s="10">
        <f>PPRD!U39+RCV_RCY!U39+IMP!U39-EXP!U39+STK_CHG!U39-INTMARB!U39-INTAVI!U39</f>
        <v>0</v>
      </c>
      <c r="V39" s="10">
        <f>PPRD!V39+RCV_RCY!V39+IMP!V39-EXP!V39+STK_CHG!V39-INTMARB!V39-INTAVI!V39</f>
        <v>0</v>
      </c>
      <c r="W39" s="10">
        <f>PPRD!W39+RCV_RCY!W39+IMP!W39-EXP!W39+STK_CHG!W39-INTMARB!W39-INTAVI!W39</f>
        <v>0</v>
      </c>
      <c r="X39" s="10">
        <f>PPRD!X39+RCV_RCY!X39+IMP!X39-EXP!X39+STK_CHG!X39-INTMARB!X39-INTAVI!X39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PPRD!C40+RCV_RCY!C40+IMP!C40-EXP!C40+STK_CHG!C40-INTMARB!C40-INTAVI!C40</f>
        <v>-154.83662940670678</v>
      </c>
      <c r="D40" s="10">
        <f>PPRD!D40+RCV_RCY!D40+IMP!D40-EXP!D40+STK_CHG!D40-INTMARB!D40-INTAVI!D40</f>
        <v>-156.94325021496132</v>
      </c>
      <c r="E40" s="10">
        <f>PPRD!E40+RCV_RCY!E40+IMP!E40-EXP!E40+STK_CHG!E40-INTMARB!E40-INTAVI!E40</f>
        <v>-133.77042132416165</v>
      </c>
      <c r="F40" s="10">
        <f>PPRD!F40+RCV_RCY!F40+IMP!F40-EXP!F40+STK_CHG!F40-INTMARB!F40-INTAVI!F40</f>
        <v>-166.42304385210662</v>
      </c>
      <c r="G40" s="10">
        <f>PPRD!G40+RCV_RCY!G40+IMP!G40-EXP!G40+STK_CHG!G40-INTMARB!G40-INTAVI!G40</f>
        <v>-181.16938950988822</v>
      </c>
      <c r="H40" s="10">
        <f>PPRD!H40+RCV_RCY!H40+IMP!H40-EXP!H40+STK_CHG!H40-INTMARB!H40-INTAVI!H40</f>
        <v>-220.19312123817713</v>
      </c>
      <c r="I40" s="10">
        <f>PPRD!I40+RCV_RCY!I40+IMP!I40-EXP!I40+STK_CHG!I40-INTMARB!I40-INTAVI!I40</f>
        <v>-263.29957007738602</v>
      </c>
      <c r="J40" s="10">
        <f>PPRD!J40+RCV_RCY!J40+IMP!J40-EXP!J40+STK_CHG!J40-INTMARB!J40-INTAVI!J40</f>
        <v>-259.44548581255373</v>
      </c>
      <c r="K40" s="10">
        <f>PPRD!K40+RCV_RCY!K40+IMP!K40-EXP!K40+STK_CHG!K40-INTMARB!K40-INTAVI!K40</f>
        <v>-303.44909716251072</v>
      </c>
      <c r="L40" s="10">
        <f>PPRD!L40+RCV_RCY!L40+IMP!L40-EXP!L40+STK_CHG!L40-INTMARB!L40-INTAVI!L40</f>
        <v>-328.11152192605346</v>
      </c>
      <c r="M40" s="10">
        <f>PPRD!M40+RCV_RCY!M40+IMP!M40-EXP!M40+STK_CHG!M40-INTMARB!M40-INTAVI!M40</f>
        <v>-319.37076526225269</v>
      </c>
      <c r="N40" s="10">
        <f>PPRD!N40+RCV_RCY!N40+IMP!N40-EXP!N40+STK_CHG!N40-INTMARB!N40-INTAVI!N40</f>
        <v>-280.19750644883914</v>
      </c>
      <c r="O40" s="10">
        <f>PPRD!O40+RCV_RCY!O40+IMP!O40-EXP!O40+STK_CHG!O40-INTMARB!O40-INTAVI!O40</f>
        <v>-265.13198624247627</v>
      </c>
      <c r="P40" s="10">
        <f>PPRD!P40+RCV_RCY!P40+IMP!P40-EXP!P40+STK_CHG!P40-INTMARB!P40-INTAVI!P40</f>
        <v>-351.90593293207229</v>
      </c>
      <c r="Q40" s="10">
        <f>PPRD!Q40+RCV_RCY!Q40+IMP!Q40-EXP!Q40+STK_CHG!Q40-INTMARB!Q40-INTAVI!Q40</f>
        <v>-447.07927773000853</v>
      </c>
      <c r="R40" s="10">
        <f>PPRD!R40+RCV_RCY!R40+IMP!R40-EXP!R40+STK_CHG!R40-INTMARB!R40-INTAVI!R40</f>
        <v>-534.86440240756656</v>
      </c>
      <c r="S40" s="10">
        <f>PPRD!S40+RCV_RCY!S40+IMP!S40-EXP!S40+STK_CHG!S40-INTMARB!S40-INTAVI!S40</f>
        <v>-555.70438521066217</v>
      </c>
      <c r="T40" s="10">
        <f>PPRD!T40+RCV_RCY!T40+IMP!T40-EXP!T40+STK_CHG!T40-INTMARB!T40-INTAVI!T40</f>
        <v>-557.43250214961313</v>
      </c>
      <c r="U40" s="10">
        <f>PPRD!U40+RCV_RCY!U40+IMP!U40-EXP!U40+STK_CHG!U40-INTMARB!U40-INTAVI!U40</f>
        <v>-428.28349097162516</v>
      </c>
      <c r="V40" s="10">
        <f>PPRD!V40+RCV_RCY!V40+IMP!V40-EXP!V40+STK_CHG!V40-INTMARB!V40-INTAVI!V40</f>
        <v>-535.08684436801354</v>
      </c>
      <c r="W40" s="10">
        <f>PPRD!W40+RCV_RCY!W40+IMP!W40-EXP!W40+STK_CHG!W40-INTMARB!W40-INTAVI!W40</f>
        <v>-196.1157351676699</v>
      </c>
      <c r="X40" s="10">
        <f>PPRD!X40+RCV_RCY!X40+IMP!X40-EXP!X40+STK_CHG!X40-INTMARB!X40-INTAVI!X40</f>
        <v>-220.72381771281175</v>
      </c>
    </row>
    <row r="41" spans="1:24" ht="11.25" customHeight="1" x14ac:dyDescent="0.2">
      <c r="A41" s="41" t="s">
        <v>69</v>
      </c>
      <c r="B41" s="9" t="s">
        <v>70</v>
      </c>
      <c r="C41" s="10">
        <f>PPRD!C41+RCV_RCY!C41+IMP!C41-EXP!C41+STK_CHG!C41-INTMARB!C41-INTAVI!C41</f>
        <v>1.0460877042132419</v>
      </c>
      <c r="D41" s="10">
        <f>PPRD!D41+RCV_RCY!D41+IMP!D41-EXP!D41+STK_CHG!D41-INTMARB!D41-INTAVI!D41</f>
        <v>-11.507652622527946</v>
      </c>
      <c r="E41" s="10">
        <f>PPRD!E41+RCV_RCY!E41+IMP!E41-EXP!E41+STK_CHG!E41-INTMARB!E41-INTAVI!E41</f>
        <v>1.0461736887360269</v>
      </c>
      <c r="F41" s="10">
        <f>PPRD!F41+RCV_RCY!F41+IMP!F41-EXP!F41+STK_CHG!F41-INTMARB!F41-INTAVI!F41</f>
        <v>1.0461736887360269</v>
      </c>
      <c r="G41" s="10">
        <f>PPRD!G41+RCV_RCY!G41+IMP!G41-EXP!G41+STK_CHG!G41-INTMARB!G41-INTAVI!G41</f>
        <v>-4.1845227858985394</v>
      </c>
      <c r="H41" s="10">
        <f>PPRD!H41+RCV_RCY!H41+IMP!H41-EXP!H41+STK_CHG!H41-INTMARB!H41-INTAVI!H41</f>
        <v>-4.1067067927773007</v>
      </c>
      <c r="I41" s="10">
        <f>PPRD!I41+RCV_RCY!I41+IMP!I41-EXP!I41+STK_CHG!I41-INTMARB!I41-INTAVI!I41</f>
        <v>-4.1068787618228706</v>
      </c>
      <c r="J41" s="10">
        <f>PPRD!J41+RCV_RCY!J41+IMP!J41-EXP!J41+STK_CHG!J41-INTMARB!J41-INTAVI!J41</f>
        <v>3.0819432502149611</v>
      </c>
      <c r="K41" s="10">
        <f>PPRD!K41+RCV_RCY!K41+IMP!K41-EXP!K41+STK_CHG!K41-INTMARB!K41-INTAVI!K41</f>
        <v>-3.0806534823731728</v>
      </c>
      <c r="L41" s="10">
        <f>PPRD!L41+RCV_RCY!L41+IMP!L41-EXP!L41+STK_CHG!L41-INTMARB!L41-INTAVI!L41</f>
        <v>4.1099742046431631</v>
      </c>
      <c r="M41" s="10">
        <f>PPRD!M41+RCV_RCY!M41+IMP!M41-EXP!M41+STK_CHG!M41-INTMARB!M41-INTAVI!M41</f>
        <v>1.0266552020636279</v>
      </c>
      <c r="N41" s="10">
        <f>PPRD!N41+RCV_RCY!N41+IMP!N41-EXP!N41+STK_CHG!N41-INTMARB!N41-INTAVI!N41</f>
        <v>1.026397248495271</v>
      </c>
      <c r="O41" s="10">
        <f>PPRD!O41+RCV_RCY!O41+IMP!O41-EXP!O41+STK_CHG!O41-INTMARB!O41-INTAVI!O41</f>
        <v>1.026397248495271</v>
      </c>
      <c r="P41" s="10">
        <f>PPRD!P41+RCV_RCY!P41+IMP!P41-EXP!P41+STK_CHG!P41-INTMARB!P41-INTAVI!P41</f>
        <v>1.026397248495271</v>
      </c>
      <c r="Q41" s="10">
        <f>PPRD!Q41+RCV_RCY!Q41+IMP!Q41-EXP!Q41+STK_CHG!Q41-INTMARB!Q41-INTAVI!Q41</f>
        <v>3.079105760963027</v>
      </c>
      <c r="R41" s="10">
        <f>PPRD!R41+RCV_RCY!R41+IMP!R41-EXP!R41+STK_CHG!R41-INTMARB!R41-INTAVI!R41</f>
        <v>2.0527085124677562</v>
      </c>
      <c r="S41" s="10">
        <f>PPRD!S41+RCV_RCY!S41+IMP!S41-EXP!S41+STK_CHG!S41-INTMARB!S41-INTAVI!S41</f>
        <v>0.88684436801375777</v>
      </c>
      <c r="T41" s="10">
        <f>PPRD!T41+RCV_RCY!T41+IMP!T41-EXP!T41+STK_CHG!T41-INTMARB!T41-INTAVI!T41</f>
        <v>0.52373172828890802</v>
      </c>
      <c r="U41" s="10">
        <f>PPRD!U41+RCV_RCY!U41+IMP!U41-EXP!U41+STK_CHG!U41-INTMARB!U41-INTAVI!U41</f>
        <v>1.3516766981943249</v>
      </c>
      <c r="V41" s="10">
        <f>PPRD!V41+RCV_RCY!V41+IMP!V41-EXP!V41+STK_CHG!V41-INTMARB!V41-INTAVI!V41</f>
        <v>0.63559759243336189</v>
      </c>
      <c r="W41" s="10">
        <f>PPRD!W41+RCV_RCY!W41+IMP!W41-EXP!W41+STK_CHG!W41-INTMARB!W41-INTAVI!W41</f>
        <v>0.82355975924333613</v>
      </c>
      <c r="X41" s="10">
        <f>PPRD!X41+RCV_RCY!X41+IMP!X41-EXP!X41+STK_CHG!X41-INTMARB!X41-INTAVI!X41</f>
        <v>0.89208942390369728</v>
      </c>
    </row>
    <row r="42" spans="1:24" ht="11.25" customHeight="1" x14ac:dyDescent="0.2">
      <c r="A42" s="41" t="s">
        <v>71</v>
      </c>
      <c r="B42" s="9" t="s">
        <v>72</v>
      </c>
      <c r="C42" s="10">
        <f>PPRD!C42+RCV_RCY!C42+IMP!C42-EXP!C42+STK_CHG!C42-INTMARB!C42-INTAVI!C42</f>
        <v>-19.131556319862426</v>
      </c>
      <c r="D42" s="10">
        <f>PPRD!D42+RCV_RCY!D42+IMP!D42-EXP!D42+STK_CHG!D42-INTMARB!D42-INTAVI!D42</f>
        <v>-117.97790197764402</v>
      </c>
      <c r="E42" s="10">
        <f>PPRD!E42+RCV_RCY!E42+IMP!E42-EXP!E42+STK_CHG!E42-INTMARB!E42-INTAVI!E42</f>
        <v>-88.217712811693872</v>
      </c>
      <c r="F42" s="10">
        <f>PPRD!F42+RCV_RCY!F42+IMP!F42-EXP!F42+STK_CHG!F42-INTMARB!F42-INTAVI!F42</f>
        <v>39.325967325881344</v>
      </c>
      <c r="G42" s="10">
        <f>PPRD!G42+RCV_RCY!G42+IMP!G42-EXP!G42+STK_CHG!G42-INTMARB!G42-INTAVI!G42</f>
        <v>-42.514531384350818</v>
      </c>
      <c r="H42" s="10">
        <f>PPRD!H42+RCV_RCY!H42+IMP!H42-EXP!H42+STK_CHG!H42-INTMARB!H42-INTAVI!H42</f>
        <v>-127.01702493551164</v>
      </c>
      <c r="I42" s="10">
        <f>PPRD!I42+RCV_RCY!I42+IMP!I42-EXP!I42+STK_CHG!I42-INTMARB!I42-INTAVI!I42</f>
        <v>-78.72957867583834</v>
      </c>
      <c r="J42" s="10">
        <f>PPRD!J42+RCV_RCY!J42+IMP!J42-EXP!J42+STK_CHG!J42-INTMARB!J42-INTAVI!J42</f>
        <v>-136.47394668959589</v>
      </c>
      <c r="K42" s="10">
        <f>PPRD!K42+RCV_RCY!K42+IMP!K42-EXP!K42+STK_CHG!K42-INTMARB!K42-INTAVI!K42</f>
        <v>-159.565864144454</v>
      </c>
      <c r="L42" s="10">
        <f>PPRD!L42+RCV_RCY!L42+IMP!L42-EXP!L42+STK_CHG!L42-INTMARB!L42-INTAVI!L42</f>
        <v>-159.55864144454</v>
      </c>
      <c r="M42" s="10">
        <f>PPRD!M42+RCV_RCY!M42+IMP!M42-EXP!M42+STK_CHG!M42-INTMARB!M42-INTAVI!M42</f>
        <v>-137.51427343078245</v>
      </c>
      <c r="N42" s="10">
        <f>PPRD!N42+RCV_RCY!N42+IMP!N42-EXP!N42+STK_CHG!N42-INTMARB!N42-INTAVI!N42</f>
        <v>-97.624677558039494</v>
      </c>
      <c r="O42" s="10">
        <f>PPRD!O42+RCV_RCY!O42+IMP!O42-EXP!O42+STK_CHG!O42-INTMARB!O42-INTAVI!O42</f>
        <v>-67.182631126397254</v>
      </c>
      <c r="P42" s="10">
        <f>PPRD!P42+RCV_RCY!P42+IMP!P42-EXP!P42+STK_CHG!P42-INTMARB!P42-INTAVI!P42</f>
        <v>-59.83439380911436</v>
      </c>
      <c r="Q42" s="10">
        <f>PPRD!Q42+RCV_RCY!Q42+IMP!Q42-EXP!Q42+STK_CHG!Q42-INTMARB!Q42-INTAVI!Q42</f>
        <v>-112.32089423903695</v>
      </c>
      <c r="R42" s="10">
        <f>PPRD!R42+RCV_RCY!R42+IMP!R42-EXP!R42+STK_CHG!R42-INTMARB!R42-INTAVI!R42</f>
        <v>-124.91762682717106</v>
      </c>
      <c r="S42" s="10">
        <f>PPRD!S42+RCV_RCY!S42+IMP!S42-EXP!S42+STK_CHG!S42-INTMARB!S42-INTAVI!S42</f>
        <v>-114.59045571797076</v>
      </c>
      <c r="T42" s="10">
        <f>PPRD!T42+RCV_RCY!T42+IMP!T42-EXP!T42+STK_CHG!T42-INTMARB!T42-INTAVI!T42</f>
        <v>-240.83602751504728</v>
      </c>
      <c r="U42" s="10">
        <f>PPRD!U42+RCV_RCY!U42+IMP!U42-EXP!U42+STK_CHG!U42-INTMARB!U42-INTAVI!U42</f>
        <v>-200.82304385210657</v>
      </c>
      <c r="V42" s="10">
        <f>PPRD!V42+RCV_RCY!V42+IMP!V42-EXP!V42+STK_CHG!V42-INTMARB!V42-INTAVI!V42</f>
        <v>-188.03809114359413</v>
      </c>
      <c r="W42" s="10">
        <f>PPRD!W42+RCV_RCY!W42+IMP!W42-EXP!W42+STK_CHG!W42-INTMARB!W42-INTAVI!W42</f>
        <v>-157.14411006018918</v>
      </c>
      <c r="X42" s="10">
        <f>PPRD!X42+RCV_RCY!X42+IMP!X42-EXP!X42+STK_CHG!X42-INTMARB!X42-INTAVI!X42</f>
        <v>-174.46466036113495</v>
      </c>
    </row>
    <row r="43" spans="1:24" ht="11.25" customHeight="1" x14ac:dyDescent="0.2">
      <c r="A43" s="41" t="s">
        <v>73</v>
      </c>
      <c r="B43" s="9" t="s">
        <v>74</v>
      </c>
      <c r="C43" s="10">
        <f>PPRD!C43+RCV_RCY!C43+IMP!C43-EXP!C43+STK_CHG!C43-INTMARB!C43-INTAVI!C43</f>
        <v>-1016.7669819432501</v>
      </c>
      <c r="D43" s="10">
        <f>PPRD!D43+RCV_RCY!D43+IMP!D43-EXP!D43+STK_CHG!D43-INTMARB!D43-INTAVI!D43</f>
        <v>-1195.4715391229581</v>
      </c>
      <c r="E43" s="10">
        <f>PPRD!E43+RCV_RCY!E43+IMP!E43-EXP!E43+STK_CHG!E43-INTMARB!E43-INTAVI!E43</f>
        <v>-1654.5570937231294</v>
      </c>
      <c r="F43" s="10">
        <f>PPRD!F43+RCV_RCY!F43+IMP!F43-EXP!F43+STK_CHG!F43-INTMARB!F43-INTAVI!F43</f>
        <v>-879.14402407566661</v>
      </c>
      <c r="G43" s="10">
        <f>PPRD!G43+RCV_RCY!G43+IMP!G43-EXP!G43+STK_CHG!G43-INTMARB!G43-INTAVI!G43</f>
        <v>-1135.9033533963884</v>
      </c>
      <c r="H43" s="10">
        <f>PPRD!H43+RCV_RCY!H43+IMP!H43-EXP!H43+STK_CHG!H43-INTMARB!H43-INTAVI!H43</f>
        <v>-1777.8016337059328</v>
      </c>
      <c r="I43" s="10">
        <f>PPRD!I43+RCV_RCY!I43+IMP!I43-EXP!I43+STK_CHG!I43-INTMARB!I43-INTAVI!I43</f>
        <v>-1333.0944110060186</v>
      </c>
      <c r="J43" s="10">
        <f>PPRD!J43+RCV_RCY!J43+IMP!J43-EXP!J43+STK_CHG!J43-INTMARB!J43-INTAVI!J43</f>
        <v>-849.35984522785907</v>
      </c>
      <c r="K43" s="10">
        <f>PPRD!K43+RCV_RCY!K43+IMP!K43-EXP!K43+STK_CHG!K43-INTMARB!K43-INTAVI!K43</f>
        <v>-299.89492691315598</v>
      </c>
      <c r="L43" s="10">
        <f>PPRD!L43+RCV_RCY!L43+IMP!L43-EXP!L43+STK_CHG!L43-INTMARB!L43-INTAVI!L43</f>
        <v>-307.08417884780738</v>
      </c>
      <c r="M43" s="10">
        <f>PPRD!M43+RCV_RCY!M43+IMP!M43-EXP!M43+STK_CHG!M43-INTMARB!M43-INTAVI!M43</f>
        <v>282.43525365434181</v>
      </c>
      <c r="N43" s="10">
        <f>PPRD!N43+RCV_RCY!N43+IMP!N43-EXP!N43+STK_CHG!N43-INTMARB!N43-INTAVI!N43</f>
        <v>779.52132416165102</v>
      </c>
      <c r="O43" s="10">
        <f>PPRD!O43+RCV_RCY!O43+IMP!O43-EXP!O43+STK_CHG!O43-INTMARB!O43-INTAVI!O43</f>
        <v>832.11840068787603</v>
      </c>
      <c r="P43" s="10">
        <f>PPRD!P43+RCV_RCY!P43+IMP!P43-EXP!P43+STK_CHG!P43-INTMARB!P43-INTAVI!P43</f>
        <v>148.99071367153863</v>
      </c>
      <c r="Q43" s="10">
        <f>PPRD!Q43+RCV_RCY!Q43+IMP!Q43-EXP!Q43+STK_CHG!Q43-INTMARB!Q43-INTAVI!Q43</f>
        <v>-763.19767841788507</v>
      </c>
      <c r="R43" s="10">
        <f>PPRD!R43+RCV_RCY!R43+IMP!R43-EXP!R43+STK_CHG!R43-INTMARB!R43-INTAVI!R43</f>
        <v>-447.98589853826354</v>
      </c>
      <c r="S43" s="10">
        <f>PPRD!S43+RCV_RCY!S43+IMP!S43-EXP!S43+STK_CHG!S43-INTMARB!S43-INTAVI!S43</f>
        <v>-549.05631986242395</v>
      </c>
      <c r="T43" s="10">
        <f>PPRD!T43+RCV_RCY!T43+IMP!T43-EXP!T43+STK_CHG!T43-INTMARB!T43-INTAVI!T43</f>
        <v>-239.999828030955</v>
      </c>
      <c r="U43" s="10">
        <f>PPRD!U43+RCV_RCY!U43+IMP!U43-EXP!U43+STK_CHG!U43-INTMARB!U43-INTAVI!U43</f>
        <v>-18.672484952707716</v>
      </c>
      <c r="V43" s="10">
        <f>PPRD!V43+RCV_RCY!V43+IMP!V43-EXP!V43+STK_CHG!V43-INTMARB!V43-INTAVI!V43</f>
        <v>-334.36061908856357</v>
      </c>
      <c r="W43" s="10">
        <f>PPRD!W43+RCV_RCY!W43+IMP!W43-EXP!W43+STK_CHG!W43-INTMARB!W43-INTAVI!W43</f>
        <v>-36.65692175408509</v>
      </c>
      <c r="X43" s="10">
        <f>PPRD!X43+RCV_RCY!X43+IMP!X43-EXP!X43+STK_CHG!X43-INTMARB!X43-INTAVI!X43</f>
        <v>1005.1809114359413</v>
      </c>
    </row>
    <row r="44" spans="1:24" ht="11.25" customHeight="1" x14ac:dyDescent="0.2">
      <c r="A44" s="41" t="s">
        <v>75</v>
      </c>
      <c r="B44" s="9" t="s">
        <v>76</v>
      </c>
      <c r="C44" s="10">
        <f>PPRD!C44+RCV_RCY!C44+IMP!C44-EXP!C44+STK_CHG!C44-INTMARB!C44-INTAVI!C44</f>
        <v>1172.3989681857265</v>
      </c>
      <c r="D44" s="10">
        <f>PPRD!D44+RCV_RCY!D44+IMP!D44-EXP!D44+STK_CHG!D44-INTMARB!D44-INTAVI!D44</f>
        <v>1970.4022355975917</v>
      </c>
      <c r="E44" s="10">
        <f>PPRD!E44+RCV_RCY!E44+IMP!E44-EXP!E44+STK_CHG!E44-INTMARB!E44-INTAVI!E44</f>
        <v>870.37360275150456</v>
      </c>
      <c r="F44" s="10">
        <f>PPRD!F44+RCV_RCY!F44+IMP!F44-EXP!F44+STK_CHG!F44-INTMARB!F44-INTAVI!F44</f>
        <v>681.24574376612202</v>
      </c>
      <c r="G44" s="10">
        <f>PPRD!G44+RCV_RCY!G44+IMP!G44-EXP!G44+STK_CHG!G44-INTMARB!G44-INTAVI!G44</f>
        <v>132.19647463456582</v>
      </c>
      <c r="H44" s="10">
        <f>PPRD!H44+RCV_RCY!H44+IMP!H44-EXP!H44+STK_CHG!H44-INTMARB!H44-INTAVI!H44</f>
        <v>-237.37472055030102</v>
      </c>
      <c r="I44" s="10">
        <f>PPRD!I44+RCV_RCY!I44+IMP!I44-EXP!I44+STK_CHG!I44-INTMARB!I44-INTAVI!I44</f>
        <v>158.24969905417007</v>
      </c>
      <c r="J44" s="10">
        <f>PPRD!J44+RCV_RCY!J44+IMP!J44-EXP!J44+STK_CHG!J44-INTMARB!J44-INTAVI!J44</f>
        <v>-421.67773000859847</v>
      </c>
      <c r="K44" s="10">
        <f>PPRD!K44+RCV_RCY!K44+IMP!K44-EXP!K44+STK_CHG!K44-INTMARB!K44-INTAVI!K44</f>
        <v>-709.22897678417871</v>
      </c>
      <c r="L44" s="10">
        <f>PPRD!L44+RCV_RCY!L44+IMP!L44-EXP!L44+STK_CHG!L44-INTMARB!L44-INTAVI!L44</f>
        <v>-339.65795356835764</v>
      </c>
      <c r="M44" s="10">
        <f>PPRD!M44+RCV_RCY!M44+IMP!M44-EXP!M44+STK_CHG!M44-INTMARB!M44-INTAVI!M44</f>
        <v>-333.64978503869304</v>
      </c>
      <c r="N44" s="10">
        <f>PPRD!N44+RCV_RCY!N44+IMP!N44-EXP!N44+STK_CHG!N44-INTMARB!N44-INTAVI!N44</f>
        <v>-229.65511607910571</v>
      </c>
      <c r="O44" s="10">
        <f>PPRD!O44+RCV_RCY!O44+IMP!O44-EXP!O44+STK_CHG!O44-INTMARB!O44-INTAVI!O44</f>
        <v>-77.982459157351684</v>
      </c>
      <c r="P44" s="10">
        <f>PPRD!P44+RCV_RCY!P44+IMP!P44-EXP!P44+STK_CHG!P44-INTMARB!P44-INTAVI!P44</f>
        <v>-149.44505588993985</v>
      </c>
      <c r="Q44" s="10">
        <f>PPRD!Q44+RCV_RCY!Q44+IMP!Q44-EXP!Q44+STK_CHG!Q44-INTMARB!Q44-INTAVI!Q44</f>
        <v>-153.19303525365433</v>
      </c>
      <c r="R44" s="10">
        <f>PPRD!R44+RCV_RCY!R44+IMP!R44-EXP!R44+STK_CHG!R44-INTMARB!R44-INTAVI!R44</f>
        <v>-124.05821152192607</v>
      </c>
      <c r="S44" s="10">
        <f>PPRD!S44+RCV_RCY!S44+IMP!S44-EXP!S44+STK_CHG!S44-INTMARB!S44-INTAVI!S44</f>
        <v>-126.03938091143598</v>
      </c>
      <c r="T44" s="10">
        <f>PPRD!T44+RCV_RCY!T44+IMP!T44-EXP!T44+STK_CHG!T44-INTMARB!T44-INTAVI!T44</f>
        <v>-132.48202923473772</v>
      </c>
      <c r="U44" s="10">
        <f>PPRD!U44+RCV_RCY!U44+IMP!U44-EXP!U44+STK_CHG!U44-INTMARB!U44-INTAVI!U44</f>
        <v>-130.2709372312984</v>
      </c>
      <c r="V44" s="10">
        <f>PPRD!V44+RCV_RCY!V44+IMP!V44-EXP!V44+STK_CHG!V44-INTMARB!V44-INTAVI!V44</f>
        <v>-125.75631986242475</v>
      </c>
      <c r="W44" s="10">
        <f>PPRD!W44+RCV_RCY!W44+IMP!W44-EXP!W44+STK_CHG!W44-INTMARB!W44-INTAVI!W44</f>
        <v>-77.356147893379188</v>
      </c>
      <c r="X44" s="10">
        <f>PPRD!X44+RCV_RCY!X44+IMP!X44-EXP!X44+STK_CHG!X44-INTMARB!X44-INTAVI!X44</f>
        <v>-105.09372312983666</v>
      </c>
    </row>
    <row r="45" spans="1:24" ht="11.25" customHeight="1" x14ac:dyDescent="0.2">
      <c r="A45" s="41" t="s">
        <v>77</v>
      </c>
      <c r="B45" s="9" t="s">
        <v>78</v>
      </c>
      <c r="C45" s="10">
        <f>PPRD!C45+RCV_RCY!C45+IMP!C45-EXP!C45+STK_CHG!C45-INTMARB!C45-INTAVI!C45</f>
        <v>-19.203181427343079</v>
      </c>
      <c r="D45" s="10">
        <f>PPRD!D45+RCV_RCY!D45+IMP!D45-EXP!D45+STK_CHG!D45-INTMARB!D45-INTAVI!D45</f>
        <v>-0.96010318142734308</v>
      </c>
      <c r="E45" s="10">
        <f>PPRD!E45+RCV_RCY!E45+IMP!E45-EXP!E45+STK_CHG!E45-INTMARB!E45-INTAVI!E45</f>
        <v>-0.96018916595012893</v>
      </c>
      <c r="F45" s="10">
        <f>PPRD!F45+RCV_RCY!F45+IMP!F45-EXP!F45+STK_CHG!F45-INTMARB!F45-INTAVI!F45</f>
        <v>-1.9203783319002579</v>
      </c>
      <c r="G45" s="10">
        <f>PPRD!G45+RCV_RCY!G45+IMP!G45-EXP!G45+STK_CHG!G45-INTMARB!G45-INTAVI!G45</f>
        <v>-21.123473774720551</v>
      </c>
      <c r="H45" s="10">
        <f>PPRD!H45+RCV_RCY!H45+IMP!H45-EXP!H45+STK_CHG!H45-INTMARB!H45-INTAVI!H45</f>
        <v>-18.723129836629401</v>
      </c>
      <c r="I45" s="10">
        <f>PPRD!I45+RCV_RCY!I45+IMP!I45-EXP!I45+STK_CHG!I45-INTMARB!I45-INTAVI!I45</f>
        <v>-23.093981083404987</v>
      </c>
      <c r="J45" s="10">
        <f>PPRD!J45+RCV_RCY!J45+IMP!J45-EXP!J45+STK_CHG!J45-INTMARB!J45-INTAVI!J45</f>
        <v>-27.292863284608771</v>
      </c>
      <c r="K45" s="10">
        <f>PPRD!K45+RCV_RCY!K45+IMP!K45-EXP!K45+STK_CHG!K45-INTMARB!K45-INTAVI!K45</f>
        <v>-44.089595872742905</v>
      </c>
      <c r="L45" s="10">
        <f>PPRD!L45+RCV_RCY!L45+IMP!L45-EXP!L45+STK_CHG!L45-INTMARB!L45-INTAVI!L45</f>
        <v>-33.592089423903694</v>
      </c>
      <c r="M45" s="10">
        <f>PPRD!M45+RCV_RCY!M45+IMP!M45-EXP!M45+STK_CHG!M45-INTMARB!M45-INTAVI!M45</f>
        <v>-48.288564058469476</v>
      </c>
      <c r="N45" s="10">
        <f>PPRD!N45+RCV_RCY!N45+IMP!N45-EXP!N45+STK_CHG!N45-INTMARB!N45-INTAVI!N45</f>
        <v>-83.980137575236441</v>
      </c>
      <c r="O45" s="10">
        <f>PPRD!O45+RCV_RCY!O45+IMP!O45-EXP!O45+STK_CHG!O45-INTMARB!O45-INTAVI!O45</f>
        <v>-96.577128116938951</v>
      </c>
      <c r="P45" s="10">
        <f>PPRD!P45+RCV_RCY!P45+IMP!P45-EXP!P45+STK_CHG!P45-INTMARB!P45-INTAVI!P45</f>
        <v>-74.532416165090282</v>
      </c>
      <c r="Q45" s="10">
        <f>PPRD!Q45+RCV_RCY!Q45+IMP!Q45-EXP!Q45+STK_CHG!Q45-INTMARB!Q45-INTAVI!Q45</f>
        <v>-96.577128116938894</v>
      </c>
      <c r="R45" s="10">
        <f>PPRD!R45+RCV_RCY!R45+IMP!R45-EXP!R45+STK_CHG!R45-INTMARB!R45-INTAVI!R45</f>
        <v>-106.02493551160795</v>
      </c>
      <c r="S45" s="10">
        <f>PPRD!S45+RCV_RCY!S45+IMP!S45-EXP!S45+STK_CHG!S45-INTMARB!S45-INTAVI!S45</f>
        <v>-118.78890799656057</v>
      </c>
      <c r="T45" s="10">
        <f>PPRD!T45+RCV_RCY!T45+IMP!T45-EXP!T45+STK_CHG!T45-INTMARB!T45-INTAVI!T45</f>
        <v>-117.42287188306103</v>
      </c>
      <c r="U45" s="10">
        <f>PPRD!U45+RCV_RCY!U45+IMP!U45-EXP!U45+STK_CHG!U45-INTMARB!U45-INTAVI!U45</f>
        <v>-127.3697334479794</v>
      </c>
      <c r="V45" s="10">
        <f>PPRD!V45+RCV_RCY!V45+IMP!V45-EXP!V45+STK_CHG!V45-INTMARB!V45-INTAVI!V45</f>
        <v>-132.35829750644882</v>
      </c>
      <c r="W45" s="10">
        <f>PPRD!W45+RCV_RCY!W45+IMP!W45-EXP!W45+STK_CHG!W45-INTMARB!W45-INTAVI!W45</f>
        <v>-111.18675838349093</v>
      </c>
      <c r="X45" s="10">
        <f>PPRD!X45+RCV_RCY!X45+IMP!X45-EXP!X45+STK_CHG!X45-INTMARB!X45-INTAVI!X45</f>
        <v>-106.87876182287192</v>
      </c>
    </row>
    <row r="46" spans="1:24" ht="11.25" customHeight="1" x14ac:dyDescent="0.2">
      <c r="A46" s="41" t="s">
        <v>79</v>
      </c>
      <c r="B46" s="9" t="s">
        <v>80</v>
      </c>
      <c r="C46" s="10">
        <f>PPRD!C46+RCV_RCY!C46+IMP!C46-EXP!C46+STK_CHG!C46-INTMARB!C46-INTAVI!C46</f>
        <v>35.525881341358556</v>
      </c>
      <c r="D46" s="10">
        <f>PPRD!D46+RCV_RCY!D46+IMP!D46-EXP!D46+STK_CHG!D46-INTMARB!D46-INTAVI!D46</f>
        <v>16.32269991401547</v>
      </c>
      <c r="E46" s="10">
        <f>PPRD!E46+RCV_RCY!E46+IMP!E46-EXP!E46+STK_CHG!E46-INTMARB!E46-INTAVI!E46</f>
        <v>70.091659501289755</v>
      </c>
      <c r="F46" s="10">
        <f>PPRD!F46+RCV_RCY!F46+IMP!F46-EXP!F46+STK_CHG!F46-INTMARB!F46-INTAVI!F46</f>
        <v>55.689337919174548</v>
      </c>
      <c r="G46" s="10">
        <f>PPRD!G46+RCV_RCY!G46+IMP!G46-EXP!G46+STK_CHG!G46-INTMARB!G46-INTAVI!G46</f>
        <v>25.92441960447119</v>
      </c>
      <c r="H46" s="10">
        <f>PPRD!H46+RCV_RCY!H46+IMP!H46-EXP!H46+STK_CHG!H46-INTMARB!H46-INTAVI!H46</f>
        <v>60.361134995700766</v>
      </c>
      <c r="I46" s="10">
        <f>PPRD!I46+RCV_RCY!I46+IMP!I46-EXP!I46+STK_CHG!I46-INTMARB!I46-INTAVI!I46</f>
        <v>62.143852106620798</v>
      </c>
      <c r="J46" s="10">
        <f>PPRD!J46+RCV_RCY!J46+IMP!J46-EXP!J46+STK_CHG!J46-INTMARB!J46-INTAVI!J46</f>
        <v>100.77386070507308</v>
      </c>
      <c r="K46" s="10">
        <f>PPRD!K46+RCV_RCY!K46+IMP!K46-EXP!K46+STK_CHG!K46-INTMARB!K46-INTAVI!K46</f>
        <v>94.055546001719676</v>
      </c>
      <c r="L46" s="10">
        <f>PPRD!L46+RCV_RCY!L46+IMP!L46-EXP!L46+STK_CHG!L46-INTMARB!L46-INTAVI!L46</f>
        <v>52.066466036113503</v>
      </c>
      <c r="M46" s="10">
        <f>PPRD!M46+RCV_RCY!M46+IMP!M46-EXP!M46+STK_CHG!M46-INTMARB!M46-INTAVI!M46</f>
        <v>80.619002579535703</v>
      </c>
      <c r="N46" s="10">
        <f>PPRD!N46+RCV_RCY!N46+IMP!N46-EXP!N46+STK_CHG!N46-INTMARB!N46-INTAVI!N46</f>
        <v>87.337317282889089</v>
      </c>
      <c r="O46" s="10">
        <f>PPRD!O46+RCV_RCY!O46+IMP!O46-EXP!O46+STK_CHG!O46-INTMARB!O46-INTAVI!O46</f>
        <v>80.619088564058444</v>
      </c>
      <c r="P46" s="10">
        <f>PPRD!P46+RCV_RCY!P46+IMP!P46-EXP!P46+STK_CHG!P46-INTMARB!P46-INTAVI!P46</f>
        <v>74.740670679277727</v>
      </c>
      <c r="Q46" s="10">
        <f>PPRD!Q46+RCV_RCY!Q46+IMP!Q46-EXP!Q46+STK_CHG!Q46-INTMARB!Q46-INTAVI!Q46</f>
        <v>76.420206362854685</v>
      </c>
      <c r="R46" s="10">
        <f>PPRD!R46+RCV_RCY!R46+IMP!R46-EXP!R46+STK_CHG!R46-INTMARB!R46-INTAVI!R46</f>
        <v>103.29320722269996</v>
      </c>
      <c r="S46" s="10">
        <f>PPRD!S46+RCV_RCY!S46+IMP!S46-EXP!S46+STK_CHG!S46-INTMARB!S46-INTAVI!S46</f>
        <v>81.064144453998281</v>
      </c>
      <c r="T46" s="10">
        <f>PPRD!T46+RCV_RCY!T46+IMP!T46-EXP!T46+STK_CHG!T46-INTMARB!T46-INTAVI!T46</f>
        <v>89.419260533104008</v>
      </c>
      <c r="U46" s="10">
        <f>PPRD!U46+RCV_RCY!U46+IMP!U46-EXP!U46+STK_CHG!U46-INTMARB!U46-INTAVI!U46</f>
        <v>93.691057609630221</v>
      </c>
      <c r="V46" s="10">
        <f>PPRD!V46+RCV_RCY!V46+IMP!V46-EXP!V46+STK_CHG!V46-INTMARB!V46-INTAVI!V46</f>
        <v>100.97300085984523</v>
      </c>
      <c r="W46" s="10">
        <f>PPRD!W46+RCV_RCY!W46+IMP!W46-EXP!W46+STK_CHG!W46-INTMARB!W46-INTAVI!W46</f>
        <v>100.44754944110055</v>
      </c>
      <c r="X46" s="10">
        <f>PPRD!X46+RCV_RCY!X46+IMP!X46-EXP!X46+STK_CHG!X46-INTMARB!X46-INTAVI!X46</f>
        <v>110.10971625107481</v>
      </c>
    </row>
    <row r="47" spans="1:24" ht="11.25" customHeight="1" x14ac:dyDescent="0.2">
      <c r="A47" s="41" t="s">
        <v>81</v>
      </c>
      <c r="B47" s="9" t="s">
        <v>82</v>
      </c>
      <c r="C47" s="10">
        <f>PPRD!C47+RCV_RCY!C47+IMP!C47-EXP!C47+STK_CHG!C47-INTMARB!C47-INTAVI!C47</f>
        <v>49.928288907996553</v>
      </c>
      <c r="D47" s="10">
        <f>PPRD!D47+RCV_RCY!D47+IMP!D47-EXP!D47+STK_CHG!D47-INTMARB!D47-INTAVI!D47</f>
        <v>53.769045571797065</v>
      </c>
      <c r="E47" s="10">
        <f>PPRD!E47+RCV_RCY!E47+IMP!E47-EXP!E47+STK_CHG!E47-INTMARB!E47-INTAVI!E47</f>
        <v>180.51014617368872</v>
      </c>
      <c r="F47" s="10">
        <f>PPRD!F47+RCV_RCY!F47+IMP!F47-EXP!F47+STK_CHG!F47-INTMARB!F47-INTAVI!F47</f>
        <v>96.016079105760966</v>
      </c>
      <c r="G47" s="10">
        <f>PPRD!G47+RCV_RCY!G47+IMP!G47-EXP!G47+STK_CHG!G47-INTMARB!G47-INTAVI!G47</f>
        <v>193.95245055889939</v>
      </c>
      <c r="H47" s="10">
        <f>PPRD!H47+RCV_RCY!H47+IMP!H47-EXP!H47+STK_CHG!H47-INTMARB!H47-INTAVI!H47</f>
        <v>128.48667239896818</v>
      </c>
      <c r="I47" s="10">
        <f>PPRD!I47+RCV_RCY!I47+IMP!I47-EXP!I47+STK_CHG!I47-INTMARB!I47-INTAVI!I47</f>
        <v>210.7852966466036</v>
      </c>
      <c r="J47" s="10">
        <f>PPRD!J47+RCV_RCY!J47+IMP!J47-EXP!J47+STK_CHG!J47-INTMARB!J47-INTAVI!J47</f>
        <v>272.92914875322447</v>
      </c>
      <c r="K47" s="10">
        <f>PPRD!K47+RCV_RCY!K47+IMP!K47-EXP!K47+STK_CHG!K47-INTMARB!K47-INTAVI!K47</f>
        <v>330.03447979363705</v>
      </c>
      <c r="L47" s="10">
        <f>PPRD!L47+RCV_RCY!L47+IMP!L47-EXP!L47+STK_CHG!L47-INTMARB!L47-INTAVI!L47</f>
        <v>262.85176268271715</v>
      </c>
      <c r="M47" s="10">
        <f>PPRD!M47+RCV_RCY!M47+IMP!M47-EXP!M47+STK_CHG!M47-INTMARB!M47-INTAVI!M47</f>
        <v>371.18366294067067</v>
      </c>
      <c r="N47" s="10">
        <f>PPRD!N47+RCV_RCY!N47+IMP!N47-EXP!N47+STK_CHG!N47-INTMARB!N47-INTAVI!N47</f>
        <v>448.44368013757526</v>
      </c>
      <c r="O47" s="10">
        <f>PPRD!O47+RCV_RCY!O47+IMP!O47-EXP!O47+STK_CHG!O47-INTMARB!O47-INTAVI!O47</f>
        <v>457.68125537403262</v>
      </c>
      <c r="P47" s="10">
        <f>PPRD!P47+RCV_RCY!P47+IMP!P47-EXP!P47+STK_CHG!P47-INTMARB!P47-INTAVI!P47</f>
        <v>344.31074806534821</v>
      </c>
      <c r="Q47" s="10">
        <f>PPRD!Q47+RCV_RCY!Q47+IMP!Q47-EXP!Q47+STK_CHG!Q47-INTMARB!Q47-INTAVI!Q47</f>
        <v>333.39355116079105</v>
      </c>
      <c r="R47" s="10">
        <f>PPRD!R47+RCV_RCY!R47+IMP!R47-EXP!R47+STK_CHG!R47-INTMARB!R47-INTAVI!R47</f>
        <v>435.84694754944104</v>
      </c>
      <c r="S47" s="10">
        <f>PPRD!S47+RCV_RCY!S47+IMP!S47-EXP!S47+STK_CHG!S47-INTMARB!S47-INTAVI!S47</f>
        <v>428.89269131556313</v>
      </c>
      <c r="T47" s="10">
        <f>PPRD!T47+RCV_RCY!T47+IMP!T47-EXP!T47+STK_CHG!T47-INTMARB!T47-INTAVI!T47</f>
        <v>317.08159931212373</v>
      </c>
      <c r="U47" s="10">
        <f>PPRD!U47+RCV_RCY!U47+IMP!U47-EXP!U47+STK_CHG!U47-INTMARB!U47-INTAVI!U47</f>
        <v>308.29079965606184</v>
      </c>
      <c r="V47" s="10">
        <f>PPRD!V47+RCV_RCY!V47+IMP!V47-EXP!V47+STK_CHG!V47-INTMARB!V47-INTAVI!V47</f>
        <v>451.64625967325878</v>
      </c>
      <c r="W47" s="10">
        <f>PPRD!W47+RCV_RCY!W47+IMP!W47-EXP!W47+STK_CHG!W47-INTMARB!W47-INTAVI!W47</f>
        <v>548.74531384350814</v>
      </c>
      <c r="X47" s="10">
        <f>PPRD!X47+RCV_RCY!X47+IMP!X47-EXP!X47+STK_CHG!X47-INTMARB!X47-INTAVI!X47</f>
        <v>447.26526225279451</v>
      </c>
    </row>
    <row r="48" spans="1:24" ht="11.25" customHeight="1" x14ac:dyDescent="0.2">
      <c r="A48" s="41" t="s">
        <v>83</v>
      </c>
      <c r="B48" s="9" t="s">
        <v>84</v>
      </c>
      <c r="C48" s="10">
        <f>PPRD!C48+RCV_RCY!C48+IMP!C48-EXP!C48+STK_CHG!C48-INTMARB!C48-INTAVI!C48</f>
        <v>11.643766122098022</v>
      </c>
      <c r="D48" s="10">
        <f>PPRD!D48+RCV_RCY!D48+IMP!D48-EXP!D48+STK_CHG!D48-INTMARB!D48-INTAVI!D48</f>
        <v>56.666208082545161</v>
      </c>
      <c r="E48" s="10">
        <f>PPRD!E48+RCV_RCY!E48+IMP!E48-EXP!E48+STK_CHG!E48-INTMARB!E48-INTAVI!E48</f>
        <v>100.91238177128108</v>
      </c>
      <c r="F48" s="10">
        <f>PPRD!F48+RCV_RCY!F48+IMP!F48-EXP!F48+STK_CHG!F48-INTMARB!F48-INTAVI!F48</f>
        <v>113.33241616509028</v>
      </c>
      <c r="G48" s="10">
        <f>PPRD!G48+RCV_RCY!G48+IMP!G48-EXP!G48+STK_CHG!G48-INTMARB!G48-INTAVI!G48</f>
        <v>104.7936371453138</v>
      </c>
      <c r="H48" s="10">
        <f>PPRD!H48+RCV_RCY!H48+IMP!H48-EXP!H48+STK_CHG!H48-INTMARB!H48-INTAVI!H48</f>
        <v>46.713155631986233</v>
      </c>
      <c r="I48" s="10">
        <f>PPRD!I48+RCV_RCY!I48+IMP!I48-EXP!I48+STK_CHG!I48-INTMARB!I48-INTAVI!I48</f>
        <v>74.577128116938965</v>
      </c>
      <c r="J48" s="10">
        <f>PPRD!J48+RCV_RCY!J48+IMP!J48-EXP!J48+STK_CHG!J48-INTMARB!J48-INTAVI!J48</f>
        <v>65.562252794496999</v>
      </c>
      <c r="K48" s="10">
        <f>PPRD!K48+RCV_RCY!K48+IMP!K48-EXP!K48+STK_CHG!K48-INTMARB!K48-INTAVI!K48</f>
        <v>15.573688736027531</v>
      </c>
      <c r="L48" s="10">
        <f>PPRD!L48+RCV_RCY!L48+IMP!L48-EXP!L48+STK_CHG!L48-INTMARB!L48-INTAVI!L48</f>
        <v>-159.83121238177131</v>
      </c>
      <c r="M48" s="10">
        <f>PPRD!M48+RCV_RCY!M48+IMP!M48-EXP!M48+STK_CHG!M48-INTMARB!M48-INTAVI!M48</f>
        <v>-117.1856405846948</v>
      </c>
      <c r="N48" s="10">
        <f>PPRD!N48+RCV_RCY!N48+IMP!N48-EXP!N48+STK_CHG!N48-INTMARB!N48-INTAVI!N48</f>
        <v>-68.022785898538274</v>
      </c>
      <c r="O48" s="10">
        <f>PPRD!O48+RCV_RCY!O48+IMP!O48-EXP!O48+STK_CHG!O48-INTMARB!O48-INTAVI!O48</f>
        <v>-5.7368873602751496</v>
      </c>
      <c r="P48" s="10">
        <f>PPRD!P48+RCV_RCY!P48+IMP!P48-EXP!P48+STK_CHG!P48-INTMARB!P48-INTAVI!P48</f>
        <v>-92.609372312983623</v>
      </c>
      <c r="Q48" s="10">
        <f>PPRD!Q48+RCV_RCY!Q48+IMP!Q48-EXP!Q48+STK_CHG!Q48-INTMARB!Q48-INTAVI!Q48</f>
        <v>-43.436199484092853</v>
      </c>
      <c r="R48" s="10">
        <f>PPRD!R48+RCV_RCY!R48+IMP!R48-EXP!R48+STK_CHG!R48-INTMARB!R48-INTAVI!R48</f>
        <v>-7.376010318142681</v>
      </c>
      <c r="S48" s="10">
        <f>PPRD!S48+RCV_RCY!S48+IMP!S48-EXP!S48+STK_CHG!S48-INTMARB!S48-INTAVI!S48</f>
        <v>-57.040842648323284</v>
      </c>
      <c r="T48" s="10">
        <f>PPRD!T48+RCV_RCY!T48+IMP!T48-EXP!T48+STK_CHG!T48-INTMARB!T48-INTAVI!T48</f>
        <v>-39.769819432502096</v>
      </c>
      <c r="U48" s="10">
        <f>PPRD!U48+RCV_RCY!U48+IMP!U48-EXP!U48+STK_CHG!U48-INTMARB!U48-INTAVI!U48</f>
        <v>-46.908684436801387</v>
      </c>
      <c r="V48" s="10">
        <f>PPRD!V48+RCV_RCY!V48+IMP!V48-EXP!V48+STK_CHG!V48-INTMARB!V48-INTAVI!V48</f>
        <v>-72.35227858985381</v>
      </c>
      <c r="W48" s="10">
        <f>PPRD!W48+RCV_RCY!W48+IMP!W48-EXP!W48+STK_CHG!W48-INTMARB!W48-INTAVI!W48</f>
        <v>-30.175752364574386</v>
      </c>
      <c r="X48" s="10">
        <f>PPRD!X48+RCV_RCY!X48+IMP!X48-EXP!X48+STK_CHG!X48-INTMARB!X48-INTAVI!X48</f>
        <v>-80.558985382631107</v>
      </c>
    </row>
    <row r="49" spans="1:24" ht="11.25" customHeight="1" x14ac:dyDescent="0.2">
      <c r="A49" s="41" t="s">
        <v>85</v>
      </c>
      <c r="B49" s="9" t="s">
        <v>86</v>
      </c>
      <c r="C49" s="10">
        <f>PPRD!C49+RCV_RCY!C49+IMP!C49-EXP!C49+STK_CHG!C49-INTMARB!C49-INTAVI!C49</f>
        <v>5.7609630266552019</v>
      </c>
      <c r="D49" s="10">
        <f>PPRD!D49+RCV_RCY!D49+IMP!D49-EXP!D49+STK_CHG!D49-INTMARB!D49-INTAVI!D49</f>
        <v>1.920292347377472</v>
      </c>
      <c r="E49" s="10">
        <f>PPRD!E49+RCV_RCY!E49+IMP!E49-EXP!E49+STK_CHG!E49-INTMARB!E49-INTAVI!E49</f>
        <v>1.920292347377472</v>
      </c>
      <c r="F49" s="10">
        <f>PPRD!F49+RCV_RCY!F49+IMP!F49-EXP!F49+STK_CHG!F49-INTMARB!F49-INTAVI!F49</f>
        <v>0.96010318142734308</v>
      </c>
      <c r="G49" s="10">
        <f>PPRD!G49+RCV_RCY!G49+IMP!G49-EXP!G49+STK_CHG!G49-INTMARB!G49-INTAVI!G49</f>
        <v>0.96010318142734308</v>
      </c>
      <c r="H49" s="10">
        <f>PPRD!H49+RCV_RCY!H49+IMP!H49-EXP!H49+STK_CHG!H49-INTMARB!H49-INTAVI!H49</f>
        <v>2.2350816852966471</v>
      </c>
      <c r="I49" s="10">
        <f>PPRD!I49+RCV_RCY!I49+IMP!I49-EXP!I49+STK_CHG!I49-INTMARB!I49-INTAVI!I49</f>
        <v>0.74496990541702557</v>
      </c>
      <c r="J49" s="10">
        <f>PPRD!J49+RCV_RCY!J49+IMP!J49-EXP!J49+STK_CHG!J49-INTMARB!J49-INTAVI!J49</f>
        <v>2.2515047291487531</v>
      </c>
      <c r="K49" s="10">
        <f>PPRD!K49+RCV_RCY!K49+IMP!K49-EXP!K49+STK_CHG!K49-INTMARB!K49-INTAVI!K49</f>
        <v>0.75313843508168576</v>
      </c>
      <c r="L49" s="10">
        <f>PPRD!L49+RCV_RCY!L49+IMP!L49-EXP!L49+STK_CHG!L49-INTMARB!L49-INTAVI!L49</f>
        <v>1.5062768701633711</v>
      </c>
      <c r="M49" s="10">
        <f>PPRD!M49+RCV_RCY!M49+IMP!M49-EXP!M49+STK_CHG!M49-INTMARB!M49-INTAVI!M49</f>
        <v>3.0126397248495262</v>
      </c>
      <c r="N49" s="10">
        <f>PPRD!N49+RCV_RCY!N49+IMP!N49-EXP!N49+STK_CHG!N49-INTMARB!N49-INTAVI!N49</f>
        <v>0.75313843508168532</v>
      </c>
      <c r="O49" s="10">
        <f>PPRD!O49+RCV_RCY!O49+IMP!O49-EXP!O49+STK_CHG!O49-INTMARB!O49-INTAVI!O49</f>
        <v>0.75313843508168532</v>
      </c>
      <c r="P49" s="10">
        <f>PPRD!P49+RCV_RCY!P49+IMP!P49-EXP!P49+STK_CHG!P49-INTMARB!P49-INTAVI!P49</f>
        <v>6.7784178847807386</v>
      </c>
      <c r="Q49" s="10">
        <f>PPRD!Q49+RCV_RCY!Q49+IMP!Q49-EXP!Q49+STK_CHG!Q49-INTMARB!Q49-INTAVI!Q49</f>
        <v>6.0251934651762671</v>
      </c>
      <c r="R49" s="10">
        <f>PPRD!R49+RCV_RCY!R49+IMP!R49-EXP!R49+STK_CHG!R49-INTMARB!R49-INTAVI!R49</f>
        <v>5.2720550300945828</v>
      </c>
      <c r="S49" s="10">
        <f>PPRD!S49+RCV_RCY!S49+IMP!S49-EXP!S49+STK_CHG!S49-INTMARB!S49-INTAVI!S49</f>
        <v>6.2542562338779009</v>
      </c>
      <c r="T49" s="10">
        <f>PPRD!T49+RCV_RCY!T49+IMP!T49-EXP!T49+STK_CHG!T49-INTMARB!T49-INTAVI!T49</f>
        <v>7.9617368873602743</v>
      </c>
      <c r="U49" s="10">
        <f>PPRD!U49+RCV_RCY!U49+IMP!U49-EXP!U49+STK_CHG!U49-INTMARB!U49-INTAVI!U49</f>
        <v>6.125279449699053</v>
      </c>
      <c r="V49" s="10">
        <f>PPRD!V49+RCV_RCY!V49+IMP!V49-EXP!V49+STK_CHG!V49-INTMARB!V49-INTAVI!V49</f>
        <v>8.2414445399828029</v>
      </c>
      <c r="W49" s="10">
        <f>PPRD!W49+RCV_RCY!W49+IMP!W49-EXP!W49+STK_CHG!W49-INTMARB!W49-INTAVI!W49</f>
        <v>7.1552020636285469</v>
      </c>
      <c r="X49" s="10">
        <f>PPRD!X49+RCV_RCY!X49+IMP!X49-EXP!X49+STK_CHG!X49-INTMARB!X49-INTAVI!X49</f>
        <v>7.104299226139295</v>
      </c>
    </row>
    <row r="50" spans="1:24" ht="11.25" customHeight="1" x14ac:dyDescent="0.2">
      <c r="A50" s="41" t="s">
        <v>87</v>
      </c>
      <c r="B50" s="9" t="s">
        <v>88</v>
      </c>
      <c r="C50" s="10">
        <f>PPRD!C50+RCV_RCY!C50+IMP!C50-EXP!C50+STK_CHG!C50-INTMARB!C50-INTAVI!C50</f>
        <v>-40.32674118658641</v>
      </c>
      <c r="D50" s="10">
        <f>PPRD!D50+RCV_RCY!D50+IMP!D50-EXP!D50+STK_CHG!D50-INTMARB!D50-INTAVI!D50</f>
        <v>-62.410404127257088</v>
      </c>
      <c r="E50" s="10">
        <f>PPRD!E50+RCV_RCY!E50+IMP!E50-EXP!E50+STK_CHG!E50-INTMARB!E50-INTAVI!E50</f>
        <v>-59.529922613929493</v>
      </c>
      <c r="F50" s="10">
        <f>PPRD!F50+RCV_RCY!F50+IMP!F50-EXP!F50+STK_CHG!F50-INTMARB!F50-INTAVI!F50</f>
        <v>21.123559759243332</v>
      </c>
      <c r="G50" s="10">
        <f>PPRD!G50+RCV_RCY!G50+IMP!G50-EXP!G50+STK_CHG!G50-INTMARB!G50-INTAVI!G50</f>
        <v>15.362596732588131</v>
      </c>
      <c r="H50" s="10">
        <f>PPRD!H50+RCV_RCY!H50+IMP!H50-EXP!H50+STK_CHG!H50-INTMARB!H50-INTAVI!H50</f>
        <v>6.3056749785038679</v>
      </c>
      <c r="I50" s="10">
        <f>PPRD!I50+RCV_RCY!I50+IMP!I50-EXP!I50+STK_CHG!I50-INTMARB!I50-INTAVI!I50</f>
        <v>6.3056749785038688</v>
      </c>
      <c r="J50" s="10">
        <f>PPRD!J50+RCV_RCY!J50+IMP!J50-EXP!J50+STK_CHG!J50-INTMARB!J50-INTAVI!J50</f>
        <v>19.972484952708513</v>
      </c>
      <c r="K50" s="10">
        <f>PPRD!K50+RCV_RCY!K50+IMP!K50-EXP!K50+STK_CHG!K50-INTMARB!K50-INTAVI!K50</f>
        <v>-12.608512467755805</v>
      </c>
      <c r="L50" s="10">
        <f>PPRD!L50+RCV_RCY!L50+IMP!L50-EXP!L50+STK_CHG!L50-INTMARB!L50-INTAVI!L50</f>
        <v>-24.319518486672401</v>
      </c>
      <c r="M50" s="10">
        <f>PPRD!M50+RCV_RCY!M50+IMP!M50-EXP!M50+STK_CHG!M50-INTMARB!M50-INTAVI!M50</f>
        <v>-18.04032674118659</v>
      </c>
      <c r="N50" s="10">
        <f>PPRD!N50+RCV_RCY!N50+IMP!N50-EXP!N50+STK_CHG!N50-INTMARB!N50-INTAVI!N50</f>
        <v>-86.537919174548605</v>
      </c>
      <c r="O50" s="10">
        <f>PPRD!O50+RCV_RCY!O50+IMP!O50-EXP!O50+STK_CHG!O50-INTMARB!O50-INTAVI!O50</f>
        <v>42.035941530524518</v>
      </c>
      <c r="P50" s="10">
        <f>PPRD!P50+RCV_RCY!P50+IMP!P50-EXP!P50+STK_CHG!P50-INTMARB!P50-INTAVI!P50</f>
        <v>73.480911435941579</v>
      </c>
      <c r="Q50" s="10">
        <f>PPRD!Q50+RCV_RCY!Q50+IMP!Q50-EXP!Q50+STK_CHG!Q50-INTMARB!Q50-INTAVI!Q50</f>
        <v>-115.47007738607047</v>
      </c>
      <c r="R50" s="10">
        <f>PPRD!R50+RCV_RCY!R50+IMP!R50-EXP!R50+STK_CHG!R50-INTMARB!R50-INTAVI!R50</f>
        <v>-12.596818572656886</v>
      </c>
      <c r="S50" s="10">
        <f>PPRD!S50+RCV_RCY!S50+IMP!S50-EXP!S50+STK_CHG!S50-INTMARB!S50-INTAVI!S50</f>
        <v>-69.282029234737735</v>
      </c>
      <c r="T50" s="10">
        <f>PPRD!T50+RCV_RCY!T50+IMP!T50-EXP!T50+STK_CHG!T50-INTMARB!T50-INTAVI!T50</f>
        <v>-14.361994840928617</v>
      </c>
      <c r="U50" s="10">
        <f>PPRD!U50+RCV_RCY!U50+IMP!U50-EXP!U50+STK_CHG!U50-INTMARB!U50-INTAVI!U50</f>
        <v>-106.36835769561476</v>
      </c>
      <c r="V50" s="10">
        <f>PPRD!V50+RCV_RCY!V50+IMP!V50-EXP!V50+STK_CHG!V50-INTMARB!V50-INTAVI!V50</f>
        <v>-35.628202923473772</v>
      </c>
      <c r="W50" s="10">
        <f>PPRD!W50+RCV_RCY!W50+IMP!W50-EXP!W50+STK_CHG!W50-INTMARB!W50-INTAVI!W50</f>
        <v>-42.608082545141876</v>
      </c>
      <c r="X50" s="10">
        <f>PPRD!X50+RCV_RCY!X50+IMP!X50-EXP!X50+STK_CHG!X50-INTMARB!X50-INTAVI!X50</f>
        <v>-41.107566638005153</v>
      </c>
    </row>
    <row r="51" spans="1:24" ht="11.25" customHeight="1" x14ac:dyDescent="0.2">
      <c r="A51" s="35" t="s">
        <v>89</v>
      </c>
      <c r="B51" s="36" t="s">
        <v>90</v>
      </c>
      <c r="C51" s="37">
        <f>PPRD!C51+RCV_RCY!C51+IMP!C51-EXP!C51+STK_CHG!C51-INTMARB!C51-INTAVI!C51</f>
        <v>13679.8796216681</v>
      </c>
      <c r="D51" s="37">
        <f>PPRD!D51+RCV_RCY!D51+IMP!D51-EXP!D51+STK_CHG!D51-INTMARB!D51-INTAVI!D51</f>
        <v>13179.815133276006</v>
      </c>
      <c r="E51" s="37">
        <f>PPRD!E51+RCV_RCY!E51+IMP!E51-EXP!E51+STK_CHG!E51-INTMARB!E51-INTAVI!E51</f>
        <v>13628.740326741186</v>
      </c>
      <c r="F51" s="37">
        <f>PPRD!F51+RCV_RCY!F51+IMP!F51-EXP!F51+STK_CHG!F51-INTMARB!F51-INTAVI!F51</f>
        <v>14729.342218400685</v>
      </c>
      <c r="G51" s="37">
        <f>PPRD!G51+RCV_RCY!G51+IMP!G51-EXP!G51+STK_CHG!G51-INTMARB!G51-INTAVI!G51</f>
        <v>13937.317282889082</v>
      </c>
      <c r="H51" s="37">
        <f>PPRD!H51+RCV_RCY!H51+IMP!H51-EXP!H51+STK_CHG!H51-INTMARB!H51-INTAVI!H51</f>
        <v>13923.194325021495</v>
      </c>
      <c r="I51" s="37">
        <f>PPRD!I51+RCV_RCY!I51+IMP!I51-EXP!I51+STK_CHG!I51-INTMARB!I51-INTAVI!I51</f>
        <v>14198.667239896819</v>
      </c>
      <c r="J51" s="37">
        <f>PPRD!J51+RCV_RCY!J51+IMP!J51-EXP!J51+STK_CHG!J51-INTMARB!J51-INTAVI!J51</f>
        <v>12761.994840928632</v>
      </c>
      <c r="K51" s="37">
        <f>PPRD!K51+RCV_RCY!K51+IMP!K51-EXP!K51+STK_CHG!K51-INTMARB!K51-INTAVI!K51</f>
        <v>12159.458297506448</v>
      </c>
      <c r="L51" s="37">
        <f>PPRD!L51+RCV_RCY!L51+IMP!L51-EXP!L51+STK_CHG!L51-INTMARB!L51-INTAVI!L51</f>
        <v>10580.352536543422</v>
      </c>
      <c r="M51" s="37">
        <f>PPRD!M51+RCV_RCY!M51+IMP!M51-EXP!M51+STK_CHG!M51-INTMARB!M51-INTAVI!M51</f>
        <v>10788.392089423902</v>
      </c>
      <c r="N51" s="37">
        <f>PPRD!N51+RCV_RCY!N51+IMP!N51-EXP!N51+STK_CHG!N51-INTMARB!N51-INTAVI!N51</f>
        <v>11105.051590713672</v>
      </c>
      <c r="O51" s="37">
        <f>PPRD!O51+RCV_RCY!O51+IMP!O51-EXP!O51+STK_CHG!O51-INTMARB!O51-INTAVI!O51</f>
        <v>10777.386070507309</v>
      </c>
      <c r="P51" s="37">
        <f>PPRD!P51+RCV_RCY!P51+IMP!P51-EXP!P51+STK_CHG!P51-INTMARB!P51-INTAVI!P51</f>
        <v>9838.9509888220127</v>
      </c>
      <c r="Q51" s="37">
        <f>PPRD!Q51+RCV_RCY!Q51+IMP!Q51-EXP!Q51+STK_CHG!Q51-INTMARB!Q51-INTAVI!Q51</f>
        <v>9349.204643164232</v>
      </c>
      <c r="R51" s="37">
        <f>PPRD!R51+RCV_RCY!R51+IMP!R51-EXP!R51+STK_CHG!R51-INTMARB!R51-INTAVI!R51</f>
        <v>8917.3043852106621</v>
      </c>
      <c r="S51" s="37">
        <f>PPRD!S51+RCV_RCY!S51+IMP!S51-EXP!S51+STK_CHG!S51-INTMARB!S51-INTAVI!S51</f>
        <v>9023.7411006018938</v>
      </c>
      <c r="T51" s="37">
        <f>PPRD!T51+RCV_RCY!T51+IMP!T51-EXP!T51+STK_CHG!T51-INTMARB!T51-INTAVI!T51</f>
        <v>9707.8836629406687</v>
      </c>
      <c r="U51" s="37">
        <f>PPRD!U51+RCV_RCY!U51+IMP!U51-EXP!U51+STK_CHG!U51-INTMARB!U51-INTAVI!U51</f>
        <v>9942.3797076526225</v>
      </c>
      <c r="V51" s="37">
        <f>PPRD!V51+RCV_RCY!V51+IMP!V51-EXP!V51+STK_CHG!V51-INTMARB!V51-INTAVI!V51</f>
        <v>9264.8151332760081</v>
      </c>
      <c r="W51" s="37">
        <f>PPRD!W51+RCV_RCY!W51+IMP!W51-EXP!W51+STK_CHG!W51-INTMARB!W51-INTAVI!W51</f>
        <v>9684.0523645743779</v>
      </c>
      <c r="X51" s="37">
        <f>PPRD!X51+RCV_RCY!X51+IMP!X51-EXP!X51+STK_CHG!X51-INTMARB!X51-INTAVI!X51</f>
        <v>9947.512295786757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4040.5513327601038</v>
      </c>
      <c r="D52" s="37">
        <f t="shared" si="20"/>
        <v>3423.2062768701635</v>
      </c>
      <c r="E52" s="37">
        <f t="shared" si="20"/>
        <v>3749.2261392949272</v>
      </c>
      <c r="F52" s="37">
        <f t="shared" si="20"/>
        <v>4001.7531384350823</v>
      </c>
      <c r="G52" s="37">
        <f t="shared" si="20"/>
        <v>4567.4020636285477</v>
      </c>
      <c r="H52" s="37">
        <f t="shared" si="20"/>
        <v>4940.3479793637143</v>
      </c>
      <c r="I52" s="37">
        <f t="shared" si="20"/>
        <v>4780.8883920894232</v>
      </c>
      <c r="J52" s="37">
        <f t="shared" si="20"/>
        <v>4747.786070507309</v>
      </c>
      <c r="K52" s="37">
        <f t="shared" si="20"/>
        <v>5343.3672398968183</v>
      </c>
      <c r="L52" s="37">
        <f t="shared" si="20"/>
        <v>5268.5355116079099</v>
      </c>
      <c r="M52" s="37">
        <f t="shared" si="20"/>
        <v>5860.5901977644025</v>
      </c>
      <c r="N52" s="37">
        <f t="shared" si="20"/>
        <v>5067.401633705932</v>
      </c>
      <c r="O52" s="37">
        <f t="shared" si="20"/>
        <v>5195.0779019776437</v>
      </c>
      <c r="P52" s="37">
        <f t="shared" si="20"/>
        <v>5550.9592433361986</v>
      </c>
      <c r="Q52" s="37">
        <f t="shared" si="20"/>
        <v>6123.6416165090295</v>
      </c>
      <c r="R52" s="37">
        <f t="shared" si="20"/>
        <v>5973.1199484092858</v>
      </c>
      <c r="S52" s="37">
        <f t="shared" si="20"/>
        <v>6192.8285468615659</v>
      </c>
      <c r="T52" s="37">
        <f t="shared" si="20"/>
        <v>6041.9329320722263</v>
      </c>
      <c r="U52" s="37">
        <f t="shared" si="20"/>
        <v>6037.5993121238171</v>
      </c>
      <c r="V52" s="37">
        <f t="shared" si="20"/>
        <v>6012.639294926913</v>
      </c>
      <c r="W52" s="37">
        <f t="shared" si="20"/>
        <v>5989.2021496130701</v>
      </c>
      <c r="X52" s="37">
        <f t="shared" ref="X52" si="21">SUM(X53:X70)</f>
        <v>6396.2546001719693</v>
      </c>
    </row>
    <row r="53" spans="1:24" ht="11.25" customHeight="1" x14ac:dyDescent="0.2">
      <c r="A53" s="42" t="s">
        <v>93</v>
      </c>
      <c r="B53" s="9" t="s">
        <v>94</v>
      </c>
      <c r="C53" s="10">
        <f>PPRD!C53+RCV_RCY!C53+IMP!C53-EXP!C53+STK_CHG!C53-INTMARB!C53-INTAVI!C53</f>
        <v>1270.6792777300091</v>
      </c>
      <c r="D53" s="10">
        <f>PPRD!D53+RCV_RCY!D53+IMP!D53-EXP!D53+STK_CHG!D53-INTMARB!D53-INTAVI!D53</f>
        <v>1283.1470335339641</v>
      </c>
      <c r="E53" s="10">
        <f>PPRD!E53+RCV_RCY!E53+IMP!E53-EXP!E53+STK_CHG!E53-INTMARB!E53-INTAVI!E53</f>
        <v>1379.707652622528</v>
      </c>
      <c r="F53" s="10">
        <f>PPRD!F53+RCV_RCY!F53+IMP!F53-EXP!F53+STK_CHG!F53-INTMARB!F53-INTAVI!F53</f>
        <v>1140.068787618229</v>
      </c>
      <c r="G53" s="10">
        <f>PPRD!G53+RCV_RCY!G53+IMP!G53-EXP!G53+STK_CHG!G53-INTMARB!G53-INTAVI!G53</f>
        <v>1419.86698194325</v>
      </c>
      <c r="H53" s="10">
        <f>PPRD!H53+RCV_RCY!H53+IMP!H53-EXP!H53+STK_CHG!H53-INTMARB!H53-INTAVI!H53</f>
        <v>1737.4766122098019</v>
      </c>
      <c r="I53" s="10">
        <f>PPRD!I53+RCV_RCY!I53+IMP!I53-EXP!I53+STK_CHG!I53-INTMARB!I53-INTAVI!I53</f>
        <v>1578.275408426483</v>
      </c>
      <c r="J53" s="10">
        <f>PPRD!J53+RCV_RCY!J53+IMP!J53-EXP!J53+STK_CHG!J53-INTMARB!J53-INTAVI!J53</f>
        <v>1372.825709372313</v>
      </c>
      <c r="K53" s="10">
        <f>PPRD!K53+RCV_RCY!K53+IMP!K53-EXP!K53+STK_CHG!K53-INTMARB!K53-INTAVI!K53</f>
        <v>1478.5683576956151</v>
      </c>
      <c r="L53" s="10">
        <f>PPRD!L53+RCV_RCY!L53+IMP!L53-EXP!L53+STK_CHG!L53-INTMARB!L53-INTAVI!L53</f>
        <v>1335.6419604471189</v>
      </c>
      <c r="M53" s="10">
        <f>PPRD!M53+RCV_RCY!M53+IMP!M53-EXP!M53+STK_CHG!M53-INTMARB!M53-INTAVI!M53</f>
        <v>1709.620292347377</v>
      </c>
      <c r="N53" s="10">
        <f>PPRD!N53+RCV_RCY!N53+IMP!N53-EXP!N53+STK_CHG!N53-INTMARB!N53-INTAVI!N53</f>
        <v>1266.3506448839209</v>
      </c>
      <c r="O53" s="10">
        <f>PPRD!O53+RCV_RCY!O53+IMP!O53-EXP!O53+STK_CHG!O53-INTMARB!O53-INTAVI!O53</f>
        <v>1037.5145313843509</v>
      </c>
      <c r="P53" s="10">
        <f>PPRD!P53+RCV_RCY!P53+IMP!P53-EXP!P53+STK_CHG!P53-INTMARB!P53-INTAVI!P53</f>
        <v>1286.0029234737749</v>
      </c>
      <c r="Q53" s="10">
        <f>PPRD!Q53+RCV_RCY!Q53+IMP!Q53-EXP!Q53+STK_CHG!Q53-INTMARB!Q53-INTAVI!Q53</f>
        <v>1616.902407566638</v>
      </c>
      <c r="R53" s="10">
        <f>PPRD!R53+RCV_RCY!R53+IMP!R53-EXP!R53+STK_CHG!R53-INTMARB!R53-INTAVI!R53</f>
        <v>1430.1012037833191</v>
      </c>
      <c r="S53" s="10">
        <f>PPRD!S53+RCV_RCY!S53+IMP!S53-EXP!S53+STK_CHG!S53-INTMARB!S53-INTAVI!S53</f>
        <v>1550.1467755803949</v>
      </c>
      <c r="T53" s="10">
        <f>PPRD!T53+RCV_RCY!T53+IMP!T53-EXP!T53+STK_CHG!T53-INTMARB!T53-INTAVI!T53</f>
        <v>1246.2989681857271</v>
      </c>
      <c r="U53" s="10">
        <f>PPRD!U53+RCV_RCY!U53+IMP!U53-EXP!U53+STK_CHG!U53-INTMARB!U53-INTAVI!U53</f>
        <v>1518.848323301806</v>
      </c>
      <c r="V53" s="10">
        <f>PPRD!V53+RCV_RCY!V53+IMP!V53-EXP!V53+STK_CHG!V53-INTMARB!V53-INTAVI!V53</f>
        <v>1339.6923473774721</v>
      </c>
      <c r="W53" s="10">
        <f>PPRD!W53+RCV_RCY!W53+IMP!W53-EXP!W53+STK_CHG!W53-INTMARB!W53-INTAVI!W53</f>
        <v>1322.5488392089419</v>
      </c>
      <c r="X53" s="10">
        <f>PPRD!X53+RCV_RCY!X53+IMP!X53-EXP!X53+STK_CHG!X53-INTMARB!X53-INTAVI!X53</f>
        <v>1497.1574376612209</v>
      </c>
    </row>
    <row r="54" spans="1:24" ht="11.25" customHeight="1" x14ac:dyDescent="0.2">
      <c r="A54" s="42" t="s">
        <v>95</v>
      </c>
      <c r="B54" s="9" t="s">
        <v>96</v>
      </c>
      <c r="C54" s="10">
        <f>PPRD!C54+RCV_RCY!C54+IMP!C54-EXP!C54+STK_CHG!C54-INTMARB!C54-INTAVI!C54</f>
        <v>0</v>
      </c>
      <c r="D54" s="10">
        <f>PPRD!D54+RCV_RCY!D54+IMP!D54-EXP!D54+STK_CHG!D54-INTMARB!D54-INTAVI!D54</f>
        <v>0</v>
      </c>
      <c r="E54" s="10">
        <f>PPRD!E54+RCV_RCY!E54+IMP!E54-EXP!E54+STK_CHG!E54-INTMARB!E54-INTAVI!E54</f>
        <v>0</v>
      </c>
      <c r="F54" s="10">
        <f>PPRD!F54+RCV_RCY!F54+IMP!F54-EXP!F54+STK_CHG!F54-INTMARB!F54-INTAVI!F54</f>
        <v>0</v>
      </c>
      <c r="G54" s="10">
        <f>PPRD!G54+RCV_RCY!G54+IMP!G54-EXP!G54+STK_CHG!G54-INTMARB!G54-INTAVI!G54</f>
        <v>0</v>
      </c>
      <c r="H54" s="10">
        <f>PPRD!H54+RCV_RCY!H54+IMP!H54-EXP!H54+STK_CHG!H54-INTMARB!H54-INTAVI!H54</f>
        <v>0</v>
      </c>
      <c r="I54" s="10">
        <f>PPRD!I54+RCV_RCY!I54+IMP!I54-EXP!I54+STK_CHG!I54-INTMARB!I54-INTAVI!I54</f>
        <v>0</v>
      </c>
      <c r="J54" s="10">
        <f>PPRD!J54+RCV_RCY!J54+IMP!J54-EXP!J54+STK_CHG!J54-INTMARB!J54-INTAVI!J54</f>
        <v>0</v>
      </c>
      <c r="K54" s="10">
        <f>PPRD!K54+RCV_RCY!K54+IMP!K54-EXP!K54+STK_CHG!K54-INTMARB!K54-INTAVI!K54</f>
        <v>0</v>
      </c>
      <c r="L54" s="10">
        <f>PPRD!L54+RCV_RCY!L54+IMP!L54-EXP!L54+STK_CHG!L54-INTMARB!L54-INTAVI!L54</f>
        <v>0</v>
      </c>
      <c r="M54" s="10">
        <f>PPRD!M54+RCV_RCY!M54+IMP!M54-EXP!M54+STK_CHG!M54-INTMARB!M54-INTAVI!M54</f>
        <v>0</v>
      </c>
      <c r="N54" s="10">
        <f>PPRD!N54+RCV_RCY!N54+IMP!N54-EXP!N54+STK_CHG!N54-INTMARB!N54-INTAVI!N54</f>
        <v>0</v>
      </c>
      <c r="O54" s="10">
        <f>PPRD!O54+RCV_RCY!O54+IMP!O54-EXP!O54+STK_CHG!O54-INTMARB!O54-INTAVI!O54</f>
        <v>0</v>
      </c>
      <c r="P54" s="10">
        <f>PPRD!P54+RCV_RCY!P54+IMP!P54-EXP!P54+STK_CHG!P54-INTMARB!P54-INTAVI!P54</f>
        <v>0</v>
      </c>
      <c r="Q54" s="10">
        <f>PPRD!Q54+RCV_RCY!Q54+IMP!Q54-EXP!Q54+STK_CHG!Q54-INTMARB!Q54-INTAVI!Q54</f>
        <v>0</v>
      </c>
      <c r="R54" s="10">
        <f>PPRD!R54+RCV_RCY!R54+IMP!R54-EXP!R54+STK_CHG!R54-INTMARB!R54-INTAVI!R54</f>
        <v>0</v>
      </c>
      <c r="S54" s="10">
        <f>PPRD!S54+RCV_RCY!S54+IMP!S54-EXP!S54+STK_CHG!S54-INTMARB!S54-INTAVI!S54</f>
        <v>0</v>
      </c>
      <c r="T54" s="10">
        <f>PPRD!T54+RCV_RCY!T54+IMP!T54-EXP!T54+STK_CHG!T54-INTMARB!T54-INTAVI!T54</f>
        <v>0</v>
      </c>
      <c r="U54" s="10">
        <f>PPRD!U54+RCV_RCY!U54+IMP!U54-EXP!U54+STK_CHG!U54-INTMARB!U54-INTAVI!U54</f>
        <v>0</v>
      </c>
      <c r="V54" s="10">
        <f>PPRD!V54+RCV_RCY!V54+IMP!V54-EXP!V54+STK_CHG!V54-INTMARB!V54-INTAVI!V54</f>
        <v>0</v>
      </c>
      <c r="W54" s="10">
        <f>PPRD!W54+RCV_RCY!W54+IMP!W54-EXP!W54+STK_CHG!W54-INTMARB!W54-INTAVI!W54</f>
        <v>0</v>
      </c>
      <c r="X54" s="10">
        <f>PPRD!X54+RCV_RCY!X54+IMP!X54-EXP!X54+STK_CHG!X54-INTMARB!X54-INTAVI!X54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PPRD!C55+RCV_RCY!C55+IMP!C55-EXP!C55+STK_CHG!C55-INTMARB!C55-INTAVI!C55</f>
        <v>0</v>
      </c>
      <c r="D55" s="10">
        <f>PPRD!D55+RCV_RCY!D55+IMP!D55-EXP!D55+STK_CHG!D55-INTMARB!D55-INTAVI!D55</f>
        <v>0</v>
      </c>
      <c r="E55" s="10">
        <f>PPRD!E55+RCV_RCY!E55+IMP!E55-EXP!E55+STK_CHG!E55-INTMARB!E55-INTAVI!E55</f>
        <v>0</v>
      </c>
      <c r="F55" s="10">
        <f>PPRD!F55+RCV_RCY!F55+IMP!F55-EXP!F55+STK_CHG!F55-INTMARB!F55-INTAVI!F55</f>
        <v>0</v>
      </c>
      <c r="G55" s="10">
        <f>PPRD!G55+RCV_RCY!G55+IMP!G55-EXP!G55+STK_CHG!G55-INTMARB!G55-INTAVI!G55</f>
        <v>0</v>
      </c>
      <c r="H55" s="10">
        <f>PPRD!H55+RCV_RCY!H55+IMP!H55-EXP!H55+STK_CHG!H55-INTMARB!H55-INTAVI!H55</f>
        <v>1.9518486672398971E-2</v>
      </c>
      <c r="I55" s="10">
        <f>PPRD!I55+RCV_RCY!I55+IMP!I55-EXP!I55+STK_CHG!I55-INTMARB!I55-INTAVI!I55</f>
        <v>4.7807394668959592E-2</v>
      </c>
      <c r="J55" s="10">
        <f>PPRD!J55+RCV_RCY!J55+IMP!J55-EXP!J55+STK_CHG!J55-INTMARB!J55-INTAVI!J55</f>
        <v>0.2170249355116079</v>
      </c>
      <c r="K55" s="10">
        <f>PPRD!K55+RCV_RCY!K55+IMP!K55-EXP!K55+STK_CHG!K55-INTMARB!K55-INTAVI!K55</f>
        <v>0.42803095442820288</v>
      </c>
      <c r="L55" s="10">
        <f>PPRD!L55+RCV_RCY!L55+IMP!L55-EXP!L55+STK_CHG!L55-INTMARB!L55-INTAVI!L55</f>
        <v>0.77979363714531391</v>
      </c>
      <c r="M55" s="10">
        <f>PPRD!M55+RCV_RCY!M55+IMP!M55-EXP!M55+STK_CHG!M55-INTMARB!M55-INTAVI!M55</f>
        <v>26.341186586414441</v>
      </c>
      <c r="N55" s="10">
        <f>PPRD!N55+RCV_RCY!N55+IMP!N55-EXP!N55+STK_CHG!N55-INTMARB!N55-INTAVI!N55</f>
        <v>119.2777300085985</v>
      </c>
      <c r="O55" s="10">
        <f>PPRD!O55+RCV_RCY!O55+IMP!O55-EXP!O55+STK_CHG!O55-INTMARB!O55-INTAVI!O55</f>
        <v>226.98839208942391</v>
      </c>
      <c r="P55" s="10">
        <f>PPRD!P55+RCV_RCY!P55+IMP!P55-EXP!P55+STK_CHG!P55-INTMARB!P55-INTAVI!P55</f>
        <v>388.66809974204642</v>
      </c>
      <c r="Q55" s="10">
        <f>PPRD!Q55+RCV_RCY!Q55+IMP!Q55-EXP!Q55+STK_CHG!Q55-INTMARB!Q55-INTAVI!Q55</f>
        <v>533.18228718830608</v>
      </c>
      <c r="R55" s="10">
        <f>PPRD!R55+RCV_RCY!R55+IMP!R55-EXP!R55+STK_CHG!R55-INTMARB!R55-INTAVI!R55</f>
        <v>607.30266552020635</v>
      </c>
      <c r="S55" s="10">
        <f>PPRD!S55+RCV_RCY!S55+IMP!S55-EXP!S55+STK_CHG!S55-INTMARB!S55-INTAVI!S55</f>
        <v>566.63800515907133</v>
      </c>
      <c r="T55" s="10">
        <f>PPRD!T55+RCV_RCY!T55+IMP!T55-EXP!T55+STK_CHG!T55-INTMARB!T55-INTAVI!T55</f>
        <v>636.86173688736028</v>
      </c>
      <c r="U55" s="10">
        <f>PPRD!U55+RCV_RCY!U55+IMP!U55-EXP!U55+STK_CHG!U55-INTMARB!U55-INTAVI!U55</f>
        <v>543.61298366294068</v>
      </c>
      <c r="V55" s="10">
        <f>PPRD!V55+RCV_RCY!V55+IMP!V55-EXP!V55+STK_CHG!V55-INTMARB!V55-INTAVI!V55</f>
        <v>582.35674978503869</v>
      </c>
      <c r="W55" s="10">
        <f>PPRD!W55+RCV_RCY!W55+IMP!W55-EXP!W55+STK_CHG!W55-INTMARB!W55-INTAVI!W55</f>
        <v>597.20223559759245</v>
      </c>
      <c r="X55" s="10">
        <f>PPRD!X55+RCV_RCY!X55+IMP!X55-EXP!X55+STK_CHG!X55-INTMARB!X55-INTAVI!X55</f>
        <v>565.39552880481506</v>
      </c>
    </row>
    <row r="56" spans="1:24" ht="11.25" customHeight="1" x14ac:dyDescent="0.2">
      <c r="A56" s="42" t="s">
        <v>99</v>
      </c>
      <c r="B56" s="9" t="s">
        <v>100</v>
      </c>
      <c r="C56" s="10">
        <f>PPRD!C56+RCV_RCY!C56+IMP!C56-EXP!C56+STK_CHG!C56-INTMARB!C56-INTAVI!C56</f>
        <v>0</v>
      </c>
      <c r="D56" s="10">
        <f>PPRD!D56+RCV_RCY!D56+IMP!D56-EXP!D56+STK_CHG!D56-INTMARB!D56-INTAVI!D56</f>
        <v>0</v>
      </c>
      <c r="E56" s="10">
        <f>PPRD!E56+RCV_RCY!E56+IMP!E56-EXP!E56+STK_CHG!E56-INTMARB!E56-INTAVI!E56</f>
        <v>0</v>
      </c>
      <c r="F56" s="10">
        <f>PPRD!F56+RCV_RCY!F56+IMP!F56-EXP!F56+STK_CHG!F56-INTMARB!F56-INTAVI!F56</f>
        <v>0</v>
      </c>
      <c r="G56" s="10">
        <f>PPRD!G56+RCV_RCY!G56+IMP!G56-EXP!G56+STK_CHG!G56-INTMARB!G56-INTAVI!G56</f>
        <v>0</v>
      </c>
      <c r="H56" s="10">
        <f>PPRD!H56+RCV_RCY!H56+IMP!H56-EXP!H56+STK_CHG!H56-INTMARB!H56-INTAVI!H56</f>
        <v>0</v>
      </c>
      <c r="I56" s="10">
        <f>PPRD!I56+RCV_RCY!I56+IMP!I56-EXP!I56+STK_CHG!I56-INTMARB!I56-INTAVI!I56</f>
        <v>0</v>
      </c>
      <c r="J56" s="10">
        <f>PPRD!J56+RCV_RCY!J56+IMP!J56-EXP!J56+STK_CHG!J56-INTMARB!J56-INTAVI!J56</f>
        <v>0</v>
      </c>
      <c r="K56" s="10">
        <f>PPRD!K56+RCV_RCY!K56+IMP!K56-EXP!K56+STK_CHG!K56-INTMARB!K56-INTAVI!K56</f>
        <v>6.878761822871883E-4</v>
      </c>
      <c r="L56" s="10">
        <f>PPRD!L56+RCV_RCY!L56+IMP!L56-EXP!L56+STK_CHG!L56-INTMARB!L56-INTAVI!L56</f>
        <v>2.149613069647463E-3</v>
      </c>
      <c r="M56" s="10">
        <f>PPRD!M56+RCV_RCY!M56+IMP!M56-EXP!M56+STK_CHG!M56-INTMARB!M56-INTAVI!M56</f>
        <v>3.095442820292347E-3</v>
      </c>
      <c r="N56" s="10">
        <f>PPRD!N56+RCV_RCY!N56+IMP!N56-EXP!N56+STK_CHG!N56-INTMARB!N56-INTAVI!N56</f>
        <v>0.1226999140154772</v>
      </c>
      <c r="O56" s="10">
        <f>PPRD!O56+RCV_RCY!O56+IMP!O56-EXP!O56+STK_CHG!O56-INTMARB!O56-INTAVI!O56</f>
        <v>0.68770421324161646</v>
      </c>
      <c r="P56" s="10">
        <f>PPRD!P56+RCV_RCY!P56+IMP!P56-EXP!P56+STK_CHG!P56-INTMARB!P56-INTAVI!P56</f>
        <v>36.127429062768698</v>
      </c>
      <c r="Q56" s="10">
        <f>PPRD!Q56+RCV_RCY!Q56+IMP!Q56-EXP!Q56+STK_CHG!Q56-INTMARB!Q56-INTAVI!Q56</f>
        <v>138.95021496130701</v>
      </c>
      <c r="R56" s="10">
        <f>PPRD!R56+RCV_RCY!R56+IMP!R56-EXP!R56+STK_CHG!R56-INTMARB!R56-INTAVI!R56</f>
        <v>170.42132416165089</v>
      </c>
      <c r="S56" s="10">
        <f>PPRD!S56+RCV_RCY!S56+IMP!S56-EXP!S56+STK_CHG!S56-INTMARB!S56-INTAVI!S56</f>
        <v>156.4696474634566</v>
      </c>
      <c r="T56" s="10">
        <f>PPRD!T56+RCV_RCY!T56+IMP!T56-EXP!T56+STK_CHG!T56-INTMARB!T56-INTAVI!T56</f>
        <v>159.5592433361995</v>
      </c>
      <c r="U56" s="10">
        <f>PPRD!U56+RCV_RCY!U56+IMP!U56-EXP!U56+STK_CHG!U56-INTMARB!U56-INTAVI!U56</f>
        <v>152.2809114359415</v>
      </c>
      <c r="V56" s="10">
        <f>PPRD!V56+RCV_RCY!V56+IMP!V56-EXP!V56+STK_CHG!V56-INTMARB!V56-INTAVI!V56</f>
        <v>152.847377472055</v>
      </c>
      <c r="W56" s="10">
        <f>PPRD!W56+RCV_RCY!W56+IMP!W56-EXP!W56+STK_CHG!W56-INTMARB!W56-INTAVI!W56</f>
        <v>149.04342218400689</v>
      </c>
      <c r="X56" s="10">
        <f>PPRD!X56+RCV_RCY!X56+IMP!X56-EXP!X56+STK_CHG!X56-INTMARB!X56-INTAVI!X56</f>
        <v>146.46173688736019</v>
      </c>
    </row>
    <row r="57" spans="1:24" ht="11.25" customHeight="1" x14ac:dyDescent="0.2">
      <c r="A57" s="42" t="s">
        <v>101</v>
      </c>
      <c r="B57" s="9" t="s">
        <v>102</v>
      </c>
      <c r="C57" s="10">
        <f>PPRD!C57+RCV_RCY!C57+IMP!C57-EXP!C57+STK_CHG!C57-INTMARB!C57-INTAVI!C57</f>
        <v>0</v>
      </c>
      <c r="D57" s="10">
        <f>PPRD!D57+RCV_RCY!D57+IMP!D57-EXP!D57+STK_CHG!D57-INTMARB!D57-INTAVI!D57</f>
        <v>0</v>
      </c>
      <c r="E57" s="10">
        <f>PPRD!E57+RCV_RCY!E57+IMP!E57-EXP!E57+STK_CHG!E57-INTMARB!E57-INTAVI!E57</f>
        <v>0</v>
      </c>
      <c r="F57" s="10">
        <f>PPRD!F57+RCV_RCY!F57+IMP!F57-EXP!F57+STK_CHG!F57-INTMARB!F57-INTAVI!F57</f>
        <v>0</v>
      </c>
      <c r="G57" s="10">
        <f>PPRD!G57+RCV_RCY!G57+IMP!G57-EXP!G57+STK_CHG!G57-INTMARB!G57-INTAVI!G57</f>
        <v>0</v>
      </c>
      <c r="H57" s="10">
        <f>PPRD!H57+RCV_RCY!H57+IMP!H57-EXP!H57+STK_CHG!H57-INTMARB!H57-INTAVI!H57</f>
        <v>0</v>
      </c>
      <c r="I57" s="10">
        <f>PPRD!I57+RCV_RCY!I57+IMP!I57-EXP!I57+STK_CHG!I57-INTMARB!I57-INTAVI!I57</f>
        <v>0</v>
      </c>
      <c r="J57" s="10">
        <f>PPRD!J57+RCV_RCY!J57+IMP!J57-EXP!J57+STK_CHG!J57-INTMARB!J57-INTAVI!J57</f>
        <v>2.3903697334479789E-2</v>
      </c>
      <c r="K57" s="10">
        <f>PPRD!K57+RCV_RCY!K57+IMP!K57-EXP!K57+STK_CHG!K57-INTMARB!K57-INTAVI!K57</f>
        <v>2.3903697334479789E-2</v>
      </c>
      <c r="L57" s="10">
        <f>PPRD!L57+RCV_RCY!L57+IMP!L57-EXP!L57+STK_CHG!L57-INTMARB!L57-INTAVI!L57</f>
        <v>7.1625107480653469E-2</v>
      </c>
      <c r="M57" s="10">
        <f>PPRD!M57+RCV_RCY!M57+IMP!M57-EXP!M57+STK_CHG!M57-INTMARB!M57-INTAVI!M57</f>
        <v>9.5528804815133275E-2</v>
      </c>
      <c r="N57" s="10">
        <f>PPRD!N57+RCV_RCY!N57+IMP!N57-EXP!N57+STK_CHG!N57-INTMARB!N57-INTAVI!N57</f>
        <v>4.7807394668959592E-2</v>
      </c>
      <c r="O57" s="10">
        <f>PPRD!O57+RCV_RCY!O57+IMP!O57-EXP!O57+STK_CHG!O57-INTMARB!O57-INTAVI!O57</f>
        <v>9.5528804815133275E-2</v>
      </c>
      <c r="P57" s="10">
        <f>PPRD!P57+RCV_RCY!P57+IMP!P57-EXP!P57+STK_CHG!P57-INTMARB!P57-INTAVI!P57</f>
        <v>0.2149613069647463</v>
      </c>
      <c r="Q57" s="10">
        <f>PPRD!Q57+RCV_RCY!Q57+IMP!Q57-EXP!Q57+STK_CHG!Q57-INTMARB!Q57-INTAVI!Q57</f>
        <v>0.5493551160791057</v>
      </c>
      <c r="R57" s="10">
        <f>PPRD!R57+RCV_RCY!R57+IMP!R57-EXP!R57+STK_CHG!R57-INTMARB!R57-INTAVI!R57</f>
        <v>0.50154772141014614</v>
      </c>
      <c r="S57" s="10">
        <f>PPRD!S57+RCV_RCY!S57+IMP!S57-EXP!S57+STK_CHG!S57-INTMARB!S57-INTAVI!S57</f>
        <v>0.52545141874462586</v>
      </c>
      <c r="T57" s="10">
        <f>PPRD!T57+RCV_RCY!T57+IMP!T57-EXP!T57+STK_CHG!T57-INTMARB!T57-INTAVI!T57</f>
        <v>0.73688736027515045</v>
      </c>
      <c r="U57" s="10">
        <f>PPRD!U57+RCV_RCY!U57+IMP!U57-EXP!U57+STK_CHG!U57-INTMARB!U57-INTAVI!U57</f>
        <v>0.73061049011177981</v>
      </c>
      <c r="V57" s="10">
        <f>PPRD!V57+RCV_RCY!V57+IMP!V57-EXP!V57+STK_CHG!V57-INTMARB!V57-INTAVI!V57</f>
        <v>0.72364574376612212</v>
      </c>
      <c r="W57" s="10">
        <f>PPRD!W57+RCV_RCY!W57+IMP!W57-EXP!W57+STK_CHG!W57-INTMARB!W57-INTAVI!W57</f>
        <v>0.77472055030094578</v>
      </c>
      <c r="X57" s="10">
        <f>PPRD!X57+RCV_RCY!X57+IMP!X57-EXP!X57+STK_CHG!X57-INTMARB!X57-INTAVI!X57</f>
        <v>1.176354256233878</v>
      </c>
    </row>
    <row r="58" spans="1:24" ht="11.25" customHeight="1" x14ac:dyDescent="0.2">
      <c r="A58" s="42" t="s">
        <v>103</v>
      </c>
      <c r="B58" s="9" t="s">
        <v>104</v>
      </c>
      <c r="C58" s="10">
        <f>PPRD!C58+RCV_RCY!C58+IMP!C58-EXP!C58+STK_CHG!C58-INTMARB!C58-INTAVI!C58</f>
        <v>6.7116079105760953</v>
      </c>
      <c r="D58" s="10">
        <f>PPRD!D58+RCV_RCY!D58+IMP!D58-EXP!D58+STK_CHG!D58-INTMARB!D58-INTAVI!D58</f>
        <v>5.469561478933791</v>
      </c>
      <c r="E58" s="10">
        <f>PPRD!E58+RCV_RCY!E58+IMP!E58-EXP!E58+STK_CHG!E58-INTMARB!E58-INTAVI!E58</f>
        <v>17.411865864144449</v>
      </c>
      <c r="F58" s="10">
        <f>PPRD!F58+RCV_RCY!F58+IMP!F58-EXP!F58+STK_CHG!F58-INTMARB!F58-INTAVI!F58</f>
        <v>18.008942390369729</v>
      </c>
      <c r="G58" s="10">
        <f>PPRD!G58+RCV_RCY!G58+IMP!G58-EXP!G58+STK_CHG!G58-INTMARB!G58-INTAVI!G58</f>
        <v>13.47093723129837</v>
      </c>
      <c r="H58" s="10">
        <f>PPRD!H58+RCV_RCY!H58+IMP!H58-EXP!H58+STK_CHG!H58-INTMARB!H58-INTAVI!H58</f>
        <v>17.889595872742909</v>
      </c>
      <c r="I58" s="10">
        <f>PPRD!I58+RCV_RCY!I58+IMP!I58-EXP!I58+STK_CHG!I58-INTMARB!I58-INTAVI!I58</f>
        <v>17.841788478073941</v>
      </c>
      <c r="J58" s="10">
        <f>PPRD!J58+RCV_RCY!J58+IMP!J58-EXP!J58+STK_CHG!J58-INTMARB!J58-INTAVI!J58</f>
        <v>19.5853826311264</v>
      </c>
      <c r="K58" s="10">
        <f>PPRD!K58+RCV_RCY!K58+IMP!K58-EXP!K58+STK_CHG!K58-INTMARB!K58-INTAVI!K58</f>
        <v>25.246001719690451</v>
      </c>
      <c r="L58" s="10">
        <f>PPRD!L58+RCV_RCY!L58+IMP!L58-EXP!L58+STK_CHG!L58-INTMARB!L58-INTAVI!L58</f>
        <v>23.55021496130696</v>
      </c>
      <c r="M58" s="10">
        <f>PPRD!M58+RCV_RCY!M58+IMP!M58-EXP!M58+STK_CHG!M58-INTMARB!M58-INTAVI!M58</f>
        <v>22.976956147893379</v>
      </c>
      <c r="N58" s="10">
        <f>PPRD!N58+RCV_RCY!N58+IMP!N58-EXP!N58+STK_CHG!N58-INTMARB!N58-INTAVI!N58</f>
        <v>23.81289767841788</v>
      </c>
      <c r="O58" s="10">
        <f>PPRD!O58+RCV_RCY!O58+IMP!O58-EXP!O58+STK_CHG!O58-INTMARB!O58-INTAVI!O58</f>
        <v>23.263628546861561</v>
      </c>
      <c r="P58" s="10">
        <f>PPRD!P58+RCV_RCY!P58+IMP!P58-EXP!P58+STK_CHG!P58-INTMARB!P58-INTAVI!P58</f>
        <v>26.034221840068788</v>
      </c>
      <c r="Q58" s="10">
        <f>PPRD!Q58+RCV_RCY!Q58+IMP!Q58-EXP!Q58+STK_CHG!Q58-INTMARB!Q58-INTAVI!Q58</f>
        <v>28.255460017196899</v>
      </c>
      <c r="R58" s="10">
        <f>PPRD!R58+RCV_RCY!R58+IMP!R58-EXP!R58+STK_CHG!R58-INTMARB!R58-INTAVI!R58</f>
        <v>29.11530524505589</v>
      </c>
      <c r="S58" s="10">
        <f>PPRD!S58+RCV_RCY!S58+IMP!S58-EXP!S58+STK_CHG!S58-INTMARB!S58-INTAVI!S58</f>
        <v>36.041874462596731</v>
      </c>
      <c r="T58" s="10">
        <f>PPRD!T58+RCV_RCY!T58+IMP!T58-EXP!T58+STK_CHG!T58-INTMARB!T58-INTAVI!T58</f>
        <v>41.847033533963881</v>
      </c>
      <c r="U58" s="10">
        <f>PPRD!U58+RCV_RCY!U58+IMP!U58-EXP!U58+STK_CHG!U58-INTMARB!U58-INTAVI!U58</f>
        <v>39.771367153912287</v>
      </c>
      <c r="V58" s="10">
        <f>PPRD!V58+RCV_RCY!V58+IMP!V58-EXP!V58+STK_CHG!V58-INTMARB!V58-INTAVI!V58</f>
        <v>39.71186586414445</v>
      </c>
      <c r="W58" s="10">
        <f>PPRD!W58+RCV_RCY!W58+IMP!W58-EXP!W58+STK_CHG!W58-INTMARB!W58-INTAVI!W58</f>
        <v>21.336801375752358</v>
      </c>
      <c r="X58" s="10">
        <f>PPRD!X58+RCV_RCY!X58+IMP!X58-EXP!X58+STK_CHG!X58-INTMARB!X58-INTAVI!X58</f>
        <v>26.462940670679281</v>
      </c>
    </row>
    <row r="59" spans="1:24" ht="11.25" customHeight="1" x14ac:dyDescent="0.2">
      <c r="A59" s="42" t="s">
        <v>105</v>
      </c>
      <c r="B59" s="9" t="s">
        <v>106</v>
      </c>
      <c r="C59" s="10">
        <f>PPRD!C59+RCV_RCY!C59+IMP!C59-EXP!C59+STK_CHG!C59-INTMARB!C59-INTAVI!C59</f>
        <v>2763.1604471195187</v>
      </c>
      <c r="D59" s="10">
        <f>PPRD!D59+RCV_RCY!D59+IMP!D59-EXP!D59+STK_CHG!D59-INTMARB!D59-INTAVI!D59</f>
        <v>2134.5896818572655</v>
      </c>
      <c r="E59" s="10">
        <f>PPRD!E59+RCV_RCY!E59+IMP!E59-EXP!E59+STK_CHG!E59-INTMARB!E59-INTAVI!E59</f>
        <v>2351.39011177988</v>
      </c>
      <c r="F59" s="10">
        <f>PPRD!F59+RCV_RCY!F59+IMP!F59-EXP!F59+STK_CHG!F59-INTMARB!F59-INTAVI!F59</f>
        <v>2843.6754084264835</v>
      </c>
      <c r="G59" s="10">
        <f>PPRD!G59+RCV_RCY!G59+IMP!G59-EXP!G59+STK_CHG!G59-INTMARB!G59-INTAVI!G59</f>
        <v>3134.0641444539988</v>
      </c>
      <c r="H59" s="10">
        <f>PPRD!H59+RCV_RCY!H59+IMP!H59-EXP!H59+STK_CHG!H59-INTMARB!H59-INTAVI!H59</f>
        <v>3184.9622527944966</v>
      </c>
      <c r="I59" s="10">
        <f>PPRD!I59+RCV_RCY!I59+IMP!I59-EXP!I59+STK_CHG!I59-INTMARB!I59-INTAVI!I59</f>
        <v>3184.7233877901972</v>
      </c>
      <c r="J59" s="10">
        <f>PPRD!J59+RCV_RCY!J59+IMP!J59-EXP!J59+STK_CHG!J59-INTMARB!J59-INTAVI!J59</f>
        <v>3275.4370593293211</v>
      </c>
      <c r="K59" s="10">
        <f>PPRD!K59+RCV_RCY!K59+IMP!K59-EXP!K59+STK_CHG!K59-INTMARB!K59-INTAVI!K59</f>
        <v>3710.4710232158204</v>
      </c>
      <c r="L59" s="10">
        <f>PPRD!L59+RCV_RCY!L59+IMP!L59-EXP!L59+STK_CHG!L59-INTMARB!L59-INTAVI!L59</f>
        <v>3742.4047291487532</v>
      </c>
      <c r="M59" s="10">
        <f>PPRD!M59+RCV_RCY!M59+IMP!M59-EXP!M59+STK_CHG!M59-INTMARB!M59-INTAVI!M59</f>
        <v>3982.2298366294071</v>
      </c>
      <c r="N59" s="10">
        <f>PPRD!N59+RCV_RCY!N59+IMP!N59-EXP!N59+STK_CHG!N59-INTMARB!N59-INTAVI!N59</f>
        <v>3458.7035253654335</v>
      </c>
      <c r="O59" s="10">
        <f>PPRD!O59+RCV_RCY!O59+IMP!O59-EXP!O59+STK_CHG!O59-INTMARB!O59-INTAVI!O59</f>
        <v>3654.5571797076527</v>
      </c>
      <c r="P59" s="10">
        <f>PPRD!P59+RCV_RCY!P59+IMP!P59-EXP!P59+STK_CHG!P59-INTMARB!P59-INTAVI!P59</f>
        <v>3590.6897678417881</v>
      </c>
      <c r="Q59" s="10">
        <f>PPRD!Q59+RCV_RCY!Q59+IMP!Q59-EXP!Q59+STK_CHG!Q59-INTMARB!Q59-INTAVI!Q59</f>
        <v>3617.8704213241617</v>
      </c>
      <c r="R59" s="10">
        <f>PPRD!R59+RCV_RCY!R59+IMP!R59-EXP!R59+STK_CHG!R59-INTMARB!R59-INTAVI!R59</f>
        <v>3513.733705932932</v>
      </c>
      <c r="S59" s="10">
        <f>PPRD!S59+RCV_RCY!S59+IMP!S59-EXP!S59+STK_CHG!S59-INTMARB!S59-INTAVI!S59</f>
        <v>3606.5014617368874</v>
      </c>
      <c r="T59" s="10">
        <f>PPRD!T59+RCV_RCY!T59+IMP!T59-EXP!T59+STK_CHG!T59-INTMARB!T59-INTAVI!T59</f>
        <v>3639.3331040412718</v>
      </c>
      <c r="U59" s="10">
        <f>PPRD!U59+RCV_RCY!U59+IMP!U59-EXP!U59+STK_CHG!U59-INTMARB!U59-INTAVI!U59</f>
        <v>3462.5940670679274</v>
      </c>
      <c r="V59" s="10">
        <f>PPRD!V59+RCV_RCY!V59+IMP!V59-EXP!V59+STK_CHG!V59-INTMARB!V59-INTAVI!V59</f>
        <v>3458.4595872742907</v>
      </c>
      <c r="W59" s="10">
        <f>PPRD!W59+RCV_RCY!W59+IMP!W59-EXP!W59+STK_CHG!W59-INTMARB!W59-INTAVI!W59</f>
        <v>3394.5674978503871</v>
      </c>
      <c r="X59" s="10">
        <f>PPRD!X59+RCV_RCY!X59+IMP!X59-EXP!X59+STK_CHG!X59-INTMARB!X59-INTAVI!X59</f>
        <v>3638.573860705073</v>
      </c>
    </row>
    <row r="60" spans="1:24" ht="11.25" customHeight="1" x14ac:dyDescent="0.2">
      <c r="A60" s="42" t="s">
        <v>107</v>
      </c>
      <c r="B60" s="9" t="s">
        <v>108</v>
      </c>
      <c r="C60" s="10">
        <f>PPRD!C60+RCV_RCY!C60+IMP!C60-EXP!C60+STK_CHG!C60-INTMARB!C60-INTAVI!C60</f>
        <v>0</v>
      </c>
      <c r="D60" s="10">
        <f>PPRD!D60+RCV_RCY!D60+IMP!D60-EXP!D60+STK_CHG!D60-INTMARB!D60-INTAVI!D60</f>
        <v>0</v>
      </c>
      <c r="E60" s="10">
        <f>PPRD!E60+RCV_RCY!E60+IMP!E60-EXP!E60+STK_CHG!E60-INTMARB!E60-INTAVI!E60</f>
        <v>0</v>
      </c>
      <c r="F60" s="10">
        <f>PPRD!F60+RCV_RCY!F60+IMP!F60-EXP!F60+STK_CHG!F60-INTMARB!F60-INTAVI!F60</f>
        <v>0</v>
      </c>
      <c r="G60" s="10">
        <f>PPRD!G60+RCV_RCY!G60+IMP!G60-EXP!G60+STK_CHG!G60-INTMARB!G60-INTAVI!G60</f>
        <v>0</v>
      </c>
      <c r="H60" s="10">
        <f>PPRD!H60+RCV_RCY!H60+IMP!H60-EXP!H60+STK_CHG!H60-INTMARB!H60-INTAVI!H60</f>
        <v>0</v>
      </c>
      <c r="I60" s="10">
        <f>PPRD!I60+RCV_RCY!I60+IMP!I60-EXP!I60+STK_CHG!I60-INTMARB!I60-INTAVI!I60</f>
        <v>0</v>
      </c>
      <c r="J60" s="10">
        <f>PPRD!J60+RCV_RCY!J60+IMP!J60-EXP!J60+STK_CHG!J60-INTMARB!J60-INTAVI!J60</f>
        <v>0</v>
      </c>
      <c r="K60" s="10">
        <f>PPRD!K60+RCV_RCY!K60+IMP!K60-EXP!K60+STK_CHG!K60-INTMARB!K60-INTAVI!K60</f>
        <v>0</v>
      </c>
      <c r="L60" s="10">
        <f>PPRD!L60+RCV_RCY!L60+IMP!L60-EXP!L60+STK_CHG!L60-INTMARB!L60-INTAVI!L60</f>
        <v>0</v>
      </c>
      <c r="M60" s="10">
        <f>PPRD!M60+RCV_RCY!M60+IMP!M60-EXP!M60+STK_CHG!M60-INTMARB!M60-INTAVI!M60</f>
        <v>0</v>
      </c>
      <c r="N60" s="10">
        <f>PPRD!N60+RCV_RCY!N60+IMP!N60-EXP!N60+STK_CHG!N60-INTMARB!N60-INTAVI!N60</f>
        <v>0</v>
      </c>
      <c r="O60" s="10">
        <f>PPRD!O60+RCV_RCY!O60+IMP!O60-EXP!O60+STK_CHG!O60-INTMARB!O60-INTAVI!O60</f>
        <v>0</v>
      </c>
      <c r="P60" s="10">
        <f>PPRD!P60+RCV_RCY!P60+IMP!P60-EXP!P60+STK_CHG!P60-INTMARB!P60-INTAVI!P60</f>
        <v>0</v>
      </c>
      <c r="Q60" s="10">
        <f>PPRD!Q60+RCV_RCY!Q60+IMP!Q60-EXP!Q60+STK_CHG!Q60-INTMARB!Q60-INTAVI!Q60</f>
        <v>0</v>
      </c>
      <c r="R60" s="10">
        <f>PPRD!R60+RCV_RCY!R60+IMP!R60-EXP!R60+STK_CHG!R60-INTMARB!R60-INTAVI!R60</f>
        <v>0</v>
      </c>
      <c r="S60" s="10">
        <f>PPRD!S60+RCV_RCY!S60+IMP!S60-EXP!S60+STK_CHG!S60-INTMARB!S60-INTAVI!S60</f>
        <v>0</v>
      </c>
      <c r="T60" s="10">
        <f>PPRD!T60+RCV_RCY!T60+IMP!T60-EXP!T60+STK_CHG!T60-INTMARB!T60-INTAVI!T60</f>
        <v>0</v>
      </c>
      <c r="U60" s="10">
        <f>PPRD!U60+RCV_RCY!U60+IMP!U60-EXP!U60+STK_CHG!U60-INTMARB!U60-INTAVI!U60</f>
        <v>0</v>
      </c>
      <c r="V60" s="10">
        <f>PPRD!V60+RCV_RCY!V60+IMP!V60-EXP!V60+STK_CHG!V60-INTMARB!V60-INTAVI!V60</f>
        <v>0</v>
      </c>
      <c r="W60" s="10">
        <f>PPRD!W60+RCV_RCY!W60+IMP!W60-EXP!W60+STK_CHG!W60-INTMARB!W60-INTAVI!W60</f>
        <v>0</v>
      </c>
      <c r="X60" s="10">
        <f>PPRD!X60+RCV_RCY!X60+IMP!X60-EXP!X60+STK_CHG!X60-INTMARB!X60-INTAVI!X60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PPRD!C61+RCV_RCY!C61+IMP!C61-EXP!C61+STK_CHG!C61-INTMARB!C61-INTAVI!C61</f>
        <v>0</v>
      </c>
      <c r="D61" s="10">
        <f>PPRD!D61+RCV_RCY!D61+IMP!D61-EXP!D61+STK_CHG!D61-INTMARB!D61-INTAVI!D61</f>
        <v>0</v>
      </c>
      <c r="E61" s="10">
        <f>PPRD!E61+RCV_RCY!E61+IMP!E61-EXP!E61+STK_CHG!E61-INTMARB!E61-INTAVI!E61</f>
        <v>0.7165090283748925</v>
      </c>
      <c r="F61" s="10">
        <f>PPRD!F61+RCV_RCY!F61+IMP!F61-EXP!F61+STK_CHG!F61-INTMARB!F61-INTAVI!F61</f>
        <v>0</v>
      </c>
      <c r="G61" s="10">
        <f>PPRD!G61+RCV_RCY!G61+IMP!G61-EXP!G61+STK_CHG!G61-INTMARB!G61-INTAVI!G61</f>
        <v>0</v>
      </c>
      <c r="H61" s="10">
        <f>PPRD!H61+RCV_RCY!H61+IMP!H61-EXP!H61+STK_CHG!H61-INTMARB!H61-INTAVI!H61</f>
        <v>0</v>
      </c>
      <c r="I61" s="10">
        <f>PPRD!I61+RCV_RCY!I61+IMP!I61-EXP!I61+STK_CHG!I61-INTMARB!I61-INTAVI!I61</f>
        <v>0</v>
      </c>
      <c r="J61" s="10">
        <f>PPRD!J61+RCV_RCY!J61+IMP!J61-EXP!J61+STK_CHG!J61-INTMARB!J61-INTAVI!J61</f>
        <v>1.265864144453998</v>
      </c>
      <c r="K61" s="10">
        <f>PPRD!K61+RCV_RCY!K61+IMP!K61-EXP!K61+STK_CHG!K61-INTMARB!K61-INTAVI!K61</f>
        <v>0.5970765262252794</v>
      </c>
      <c r="L61" s="10">
        <f>PPRD!L61+RCV_RCY!L61+IMP!L61-EXP!L61+STK_CHG!L61-INTMARB!L61-INTAVI!L61</f>
        <v>1.0748065348237319</v>
      </c>
      <c r="M61" s="10">
        <f>PPRD!M61+RCV_RCY!M61+IMP!M61-EXP!M61+STK_CHG!M61-INTMARB!M61-INTAVI!M61</f>
        <v>3.0810834049871021</v>
      </c>
      <c r="N61" s="10">
        <f>PPRD!N61+RCV_RCY!N61+IMP!N61-EXP!N61+STK_CHG!N61-INTMARB!N61-INTAVI!N61</f>
        <v>13.06483233018057</v>
      </c>
      <c r="O61" s="10">
        <f>PPRD!O61+RCV_RCY!O61+IMP!O61-EXP!O61+STK_CHG!O61-INTMARB!O61-INTAVI!O61</f>
        <v>27.300085984522781</v>
      </c>
      <c r="P61" s="10">
        <f>PPRD!P61+RCV_RCY!P61+IMP!P61-EXP!P61+STK_CHG!P61-INTMARB!P61-INTAVI!P61</f>
        <v>19.633104041272571</v>
      </c>
      <c r="Q61" s="10">
        <f>PPRD!Q61+RCV_RCY!Q61+IMP!Q61-EXP!Q61+STK_CHG!Q61-INTMARB!Q61-INTAVI!Q61</f>
        <v>19.346517626827168</v>
      </c>
      <c r="R61" s="10">
        <f>PPRD!R61+RCV_RCY!R61+IMP!R61-EXP!R61+STK_CHG!R61-INTMARB!R61-INTAVI!R61</f>
        <v>18.319518486672401</v>
      </c>
      <c r="S61" s="10">
        <f>PPRD!S61+RCV_RCY!S61+IMP!S61-EXP!S61+STK_CHG!S61-INTMARB!S61-INTAVI!S61</f>
        <v>17.650730868443681</v>
      </c>
      <c r="T61" s="10">
        <f>PPRD!T61+RCV_RCY!T61+IMP!T61-EXP!T61+STK_CHG!T61-INTMARB!T61-INTAVI!T61</f>
        <v>18.044110060189169</v>
      </c>
      <c r="U61" s="10">
        <f>PPRD!U61+RCV_RCY!U61+IMP!U61-EXP!U61+STK_CHG!U61-INTMARB!U61-INTAVI!U61</f>
        <v>20.658641444539981</v>
      </c>
      <c r="V61" s="10">
        <f>PPRD!V61+RCV_RCY!V61+IMP!V61-EXP!V61+STK_CHG!V61-INTMARB!V61-INTAVI!V61</f>
        <v>18.97136715391229</v>
      </c>
      <c r="W61" s="10">
        <f>PPRD!W61+RCV_RCY!W61+IMP!W61-EXP!W61+STK_CHG!W61-INTMARB!W61-INTAVI!W61</f>
        <v>18.440928632846081</v>
      </c>
      <c r="X61" s="10">
        <f>PPRD!X61+RCV_RCY!X61+IMP!X61-EXP!X61+STK_CHG!X61-INTMARB!X61-INTAVI!X61</f>
        <v>23.1688736027515</v>
      </c>
    </row>
    <row r="62" spans="1:24" ht="11.25" customHeight="1" x14ac:dyDescent="0.2">
      <c r="A62" s="42" t="s">
        <v>111</v>
      </c>
      <c r="B62" s="9" t="s">
        <v>112</v>
      </c>
      <c r="C62" s="10">
        <f>PPRD!C62+RCV_RCY!C62+IMP!C62-EXP!C62+STK_CHG!C62-INTMARB!C62-INTAVI!C62</f>
        <v>0</v>
      </c>
      <c r="D62" s="10">
        <f>PPRD!D62+RCV_RCY!D62+IMP!D62-EXP!D62+STK_CHG!D62-INTMARB!D62-INTAVI!D62</f>
        <v>0</v>
      </c>
      <c r="E62" s="10">
        <f>PPRD!E62+RCV_RCY!E62+IMP!E62-EXP!E62+STK_CHG!E62-INTMARB!E62-INTAVI!E62</f>
        <v>0</v>
      </c>
      <c r="F62" s="10">
        <f>PPRD!F62+RCV_RCY!F62+IMP!F62-EXP!F62+STK_CHG!F62-INTMARB!F62-INTAVI!F62</f>
        <v>0</v>
      </c>
      <c r="G62" s="10">
        <f>PPRD!G62+RCV_RCY!G62+IMP!G62-EXP!G62+STK_CHG!G62-INTMARB!G62-INTAVI!G62</f>
        <v>0</v>
      </c>
      <c r="H62" s="10">
        <f>PPRD!H62+RCV_RCY!H62+IMP!H62-EXP!H62+STK_CHG!H62-INTMARB!H62-INTAVI!H62</f>
        <v>0</v>
      </c>
      <c r="I62" s="10">
        <f>PPRD!I62+RCV_RCY!I62+IMP!I62-EXP!I62+STK_CHG!I62-INTMARB!I62-INTAVI!I62</f>
        <v>0</v>
      </c>
      <c r="J62" s="10">
        <f>PPRD!J62+RCV_RCY!J62+IMP!J62-EXP!J62+STK_CHG!J62-INTMARB!J62-INTAVI!J62</f>
        <v>0</v>
      </c>
      <c r="K62" s="10">
        <f>PPRD!K62+RCV_RCY!K62+IMP!K62-EXP!K62+STK_CHG!K62-INTMARB!K62-INTAVI!K62</f>
        <v>0</v>
      </c>
      <c r="L62" s="10">
        <f>PPRD!L62+RCV_RCY!L62+IMP!L62-EXP!L62+STK_CHG!L62-INTMARB!L62-INTAVI!L62</f>
        <v>0</v>
      </c>
      <c r="M62" s="10">
        <f>PPRD!M62+RCV_RCY!M62+IMP!M62-EXP!M62+STK_CHG!M62-INTMARB!M62-INTAVI!M62</f>
        <v>0</v>
      </c>
      <c r="N62" s="10">
        <f>PPRD!N62+RCV_RCY!N62+IMP!N62-EXP!N62+STK_CHG!N62-INTMARB!N62-INTAVI!N62</f>
        <v>0</v>
      </c>
      <c r="O62" s="10">
        <f>PPRD!O62+RCV_RCY!O62+IMP!O62-EXP!O62+STK_CHG!O62-INTMARB!O62-INTAVI!O62</f>
        <v>2.3903697334479789E-2</v>
      </c>
      <c r="P62" s="10">
        <f>PPRD!P62+RCV_RCY!P62+IMP!P62-EXP!P62+STK_CHG!P62-INTMARB!P62-INTAVI!P62</f>
        <v>0.16715391229578669</v>
      </c>
      <c r="Q62" s="10">
        <f>PPRD!Q62+RCV_RCY!Q62+IMP!Q62-EXP!Q62+STK_CHG!Q62-INTMARB!Q62-INTAVI!Q62</f>
        <v>1.9346517626827171</v>
      </c>
      <c r="R62" s="10">
        <f>PPRD!R62+RCV_RCY!R62+IMP!R62-EXP!R62+STK_CHG!R62-INTMARB!R62-INTAVI!R62</f>
        <v>1.146431642304385</v>
      </c>
      <c r="S62" s="10">
        <f>PPRD!S62+RCV_RCY!S62+IMP!S62-EXP!S62+STK_CHG!S62-INTMARB!S62-INTAVI!S62</f>
        <v>1.6957867583834909</v>
      </c>
      <c r="T62" s="10">
        <f>PPRD!T62+RCV_RCY!T62+IMP!T62-EXP!T62+STK_CHG!T62-INTMARB!T62-INTAVI!T62</f>
        <v>2.0224419604471189</v>
      </c>
      <c r="U62" s="10">
        <f>PPRD!U62+RCV_RCY!U62+IMP!U62-EXP!U62+STK_CHG!U62-INTMARB!U62-INTAVI!U62</f>
        <v>2.032244196044712</v>
      </c>
      <c r="V62" s="10">
        <f>PPRD!V62+RCV_RCY!V62+IMP!V62-EXP!V62+STK_CHG!V62-INTMARB!V62-INTAVI!V62</f>
        <v>2.0343938091143592</v>
      </c>
      <c r="W62" s="10">
        <f>PPRD!W62+RCV_RCY!W62+IMP!W62-EXP!W62+STK_CHG!W62-INTMARB!W62-INTAVI!W62</f>
        <v>2.035081685296646</v>
      </c>
      <c r="X62" s="10">
        <f>PPRD!X62+RCV_RCY!X62+IMP!X62-EXP!X62+STK_CHG!X62-INTMARB!X62-INTAVI!X62</f>
        <v>2.0945829750644882</v>
      </c>
    </row>
    <row r="63" spans="1:24" ht="11.25" customHeight="1" x14ac:dyDescent="0.2">
      <c r="A63" s="42" t="s">
        <v>113</v>
      </c>
      <c r="B63" s="9" t="s">
        <v>114</v>
      </c>
      <c r="C63" s="10">
        <f>PPRD!C63+RCV_RCY!C63+IMP!C63-EXP!C63+STK_CHG!C63-INTMARB!C63-INTAVI!C63</f>
        <v>0</v>
      </c>
      <c r="D63" s="10">
        <f>PPRD!D63+RCV_RCY!D63+IMP!D63-EXP!D63+STK_CHG!D63-INTMARB!D63-INTAVI!D63</f>
        <v>0</v>
      </c>
      <c r="E63" s="10">
        <f>PPRD!E63+RCV_RCY!E63+IMP!E63-EXP!E63+STK_CHG!E63-INTMARB!E63-INTAVI!E63</f>
        <v>0</v>
      </c>
      <c r="F63" s="10">
        <f>PPRD!F63+RCV_RCY!F63+IMP!F63-EXP!F63+STK_CHG!F63-INTMARB!F63-INTAVI!F63</f>
        <v>0</v>
      </c>
      <c r="G63" s="10">
        <f>PPRD!G63+RCV_RCY!G63+IMP!G63-EXP!G63+STK_CHG!G63-INTMARB!G63-INTAVI!G63</f>
        <v>0</v>
      </c>
      <c r="H63" s="10">
        <f>PPRD!H63+RCV_RCY!H63+IMP!H63-EXP!H63+STK_CHG!H63-INTMARB!H63-INTAVI!H63</f>
        <v>0</v>
      </c>
      <c r="I63" s="10">
        <f>PPRD!I63+RCV_RCY!I63+IMP!I63-EXP!I63+STK_CHG!I63-INTMARB!I63-INTAVI!I63</f>
        <v>0</v>
      </c>
      <c r="J63" s="10">
        <f>PPRD!J63+RCV_RCY!J63+IMP!J63-EXP!J63+STK_CHG!J63-INTMARB!J63-INTAVI!J63</f>
        <v>0</v>
      </c>
      <c r="K63" s="10">
        <f>PPRD!K63+RCV_RCY!K63+IMP!K63-EXP!K63+STK_CHG!K63-INTMARB!K63-INTAVI!K63</f>
        <v>0</v>
      </c>
      <c r="L63" s="10">
        <f>PPRD!L63+RCV_RCY!L63+IMP!L63-EXP!L63+STK_CHG!L63-INTMARB!L63-INTAVI!L63</f>
        <v>2.5605331040412729</v>
      </c>
      <c r="M63" s="10">
        <f>PPRD!M63+RCV_RCY!M63+IMP!M63-EXP!M63+STK_CHG!M63-INTMARB!M63-INTAVI!M63</f>
        <v>46.726139294926902</v>
      </c>
      <c r="N63" s="10">
        <f>PPRD!N63+RCV_RCY!N63+IMP!N63-EXP!N63+STK_CHG!N63-INTMARB!N63-INTAVI!N63</f>
        <v>47.366122098022359</v>
      </c>
      <c r="O63" s="10">
        <f>PPRD!O63+RCV_RCY!O63+IMP!O63-EXP!O63+STK_CHG!O63-INTMARB!O63-INTAVI!O63</f>
        <v>58.887618228718829</v>
      </c>
      <c r="P63" s="10">
        <f>PPRD!P63+RCV_RCY!P63+IMP!P63-EXP!P63+STK_CHG!P63-INTMARB!P63-INTAVI!P63</f>
        <v>55.687188306104908</v>
      </c>
      <c r="Q63" s="10">
        <f>PPRD!Q63+RCV_RCY!Q63+IMP!Q63-EXP!Q63+STK_CHG!Q63-INTMARB!Q63-INTAVI!Q63</f>
        <v>41.606878761822884</v>
      </c>
      <c r="R63" s="10">
        <f>PPRD!R63+RCV_RCY!R63+IMP!R63-EXP!R63+STK_CHG!R63-INTMARB!R63-INTAVI!R63</f>
        <v>61.450300945829753</v>
      </c>
      <c r="S63" s="10">
        <f>PPRD!S63+RCV_RCY!S63+IMP!S63-EXP!S63+STK_CHG!S63-INTMARB!S63-INTAVI!S63</f>
        <v>81.293637145313852</v>
      </c>
      <c r="T63" s="10">
        <f>PPRD!T63+RCV_RCY!T63+IMP!T63-EXP!T63+STK_CHG!T63-INTMARB!T63-INTAVI!T63</f>
        <v>91.073086844367992</v>
      </c>
      <c r="U63" s="10">
        <f>PPRD!U63+RCV_RCY!U63+IMP!U63-EXP!U63+STK_CHG!U63-INTMARB!U63-INTAVI!U63</f>
        <v>90.436887360275136</v>
      </c>
      <c r="V63" s="10">
        <f>PPRD!V63+RCV_RCY!V63+IMP!V63-EXP!V63+STK_CHG!V63-INTMARB!V63-INTAVI!V63</f>
        <v>97.812811693895114</v>
      </c>
      <c r="W63" s="10">
        <f>PPRD!W63+RCV_RCY!W63+IMP!W63-EXP!W63+STK_CHG!W63-INTMARB!W63-INTAVI!W63</f>
        <v>91.629406706792764</v>
      </c>
      <c r="X63" s="10">
        <f>PPRD!X63+RCV_RCY!X63+IMP!X63-EXP!X63+STK_CHG!X63-INTMARB!X63-INTAVI!X63</f>
        <v>120.94118658641443</v>
      </c>
    </row>
    <row r="64" spans="1:24" ht="11.25" customHeight="1" x14ac:dyDescent="0.2">
      <c r="A64" s="42" t="s">
        <v>115</v>
      </c>
      <c r="B64" s="9" t="s">
        <v>116</v>
      </c>
      <c r="C64" s="10">
        <f>PPRD!C64+RCV_RCY!C64+IMP!C64-EXP!C64+STK_CHG!C64-INTMARB!C64-INTAVI!C64</f>
        <v>0</v>
      </c>
      <c r="D64" s="10">
        <f>PPRD!D64+RCV_RCY!D64+IMP!D64-EXP!D64+STK_CHG!D64-INTMARB!D64-INTAVI!D64</f>
        <v>0</v>
      </c>
      <c r="E64" s="10">
        <f>PPRD!E64+RCV_RCY!E64+IMP!E64-EXP!E64+STK_CHG!E64-INTMARB!E64-INTAVI!E64</f>
        <v>0</v>
      </c>
      <c r="F64" s="10">
        <f>PPRD!F64+RCV_RCY!F64+IMP!F64-EXP!F64+STK_CHG!F64-INTMARB!F64-INTAVI!F64</f>
        <v>0</v>
      </c>
      <c r="G64" s="10">
        <f>PPRD!G64+RCV_RCY!G64+IMP!G64-EXP!G64+STK_CHG!G64-INTMARB!G64-INTAVI!G64</f>
        <v>0</v>
      </c>
      <c r="H64" s="10">
        <f>PPRD!H64+RCV_RCY!H64+IMP!H64-EXP!H64+STK_CHG!H64-INTMARB!H64-INTAVI!H64</f>
        <v>0</v>
      </c>
      <c r="I64" s="10">
        <f>PPRD!I64+RCV_RCY!I64+IMP!I64-EXP!I64+STK_CHG!I64-INTMARB!I64-INTAVI!I64</f>
        <v>0</v>
      </c>
      <c r="J64" s="10">
        <f>PPRD!J64+RCV_RCY!J64+IMP!J64-EXP!J64+STK_CHG!J64-INTMARB!J64-INTAVI!J64</f>
        <v>0</v>
      </c>
      <c r="K64" s="10">
        <f>PPRD!K64+RCV_RCY!K64+IMP!K64-EXP!K64+STK_CHG!K64-INTMARB!K64-INTAVI!K64</f>
        <v>0</v>
      </c>
      <c r="L64" s="10">
        <f>PPRD!L64+RCV_RCY!L64+IMP!L64-EXP!L64+STK_CHG!L64-INTMARB!L64-INTAVI!L64</f>
        <v>0</v>
      </c>
      <c r="M64" s="10">
        <f>PPRD!M64+RCV_RCY!M64+IMP!M64-EXP!M64+STK_CHG!M64-INTMARB!M64-INTAVI!M64</f>
        <v>0</v>
      </c>
      <c r="N64" s="10">
        <f>PPRD!N64+RCV_RCY!N64+IMP!N64-EXP!N64+STK_CHG!N64-INTMARB!N64-INTAVI!N64</f>
        <v>0</v>
      </c>
      <c r="O64" s="10">
        <f>PPRD!O64+RCV_RCY!O64+IMP!O64-EXP!O64+STK_CHG!O64-INTMARB!O64-INTAVI!O64</f>
        <v>0</v>
      </c>
      <c r="P64" s="10">
        <f>PPRD!P64+RCV_RCY!P64+IMP!P64-EXP!P64+STK_CHG!P64-INTMARB!P64-INTAVI!P64</f>
        <v>0</v>
      </c>
      <c r="Q64" s="10">
        <f>PPRD!Q64+RCV_RCY!Q64+IMP!Q64-EXP!Q64+STK_CHG!Q64-INTMARB!Q64-INTAVI!Q64</f>
        <v>0</v>
      </c>
      <c r="R64" s="10">
        <f>PPRD!R64+RCV_RCY!R64+IMP!R64-EXP!R64+STK_CHG!R64-INTMARB!R64-INTAVI!R64</f>
        <v>0</v>
      </c>
      <c r="S64" s="10">
        <f>PPRD!S64+RCV_RCY!S64+IMP!S64-EXP!S64+STK_CHG!S64-INTMARB!S64-INTAVI!S64</f>
        <v>0</v>
      </c>
      <c r="T64" s="10">
        <f>PPRD!T64+RCV_RCY!T64+IMP!T64-EXP!T64+STK_CHG!T64-INTMARB!T64-INTAVI!T64</f>
        <v>0</v>
      </c>
      <c r="U64" s="10">
        <f>PPRD!U64+RCV_RCY!U64+IMP!U64-EXP!U64+STK_CHG!U64-INTMARB!U64-INTAVI!U64</f>
        <v>0</v>
      </c>
      <c r="V64" s="10">
        <f>PPRD!V64+RCV_RCY!V64+IMP!V64-EXP!V64+STK_CHG!V64-INTMARB!V64-INTAVI!V64</f>
        <v>0</v>
      </c>
      <c r="W64" s="10">
        <f>PPRD!W64+RCV_RCY!W64+IMP!W64-EXP!W64+STK_CHG!W64-INTMARB!W64-INTAVI!W64</f>
        <v>0</v>
      </c>
      <c r="X64" s="10">
        <f>PPRD!X64+RCV_RCY!X64+IMP!X64-EXP!X64+STK_CHG!X64-INTMARB!X64-INTAVI!X64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PPRD!C65+RCV_RCY!C65+IMP!C65-EXP!C65+STK_CHG!C65-INTMARB!C65-INTAVI!C65</f>
        <v>0</v>
      </c>
      <c r="D65" s="10">
        <f>PPRD!D65+RCV_RCY!D65+IMP!D65-EXP!D65+STK_CHG!D65-INTMARB!D65-INTAVI!D65</f>
        <v>0</v>
      </c>
      <c r="E65" s="10">
        <f>PPRD!E65+RCV_RCY!E65+IMP!E65-EXP!E65+STK_CHG!E65-INTMARB!E65-INTAVI!E65</f>
        <v>0</v>
      </c>
      <c r="F65" s="10">
        <f>PPRD!F65+RCV_RCY!F65+IMP!F65-EXP!F65+STK_CHG!F65-INTMARB!F65-INTAVI!F65</f>
        <v>0</v>
      </c>
      <c r="G65" s="10">
        <f>PPRD!G65+RCV_RCY!G65+IMP!G65-EXP!G65+STK_CHG!G65-INTMARB!G65-INTAVI!G65</f>
        <v>0</v>
      </c>
      <c r="H65" s="10">
        <f>PPRD!H65+RCV_RCY!H65+IMP!H65-EXP!H65+STK_CHG!H65-INTMARB!H65-INTAVI!H65</f>
        <v>0</v>
      </c>
      <c r="I65" s="10">
        <f>PPRD!I65+RCV_RCY!I65+IMP!I65-EXP!I65+STK_CHG!I65-INTMARB!I65-INTAVI!I65</f>
        <v>0</v>
      </c>
      <c r="J65" s="10">
        <f>PPRD!J65+RCV_RCY!J65+IMP!J65-EXP!J65+STK_CHG!J65-INTMARB!J65-INTAVI!J65</f>
        <v>82.825881341358553</v>
      </c>
      <c r="K65" s="10">
        <f>PPRD!K65+RCV_RCY!K65+IMP!K65-EXP!K65+STK_CHG!K65-INTMARB!K65-INTAVI!K65</f>
        <v>128.03215821152193</v>
      </c>
      <c r="L65" s="10">
        <f>PPRD!L65+RCV_RCY!L65+IMP!L65-EXP!L65+STK_CHG!L65-INTMARB!L65-INTAVI!L65</f>
        <v>164.21719690455717</v>
      </c>
      <c r="M65" s="10">
        <f>PPRD!M65+RCV_RCY!M65+IMP!M65-EXP!M65+STK_CHG!M65-INTMARB!M65-INTAVI!M65</f>
        <v>68.632330180567507</v>
      </c>
      <c r="N65" s="10">
        <f>PPRD!N65+RCV_RCY!N65+IMP!N65-EXP!N65+STK_CHG!N65-INTMARB!N65-INTAVI!N65</f>
        <v>147.49269131556318</v>
      </c>
      <c r="O65" s="10">
        <f>PPRD!O65+RCV_RCY!O65+IMP!O65-EXP!O65+STK_CHG!O65-INTMARB!O65-INTAVI!O65</f>
        <v>158.66560619088563</v>
      </c>
      <c r="P65" s="10">
        <f>PPRD!P65+RCV_RCY!P65+IMP!P65-EXP!P65+STK_CHG!P65-INTMARB!P65-INTAVI!P65</f>
        <v>147.73439380911432</v>
      </c>
      <c r="Q65" s="10">
        <f>PPRD!Q65+RCV_RCY!Q65+IMP!Q65-EXP!Q65+STK_CHG!Q65-INTMARB!Q65-INTAVI!Q65</f>
        <v>125.04342218400687</v>
      </c>
      <c r="R65" s="10">
        <f>PPRD!R65+RCV_RCY!R65+IMP!R65-EXP!R65+STK_CHG!R65-INTMARB!R65-INTAVI!R65</f>
        <v>141.02794496990538</v>
      </c>
      <c r="S65" s="10">
        <f>PPRD!S65+RCV_RCY!S65+IMP!S65-EXP!S65+STK_CHG!S65-INTMARB!S65-INTAVI!S65</f>
        <v>175.86517626827165</v>
      </c>
      <c r="T65" s="10">
        <f>PPRD!T65+RCV_RCY!T65+IMP!T65-EXP!T65+STK_CHG!T65-INTMARB!T65-INTAVI!T65</f>
        <v>206.15631986242477</v>
      </c>
      <c r="U65" s="10">
        <f>PPRD!U65+RCV_RCY!U65+IMP!U65-EXP!U65+STK_CHG!U65-INTMARB!U65-INTAVI!U65</f>
        <v>206.63327601031816</v>
      </c>
      <c r="V65" s="10">
        <f>PPRD!V65+RCV_RCY!V65+IMP!V65-EXP!V65+STK_CHG!V65-INTMARB!V65-INTAVI!V65</f>
        <v>320.02914875322443</v>
      </c>
      <c r="W65" s="10">
        <f>PPRD!W65+RCV_RCY!W65+IMP!W65-EXP!W65+STK_CHG!W65-INTMARB!W65-INTAVI!W65</f>
        <v>391.6232158211522</v>
      </c>
      <c r="X65" s="10">
        <f>PPRD!X65+RCV_RCY!X65+IMP!X65-EXP!X65+STK_CHG!X65-INTMARB!X65-INTAVI!X65</f>
        <v>374.82209802235582</v>
      </c>
    </row>
    <row r="66" spans="1:24" ht="11.25" customHeight="1" x14ac:dyDescent="0.2">
      <c r="A66" s="42" t="s">
        <v>119</v>
      </c>
      <c r="B66" s="9" t="s">
        <v>120</v>
      </c>
      <c r="C66" s="10">
        <f>PPRD!C66+RCV_RCY!C66+IMP!C66-EXP!C66+STK_CHG!C66-INTMARB!C66-INTAVI!C66</f>
        <v>0</v>
      </c>
      <c r="D66" s="10">
        <f>PPRD!D66+RCV_RCY!D66+IMP!D66-EXP!D66+STK_CHG!D66-INTMARB!D66-INTAVI!D66</f>
        <v>0</v>
      </c>
      <c r="E66" s="10">
        <f>PPRD!E66+RCV_RCY!E66+IMP!E66-EXP!E66+STK_CHG!E66-INTMARB!E66-INTAVI!E66</f>
        <v>0</v>
      </c>
      <c r="F66" s="10">
        <f>PPRD!F66+RCV_RCY!F66+IMP!F66-EXP!F66+STK_CHG!F66-INTMARB!F66-INTAVI!F66</f>
        <v>0</v>
      </c>
      <c r="G66" s="10">
        <f>PPRD!G66+RCV_RCY!G66+IMP!G66-EXP!G66+STK_CHG!G66-INTMARB!G66-INTAVI!G66</f>
        <v>0</v>
      </c>
      <c r="H66" s="10">
        <f>PPRD!H66+RCV_RCY!H66+IMP!H66-EXP!H66+STK_CHG!H66-INTMARB!H66-INTAVI!H66</f>
        <v>0</v>
      </c>
      <c r="I66" s="10">
        <f>PPRD!I66+RCV_RCY!I66+IMP!I66-EXP!I66+STK_CHG!I66-INTMARB!I66-INTAVI!I66</f>
        <v>0</v>
      </c>
      <c r="J66" s="10">
        <f>PPRD!J66+RCV_RCY!J66+IMP!J66-EXP!J66+STK_CHG!J66-INTMARB!J66-INTAVI!J66</f>
        <v>-4.3947549441100593</v>
      </c>
      <c r="K66" s="10">
        <f>PPRD!K66+RCV_RCY!K66+IMP!K66-EXP!K66+STK_CHG!K66-INTMARB!K66-INTAVI!K66</f>
        <v>0</v>
      </c>
      <c r="L66" s="10">
        <f>PPRD!L66+RCV_RCY!L66+IMP!L66-EXP!L66+STK_CHG!L66-INTMARB!L66-INTAVI!L66</f>
        <v>-1.7674978503869301</v>
      </c>
      <c r="M66" s="10">
        <f>PPRD!M66+RCV_RCY!M66+IMP!M66-EXP!M66+STK_CHG!M66-INTMARB!M66-INTAVI!M66</f>
        <v>0.88374892519346515</v>
      </c>
      <c r="N66" s="10">
        <f>PPRD!N66+RCV_RCY!N66+IMP!N66-EXP!N66+STK_CHG!N66-INTMARB!N66-INTAVI!N66</f>
        <v>-8.8373172828890798</v>
      </c>
      <c r="O66" s="10">
        <f>PPRD!O66+RCV_RCY!O66+IMP!O66-EXP!O66+STK_CHG!O66-INTMARB!O66-INTAVI!O66</f>
        <v>7.0937231298366292</v>
      </c>
      <c r="P66" s="10">
        <f>PPRD!P66+RCV_RCY!P66+IMP!P66-EXP!P66+STK_CHG!P66-INTMARB!P66-INTAVI!P66</f>
        <v>0</v>
      </c>
      <c r="Q66" s="10">
        <f>PPRD!Q66+RCV_RCY!Q66+IMP!Q66-EXP!Q66+STK_CHG!Q66-INTMARB!Q66-INTAVI!Q66</f>
        <v>0</v>
      </c>
      <c r="R66" s="10">
        <f>PPRD!R66+RCV_RCY!R66+IMP!R66-EXP!R66+STK_CHG!R66-INTMARB!R66-INTAVI!R66</f>
        <v>0</v>
      </c>
      <c r="S66" s="10">
        <f>PPRD!S66+RCV_RCY!S66+IMP!S66-EXP!S66+STK_CHG!S66-INTMARB!S66-INTAVI!S66</f>
        <v>0</v>
      </c>
      <c r="T66" s="10">
        <f>PPRD!T66+RCV_RCY!T66+IMP!T66-EXP!T66+STK_CHG!T66-INTMARB!T66-INTAVI!T66</f>
        <v>0</v>
      </c>
      <c r="U66" s="10">
        <f>PPRD!U66+RCV_RCY!U66+IMP!U66-EXP!U66+STK_CHG!U66-INTMARB!U66-INTAVI!U66</f>
        <v>0</v>
      </c>
      <c r="V66" s="10">
        <f>PPRD!V66+RCV_RCY!V66+IMP!V66-EXP!V66+STK_CHG!V66-INTMARB!V66-INTAVI!V66</f>
        <v>0</v>
      </c>
      <c r="W66" s="10">
        <f>PPRD!W66+RCV_RCY!W66+IMP!W66-EXP!W66+STK_CHG!W66-INTMARB!W66-INTAVI!W66</f>
        <v>0</v>
      </c>
      <c r="X66" s="10">
        <f>PPRD!X66+RCV_RCY!X66+IMP!X66-EXP!X66+STK_CHG!X66-INTMARB!X66-INTAVI!X66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PPRD!C67+RCV_RCY!C67+IMP!C67-EXP!C67+STK_CHG!C67-INTMARB!C67-INTAVI!C67</f>
        <v>0</v>
      </c>
      <c r="D67" s="10">
        <f>PPRD!D67+RCV_RCY!D67+IMP!D67-EXP!D67+STK_CHG!D67-INTMARB!D67-INTAVI!D67</f>
        <v>0</v>
      </c>
      <c r="E67" s="10">
        <f>PPRD!E67+RCV_RCY!E67+IMP!E67-EXP!E67+STK_CHG!E67-INTMARB!E67-INTAVI!E67</f>
        <v>0</v>
      </c>
      <c r="F67" s="10">
        <f>PPRD!F67+RCV_RCY!F67+IMP!F67-EXP!F67+STK_CHG!F67-INTMARB!F67-INTAVI!F67</f>
        <v>0</v>
      </c>
      <c r="G67" s="10">
        <f>PPRD!G67+RCV_RCY!G67+IMP!G67-EXP!G67+STK_CHG!G67-INTMARB!G67-INTAVI!G67</f>
        <v>0</v>
      </c>
      <c r="H67" s="10">
        <f>PPRD!H67+RCV_RCY!H67+IMP!H67-EXP!H67+STK_CHG!H67-INTMARB!H67-INTAVI!H67</f>
        <v>0</v>
      </c>
      <c r="I67" s="10">
        <f>PPRD!I67+RCV_RCY!I67+IMP!I67-EXP!I67+STK_CHG!I67-INTMARB!I67-INTAVI!I67</f>
        <v>0</v>
      </c>
      <c r="J67" s="10">
        <f>PPRD!J67+RCV_RCY!J67+IMP!J67-EXP!J67+STK_CHG!J67-INTMARB!J67-INTAVI!J67</f>
        <v>0</v>
      </c>
      <c r="K67" s="10">
        <f>PPRD!K67+RCV_RCY!K67+IMP!K67-EXP!K67+STK_CHG!K67-INTMARB!K67-INTAVI!K67</f>
        <v>0</v>
      </c>
      <c r="L67" s="10">
        <f>PPRD!L67+RCV_RCY!L67+IMP!L67-EXP!L67+STK_CHG!L67-INTMARB!L67-INTAVI!L67</f>
        <v>0</v>
      </c>
      <c r="M67" s="10">
        <f>PPRD!M67+RCV_RCY!M67+IMP!M67-EXP!M67+STK_CHG!M67-INTMARB!M67-INTAVI!M67</f>
        <v>0</v>
      </c>
      <c r="N67" s="10">
        <f>PPRD!N67+RCV_RCY!N67+IMP!N67-EXP!N67+STK_CHG!N67-INTMARB!N67-INTAVI!N67</f>
        <v>0</v>
      </c>
      <c r="O67" s="10">
        <f>PPRD!O67+RCV_RCY!O67+IMP!O67-EXP!O67+STK_CHG!O67-INTMARB!O67-INTAVI!O67</f>
        <v>0</v>
      </c>
      <c r="P67" s="10">
        <f>PPRD!P67+RCV_RCY!P67+IMP!P67-EXP!P67+STK_CHG!P67-INTMARB!P67-INTAVI!P67</f>
        <v>0</v>
      </c>
      <c r="Q67" s="10">
        <f>PPRD!Q67+RCV_RCY!Q67+IMP!Q67-EXP!Q67+STK_CHG!Q67-INTMARB!Q67-INTAVI!Q67</f>
        <v>0</v>
      </c>
      <c r="R67" s="10">
        <f>PPRD!R67+RCV_RCY!R67+IMP!R67-EXP!R67+STK_CHG!R67-INTMARB!R67-INTAVI!R67</f>
        <v>0</v>
      </c>
      <c r="S67" s="10">
        <f>PPRD!S67+RCV_RCY!S67+IMP!S67-EXP!S67+STK_CHG!S67-INTMARB!S67-INTAVI!S67</f>
        <v>0</v>
      </c>
      <c r="T67" s="10">
        <f>PPRD!T67+RCV_RCY!T67+IMP!T67-EXP!T67+STK_CHG!T67-INTMARB!T67-INTAVI!T67</f>
        <v>0</v>
      </c>
      <c r="U67" s="10">
        <f>PPRD!U67+RCV_RCY!U67+IMP!U67-EXP!U67+STK_CHG!U67-INTMARB!U67-INTAVI!U67</f>
        <v>0</v>
      </c>
      <c r="V67" s="10">
        <f>PPRD!V67+RCV_RCY!V67+IMP!V67-EXP!V67+STK_CHG!V67-INTMARB!V67-INTAVI!V67</f>
        <v>0</v>
      </c>
      <c r="W67" s="10">
        <f>PPRD!W67+RCV_RCY!W67+IMP!W67-EXP!W67+STK_CHG!W67-INTMARB!W67-INTAVI!W67</f>
        <v>0</v>
      </c>
      <c r="X67" s="10">
        <f>PPRD!X67+RCV_RCY!X67+IMP!X67-EXP!X67+STK_CHG!X67-INTMARB!X67-INTAVI!X67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PPRD!C68+RCV_RCY!C68+IMP!C68-EXP!C68+STK_CHG!C68-INTMARB!C68-INTAVI!C68</f>
        <v>0</v>
      </c>
      <c r="D68" s="10">
        <f>PPRD!D68+RCV_RCY!D68+IMP!D68-EXP!D68+STK_CHG!D68-INTMARB!D68-INTAVI!D68</f>
        <v>0</v>
      </c>
      <c r="E68" s="10">
        <f>PPRD!E68+RCV_RCY!E68+IMP!E68-EXP!E68+STK_CHG!E68-INTMARB!E68-INTAVI!E68</f>
        <v>0</v>
      </c>
      <c r="F68" s="10">
        <f>PPRD!F68+RCV_RCY!F68+IMP!F68-EXP!F68+STK_CHG!F68-INTMARB!F68-INTAVI!F68</f>
        <v>0</v>
      </c>
      <c r="G68" s="10">
        <f>PPRD!G68+RCV_RCY!G68+IMP!G68-EXP!G68+STK_CHG!G68-INTMARB!G68-INTAVI!G68</f>
        <v>0</v>
      </c>
      <c r="H68" s="10">
        <f>PPRD!H68+RCV_RCY!H68+IMP!H68-EXP!H68+STK_CHG!H68-INTMARB!H68-INTAVI!H68</f>
        <v>0</v>
      </c>
      <c r="I68" s="10">
        <f>PPRD!I68+RCV_RCY!I68+IMP!I68-EXP!I68+STK_CHG!I68-INTMARB!I68-INTAVI!I68</f>
        <v>0</v>
      </c>
      <c r="J68" s="10">
        <f>PPRD!J68+RCV_RCY!J68+IMP!J68-EXP!J68+STK_CHG!J68-INTMARB!J68-INTAVI!J68</f>
        <v>0</v>
      </c>
      <c r="K68" s="10">
        <f>PPRD!K68+RCV_RCY!K68+IMP!K68-EXP!K68+STK_CHG!K68-INTMARB!K68-INTAVI!K68</f>
        <v>0</v>
      </c>
      <c r="L68" s="10">
        <f>PPRD!L68+RCV_RCY!L68+IMP!L68-EXP!L68+STK_CHG!L68-INTMARB!L68-INTAVI!L68</f>
        <v>0</v>
      </c>
      <c r="M68" s="10">
        <f>PPRD!M68+RCV_RCY!M68+IMP!M68-EXP!M68+STK_CHG!M68-INTMARB!M68-INTAVI!M68</f>
        <v>0</v>
      </c>
      <c r="N68" s="10">
        <f>PPRD!N68+RCV_RCY!N68+IMP!N68-EXP!N68+STK_CHG!N68-INTMARB!N68-INTAVI!N68</f>
        <v>0</v>
      </c>
      <c r="O68" s="10">
        <f>PPRD!O68+RCV_RCY!O68+IMP!O68-EXP!O68+STK_CHG!O68-INTMARB!O68-INTAVI!O68</f>
        <v>0</v>
      </c>
      <c r="P68" s="10">
        <f>PPRD!P68+RCV_RCY!P68+IMP!P68-EXP!P68+STK_CHG!P68-INTMARB!P68-INTAVI!P68</f>
        <v>0</v>
      </c>
      <c r="Q68" s="10">
        <f>PPRD!Q68+RCV_RCY!Q68+IMP!Q68-EXP!Q68+STK_CHG!Q68-INTMARB!Q68-INTAVI!Q68</f>
        <v>0</v>
      </c>
      <c r="R68" s="10">
        <f>PPRD!R68+RCV_RCY!R68+IMP!R68-EXP!R68+STK_CHG!R68-INTMARB!R68-INTAVI!R68</f>
        <v>0</v>
      </c>
      <c r="S68" s="10">
        <f>PPRD!S68+RCV_RCY!S68+IMP!S68-EXP!S68+STK_CHG!S68-INTMARB!S68-INTAVI!S68</f>
        <v>0</v>
      </c>
      <c r="T68" s="10">
        <f>PPRD!T68+RCV_RCY!T68+IMP!T68-EXP!T68+STK_CHG!T68-INTMARB!T68-INTAVI!T68</f>
        <v>0</v>
      </c>
      <c r="U68" s="10">
        <f>PPRD!U68+RCV_RCY!U68+IMP!U68-EXP!U68+STK_CHG!U68-INTMARB!U68-INTAVI!U68</f>
        <v>0</v>
      </c>
      <c r="V68" s="10">
        <f>PPRD!V68+RCV_RCY!V68+IMP!V68-EXP!V68+STK_CHG!V68-INTMARB!V68-INTAVI!V68</f>
        <v>0</v>
      </c>
      <c r="W68" s="10">
        <f>PPRD!W68+RCV_RCY!W68+IMP!W68-EXP!W68+STK_CHG!W68-INTMARB!W68-INTAVI!W68</f>
        <v>0</v>
      </c>
      <c r="X68" s="10">
        <f>PPRD!X68+RCV_RCY!X68+IMP!X68-EXP!X68+STK_CHG!X68-INTMARB!X68-INTAVI!X68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PPRD!C69+RCV_RCY!C69+IMP!C69-EXP!C69+STK_CHG!C69-INTMARB!C69-INTAVI!C69</f>
        <v>0</v>
      </c>
      <c r="D69" s="10">
        <f>PPRD!D69+RCV_RCY!D69+IMP!D69-EXP!D69+STK_CHG!D69-INTMARB!D69-INTAVI!D69</f>
        <v>0</v>
      </c>
      <c r="E69" s="10">
        <f>PPRD!E69+RCV_RCY!E69+IMP!E69-EXP!E69+STK_CHG!E69-INTMARB!E69-INTAVI!E69</f>
        <v>0</v>
      </c>
      <c r="F69" s="10">
        <f>PPRD!F69+RCV_RCY!F69+IMP!F69-EXP!F69+STK_CHG!F69-INTMARB!F69-INTAVI!F69</f>
        <v>0</v>
      </c>
      <c r="G69" s="10">
        <f>PPRD!G69+RCV_RCY!G69+IMP!G69-EXP!G69+STK_CHG!G69-INTMARB!G69-INTAVI!G69</f>
        <v>0</v>
      </c>
      <c r="H69" s="10">
        <f>PPRD!H69+RCV_RCY!H69+IMP!H69-EXP!H69+STK_CHG!H69-INTMARB!H69-INTAVI!H69</f>
        <v>0</v>
      </c>
      <c r="I69" s="10">
        <f>PPRD!I69+RCV_RCY!I69+IMP!I69-EXP!I69+STK_CHG!I69-INTMARB!I69-INTAVI!I69</f>
        <v>0</v>
      </c>
      <c r="J69" s="10">
        <f>PPRD!J69+RCV_RCY!J69+IMP!J69-EXP!J69+STK_CHG!J69-INTMARB!J69-INTAVI!J69</f>
        <v>0</v>
      </c>
      <c r="K69" s="10">
        <f>PPRD!K69+RCV_RCY!K69+IMP!K69-EXP!K69+STK_CHG!K69-INTMARB!K69-INTAVI!K69</f>
        <v>0</v>
      </c>
      <c r="L69" s="10">
        <f>PPRD!L69+RCV_RCY!L69+IMP!L69-EXP!L69+STK_CHG!L69-INTMARB!L69-INTAVI!L69</f>
        <v>0</v>
      </c>
      <c r="M69" s="10">
        <f>PPRD!M69+RCV_RCY!M69+IMP!M69-EXP!M69+STK_CHG!M69-INTMARB!M69-INTAVI!M69</f>
        <v>0</v>
      </c>
      <c r="N69" s="10">
        <f>PPRD!N69+RCV_RCY!N69+IMP!N69-EXP!N69+STK_CHG!N69-INTMARB!N69-INTAVI!N69</f>
        <v>0</v>
      </c>
      <c r="O69" s="10">
        <f>PPRD!O69+RCV_RCY!O69+IMP!O69-EXP!O69+STK_CHG!O69-INTMARB!O69-INTAVI!O69</f>
        <v>0</v>
      </c>
      <c r="P69" s="10">
        <f>PPRD!P69+RCV_RCY!P69+IMP!P69-EXP!P69+STK_CHG!P69-INTMARB!P69-INTAVI!P69</f>
        <v>0</v>
      </c>
      <c r="Q69" s="10">
        <f>PPRD!Q69+RCV_RCY!Q69+IMP!Q69-EXP!Q69+STK_CHG!Q69-INTMARB!Q69-INTAVI!Q69</f>
        <v>0</v>
      </c>
      <c r="R69" s="10">
        <f>PPRD!R69+RCV_RCY!R69+IMP!R69-EXP!R69+STK_CHG!R69-INTMARB!R69-INTAVI!R69</f>
        <v>0</v>
      </c>
      <c r="S69" s="10">
        <f>PPRD!S69+RCV_RCY!S69+IMP!S69-EXP!S69+STK_CHG!S69-INTMARB!S69-INTAVI!S69</f>
        <v>0</v>
      </c>
      <c r="T69" s="10">
        <f>PPRD!T69+RCV_RCY!T69+IMP!T69-EXP!T69+STK_CHG!T69-INTMARB!T69-INTAVI!T69</f>
        <v>0</v>
      </c>
      <c r="U69" s="10">
        <f>PPRD!U69+RCV_RCY!U69+IMP!U69-EXP!U69+STK_CHG!U69-INTMARB!U69-INTAVI!U69</f>
        <v>0</v>
      </c>
      <c r="V69" s="10">
        <f>PPRD!V69+RCV_RCY!V69+IMP!V69-EXP!V69+STK_CHG!V69-INTMARB!V69-INTAVI!V69</f>
        <v>0</v>
      </c>
      <c r="W69" s="10">
        <f>PPRD!W69+RCV_RCY!W69+IMP!W69-EXP!W69+STK_CHG!W69-INTMARB!W69-INTAVI!W69</f>
        <v>0</v>
      </c>
      <c r="X69" s="10">
        <f>PPRD!X69+RCV_RCY!X69+IMP!X69-EXP!X69+STK_CHG!X69-INTMARB!X69-INTAVI!X69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PPRD!C70+RCV_RCY!C70+IMP!C70-EXP!C70+STK_CHG!C70-INTMARB!C70-INTAVI!C70</f>
        <v>0</v>
      </c>
      <c r="D70" s="10">
        <f>PPRD!D70+RCV_RCY!D70+IMP!D70-EXP!D70+STK_CHG!D70-INTMARB!D70-INTAVI!D70</f>
        <v>0</v>
      </c>
      <c r="E70" s="10">
        <f>PPRD!E70+RCV_RCY!E70+IMP!E70-EXP!E70+STK_CHG!E70-INTMARB!E70-INTAVI!E70</f>
        <v>0</v>
      </c>
      <c r="F70" s="10">
        <f>PPRD!F70+RCV_RCY!F70+IMP!F70-EXP!F70+STK_CHG!F70-INTMARB!F70-INTAVI!F70</f>
        <v>0</v>
      </c>
      <c r="G70" s="10">
        <f>PPRD!G70+RCV_RCY!G70+IMP!G70-EXP!G70+STK_CHG!G70-INTMARB!G70-INTAVI!G70</f>
        <v>0</v>
      </c>
      <c r="H70" s="10">
        <f>PPRD!H70+RCV_RCY!H70+IMP!H70-EXP!H70+STK_CHG!H70-INTMARB!H70-INTAVI!H70</f>
        <v>0</v>
      </c>
      <c r="I70" s="10">
        <f>PPRD!I70+RCV_RCY!I70+IMP!I70-EXP!I70+STK_CHG!I70-INTMARB!I70-INTAVI!I70</f>
        <v>0</v>
      </c>
      <c r="J70" s="10">
        <f>PPRD!J70+RCV_RCY!J70+IMP!J70-EXP!J70+STK_CHG!J70-INTMARB!J70-INTAVI!J70</f>
        <v>0</v>
      </c>
      <c r="K70" s="10">
        <f>PPRD!K70+RCV_RCY!K70+IMP!K70-EXP!K70+STK_CHG!K70-INTMARB!K70-INTAVI!K70</f>
        <v>0</v>
      </c>
      <c r="L70" s="10">
        <f>PPRD!L70+RCV_RCY!L70+IMP!L70-EXP!L70+STK_CHG!L70-INTMARB!L70-INTAVI!L70</f>
        <v>0</v>
      </c>
      <c r="M70" s="10">
        <f>PPRD!M70+RCV_RCY!M70+IMP!M70-EXP!M70+STK_CHG!M70-INTMARB!M70-INTAVI!M70</f>
        <v>0</v>
      </c>
      <c r="N70" s="10">
        <f>PPRD!N70+RCV_RCY!N70+IMP!N70-EXP!N70+STK_CHG!N70-INTMARB!N70-INTAVI!N70</f>
        <v>0</v>
      </c>
      <c r="O70" s="10">
        <f>PPRD!O70+RCV_RCY!O70+IMP!O70-EXP!O70+STK_CHG!O70-INTMARB!O70-INTAVI!O70</f>
        <v>0</v>
      </c>
      <c r="P70" s="10">
        <f>PPRD!P70+RCV_RCY!P70+IMP!P70-EXP!P70+STK_CHG!P70-INTMARB!P70-INTAVI!P70</f>
        <v>0</v>
      </c>
      <c r="Q70" s="10">
        <f>PPRD!Q70+RCV_RCY!Q70+IMP!Q70-EXP!Q70+STK_CHG!Q70-INTMARB!Q70-INTAVI!Q70</f>
        <v>0</v>
      </c>
      <c r="R70" s="10">
        <f>PPRD!R70+RCV_RCY!R70+IMP!R70-EXP!R70+STK_CHG!R70-INTMARB!R70-INTAVI!R70</f>
        <v>0</v>
      </c>
      <c r="S70" s="10">
        <f>PPRD!S70+RCV_RCY!S70+IMP!S70-EXP!S70+STK_CHG!S70-INTMARB!S70-INTAVI!S70</f>
        <v>0</v>
      </c>
      <c r="T70" s="10">
        <f>PPRD!T70+RCV_RCY!T70+IMP!T70-EXP!T70+STK_CHG!T70-INTMARB!T70-INTAVI!T70</f>
        <v>0</v>
      </c>
      <c r="U70" s="10">
        <f>PPRD!U70+RCV_RCY!U70+IMP!U70-EXP!U70+STK_CHG!U70-INTMARB!U70-INTAVI!U70</f>
        <v>0</v>
      </c>
      <c r="V70" s="10">
        <f>PPRD!V70+RCV_RCY!V70+IMP!V70-EXP!V70+STK_CHG!V70-INTMARB!V70-INTAVI!V70</f>
        <v>0</v>
      </c>
      <c r="W70" s="10">
        <f>PPRD!W70+RCV_RCY!W70+IMP!W70-EXP!W70+STK_CHG!W70-INTMARB!W70-INTAVI!W70</f>
        <v>0</v>
      </c>
      <c r="X70" s="10">
        <f>PPRD!X70+RCV_RCY!X70+IMP!X70-EXP!X70+STK_CHG!X70-INTMARB!X70-INTAVI!X70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96.039982803095441</v>
      </c>
      <c r="D71" s="37">
        <f t="shared" si="22"/>
        <v>224.82570937231299</v>
      </c>
      <c r="E71" s="37">
        <f t="shared" si="22"/>
        <v>111.89931212381771</v>
      </c>
      <c r="F71" s="37">
        <f t="shared" si="22"/>
        <v>88.516251074806519</v>
      </c>
      <c r="G71" s="37">
        <f t="shared" si="22"/>
        <v>90.307652622527939</v>
      </c>
      <c r="H71" s="37">
        <f t="shared" si="22"/>
        <v>85.363542562338779</v>
      </c>
      <c r="I71" s="37">
        <f t="shared" si="22"/>
        <v>80.897162510748061</v>
      </c>
      <c r="J71" s="37">
        <f t="shared" si="22"/>
        <v>105.76096302665522</v>
      </c>
      <c r="K71" s="37">
        <f t="shared" si="22"/>
        <v>74.830438521066199</v>
      </c>
      <c r="L71" s="37">
        <f t="shared" si="22"/>
        <v>21.1140154772141</v>
      </c>
      <c r="M71" s="37">
        <f t="shared" si="22"/>
        <v>30.476698194325021</v>
      </c>
      <c r="N71" s="37">
        <f t="shared" si="22"/>
        <v>28.733104041272572</v>
      </c>
      <c r="O71" s="37">
        <f t="shared" si="22"/>
        <v>27.419518486672391</v>
      </c>
      <c r="P71" s="37">
        <f t="shared" si="22"/>
        <v>40.985898538263115</v>
      </c>
      <c r="Q71" s="37">
        <f t="shared" si="22"/>
        <v>69.886328460877024</v>
      </c>
      <c r="R71" s="37">
        <f t="shared" si="22"/>
        <v>71.988048151332748</v>
      </c>
      <c r="S71" s="37">
        <f t="shared" si="22"/>
        <v>79.535683576956131</v>
      </c>
      <c r="T71" s="37">
        <f t="shared" si="22"/>
        <v>92.921840068787617</v>
      </c>
      <c r="U71" s="37">
        <f t="shared" si="22"/>
        <v>171.1231298366294</v>
      </c>
      <c r="V71" s="37">
        <f t="shared" si="22"/>
        <v>153.18392089423907</v>
      </c>
      <c r="W71" s="37">
        <f t="shared" si="22"/>
        <v>281.64763542562332</v>
      </c>
      <c r="X71" s="37">
        <f t="shared" ref="X71" si="23">SUM(X72:X73)</f>
        <v>319.38796216680998</v>
      </c>
    </row>
    <row r="72" spans="1:24" ht="11.25" customHeight="1" x14ac:dyDescent="0.2">
      <c r="A72" s="42" t="s">
        <v>131</v>
      </c>
      <c r="B72" s="9" t="s">
        <v>132</v>
      </c>
      <c r="C72" s="10">
        <f>PPRD!C72+RCV_RCY!C72+IMP!C72-EXP!C72+STK_CHG!C72-INTMARB!C72-INTAVI!C72</f>
        <v>96.039982803095441</v>
      </c>
      <c r="D72" s="10">
        <f>PPRD!D72+RCV_RCY!D72+IMP!D72-EXP!D72+STK_CHG!D72-INTMARB!D72-INTAVI!D72</f>
        <v>224.82570937231299</v>
      </c>
      <c r="E72" s="10">
        <f>PPRD!E72+RCV_RCY!E72+IMP!E72-EXP!E72+STK_CHG!E72-INTMARB!E72-INTAVI!E72</f>
        <v>111.89931212381771</v>
      </c>
      <c r="F72" s="10">
        <f>PPRD!F72+RCV_RCY!F72+IMP!F72-EXP!F72+STK_CHG!F72-INTMARB!F72-INTAVI!F72</f>
        <v>88.516251074806519</v>
      </c>
      <c r="G72" s="10">
        <f>PPRD!G72+RCV_RCY!G72+IMP!G72-EXP!G72+STK_CHG!G72-INTMARB!G72-INTAVI!G72</f>
        <v>90.307652622527939</v>
      </c>
      <c r="H72" s="10">
        <f>PPRD!H72+RCV_RCY!H72+IMP!H72-EXP!H72+STK_CHG!H72-INTMARB!H72-INTAVI!H72</f>
        <v>85.363542562338779</v>
      </c>
      <c r="I72" s="10">
        <f>PPRD!I72+RCV_RCY!I72+IMP!I72-EXP!I72+STK_CHG!I72-INTMARB!I72-INTAVI!I72</f>
        <v>80.897162510748061</v>
      </c>
      <c r="J72" s="10">
        <f>PPRD!J72+RCV_RCY!J72+IMP!J72-EXP!J72+STK_CHG!J72-INTMARB!J72-INTAVI!J72</f>
        <v>105.76096302665522</v>
      </c>
      <c r="K72" s="10">
        <f>PPRD!K72+RCV_RCY!K72+IMP!K72-EXP!K72+STK_CHG!K72-INTMARB!K72-INTAVI!K72</f>
        <v>74.830438521066199</v>
      </c>
      <c r="L72" s="10">
        <f>PPRD!L72+RCV_RCY!L72+IMP!L72-EXP!L72+STK_CHG!L72-INTMARB!L72-INTAVI!L72</f>
        <v>21.1140154772141</v>
      </c>
      <c r="M72" s="10">
        <f>PPRD!M72+RCV_RCY!M72+IMP!M72-EXP!M72+STK_CHG!M72-INTMARB!M72-INTAVI!M72</f>
        <v>30.476698194325021</v>
      </c>
      <c r="N72" s="10">
        <f>PPRD!N72+RCV_RCY!N72+IMP!N72-EXP!N72+STK_CHG!N72-INTMARB!N72-INTAVI!N72</f>
        <v>28.733104041272572</v>
      </c>
      <c r="O72" s="10">
        <f>PPRD!O72+RCV_RCY!O72+IMP!O72-EXP!O72+STK_CHG!O72-INTMARB!O72-INTAVI!O72</f>
        <v>27.347893379191738</v>
      </c>
      <c r="P72" s="10">
        <f>PPRD!P72+RCV_RCY!P72+IMP!P72-EXP!P72+STK_CHG!P72-INTMARB!P72-INTAVI!P72</f>
        <v>40.818744625967327</v>
      </c>
      <c r="Q72" s="10">
        <f>PPRD!Q72+RCV_RCY!Q72+IMP!Q72-EXP!Q72+STK_CHG!Q72-INTMARB!Q72-INTAVI!Q72</f>
        <v>67.306792777300075</v>
      </c>
      <c r="R72" s="10">
        <f>PPRD!R72+RCV_RCY!R72+IMP!R72-EXP!R72+STK_CHG!R72-INTMARB!R72-INTAVI!R72</f>
        <v>69.336887360275142</v>
      </c>
      <c r="S72" s="10">
        <f>PPRD!S72+RCV_RCY!S72+IMP!S72-EXP!S72+STK_CHG!S72-INTMARB!S72-INTAVI!S72</f>
        <v>76.621754084264822</v>
      </c>
      <c r="T72" s="10">
        <f>PPRD!T72+RCV_RCY!T72+IMP!T72-EXP!T72+STK_CHG!T72-INTMARB!T72-INTAVI!T72</f>
        <v>90.000085984522784</v>
      </c>
      <c r="U72" s="10">
        <f>PPRD!U72+RCV_RCY!U72+IMP!U72-EXP!U72+STK_CHG!U72-INTMARB!U72-INTAVI!U72</f>
        <v>168.65348237317284</v>
      </c>
      <c r="V72" s="10">
        <f>PPRD!V72+RCV_RCY!V72+IMP!V72-EXP!V72+STK_CHG!V72-INTMARB!V72-INTAVI!V72</f>
        <v>150.73456577815995</v>
      </c>
      <c r="W72" s="10">
        <f>PPRD!W72+RCV_RCY!W72+IMP!W72-EXP!W72+STK_CHG!W72-INTMARB!W72-INTAVI!W72</f>
        <v>279.20171969045566</v>
      </c>
      <c r="X72" s="10">
        <f>PPRD!X72+RCV_RCY!X72+IMP!X72-EXP!X72+STK_CHG!X72-INTMARB!X72-INTAVI!X72</f>
        <v>316.87704213241619</v>
      </c>
    </row>
    <row r="73" spans="1:24" ht="11.25" customHeight="1" x14ac:dyDescent="0.2">
      <c r="A73" s="42" t="s">
        <v>133</v>
      </c>
      <c r="B73" s="9" t="s">
        <v>134</v>
      </c>
      <c r="C73" s="10">
        <f>PPRD!C73+RCV_RCY!C73+IMP!C73-EXP!C73+STK_CHG!C73-INTMARB!C73-INTAVI!C73</f>
        <v>0</v>
      </c>
      <c r="D73" s="10">
        <f>PPRD!D73+RCV_RCY!D73+IMP!D73-EXP!D73+STK_CHG!D73-INTMARB!D73-INTAVI!D73</f>
        <v>0</v>
      </c>
      <c r="E73" s="10">
        <f>PPRD!E73+RCV_RCY!E73+IMP!E73-EXP!E73+STK_CHG!E73-INTMARB!E73-INTAVI!E73</f>
        <v>0</v>
      </c>
      <c r="F73" s="10">
        <f>PPRD!F73+RCV_RCY!F73+IMP!F73-EXP!F73+STK_CHG!F73-INTMARB!F73-INTAVI!F73</f>
        <v>0</v>
      </c>
      <c r="G73" s="10">
        <f>PPRD!G73+RCV_RCY!G73+IMP!G73-EXP!G73+STK_CHG!G73-INTMARB!G73-INTAVI!G73</f>
        <v>0</v>
      </c>
      <c r="H73" s="10">
        <f>PPRD!H73+RCV_RCY!H73+IMP!H73-EXP!H73+STK_CHG!H73-INTMARB!H73-INTAVI!H73</f>
        <v>0</v>
      </c>
      <c r="I73" s="10">
        <f>PPRD!I73+RCV_RCY!I73+IMP!I73-EXP!I73+STK_CHG!I73-INTMARB!I73-INTAVI!I73</f>
        <v>0</v>
      </c>
      <c r="J73" s="10">
        <f>PPRD!J73+RCV_RCY!J73+IMP!J73-EXP!J73+STK_CHG!J73-INTMARB!J73-INTAVI!J73</f>
        <v>0</v>
      </c>
      <c r="K73" s="10">
        <f>PPRD!K73+RCV_RCY!K73+IMP!K73-EXP!K73+STK_CHG!K73-INTMARB!K73-INTAVI!K73</f>
        <v>0</v>
      </c>
      <c r="L73" s="10">
        <f>PPRD!L73+RCV_RCY!L73+IMP!L73-EXP!L73+STK_CHG!L73-INTMARB!L73-INTAVI!L73</f>
        <v>0</v>
      </c>
      <c r="M73" s="10">
        <f>PPRD!M73+RCV_RCY!M73+IMP!M73-EXP!M73+STK_CHG!M73-INTMARB!M73-INTAVI!M73</f>
        <v>0</v>
      </c>
      <c r="N73" s="10">
        <f>PPRD!N73+RCV_RCY!N73+IMP!N73-EXP!N73+STK_CHG!N73-INTMARB!N73-INTAVI!N73</f>
        <v>0</v>
      </c>
      <c r="O73" s="10">
        <f>PPRD!O73+RCV_RCY!O73+IMP!O73-EXP!O73+STK_CHG!O73-INTMARB!O73-INTAVI!O73</f>
        <v>7.1625107480653469E-2</v>
      </c>
      <c r="P73" s="10">
        <f>PPRD!P73+RCV_RCY!P73+IMP!P73-EXP!P73+STK_CHG!P73-INTMARB!P73-INTAVI!P73</f>
        <v>0.16715391229578669</v>
      </c>
      <c r="Q73" s="10">
        <f>PPRD!Q73+RCV_RCY!Q73+IMP!Q73-EXP!Q73+STK_CHG!Q73-INTMARB!Q73-INTAVI!Q73</f>
        <v>2.5795356835769558</v>
      </c>
      <c r="R73" s="10">
        <f>PPRD!R73+RCV_RCY!R73+IMP!R73-EXP!R73+STK_CHG!R73-INTMARB!R73-INTAVI!R73</f>
        <v>2.6511607910576092</v>
      </c>
      <c r="S73" s="10">
        <f>PPRD!S73+RCV_RCY!S73+IMP!S73-EXP!S73+STK_CHG!S73-INTMARB!S73-INTAVI!S73</f>
        <v>2.9139294926913162</v>
      </c>
      <c r="T73" s="10">
        <f>PPRD!T73+RCV_RCY!T73+IMP!T73-EXP!T73+STK_CHG!T73-INTMARB!T73-INTAVI!T73</f>
        <v>2.921754084264832</v>
      </c>
      <c r="U73" s="10">
        <f>PPRD!U73+RCV_RCY!U73+IMP!U73-EXP!U73+STK_CHG!U73-INTMARB!U73-INTAVI!U73</f>
        <v>2.4696474634565782</v>
      </c>
      <c r="V73" s="10">
        <f>PPRD!V73+RCV_RCY!V73+IMP!V73-EXP!V73+STK_CHG!V73-INTMARB!V73-INTAVI!V73</f>
        <v>2.4493551160791061</v>
      </c>
      <c r="W73" s="10">
        <f>PPRD!W73+RCV_RCY!W73+IMP!W73-EXP!W73+STK_CHG!W73-INTMARB!W73-INTAVI!W73</f>
        <v>2.4459157351676701</v>
      </c>
      <c r="X73" s="10">
        <f>PPRD!X73+RCV_RCY!X73+IMP!X73-EXP!X73+STK_CHG!X73-INTMARB!X73-INTAVI!X73</f>
        <v>2.5109200343938092</v>
      </c>
    </row>
    <row r="74" spans="1:24" ht="11.25" customHeight="1" x14ac:dyDescent="0.2">
      <c r="A74" s="35" t="s">
        <v>135</v>
      </c>
      <c r="B74" s="36" t="s">
        <v>136</v>
      </c>
      <c r="C74" s="37">
        <f>PPRD!C74+RCV_RCY!C74+IMP!C74-EXP!C74+STK_CHG!C74-INTMARB!C74-INTAVI!C74</f>
        <v>1407.3946689595871</v>
      </c>
      <c r="D74" s="37">
        <f>PPRD!D74+RCV_RCY!D74+IMP!D74-EXP!D74+STK_CHG!D74-INTMARB!D74-INTAVI!D74</f>
        <v>1404.8151332760101</v>
      </c>
      <c r="E74" s="37">
        <f>PPRD!E74+RCV_RCY!E74+IMP!E74-EXP!E74+STK_CHG!E74-INTMARB!E74-INTAVI!E74</f>
        <v>1422.0980223559759</v>
      </c>
      <c r="F74" s="37">
        <f>PPRD!F74+RCV_RCY!F74+IMP!F74-EXP!F74+STK_CHG!F74-INTMARB!F74-INTAVI!F74</f>
        <v>1265.5202063628551</v>
      </c>
      <c r="G74" s="37">
        <f>PPRD!G74+RCV_RCY!G74+IMP!G74-EXP!G74+STK_CHG!G74-INTMARB!G74-INTAVI!G74</f>
        <v>1431.1263972484951</v>
      </c>
      <c r="H74" s="37">
        <f>PPRD!H74+RCV_RCY!H74+IMP!H74-EXP!H74+STK_CHG!H74-INTMARB!H74-INTAVI!H74</f>
        <v>1432.932072226999</v>
      </c>
      <c r="I74" s="37">
        <f>PPRD!I74+RCV_RCY!I74+IMP!I74-EXP!I74+STK_CHG!I74-INTMARB!I74-INTAVI!I74</f>
        <v>1452.794496990542</v>
      </c>
      <c r="J74" s="37">
        <f>PPRD!J74+RCV_RCY!J74+IMP!J74-EXP!J74+STK_CHG!J74-INTMARB!J74-INTAVI!J74</f>
        <v>1988.564058469475</v>
      </c>
      <c r="K74" s="37">
        <f>PPRD!K74+RCV_RCY!K74+IMP!K74-EXP!K74+STK_CHG!K74-INTMARB!K74-INTAVI!K74</f>
        <v>2895.7867583834909</v>
      </c>
      <c r="L74" s="37">
        <f>PPRD!L74+RCV_RCY!L74+IMP!L74-EXP!L74+STK_CHG!L74-INTMARB!L74-INTAVI!L74</f>
        <v>2979.6</v>
      </c>
      <c r="M74" s="37">
        <f>PPRD!M74+RCV_RCY!M74+IMP!M74-EXP!M74+STK_CHG!M74-INTMARB!M74-INTAVI!M74</f>
        <v>2922.830008598452</v>
      </c>
      <c r="N74" s="37">
        <f>PPRD!N74+RCV_RCY!N74+IMP!N74-EXP!N74+STK_CHG!N74-INTMARB!N74-INTAVI!N74</f>
        <v>2978.9</v>
      </c>
      <c r="O74" s="37">
        <f>PPRD!O74+RCV_RCY!O74+IMP!O74-EXP!O74+STK_CHG!O74-INTMARB!O74-INTAVI!O74</f>
        <v>3008.4900257953568</v>
      </c>
      <c r="P74" s="37">
        <f>PPRD!P74+RCV_RCY!P74+IMP!P74-EXP!P74+STK_CHG!P74-INTMARB!P74-INTAVI!P74</f>
        <v>2922.2</v>
      </c>
      <c r="Q74" s="37">
        <f>PPRD!Q74+RCV_RCY!Q74+IMP!Q74-EXP!Q74+STK_CHG!Q74-INTMARB!Q74-INTAVI!Q74</f>
        <v>2941.2</v>
      </c>
      <c r="R74" s="37">
        <f>PPRD!R74+RCV_RCY!R74+IMP!R74-EXP!R74+STK_CHG!R74-INTMARB!R74-INTAVI!R74</f>
        <v>2940.099999999999</v>
      </c>
      <c r="S74" s="37">
        <f>PPRD!S74+RCV_RCY!S74+IMP!S74-EXP!S74+STK_CHG!S74-INTMARB!S74-INTAVI!S74</f>
        <v>2810.7</v>
      </c>
      <c r="T74" s="37">
        <f>PPRD!T74+RCV_RCY!T74+IMP!T74-EXP!T74+STK_CHG!T74-INTMARB!T74-INTAVI!T74</f>
        <v>2907</v>
      </c>
      <c r="U74" s="37">
        <f>PPRD!U74+RCV_RCY!U74+IMP!U74-EXP!U74+STK_CHG!U74-INTMARB!U74-INTAVI!U74</f>
        <v>2877</v>
      </c>
      <c r="V74" s="37">
        <f>PPRD!V74+RCV_RCY!V74+IMP!V74-EXP!V74+STK_CHG!V74-INTMARB!V74-INTAVI!V74</f>
        <v>2846</v>
      </c>
      <c r="W74" s="37">
        <f>PPRD!W74+RCV_RCY!W74+IMP!W74-EXP!W74+STK_CHG!W74-INTMARB!W74-INTAVI!W74</f>
        <v>2887</v>
      </c>
      <c r="X74" s="37">
        <f>PPRD!X74+RCV_RCY!X74+IMP!X74-EXP!X74+STK_CHG!X74-INTMARB!X74-INTAVI!X74</f>
        <v>2866</v>
      </c>
    </row>
    <row r="75" spans="1:24" ht="11.25" customHeight="1" x14ac:dyDescent="0.2">
      <c r="A75" s="35" t="s">
        <v>137</v>
      </c>
      <c r="B75" s="36" t="s">
        <v>138</v>
      </c>
      <c r="C75" s="37">
        <f>PPRD!C75+RCV_RCY!C75+IMP!C75-EXP!C75+STK_CHG!C75-INTMARB!C75-INTAVI!C75</f>
        <v>0</v>
      </c>
      <c r="D75" s="37">
        <f>PPRD!D75+RCV_RCY!D75+IMP!D75-EXP!D75+STK_CHG!D75-INTMARB!D75-INTAVI!D75</f>
        <v>0</v>
      </c>
      <c r="E75" s="37">
        <f>PPRD!E75+RCV_RCY!E75+IMP!E75-EXP!E75+STK_CHG!E75-INTMARB!E75-INTAVI!E75</f>
        <v>0</v>
      </c>
      <c r="F75" s="37">
        <f>PPRD!F75+RCV_RCY!F75+IMP!F75-EXP!F75+STK_CHG!F75-INTMARB!F75-INTAVI!F75</f>
        <v>0</v>
      </c>
      <c r="G75" s="37">
        <f>PPRD!G75+RCV_RCY!G75+IMP!G75-EXP!G75+STK_CHG!G75-INTMARB!G75-INTAVI!G75</f>
        <v>0</v>
      </c>
      <c r="H75" s="37">
        <f>PPRD!H75+RCV_RCY!H75+IMP!H75-EXP!H75+STK_CHG!H75-INTMARB!H75-INTAVI!H75</f>
        <v>0</v>
      </c>
      <c r="I75" s="37">
        <f>PPRD!I75+RCV_RCY!I75+IMP!I75-EXP!I75+STK_CHG!I75-INTMARB!I75-INTAVI!I75</f>
        <v>0</v>
      </c>
      <c r="J75" s="37">
        <f>PPRD!J75+RCV_RCY!J75+IMP!J75-EXP!J75+STK_CHG!J75-INTMARB!J75-INTAVI!J75</f>
        <v>0</v>
      </c>
      <c r="K75" s="37">
        <f>PPRD!K75+RCV_RCY!K75+IMP!K75-EXP!K75+STK_CHG!K75-INTMARB!K75-INTAVI!K75</f>
        <v>0</v>
      </c>
      <c r="L75" s="37">
        <f>PPRD!L75+RCV_RCY!L75+IMP!L75-EXP!L75+STK_CHG!L75-INTMARB!L75-INTAVI!L75</f>
        <v>0</v>
      </c>
      <c r="M75" s="37">
        <f>PPRD!M75+RCV_RCY!M75+IMP!M75-EXP!M75+STK_CHG!M75-INTMARB!M75-INTAVI!M75</f>
        <v>0</v>
      </c>
      <c r="N75" s="37">
        <f>PPRD!N75+RCV_RCY!N75+IMP!N75-EXP!N75+STK_CHG!N75-INTMARB!N75-INTAVI!N75</f>
        <v>0</v>
      </c>
      <c r="O75" s="37">
        <f>PPRD!O75+RCV_RCY!O75+IMP!O75-EXP!O75+STK_CHG!O75-INTMARB!O75-INTAVI!O75</f>
        <v>0</v>
      </c>
      <c r="P75" s="37">
        <f>PPRD!P75+RCV_RCY!P75+IMP!P75-EXP!P75+STK_CHG!P75-INTMARB!P75-INTAVI!P75</f>
        <v>0</v>
      </c>
      <c r="Q75" s="37">
        <f>PPRD!Q75+RCV_RCY!Q75+IMP!Q75-EXP!Q75+STK_CHG!Q75-INTMARB!Q75-INTAVI!Q75</f>
        <v>0</v>
      </c>
      <c r="R75" s="37">
        <f>PPRD!R75+RCV_RCY!R75+IMP!R75-EXP!R75+STK_CHG!R75-INTMARB!R75-INTAVI!R75</f>
        <v>0</v>
      </c>
      <c r="S75" s="37">
        <f>PPRD!S75+RCV_RCY!S75+IMP!S75-EXP!S75+STK_CHG!S75-INTMARB!S75-INTAVI!S75</f>
        <v>0</v>
      </c>
      <c r="T75" s="37">
        <f>PPRD!T75+RCV_RCY!T75+IMP!T75-EXP!T75+STK_CHG!T75-INTMARB!T75-INTAVI!T75</f>
        <v>0</v>
      </c>
      <c r="U75" s="37">
        <f>PPRD!U75+RCV_RCY!U75+IMP!U75-EXP!U75+STK_CHG!U75-INTMARB!U75-INTAVI!U75</f>
        <v>0</v>
      </c>
      <c r="V75" s="37">
        <f>PPRD!V75+RCV_RCY!V75+IMP!V75-EXP!V75+STK_CHG!V75-INTMARB!V75-INTAVI!V75</f>
        <v>0</v>
      </c>
      <c r="W75" s="37">
        <f>PPRD!W75+RCV_RCY!W75+IMP!W75-EXP!W75+STK_CHG!W75-INTMARB!W75-INTAVI!W75</f>
        <v>0</v>
      </c>
      <c r="X75" s="37">
        <f>PPRD!X75+RCV_RCY!X75+IMP!X75-EXP!X75+STK_CHG!X75-INTMARB!X75-INTAVI!X75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PPRD!C76+RCV_RCY!C76+IMP!C76-EXP!C76+STK_CHG!C76-INTMARB!C76-INTAVI!C76</f>
        <v>-59.845227858985339</v>
      </c>
      <c r="D76" s="40">
        <f>PPRD!D76+RCV_RCY!D76+IMP!D76-EXP!D76+STK_CHG!D76-INTMARB!D76-INTAVI!D76</f>
        <v>-112.63972484952704</v>
      </c>
      <c r="E76" s="40">
        <f>PPRD!E76+RCV_RCY!E76+IMP!E76-EXP!E76+STK_CHG!E76-INTMARB!E76-INTAVI!E76</f>
        <v>-245.39982803095444</v>
      </c>
      <c r="F76" s="40">
        <f>PPRD!F76+RCV_RCY!F76+IMP!F76-EXP!F76+STK_CHG!F76-INTMARB!F76-INTAVI!F76</f>
        <v>-179.19174548581253</v>
      </c>
      <c r="G76" s="40">
        <f>PPRD!G76+RCV_RCY!G76+IMP!G76-EXP!G76+STK_CHG!G76-INTMARB!G76-INTAVI!G76</f>
        <v>-101.63370593293212</v>
      </c>
      <c r="H76" s="40">
        <f>PPRD!H76+RCV_RCY!H76+IMP!H76-EXP!H76+STK_CHG!H76-INTMARB!H76-INTAVI!H76</f>
        <v>-249.61306964746339</v>
      </c>
      <c r="I76" s="40">
        <f>PPRD!I76+RCV_RCY!I76+IMP!I76-EXP!I76+STK_CHG!I76-INTMARB!I76-INTAVI!I76</f>
        <v>-367.41186586414449</v>
      </c>
      <c r="J76" s="40">
        <f>PPRD!J76+RCV_RCY!J76+IMP!J76-EXP!J76+STK_CHG!J76-INTMARB!J76-INTAVI!J76</f>
        <v>-179.70765262252797</v>
      </c>
      <c r="K76" s="40">
        <f>PPRD!K76+RCV_RCY!K76+IMP!K76-EXP!K76+STK_CHG!K76-INTMARB!K76-INTAVI!K76</f>
        <v>-365.26225279449699</v>
      </c>
      <c r="L76" s="40">
        <f>PPRD!L76+RCV_RCY!L76+IMP!L76-EXP!L76+STK_CHG!L76-INTMARB!L76-INTAVI!L76</f>
        <v>-197.33447979363717</v>
      </c>
      <c r="M76" s="40">
        <f>PPRD!M76+RCV_RCY!M76+IMP!M76-EXP!M76+STK_CHG!M76-INTMARB!M76-INTAVI!M76</f>
        <v>-195.52880481513324</v>
      </c>
      <c r="N76" s="40">
        <f>PPRD!N76+RCV_RCY!N76+IMP!N76-EXP!N76+STK_CHG!N76-INTMARB!N76-INTAVI!N76</f>
        <v>-163.88650042992259</v>
      </c>
      <c r="O76" s="40">
        <f>PPRD!O76+RCV_RCY!O76+IMP!O76-EXP!O76+STK_CHG!O76-INTMARB!O76-INTAVI!O76</f>
        <v>21.754084264832443</v>
      </c>
      <c r="P76" s="40">
        <f>PPRD!P76+RCV_RCY!P76+IMP!P76-EXP!P76+STK_CHG!P76-INTMARB!P76-INTAVI!P76</f>
        <v>-173.34479793637138</v>
      </c>
      <c r="Q76" s="40">
        <f>PPRD!Q76+RCV_RCY!Q76+IMP!Q76-EXP!Q76+STK_CHG!Q76-INTMARB!Q76-INTAVI!Q76</f>
        <v>-612.72570937231285</v>
      </c>
      <c r="R76" s="40">
        <f>PPRD!R76+RCV_RCY!R76+IMP!R76-EXP!R76+STK_CHG!R76-INTMARB!R76-INTAVI!R76</f>
        <v>-578.50386930352533</v>
      </c>
      <c r="S76" s="40">
        <f>PPRD!S76+RCV_RCY!S76+IMP!S76-EXP!S76+STK_CHG!S76-INTMARB!S76-INTAVI!S76</f>
        <v>-431.38435081685293</v>
      </c>
      <c r="T76" s="40">
        <f>PPRD!T76+RCV_RCY!T76+IMP!T76-EXP!T76+STK_CHG!T76-INTMARB!T76-INTAVI!T76</f>
        <v>-248.80705073086847</v>
      </c>
      <c r="U76" s="40">
        <f>PPRD!U76+RCV_RCY!U76+IMP!U76-EXP!U76+STK_CHG!U76-INTMARB!U76-INTAVI!U76</f>
        <v>-218.78168529664657</v>
      </c>
      <c r="V76" s="40">
        <f>PPRD!V76+RCV_RCY!V76+IMP!V76-EXP!V76+STK_CHG!V76-INTMARB!V76-INTAVI!V76</f>
        <v>130.52613929492691</v>
      </c>
      <c r="W76" s="40">
        <f>PPRD!W76+RCV_RCY!W76+IMP!W76-EXP!W76+STK_CHG!W76-INTMARB!W76-INTAVI!W76</f>
        <v>240.09595872742898</v>
      </c>
      <c r="X76" s="40">
        <f>PPRD!X76+RCV_RCY!X76+IMP!X76-EXP!X76+STK_CHG!X76-INTMARB!X76-INTAVI!X76</f>
        <v>189.04247635425611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150</v>
      </c>
      <c r="B1" s="4" t="s">
        <v>331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36756.988993981082</v>
      </c>
      <c r="D2" s="31">
        <f t="shared" si="0"/>
        <v>36992.611435941522</v>
      </c>
      <c r="E2" s="31">
        <f t="shared" si="0"/>
        <v>38318.954858125537</v>
      </c>
      <c r="F2" s="31">
        <f t="shared" si="0"/>
        <v>39927.116938950981</v>
      </c>
      <c r="G2" s="31">
        <f t="shared" si="0"/>
        <v>39345.510490111781</v>
      </c>
      <c r="H2" s="31">
        <f t="shared" si="0"/>
        <v>38686.288736027513</v>
      </c>
      <c r="I2" s="31">
        <f t="shared" si="0"/>
        <v>40097.996388650041</v>
      </c>
      <c r="J2" s="31">
        <f t="shared" si="0"/>
        <v>39804.923645743766</v>
      </c>
      <c r="K2" s="31">
        <f t="shared" si="0"/>
        <v>39619.844539982798</v>
      </c>
      <c r="L2" s="31">
        <f t="shared" si="0"/>
        <v>34791.721238177124</v>
      </c>
      <c r="M2" s="31">
        <f t="shared" si="0"/>
        <v>35005.561650902833</v>
      </c>
      <c r="N2" s="31">
        <f t="shared" si="0"/>
        <v>35751.371453138439</v>
      </c>
      <c r="O2" s="31">
        <f t="shared" si="0"/>
        <v>34984.566895958727</v>
      </c>
      <c r="P2" s="31">
        <f t="shared" si="0"/>
        <v>31867.863972484956</v>
      </c>
      <c r="Q2" s="31">
        <f t="shared" si="0"/>
        <v>31585.35795356836</v>
      </c>
      <c r="R2" s="31">
        <f t="shared" si="0"/>
        <v>31872.952020636287</v>
      </c>
      <c r="S2" s="31">
        <f t="shared" si="0"/>
        <v>31794.949183147037</v>
      </c>
      <c r="T2" s="31">
        <f t="shared" si="0"/>
        <v>33534.593207222693</v>
      </c>
      <c r="U2" s="31">
        <f t="shared" si="0"/>
        <v>33592.143766122092</v>
      </c>
      <c r="V2" s="31">
        <f t="shared" si="0"/>
        <v>33205.198882201199</v>
      </c>
      <c r="W2" s="31">
        <f t="shared" si="0"/>
        <v>32221.844883920894</v>
      </c>
      <c r="X2" s="31">
        <f t="shared" ref="X2" si="1">SUM(X3,X17,X22,X25,X26,X51,X52,X71,X74,X75,X76)</f>
        <v>34292.628116938948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7467.3098882201193</v>
      </c>
      <c r="D3" s="34">
        <f t="shared" si="2"/>
        <v>7616.5017196904537</v>
      </c>
      <c r="E3" s="34">
        <f t="shared" si="2"/>
        <v>8770.8032674118658</v>
      </c>
      <c r="F3" s="34">
        <f t="shared" si="2"/>
        <v>9368.1822871883051</v>
      </c>
      <c r="G3" s="34">
        <f t="shared" si="2"/>
        <v>9243.8680137575211</v>
      </c>
      <c r="H3" s="34">
        <f t="shared" si="2"/>
        <v>8753.6993981083397</v>
      </c>
      <c r="I3" s="34">
        <f t="shared" si="2"/>
        <v>9479.5713671539106</v>
      </c>
      <c r="J3" s="34">
        <f t="shared" si="2"/>
        <v>10091.608770421324</v>
      </c>
      <c r="K3" s="34">
        <f t="shared" si="2"/>
        <v>9557.4058469475494</v>
      </c>
      <c r="L3" s="34">
        <f t="shared" si="2"/>
        <v>7519.5070507308683</v>
      </c>
      <c r="M3" s="34">
        <f t="shared" si="2"/>
        <v>6948.708512467756</v>
      </c>
      <c r="N3" s="34">
        <f t="shared" si="2"/>
        <v>8092.6435081685295</v>
      </c>
      <c r="O3" s="34">
        <f t="shared" si="2"/>
        <v>7560.0153912295791</v>
      </c>
      <c r="P3" s="34">
        <f t="shared" si="2"/>
        <v>5708.3075666380055</v>
      </c>
      <c r="Q3" s="34">
        <f t="shared" si="2"/>
        <v>5727.5324161650897</v>
      </c>
      <c r="R3" s="34">
        <f t="shared" si="2"/>
        <v>5892.2316423043849</v>
      </c>
      <c r="S3" s="34">
        <f t="shared" si="2"/>
        <v>5277.9326741186596</v>
      </c>
      <c r="T3" s="34">
        <f t="shared" si="2"/>
        <v>5388.665950128976</v>
      </c>
      <c r="U3" s="34">
        <f t="shared" si="2"/>
        <v>5046.9531384350821</v>
      </c>
      <c r="V3" s="34">
        <f t="shared" si="2"/>
        <v>4893.4334479793633</v>
      </c>
      <c r="W3" s="34">
        <f t="shared" si="2"/>
        <v>3481.9247635425622</v>
      </c>
      <c r="X3" s="34">
        <f t="shared" ref="X3" si="3">SUM(X4,X8,X11)</f>
        <v>4044.5791057609626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1712.5153052450553</v>
      </c>
      <c r="D4" s="29">
        <f t="shared" si="4"/>
        <v>1873.6676698194319</v>
      </c>
      <c r="E4" s="29">
        <f t="shared" si="4"/>
        <v>2258.6926053310403</v>
      </c>
      <c r="F4" s="29">
        <f t="shared" si="4"/>
        <v>1712.7421324161648</v>
      </c>
      <c r="G4" s="29">
        <f t="shared" si="4"/>
        <v>1983.5637145313842</v>
      </c>
      <c r="H4" s="29">
        <f t="shared" si="4"/>
        <v>1993.7440240756659</v>
      </c>
      <c r="I4" s="29">
        <f t="shared" si="4"/>
        <v>1833.7612209802232</v>
      </c>
      <c r="J4" s="29">
        <f t="shared" si="4"/>
        <v>1934.4895958727425</v>
      </c>
      <c r="K4" s="29">
        <f t="shared" si="4"/>
        <v>1340.6229578675836</v>
      </c>
      <c r="L4" s="29">
        <f t="shared" si="4"/>
        <v>264.03963886500424</v>
      </c>
      <c r="M4" s="29">
        <f t="shared" si="4"/>
        <v>123.85460017196905</v>
      </c>
      <c r="N4" s="29">
        <f t="shared" si="4"/>
        <v>158.33387790197764</v>
      </c>
      <c r="O4" s="29">
        <f t="shared" si="4"/>
        <v>173.53310404127257</v>
      </c>
      <c r="P4" s="29">
        <f t="shared" si="4"/>
        <v>140.97454858125536</v>
      </c>
      <c r="Q4" s="29">
        <f t="shared" si="4"/>
        <v>99.171711092003449</v>
      </c>
      <c r="R4" s="29">
        <f t="shared" si="4"/>
        <v>78.717884780739467</v>
      </c>
      <c r="S4" s="29">
        <f t="shared" si="4"/>
        <v>83.408770421324135</v>
      </c>
      <c r="T4" s="29">
        <f t="shared" si="4"/>
        <v>116.13585554600174</v>
      </c>
      <c r="U4" s="29">
        <f t="shared" si="4"/>
        <v>109.87558039552883</v>
      </c>
      <c r="V4" s="29">
        <f t="shared" si="4"/>
        <v>100.32493551160789</v>
      </c>
      <c r="W4" s="29">
        <f t="shared" si="4"/>
        <v>74.332846087704198</v>
      </c>
      <c r="X4" s="29">
        <f t="shared" ref="X4" si="5">SUM(X5:X7)</f>
        <v>73.785898538263112</v>
      </c>
    </row>
    <row r="5" spans="1:24" ht="11.25" customHeight="1" x14ac:dyDescent="0.2">
      <c r="A5" s="41" t="s">
        <v>5</v>
      </c>
      <c r="B5" s="9" t="s">
        <v>6</v>
      </c>
      <c r="C5" s="10">
        <f>PPRD!C5+RCV_RCY!C5+IMP!C5-EXP!C5+STK_CHG!C5-INTMARB!C5</f>
        <v>0</v>
      </c>
      <c r="D5" s="10">
        <f>PPRD!D5+RCV_RCY!D5+IMP!D5-EXP!D5+STK_CHG!D5-INTMARB!D5</f>
        <v>0</v>
      </c>
      <c r="E5" s="10">
        <f>PPRD!E5+RCV_RCY!E5+IMP!E5-EXP!E5+STK_CHG!E5-INTMARB!E5</f>
        <v>0</v>
      </c>
      <c r="F5" s="10">
        <f>PPRD!F5+RCV_RCY!F5+IMP!F5-EXP!F5+STK_CHG!F5-INTMARB!F5</f>
        <v>0</v>
      </c>
      <c r="G5" s="10">
        <f>PPRD!G5+RCV_RCY!G5+IMP!G5-EXP!G5+STK_CHG!G5-INTMARB!G5</f>
        <v>43.299054170249356</v>
      </c>
      <c r="H5" s="10">
        <f>PPRD!H5+RCV_RCY!H5+IMP!H5-EXP!H5+STK_CHG!H5-INTMARB!H5</f>
        <v>47.567927773000861</v>
      </c>
      <c r="I5" s="10">
        <f>PPRD!I5+RCV_RCY!I5+IMP!I5-EXP!I5+STK_CHG!I5-INTMARB!I5</f>
        <v>35.371023215821147</v>
      </c>
      <c r="J5" s="10">
        <f>PPRD!J5+RCV_RCY!J5+IMP!J5-EXP!J5+STK_CHG!J5-INTMARB!J5</f>
        <v>40.859673258813409</v>
      </c>
      <c r="K5" s="10">
        <f>PPRD!K5+RCV_RCY!K5+IMP!K5-EXP!K5+STK_CHG!K5-INTMARB!K5</f>
        <v>59.154944110060178</v>
      </c>
      <c r="L5" s="10">
        <f>PPRD!L5+RCV_RCY!L5+IMP!L5-EXP!L5+STK_CHG!L5-INTMARB!L5</f>
        <v>42.689165950128981</v>
      </c>
      <c r="M5" s="10">
        <f>PPRD!M5+RCV_RCY!M5+IMP!M5-EXP!M5+STK_CHG!M5-INTMARB!M5</f>
        <v>37.810404127257101</v>
      </c>
      <c r="N5" s="10">
        <f>PPRD!N5+RCV_RCY!N5+IMP!N5-EXP!N5+STK_CHG!N5-INTMARB!N5</f>
        <v>76.230610490111786</v>
      </c>
      <c r="O5" s="10">
        <f>PPRD!O5+RCV_RCY!O5+IMP!O5-EXP!O5+STK_CHG!O5-INTMARB!O5</f>
        <v>92.086672398968176</v>
      </c>
      <c r="P5" s="10">
        <f>PPRD!P5+RCV_RCY!P5+IMP!P5-EXP!P5+STK_CHG!P5-INTMARB!P5</f>
        <v>79.889681857265685</v>
      </c>
      <c r="Q5" s="10">
        <f>PPRD!Q5+RCV_RCY!Q5+IMP!Q5-EXP!Q5+STK_CHG!Q5-INTMARB!Q5</f>
        <v>85.378331900257962</v>
      </c>
      <c r="R5" s="10">
        <f>PPRD!R5+RCV_RCY!R5+IMP!R5-EXP!R5+STK_CHG!R5-INTMARB!R5</f>
        <v>69.522355975924327</v>
      </c>
      <c r="S5" s="10">
        <f>PPRD!S5+RCV_RCY!S5+IMP!S5-EXP!S5+STK_CHG!S5-INTMARB!S5</f>
        <v>76.84049871023214</v>
      </c>
      <c r="T5" s="10">
        <f>PPRD!T5+RCV_RCY!T5+IMP!T5-EXP!T5+STK_CHG!T5-INTMARB!T5</f>
        <v>110.75339638865006</v>
      </c>
      <c r="U5" s="10">
        <f>PPRD!U5+RCV_RCY!U5+IMP!U5-EXP!U5+STK_CHG!U5-INTMARB!U5</f>
        <v>105.2361134995701</v>
      </c>
      <c r="V5" s="10">
        <f>PPRD!V5+RCV_RCY!V5+IMP!V5-EXP!V5+STK_CHG!V5-INTMARB!V5</f>
        <v>99.222355975924316</v>
      </c>
      <c r="W5" s="10">
        <f>PPRD!W5+RCV_RCY!W5+IMP!W5-EXP!W5+STK_CHG!W5-INTMARB!W5</f>
        <v>66.106190885640572</v>
      </c>
      <c r="X5" s="10">
        <f>PPRD!X5+RCV_RCY!X5+IMP!X5-EXP!X5+STK_CHG!X5-INTMARB!X5</f>
        <v>67.739552880481511</v>
      </c>
    </row>
    <row r="6" spans="1:24" ht="11.25" customHeight="1" x14ac:dyDescent="0.2">
      <c r="A6" s="41" t="s">
        <v>7</v>
      </c>
      <c r="B6" s="9" t="s">
        <v>8</v>
      </c>
      <c r="C6" s="10">
        <f>PPRD!C6+RCV_RCY!C6+IMP!C6-EXP!C6+STK_CHG!C6-INTMARB!C6</f>
        <v>1482.0165950128971</v>
      </c>
      <c r="D6" s="10">
        <f>PPRD!D6+RCV_RCY!D6+IMP!D6-EXP!D6+STK_CHG!D6-INTMARB!D6</f>
        <v>1520.6541702493546</v>
      </c>
      <c r="E6" s="10">
        <f>PPRD!E6+RCV_RCY!E6+IMP!E6-EXP!E6+STK_CHG!E6-INTMARB!E6</f>
        <v>2083.7697334479794</v>
      </c>
      <c r="F6" s="10">
        <f>PPRD!F6+RCV_RCY!F6+IMP!F6-EXP!F6+STK_CHG!F6-INTMARB!F6</f>
        <v>1700.9653482373171</v>
      </c>
      <c r="G6" s="10">
        <f>PPRD!G6+RCV_RCY!G6+IMP!G6-EXP!G6+STK_CHG!G6-INTMARB!G6</f>
        <v>1940.2646603611349</v>
      </c>
      <c r="H6" s="10">
        <f>PPRD!H6+RCV_RCY!H6+IMP!H6-EXP!H6+STK_CHG!H6-INTMARB!H6</f>
        <v>1946.1760963026652</v>
      </c>
      <c r="I6" s="10">
        <f>PPRD!I6+RCV_RCY!I6+IMP!I6-EXP!I6+STK_CHG!I6-INTMARB!I6</f>
        <v>1798.390197764402</v>
      </c>
      <c r="J6" s="10">
        <f>PPRD!J6+RCV_RCY!J6+IMP!J6-EXP!J6+STK_CHG!J6-INTMARB!J6</f>
        <v>1893.629922613929</v>
      </c>
      <c r="K6" s="10">
        <f>PPRD!K6+RCV_RCY!K6+IMP!K6-EXP!K6+STK_CHG!K6-INTMARB!K6</f>
        <v>1281.4680137575235</v>
      </c>
      <c r="L6" s="10">
        <f>PPRD!L6+RCV_RCY!L6+IMP!L6-EXP!L6+STK_CHG!L6-INTMARB!L6</f>
        <v>221.35047291487524</v>
      </c>
      <c r="M6" s="10">
        <f>PPRD!M6+RCV_RCY!M6+IMP!M6-EXP!M6+STK_CHG!M6-INTMARB!M6</f>
        <v>86.044196044711953</v>
      </c>
      <c r="N6" s="10">
        <f>PPRD!N6+RCV_RCY!N6+IMP!N6-EXP!N6+STK_CHG!N6-INTMARB!N6</f>
        <v>82.103267411865872</v>
      </c>
      <c r="O6" s="10">
        <f>PPRD!O6+RCV_RCY!O6+IMP!O6-EXP!O6+STK_CHG!O6-INTMARB!O6</f>
        <v>81.44643164230439</v>
      </c>
      <c r="P6" s="10">
        <f>PPRD!P6+RCV_RCY!P6+IMP!P6-EXP!P6+STK_CHG!P6-INTMARB!P6</f>
        <v>61.084866723989677</v>
      </c>
      <c r="Q6" s="10">
        <f>PPRD!Q6+RCV_RCY!Q6+IMP!Q6-EXP!Q6+STK_CHG!Q6-INTMARB!Q6</f>
        <v>13.79337919174549</v>
      </c>
      <c r="R6" s="10">
        <f>PPRD!R6+RCV_RCY!R6+IMP!R6-EXP!R6+STK_CHG!R6-INTMARB!R6</f>
        <v>9.1955288048151331</v>
      </c>
      <c r="S6" s="10">
        <f>PPRD!S6+RCV_RCY!S6+IMP!S6-EXP!S6+STK_CHG!S6-INTMARB!S6</f>
        <v>6.5682717110920024</v>
      </c>
      <c r="T6" s="10">
        <f>PPRD!T6+RCV_RCY!T6+IMP!T6-EXP!T6+STK_CHG!T6-INTMARB!T6</f>
        <v>5.3824591573516765</v>
      </c>
      <c r="U6" s="10">
        <f>PPRD!U6+RCV_RCY!U6+IMP!U6-EXP!U6+STK_CHG!U6-INTMARB!U6</f>
        <v>4.6394668959587273</v>
      </c>
      <c r="V6" s="10">
        <f>PPRD!V6+RCV_RCY!V6+IMP!V6-EXP!V6+STK_CHG!V6-INTMARB!V6</f>
        <v>1.1025795356835768</v>
      </c>
      <c r="W6" s="10">
        <f>PPRD!W6+RCV_RCY!W6+IMP!W6-EXP!W6+STK_CHG!W6-INTMARB!W6</f>
        <v>8.226655202063629</v>
      </c>
      <c r="X6" s="10">
        <f>PPRD!X6+RCV_RCY!X6+IMP!X6-EXP!X6+STK_CHG!X6-INTMARB!X6</f>
        <v>6.0463456577815977</v>
      </c>
    </row>
    <row r="7" spans="1:24" ht="11.25" customHeight="1" x14ac:dyDescent="0.2">
      <c r="A7" s="41" t="s">
        <v>9</v>
      </c>
      <c r="B7" s="9" t="s">
        <v>10</v>
      </c>
      <c r="C7" s="10">
        <f>PPRD!C7+RCV_RCY!C7+IMP!C7-EXP!C7+STK_CHG!C7-INTMARB!C7</f>
        <v>230.4987102321582</v>
      </c>
      <c r="D7" s="10">
        <f>PPRD!D7+RCV_RCY!D7+IMP!D7-EXP!D7+STK_CHG!D7-INTMARB!D7</f>
        <v>353.01349957007744</v>
      </c>
      <c r="E7" s="10">
        <f>PPRD!E7+RCV_RCY!E7+IMP!E7-EXP!E7+STK_CHG!E7-INTMARB!E7</f>
        <v>174.92287188306099</v>
      </c>
      <c r="F7" s="10">
        <f>PPRD!F7+RCV_RCY!F7+IMP!F7-EXP!F7+STK_CHG!F7-INTMARB!F7</f>
        <v>11.77678417884781</v>
      </c>
      <c r="G7" s="10">
        <f>PPRD!G7+RCV_RCY!G7+IMP!G7-EXP!G7+STK_CHG!G7-INTMARB!G7</f>
        <v>0</v>
      </c>
      <c r="H7" s="10">
        <f>PPRD!H7+RCV_RCY!H7+IMP!H7-EXP!H7+STK_CHG!H7-INTMARB!H7</f>
        <v>0</v>
      </c>
      <c r="I7" s="10">
        <f>PPRD!I7+RCV_RCY!I7+IMP!I7-EXP!I7+STK_CHG!I7-INTMARB!I7</f>
        <v>0</v>
      </c>
      <c r="J7" s="10">
        <f>PPRD!J7+RCV_RCY!J7+IMP!J7-EXP!J7+STK_CHG!J7-INTMARB!J7</f>
        <v>0</v>
      </c>
      <c r="K7" s="10">
        <f>PPRD!K7+RCV_RCY!K7+IMP!K7-EXP!K7+STK_CHG!K7-INTMARB!K7</f>
        <v>0</v>
      </c>
      <c r="L7" s="10">
        <f>PPRD!L7+RCV_RCY!L7+IMP!L7-EXP!L7+STK_CHG!L7-INTMARB!L7</f>
        <v>0</v>
      </c>
      <c r="M7" s="10">
        <f>PPRD!M7+RCV_RCY!M7+IMP!M7-EXP!M7+STK_CHG!M7-INTMARB!M7</f>
        <v>0</v>
      </c>
      <c r="N7" s="10">
        <f>PPRD!N7+RCV_RCY!N7+IMP!N7-EXP!N7+STK_CHG!N7-INTMARB!N7</f>
        <v>0</v>
      </c>
      <c r="O7" s="10">
        <f>PPRD!O7+RCV_RCY!O7+IMP!O7-EXP!O7+STK_CHG!O7-INTMARB!O7</f>
        <v>0</v>
      </c>
      <c r="P7" s="10">
        <f>PPRD!P7+RCV_RCY!P7+IMP!P7-EXP!P7+STK_CHG!P7-INTMARB!P7</f>
        <v>0</v>
      </c>
      <c r="Q7" s="10">
        <f>PPRD!Q7+RCV_RCY!Q7+IMP!Q7-EXP!Q7+STK_CHG!Q7-INTMARB!Q7</f>
        <v>0</v>
      </c>
      <c r="R7" s="10">
        <f>PPRD!R7+RCV_RCY!R7+IMP!R7-EXP!R7+STK_CHG!R7-INTMARB!R7</f>
        <v>0</v>
      </c>
      <c r="S7" s="10">
        <f>PPRD!S7+RCV_RCY!S7+IMP!S7-EXP!S7+STK_CHG!S7-INTMARB!S7</f>
        <v>0</v>
      </c>
      <c r="T7" s="10">
        <f>PPRD!T7+RCV_RCY!T7+IMP!T7-EXP!T7+STK_CHG!T7-INTMARB!T7</f>
        <v>0</v>
      </c>
      <c r="U7" s="10">
        <f>PPRD!U7+RCV_RCY!U7+IMP!U7-EXP!U7+STK_CHG!U7-INTMARB!U7</f>
        <v>0</v>
      </c>
      <c r="V7" s="10">
        <f>PPRD!V7+RCV_RCY!V7+IMP!V7-EXP!V7+STK_CHG!V7-INTMARB!V7</f>
        <v>0</v>
      </c>
      <c r="W7" s="10">
        <f>PPRD!W7+RCV_RCY!W7+IMP!W7-EXP!W7+STK_CHG!W7-INTMARB!W7</f>
        <v>0</v>
      </c>
      <c r="X7" s="10">
        <f>PPRD!X7+RCV_RCY!X7+IMP!X7-EXP!X7+STK_CHG!X7-INTMARB!X7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5515.9713671539121</v>
      </c>
      <c r="D8" s="29">
        <f t="shared" si="6"/>
        <v>5345.4071367153902</v>
      </c>
      <c r="E8" s="29">
        <f t="shared" si="6"/>
        <v>6165.3822871883058</v>
      </c>
      <c r="F8" s="29">
        <f t="shared" si="6"/>
        <v>6950.023129836628</v>
      </c>
      <c r="G8" s="29">
        <f t="shared" si="6"/>
        <v>6591.4177987962148</v>
      </c>
      <c r="H8" s="29">
        <f t="shared" si="6"/>
        <v>6394.0202923473762</v>
      </c>
      <c r="I8" s="29">
        <f t="shared" si="6"/>
        <v>7283.0242476354251</v>
      </c>
      <c r="J8" s="29">
        <f t="shared" si="6"/>
        <v>7645.6918314703344</v>
      </c>
      <c r="K8" s="29">
        <f t="shared" si="6"/>
        <v>7712.913585554601</v>
      </c>
      <c r="L8" s="29">
        <f t="shared" si="6"/>
        <v>6871.4418744625964</v>
      </c>
      <c r="M8" s="29">
        <f t="shared" si="6"/>
        <v>6193.1277730008605</v>
      </c>
      <c r="N8" s="29">
        <f t="shared" si="6"/>
        <v>7359.8986242476349</v>
      </c>
      <c r="O8" s="29">
        <f t="shared" si="6"/>
        <v>6897.7290627687016</v>
      </c>
      <c r="P8" s="29">
        <f t="shared" si="6"/>
        <v>5101.2539122957869</v>
      </c>
      <c r="Q8" s="29">
        <f t="shared" si="6"/>
        <v>5181.4871023215819</v>
      </c>
      <c r="R8" s="29">
        <f t="shared" si="6"/>
        <v>5293.9773860705072</v>
      </c>
      <c r="S8" s="29">
        <f t="shared" si="6"/>
        <v>4672.6071367153918</v>
      </c>
      <c r="T8" s="29">
        <f t="shared" si="6"/>
        <v>4815.1541702493541</v>
      </c>
      <c r="U8" s="29">
        <f t="shared" si="6"/>
        <v>4466.2713671539123</v>
      </c>
      <c r="V8" s="29">
        <f t="shared" si="6"/>
        <v>4308.5925193465173</v>
      </c>
      <c r="W8" s="29">
        <f t="shared" si="6"/>
        <v>2958.3009458297506</v>
      </c>
      <c r="X8" s="29">
        <f t="shared" ref="X8" si="7">SUM(X9:X10)</f>
        <v>3449.4049871023212</v>
      </c>
    </row>
    <row r="9" spans="1:24" ht="11.25" customHeight="1" x14ac:dyDescent="0.2">
      <c r="A9" s="41" t="s">
        <v>11</v>
      </c>
      <c r="B9" s="9" t="s">
        <v>12</v>
      </c>
      <c r="C9" s="10">
        <f>PPRD!C9+RCV_RCY!C9+IMP!C9-EXP!C9+STK_CHG!C9-INTMARB!C9</f>
        <v>0</v>
      </c>
      <c r="D9" s="10">
        <f>PPRD!D9+RCV_RCY!D9+IMP!D9-EXP!D9+STK_CHG!D9-INTMARB!D9</f>
        <v>0</v>
      </c>
      <c r="E9" s="10">
        <f>PPRD!E9+RCV_RCY!E9+IMP!E9-EXP!E9+STK_CHG!E9-INTMARB!E9</f>
        <v>0</v>
      </c>
      <c r="F9" s="10">
        <f>PPRD!F9+RCV_RCY!F9+IMP!F9-EXP!F9+STK_CHG!F9-INTMARB!F9</f>
        <v>0</v>
      </c>
      <c r="G9" s="10">
        <f>PPRD!G9+RCV_RCY!G9+IMP!G9-EXP!G9+STK_CHG!G9-INTMARB!G9</f>
        <v>229.49148753224415</v>
      </c>
      <c r="H9" s="10">
        <f>PPRD!H9+RCV_RCY!H9+IMP!H9-EXP!H9+STK_CHG!H9-INTMARB!H9</f>
        <v>371.67351676698195</v>
      </c>
      <c r="I9" s="10">
        <f>PPRD!I9+RCV_RCY!I9+IMP!I9-EXP!I9+STK_CHG!I9-INTMARB!I9</f>
        <v>428.41848667239901</v>
      </c>
      <c r="J9" s="10">
        <f>PPRD!J9+RCV_RCY!J9+IMP!J9-EXP!J9+STK_CHG!J9-INTMARB!J9</f>
        <v>914.19871023215808</v>
      </c>
      <c r="K9" s="10">
        <f>PPRD!K9+RCV_RCY!K9+IMP!K9-EXP!K9+STK_CHG!K9-INTMARB!K9</f>
        <v>642.05451418744633</v>
      </c>
      <c r="L9" s="10">
        <f>PPRD!L9+RCV_RCY!L9+IMP!L9-EXP!L9+STK_CHG!L9-INTMARB!L9</f>
        <v>421.2269991401547</v>
      </c>
      <c r="M9" s="10">
        <f>PPRD!M9+RCV_RCY!M9+IMP!M9-EXP!M9+STK_CHG!M9-INTMARB!M9</f>
        <v>342.85279449699055</v>
      </c>
      <c r="N9" s="10">
        <f>PPRD!N9+RCV_RCY!N9+IMP!N9-EXP!N9+STK_CHG!N9-INTMARB!N9</f>
        <v>434.36242476354255</v>
      </c>
      <c r="O9" s="10">
        <f>PPRD!O9+RCV_RCY!O9+IMP!O9-EXP!O9+STK_CHG!O9-INTMARB!O9</f>
        <v>596.93396388650024</v>
      </c>
      <c r="P9" s="10">
        <f>PPRD!P9+RCV_RCY!P9+IMP!P9-EXP!P9+STK_CHG!P9-INTMARB!P9</f>
        <v>405.87497850386933</v>
      </c>
      <c r="Q9" s="10">
        <f>PPRD!Q9+RCV_RCY!Q9+IMP!Q9-EXP!Q9+STK_CHG!Q9-INTMARB!Q9</f>
        <v>372.10679277730009</v>
      </c>
      <c r="R9" s="10">
        <f>PPRD!R9+RCV_RCY!R9+IMP!R9-EXP!R9+STK_CHG!R9-INTMARB!R9</f>
        <v>411.68237317282882</v>
      </c>
      <c r="S9" s="10">
        <f>PPRD!S9+RCV_RCY!S9+IMP!S9-EXP!S9+STK_CHG!S9-INTMARB!S9</f>
        <v>387.2498710232158</v>
      </c>
      <c r="T9" s="10">
        <f>PPRD!T9+RCV_RCY!T9+IMP!T9-EXP!T9+STK_CHG!T9-INTMARB!T9</f>
        <v>378.14901117798797</v>
      </c>
      <c r="U9" s="10">
        <f>PPRD!U9+RCV_RCY!U9+IMP!U9-EXP!U9+STK_CHG!U9-INTMARB!U9</f>
        <v>335.18959587274281</v>
      </c>
      <c r="V9" s="10">
        <f>PPRD!V9+RCV_RCY!V9+IMP!V9-EXP!V9+STK_CHG!V9-INTMARB!V9</f>
        <v>415.29716251074802</v>
      </c>
      <c r="W9" s="10">
        <f>PPRD!W9+RCV_RCY!W9+IMP!W9-EXP!W9+STK_CHG!W9-INTMARB!W9</f>
        <v>332.052622527945</v>
      </c>
      <c r="X9" s="10">
        <f>PPRD!X9+RCV_RCY!X9+IMP!X9-EXP!X9+STK_CHG!X9-INTMARB!X9</f>
        <v>363.88314703353399</v>
      </c>
    </row>
    <row r="10" spans="1:24" ht="11.25" customHeight="1" x14ac:dyDescent="0.2">
      <c r="A10" s="41" t="s">
        <v>13</v>
      </c>
      <c r="B10" s="9" t="s">
        <v>14</v>
      </c>
      <c r="C10" s="10">
        <f>PPRD!C10+RCV_RCY!C10+IMP!C10-EXP!C10+STK_CHG!C10-INTMARB!C10</f>
        <v>5515.9713671539121</v>
      </c>
      <c r="D10" s="10">
        <f>PPRD!D10+RCV_RCY!D10+IMP!D10-EXP!D10+STK_CHG!D10-INTMARB!D10</f>
        <v>5345.4071367153902</v>
      </c>
      <c r="E10" s="10">
        <f>PPRD!E10+RCV_RCY!E10+IMP!E10-EXP!E10+STK_CHG!E10-INTMARB!E10</f>
        <v>6165.3822871883058</v>
      </c>
      <c r="F10" s="10">
        <f>PPRD!F10+RCV_RCY!F10+IMP!F10-EXP!F10+STK_CHG!F10-INTMARB!F10</f>
        <v>6950.023129836628</v>
      </c>
      <c r="G10" s="10">
        <f>PPRD!G10+RCV_RCY!G10+IMP!G10-EXP!G10+STK_CHG!G10-INTMARB!G10</f>
        <v>6361.926311263971</v>
      </c>
      <c r="H10" s="10">
        <f>PPRD!H10+RCV_RCY!H10+IMP!H10-EXP!H10+STK_CHG!H10-INTMARB!H10</f>
        <v>6022.346775580394</v>
      </c>
      <c r="I10" s="10">
        <f>PPRD!I10+RCV_RCY!I10+IMP!I10-EXP!I10+STK_CHG!I10-INTMARB!I10</f>
        <v>6854.6057609630261</v>
      </c>
      <c r="J10" s="10">
        <f>PPRD!J10+RCV_RCY!J10+IMP!J10-EXP!J10+STK_CHG!J10-INTMARB!J10</f>
        <v>6731.4931212381762</v>
      </c>
      <c r="K10" s="10">
        <f>PPRD!K10+RCV_RCY!K10+IMP!K10-EXP!K10+STK_CHG!K10-INTMARB!K10</f>
        <v>7070.8590713671547</v>
      </c>
      <c r="L10" s="10">
        <f>PPRD!L10+RCV_RCY!L10+IMP!L10-EXP!L10+STK_CHG!L10-INTMARB!L10</f>
        <v>6450.2148753224419</v>
      </c>
      <c r="M10" s="10">
        <f>PPRD!M10+RCV_RCY!M10+IMP!M10-EXP!M10+STK_CHG!M10-INTMARB!M10</f>
        <v>5850.2749785038695</v>
      </c>
      <c r="N10" s="10">
        <f>PPRD!N10+RCV_RCY!N10+IMP!N10-EXP!N10+STK_CHG!N10-INTMARB!N10</f>
        <v>6925.5361994840923</v>
      </c>
      <c r="O10" s="10">
        <f>PPRD!O10+RCV_RCY!O10+IMP!O10-EXP!O10+STK_CHG!O10-INTMARB!O10</f>
        <v>6300.7950988822013</v>
      </c>
      <c r="P10" s="10">
        <f>PPRD!P10+RCV_RCY!P10+IMP!P10-EXP!P10+STK_CHG!P10-INTMARB!P10</f>
        <v>4695.3789337919179</v>
      </c>
      <c r="Q10" s="10">
        <f>PPRD!Q10+RCV_RCY!Q10+IMP!Q10-EXP!Q10+STK_CHG!Q10-INTMARB!Q10</f>
        <v>4809.3803095442818</v>
      </c>
      <c r="R10" s="10">
        <f>PPRD!R10+RCV_RCY!R10+IMP!R10-EXP!R10+STK_CHG!R10-INTMARB!R10</f>
        <v>4882.2950128976781</v>
      </c>
      <c r="S10" s="10">
        <f>PPRD!S10+RCV_RCY!S10+IMP!S10-EXP!S10+STK_CHG!S10-INTMARB!S10</f>
        <v>4285.357265692176</v>
      </c>
      <c r="T10" s="10">
        <f>PPRD!T10+RCV_RCY!T10+IMP!T10-EXP!T10+STK_CHG!T10-INTMARB!T10</f>
        <v>4437.0051590713665</v>
      </c>
      <c r="U10" s="10">
        <f>PPRD!U10+RCV_RCY!U10+IMP!U10-EXP!U10+STK_CHG!U10-INTMARB!U10</f>
        <v>4131.0817712811695</v>
      </c>
      <c r="V10" s="10">
        <f>PPRD!V10+RCV_RCY!V10+IMP!V10-EXP!V10+STK_CHG!V10-INTMARB!V10</f>
        <v>3893.2953568357689</v>
      </c>
      <c r="W10" s="10">
        <f>PPRD!W10+RCV_RCY!W10+IMP!W10-EXP!W10+STK_CHG!W10-INTMARB!W10</f>
        <v>2626.2483233018056</v>
      </c>
      <c r="X10" s="10">
        <f>PPRD!X10+RCV_RCY!X10+IMP!X10-EXP!X10+STK_CHG!X10-INTMARB!X10</f>
        <v>3085.5218400687872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238.82321582115219</v>
      </c>
      <c r="D11" s="29">
        <f t="shared" si="8"/>
        <v>397.42691315563201</v>
      </c>
      <c r="E11" s="29">
        <f t="shared" si="8"/>
        <v>346.7283748925193</v>
      </c>
      <c r="F11" s="29">
        <f t="shared" si="8"/>
        <v>705.41702493551168</v>
      </c>
      <c r="G11" s="29">
        <f t="shared" si="8"/>
        <v>668.88650042992253</v>
      </c>
      <c r="H11" s="29">
        <f t="shared" si="8"/>
        <v>365.93508168529655</v>
      </c>
      <c r="I11" s="29">
        <f t="shared" si="8"/>
        <v>362.78589853826304</v>
      </c>
      <c r="J11" s="29">
        <f t="shared" si="8"/>
        <v>511.42734307824594</v>
      </c>
      <c r="K11" s="29">
        <f t="shared" si="8"/>
        <v>503.86930352536541</v>
      </c>
      <c r="L11" s="29">
        <f t="shared" si="8"/>
        <v>384.02553740326726</v>
      </c>
      <c r="M11" s="29">
        <f t="shared" si="8"/>
        <v>631.72613929492684</v>
      </c>
      <c r="N11" s="29">
        <f t="shared" si="8"/>
        <v>574.41100601891651</v>
      </c>
      <c r="O11" s="29">
        <f t="shared" si="8"/>
        <v>488.75322441960441</v>
      </c>
      <c r="P11" s="29">
        <f t="shared" si="8"/>
        <v>466.07910576096293</v>
      </c>
      <c r="Q11" s="29">
        <f t="shared" si="8"/>
        <v>446.87360275150468</v>
      </c>
      <c r="R11" s="29">
        <f t="shared" si="8"/>
        <v>519.53637145313826</v>
      </c>
      <c r="S11" s="29">
        <f t="shared" si="8"/>
        <v>521.91676698194328</v>
      </c>
      <c r="T11" s="29">
        <f t="shared" si="8"/>
        <v>457.37592433361982</v>
      </c>
      <c r="U11" s="29">
        <f t="shared" si="8"/>
        <v>470.80619088564066</v>
      </c>
      <c r="V11" s="29">
        <f t="shared" si="8"/>
        <v>484.51599312123813</v>
      </c>
      <c r="W11" s="29">
        <f t="shared" si="8"/>
        <v>449.29097162510732</v>
      </c>
      <c r="X11" s="29">
        <f t="shared" ref="X11" si="9">SUM(X12:X16)</f>
        <v>521.38822012037826</v>
      </c>
    </row>
    <row r="12" spans="1:24" ht="11.25" customHeight="1" x14ac:dyDescent="0.2">
      <c r="A12" s="41" t="s">
        <v>15</v>
      </c>
      <c r="B12" s="9" t="s">
        <v>16</v>
      </c>
      <c r="C12" s="10">
        <f>PPRD!C12+RCV_RCY!C12+IMP!C12-EXP!C12+STK_CHG!C12-INTMARB!C12</f>
        <v>0</v>
      </c>
      <c r="D12" s="10">
        <f>PPRD!D12+RCV_RCY!D12+IMP!D12-EXP!D12+STK_CHG!D12-INTMARB!D12</f>
        <v>0</v>
      </c>
      <c r="E12" s="10">
        <f>PPRD!E12+RCV_RCY!E12+IMP!E12-EXP!E12+STK_CHG!E12-INTMARB!E12</f>
        <v>0</v>
      </c>
      <c r="F12" s="10">
        <f>PPRD!F12+RCV_RCY!F12+IMP!F12-EXP!F12+STK_CHG!F12-INTMARB!F12</f>
        <v>0</v>
      </c>
      <c r="G12" s="10">
        <f>PPRD!G12+RCV_RCY!G12+IMP!G12-EXP!G12+STK_CHG!G12-INTMARB!G12</f>
        <v>0</v>
      </c>
      <c r="H12" s="10">
        <f>PPRD!H12+RCV_RCY!H12+IMP!H12-EXP!H12+STK_CHG!H12-INTMARB!H12</f>
        <v>0</v>
      </c>
      <c r="I12" s="10">
        <f>PPRD!I12+RCV_RCY!I12+IMP!I12-EXP!I12+STK_CHG!I12-INTMARB!I12</f>
        <v>0</v>
      </c>
      <c r="J12" s="10">
        <f>PPRD!J12+RCV_RCY!J12+IMP!J12-EXP!J12+STK_CHG!J12-INTMARB!J12</f>
        <v>0</v>
      </c>
      <c r="K12" s="10">
        <f>PPRD!K12+RCV_RCY!K12+IMP!K12-EXP!K12+STK_CHG!K12-INTMARB!K12</f>
        <v>0</v>
      </c>
      <c r="L12" s="10">
        <f>PPRD!L12+RCV_RCY!L12+IMP!L12-EXP!L12+STK_CHG!L12-INTMARB!L12</f>
        <v>0</v>
      </c>
      <c r="M12" s="10">
        <f>PPRD!M12+RCV_RCY!M12+IMP!M12-EXP!M12+STK_CHG!M12-INTMARB!M12</f>
        <v>0</v>
      </c>
      <c r="N12" s="10">
        <f>PPRD!N12+RCV_RCY!N12+IMP!N12-EXP!N12+STK_CHG!N12-INTMARB!N12</f>
        <v>0</v>
      </c>
      <c r="O12" s="10">
        <f>PPRD!O12+RCV_RCY!O12+IMP!O12-EXP!O12+STK_CHG!O12-INTMARB!O12</f>
        <v>0</v>
      </c>
      <c r="P12" s="10">
        <f>PPRD!P12+RCV_RCY!P12+IMP!P12-EXP!P12+STK_CHG!P12-INTMARB!P12</f>
        <v>0</v>
      </c>
      <c r="Q12" s="10">
        <f>PPRD!Q12+RCV_RCY!Q12+IMP!Q12-EXP!Q12+STK_CHG!Q12-INTMARB!Q12</f>
        <v>0</v>
      </c>
      <c r="R12" s="10">
        <f>PPRD!R12+RCV_RCY!R12+IMP!R12-EXP!R12+STK_CHG!R12-INTMARB!R12</f>
        <v>0</v>
      </c>
      <c r="S12" s="10">
        <f>PPRD!S12+RCV_RCY!S12+IMP!S12-EXP!S12+STK_CHG!S12-INTMARB!S12</f>
        <v>0</v>
      </c>
      <c r="T12" s="10">
        <f>PPRD!T12+RCV_RCY!T12+IMP!T12-EXP!T12+STK_CHG!T12-INTMARB!T12</f>
        <v>0</v>
      </c>
      <c r="U12" s="10">
        <f>PPRD!U12+RCV_RCY!U12+IMP!U12-EXP!U12+STK_CHG!U12-INTMARB!U12</f>
        <v>0</v>
      </c>
      <c r="V12" s="10">
        <f>PPRD!V12+RCV_RCY!V12+IMP!V12-EXP!V12+STK_CHG!V12-INTMARB!V12</f>
        <v>0</v>
      </c>
      <c r="W12" s="10">
        <f>PPRD!W12+RCV_RCY!W12+IMP!W12-EXP!W12+STK_CHG!W12-INTMARB!W12</f>
        <v>0</v>
      </c>
      <c r="X12" s="10">
        <f>PPRD!X12+RCV_RCY!X12+IMP!X12-EXP!X12+STK_CHG!X12-INTMARB!X12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PPRD!C13+RCV_RCY!C13+IMP!C13-EXP!C13+STK_CHG!C13-INTMARB!C13</f>
        <v>238.82321582115219</v>
      </c>
      <c r="D13" s="10">
        <f>PPRD!D13+RCV_RCY!D13+IMP!D13-EXP!D13+STK_CHG!D13-INTMARB!D13</f>
        <v>397.42691315563201</v>
      </c>
      <c r="E13" s="10">
        <f>PPRD!E13+RCV_RCY!E13+IMP!E13-EXP!E13+STK_CHG!E13-INTMARB!E13</f>
        <v>346.7283748925193</v>
      </c>
      <c r="F13" s="10">
        <f>PPRD!F13+RCV_RCY!F13+IMP!F13-EXP!F13+STK_CHG!F13-INTMARB!F13</f>
        <v>705.41702493551168</v>
      </c>
      <c r="G13" s="10">
        <f>PPRD!G13+RCV_RCY!G13+IMP!G13-EXP!G13+STK_CHG!G13-INTMARB!G13</f>
        <v>668.88650042992253</v>
      </c>
      <c r="H13" s="10">
        <f>PPRD!H13+RCV_RCY!H13+IMP!H13-EXP!H13+STK_CHG!H13-INTMARB!H13</f>
        <v>365.93508168529655</v>
      </c>
      <c r="I13" s="10">
        <f>PPRD!I13+RCV_RCY!I13+IMP!I13-EXP!I13+STK_CHG!I13-INTMARB!I13</f>
        <v>362.78589853826304</v>
      </c>
      <c r="J13" s="10">
        <f>PPRD!J13+RCV_RCY!J13+IMP!J13-EXP!J13+STK_CHG!J13-INTMARB!J13</f>
        <v>511.42734307824594</v>
      </c>
      <c r="K13" s="10">
        <f>PPRD!K13+RCV_RCY!K13+IMP!K13-EXP!K13+STK_CHG!K13-INTMARB!K13</f>
        <v>503.86930352536541</v>
      </c>
      <c r="L13" s="10">
        <f>PPRD!L13+RCV_RCY!L13+IMP!L13-EXP!L13+STK_CHG!L13-INTMARB!L13</f>
        <v>384.02553740326726</v>
      </c>
      <c r="M13" s="10">
        <f>PPRD!M13+RCV_RCY!M13+IMP!M13-EXP!M13+STK_CHG!M13-INTMARB!M13</f>
        <v>631.72613929492684</v>
      </c>
      <c r="N13" s="10">
        <f>PPRD!N13+RCV_RCY!N13+IMP!N13-EXP!N13+STK_CHG!N13-INTMARB!N13</f>
        <v>574.41100601891651</v>
      </c>
      <c r="O13" s="10">
        <f>PPRD!O13+RCV_RCY!O13+IMP!O13-EXP!O13+STK_CHG!O13-INTMARB!O13</f>
        <v>488.75322441960441</v>
      </c>
      <c r="P13" s="10">
        <f>PPRD!P13+RCV_RCY!P13+IMP!P13-EXP!P13+STK_CHG!P13-INTMARB!P13</f>
        <v>466.07910576096293</v>
      </c>
      <c r="Q13" s="10">
        <f>PPRD!Q13+RCV_RCY!Q13+IMP!Q13-EXP!Q13+STK_CHG!Q13-INTMARB!Q13</f>
        <v>446.87360275150468</v>
      </c>
      <c r="R13" s="10">
        <f>PPRD!R13+RCV_RCY!R13+IMP!R13-EXP!R13+STK_CHG!R13-INTMARB!R13</f>
        <v>519.53637145313826</v>
      </c>
      <c r="S13" s="10">
        <f>PPRD!S13+RCV_RCY!S13+IMP!S13-EXP!S13+STK_CHG!S13-INTMARB!S13</f>
        <v>521.91676698194328</v>
      </c>
      <c r="T13" s="10">
        <f>PPRD!T13+RCV_RCY!T13+IMP!T13-EXP!T13+STK_CHG!T13-INTMARB!T13</f>
        <v>457.37592433361982</v>
      </c>
      <c r="U13" s="10">
        <f>PPRD!U13+RCV_RCY!U13+IMP!U13-EXP!U13+STK_CHG!U13-INTMARB!U13</f>
        <v>470.80619088564066</v>
      </c>
      <c r="V13" s="10">
        <f>PPRD!V13+RCV_RCY!V13+IMP!V13-EXP!V13+STK_CHG!V13-INTMARB!V13</f>
        <v>484.51599312123813</v>
      </c>
      <c r="W13" s="10">
        <f>PPRD!W13+RCV_RCY!W13+IMP!W13-EXP!W13+STK_CHG!W13-INTMARB!W13</f>
        <v>449.29097162510732</v>
      </c>
      <c r="X13" s="10">
        <f>PPRD!X13+RCV_RCY!X13+IMP!X13-EXP!X13+STK_CHG!X13-INTMARB!X13</f>
        <v>521.38822012037826</v>
      </c>
    </row>
    <row r="14" spans="1:24" ht="11.25" customHeight="1" x14ac:dyDescent="0.2">
      <c r="A14" s="41" t="s">
        <v>19</v>
      </c>
      <c r="B14" s="9" t="s">
        <v>20</v>
      </c>
      <c r="C14" s="10">
        <f>PPRD!C14+RCV_RCY!C14+IMP!C14-EXP!C14+STK_CHG!C14-INTMARB!C14</f>
        <v>0</v>
      </c>
      <c r="D14" s="10">
        <f>PPRD!D14+RCV_RCY!D14+IMP!D14-EXP!D14+STK_CHG!D14-INTMARB!D14</f>
        <v>0</v>
      </c>
      <c r="E14" s="10">
        <f>PPRD!E14+RCV_RCY!E14+IMP!E14-EXP!E14+STK_CHG!E14-INTMARB!E14</f>
        <v>0</v>
      </c>
      <c r="F14" s="10">
        <f>PPRD!F14+RCV_RCY!F14+IMP!F14-EXP!F14+STK_CHG!F14-INTMARB!F14</f>
        <v>0</v>
      </c>
      <c r="G14" s="10">
        <f>PPRD!G14+RCV_RCY!G14+IMP!G14-EXP!G14+STK_CHG!G14-INTMARB!G14</f>
        <v>0</v>
      </c>
      <c r="H14" s="10">
        <f>PPRD!H14+RCV_RCY!H14+IMP!H14-EXP!H14+STK_CHG!H14-INTMARB!H14</f>
        <v>0</v>
      </c>
      <c r="I14" s="10">
        <f>PPRD!I14+RCV_RCY!I14+IMP!I14-EXP!I14+STK_CHG!I14-INTMARB!I14</f>
        <v>0</v>
      </c>
      <c r="J14" s="10">
        <f>PPRD!J14+RCV_RCY!J14+IMP!J14-EXP!J14+STK_CHG!J14-INTMARB!J14</f>
        <v>0</v>
      </c>
      <c r="K14" s="10">
        <f>PPRD!K14+RCV_RCY!K14+IMP!K14-EXP!K14+STK_CHG!K14-INTMARB!K14</f>
        <v>0</v>
      </c>
      <c r="L14" s="10">
        <f>PPRD!L14+RCV_RCY!L14+IMP!L14-EXP!L14+STK_CHG!L14-INTMARB!L14</f>
        <v>0</v>
      </c>
      <c r="M14" s="10">
        <f>PPRD!M14+RCV_RCY!M14+IMP!M14-EXP!M14+STK_CHG!M14-INTMARB!M14</f>
        <v>0</v>
      </c>
      <c r="N14" s="10">
        <f>PPRD!N14+RCV_RCY!N14+IMP!N14-EXP!N14+STK_CHG!N14-INTMARB!N14</f>
        <v>0</v>
      </c>
      <c r="O14" s="10">
        <f>PPRD!O14+RCV_RCY!O14+IMP!O14-EXP!O14+STK_CHG!O14-INTMARB!O14</f>
        <v>0</v>
      </c>
      <c r="P14" s="10">
        <f>PPRD!P14+RCV_RCY!P14+IMP!P14-EXP!P14+STK_CHG!P14-INTMARB!P14</f>
        <v>0</v>
      </c>
      <c r="Q14" s="10">
        <f>PPRD!Q14+RCV_RCY!Q14+IMP!Q14-EXP!Q14+STK_CHG!Q14-INTMARB!Q14</f>
        <v>0</v>
      </c>
      <c r="R14" s="10">
        <f>PPRD!R14+RCV_RCY!R14+IMP!R14-EXP!R14+STK_CHG!R14-INTMARB!R14</f>
        <v>0</v>
      </c>
      <c r="S14" s="10">
        <f>PPRD!S14+RCV_RCY!S14+IMP!S14-EXP!S14+STK_CHG!S14-INTMARB!S14</f>
        <v>0</v>
      </c>
      <c r="T14" s="10">
        <f>PPRD!T14+RCV_RCY!T14+IMP!T14-EXP!T14+STK_CHG!T14-INTMARB!T14</f>
        <v>0</v>
      </c>
      <c r="U14" s="10">
        <f>PPRD!U14+RCV_RCY!U14+IMP!U14-EXP!U14+STK_CHG!U14-INTMARB!U14</f>
        <v>0</v>
      </c>
      <c r="V14" s="10">
        <f>PPRD!V14+RCV_RCY!V14+IMP!V14-EXP!V14+STK_CHG!V14-INTMARB!V14</f>
        <v>0</v>
      </c>
      <c r="W14" s="10">
        <f>PPRD!W14+RCV_RCY!W14+IMP!W14-EXP!W14+STK_CHG!W14-INTMARB!W14</f>
        <v>0</v>
      </c>
      <c r="X14" s="10">
        <f>PPRD!X14+RCV_RCY!X14+IMP!X14-EXP!X14+STK_CHG!X14-INTMARB!X14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PPRD!C15+RCV_RCY!C15+IMP!C15-EXP!C15+STK_CHG!C15-INTMARB!C15</f>
        <v>0</v>
      </c>
      <c r="D15" s="10">
        <f>PPRD!D15+RCV_RCY!D15+IMP!D15-EXP!D15+STK_CHG!D15-INTMARB!D15</f>
        <v>0</v>
      </c>
      <c r="E15" s="10">
        <f>PPRD!E15+RCV_RCY!E15+IMP!E15-EXP!E15+STK_CHG!E15-INTMARB!E15</f>
        <v>0</v>
      </c>
      <c r="F15" s="10">
        <f>PPRD!F15+RCV_RCY!F15+IMP!F15-EXP!F15+STK_CHG!F15-INTMARB!F15</f>
        <v>0</v>
      </c>
      <c r="G15" s="10">
        <f>PPRD!G15+RCV_RCY!G15+IMP!G15-EXP!G15+STK_CHG!G15-INTMARB!G15</f>
        <v>0</v>
      </c>
      <c r="H15" s="10">
        <f>PPRD!H15+RCV_RCY!H15+IMP!H15-EXP!H15+STK_CHG!H15-INTMARB!H15</f>
        <v>0</v>
      </c>
      <c r="I15" s="10">
        <f>PPRD!I15+RCV_RCY!I15+IMP!I15-EXP!I15+STK_CHG!I15-INTMARB!I15</f>
        <v>0</v>
      </c>
      <c r="J15" s="10">
        <f>PPRD!J15+RCV_RCY!J15+IMP!J15-EXP!J15+STK_CHG!J15-INTMARB!J15</f>
        <v>0</v>
      </c>
      <c r="K15" s="10">
        <f>PPRD!K15+RCV_RCY!K15+IMP!K15-EXP!K15+STK_CHG!K15-INTMARB!K15</f>
        <v>0</v>
      </c>
      <c r="L15" s="10">
        <f>PPRD!L15+RCV_RCY!L15+IMP!L15-EXP!L15+STK_CHG!L15-INTMARB!L15</f>
        <v>0</v>
      </c>
      <c r="M15" s="10">
        <f>PPRD!M15+RCV_RCY!M15+IMP!M15-EXP!M15+STK_CHG!M15-INTMARB!M15</f>
        <v>0</v>
      </c>
      <c r="N15" s="10">
        <f>PPRD!N15+RCV_RCY!N15+IMP!N15-EXP!N15+STK_CHG!N15-INTMARB!N15</f>
        <v>0</v>
      </c>
      <c r="O15" s="10">
        <f>PPRD!O15+RCV_RCY!O15+IMP!O15-EXP!O15+STK_CHG!O15-INTMARB!O15</f>
        <v>0</v>
      </c>
      <c r="P15" s="10">
        <f>PPRD!P15+RCV_RCY!P15+IMP!P15-EXP!P15+STK_CHG!P15-INTMARB!P15</f>
        <v>0</v>
      </c>
      <c r="Q15" s="10">
        <f>PPRD!Q15+RCV_RCY!Q15+IMP!Q15-EXP!Q15+STK_CHG!Q15-INTMARB!Q15</f>
        <v>0</v>
      </c>
      <c r="R15" s="10">
        <f>PPRD!R15+RCV_RCY!R15+IMP!R15-EXP!R15+STK_CHG!R15-INTMARB!R15</f>
        <v>0</v>
      </c>
      <c r="S15" s="10">
        <f>PPRD!S15+RCV_RCY!S15+IMP!S15-EXP!S15+STK_CHG!S15-INTMARB!S15</f>
        <v>0</v>
      </c>
      <c r="T15" s="10">
        <f>PPRD!T15+RCV_RCY!T15+IMP!T15-EXP!T15+STK_CHG!T15-INTMARB!T15</f>
        <v>0</v>
      </c>
      <c r="U15" s="10">
        <f>PPRD!U15+RCV_RCY!U15+IMP!U15-EXP!U15+STK_CHG!U15-INTMARB!U15</f>
        <v>0</v>
      </c>
      <c r="V15" s="10">
        <f>PPRD!V15+RCV_RCY!V15+IMP!V15-EXP!V15+STK_CHG!V15-INTMARB!V15</f>
        <v>0</v>
      </c>
      <c r="W15" s="10">
        <f>PPRD!W15+RCV_RCY!W15+IMP!W15-EXP!W15+STK_CHG!W15-INTMARB!W15</f>
        <v>0</v>
      </c>
      <c r="X15" s="10">
        <f>PPRD!X15+RCV_RCY!X15+IMP!X15-EXP!X15+STK_CHG!X15-INTMARB!X15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PPRD!C16+RCV_RCY!C16+IMP!C16-EXP!C16+STK_CHG!C16-INTMARB!C16</f>
        <v>0</v>
      </c>
      <c r="D16" s="10">
        <f>PPRD!D16+RCV_RCY!D16+IMP!D16-EXP!D16+STK_CHG!D16-INTMARB!D16</f>
        <v>0</v>
      </c>
      <c r="E16" s="10">
        <f>PPRD!E16+RCV_RCY!E16+IMP!E16-EXP!E16+STK_CHG!E16-INTMARB!E16</f>
        <v>0</v>
      </c>
      <c r="F16" s="10">
        <f>PPRD!F16+RCV_RCY!F16+IMP!F16-EXP!F16+STK_CHG!F16-INTMARB!F16</f>
        <v>0</v>
      </c>
      <c r="G16" s="10">
        <f>PPRD!G16+RCV_RCY!G16+IMP!G16-EXP!G16+STK_CHG!G16-INTMARB!G16</f>
        <v>0</v>
      </c>
      <c r="H16" s="10">
        <f>PPRD!H16+RCV_RCY!H16+IMP!H16-EXP!H16+STK_CHG!H16-INTMARB!H16</f>
        <v>0</v>
      </c>
      <c r="I16" s="10">
        <f>PPRD!I16+RCV_RCY!I16+IMP!I16-EXP!I16+STK_CHG!I16-INTMARB!I16</f>
        <v>0</v>
      </c>
      <c r="J16" s="10">
        <f>PPRD!J16+RCV_RCY!J16+IMP!J16-EXP!J16+STK_CHG!J16-INTMARB!J16</f>
        <v>0</v>
      </c>
      <c r="K16" s="10">
        <f>PPRD!K16+RCV_RCY!K16+IMP!K16-EXP!K16+STK_CHG!K16-INTMARB!K16</f>
        <v>0</v>
      </c>
      <c r="L16" s="10">
        <f>PPRD!L16+RCV_RCY!L16+IMP!L16-EXP!L16+STK_CHG!L16-INTMARB!L16</f>
        <v>0</v>
      </c>
      <c r="M16" s="10">
        <f>PPRD!M16+RCV_RCY!M16+IMP!M16-EXP!M16+STK_CHG!M16-INTMARB!M16</f>
        <v>0</v>
      </c>
      <c r="N16" s="10">
        <f>PPRD!N16+RCV_RCY!N16+IMP!N16-EXP!N16+STK_CHG!N16-INTMARB!N16</f>
        <v>0</v>
      </c>
      <c r="O16" s="10">
        <f>PPRD!O16+RCV_RCY!O16+IMP!O16-EXP!O16+STK_CHG!O16-INTMARB!O16</f>
        <v>0</v>
      </c>
      <c r="P16" s="10">
        <f>PPRD!P16+RCV_RCY!P16+IMP!P16-EXP!P16+STK_CHG!P16-INTMARB!P16</f>
        <v>0</v>
      </c>
      <c r="Q16" s="10">
        <f>PPRD!Q16+RCV_RCY!Q16+IMP!Q16-EXP!Q16+STK_CHG!Q16-INTMARB!Q16</f>
        <v>0</v>
      </c>
      <c r="R16" s="10">
        <f>PPRD!R16+RCV_RCY!R16+IMP!R16-EXP!R16+STK_CHG!R16-INTMARB!R16</f>
        <v>0</v>
      </c>
      <c r="S16" s="10">
        <f>PPRD!S16+RCV_RCY!S16+IMP!S16-EXP!S16+STK_CHG!S16-INTMARB!S16</f>
        <v>0</v>
      </c>
      <c r="T16" s="10">
        <f>PPRD!T16+RCV_RCY!T16+IMP!T16-EXP!T16+STK_CHG!T16-INTMARB!T16</f>
        <v>0</v>
      </c>
      <c r="U16" s="10">
        <f>PPRD!U16+RCV_RCY!U16+IMP!U16-EXP!U16+STK_CHG!U16-INTMARB!U16</f>
        <v>0</v>
      </c>
      <c r="V16" s="10">
        <f>PPRD!V16+RCV_RCY!V16+IMP!V16-EXP!V16+STK_CHG!V16-INTMARB!V16</f>
        <v>0</v>
      </c>
      <c r="W16" s="10">
        <f>PPRD!W16+RCV_RCY!W16+IMP!W16-EXP!W16+STK_CHG!W16-INTMARB!W16</f>
        <v>0</v>
      </c>
      <c r="X16" s="10">
        <f>PPRD!X16+RCV_RCY!X16+IMP!X16-EXP!X16+STK_CHG!X16-INTMARB!X16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PPRD!C18+RCV_RCY!C18+IMP!C18-EXP!C18+STK_CHG!C18-INTMARB!C18</f>
        <v>0</v>
      </c>
      <c r="D18" s="10">
        <f>PPRD!D18+RCV_RCY!D18+IMP!D18-EXP!D18+STK_CHG!D18-INTMARB!D18</f>
        <v>0</v>
      </c>
      <c r="E18" s="10">
        <f>PPRD!E18+RCV_RCY!E18+IMP!E18-EXP!E18+STK_CHG!E18-INTMARB!E18</f>
        <v>0</v>
      </c>
      <c r="F18" s="10">
        <f>PPRD!F18+RCV_RCY!F18+IMP!F18-EXP!F18+STK_CHG!F18-INTMARB!F18</f>
        <v>0</v>
      </c>
      <c r="G18" s="10">
        <f>PPRD!G18+RCV_RCY!G18+IMP!G18-EXP!G18+STK_CHG!G18-INTMARB!G18</f>
        <v>0</v>
      </c>
      <c r="H18" s="10">
        <f>PPRD!H18+RCV_RCY!H18+IMP!H18-EXP!H18+STK_CHG!H18-INTMARB!H18</f>
        <v>0</v>
      </c>
      <c r="I18" s="10">
        <f>PPRD!I18+RCV_RCY!I18+IMP!I18-EXP!I18+STK_CHG!I18-INTMARB!I18</f>
        <v>0</v>
      </c>
      <c r="J18" s="10">
        <f>PPRD!J18+RCV_RCY!J18+IMP!J18-EXP!J18+STK_CHG!J18-INTMARB!J18</f>
        <v>0</v>
      </c>
      <c r="K18" s="10">
        <f>PPRD!K18+RCV_RCY!K18+IMP!K18-EXP!K18+STK_CHG!K18-INTMARB!K18</f>
        <v>0</v>
      </c>
      <c r="L18" s="10">
        <f>PPRD!L18+RCV_RCY!L18+IMP!L18-EXP!L18+STK_CHG!L18-INTMARB!L18</f>
        <v>0</v>
      </c>
      <c r="M18" s="10">
        <f>PPRD!M18+RCV_RCY!M18+IMP!M18-EXP!M18+STK_CHG!M18-INTMARB!M18</f>
        <v>0</v>
      </c>
      <c r="N18" s="10">
        <f>PPRD!N18+RCV_RCY!N18+IMP!N18-EXP!N18+STK_CHG!N18-INTMARB!N18</f>
        <v>0</v>
      </c>
      <c r="O18" s="10">
        <f>PPRD!O18+RCV_RCY!O18+IMP!O18-EXP!O18+STK_CHG!O18-INTMARB!O18</f>
        <v>0</v>
      </c>
      <c r="P18" s="10">
        <f>PPRD!P18+RCV_RCY!P18+IMP!P18-EXP!P18+STK_CHG!P18-INTMARB!P18</f>
        <v>0</v>
      </c>
      <c r="Q18" s="10">
        <f>PPRD!Q18+RCV_RCY!Q18+IMP!Q18-EXP!Q18+STK_CHG!Q18-INTMARB!Q18</f>
        <v>0</v>
      </c>
      <c r="R18" s="10">
        <f>PPRD!R18+RCV_RCY!R18+IMP!R18-EXP!R18+STK_CHG!R18-INTMARB!R18</f>
        <v>0</v>
      </c>
      <c r="S18" s="10">
        <f>PPRD!S18+RCV_RCY!S18+IMP!S18-EXP!S18+STK_CHG!S18-INTMARB!S18</f>
        <v>0</v>
      </c>
      <c r="T18" s="10">
        <f>PPRD!T18+RCV_RCY!T18+IMP!T18-EXP!T18+STK_CHG!T18-INTMARB!T18</f>
        <v>0</v>
      </c>
      <c r="U18" s="10">
        <f>PPRD!U18+RCV_RCY!U18+IMP!U18-EXP!U18+STK_CHG!U18-INTMARB!U18</f>
        <v>0</v>
      </c>
      <c r="V18" s="10">
        <f>PPRD!V18+RCV_RCY!V18+IMP!V18-EXP!V18+STK_CHG!V18-INTMARB!V18</f>
        <v>0</v>
      </c>
      <c r="W18" s="10">
        <f>PPRD!W18+RCV_RCY!W18+IMP!W18-EXP!W18+STK_CHG!W18-INTMARB!W18</f>
        <v>0</v>
      </c>
      <c r="X18" s="10">
        <f>PPRD!X18+RCV_RCY!X18+IMP!X18-EXP!X18+STK_CHG!X18-INTMARB!X18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PPRD!C19+RCV_RCY!C19+IMP!C19-EXP!C19+STK_CHG!C19-INTMARB!C19</f>
        <v>0</v>
      </c>
      <c r="D19" s="10">
        <f>PPRD!D19+RCV_RCY!D19+IMP!D19-EXP!D19+STK_CHG!D19-INTMARB!D19</f>
        <v>0</v>
      </c>
      <c r="E19" s="10">
        <f>PPRD!E19+RCV_RCY!E19+IMP!E19-EXP!E19+STK_CHG!E19-INTMARB!E19</f>
        <v>0</v>
      </c>
      <c r="F19" s="10">
        <f>PPRD!F19+RCV_RCY!F19+IMP!F19-EXP!F19+STK_CHG!F19-INTMARB!F19</f>
        <v>0</v>
      </c>
      <c r="G19" s="10">
        <f>PPRD!G19+RCV_RCY!G19+IMP!G19-EXP!G19+STK_CHG!G19-INTMARB!G19</f>
        <v>0</v>
      </c>
      <c r="H19" s="10">
        <f>PPRD!H19+RCV_RCY!H19+IMP!H19-EXP!H19+STK_CHG!H19-INTMARB!H19</f>
        <v>0</v>
      </c>
      <c r="I19" s="10">
        <f>PPRD!I19+RCV_RCY!I19+IMP!I19-EXP!I19+STK_CHG!I19-INTMARB!I19</f>
        <v>0</v>
      </c>
      <c r="J19" s="10">
        <f>PPRD!J19+RCV_RCY!J19+IMP!J19-EXP!J19+STK_CHG!J19-INTMARB!J19</f>
        <v>0</v>
      </c>
      <c r="K19" s="10">
        <f>PPRD!K19+RCV_RCY!K19+IMP!K19-EXP!K19+STK_CHG!K19-INTMARB!K19</f>
        <v>0</v>
      </c>
      <c r="L19" s="10">
        <f>PPRD!L19+RCV_RCY!L19+IMP!L19-EXP!L19+STK_CHG!L19-INTMARB!L19</f>
        <v>0</v>
      </c>
      <c r="M19" s="10">
        <f>PPRD!M19+RCV_RCY!M19+IMP!M19-EXP!M19+STK_CHG!M19-INTMARB!M19</f>
        <v>0</v>
      </c>
      <c r="N19" s="10">
        <f>PPRD!N19+RCV_RCY!N19+IMP!N19-EXP!N19+STK_CHG!N19-INTMARB!N19</f>
        <v>0</v>
      </c>
      <c r="O19" s="10">
        <f>PPRD!O19+RCV_RCY!O19+IMP!O19-EXP!O19+STK_CHG!O19-INTMARB!O19</f>
        <v>0</v>
      </c>
      <c r="P19" s="10">
        <f>PPRD!P19+RCV_RCY!P19+IMP!P19-EXP!P19+STK_CHG!P19-INTMARB!P19</f>
        <v>0</v>
      </c>
      <c r="Q19" s="10">
        <f>PPRD!Q19+RCV_RCY!Q19+IMP!Q19-EXP!Q19+STK_CHG!Q19-INTMARB!Q19</f>
        <v>0</v>
      </c>
      <c r="R19" s="10">
        <f>PPRD!R19+RCV_RCY!R19+IMP!R19-EXP!R19+STK_CHG!R19-INTMARB!R19</f>
        <v>0</v>
      </c>
      <c r="S19" s="10">
        <f>PPRD!S19+RCV_RCY!S19+IMP!S19-EXP!S19+STK_CHG!S19-INTMARB!S19</f>
        <v>0</v>
      </c>
      <c r="T19" s="10">
        <f>PPRD!T19+RCV_RCY!T19+IMP!T19-EXP!T19+STK_CHG!T19-INTMARB!T19</f>
        <v>0</v>
      </c>
      <c r="U19" s="10">
        <f>PPRD!U19+RCV_RCY!U19+IMP!U19-EXP!U19+STK_CHG!U19-INTMARB!U19</f>
        <v>0</v>
      </c>
      <c r="V19" s="10">
        <f>PPRD!V19+RCV_RCY!V19+IMP!V19-EXP!V19+STK_CHG!V19-INTMARB!V19</f>
        <v>0</v>
      </c>
      <c r="W19" s="10">
        <f>PPRD!W19+RCV_RCY!W19+IMP!W19-EXP!W19+STK_CHG!W19-INTMARB!W19</f>
        <v>0</v>
      </c>
      <c r="X19" s="10">
        <f>PPRD!X19+RCV_RCY!X19+IMP!X19-EXP!X19+STK_CHG!X19-INTMARB!X19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PPRD!C20+RCV_RCY!C20+IMP!C20-EXP!C20+STK_CHG!C20-INTMARB!C20</f>
        <v>0</v>
      </c>
      <c r="D20" s="10">
        <f>PPRD!D20+RCV_RCY!D20+IMP!D20-EXP!D20+STK_CHG!D20-INTMARB!D20</f>
        <v>0</v>
      </c>
      <c r="E20" s="10">
        <f>PPRD!E20+RCV_RCY!E20+IMP!E20-EXP!E20+STK_CHG!E20-INTMARB!E20</f>
        <v>0</v>
      </c>
      <c r="F20" s="10">
        <f>PPRD!F20+RCV_RCY!F20+IMP!F20-EXP!F20+STK_CHG!F20-INTMARB!F20</f>
        <v>0</v>
      </c>
      <c r="G20" s="10">
        <f>PPRD!G20+RCV_RCY!G20+IMP!G20-EXP!G20+STK_CHG!G20-INTMARB!G20</f>
        <v>0</v>
      </c>
      <c r="H20" s="10">
        <f>PPRD!H20+RCV_RCY!H20+IMP!H20-EXP!H20+STK_CHG!H20-INTMARB!H20</f>
        <v>0</v>
      </c>
      <c r="I20" s="10">
        <f>PPRD!I20+RCV_RCY!I20+IMP!I20-EXP!I20+STK_CHG!I20-INTMARB!I20</f>
        <v>0</v>
      </c>
      <c r="J20" s="10">
        <f>PPRD!J20+RCV_RCY!J20+IMP!J20-EXP!J20+STK_CHG!J20-INTMARB!J20</f>
        <v>0</v>
      </c>
      <c r="K20" s="10">
        <f>PPRD!K20+RCV_RCY!K20+IMP!K20-EXP!K20+STK_CHG!K20-INTMARB!K20</f>
        <v>0</v>
      </c>
      <c r="L20" s="10">
        <f>PPRD!L20+RCV_RCY!L20+IMP!L20-EXP!L20+STK_CHG!L20-INTMARB!L20</f>
        <v>0</v>
      </c>
      <c r="M20" s="10">
        <f>PPRD!M20+RCV_RCY!M20+IMP!M20-EXP!M20+STK_CHG!M20-INTMARB!M20</f>
        <v>0</v>
      </c>
      <c r="N20" s="10">
        <f>PPRD!N20+RCV_RCY!N20+IMP!N20-EXP!N20+STK_CHG!N20-INTMARB!N20</f>
        <v>0</v>
      </c>
      <c r="O20" s="10">
        <f>PPRD!O20+RCV_RCY!O20+IMP!O20-EXP!O20+STK_CHG!O20-INTMARB!O20</f>
        <v>0</v>
      </c>
      <c r="P20" s="10">
        <f>PPRD!P20+RCV_RCY!P20+IMP!P20-EXP!P20+STK_CHG!P20-INTMARB!P20</f>
        <v>0</v>
      </c>
      <c r="Q20" s="10">
        <f>PPRD!Q20+RCV_RCY!Q20+IMP!Q20-EXP!Q20+STK_CHG!Q20-INTMARB!Q20</f>
        <v>0</v>
      </c>
      <c r="R20" s="10">
        <f>PPRD!R20+RCV_RCY!R20+IMP!R20-EXP!R20+STK_CHG!R20-INTMARB!R20</f>
        <v>0</v>
      </c>
      <c r="S20" s="10">
        <f>PPRD!S20+RCV_RCY!S20+IMP!S20-EXP!S20+STK_CHG!S20-INTMARB!S20</f>
        <v>0</v>
      </c>
      <c r="T20" s="10">
        <f>PPRD!T20+RCV_RCY!T20+IMP!T20-EXP!T20+STK_CHG!T20-INTMARB!T20</f>
        <v>0</v>
      </c>
      <c r="U20" s="10">
        <f>PPRD!U20+RCV_RCY!U20+IMP!U20-EXP!U20+STK_CHG!U20-INTMARB!U20</f>
        <v>0</v>
      </c>
      <c r="V20" s="10">
        <f>PPRD!V20+RCV_RCY!V20+IMP!V20-EXP!V20+STK_CHG!V20-INTMARB!V20</f>
        <v>0</v>
      </c>
      <c r="W20" s="10">
        <f>PPRD!W20+RCV_RCY!W20+IMP!W20-EXP!W20+STK_CHG!W20-INTMARB!W20</f>
        <v>0</v>
      </c>
      <c r="X20" s="10">
        <f>PPRD!X20+RCV_RCY!X20+IMP!X20-EXP!X20+STK_CHG!X20-INTMARB!X20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PPRD!C21+RCV_RCY!C21+IMP!C21-EXP!C21+STK_CHG!C21-INTMARB!C21</f>
        <v>0</v>
      </c>
      <c r="D21" s="10">
        <f>PPRD!D21+RCV_RCY!D21+IMP!D21-EXP!D21+STK_CHG!D21-INTMARB!D21</f>
        <v>0</v>
      </c>
      <c r="E21" s="10">
        <f>PPRD!E21+RCV_RCY!E21+IMP!E21-EXP!E21+STK_CHG!E21-INTMARB!E21</f>
        <v>0</v>
      </c>
      <c r="F21" s="10">
        <f>PPRD!F21+RCV_RCY!F21+IMP!F21-EXP!F21+STK_CHG!F21-INTMARB!F21</f>
        <v>0</v>
      </c>
      <c r="G21" s="10">
        <f>PPRD!G21+RCV_RCY!G21+IMP!G21-EXP!G21+STK_CHG!G21-INTMARB!G21</f>
        <v>0</v>
      </c>
      <c r="H21" s="10">
        <f>PPRD!H21+RCV_RCY!H21+IMP!H21-EXP!H21+STK_CHG!H21-INTMARB!H21</f>
        <v>0</v>
      </c>
      <c r="I21" s="10">
        <f>PPRD!I21+RCV_RCY!I21+IMP!I21-EXP!I21+STK_CHG!I21-INTMARB!I21</f>
        <v>0</v>
      </c>
      <c r="J21" s="10">
        <f>PPRD!J21+RCV_RCY!J21+IMP!J21-EXP!J21+STK_CHG!J21-INTMARB!J21</f>
        <v>0</v>
      </c>
      <c r="K21" s="10">
        <f>PPRD!K21+RCV_RCY!K21+IMP!K21-EXP!K21+STK_CHG!K21-INTMARB!K21</f>
        <v>0</v>
      </c>
      <c r="L21" s="10">
        <f>PPRD!L21+RCV_RCY!L21+IMP!L21-EXP!L21+STK_CHG!L21-INTMARB!L21</f>
        <v>0</v>
      </c>
      <c r="M21" s="10">
        <f>PPRD!M21+RCV_RCY!M21+IMP!M21-EXP!M21+STK_CHG!M21-INTMARB!M21</f>
        <v>0</v>
      </c>
      <c r="N21" s="10">
        <f>PPRD!N21+RCV_RCY!N21+IMP!N21-EXP!N21+STK_CHG!N21-INTMARB!N21</f>
        <v>0</v>
      </c>
      <c r="O21" s="10">
        <f>PPRD!O21+RCV_RCY!O21+IMP!O21-EXP!O21+STK_CHG!O21-INTMARB!O21</f>
        <v>0</v>
      </c>
      <c r="P21" s="10">
        <f>PPRD!P21+RCV_RCY!P21+IMP!P21-EXP!P21+STK_CHG!P21-INTMARB!P21</f>
        <v>0</v>
      </c>
      <c r="Q21" s="10">
        <f>PPRD!Q21+RCV_RCY!Q21+IMP!Q21-EXP!Q21+STK_CHG!Q21-INTMARB!Q21</f>
        <v>0</v>
      </c>
      <c r="R21" s="10">
        <f>PPRD!R21+RCV_RCY!R21+IMP!R21-EXP!R21+STK_CHG!R21-INTMARB!R21</f>
        <v>0</v>
      </c>
      <c r="S21" s="10">
        <f>PPRD!S21+RCV_RCY!S21+IMP!S21-EXP!S21+STK_CHG!S21-INTMARB!S21</f>
        <v>0</v>
      </c>
      <c r="T21" s="10">
        <f>PPRD!T21+RCV_RCY!T21+IMP!T21-EXP!T21+STK_CHG!T21-INTMARB!T21</f>
        <v>0</v>
      </c>
      <c r="U21" s="10">
        <f>PPRD!U21+RCV_RCY!U21+IMP!U21-EXP!U21+STK_CHG!U21-INTMARB!U21</f>
        <v>0</v>
      </c>
      <c r="V21" s="10">
        <f>PPRD!V21+RCV_RCY!V21+IMP!V21-EXP!V21+STK_CHG!V21-INTMARB!V21</f>
        <v>0</v>
      </c>
      <c r="W21" s="10">
        <f>PPRD!W21+RCV_RCY!W21+IMP!W21-EXP!W21+STK_CHG!W21-INTMARB!W21</f>
        <v>0</v>
      </c>
      <c r="X21" s="10">
        <f>PPRD!X21+RCV_RCY!X21+IMP!X21-EXP!X21+STK_CHG!X21-INTMARB!X21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2.3093723129836627</v>
      </c>
      <c r="D22" s="37">
        <f t="shared" si="12"/>
        <v>3.5395528804815131</v>
      </c>
      <c r="E22" s="37">
        <f t="shared" si="12"/>
        <v>3.3590713671539127</v>
      </c>
      <c r="F22" s="37">
        <f t="shared" si="12"/>
        <v>3.988993981083405</v>
      </c>
      <c r="G22" s="37">
        <f t="shared" si="12"/>
        <v>2.7292347377472046</v>
      </c>
      <c r="H22" s="37">
        <f t="shared" si="12"/>
        <v>3.359157351676699</v>
      </c>
      <c r="I22" s="37">
        <f t="shared" si="12"/>
        <v>5.8785038693035254</v>
      </c>
      <c r="J22" s="37">
        <f t="shared" si="12"/>
        <v>5.2486672398968199</v>
      </c>
      <c r="K22" s="37">
        <f t="shared" si="12"/>
        <v>8.1878761822871891</v>
      </c>
      <c r="L22" s="37">
        <f t="shared" si="12"/>
        <v>9.0276010318142728</v>
      </c>
      <c r="M22" s="37">
        <f t="shared" si="12"/>
        <v>8.3978503869303527</v>
      </c>
      <c r="N22" s="37">
        <f t="shared" si="12"/>
        <v>8.1879621668099745</v>
      </c>
      <c r="O22" s="37">
        <f t="shared" si="12"/>
        <v>0.41986242476354252</v>
      </c>
      <c r="P22" s="37">
        <f t="shared" si="12"/>
        <v>7.9779879621668082</v>
      </c>
      <c r="Q22" s="37">
        <f t="shared" si="12"/>
        <v>6.9280309544282019</v>
      </c>
      <c r="R22" s="37">
        <f t="shared" si="12"/>
        <v>8.1880481513327616</v>
      </c>
      <c r="S22" s="37">
        <f t="shared" si="12"/>
        <v>9.4473774720550292</v>
      </c>
      <c r="T22" s="37">
        <f t="shared" si="12"/>
        <v>11.861564918314706</v>
      </c>
      <c r="U22" s="37">
        <f t="shared" si="12"/>
        <v>14.854428202923469</v>
      </c>
      <c r="V22" s="37">
        <f t="shared" si="12"/>
        <v>14.667497850386933</v>
      </c>
      <c r="W22" s="37">
        <f t="shared" si="12"/>
        <v>16.334479793637147</v>
      </c>
      <c r="X22" s="37">
        <f t="shared" ref="X22" si="13">SUM(X23:X24)</f>
        <v>17.755030094582978</v>
      </c>
    </row>
    <row r="23" spans="1:24" ht="11.25" customHeight="1" x14ac:dyDescent="0.2">
      <c r="A23" s="42" t="s">
        <v>37</v>
      </c>
      <c r="B23" s="9" t="s">
        <v>38</v>
      </c>
      <c r="C23" s="10">
        <f>PPRD!C23+RCV_RCY!C23+IMP!C23-EXP!C23+STK_CHG!C23-INTMARB!C23</f>
        <v>2.3093723129836627</v>
      </c>
      <c r="D23" s="10">
        <f>PPRD!D23+RCV_RCY!D23+IMP!D23-EXP!D23+STK_CHG!D23-INTMARB!D23</f>
        <v>3.5395528804815131</v>
      </c>
      <c r="E23" s="10">
        <f>PPRD!E23+RCV_RCY!E23+IMP!E23-EXP!E23+STK_CHG!E23-INTMARB!E23</f>
        <v>3.3590713671539127</v>
      </c>
      <c r="F23" s="10">
        <f>PPRD!F23+RCV_RCY!F23+IMP!F23-EXP!F23+STK_CHG!F23-INTMARB!F23</f>
        <v>3.988993981083405</v>
      </c>
      <c r="G23" s="10">
        <f>PPRD!G23+RCV_RCY!G23+IMP!G23-EXP!G23+STK_CHG!G23-INTMARB!G23</f>
        <v>2.7292347377472046</v>
      </c>
      <c r="H23" s="10">
        <f>PPRD!H23+RCV_RCY!H23+IMP!H23-EXP!H23+STK_CHG!H23-INTMARB!H23</f>
        <v>3.359157351676699</v>
      </c>
      <c r="I23" s="10">
        <f>PPRD!I23+RCV_RCY!I23+IMP!I23-EXP!I23+STK_CHG!I23-INTMARB!I23</f>
        <v>5.8785038693035254</v>
      </c>
      <c r="J23" s="10">
        <f>PPRD!J23+RCV_RCY!J23+IMP!J23-EXP!J23+STK_CHG!J23-INTMARB!J23</f>
        <v>5.2486672398968199</v>
      </c>
      <c r="K23" s="10">
        <f>PPRD!K23+RCV_RCY!K23+IMP!K23-EXP!K23+STK_CHG!K23-INTMARB!K23</f>
        <v>8.1878761822871891</v>
      </c>
      <c r="L23" s="10">
        <f>PPRD!L23+RCV_RCY!L23+IMP!L23-EXP!L23+STK_CHG!L23-INTMARB!L23</f>
        <v>9.0276010318142728</v>
      </c>
      <c r="M23" s="10">
        <f>PPRD!M23+RCV_RCY!M23+IMP!M23-EXP!M23+STK_CHG!M23-INTMARB!M23</f>
        <v>8.3978503869303527</v>
      </c>
      <c r="N23" s="10">
        <f>PPRD!N23+RCV_RCY!N23+IMP!N23-EXP!N23+STK_CHG!N23-INTMARB!N23</f>
        <v>8.1879621668099745</v>
      </c>
      <c r="O23" s="10">
        <f>PPRD!O23+RCV_RCY!O23+IMP!O23-EXP!O23+STK_CHG!O23-INTMARB!O23</f>
        <v>0.41986242476354252</v>
      </c>
      <c r="P23" s="10">
        <f>PPRD!P23+RCV_RCY!P23+IMP!P23-EXP!P23+STK_CHG!P23-INTMARB!P23</f>
        <v>7.9779879621668082</v>
      </c>
      <c r="Q23" s="10">
        <f>PPRD!Q23+RCV_RCY!Q23+IMP!Q23-EXP!Q23+STK_CHG!Q23-INTMARB!Q23</f>
        <v>6.9280309544282019</v>
      </c>
      <c r="R23" s="10">
        <f>PPRD!R23+RCV_RCY!R23+IMP!R23-EXP!R23+STK_CHG!R23-INTMARB!R23</f>
        <v>8.1880481513327616</v>
      </c>
      <c r="S23" s="10">
        <f>PPRD!S23+RCV_RCY!S23+IMP!S23-EXP!S23+STK_CHG!S23-INTMARB!S23</f>
        <v>9.4473774720550292</v>
      </c>
      <c r="T23" s="10">
        <f>PPRD!T23+RCV_RCY!T23+IMP!T23-EXP!T23+STK_CHG!T23-INTMARB!T23</f>
        <v>11.861564918314706</v>
      </c>
      <c r="U23" s="10">
        <f>PPRD!U23+RCV_RCY!U23+IMP!U23-EXP!U23+STK_CHG!U23-INTMARB!U23</f>
        <v>14.854428202923469</v>
      </c>
      <c r="V23" s="10">
        <f>PPRD!V23+RCV_RCY!V23+IMP!V23-EXP!V23+STK_CHG!V23-INTMARB!V23</f>
        <v>14.667497850386933</v>
      </c>
      <c r="W23" s="10">
        <f>PPRD!W23+RCV_RCY!W23+IMP!W23-EXP!W23+STK_CHG!W23-INTMARB!W23</f>
        <v>16.334479793637147</v>
      </c>
      <c r="X23" s="10">
        <f>PPRD!X23+RCV_RCY!X23+IMP!X23-EXP!X23+STK_CHG!X23-INTMARB!X23</f>
        <v>17.755030094582978</v>
      </c>
    </row>
    <row r="24" spans="1:24" ht="11.25" customHeight="1" x14ac:dyDescent="0.2">
      <c r="A24" s="42" t="s">
        <v>39</v>
      </c>
      <c r="B24" s="9" t="s">
        <v>40</v>
      </c>
      <c r="C24" s="10">
        <f>PPRD!C24+RCV_RCY!C24+IMP!C24-EXP!C24+STK_CHG!C24-INTMARB!C24</f>
        <v>0</v>
      </c>
      <c r="D24" s="10">
        <f>PPRD!D24+RCV_RCY!D24+IMP!D24-EXP!D24+STK_CHG!D24-INTMARB!D24</f>
        <v>0</v>
      </c>
      <c r="E24" s="10">
        <f>PPRD!E24+RCV_RCY!E24+IMP!E24-EXP!E24+STK_CHG!E24-INTMARB!E24</f>
        <v>0</v>
      </c>
      <c r="F24" s="10">
        <f>PPRD!F24+RCV_RCY!F24+IMP!F24-EXP!F24+STK_CHG!F24-INTMARB!F24</f>
        <v>0</v>
      </c>
      <c r="G24" s="10">
        <f>PPRD!G24+RCV_RCY!G24+IMP!G24-EXP!G24+STK_CHG!G24-INTMARB!G24</f>
        <v>0</v>
      </c>
      <c r="H24" s="10">
        <f>PPRD!H24+RCV_RCY!H24+IMP!H24-EXP!H24+STK_CHG!H24-INTMARB!H24</f>
        <v>0</v>
      </c>
      <c r="I24" s="10">
        <f>PPRD!I24+RCV_RCY!I24+IMP!I24-EXP!I24+STK_CHG!I24-INTMARB!I24</f>
        <v>0</v>
      </c>
      <c r="J24" s="10">
        <f>PPRD!J24+RCV_RCY!J24+IMP!J24-EXP!J24+STK_CHG!J24-INTMARB!J24</f>
        <v>0</v>
      </c>
      <c r="K24" s="10">
        <f>PPRD!K24+RCV_RCY!K24+IMP!K24-EXP!K24+STK_CHG!K24-INTMARB!K24</f>
        <v>0</v>
      </c>
      <c r="L24" s="10">
        <f>PPRD!L24+RCV_RCY!L24+IMP!L24-EXP!L24+STK_CHG!L24-INTMARB!L24</f>
        <v>0</v>
      </c>
      <c r="M24" s="10">
        <f>PPRD!M24+RCV_RCY!M24+IMP!M24-EXP!M24+STK_CHG!M24-INTMARB!M24</f>
        <v>0</v>
      </c>
      <c r="N24" s="10">
        <f>PPRD!N24+RCV_RCY!N24+IMP!N24-EXP!N24+STK_CHG!N24-INTMARB!N24</f>
        <v>0</v>
      </c>
      <c r="O24" s="10">
        <f>PPRD!O24+RCV_RCY!O24+IMP!O24-EXP!O24+STK_CHG!O24-INTMARB!O24</f>
        <v>0</v>
      </c>
      <c r="P24" s="10">
        <f>PPRD!P24+RCV_RCY!P24+IMP!P24-EXP!P24+STK_CHG!P24-INTMARB!P24</f>
        <v>0</v>
      </c>
      <c r="Q24" s="10">
        <f>PPRD!Q24+RCV_RCY!Q24+IMP!Q24-EXP!Q24+STK_CHG!Q24-INTMARB!Q24</f>
        <v>0</v>
      </c>
      <c r="R24" s="10">
        <f>PPRD!R24+RCV_RCY!R24+IMP!R24-EXP!R24+STK_CHG!R24-INTMARB!R24</f>
        <v>0</v>
      </c>
      <c r="S24" s="10">
        <f>PPRD!S24+RCV_RCY!S24+IMP!S24-EXP!S24+STK_CHG!S24-INTMARB!S24</f>
        <v>0</v>
      </c>
      <c r="T24" s="10">
        <f>PPRD!T24+RCV_RCY!T24+IMP!T24-EXP!T24+STK_CHG!T24-INTMARB!T24</f>
        <v>0</v>
      </c>
      <c r="U24" s="10">
        <f>PPRD!U24+RCV_RCY!U24+IMP!U24-EXP!U24+STK_CHG!U24-INTMARB!U24</f>
        <v>0</v>
      </c>
      <c r="V24" s="10">
        <f>PPRD!V24+RCV_RCY!V24+IMP!V24-EXP!V24+STK_CHG!V24-INTMARB!V24</f>
        <v>0</v>
      </c>
      <c r="W24" s="10">
        <f>PPRD!W24+RCV_RCY!W24+IMP!W24-EXP!W24+STK_CHG!W24-INTMARB!W24</f>
        <v>0</v>
      </c>
      <c r="X24" s="10">
        <f>PPRD!X24+RCV_RCY!X24+IMP!X24-EXP!X24+STK_CHG!X24-INTMARB!X24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PPRD!C25+RCV_RCY!C25+IMP!C25-EXP!C25+STK_CHG!C25-INTMARB!C25</f>
        <v>0</v>
      </c>
      <c r="D25" s="37">
        <f>PPRD!D25+RCV_RCY!D25+IMP!D25-EXP!D25+STK_CHG!D25-INTMARB!D25</f>
        <v>0</v>
      </c>
      <c r="E25" s="37">
        <f>PPRD!E25+RCV_RCY!E25+IMP!E25-EXP!E25+STK_CHG!E25-INTMARB!E25</f>
        <v>0</v>
      </c>
      <c r="F25" s="37">
        <f>PPRD!F25+RCV_RCY!F25+IMP!F25-EXP!F25+STK_CHG!F25-INTMARB!F25</f>
        <v>0</v>
      </c>
      <c r="G25" s="37">
        <f>PPRD!G25+RCV_RCY!G25+IMP!G25-EXP!G25+STK_CHG!G25-INTMARB!G25</f>
        <v>0</v>
      </c>
      <c r="H25" s="37">
        <f>PPRD!H25+RCV_RCY!H25+IMP!H25-EXP!H25+STK_CHG!H25-INTMARB!H25</f>
        <v>0</v>
      </c>
      <c r="I25" s="37">
        <f>PPRD!I25+RCV_RCY!I25+IMP!I25-EXP!I25+STK_CHG!I25-INTMARB!I25</f>
        <v>0</v>
      </c>
      <c r="J25" s="37">
        <f>PPRD!J25+RCV_RCY!J25+IMP!J25-EXP!J25+STK_CHG!J25-INTMARB!J25</f>
        <v>0</v>
      </c>
      <c r="K25" s="37">
        <f>PPRD!K25+RCV_RCY!K25+IMP!K25-EXP!K25+STK_CHG!K25-INTMARB!K25</f>
        <v>0</v>
      </c>
      <c r="L25" s="37">
        <f>PPRD!L25+RCV_RCY!L25+IMP!L25-EXP!L25+STK_CHG!L25-INTMARB!L25</f>
        <v>0</v>
      </c>
      <c r="M25" s="37">
        <f>PPRD!M25+RCV_RCY!M25+IMP!M25-EXP!M25+STK_CHG!M25-INTMARB!M25</f>
        <v>0</v>
      </c>
      <c r="N25" s="37">
        <f>PPRD!N25+RCV_RCY!N25+IMP!N25-EXP!N25+STK_CHG!N25-INTMARB!N25</f>
        <v>0</v>
      </c>
      <c r="O25" s="37">
        <f>PPRD!O25+RCV_RCY!O25+IMP!O25-EXP!O25+STK_CHG!O25-INTMARB!O25</f>
        <v>0</v>
      </c>
      <c r="P25" s="37">
        <f>PPRD!P25+RCV_RCY!P25+IMP!P25-EXP!P25+STK_CHG!P25-INTMARB!P25</f>
        <v>0</v>
      </c>
      <c r="Q25" s="37">
        <f>PPRD!Q25+RCV_RCY!Q25+IMP!Q25-EXP!Q25+STK_CHG!Q25-INTMARB!Q25</f>
        <v>0</v>
      </c>
      <c r="R25" s="37">
        <f>PPRD!R25+RCV_RCY!R25+IMP!R25-EXP!R25+STK_CHG!R25-INTMARB!R25</f>
        <v>0</v>
      </c>
      <c r="S25" s="37">
        <f>PPRD!S25+RCV_RCY!S25+IMP!S25-EXP!S25+STK_CHG!S25-INTMARB!S25</f>
        <v>0</v>
      </c>
      <c r="T25" s="37">
        <f>PPRD!T25+RCV_RCY!T25+IMP!T25-EXP!T25+STK_CHG!T25-INTMARB!T25</f>
        <v>0</v>
      </c>
      <c r="U25" s="37">
        <f>PPRD!U25+RCV_RCY!U25+IMP!U25-EXP!U25+STK_CHG!U25-INTMARB!U25</f>
        <v>0</v>
      </c>
      <c r="V25" s="37">
        <f>PPRD!V25+RCV_RCY!V25+IMP!V25-EXP!V25+STK_CHG!V25-INTMARB!V25</f>
        <v>0</v>
      </c>
      <c r="W25" s="37">
        <f>PPRD!W25+RCV_RCY!W25+IMP!W25-EXP!W25+STK_CHG!W25-INTMARB!W25</f>
        <v>0</v>
      </c>
      <c r="X25" s="37">
        <f>PPRD!X25+RCV_RCY!X25+IMP!X25-EXP!X25+STK_CHG!X25-INTMARB!X25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10123.349355116077</v>
      </c>
      <c r="D26" s="37">
        <f t="shared" si="14"/>
        <v>11252.547635425623</v>
      </c>
      <c r="E26" s="37">
        <f t="shared" si="14"/>
        <v>10878.228546861565</v>
      </c>
      <c r="F26" s="37">
        <f t="shared" si="14"/>
        <v>10649.005588993979</v>
      </c>
      <c r="G26" s="37">
        <f t="shared" si="14"/>
        <v>10174.393551160791</v>
      </c>
      <c r="H26" s="37">
        <f t="shared" si="14"/>
        <v>9797.005331040411</v>
      </c>
      <c r="I26" s="37">
        <f t="shared" si="14"/>
        <v>10466.711092003439</v>
      </c>
      <c r="J26" s="37">
        <f t="shared" si="14"/>
        <v>10283.667927773</v>
      </c>
      <c r="K26" s="37">
        <f t="shared" si="14"/>
        <v>9946.0703353396384</v>
      </c>
      <c r="L26" s="37">
        <f t="shared" si="14"/>
        <v>8610.9190025795324</v>
      </c>
      <c r="M26" s="37">
        <f t="shared" si="14"/>
        <v>8641.6950988821991</v>
      </c>
      <c r="N26" s="37">
        <f t="shared" si="14"/>
        <v>8634.3401547721405</v>
      </c>
      <c r="O26" s="37">
        <f t="shared" si="14"/>
        <v>8394.0040412725684</v>
      </c>
      <c r="P26" s="37">
        <f t="shared" si="14"/>
        <v>7971.827085124678</v>
      </c>
      <c r="Q26" s="37">
        <f t="shared" si="14"/>
        <v>7979.6906276870159</v>
      </c>
      <c r="R26" s="37">
        <f t="shared" si="14"/>
        <v>8648.5238177128122</v>
      </c>
      <c r="S26" s="37">
        <f t="shared" si="14"/>
        <v>8832.1481513327599</v>
      </c>
      <c r="T26" s="37">
        <f t="shared" si="14"/>
        <v>9633.13430782459</v>
      </c>
      <c r="U26" s="37">
        <f t="shared" si="14"/>
        <v>9721.0157351676698</v>
      </c>
      <c r="V26" s="37">
        <f t="shared" si="14"/>
        <v>9889.9334479793652</v>
      </c>
      <c r="W26" s="37">
        <f t="shared" si="14"/>
        <v>9641.5875322441952</v>
      </c>
      <c r="X26" s="37">
        <f t="shared" ref="X26" si="15">SUM(X27,X33)</f>
        <v>10512.096646603612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11149.830352536541</v>
      </c>
      <c r="D27" s="29">
        <f t="shared" si="16"/>
        <v>11726.539724849528</v>
      </c>
      <c r="E27" s="29">
        <f t="shared" si="16"/>
        <v>13585.028374892519</v>
      </c>
      <c r="F27" s="29">
        <f t="shared" si="16"/>
        <v>12374.729320722268</v>
      </c>
      <c r="G27" s="29">
        <f t="shared" si="16"/>
        <v>12926.015133276011</v>
      </c>
      <c r="H27" s="29">
        <f t="shared" si="16"/>
        <v>14594.844368013755</v>
      </c>
      <c r="I27" s="29">
        <f t="shared" si="16"/>
        <v>14350.854944110059</v>
      </c>
      <c r="J27" s="29">
        <f t="shared" si="16"/>
        <v>13706.765692175408</v>
      </c>
      <c r="K27" s="29">
        <f t="shared" si="16"/>
        <v>13174.065262252792</v>
      </c>
      <c r="L27" s="29">
        <f t="shared" si="16"/>
        <v>11440.748151332757</v>
      </c>
      <c r="M27" s="29">
        <f t="shared" si="16"/>
        <v>10244.462080825449</v>
      </c>
      <c r="N27" s="29">
        <f t="shared" si="16"/>
        <v>9786.9428202923464</v>
      </c>
      <c r="O27" s="29">
        <f t="shared" si="16"/>
        <v>8917.5601031814258</v>
      </c>
      <c r="P27" s="29">
        <f t="shared" si="16"/>
        <v>9638.6202063628552</v>
      </c>
      <c r="Q27" s="29">
        <f t="shared" si="16"/>
        <v>10835.241014617368</v>
      </c>
      <c r="R27" s="29">
        <f t="shared" si="16"/>
        <v>11023.607652622528</v>
      </c>
      <c r="S27" s="29">
        <f t="shared" si="16"/>
        <v>11880.368787618228</v>
      </c>
      <c r="T27" s="29">
        <f t="shared" si="16"/>
        <v>12277.901117798794</v>
      </c>
      <c r="U27" s="29">
        <f t="shared" si="16"/>
        <v>12429.873344797934</v>
      </c>
      <c r="V27" s="29">
        <f t="shared" si="16"/>
        <v>12915.844368013759</v>
      </c>
      <c r="W27" s="29">
        <f t="shared" si="16"/>
        <v>11525.333877901978</v>
      </c>
      <c r="X27" s="29">
        <f t="shared" ref="X27" si="17">SUM(X28:X32)</f>
        <v>11287.449527085124</v>
      </c>
    </row>
    <row r="28" spans="1:24" ht="11.25" customHeight="1" x14ac:dyDescent="0.2">
      <c r="A28" s="41" t="s">
        <v>45</v>
      </c>
      <c r="B28" s="9" t="s">
        <v>46</v>
      </c>
      <c r="C28" s="10">
        <f>PPRD!C28+RCV_RCY!C28+IMP!C28-EXP!C28+STK_CHG!C28-INTMARB!C28</f>
        <v>10824.548581255372</v>
      </c>
      <c r="D28" s="10">
        <f>PPRD!D28+RCV_RCY!D28+IMP!D28-EXP!D28+STK_CHG!D28-INTMARB!D28</f>
        <v>11389.64935511608</v>
      </c>
      <c r="E28" s="10">
        <f>PPRD!E28+RCV_RCY!E28+IMP!E28-EXP!E28+STK_CHG!E28-INTMARB!E28</f>
        <v>11963.305846947549</v>
      </c>
      <c r="F28" s="10">
        <f>PPRD!F28+RCV_RCY!F28+IMP!F28-EXP!F28+STK_CHG!F28-INTMARB!F28</f>
        <v>10792.451246775579</v>
      </c>
      <c r="G28" s="10">
        <f>PPRD!G28+RCV_RCY!G28+IMP!G28-EXP!G28+STK_CHG!G28-INTMARB!G28</f>
        <v>12667.368873602753</v>
      </c>
      <c r="H28" s="10">
        <f>PPRD!H28+RCV_RCY!H28+IMP!H28-EXP!H28+STK_CHG!H28-INTMARB!H28</f>
        <v>13751.590713671538</v>
      </c>
      <c r="I28" s="10">
        <f>PPRD!I28+RCV_RCY!I28+IMP!I28-EXP!I28+STK_CHG!I28-INTMARB!I28</f>
        <v>13393.62751504729</v>
      </c>
      <c r="J28" s="10">
        <f>PPRD!J28+RCV_RCY!J28+IMP!J28-EXP!J28+STK_CHG!J28-INTMARB!J28</f>
        <v>13298.678847807394</v>
      </c>
      <c r="K28" s="10">
        <f>PPRD!K28+RCV_RCY!K28+IMP!K28-EXP!K28+STK_CHG!K28-INTMARB!K28</f>
        <v>12724.528546861564</v>
      </c>
      <c r="L28" s="10">
        <f>PPRD!L28+RCV_RCY!L28+IMP!L28-EXP!L28+STK_CHG!L28-INTMARB!L28</f>
        <v>11054.445657781596</v>
      </c>
      <c r="M28" s="10">
        <f>PPRD!M28+RCV_RCY!M28+IMP!M28-EXP!M28+STK_CHG!M28-INTMARB!M28</f>
        <v>9903.7247635425592</v>
      </c>
      <c r="N28" s="10">
        <f>PPRD!N28+RCV_RCY!N28+IMP!N28-EXP!N28+STK_CHG!N28-INTMARB!N28</f>
        <v>9469.2797936371462</v>
      </c>
      <c r="O28" s="10">
        <f>PPRD!O28+RCV_RCY!O28+IMP!O28-EXP!O28+STK_CHG!O28-INTMARB!O28</f>
        <v>8711.3250214961299</v>
      </c>
      <c r="P28" s="10">
        <f>PPRD!P28+RCV_RCY!P28+IMP!P28-EXP!P28+STK_CHG!P28-INTMARB!P28</f>
        <v>9285.9533963886497</v>
      </c>
      <c r="Q28" s="10">
        <f>PPRD!Q28+RCV_RCY!Q28+IMP!Q28-EXP!Q28+STK_CHG!Q28-INTMARB!Q28</f>
        <v>10204.552708512467</v>
      </c>
      <c r="R28" s="10">
        <f>PPRD!R28+RCV_RCY!R28+IMP!R28-EXP!R28+STK_CHG!R28-INTMARB!R28</f>
        <v>10267.099140154771</v>
      </c>
      <c r="S28" s="10">
        <f>PPRD!S28+RCV_RCY!S28+IMP!S28-EXP!S28+STK_CHG!S28-INTMARB!S28</f>
        <v>11192.566552020635</v>
      </c>
      <c r="T28" s="10">
        <f>PPRD!T28+RCV_RCY!T28+IMP!T28-EXP!T28+STK_CHG!T28-INTMARB!T28</f>
        <v>11336.348925193462</v>
      </c>
      <c r="U28" s="10">
        <f>PPRD!U28+RCV_RCY!U28+IMP!U28-EXP!U28+STK_CHG!U28-INTMARB!U28</f>
        <v>11559.660705073085</v>
      </c>
      <c r="V28" s="10">
        <f>PPRD!V28+RCV_RCY!V28+IMP!V28-EXP!V28+STK_CHG!V28-INTMARB!V28</f>
        <v>11853.765348237317</v>
      </c>
      <c r="W28" s="10">
        <f>PPRD!W28+RCV_RCY!W28+IMP!W28-EXP!W28+STK_CHG!W28-INTMARB!W28</f>
        <v>10398.321496130697</v>
      </c>
      <c r="X28" s="10">
        <f>PPRD!X28+RCV_RCY!X28+IMP!X28-EXP!X28+STK_CHG!X28-INTMARB!X28</f>
        <v>9981.0296646603601</v>
      </c>
    </row>
    <row r="29" spans="1:24" ht="11.25" customHeight="1" x14ac:dyDescent="0.2">
      <c r="A29" s="41" t="s">
        <v>47</v>
      </c>
      <c r="B29" s="9" t="s">
        <v>48</v>
      </c>
      <c r="C29" s="10">
        <f>PPRD!C29+RCV_RCY!C29+IMP!C29-EXP!C29+STK_CHG!C29-INTMARB!C29</f>
        <v>239.64359415305248</v>
      </c>
      <c r="D29" s="10">
        <f>PPRD!D29+RCV_RCY!D29+IMP!D29-EXP!D29+STK_CHG!D29-INTMARB!D29</f>
        <v>299.30799656061907</v>
      </c>
      <c r="E29" s="10">
        <f>PPRD!E29+RCV_RCY!E29+IMP!E29-EXP!E29+STK_CHG!E29-INTMARB!E29</f>
        <v>312.2498710232158</v>
      </c>
      <c r="F29" s="10">
        <f>PPRD!F29+RCV_RCY!F29+IMP!F29-EXP!F29+STK_CHG!F29-INTMARB!F29</f>
        <v>286.00171969045567</v>
      </c>
      <c r="G29" s="10">
        <f>PPRD!G29+RCV_RCY!G29+IMP!G29-EXP!G29+STK_CHG!G29-INTMARB!G29</f>
        <v>258.64625967325884</v>
      </c>
      <c r="H29" s="10">
        <f>PPRD!H29+RCV_RCY!H29+IMP!H29-EXP!H29+STK_CHG!H29-INTMARB!H29</f>
        <v>263.63439380911439</v>
      </c>
      <c r="I29" s="10">
        <f>PPRD!I29+RCV_RCY!I29+IMP!I29-EXP!I29+STK_CHG!I29-INTMARB!I29</f>
        <v>258.84204643164225</v>
      </c>
      <c r="J29" s="10">
        <f>PPRD!J29+RCV_RCY!J29+IMP!J29-EXP!J29+STK_CHG!J29-INTMARB!J29</f>
        <v>245.67162510748068</v>
      </c>
      <c r="K29" s="10">
        <f>PPRD!K29+RCV_RCY!K29+IMP!K29-EXP!K29+STK_CHG!K29-INTMARB!K29</f>
        <v>214.04987102321581</v>
      </c>
      <c r="L29" s="10">
        <f>PPRD!L29+RCV_RCY!L29+IMP!L29-EXP!L29+STK_CHG!L29-INTMARB!L29</f>
        <v>128.75993121238179</v>
      </c>
      <c r="M29" s="10">
        <f>PPRD!M29+RCV_RCY!M29+IMP!M29-EXP!M29+STK_CHG!M29-INTMARB!M29</f>
        <v>137.02897678417889</v>
      </c>
      <c r="N29" s="10">
        <f>PPRD!N29+RCV_RCY!N29+IMP!N29-EXP!N29+STK_CHG!N29-INTMARB!N29</f>
        <v>178.3738607050731</v>
      </c>
      <c r="O29" s="10">
        <f>PPRD!O29+RCV_RCY!O29+IMP!O29-EXP!O29+STK_CHG!O29-INTMARB!O29</f>
        <v>146.47927773000853</v>
      </c>
      <c r="P29" s="10">
        <f>PPRD!P29+RCV_RCY!P29+IMP!P29-EXP!P29+STK_CHG!P29-INTMARB!P29</f>
        <v>102.77171109200343</v>
      </c>
      <c r="Q29" s="10">
        <f>PPRD!Q29+RCV_RCY!Q29+IMP!Q29-EXP!Q29+STK_CHG!Q29-INTMARB!Q29</f>
        <v>103.95305245055893</v>
      </c>
      <c r="R29" s="10">
        <f>PPRD!R29+RCV_RCY!R29+IMP!R29-EXP!R29+STK_CHG!R29-INTMARB!R29</f>
        <v>120.49097162510748</v>
      </c>
      <c r="S29" s="10">
        <f>PPRD!S29+RCV_RCY!S29+IMP!S29-EXP!S29+STK_CHG!S29-INTMARB!S29</f>
        <v>97.704041272570905</v>
      </c>
      <c r="T29" s="10">
        <f>PPRD!T29+RCV_RCY!T29+IMP!T29-EXP!T29+STK_CHG!T29-INTMARB!T29</f>
        <v>85.075494411006034</v>
      </c>
      <c r="U29" s="10">
        <f>PPRD!U29+RCV_RCY!U29+IMP!U29-EXP!U29+STK_CHG!U29-INTMARB!U29</f>
        <v>88.09277730008597</v>
      </c>
      <c r="V29" s="10">
        <f>PPRD!V29+RCV_RCY!V29+IMP!V29-EXP!V29+STK_CHG!V29-INTMARB!V29</f>
        <v>116.90103181427345</v>
      </c>
      <c r="W29" s="10">
        <f>PPRD!W29+RCV_RCY!W29+IMP!W29-EXP!W29+STK_CHG!W29-INTMARB!W29</f>
        <v>114.06827171109197</v>
      </c>
      <c r="X29" s="10">
        <f>PPRD!X29+RCV_RCY!X29+IMP!X29-EXP!X29+STK_CHG!X29-INTMARB!X29</f>
        <v>101.3256233877902</v>
      </c>
    </row>
    <row r="30" spans="1:24" ht="11.25" customHeight="1" x14ac:dyDescent="0.2">
      <c r="A30" s="41" t="s">
        <v>49</v>
      </c>
      <c r="B30" s="9" t="s">
        <v>50</v>
      </c>
      <c r="C30" s="10">
        <f>PPRD!C30+RCV_RCY!C30+IMP!C30-EXP!C30+STK_CHG!C30-INTMARB!C30</f>
        <v>31.838177128116939</v>
      </c>
      <c r="D30" s="10">
        <f>PPRD!D30+RCV_RCY!D30+IMP!D30-EXP!D30+STK_CHG!D30-INTMARB!D30</f>
        <v>2.0540842648323299</v>
      </c>
      <c r="E30" s="10">
        <f>PPRD!E30+RCV_RCY!E30+IMP!E30-EXP!E30+STK_CHG!E30-INTMARB!E30</f>
        <v>0</v>
      </c>
      <c r="F30" s="10">
        <f>PPRD!F30+RCV_RCY!F30+IMP!F30-EXP!F30+STK_CHG!F30-INTMARB!F30</f>
        <v>0</v>
      </c>
      <c r="G30" s="10">
        <f>PPRD!G30+RCV_RCY!G30+IMP!G30-EXP!G30+STK_CHG!G30-INTMARB!G30</f>
        <v>0</v>
      </c>
      <c r="H30" s="10">
        <f>PPRD!H30+RCV_RCY!H30+IMP!H30-EXP!H30+STK_CHG!H30-INTMARB!H30</f>
        <v>0</v>
      </c>
      <c r="I30" s="10">
        <f>PPRD!I30+RCV_RCY!I30+IMP!I30-EXP!I30+STK_CHG!I30-INTMARB!I30</f>
        <v>0</v>
      </c>
      <c r="J30" s="10">
        <f>PPRD!J30+RCV_RCY!J30+IMP!J30-EXP!J30+STK_CHG!J30-INTMARB!J30</f>
        <v>0</v>
      </c>
      <c r="K30" s="10">
        <f>PPRD!K30+RCV_RCY!K30+IMP!K30-EXP!K30+STK_CHG!K30-INTMARB!K30</f>
        <v>45.18968185726569</v>
      </c>
      <c r="L30" s="10">
        <f>PPRD!L30+RCV_RCY!L30+IMP!L30-EXP!L30+STK_CHG!L30-INTMARB!L30</f>
        <v>36.97334479793637</v>
      </c>
      <c r="M30" s="10">
        <f>PPRD!M30+RCV_RCY!M30+IMP!M30-EXP!M30+STK_CHG!M30-INTMARB!M30</f>
        <v>18.486672398968189</v>
      </c>
      <c r="N30" s="10">
        <f>PPRD!N30+RCV_RCY!N30+IMP!N30-EXP!N30+STK_CHG!N30-INTMARB!N30</f>
        <v>3.0810834049871021</v>
      </c>
      <c r="O30" s="10">
        <f>PPRD!O30+RCV_RCY!O30+IMP!O30-EXP!O30+STK_CHG!O30-INTMARB!O30</f>
        <v>0</v>
      </c>
      <c r="P30" s="10">
        <f>PPRD!P30+RCV_RCY!P30+IMP!P30-EXP!P30+STK_CHG!P30-INTMARB!P30</f>
        <v>184.86672398968179</v>
      </c>
      <c r="Q30" s="10">
        <f>PPRD!Q30+RCV_RCY!Q30+IMP!Q30-EXP!Q30+STK_CHG!Q30-INTMARB!Q30</f>
        <v>367.67936371453129</v>
      </c>
      <c r="R30" s="10">
        <f>PPRD!R30+RCV_RCY!R30+IMP!R30-EXP!R30+STK_CHG!R30-INTMARB!R30</f>
        <v>546.38383490971626</v>
      </c>
      <c r="S30" s="10">
        <f>PPRD!S30+RCV_RCY!S30+IMP!S30-EXP!S30+STK_CHG!S30-INTMARB!S30</f>
        <v>468.32906276870159</v>
      </c>
      <c r="T30" s="10">
        <f>PPRD!T30+RCV_RCY!T30+IMP!T30-EXP!T30+STK_CHG!T30-INTMARB!T30</f>
        <v>691.64909716251066</v>
      </c>
      <c r="U30" s="10">
        <f>PPRD!U30+RCV_RCY!U30+IMP!U30-EXP!U30+STK_CHG!U30-INTMARB!U30</f>
        <v>610.94135855545994</v>
      </c>
      <c r="V30" s="10">
        <f>PPRD!V30+RCV_RCY!V30+IMP!V30-EXP!V30+STK_CHG!V30-INTMARB!V30</f>
        <v>691.47239896818564</v>
      </c>
      <c r="W30" s="10">
        <f>PPRD!W30+RCV_RCY!W30+IMP!W30-EXP!W30+STK_CHG!W30-INTMARB!W30</f>
        <v>761.15692175408412</v>
      </c>
      <c r="X30" s="10">
        <f>PPRD!X30+RCV_RCY!X30+IMP!X30-EXP!X30+STK_CHG!X30-INTMARB!X30</f>
        <v>913.39363714531373</v>
      </c>
    </row>
    <row r="31" spans="1:24" ht="11.25" customHeight="1" x14ac:dyDescent="0.2">
      <c r="A31" s="41" t="s">
        <v>51</v>
      </c>
      <c r="B31" s="9" t="s">
        <v>52</v>
      </c>
      <c r="C31" s="10">
        <f>PPRD!C31+RCV_RCY!C31+IMP!C31-EXP!C31+STK_CHG!C31-INTMARB!C31</f>
        <v>53.800000000000004</v>
      </c>
      <c r="D31" s="10">
        <f>PPRD!D31+RCV_RCY!D31+IMP!D31-EXP!D31+STK_CHG!D31-INTMARB!D31</f>
        <v>35.528288907996561</v>
      </c>
      <c r="E31" s="10">
        <f>PPRD!E31+RCV_RCY!E31+IMP!E31-EXP!E31+STK_CHG!E31-INTMARB!E31</f>
        <v>0</v>
      </c>
      <c r="F31" s="10">
        <f>PPRD!F31+RCV_RCY!F31+IMP!F31-EXP!F31+STK_CHG!F31-INTMARB!F31</f>
        <v>0</v>
      </c>
      <c r="G31" s="10">
        <f>PPRD!G31+RCV_RCY!G31+IMP!G31-EXP!G31+STK_CHG!G31-INTMARB!G31</f>
        <v>0</v>
      </c>
      <c r="H31" s="10">
        <f>PPRD!H31+RCV_RCY!H31+IMP!H31-EXP!H31+STK_CHG!H31-INTMARB!H31</f>
        <v>279.15116079105763</v>
      </c>
      <c r="I31" s="10">
        <f>PPRD!I31+RCV_RCY!I31+IMP!I31-EXP!I31+STK_CHG!I31-INTMARB!I31</f>
        <v>25.37738607050731</v>
      </c>
      <c r="J31" s="10">
        <f>PPRD!J31+RCV_RCY!J31+IMP!J31-EXP!J31+STK_CHG!J31-INTMARB!J31</f>
        <v>0</v>
      </c>
      <c r="K31" s="10">
        <f>PPRD!K31+RCV_RCY!K31+IMP!K31-EXP!K31+STK_CHG!K31-INTMARB!K31</f>
        <v>180.14617368873598</v>
      </c>
      <c r="L31" s="10">
        <f>PPRD!L31+RCV_RCY!L31+IMP!L31-EXP!L31+STK_CHG!L31-INTMARB!L31</f>
        <v>220.56921754084263</v>
      </c>
      <c r="M31" s="10">
        <f>PPRD!M31+RCV_RCY!M31+IMP!M31-EXP!M31+STK_CHG!M31-INTMARB!M31</f>
        <v>180.14617368873596</v>
      </c>
      <c r="N31" s="10">
        <f>PPRD!N31+RCV_RCY!N31+IMP!N31-EXP!N31+STK_CHG!N31-INTMARB!N31</f>
        <v>136.20808254514185</v>
      </c>
      <c r="O31" s="10">
        <f>PPRD!O31+RCV_RCY!O31+IMP!O31-EXP!O31+STK_CHG!O31-INTMARB!O31</f>
        <v>59.75580395528803</v>
      </c>
      <c r="P31" s="10">
        <f>PPRD!P31+RCV_RCY!P31+IMP!P31-EXP!P31+STK_CHG!P31-INTMARB!P31</f>
        <v>65.028374892519352</v>
      </c>
      <c r="Q31" s="10">
        <f>PPRD!Q31+RCV_RCY!Q31+IMP!Q31-EXP!Q31+STK_CHG!Q31-INTMARB!Q31</f>
        <v>159.05588993981087</v>
      </c>
      <c r="R31" s="10">
        <f>PPRD!R31+RCV_RCY!R31+IMP!R31-EXP!R31+STK_CHG!R31-INTMARB!R31</f>
        <v>89.633705932932116</v>
      </c>
      <c r="S31" s="10">
        <f>PPRD!S31+RCV_RCY!S31+IMP!S31-EXP!S31+STK_CHG!S31-INTMARB!S31</f>
        <v>121.76913155631989</v>
      </c>
      <c r="T31" s="10">
        <f>PPRD!T31+RCV_RCY!T31+IMP!T31-EXP!T31+STK_CHG!T31-INTMARB!T31</f>
        <v>164.82760103181423</v>
      </c>
      <c r="U31" s="10">
        <f>PPRD!U31+RCV_RCY!U31+IMP!U31-EXP!U31+STK_CHG!U31-INTMARB!U31</f>
        <v>171.17850386930351</v>
      </c>
      <c r="V31" s="10">
        <f>PPRD!V31+RCV_RCY!V31+IMP!V31-EXP!V31+STK_CHG!V31-INTMARB!V31</f>
        <v>253.70558899398114</v>
      </c>
      <c r="W31" s="10">
        <f>PPRD!W31+RCV_RCY!W31+IMP!W31-EXP!W31+STK_CHG!W31-INTMARB!W31</f>
        <v>251.78718830610489</v>
      </c>
      <c r="X31" s="10">
        <f>PPRD!X31+RCV_RCY!X31+IMP!X31-EXP!X31+STK_CHG!X31-INTMARB!X31</f>
        <v>291.7006018916594</v>
      </c>
    </row>
    <row r="32" spans="1:24" ht="11.25" customHeight="1" x14ac:dyDescent="0.2">
      <c r="A32" s="41" t="s">
        <v>53</v>
      </c>
      <c r="B32" s="9" t="s">
        <v>54</v>
      </c>
      <c r="C32" s="10">
        <f>PPRD!C32+RCV_RCY!C32+IMP!C32-EXP!C32+STK_CHG!C32-INTMARB!C32</f>
        <v>0</v>
      </c>
      <c r="D32" s="10">
        <f>PPRD!D32+RCV_RCY!D32+IMP!D32-EXP!D32+STK_CHG!D32-INTMARB!D32</f>
        <v>0</v>
      </c>
      <c r="E32" s="10">
        <f>PPRD!E32+RCV_RCY!E32+IMP!E32-EXP!E32+STK_CHG!E32-INTMARB!E32</f>
        <v>1309.4726569217539</v>
      </c>
      <c r="F32" s="10">
        <f>PPRD!F32+RCV_RCY!F32+IMP!F32-EXP!F32+STK_CHG!F32-INTMARB!F32</f>
        <v>1296.2763542562341</v>
      </c>
      <c r="G32" s="10">
        <f>PPRD!G32+RCV_RCY!G32+IMP!G32-EXP!G32+STK_CHG!G32-INTMARB!G32</f>
        <v>0</v>
      </c>
      <c r="H32" s="10">
        <f>PPRD!H32+RCV_RCY!H32+IMP!H32-EXP!H32+STK_CHG!H32-INTMARB!H32</f>
        <v>300.46809974204638</v>
      </c>
      <c r="I32" s="10">
        <f>PPRD!I32+RCV_RCY!I32+IMP!I32-EXP!I32+STK_CHG!I32-INTMARB!I32</f>
        <v>673.00799656061906</v>
      </c>
      <c r="J32" s="10">
        <f>PPRD!J32+RCV_RCY!J32+IMP!J32-EXP!J32+STK_CHG!J32-INTMARB!J32</f>
        <v>162.41521926053309</v>
      </c>
      <c r="K32" s="10">
        <f>PPRD!K32+RCV_RCY!K32+IMP!K32-EXP!K32+STK_CHG!K32-INTMARB!K32</f>
        <v>10.150988822012041</v>
      </c>
      <c r="L32" s="10">
        <f>PPRD!L32+RCV_RCY!L32+IMP!L32-EXP!L32+STK_CHG!L32-INTMARB!L32</f>
        <v>0</v>
      </c>
      <c r="M32" s="10">
        <f>PPRD!M32+RCV_RCY!M32+IMP!M32-EXP!M32+STK_CHG!M32-INTMARB!M32</f>
        <v>5.0754944110060194</v>
      </c>
      <c r="N32" s="10">
        <f>PPRD!N32+RCV_RCY!N32+IMP!N32-EXP!N32+STK_CHG!N32-INTMARB!N32</f>
        <v>0</v>
      </c>
      <c r="O32" s="10">
        <f>PPRD!O32+RCV_RCY!O32+IMP!O32-EXP!O32+STK_CHG!O32-INTMARB!O32</f>
        <v>0</v>
      </c>
      <c r="P32" s="10">
        <f>PPRD!P32+RCV_RCY!P32+IMP!P32-EXP!P32+STK_CHG!P32-INTMARB!P32</f>
        <v>0</v>
      </c>
      <c r="Q32" s="10">
        <f>PPRD!Q32+RCV_RCY!Q32+IMP!Q32-EXP!Q32+STK_CHG!Q32-INTMARB!Q32</f>
        <v>0</v>
      </c>
      <c r="R32" s="10">
        <f>PPRD!R32+RCV_RCY!R32+IMP!R32-EXP!R32+STK_CHG!R32-INTMARB!R32</f>
        <v>0</v>
      </c>
      <c r="S32" s="10">
        <f>PPRD!S32+RCV_RCY!S32+IMP!S32-EXP!S32+STK_CHG!S32-INTMARB!S32</f>
        <v>0</v>
      </c>
      <c r="T32" s="10">
        <f>PPRD!T32+RCV_RCY!T32+IMP!T32-EXP!T32+STK_CHG!T32-INTMARB!T32</f>
        <v>0</v>
      </c>
      <c r="U32" s="10">
        <f>PPRD!U32+RCV_RCY!U32+IMP!U32-EXP!U32+STK_CHG!U32-INTMARB!U32</f>
        <v>0</v>
      </c>
      <c r="V32" s="10">
        <f>PPRD!V32+RCV_RCY!V32+IMP!V32-EXP!V32+STK_CHG!V32-INTMARB!V32</f>
        <v>0</v>
      </c>
      <c r="W32" s="10">
        <f>PPRD!W32+RCV_RCY!W32+IMP!W32-EXP!W32+STK_CHG!W32-INTMARB!W32</f>
        <v>0</v>
      </c>
      <c r="X32" s="10">
        <f>PPRD!X32+RCV_RCY!X32+IMP!X32-EXP!X32+STK_CHG!X32-INTMARB!X32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-1026.4809974204634</v>
      </c>
      <c r="D33" s="29">
        <f t="shared" si="18"/>
        <v>-473.99208942390499</v>
      </c>
      <c r="E33" s="29">
        <f t="shared" si="18"/>
        <v>-2706.7998280309544</v>
      </c>
      <c r="F33" s="29">
        <f t="shared" si="18"/>
        <v>-1725.7237317282893</v>
      </c>
      <c r="G33" s="29">
        <f t="shared" si="18"/>
        <v>-2751.62158211522</v>
      </c>
      <c r="H33" s="29">
        <f t="shared" si="18"/>
        <v>-4797.8390369733452</v>
      </c>
      <c r="I33" s="29">
        <f t="shared" si="18"/>
        <v>-3884.1438521066202</v>
      </c>
      <c r="J33" s="29">
        <f t="shared" si="18"/>
        <v>-3423.0977644024083</v>
      </c>
      <c r="K33" s="29">
        <f t="shared" si="18"/>
        <v>-3227.9949269131548</v>
      </c>
      <c r="L33" s="29">
        <f t="shared" si="18"/>
        <v>-2829.8291487532242</v>
      </c>
      <c r="M33" s="29">
        <f t="shared" si="18"/>
        <v>-1602.7669819432506</v>
      </c>
      <c r="N33" s="29">
        <f t="shared" si="18"/>
        <v>-1152.6026655202065</v>
      </c>
      <c r="O33" s="29">
        <f t="shared" si="18"/>
        <v>-523.55606190885669</v>
      </c>
      <c r="P33" s="29">
        <f t="shared" si="18"/>
        <v>-1666.7931212381773</v>
      </c>
      <c r="Q33" s="29">
        <f t="shared" si="18"/>
        <v>-2855.5503869303525</v>
      </c>
      <c r="R33" s="29">
        <f t="shared" si="18"/>
        <v>-2375.0838349097162</v>
      </c>
      <c r="S33" s="29">
        <f t="shared" si="18"/>
        <v>-3048.2206362854677</v>
      </c>
      <c r="T33" s="29">
        <f t="shared" si="18"/>
        <v>-2644.7668099742045</v>
      </c>
      <c r="U33" s="29">
        <f t="shared" si="18"/>
        <v>-2708.8576096302645</v>
      </c>
      <c r="V33" s="29">
        <f t="shared" si="18"/>
        <v>-3025.9109200343933</v>
      </c>
      <c r="W33" s="29">
        <f t="shared" si="18"/>
        <v>-1883.7463456577823</v>
      </c>
      <c r="X33" s="29">
        <f t="shared" ref="X33" si="19">SUM(X34:X50)</f>
        <v>-775.35288048151278</v>
      </c>
    </row>
    <row r="34" spans="1:24" ht="11.25" customHeight="1" x14ac:dyDescent="0.2">
      <c r="A34" s="41" t="s">
        <v>55</v>
      </c>
      <c r="B34" s="9" t="s">
        <v>56</v>
      </c>
      <c r="C34" s="10">
        <f>PPRD!C34+RCV_RCY!C34+IMP!C34-EXP!C34+STK_CHG!C34-INTMARB!C34</f>
        <v>0</v>
      </c>
      <c r="D34" s="10">
        <f>PPRD!D34+RCV_RCY!D34+IMP!D34-EXP!D34+STK_CHG!D34-INTMARB!D34</f>
        <v>0</v>
      </c>
      <c r="E34" s="10">
        <f>PPRD!E34+RCV_RCY!E34+IMP!E34-EXP!E34+STK_CHG!E34-INTMARB!E34</f>
        <v>0</v>
      </c>
      <c r="F34" s="10">
        <f>PPRD!F34+RCV_RCY!F34+IMP!F34-EXP!F34+STK_CHG!F34-INTMARB!F34</f>
        <v>0</v>
      </c>
      <c r="G34" s="10">
        <f>PPRD!G34+RCV_RCY!G34+IMP!G34-EXP!G34+STK_CHG!G34-INTMARB!G34</f>
        <v>0</v>
      </c>
      <c r="H34" s="10">
        <f>PPRD!H34+RCV_RCY!H34+IMP!H34-EXP!H34+STK_CHG!H34-INTMARB!H34</f>
        <v>0</v>
      </c>
      <c r="I34" s="10">
        <f>PPRD!I34+RCV_RCY!I34+IMP!I34-EXP!I34+STK_CHG!I34-INTMARB!I34</f>
        <v>0</v>
      </c>
      <c r="J34" s="10">
        <f>PPRD!J34+RCV_RCY!J34+IMP!J34-EXP!J34+STK_CHG!J34-INTMARB!J34</f>
        <v>0</v>
      </c>
      <c r="K34" s="10">
        <f>PPRD!K34+RCV_RCY!K34+IMP!K34-EXP!K34+STK_CHG!K34-INTMARB!K34</f>
        <v>0</v>
      </c>
      <c r="L34" s="10">
        <f>PPRD!L34+RCV_RCY!L34+IMP!L34-EXP!L34+STK_CHG!L34-INTMARB!L34</f>
        <v>0</v>
      </c>
      <c r="M34" s="10">
        <f>PPRD!M34+RCV_RCY!M34+IMP!M34-EXP!M34+STK_CHG!M34-INTMARB!M34</f>
        <v>0</v>
      </c>
      <c r="N34" s="10">
        <f>PPRD!N34+RCV_RCY!N34+IMP!N34-EXP!N34+STK_CHG!N34-INTMARB!N34</f>
        <v>0</v>
      </c>
      <c r="O34" s="10">
        <f>PPRD!O34+RCV_RCY!O34+IMP!O34-EXP!O34+STK_CHG!O34-INTMARB!O34</f>
        <v>0</v>
      </c>
      <c r="P34" s="10">
        <f>PPRD!P34+RCV_RCY!P34+IMP!P34-EXP!P34+STK_CHG!P34-INTMARB!P34</f>
        <v>0</v>
      </c>
      <c r="Q34" s="10">
        <f>PPRD!Q34+RCV_RCY!Q34+IMP!Q34-EXP!Q34+STK_CHG!Q34-INTMARB!Q34</f>
        <v>0</v>
      </c>
      <c r="R34" s="10">
        <f>PPRD!R34+RCV_RCY!R34+IMP!R34-EXP!R34+STK_CHG!R34-INTMARB!R34</f>
        <v>0</v>
      </c>
      <c r="S34" s="10">
        <f>PPRD!S34+RCV_RCY!S34+IMP!S34-EXP!S34+STK_CHG!S34-INTMARB!S34</f>
        <v>0</v>
      </c>
      <c r="T34" s="10">
        <f>PPRD!T34+RCV_RCY!T34+IMP!T34-EXP!T34+STK_CHG!T34-INTMARB!T34</f>
        <v>0</v>
      </c>
      <c r="U34" s="10">
        <f>PPRD!U34+RCV_RCY!U34+IMP!U34-EXP!U34+STK_CHG!U34-INTMARB!U34</f>
        <v>0</v>
      </c>
      <c r="V34" s="10">
        <f>PPRD!V34+RCV_RCY!V34+IMP!V34-EXP!V34+STK_CHG!V34-INTMARB!V34</f>
        <v>0</v>
      </c>
      <c r="W34" s="10">
        <f>PPRD!W34+RCV_RCY!W34+IMP!W34-EXP!W34+STK_CHG!W34-INTMARB!W34</f>
        <v>0</v>
      </c>
      <c r="X34" s="10">
        <f>PPRD!X34+RCV_RCY!X34+IMP!X34-EXP!X34+STK_CHG!X34-INTMARB!X34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PPRD!C35+RCV_RCY!C35+IMP!C35-EXP!C35+STK_CHG!C35-INTMARB!C35</f>
        <v>0</v>
      </c>
      <c r="D35" s="10">
        <f>PPRD!D35+RCV_RCY!D35+IMP!D35-EXP!D35+STK_CHG!D35-INTMARB!D35</f>
        <v>0</v>
      </c>
      <c r="E35" s="10">
        <f>PPRD!E35+RCV_RCY!E35+IMP!E35-EXP!E35+STK_CHG!E35-INTMARB!E35</f>
        <v>0</v>
      </c>
      <c r="F35" s="10">
        <f>PPRD!F35+RCV_RCY!F35+IMP!F35-EXP!F35+STK_CHG!F35-INTMARB!F35</f>
        <v>0</v>
      </c>
      <c r="G35" s="10">
        <f>PPRD!G35+RCV_RCY!G35+IMP!G35-EXP!G35+STK_CHG!G35-INTMARB!G35</f>
        <v>0</v>
      </c>
      <c r="H35" s="10">
        <f>PPRD!H35+RCV_RCY!H35+IMP!H35-EXP!H35+STK_CHG!H35-INTMARB!H35</f>
        <v>0</v>
      </c>
      <c r="I35" s="10">
        <f>PPRD!I35+RCV_RCY!I35+IMP!I35-EXP!I35+STK_CHG!I35-INTMARB!I35</f>
        <v>0</v>
      </c>
      <c r="J35" s="10">
        <f>PPRD!J35+RCV_RCY!J35+IMP!J35-EXP!J35+STK_CHG!J35-INTMARB!J35</f>
        <v>0</v>
      </c>
      <c r="K35" s="10">
        <f>PPRD!K35+RCV_RCY!K35+IMP!K35-EXP!K35+STK_CHG!K35-INTMARB!K35</f>
        <v>0</v>
      </c>
      <c r="L35" s="10">
        <f>PPRD!L35+RCV_RCY!L35+IMP!L35-EXP!L35+STK_CHG!L35-INTMARB!L35</f>
        <v>0</v>
      </c>
      <c r="M35" s="10">
        <f>PPRD!M35+RCV_RCY!M35+IMP!M35-EXP!M35+STK_CHG!M35-INTMARB!M35</f>
        <v>0</v>
      </c>
      <c r="N35" s="10">
        <f>PPRD!N35+RCV_RCY!N35+IMP!N35-EXP!N35+STK_CHG!N35-INTMARB!N35</f>
        <v>0</v>
      </c>
      <c r="O35" s="10">
        <f>PPRD!O35+RCV_RCY!O35+IMP!O35-EXP!O35+STK_CHG!O35-INTMARB!O35</f>
        <v>0</v>
      </c>
      <c r="P35" s="10">
        <f>PPRD!P35+RCV_RCY!P35+IMP!P35-EXP!P35+STK_CHG!P35-INTMARB!P35</f>
        <v>0</v>
      </c>
      <c r="Q35" s="10">
        <f>PPRD!Q35+RCV_RCY!Q35+IMP!Q35-EXP!Q35+STK_CHG!Q35-INTMARB!Q35</f>
        <v>0</v>
      </c>
      <c r="R35" s="10">
        <f>PPRD!R35+RCV_RCY!R35+IMP!R35-EXP!R35+STK_CHG!R35-INTMARB!R35</f>
        <v>0</v>
      </c>
      <c r="S35" s="10">
        <f>PPRD!S35+RCV_RCY!S35+IMP!S35-EXP!S35+STK_CHG!S35-INTMARB!S35</f>
        <v>0</v>
      </c>
      <c r="T35" s="10">
        <f>PPRD!T35+RCV_RCY!T35+IMP!T35-EXP!T35+STK_CHG!T35-INTMARB!T35</f>
        <v>0</v>
      </c>
      <c r="U35" s="10">
        <f>PPRD!U35+RCV_RCY!U35+IMP!U35-EXP!U35+STK_CHG!U35-INTMARB!U35</f>
        <v>0</v>
      </c>
      <c r="V35" s="10">
        <f>PPRD!V35+RCV_RCY!V35+IMP!V35-EXP!V35+STK_CHG!V35-INTMARB!V35</f>
        <v>0</v>
      </c>
      <c r="W35" s="10">
        <f>PPRD!W35+RCV_RCY!W35+IMP!W35-EXP!W35+STK_CHG!W35-INTMARB!W35</f>
        <v>0</v>
      </c>
      <c r="X35" s="10">
        <f>PPRD!X35+RCV_RCY!X35+IMP!X35-EXP!X35+STK_CHG!X35-INTMARB!X35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PPRD!C36+RCV_RCY!C36+IMP!C36-EXP!C36+STK_CHG!C36-INTMARB!C36</f>
        <v>-53.097850386930354</v>
      </c>
      <c r="D36" s="10">
        <f>PPRD!D36+RCV_RCY!D36+IMP!D36-EXP!D36+STK_CHG!D36-INTMARB!D36</f>
        <v>-14.686672398968181</v>
      </c>
      <c r="E36" s="10">
        <f>PPRD!E36+RCV_RCY!E36+IMP!E36-EXP!E36+STK_CHG!E36-INTMARB!E36</f>
        <v>-28.243508168529658</v>
      </c>
      <c r="F36" s="10">
        <f>PPRD!F36+RCV_RCY!F36+IMP!F36-EXP!F36+STK_CHG!F36-INTMARB!F36</f>
        <v>19.205674978503861</v>
      </c>
      <c r="G36" s="10">
        <f>PPRD!G36+RCV_RCY!G36+IMP!G36-EXP!G36+STK_CHG!G36-INTMARB!G36</f>
        <v>28.243508168529658</v>
      </c>
      <c r="H36" s="10">
        <f>PPRD!H36+RCV_RCY!H36+IMP!H36-EXP!H36+STK_CHG!H36-INTMARB!H36</f>
        <v>-9.1976784178847737</v>
      </c>
      <c r="I36" s="10">
        <f>PPRD!I36+RCV_RCY!I36+IMP!I36-EXP!I36+STK_CHG!I36-INTMARB!I36</f>
        <v>-57.49019776440236</v>
      </c>
      <c r="J36" s="10">
        <f>PPRD!J36+RCV_RCY!J36+IMP!J36-EXP!J36+STK_CHG!J36-INTMARB!J36</f>
        <v>-31.042132416165092</v>
      </c>
      <c r="K36" s="10">
        <f>PPRD!K36+RCV_RCY!K36+IMP!K36-EXP!K36+STK_CHG!K36-INTMARB!K36</f>
        <v>-39.09002579535688</v>
      </c>
      <c r="L36" s="10">
        <f>PPRD!L36+RCV_RCY!L36+IMP!L36-EXP!L36+STK_CHG!L36-INTMARB!L36</f>
        <v>-137.98512467755796</v>
      </c>
      <c r="M36" s="10">
        <f>PPRD!M36+RCV_RCY!M36+IMP!M36-EXP!M36+STK_CHG!M36-INTMARB!M36</f>
        <v>-111.52175408426486</v>
      </c>
      <c r="N36" s="10">
        <f>PPRD!N36+RCV_RCY!N36+IMP!N36-EXP!N36+STK_CHG!N36-INTMARB!N36</f>
        <v>-110.37205503009466</v>
      </c>
      <c r="O36" s="10">
        <f>PPRD!O36+RCV_RCY!O36+IMP!O36-EXP!O36+STK_CHG!O36-INTMARB!O36</f>
        <v>-113.82115219260533</v>
      </c>
      <c r="P36" s="10">
        <f>PPRD!P36+RCV_RCY!P36+IMP!P36-EXP!P36+STK_CHG!P36-INTMARB!P36</f>
        <v>-97.725279449699144</v>
      </c>
      <c r="Q36" s="10">
        <f>PPRD!Q36+RCV_RCY!Q36+IMP!Q36-EXP!Q36+STK_CHG!Q36-INTMARB!Q36</f>
        <v>-85.078417884780706</v>
      </c>
      <c r="R36" s="10">
        <f>PPRD!R36+RCV_RCY!R36+IMP!R36-EXP!R36+STK_CHG!R36-INTMARB!R36</f>
        <v>-86.22811693895099</v>
      </c>
      <c r="S36" s="10">
        <f>PPRD!S36+RCV_RCY!S36+IMP!S36-EXP!S36+STK_CHG!S36-INTMARB!S36</f>
        <v>-134.81711092003442</v>
      </c>
      <c r="T36" s="10">
        <f>PPRD!T36+RCV_RCY!T36+IMP!T36-EXP!T36+STK_CHG!T36-INTMARB!T36</f>
        <v>-97.443680137575257</v>
      </c>
      <c r="U36" s="10">
        <f>PPRD!U36+RCV_RCY!U36+IMP!U36-EXP!U36+STK_CHG!U36-INTMARB!U36</f>
        <v>-115.55606190885641</v>
      </c>
      <c r="V36" s="10">
        <f>PPRD!V36+RCV_RCY!V36+IMP!V36-EXP!V36+STK_CHG!V36-INTMARB!V36</f>
        <v>-138.54264832330173</v>
      </c>
      <c r="W36" s="10">
        <f>PPRD!W36+RCV_RCY!W36+IMP!W36-EXP!W36+STK_CHG!W36-INTMARB!W36</f>
        <v>-92.317368873602732</v>
      </c>
      <c r="X36" s="10">
        <f>PPRD!X36+RCV_RCY!X36+IMP!X36-EXP!X36+STK_CHG!X36-INTMARB!X36</f>
        <v>-51.742046431642216</v>
      </c>
    </row>
    <row r="37" spans="1:24" ht="11.25" customHeight="1" x14ac:dyDescent="0.2">
      <c r="A37" s="41" t="s">
        <v>61</v>
      </c>
      <c r="B37" s="9" t="s">
        <v>62</v>
      </c>
      <c r="C37" s="10">
        <f>PPRD!C37+RCV_RCY!C37+IMP!C37-EXP!C37+STK_CHG!C37-INTMARB!C37</f>
        <v>-1131.0953568357688</v>
      </c>
      <c r="D37" s="10">
        <f>PPRD!D37+RCV_RCY!D37+IMP!D37-EXP!D37+STK_CHG!D37-INTMARB!D37</f>
        <v>-1128.9791917454861</v>
      </c>
      <c r="E37" s="10">
        <f>PPRD!E37+RCV_RCY!E37+IMP!E37-EXP!E37+STK_CHG!E37-INTMARB!E37</f>
        <v>-2064.3282889079969</v>
      </c>
      <c r="F37" s="10">
        <f>PPRD!F37+RCV_RCY!F37+IMP!F37-EXP!F37+STK_CHG!F37-INTMARB!F37</f>
        <v>-1826.2587274290624</v>
      </c>
      <c r="G37" s="10">
        <f>PPRD!G37+RCV_RCY!G37+IMP!G37-EXP!G37+STK_CHG!G37-INTMARB!G37</f>
        <v>-2008.2497850386933</v>
      </c>
      <c r="H37" s="10">
        <f>PPRD!H37+RCV_RCY!H37+IMP!H37-EXP!H37+STK_CHG!H37-INTMARB!H37</f>
        <v>-2775.4786758383489</v>
      </c>
      <c r="I37" s="10">
        <f>PPRD!I37+RCV_RCY!I37+IMP!I37-EXP!I37+STK_CHG!I37-INTMARB!I37</f>
        <v>-2793.1502149613075</v>
      </c>
      <c r="J37" s="10">
        <f>PPRD!J37+RCV_RCY!J37+IMP!J37-EXP!J37+STK_CHG!J37-INTMARB!J37</f>
        <v>-2286.1380051590713</v>
      </c>
      <c r="K37" s="10">
        <f>PPRD!K37+RCV_RCY!K37+IMP!K37-EXP!K37+STK_CHG!K37-INTMARB!K37</f>
        <v>-2230.9300945829746</v>
      </c>
      <c r="L37" s="10">
        <f>PPRD!L37+RCV_RCY!L37+IMP!L37-EXP!L37+STK_CHG!L37-INTMARB!L37</f>
        <v>-1809.9857265692169</v>
      </c>
      <c r="M37" s="10">
        <f>PPRD!M37+RCV_RCY!M37+IMP!M37-EXP!M37+STK_CHG!M37-INTMARB!M37</f>
        <v>-1422.6901117798798</v>
      </c>
      <c r="N37" s="10">
        <f>PPRD!N37+RCV_RCY!N37+IMP!N37-EXP!N37+STK_CHG!N37-INTMARB!N37</f>
        <v>-1659.6319002579535</v>
      </c>
      <c r="O37" s="10">
        <f>PPRD!O37+RCV_RCY!O37+IMP!O37-EXP!O37+STK_CHG!O37-INTMARB!O37</f>
        <v>-1445.5528804815135</v>
      </c>
      <c r="P37" s="10">
        <f>PPRD!P37+RCV_RCY!P37+IMP!P37-EXP!P37+STK_CHG!P37-INTMARB!P37</f>
        <v>-1656.5142734307822</v>
      </c>
      <c r="Q37" s="10">
        <f>PPRD!Q37+RCV_RCY!Q37+IMP!Q37-EXP!Q37+STK_CHG!Q37-INTMARB!Q37</f>
        <v>-1665.8672398968183</v>
      </c>
      <c r="R37" s="10">
        <f>PPRD!R37+RCV_RCY!R37+IMP!R37-EXP!R37+STK_CHG!R37-INTMARB!R37</f>
        <v>-1717.8281169389504</v>
      </c>
      <c r="S37" s="10">
        <f>PPRD!S37+RCV_RCY!S37+IMP!S37-EXP!S37+STK_CHG!S37-INTMARB!S37</f>
        <v>-2131.6085984522788</v>
      </c>
      <c r="T37" s="10">
        <f>PPRD!T37+RCV_RCY!T37+IMP!T37-EXP!T37+STK_CHG!T37-INTMARB!T37</f>
        <v>-1956.7301805674972</v>
      </c>
      <c r="U37" s="10">
        <f>PPRD!U37+RCV_RCY!U37+IMP!U37-EXP!U37+STK_CHG!U37-INTMARB!U37</f>
        <v>-2082.4697334479783</v>
      </c>
      <c r="V37" s="10">
        <f>PPRD!V37+RCV_RCY!V37+IMP!V37-EXP!V37+STK_CHG!V37-INTMARB!V37</f>
        <v>-2179.5421324161648</v>
      </c>
      <c r="W37" s="10">
        <f>PPRD!W37+RCV_RCY!W37+IMP!W37-EXP!W37+STK_CHG!W37-INTMARB!W37</f>
        <v>-1845.7529664660356</v>
      </c>
      <c r="X37" s="10">
        <f>PPRD!X37+RCV_RCY!X37+IMP!X37-EXP!X37+STK_CHG!X37-INTMARB!X37</f>
        <v>-1649.3516766981938</v>
      </c>
    </row>
    <row r="38" spans="1:24" ht="11.25" customHeight="1" x14ac:dyDescent="0.2">
      <c r="A38" s="41" t="s">
        <v>63</v>
      </c>
      <c r="B38" s="9" t="s">
        <v>64</v>
      </c>
      <c r="C38" s="10">
        <f>PPRD!C38+RCV_RCY!C38+IMP!C38-EXP!C38+STK_CHG!C38-INTMARB!C38</f>
        <v>2.116165090283749</v>
      </c>
      <c r="D38" s="10">
        <f>PPRD!D38+RCV_RCY!D38+IMP!D38-EXP!D38+STK_CHG!D38-INTMARB!D38</f>
        <v>0</v>
      </c>
      <c r="E38" s="10">
        <f>PPRD!E38+RCV_RCY!E38+IMP!E38-EXP!E38+STK_CHG!E38-INTMARB!E38</f>
        <v>-1.058125537403267</v>
      </c>
      <c r="F38" s="10">
        <f>PPRD!F38+RCV_RCY!F38+IMP!F38-EXP!F38+STK_CHG!F38-INTMARB!F38</f>
        <v>0</v>
      </c>
      <c r="G38" s="10">
        <f>PPRD!G38+RCV_RCY!G38+IMP!G38-EXP!G38+STK_CHG!G38-INTMARB!G38</f>
        <v>0</v>
      </c>
      <c r="H38" s="10">
        <f>PPRD!H38+RCV_RCY!H38+IMP!H38-EXP!H38+STK_CHG!H38-INTMARB!H38</f>
        <v>2.1273430782459162</v>
      </c>
      <c r="I38" s="10">
        <f>PPRD!I38+RCV_RCY!I38+IMP!I38-EXP!I38+STK_CHG!I38-INTMARB!I38</f>
        <v>1.063714531384351</v>
      </c>
      <c r="J38" s="10">
        <f>PPRD!J38+RCV_RCY!J38+IMP!J38-EXP!J38+STK_CHG!J38-INTMARB!J38</f>
        <v>1.0503869303525359</v>
      </c>
      <c r="K38" s="10">
        <f>PPRD!K38+RCV_RCY!K38+IMP!K38-EXP!K38+STK_CHG!K38-INTMARB!K38</f>
        <v>1.050042992261393</v>
      </c>
      <c r="L38" s="10">
        <f>PPRD!L38+RCV_RCY!L38+IMP!L38-EXP!L38+STK_CHG!L38-INTMARB!L38</f>
        <v>1.0499570077386069</v>
      </c>
      <c r="M38" s="10">
        <f>PPRD!M38+RCV_RCY!M38+IMP!M38-EXP!M38+STK_CHG!M38-INTMARB!M38</f>
        <v>1.0499570077386069</v>
      </c>
      <c r="N38" s="10">
        <f>PPRD!N38+RCV_RCY!N38+IMP!N38-EXP!N38+STK_CHG!N38-INTMARB!N38</f>
        <v>1.0499570077386069</v>
      </c>
      <c r="O38" s="10">
        <f>PPRD!O38+RCV_RCY!O38+IMP!O38-EXP!O38+STK_CHG!O38-INTMARB!O38</f>
        <v>1.0499570077386069</v>
      </c>
      <c r="P38" s="10">
        <f>PPRD!P38+RCV_RCY!P38+IMP!P38-EXP!P38+STK_CHG!P38-INTMARB!P38</f>
        <v>1.0499570077386069</v>
      </c>
      <c r="Q38" s="10">
        <f>PPRD!Q38+RCV_RCY!Q38+IMP!Q38-EXP!Q38+STK_CHG!Q38-INTMARB!Q38</f>
        <v>1.0499570077386069</v>
      </c>
      <c r="R38" s="10">
        <f>PPRD!R38+RCV_RCY!R38+IMP!R38-EXP!R38+STK_CHG!R38-INTMARB!R38</f>
        <v>1.0499570077386069</v>
      </c>
      <c r="S38" s="10">
        <f>PPRD!S38+RCV_RCY!S38+IMP!S38-EXP!S38+STK_CHG!S38-INTMARB!S38</f>
        <v>1.0499570077386069</v>
      </c>
      <c r="T38" s="10">
        <f>PPRD!T38+RCV_RCY!T38+IMP!T38-EXP!T38+STK_CHG!T38-INTMARB!T38</f>
        <v>0.78237317282889074</v>
      </c>
      <c r="U38" s="10">
        <f>PPRD!U38+RCV_RCY!U38+IMP!U38-EXP!U38+STK_CHG!U38-INTMARB!U38</f>
        <v>1.0402407566638003</v>
      </c>
      <c r="V38" s="10">
        <f>PPRD!V38+RCV_RCY!V38+IMP!V38-EXP!V38+STK_CHG!V38-INTMARB!V38</f>
        <v>1.6403267411865856</v>
      </c>
      <c r="W38" s="10">
        <f>PPRD!W38+RCV_RCY!W38+IMP!W38-EXP!W38+STK_CHG!W38-INTMARB!W38</f>
        <v>1.0853826311263972</v>
      </c>
      <c r="X38" s="10">
        <f>PPRD!X38+RCV_RCY!X38+IMP!X38-EXP!X38+STK_CHG!X38-INTMARB!X38</f>
        <v>1.73688736027515</v>
      </c>
    </row>
    <row r="39" spans="1:24" ht="11.25" customHeight="1" x14ac:dyDescent="0.2">
      <c r="A39" s="41" t="s">
        <v>65</v>
      </c>
      <c r="B39" s="9" t="s">
        <v>66</v>
      </c>
      <c r="C39" s="10">
        <f>PPRD!C39+RCV_RCY!C39+IMP!C39-EXP!C39+STK_CHG!C39-INTMARB!C39</f>
        <v>0</v>
      </c>
      <c r="D39" s="10">
        <f>PPRD!D39+RCV_RCY!D39+IMP!D39-EXP!D39+STK_CHG!D39-INTMARB!D39</f>
        <v>0</v>
      </c>
      <c r="E39" s="10">
        <f>PPRD!E39+RCV_RCY!E39+IMP!E39-EXP!E39+STK_CHG!E39-INTMARB!E39</f>
        <v>0</v>
      </c>
      <c r="F39" s="10">
        <f>PPRD!F39+RCV_RCY!F39+IMP!F39-EXP!F39+STK_CHG!F39-INTMARB!F39</f>
        <v>0</v>
      </c>
      <c r="G39" s="10">
        <f>PPRD!G39+RCV_RCY!G39+IMP!G39-EXP!G39+STK_CHG!G39-INTMARB!G39</f>
        <v>0</v>
      </c>
      <c r="H39" s="10">
        <f>PPRD!H39+RCV_RCY!H39+IMP!H39-EXP!H39+STK_CHG!H39-INTMARB!H39</f>
        <v>0</v>
      </c>
      <c r="I39" s="10">
        <f>PPRD!I39+RCV_RCY!I39+IMP!I39-EXP!I39+STK_CHG!I39-INTMARB!I39</f>
        <v>0</v>
      </c>
      <c r="J39" s="10">
        <f>PPRD!J39+RCV_RCY!J39+IMP!J39-EXP!J39+STK_CHG!J39-INTMARB!J39</f>
        <v>0</v>
      </c>
      <c r="K39" s="10">
        <f>PPRD!K39+RCV_RCY!K39+IMP!K39-EXP!K39+STK_CHG!K39-INTMARB!K39</f>
        <v>0</v>
      </c>
      <c r="L39" s="10">
        <f>PPRD!L39+RCV_RCY!L39+IMP!L39-EXP!L39+STK_CHG!L39-INTMARB!L39</f>
        <v>0</v>
      </c>
      <c r="M39" s="10">
        <f>PPRD!M39+RCV_RCY!M39+IMP!M39-EXP!M39+STK_CHG!M39-INTMARB!M39</f>
        <v>0</v>
      </c>
      <c r="N39" s="10">
        <f>PPRD!N39+RCV_RCY!N39+IMP!N39-EXP!N39+STK_CHG!N39-INTMARB!N39</f>
        <v>0</v>
      </c>
      <c r="O39" s="10">
        <f>PPRD!O39+RCV_RCY!O39+IMP!O39-EXP!O39+STK_CHG!O39-INTMARB!O39</f>
        <v>0</v>
      </c>
      <c r="P39" s="10">
        <f>PPRD!P39+RCV_RCY!P39+IMP!P39-EXP!P39+STK_CHG!P39-INTMARB!P39</f>
        <v>0</v>
      </c>
      <c r="Q39" s="10">
        <f>PPRD!Q39+RCV_RCY!Q39+IMP!Q39-EXP!Q39+STK_CHG!Q39-INTMARB!Q39</f>
        <v>0</v>
      </c>
      <c r="R39" s="10">
        <f>PPRD!R39+RCV_RCY!R39+IMP!R39-EXP!R39+STK_CHG!R39-INTMARB!R39</f>
        <v>0</v>
      </c>
      <c r="S39" s="10">
        <f>PPRD!S39+RCV_RCY!S39+IMP!S39-EXP!S39+STK_CHG!S39-INTMARB!S39</f>
        <v>0</v>
      </c>
      <c r="T39" s="10">
        <f>PPRD!T39+RCV_RCY!T39+IMP!T39-EXP!T39+STK_CHG!T39-INTMARB!T39</f>
        <v>0</v>
      </c>
      <c r="U39" s="10">
        <f>PPRD!U39+RCV_RCY!U39+IMP!U39-EXP!U39+STK_CHG!U39-INTMARB!U39</f>
        <v>0</v>
      </c>
      <c r="V39" s="10">
        <f>PPRD!V39+RCV_RCY!V39+IMP!V39-EXP!V39+STK_CHG!V39-INTMARB!V39</f>
        <v>0</v>
      </c>
      <c r="W39" s="10">
        <f>PPRD!W39+RCV_RCY!W39+IMP!W39-EXP!W39+STK_CHG!W39-INTMARB!W39</f>
        <v>0</v>
      </c>
      <c r="X39" s="10">
        <f>PPRD!X39+RCV_RCY!X39+IMP!X39-EXP!X39+STK_CHG!X39-INTMARB!X39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PPRD!C40+RCV_RCY!C40+IMP!C40-EXP!C40+STK_CHG!C40-INTMARB!C40</f>
        <v>-25.279449699054172</v>
      </c>
      <c r="D40" s="10">
        <f>PPRD!D40+RCV_RCY!D40+IMP!D40-EXP!D40+STK_CHG!D40-INTMARB!D40</f>
        <v>-41.079105760963017</v>
      </c>
      <c r="E40" s="10">
        <f>PPRD!E40+RCV_RCY!E40+IMP!E40-EXP!E40+STK_CHG!E40-INTMARB!E40</f>
        <v>-34.759243336199482</v>
      </c>
      <c r="F40" s="10">
        <f>PPRD!F40+RCV_RCY!F40+IMP!F40-EXP!F40+STK_CHG!F40-INTMARB!F40</f>
        <v>-46.345657781599314</v>
      </c>
      <c r="G40" s="10">
        <f>PPRD!G40+RCV_RCY!G40+IMP!G40-EXP!G40+STK_CHG!G40-INTMARB!G40</f>
        <v>-41.079105760963031</v>
      </c>
      <c r="H40" s="10">
        <f>PPRD!H40+RCV_RCY!H40+IMP!H40-EXP!H40+STK_CHG!H40-INTMARB!H40</f>
        <v>-94.368529664660329</v>
      </c>
      <c r="I40" s="10">
        <f>PPRD!I40+RCV_RCY!I40+IMP!I40-EXP!I40+STK_CHG!I40-INTMARB!I40</f>
        <v>-108.34892519346516</v>
      </c>
      <c r="J40" s="10">
        <f>PPRD!J40+RCV_RCY!J40+IMP!J40-EXP!J40+STK_CHG!J40-INTMARB!J40</f>
        <v>-136.73482373172828</v>
      </c>
      <c r="K40" s="10">
        <f>PPRD!K40+RCV_RCY!K40+IMP!K40-EXP!K40+STK_CHG!K40-INTMARB!K40</f>
        <v>-170.9731728288908</v>
      </c>
      <c r="L40" s="10">
        <f>PPRD!L40+RCV_RCY!L40+IMP!L40-EXP!L40+STK_CHG!L40-INTMARB!L40</f>
        <v>-179.39914015477217</v>
      </c>
      <c r="M40" s="10">
        <f>PPRD!M40+RCV_RCY!M40+IMP!M40-EXP!M40+STK_CHG!M40-INTMARB!M40</f>
        <v>-153.20369733447973</v>
      </c>
      <c r="N40" s="10">
        <f>PPRD!N40+RCV_RCY!N40+IMP!N40-EXP!N40+STK_CHG!N40-INTMARB!N40</f>
        <v>-134.90988822012034</v>
      </c>
      <c r="O40" s="10">
        <f>PPRD!O40+RCV_RCY!O40+IMP!O40-EXP!O40+STK_CHG!O40-INTMARB!O40</f>
        <v>-131.98710232158209</v>
      </c>
      <c r="P40" s="10">
        <f>PPRD!P40+RCV_RCY!P40+IMP!P40-EXP!P40+STK_CHG!P40-INTMARB!P40</f>
        <v>-186.51014617368878</v>
      </c>
      <c r="Q40" s="10">
        <f>PPRD!Q40+RCV_RCY!Q40+IMP!Q40-EXP!Q40+STK_CHG!Q40-INTMARB!Q40</f>
        <v>-240.37773000859841</v>
      </c>
      <c r="R40" s="10">
        <f>PPRD!R40+RCV_RCY!R40+IMP!R40-EXP!R40+STK_CHG!R40-INTMARB!R40</f>
        <v>-295.58297506448832</v>
      </c>
      <c r="S40" s="10">
        <f>PPRD!S40+RCV_RCY!S40+IMP!S40-EXP!S40+STK_CHG!S40-INTMARB!S40</f>
        <v>-265.1448839208943</v>
      </c>
      <c r="T40" s="10">
        <f>PPRD!T40+RCV_RCY!T40+IMP!T40-EXP!T40+STK_CHG!T40-INTMARB!T40</f>
        <v>-221.48907996560621</v>
      </c>
      <c r="U40" s="10">
        <f>PPRD!U40+RCV_RCY!U40+IMP!U40-EXP!U40+STK_CHG!U40-INTMARB!U40</f>
        <v>-290.91762682717115</v>
      </c>
      <c r="V40" s="10">
        <f>PPRD!V40+RCV_RCY!V40+IMP!V40-EXP!V40+STK_CHG!V40-INTMARB!V40</f>
        <v>-382.46895958727418</v>
      </c>
      <c r="W40" s="10">
        <f>PPRD!W40+RCV_RCY!W40+IMP!W40-EXP!W40+STK_CHG!W40-INTMARB!W40</f>
        <v>-148.80524505589</v>
      </c>
      <c r="X40" s="10">
        <f>PPRD!X40+RCV_RCY!X40+IMP!X40-EXP!X40+STK_CHG!X40-INTMARB!X40</f>
        <v>-138.44462596732592</v>
      </c>
    </row>
    <row r="41" spans="1:24" ht="11.25" customHeight="1" x14ac:dyDescent="0.2">
      <c r="A41" s="41" t="s">
        <v>69</v>
      </c>
      <c r="B41" s="9" t="s">
        <v>70</v>
      </c>
      <c r="C41" s="10">
        <f>PPRD!C41+RCV_RCY!C41+IMP!C41-EXP!C41+STK_CHG!C41-INTMARB!C41</f>
        <v>1.0460877042132419</v>
      </c>
      <c r="D41" s="10">
        <f>PPRD!D41+RCV_RCY!D41+IMP!D41-EXP!D41+STK_CHG!D41-INTMARB!D41</f>
        <v>-11.507652622527946</v>
      </c>
      <c r="E41" s="10">
        <f>PPRD!E41+RCV_RCY!E41+IMP!E41-EXP!E41+STK_CHG!E41-INTMARB!E41</f>
        <v>1.0461736887360269</v>
      </c>
      <c r="F41" s="10">
        <f>PPRD!F41+RCV_RCY!F41+IMP!F41-EXP!F41+STK_CHG!F41-INTMARB!F41</f>
        <v>1.0461736887360269</v>
      </c>
      <c r="G41" s="10">
        <f>PPRD!G41+RCV_RCY!G41+IMP!G41-EXP!G41+STK_CHG!G41-INTMARB!G41</f>
        <v>-4.1845227858985394</v>
      </c>
      <c r="H41" s="10">
        <f>PPRD!H41+RCV_RCY!H41+IMP!H41-EXP!H41+STK_CHG!H41-INTMARB!H41</f>
        <v>-4.1067067927773007</v>
      </c>
      <c r="I41" s="10">
        <f>PPRD!I41+RCV_RCY!I41+IMP!I41-EXP!I41+STK_CHG!I41-INTMARB!I41</f>
        <v>-4.1068787618228706</v>
      </c>
      <c r="J41" s="10">
        <f>PPRD!J41+RCV_RCY!J41+IMP!J41-EXP!J41+STK_CHG!J41-INTMARB!J41</f>
        <v>3.0819432502149611</v>
      </c>
      <c r="K41" s="10">
        <f>PPRD!K41+RCV_RCY!K41+IMP!K41-EXP!K41+STK_CHG!K41-INTMARB!K41</f>
        <v>-3.0806534823731728</v>
      </c>
      <c r="L41" s="10">
        <f>PPRD!L41+RCV_RCY!L41+IMP!L41-EXP!L41+STK_CHG!L41-INTMARB!L41</f>
        <v>4.1099742046431631</v>
      </c>
      <c r="M41" s="10">
        <f>PPRD!M41+RCV_RCY!M41+IMP!M41-EXP!M41+STK_CHG!M41-INTMARB!M41</f>
        <v>1.0266552020636279</v>
      </c>
      <c r="N41" s="10">
        <f>PPRD!N41+RCV_RCY!N41+IMP!N41-EXP!N41+STK_CHG!N41-INTMARB!N41</f>
        <v>1.026397248495271</v>
      </c>
      <c r="O41" s="10">
        <f>PPRD!O41+RCV_RCY!O41+IMP!O41-EXP!O41+STK_CHG!O41-INTMARB!O41</f>
        <v>1.026397248495271</v>
      </c>
      <c r="P41" s="10">
        <f>PPRD!P41+RCV_RCY!P41+IMP!P41-EXP!P41+STK_CHG!P41-INTMARB!P41</f>
        <v>1.026397248495271</v>
      </c>
      <c r="Q41" s="10">
        <f>PPRD!Q41+RCV_RCY!Q41+IMP!Q41-EXP!Q41+STK_CHG!Q41-INTMARB!Q41</f>
        <v>3.079105760963027</v>
      </c>
      <c r="R41" s="10">
        <f>PPRD!R41+RCV_RCY!R41+IMP!R41-EXP!R41+STK_CHG!R41-INTMARB!R41</f>
        <v>2.0527085124677562</v>
      </c>
      <c r="S41" s="10">
        <f>PPRD!S41+RCV_RCY!S41+IMP!S41-EXP!S41+STK_CHG!S41-INTMARB!S41</f>
        <v>0.88684436801375777</v>
      </c>
      <c r="T41" s="10">
        <f>PPRD!T41+RCV_RCY!T41+IMP!T41-EXP!T41+STK_CHG!T41-INTMARB!T41</f>
        <v>0.52373172828890802</v>
      </c>
      <c r="U41" s="10">
        <f>PPRD!U41+RCV_RCY!U41+IMP!U41-EXP!U41+STK_CHG!U41-INTMARB!U41</f>
        <v>1.3516766981943249</v>
      </c>
      <c r="V41" s="10">
        <f>PPRD!V41+RCV_RCY!V41+IMP!V41-EXP!V41+STK_CHG!V41-INTMARB!V41</f>
        <v>0.63559759243336189</v>
      </c>
      <c r="W41" s="10">
        <f>PPRD!W41+RCV_RCY!W41+IMP!W41-EXP!W41+STK_CHG!W41-INTMARB!W41</f>
        <v>0.82355975924333613</v>
      </c>
      <c r="X41" s="10">
        <f>PPRD!X41+RCV_RCY!X41+IMP!X41-EXP!X41+STK_CHG!X41-INTMARB!X41</f>
        <v>0.89208942390369728</v>
      </c>
    </row>
    <row r="42" spans="1:24" ht="11.25" customHeight="1" x14ac:dyDescent="0.2">
      <c r="A42" s="41" t="s">
        <v>71</v>
      </c>
      <c r="B42" s="9" t="s">
        <v>72</v>
      </c>
      <c r="C42" s="10">
        <f>PPRD!C42+RCV_RCY!C42+IMP!C42-EXP!C42+STK_CHG!C42-INTMARB!C42</f>
        <v>-19.131556319862426</v>
      </c>
      <c r="D42" s="10">
        <f>PPRD!D42+RCV_RCY!D42+IMP!D42-EXP!D42+STK_CHG!D42-INTMARB!D42</f>
        <v>-117.97790197764402</v>
      </c>
      <c r="E42" s="10">
        <f>PPRD!E42+RCV_RCY!E42+IMP!E42-EXP!E42+STK_CHG!E42-INTMARB!E42</f>
        <v>-88.217712811693872</v>
      </c>
      <c r="F42" s="10">
        <f>PPRD!F42+RCV_RCY!F42+IMP!F42-EXP!F42+STK_CHG!F42-INTMARB!F42</f>
        <v>39.325967325881344</v>
      </c>
      <c r="G42" s="10">
        <f>PPRD!G42+RCV_RCY!G42+IMP!G42-EXP!G42+STK_CHG!G42-INTMARB!G42</f>
        <v>-42.514531384350818</v>
      </c>
      <c r="H42" s="10">
        <f>PPRD!H42+RCV_RCY!H42+IMP!H42-EXP!H42+STK_CHG!H42-INTMARB!H42</f>
        <v>-127.01702493551164</v>
      </c>
      <c r="I42" s="10">
        <f>PPRD!I42+RCV_RCY!I42+IMP!I42-EXP!I42+STK_CHG!I42-INTMARB!I42</f>
        <v>-78.72957867583834</v>
      </c>
      <c r="J42" s="10">
        <f>PPRD!J42+RCV_RCY!J42+IMP!J42-EXP!J42+STK_CHG!J42-INTMARB!J42</f>
        <v>-136.47394668959589</v>
      </c>
      <c r="K42" s="10">
        <f>PPRD!K42+RCV_RCY!K42+IMP!K42-EXP!K42+STK_CHG!K42-INTMARB!K42</f>
        <v>-159.565864144454</v>
      </c>
      <c r="L42" s="10">
        <f>PPRD!L42+RCV_RCY!L42+IMP!L42-EXP!L42+STK_CHG!L42-INTMARB!L42</f>
        <v>-159.55864144454</v>
      </c>
      <c r="M42" s="10">
        <f>PPRD!M42+RCV_RCY!M42+IMP!M42-EXP!M42+STK_CHG!M42-INTMARB!M42</f>
        <v>-137.51427343078245</v>
      </c>
      <c r="N42" s="10">
        <f>PPRD!N42+RCV_RCY!N42+IMP!N42-EXP!N42+STK_CHG!N42-INTMARB!N42</f>
        <v>-97.624677558039494</v>
      </c>
      <c r="O42" s="10">
        <f>PPRD!O42+RCV_RCY!O42+IMP!O42-EXP!O42+STK_CHG!O42-INTMARB!O42</f>
        <v>-67.182631126397254</v>
      </c>
      <c r="P42" s="10">
        <f>PPRD!P42+RCV_RCY!P42+IMP!P42-EXP!P42+STK_CHG!P42-INTMARB!P42</f>
        <v>-59.83439380911436</v>
      </c>
      <c r="Q42" s="10">
        <f>PPRD!Q42+RCV_RCY!Q42+IMP!Q42-EXP!Q42+STK_CHG!Q42-INTMARB!Q42</f>
        <v>-112.32089423903695</v>
      </c>
      <c r="R42" s="10">
        <f>PPRD!R42+RCV_RCY!R42+IMP!R42-EXP!R42+STK_CHG!R42-INTMARB!R42</f>
        <v>-124.91762682717106</v>
      </c>
      <c r="S42" s="10">
        <f>PPRD!S42+RCV_RCY!S42+IMP!S42-EXP!S42+STK_CHG!S42-INTMARB!S42</f>
        <v>-114.59045571797076</v>
      </c>
      <c r="T42" s="10">
        <f>PPRD!T42+RCV_RCY!T42+IMP!T42-EXP!T42+STK_CHG!T42-INTMARB!T42</f>
        <v>-240.83602751504728</v>
      </c>
      <c r="U42" s="10">
        <f>PPRD!U42+RCV_RCY!U42+IMP!U42-EXP!U42+STK_CHG!U42-INTMARB!U42</f>
        <v>-200.82304385210657</v>
      </c>
      <c r="V42" s="10">
        <f>PPRD!V42+RCV_RCY!V42+IMP!V42-EXP!V42+STK_CHG!V42-INTMARB!V42</f>
        <v>-188.03809114359413</v>
      </c>
      <c r="W42" s="10">
        <f>PPRD!W42+RCV_RCY!W42+IMP!W42-EXP!W42+STK_CHG!W42-INTMARB!W42</f>
        <v>-157.14411006018918</v>
      </c>
      <c r="X42" s="10">
        <f>PPRD!X42+RCV_RCY!X42+IMP!X42-EXP!X42+STK_CHG!X42-INTMARB!X42</f>
        <v>-174.46466036113495</v>
      </c>
    </row>
    <row r="43" spans="1:24" ht="11.25" customHeight="1" x14ac:dyDescent="0.2">
      <c r="A43" s="41" t="s">
        <v>73</v>
      </c>
      <c r="B43" s="9" t="s">
        <v>74</v>
      </c>
      <c r="C43" s="10">
        <f>PPRD!C43+RCV_RCY!C43+IMP!C43-EXP!C43+STK_CHG!C43-INTMARB!C43</f>
        <v>-1016.7669819432501</v>
      </c>
      <c r="D43" s="10">
        <f>PPRD!D43+RCV_RCY!D43+IMP!D43-EXP!D43+STK_CHG!D43-INTMARB!D43</f>
        <v>-1195.4715391229581</v>
      </c>
      <c r="E43" s="10">
        <f>PPRD!E43+RCV_RCY!E43+IMP!E43-EXP!E43+STK_CHG!E43-INTMARB!E43</f>
        <v>-1654.5570937231294</v>
      </c>
      <c r="F43" s="10">
        <f>PPRD!F43+RCV_RCY!F43+IMP!F43-EXP!F43+STK_CHG!F43-INTMARB!F43</f>
        <v>-879.14402407566661</v>
      </c>
      <c r="G43" s="10">
        <f>PPRD!G43+RCV_RCY!G43+IMP!G43-EXP!G43+STK_CHG!G43-INTMARB!G43</f>
        <v>-1135.9033533963884</v>
      </c>
      <c r="H43" s="10">
        <f>PPRD!H43+RCV_RCY!H43+IMP!H43-EXP!H43+STK_CHG!H43-INTMARB!H43</f>
        <v>-1777.8016337059328</v>
      </c>
      <c r="I43" s="10">
        <f>PPRD!I43+RCV_RCY!I43+IMP!I43-EXP!I43+STK_CHG!I43-INTMARB!I43</f>
        <v>-1333.0944110060186</v>
      </c>
      <c r="J43" s="10">
        <f>PPRD!J43+RCV_RCY!J43+IMP!J43-EXP!J43+STK_CHG!J43-INTMARB!J43</f>
        <v>-849.35984522785907</v>
      </c>
      <c r="K43" s="10">
        <f>PPRD!K43+RCV_RCY!K43+IMP!K43-EXP!K43+STK_CHG!K43-INTMARB!K43</f>
        <v>-299.89492691315598</v>
      </c>
      <c r="L43" s="10">
        <f>PPRD!L43+RCV_RCY!L43+IMP!L43-EXP!L43+STK_CHG!L43-INTMARB!L43</f>
        <v>-307.08417884780738</v>
      </c>
      <c r="M43" s="10">
        <f>PPRD!M43+RCV_RCY!M43+IMP!M43-EXP!M43+STK_CHG!M43-INTMARB!M43</f>
        <v>282.43525365434181</v>
      </c>
      <c r="N43" s="10">
        <f>PPRD!N43+RCV_RCY!N43+IMP!N43-EXP!N43+STK_CHG!N43-INTMARB!N43</f>
        <v>779.52132416165102</v>
      </c>
      <c r="O43" s="10">
        <f>PPRD!O43+RCV_RCY!O43+IMP!O43-EXP!O43+STK_CHG!O43-INTMARB!O43</f>
        <v>832.11840068787603</v>
      </c>
      <c r="P43" s="10">
        <f>PPRD!P43+RCV_RCY!P43+IMP!P43-EXP!P43+STK_CHG!P43-INTMARB!P43</f>
        <v>148.99071367153863</v>
      </c>
      <c r="Q43" s="10">
        <f>PPRD!Q43+RCV_RCY!Q43+IMP!Q43-EXP!Q43+STK_CHG!Q43-INTMARB!Q43</f>
        <v>-763.19767841788507</v>
      </c>
      <c r="R43" s="10">
        <f>PPRD!R43+RCV_RCY!R43+IMP!R43-EXP!R43+STK_CHG!R43-INTMARB!R43</f>
        <v>-447.98589853826354</v>
      </c>
      <c r="S43" s="10">
        <f>PPRD!S43+RCV_RCY!S43+IMP!S43-EXP!S43+STK_CHG!S43-INTMARB!S43</f>
        <v>-549.05631986242395</v>
      </c>
      <c r="T43" s="10">
        <f>PPRD!T43+RCV_RCY!T43+IMP!T43-EXP!T43+STK_CHG!T43-INTMARB!T43</f>
        <v>-239.999828030955</v>
      </c>
      <c r="U43" s="10">
        <f>PPRD!U43+RCV_RCY!U43+IMP!U43-EXP!U43+STK_CHG!U43-INTMARB!U43</f>
        <v>-18.672484952707716</v>
      </c>
      <c r="V43" s="10">
        <f>PPRD!V43+RCV_RCY!V43+IMP!V43-EXP!V43+STK_CHG!V43-INTMARB!V43</f>
        <v>-334.36061908856357</v>
      </c>
      <c r="W43" s="10">
        <f>PPRD!W43+RCV_RCY!W43+IMP!W43-EXP!W43+STK_CHG!W43-INTMARB!W43</f>
        <v>-36.65692175408509</v>
      </c>
      <c r="X43" s="10">
        <f>PPRD!X43+RCV_RCY!X43+IMP!X43-EXP!X43+STK_CHG!X43-INTMARB!X43</f>
        <v>1005.1809114359413</v>
      </c>
    </row>
    <row r="44" spans="1:24" ht="11.25" customHeight="1" x14ac:dyDescent="0.2">
      <c r="A44" s="41" t="s">
        <v>75</v>
      </c>
      <c r="B44" s="9" t="s">
        <v>76</v>
      </c>
      <c r="C44" s="10">
        <f>PPRD!C44+RCV_RCY!C44+IMP!C44-EXP!C44+STK_CHG!C44-INTMARB!C44</f>
        <v>1172.3989681857265</v>
      </c>
      <c r="D44" s="10">
        <f>PPRD!D44+RCV_RCY!D44+IMP!D44-EXP!D44+STK_CHG!D44-INTMARB!D44</f>
        <v>1970.4022355975917</v>
      </c>
      <c r="E44" s="10">
        <f>PPRD!E44+RCV_RCY!E44+IMP!E44-EXP!E44+STK_CHG!E44-INTMARB!E44</f>
        <v>870.37360275150456</v>
      </c>
      <c r="F44" s="10">
        <f>PPRD!F44+RCV_RCY!F44+IMP!F44-EXP!F44+STK_CHG!F44-INTMARB!F44</f>
        <v>681.24574376612202</v>
      </c>
      <c r="G44" s="10">
        <f>PPRD!G44+RCV_RCY!G44+IMP!G44-EXP!G44+STK_CHG!G44-INTMARB!G44</f>
        <v>132.19647463456582</v>
      </c>
      <c r="H44" s="10">
        <f>PPRD!H44+RCV_RCY!H44+IMP!H44-EXP!H44+STK_CHG!H44-INTMARB!H44</f>
        <v>-237.37472055030102</v>
      </c>
      <c r="I44" s="10">
        <f>PPRD!I44+RCV_RCY!I44+IMP!I44-EXP!I44+STK_CHG!I44-INTMARB!I44</f>
        <v>158.24969905417007</v>
      </c>
      <c r="J44" s="10">
        <f>PPRD!J44+RCV_RCY!J44+IMP!J44-EXP!J44+STK_CHG!J44-INTMARB!J44</f>
        <v>-421.67773000859847</v>
      </c>
      <c r="K44" s="10">
        <f>PPRD!K44+RCV_RCY!K44+IMP!K44-EXP!K44+STK_CHG!K44-INTMARB!K44</f>
        <v>-709.22897678417871</v>
      </c>
      <c r="L44" s="10">
        <f>PPRD!L44+RCV_RCY!L44+IMP!L44-EXP!L44+STK_CHG!L44-INTMARB!L44</f>
        <v>-339.65795356835764</v>
      </c>
      <c r="M44" s="10">
        <f>PPRD!M44+RCV_RCY!M44+IMP!M44-EXP!M44+STK_CHG!M44-INTMARB!M44</f>
        <v>-333.64978503869304</v>
      </c>
      <c r="N44" s="10">
        <f>PPRD!N44+RCV_RCY!N44+IMP!N44-EXP!N44+STK_CHG!N44-INTMARB!N44</f>
        <v>-229.65511607910571</v>
      </c>
      <c r="O44" s="10">
        <f>PPRD!O44+RCV_RCY!O44+IMP!O44-EXP!O44+STK_CHG!O44-INTMARB!O44</f>
        <v>-77.982459157351684</v>
      </c>
      <c r="P44" s="10">
        <f>PPRD!P44+RCV_RCY!P44+IMP!P44-EXP!P44+STK_CHG!P44-INTMARB!P44</f>
        <v>-149.44505588993985</v>
      </c>
      <c r="Q44" s="10">
        <f>PPRD!Q44+RCV_RCY!Q44+IMP!Q44-EXP!Q44+STK_CHG!Q44-INTMARB!Q44</f>
        <v>-153.19303525365433</v>
      </c>
      <c r="R44" s="10">
        <f>PPRD!R44+RCV_RCY!R44+IMP!R44-EXP!R44+STK_CHG!R44-INTMARB!R44</f>
        <v>-124.05821152192607</v>
      </c>
      <c r="S44" s="10">
        <f>PPRD!S44+RCV_RCY!S44+IMP!S44-EXP!S44+STK_CHG!S44-INTMARB!S44</f>
        <v>-126.03938091143598</v>
      </c>
      <c r="T44" s="10">
        <f>PPRD!T44+RCV_RCY!T44+IMP!T44-EXP!T44+STK_CHG!T44-INTMARB!T44</f>
        <v>-132.48202923473772</v>
      </c>
      <c r="U44" s="10">
        <f>PPRD!U44+RCV_RCY!U44+IMP!U44-EXP!U44+STK_CHG!U44-INTMARB!U44</f>
        <v>-130.2709372312984</v>
      </c>
      <c r="V44" s="10">
        <f>PPRD!V44+RCV_RCY!V44+IMP!V44-EXP!V44+STK_CHG!V44-INTMARB!V44</f>
        <v>-125.75631986242475</v>
      </c>
      <c r="W44" s="10">
        <f>PPRD!W44+RCV_RCY!W44+IMP!W44-EXP!W44+STK_CHG!W44-INTMARB!W44</f>
        <v>-77.356147893379188</v>
      </c>
      <c r="X44" s="10">
        <f>PPRD!X44+RCV_RCY!X44+IMP!X44-EXP!X44+STK_CHG!X44-INTMARB!X44</f>
        <v>-105.09372312983666</v>
      </c>
    </row>
    <row r="45" spans="1:24" ht="11.25" customHeight="1" x14ac:dyDescent="0.2">
      <c r="A45" s="41" t="s">
        <v>77</v>
      </c>
      <c r="B45" s="9" t="s">
        <v>78</v>
      </c>
      <c r="C45" s="10">
        <f>PPRD!C45+RCV_RCY!C45+IMP!C45-EXP!C45+STK_CHG!C45-INTMARB!C45</f>
        <v>-19.203181427343079</v>
      </c>
      <c r="D45" s="10">
        <f>PPRD!D45+RCV_RCY!D45+IMP!D45-EXP!D45+STK_CHG!D45-INTMARB!D45</f>
        <v>-0.96010318142734308</v>
      </c>
      <c r="E45" s="10">
        <f>PPRD!E45+RCV_RCY!E45+IMP!E45-EXP!E45+STK_CHG!E45-INTMARB!E45</f>
        <v>-0.96018916595012893</v>
      </c>
      <c r="F45" s="10">
        <f>PPRD!F45+RCV_RCY!F45+IMP!F45-EXP!F45+STK_CHG!F45-INTMARB!F45</f>
        <v>-1.9203783319002579</v>
      </c>
      <c r="G45" s="10">
        <f>PPRD!G45+RCV_RCY!G45+IMP!G45-EXP!G45+STK_CHG!G45-INTMARB!G45</f>
        <v>-21.123473774720551</v>
      </c>
      <c r="H45" s="10">
        <f>PPRD!H45+RCV_RCY!H45+IMP!H45-EXP!H45+STK_CHG!H45-INTMARB!H45</f>
        <v>-18.723129836629401</v>
      </c>
      <c r="I45" s="10">
        <f>PPRD!I45+RCV_RCY!I45+IMP!I45-EXP!I45+STK_CHG!I45-INTMARB!I45</f>
        <v>-23.093981083404987</v>
      </c>
      <c r="J45" s="10">
        <f>PPRD!J45+RCV_RCY!J45+IMP!J45-EXP!J45+STK_CHG!J45-INTMARB!J45</f>
        <v>-27.292863284608771</v>
      </c>
      <c r="K45" s="10">
        <f>PPRD!K45+RCV_RCY!K45+IMP!K45-EXP!K45+STK_CHG!K45-INTMARB!K45</f>
        <v>-44.089595872742905</v>
      </c>
      <c r="L45" s="10">
        <f>PPRD!L45+RCV_RCY!L45+IMP!L45-EXP!L45+STK_CHG!L45-INTMARB!L45</f>
        <v>-33.592089423903694</v>
      </c>
      <c r="M45" s="10">
        <f>PPRD!M45+RCV_RCY!M45+IMP!M45-EXP!M45+STK_CHG!M45-INTMARB!M45</f>
        <v>-48.288564058469476</v>
      </c>
      <c r="N45" s="10">
        <f>PPRD!N45+RCV_RCY!N45+IMP!N45-EXP!N45+STK_CHG!N45-INTMARB!N45</f>
        <v>-83.980137575236441</v>
      </c>
      <c r="O45" s="10">
        <f>PPRD!O45+RCV_RCY!O45+IMP!O45-EXP!O45+STK_CHG!O45-INTMARB!O45</f>
        <v>-96.577128116938951</v>
      </c>
      <c r="P45" s="10">
        <f>PPRD!P45+RCV_RCY!P45+IMP!P45-EXP!P45+STK_CHG!P45-INTMARB!P45</f>
        <v>-74.532416165090282</v>
      </c>
      <c r="Q45" s="10">
        <f>PPRD!Q45+RCV_RCY!Q45+IMP!Q45-EXP!Q45+STK_CHG!Q45-INTMARB!Q45</f>
        <v>-96.577128116938894</v>
      </c>
      <c r="R45" s="10">
        <f>PPRD!R45+RCV_RCY!R45+IMP!R45-EXP!R45+STK_CHG!R45-INTMARB!R45</f>
        <v>-106.02493551160795</v>
      </c>
      <c r="S45" s="10">
        <f>PPRD!S45+RCV_RCY!S45+IMP!S45-EXP!S45+STK_CHG!S45-INTMARB!S45</f>
        <v>-118.78890799656057</v>
      </c>
      <c r="T45" s="10">
        <f>PPRD!T45+RCV_RCY!T45+IMP!T45-EXP!T45+STK_CHG!T45-INTMARB!T45</f>
        <v>-117.42287188306103</v>
      </c>
      <c r="U45" s="10">
        <f>PPRD!U45+RCV_RCY!U45+IMP!U45-EXP!U45+STK_CHG!U45-INTMARB!U45</f>
        <v>-127.3697334479794</v>
      </c>
      <c r="V45" s="10">
        <f>PPRD!V45+RCV_RCY!V45+IMP!V45-EXP!V45+STK_CHG!V45-INTMARB!V45</f>
        <v>-132.35829750644882</v>
      </c>
      <c r="W45" s="10">
        <f>PPRD!W45+RCV_RCY!W45+IMP!W45-EXP!W45+STK_CHG!W45-INTMARB!W45</f>
        <v>-111.18675838349093</v>
      </c>
      <c r="X45" s="10">
        <f>PPRD!X45+RCV_RCY!X45+IMP!X45-EXP!X45+STK_CHG!X45-INTMARB!X45</f>
        <v>-106.87876182287192</v>
      </c>
    </row>
    <row r="46" spans="1:24" ht="11.25" customHeight="1" x14ac:dyDescent="0.2">
      <c r="A46" s="41" t="s">
        <v>79</v>
      </c>
      <c r="B46" s="9" t="s">
        <v>80</v>
      </c>
      <c r="C46" s="10">
        <f>PPRD!C46+RCV_RCY!C46+IMP!C46-EXP!C46+STK_CHG!C46-INTMARB!C46</f>
        <v>35.525881341358556</v>
      </c>
      <c r="D46" s="10">
        <f>PPRD!D46+RCV_RCY!D46+IMP!D46-EXP!D46+STK_CHG!D46-INTMARB!D46</f>
        <v>16.32269991401547</v>
      </c>
      <c r="E46" s="10">
        <f>PPRD!E46+RCV_RCY!E46+IMP!E46-EXP!E46+STK_CHG!E46-INTMARB!E46</f>
        <v>70.091659501289755</v>
      </c>
      <c r="F46" s="10">
        <f>PPRD!F46+RCV_RCY!F46+IMP!F46-EXP!F46+STK_CHG!F46-INTMARB!F46</f>
        <v>55.689337919174548</v>
      </c>
      <c r="G46" s="10">
        <f>PPRD!G46+RCV_RCY!G46+IMP!G46-EXP!G46+STK_CHG!G46-INTMARB!G46</f>
        <v>25.92441960447119</v>
      </c>
      <c r="H46" s="10">
        <f>PPRD!H46+RCV_RCY!H46+IMP!H46-EXP!H46+STK_CHG!H46-INTMARB!H46</f>
        <v>60.361134995700766</v>
      </c>
      <c r="I46" s="10">
        <f>PPRD!I46+RCV_RCY!I46+IMP!I46-EXP!I46+STK_CHG!I46-INTMARB!I46</f>
        <v>62.143852106620798</v>
      </c>
      <c r="J46" s="10">
        <f>PPRD!J46+RCV_RCY!J46+IMP!J46-EXP!J46+STK_CHG!J46-INTMARB!J46</f>
        <v>100.77386070507308</v>
      </c>
      <c r="K46" s="10">
        <f>PPRD!K46+RCV_RCY!K46+IMP!K46-EXP!K46+STK_CHG!K46-INTMARB!K46</f>
        <v>94.055546001719676</v>
      </c>
      <c r="L46" s="10">
        <f>PPRD!L46+RCV_RCY!L46+IMP!L46-EXP!L46+STK_CHG!L46-INTMARB!L46</f>
        <v>52.066466036113503</v>
      </c>
      <c r="M46" s="10">
        <f>PPRD!M46+RCV_RCY!M46+IMP!M46-EXP!M46+STK_CHG!M46-INTMARB!M46</f>
        <v>80.619002579535703</v>
      </c>
      <c r="N46" s="10">
        <f>PPRD!N46+RCV_RCY!N46+IMP!N46-EXP!N46+STK_CHG!N46-INTMARB!N46</f>
        <v>87.337317282889089</v>
      </c>
      <c r="O46" s="10">
        <f>PPRD!O46+RCV_RCY!O46+IMP!O46-EXP!O46+STK_CHG!O46-INTMARB!O46</f>
        <v>80.619088564058444</v>
      </c>
      <c r="P46" s="10">
        <f>PPRD!P46+RCV_RCY!P46+IMP!P46-EXP!P46+STK_CHG!P46-INTMARB!P46</f>
        <v>74.740670679277727</v>
      </c>
      <c r="Q46" s="10">
        <f>PPRD!Q46+RCV_RCY!Q46+IMP!Q46-EXP!Q46+STK_CHG!Q46-INTMARB!Q46</f>
        <v>76.420206362854685</v>
      </c>
      <c r="R46" s="10">
        <f>PPRD!R46+RCV_RCY!R46+IMP!R46-EXP!R46+STK_CHG!R46-INTMARB!R46</f>
        <v>103.29320722269996</v>
      </c>
      <c r="S46" s="10">
        <f>PPRD!S46+RCV_RCY!S46+IMP!S46-EXP!S46+STK_CHG!S46-INTMARB!S46</f>
        <v>81.064144453998281</v>
      </c>
      <c r="T46" s="10">
        <f>PPRD!T46+RCV_RCY!T46+IMP!T46-EXP!T46+STK_CHG!T46-INTMARB!T46</f>
        <v>89.419260533104008</v>
      </c>
      <c r="U46" s="10">
        <f>PPRD!U46+RCV_RCY!U46+IMP!U46-EXP!U46+STK_CHG!U46-INTMARB!U46</f>
        <v>93.691057609630221</v>
      </c>
      <c r="V46" s="10">
        <f>PPRD!V46+RCV_RCY!V46+IMP!V46-EXP!V46+STK_CHG!V46-INTMARB!V46</f>
        <v>100.97300085984523</v>
      </c>
      <c r="W46" s="10">
        <f>PPRD!W46+RCV_RCY!W46+IMP!W46-EXP!W46+STK_CHG!W46-INTMARB!W46</f>
        <v>100.44754944110055</v>
      </c>
      <c r="X46" s="10">
        <f>PPRD!X46+RCV_RCY!X46+IMP!X46-EXP!X46+STK_CHG!X46-INTMARB!X46</f>
        <v>110.10971625107481</v>
      </c>
    </row>
    <row r="47" spans="1:24" ht="11.25" customHeight="1" x14ac:dyDescent="0.2">
      <c r="A47" s="41" t="s">
        <v>81</v>
      </c>
      <c r="B47" s="9" t="s">
        <v>82</v>
      </c>
      <c r="C47" s="10">
        <f>PPRD!C47+RCV_RCY!C47+IMP!C47-EXP!C47+STK_CHG!C47-INTMARB!C47</f>
        <v>49.928288907996553</v>
      </c>
      <c r="D47" s="10">
        <f>PPRD!D47+RCV_RCY!D47+IMP!D47-EXP!D47+STK_CHG!D47-INTMARB!D47</f>
        <v>53.769045571797065</v>
      </c>
      <c r="E47" s="10">
        <f>PPRD!E47+RCV_RCY!E47+IMP!E47-EXP!E47+STK_CHG!E47-INTMARB!E47</f>
        <v>180.51014617368872</v>
      </c>
      <c r="F47" s="10">
        <f>PPRD!F47+RCV_RCY!F47+IMP!F47-EXP!F47+STK_CHG!F47-INTMARB!F47</f>
        <v>96.016079105760966</v>
      </c>
      <c r="G47" s="10">
        <f>PPRD!G47+RCV_RCY!G47+IMP!G47-EXP!G47+STK_CHG!G47-INTMARB!G47</f>
        <v>193.95245055889939</v>
      </c>
      <c r="H47" s="10">
        <f>PPRD!H47+RCV_RCY!H47+IMP!H47-EXP!H47+STK_CHG!H47-INTMARB!H47</f>
        <v>128.48667239896818</v>
      </c>
      <c r="I47" s="10">
        <f>PPRD!I47+RCV_RCY!I47+IMP!I47-EXP!I47+STK_CHG!I47-INTMARB!I47</f>
        <v>210.7852966466036</v>
      </c>
      <c r="J47" s="10">
        <f>PPRD!J47+RCV_RCY!J47+IMP!J47-EXP!J47+STK_CHG!J47-INTMARB!J47</f>
        <v>272.92914875322447</v>
      </c>
      <c r="K47" s="10">
        <f>PPRD!K47+RCV_RCY!K47+IMP!K47-EXP!K47+STK_CHG!K47-INTMARB!K47</f>
        <v>330.03447979363705</v>
      </c>
      <c r="L47" s="10">
        <f>PPRD!L47+RCV_RCY!L47+IMP!L47-EXP!L47+STK_CHG!L47-INTMARB!L47</f>
        <v>262.85176268271715</v>
      </c>
      <c r="M47" s="10">
        <f>PPRD!M47+RCV_RCY!M47+IMP!M47-EXP!M47+STK_CHG!M47-INTMARB!M47</f>
        <v>371.18366294067067</v>
      </c>
      <c r="N47" s="10">
        <f>PPRD!N47+RCV_RCY!N47+IMP!N47-EXP!N47+STK_CHG!N47-INTMARB!N47</f>
        <v>448.44368013757526</v>
      </c>
      <c r="O47" s="10">
        <f>PPRD!O47+RCV_RCY!O47+IMP!O47-EXP!O47+STK_CHG!O47-INTMARB!O47</f>
        <v>457.68125537403262</v>
      </c>
      <c r="P47" s="10">
        <f>PPRD!P47+RCV_RCY!P47+IMP!P47-EXP!P47+STK_CHG!P47-INTMARB!P47</f>
        <v>344.31074806534821</v>
      </c>
      <c r="Q47" s="10">
        <f>PPRD!Q47+RCV_RCY!Q47+IMP!Q47-EXP!Q47+STK_CHG!Q47-INTMARB!Q47</f>
        <v>333.39355116079105</v>
      </c>
      <c r="R47" s="10">
        <f>PPRD!R47+RCV_RCY!R47+IMP!R47-EXP!R47+STK_CHG!R47-INTMARB!R47</f>
        <v>435.84694754944104</v>
      </c>
      <c r="S47" s="10">
        <f>PPRD!S47+RCV_RCY!S47+IMP!S47-EXP!S47+STK_CHG!S47-INTMARB!S47</f>
        <v>428.89269131556313</v>
      </c>
      <c r="T47" s="10">
        <f>PPRD!T47+RCV_RCY!T47+IMP!T47-EXP!T47+STK_CHG!T47-INTMARB!T47</f>
        <v>317.08159931212373</v>
      </c>
      <c r="U47" s="10">
        <f>PPRD!U47+RCV_RCY!U47+IMP!U47-EXP!U47+STK_CHG!U47-INTMARB!U47</f>
        <v>308.29079965606184</v>
      </c>
      <c r="V47" s="10">
        <f>PPRD!V47+RCV_RCY!V47+IMP!V47-EXP!V47+STK_CHG!V47-INTMARB!V47</f>
        <v>451.64625967325878</v>
      </c>
      <c r="W47" s="10">
        <f>PPRD!W47+RCV_RCY!W47+IMP!W47-EXP!W47+STK_CHG!W47-INTMARB!W47</f>
        <v>548.74531384350814</v>
      </c>
      <c r="X47" s="10">
        <f>PPRD!X47+RCV_RCY!X47+IMP!X47-EXP!X47+STK_CHG!X47-INTMARB!X47</f>
        <v>447.26526225279451</v>
      </c>
    </row>
    <row r="48" spans="1:24" ht="11.25" customHeight="1" x14ac:dyDescent="0.2">
      <c r="A48" s="41" t="s">
        <v>83</v>
      </c>
      <c r="B48" s="9" t="s">
        <v>84</v>
      </c>
      <c r="C48" s="10">
        <f>PPRD!C48+RCV_RCY!C48+IMP!C48-EXP!C48+STK_CHG!C48-INTMARB!C48</f>
        <v>11.643766122098022</v>
      </c>
      <c r="D48" s="10">
        <f>PPRD!D48+RCV_RCY!D48+IMP!D48-EXP!D48+STK_CHG!D48-INTMARB!D48</f>
        <v>56.666208082545161</v>
      </c>
      <c r="E48" s="10">
        <f>PPRD!E48+RCV_RCY!E48+IMP!E48-EXP!E48+STK_CHG!E48-INTMARB!E48</f>
        <v>100.91238177128108</v>
      </c>
      <c r="F48" s="10">
        <f>PPRD!F48+RCV_RCY!F48+IMP!F48-EXP!F48+STK_CHG!F48-INTMARB!F48</f>
        <v>113.33241616509028</v>
      </c>
      <c r="G48" s="10">
        <f>PPRD!G48+RCV_RCY!G48+IMP!G48-EXP!G48+STK_CHG!G48-INTMARB!G48</f>
        <v>104.7936371453138</v>
      </c>
      <c r="H48" s="10">
        <f>PPRD!H48+RCV_RCY!H48+IMP!H48-EXP!H48+STK_CHG!H48-INTMARB!H48</f>
        <v>46.713155631986233</v>
      </c>
      <c r="I48" s="10">
        <f>PPRD!I48+RCV_RCY!I48+IMP!I48-EXP!I48+STK_CHG!I48-INTMARB!I48</f>
        <v>74.577128116938965</v>
      </c>
      <c r="J48" s="10">
        <f>PPRD!J48+RCV_RCY!J48+IMP!J48-EXP!J48+STK_CHG!J48-INTMARB!J48</f>
        <v>65.562252794496999</v>
      </c>
      <c r="K48" s="10">
        <f>PPRD!K48+RCV_RCY!K48+IMP!K48-EXP!K48+STK_CHG!K48-INTMARB!K48</f>
        <v>15.573688736027531</v>
      </c>
      <c r="L48" s="10">
        <f>PPRD!L48+RCV_RCY!L48+IMP!L48-EXP!L48+STK_CHG!L48-INTMARB!L48</f>
        <v>-159.83121238177131</v>
      </c>
      <c r="M48" s="10">
        <f>PPRD!M48+RCV_RCY!M48+IMP!M48-EXP!M48+STK_CHG!M48-INTMARB!M48</f>
        <v>-117.1856405846948</v>
      </c>
      <c r="N48" s="10">
        <f>PPRD!N48+RCV_RCY!N48+IMP!N48-EXP!N48+STK_CHG!N48-INTMARB!N48</f>
        <v>-68.022785898538274</v>
      </c>
      <c r="O48" s="10">
        <f>PPRD!O48+RCV_RCY!O48+IMP!O48-EXP!O48+STK_CHG!O48-INTMARB!O48</f>
        <v>-5.7368873602751496</v>
      </c>
      <c r="P48" s="10">
        <f>PPRD!P48+RCV_RCY!P48+IMP!P48-EXP!P48+STK_CHG!P48-INTMARB!P48</f>
        <v>-92.609372312983623</v>
      </c>
      <c r="Q48" s="10">
        <f>PPRD!Q48+RCV_RCY!Q48+IMP!Q48-EXP!Q48+STK_CHG!Q48-INTMARB!Q48</f>
        <v>-43.436199484092853</v>
      </c>
      <c r="R48" s="10">
        <f>PPRD!R48+RCV_RCY!R48+IMP!R48-EXP!R48+STK_CHG!R48-INTMARB!R48</f>
        <v>-7.376010318142681</v>
      </c>
      <c r="S48" s="10">
        <f>PPRD!S48+RCV_RCY!S48+IMP!S48-EXP!S48+STK_CHG!S48-INTMARB!S48</f>
        <v>-57.040842648323284</v>
      </c>
      <c r="T48" s="10">
        <f>PPRD!T48+RCV_RCY!T48+IMP!T48-EXP!T48+STK_CHG!T48-INTMARB!T48</f>
        <v>-39.769819432502096</v>
      </c>
      <c r="U48" s="10">
        <f>PPRD!U48+RCV_RCY!U48+IMP!U48-EXP!U48+STK_CHG!U48-INTMARB!U48</f>
        <v>-46.908684436801387</v>
      </c>
      <c r="V48" s="10">
        <f>PPRD!V48+RCV_RCY!V48+IMP!V48-EXP!V48+STK_CHG!V48-INTMARB!V48</f>
        <v>-72.35227858985381</v>
      </c>
      <c r="W48" s="10">
        <f>PPRD!W48+RCV_RCY!W48+IMP!W48-EXP!W48+STK_CHG!W48-INTMARB!W48</f>
        <v>-30.175752364574386</v>
      </c>
      <c r="X48" s="10">
        <f>PPRD!X48+RCV_RCY!X48+IMP!X48-EXP!X48+STK_CHG!X48-INTMARB!X48</f>
        <v>-80.558985382631107</v>
      </c>
    </row>
    <row r="49" spans="1:24" ht="11.25" customHeight="1" x14ac:dyDescent="0.2">
      <c r="A49" s="41" t="s">
        <v>85</v>
      </c>
      <c r="B49" s="9" t="s">
        <v>86</v>
      </c>
      <c r="C49" s="10">
        <f>PPRD!C49+RCV_RCY!C49+IMP!C49-EXP!C49+STK_CHG!C49-INTMARB!C49</f>
        <v>5.7609630266552019</v>
      </c>
      <c r="D49" s="10">
        <f>PPRD!D49+RCV_RCY!D49+IMP!D49-EXP!D49+STK_CHG!D49-INTMARB!D49</f>
        <v>1.920292347377472</v>
      </c>
      <c r="E49" s="10">
        <f>PPRD!E49+RCV_RCY!E49+IMP!E49-EXP!E49+STK_CHG!E49-INTMARB!E49</f>
        <v>1.920292347377472</v>
      </c>
      <c r="F49" s="10">
        <f>PPRD!F49+RCV_RCY!F49+IMP!F49-EXP!F49+STK_CHG!F49-INTMARB!F49</f>
        <v>0.96010318142734308</v>
      </c>
      <c r="G49" s="10">
        <f>PPRD!G49+RCV_RCY!G49+IMP!G49-EXP!G49+STK_CHG!G49-INTMARB!G49</f>
        <v>0.96010318142734308</v>
      </c>
      <c r="H49" s="10">
        <f>PPRD!H49+RCV_RCY!H49+IMP!H49-EXP!H49+STK_CHG!H49-INTMARB!H49</f>
        <v>2.2350816852966471</v>
      </c>
      <c r="I49" s="10">
        <f>PPRD!I49+RCV_RCY!I49+IMP!I49-EXP!I49+STK_CHG!I49-INTMARB!I49</f>
        <v>0.74496990541702557</v>
      </c>
      <c r="J49" s="10">
        <f>PPRD!J49+RCV_RCY!J49+IMP!J49-EXP!J49+STK_CHG!J49-INTMARB!J49</f>
        <v>2.2515047291487531</v>
      </c>
      <c r="K49" s="10">
        <f>PPRD!K49+RCV_RCY!K49+IMP!K49-EXP!K49+STK_CHG!K49-INTMARB!K49</f>
        <v>0.75313843508168576</v>
      </c>
      <c r="L49" s="10">
        <f>PPRD!L49+RCV_RCY!L49+IMP!L49-EXP!L49+STK_CHG!L49-INTMARB!L49</f>
        <v>1.5062768701633711</v>
      </c>
      <c r="M49" s="10">
        <f>PPRD!M49+RCV_RCY!M49+IMP!M49-EXP!M49+STK_CHG!M49-INTMARB!M49</f>
        <v>3.0126397248495262</v>
      </c>
      <c r="N49" s="10">
        <f>PPRD!N49+RCV_RCY!N49+IMP!N49-EXP!N49+STK_CHG!N49-INTMARB!N49</f>
        <v>0.75313843508168532</v>
      </c>
      <c r="O49" s="10">
        <f>PPRD!O49+RCV_RCY!O49+IMP!O49-EXP!O49+STK_CHG!O49-INTMARB!O49</f>
        <v>0.75313843508168532</v>
      </c>
      <c r="P49" s="10">
        <f>PPRD!P49+RCV_RCY!P49+IMP!P49-EXP!P49+STK_CHG!P49-INTMARB!P49</f>
        <v>6.7784178847807386</v>
      </c>
      <c r="Q49" s="10">
        <f>PPRD!Q49+RCV_RCY!Q49+IMP!Q49-EXP!Q49+STK_CHG!Q49-INTMARB!Q49</f>
        <v>6.0251934651762671</v>
      </c>
      <c r="R49" s="10">
        <f>PPRD!R49+RCV_RCY!R49+IMP!R49-EXP!R49+STK_CHG!R49-INTMARB!R49</f>
        <v>5.2720550300945828</v>
      </c>
      <c r="S49" s="10">
        <f>PPRD!S49+RCV_RCY!S49+IMP!S49-EXP!S49+STK_CHG!S49-INTMARB!S49</f>
        <v>6.2542562338779009</v>
      </c>
      <c r="T49" s="10">
        <f>PPRD!T49+RCV_RCY!T49+IMP!T49-EXP!T49+STK_CHG!T49-INTMARB!T49</f>
        <v>7.9617368873602743</v>
      </c>
      <c r="U49" s="10">
        <f>PPRD!U49+RCV_RCY!U49+IMP!U49-EXP!U49+STK_CHG!U49-INTMARB!U49</f>
        <v>6.125279449699053</v>
      </c>
      <c r="V49" s="10">
        <f>PPRD!V49+RCV_RCY!V49+IMP!V49-EXP!V49+STK_CHG!V49-INTMARB!V49</f>
        <v>8.2414445399828029</v>
      </c>
      <c r="W49" s="10">
        <f>PPRD!W49+RCV_RCY!W49+IMP!W49-EXP!W49+STK_CHG!W49-INTMARB!W49</f>
        <v>7.1552020636285469</v>
      </c>
      <c r="X49" s="10">
        <f>PPRD!X49+RCV_RCY!X49+IMP!X49-EXP!X49+STK_CHG!X49-INTMARB!X49</f>
        <v>7.104299226139295</v>
      </c>
    </row>
    <row r="50" spans="1:24" ht="11.25" customHeight="1" x14ac:dyDescent="0.2">
      <c r="A50" s="41" t="s">
        <v>87</v>
      </c>
      <c r="B50" s="9" t="s">
        <v>88</v>
      </c>
      <c r="C50" s="10">
        <f>PPRD!C50+RCV_RCY!C50+IMP!C50-EXP!C50+STK_CHG!C50-INTMARB!C50</f>
        <v>-40.32674118658641</v>
      </c>
      <c r="D50" s="10">
        <f>PPRD!D50+RCV_RCY!D50+IMP!D50-EXP!D50+STK_CHG!D50-INTMARB!D50</f>
        <v>-62.410404127257088</v>
      </c>
      <c r="E50" s="10">
        <f>PPRD!E50+RCV_RCY!E50+IMP!E50-EXP!E50+STK_CHG!E50-INTMARB!E50</f>
        <v>-59.529922613929493</v>
      </c>
      <c r="F50" s="10">
        <f>PPRD!F50+RCV_RCY!F50+IMP!F50-EXP!F50+STK_CHG!F50-INTMARB!F50</f>
        <v>21.123559759243332</v>
      </c>
      <c r="G50" s="10">
        <f>PPRD!G50+RCV_RCY!G50+IMP!G50-EXP!G50+STK_CHG!G50-INTMARB!G50</f>
        <v>15.362596732588131</v>
      </c>
      <c r="H50" s="10">
        <f>PPRD!H50+RCV_RCY!H50+IMP!H50-EXP!H50+STK_CHG!H50-INTMARB!H50</f>
        <v>6.3056749785038679</v>
      </c>
      <c r="I50" s="10">
        <f>PPRD!I50+RCV_RCY!I50+IMP!I50-EXP!I50+STK_CHG!I50-INTMARB!I50</f>
        <v>6.3056749785038688</v>
      </c>
      <c r="J50" s="10">
        <f>PPRD!J50+RCV_RCY!J50+IMP!J50-EXP!J50+STK_CHG!J50-INTMARB!J50</f>
        <v>19.972484952708513</v>
      </c>
      <c r="K50" s="10">
        <f>PPRD!K50+RCV_RCY!K50+IMP!K50-EXP!K50+STK_CHG!K50-INTMARB!K50</f>
        <v>-12.608512467755805</v>
      </c>
      <c r="L50" s="10">
        <f>PPRD!L50+RCV_RCY!L50+IMP!L50-EXP!L50+STK_CHG!L50-INTMARB!L50</f>
        <v>-24.319518486672401</v>
      </c>
      <c r="M50" s="10">
        <f>PPRD!M50+RCV_RCY!M50+IMP!M50-EXP!M50+STK_CHG!M50-INTMARB!M50</f>
        <v>-18.04032674118659</v>
      </c>
      <c r="N50" s="10">
        <f>PPRD!N50+RCV_RCY!N50+IMP!N50-EXP!N50+STK_CHG!N50-INTMARB!N50</f>
        <v>-86.537919174548605</v>
      </c>
      <c r="O50" s="10">
        <f>PPRD!O50+RCV_RCY!O50+IMP!O50-EXP!O50+STK_CHG!O50-INTMARB!O50</f>
        <v>42.035941530524518</v>
      </c>
      <c r="P50" s="10">
        <f>PPRD!P50+RCV_RCY!P50+IMP!P50-EXP!P50+STK_CHG!P50-INTMARB!P50</f>
        <v>73.480911435941579</v>
      </c>
      <c r="Q50" s="10">
        <f>PPRD!Q50+RCV_RCY!Q50+IMP!Q50-EXP!Q50+STK_CHG!Q50-INTMARB!Q50</f>
        <v>-115.47007738607047</v>
      </c>
      <c r="R50" s="10">
        <f>PPRD!R50+RCV_RCY!R50+IMP!R50-EXP!R50+STK_CHG!R50-INTMARB!R50</f>
        <v>-12.596818572656886</v>
      </c>
      <c r="S50" s="10">
        <f>PPRD!S50+RCV_RCY!S50+IMP!S50-EXP!S50+STK_CHG!S50-INTMARB!S50</f>
        <v>-69.282029234737735</v>
      </c>
      <c r="T50" s="10">
        <f>PPRD!T50+RCV_RCY!T50+IMP!T50-EXP!T50+STK_CHG!T50-INTMARB!T50</f>
        <v>-14.361994840928617</v>
      </c>
      <c r="U50" s="10">
        <f>PPRD!U50+RCV_RCY!U50+IMP!U50-EXP!U50+STK_CHG!U50-INTMARB!U50</f>
        <v>-106.36835769561476</v>
      </c>
      <c r="V50" s="10">
        <f>PPRD!V50+RCV_RCY!V50+IMP!V50-EXP!V50+STK_CHG!V50-INTMARB!V50</f>
        <v>-35.628202923473772</v>
      </c>
      <c r="W50" s="10">
        <f>PPRD!W50+RCV_RCY!W50+IMP!W50-EXP!W50+STK_CHG!W50-INTMARB!W50</f>
        <v>-42.608082545141876</v>
      </c>
      <c r="X50" s="10">
        <f>PPRD!X50+RCV_RCY!X50+IMP!X50-EXP!X50+STK_CHG!X50-INTMARB!X50</f>
        <v>-41.107566638005153</v>
      </c>
    </row>
    <row r="51" spans="1:24" ht="11.25" customHeight="1" x14ac:dyDescent="0.2">
      <c r="A51" s="35" t="s">
        <v>89</v>
      </c>
      <c r="B51" s="36" t="s">
        <v>90</v>
      </c>
      <c r="C51" s="37">
        <f>PPRD!C51+RCV_RCY!C51+IMP!C51-EXP!C51+STK_CHG!C51-INTMARB!C51</f>
        <v>13679.8796216681</v>
      </c>
      <c r="D51" s="37">
        <f>PPRD!D51+RCV_RCY!D51+IMP!D51-EXP!D51+STK_CHG!D51-INTMARB!D51</f>
        <v>13179.815133276006</v>
      </c>
      <c r="E51" s="37">
        <f>PPRD!E51+RCV_RCY!E51+IMP!E51-EXP!E51+STK_CHG!E51-INTMARB!E51</f>
        <v>13628.740326741186</v>
      </c>
      <c r="F51" s="37">
        <f>PPRD!F51+RCV_RCY!F51+IMP!F51-EXP!F51+STK_CHG!F51-INTMARB!F51</f>
        <v>14729.342218400685</v>
      </c>
      <c r="G51" s="37">
        <f>PPRD!G51+RCV_RCY!G51+IMP!G51-EXP!G51+STK_CHG!G51-INTMARB!G51</f>
        <v>13937.317282889082</v>
      </c>
      <c r="H51" s="37">
        <f>PPRD!H51+RCV_RCY!H51+IMP!H51-EXP!H51+STK_CHG!H51-INTMARB!H51</f>
        <v>13923.194325021495</v>
      </c>
      <c r="I51" s="37">
        <f>PPRD!I51+RCV_RCY!I51+IMP!I51-EXP!I51+STK_CHG!I51-INTMARB!I51</f>
        <v>14198.667239896819</v>
      </c>
      <c r="J51" s="37">
        <f>PPRD!J51+RCV_RCY!J51+IMP!J51-EXP!J51+STK_CHG!J51-INTMARB!J51</f>
        <v>12761.994840928632</v>
      </c>
      <c r="K51" s="37">
        <f>PPRD!K51+RCV_RCY!K51+IMP!K51-EXP!K51+STK_CHG!K51-INTMARB!K51</f>
        <v>12159.458297506448</v>
      </c>
      <c r="L51" s="37">
        <f>PPRD!L51+RCV_RCY!L51+IMP!L51-EXP!L51+STK_CHG!L51-INTMARB!L51</f>
        <v>10580.352536543422</v>
      </c>
      <c r="M51" s="37">
        <f>PPRD!M51+RCV_RCY!M51+IMP!M51-EXP!M51+STK_CHG!M51-INTMARB!M51</f>
        <v>10788.392089423902</v>
      </c>
      <c r="N51" s="37">
        <f>PPRD!N51+RCV_RCY!N51+IMP!N51-EXP!N51+STK_CHG!N51-INTMARB!N51</f>
        <v>11105.051590713672</v>
      </c>
      <c r="O51" s="37">
        <f>PPRD!O51+RCV_RCY!O51+IMP!O51-EXP!O51+STK_CHG!O51-INTMARB!O51</f>
        <v>10777.386070507309</v>
      </c>
      <c r="P51" s="37">
        <f>PPRD!P51+RCV_RCY!P51+IMP!P51-EXP!P51+STK_CHG!P51-INTMARB!P51</f>
        <v>9838.9509888220127</v>
      </c>
      <c r="Q51" s="37">
        <f>PPRD!Q51+RCV_RCY!Q51+IMP!Q51-EXP!Q51+STK_CHG!Q51-INTMARB!Q51</f>
        <v>9349.204643164232</v>
      </c>
      <c r="R51" s="37">
        <f>PPRD!R51+RCV_RCY!R51+IMP!R51-EXP!R51+STK_CHG!R51-INTMARB!R51</f>
        <v>8917.3043852106621</v>
      </c>
      <c r="S51" s="37">
        <f>PPRD!S51+RCV_RCY!S51+IMP!S51-EXP!S51+STK_CHG!S51-INTMARB!S51</f>
        <v>9023.7411006018938</v>
      </c>
      <c r="T51" s="37">
        <f>PPRD!T51+RCV_RCY!T51+IMP!T51-EXP!T51+STK_CHG!T51-INTMARB!T51</f>
        <v>9707.8836629406687</v>
      </c>
      <c r="U51" s="37">
        <f>PPRD!U51+RCV_RCY!U51+IMP!U51-EXP!U51+STK_CHG!U51-INTMARB!U51</f>
        <v>9942.3797076526225</v>
      </c>
      <c r="V51" s="37">
        <f>PPRD!V51+RCV_RCY!V51+IMP!V51-EXP!V51+STK_CHG!V51-INTMARB!V51</f>
        <v>9264.8151332760081</v>
      </c>
      <c r="W51" s="37">
        <f>PPRD!W51+RCV_RCY!W51+IMP!W51-EXP!W51+STK_CHG!W51-INTMARB!W51</f>
        <v>9684.0523645743779</v>
      </c>
      <c r="X51" s="37">
        <f>PPRD!X51+RCV_RCY!X51+IMP!X51-EXP!X51+STK_CHG!X51-INTMARB!X51</f>
        <v>9947.512295786757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4040.5513327601038</v>
      </c>
      <c r="D52" s="37">
        <f t="shared" si="20"/>
        <v>3423.2062768701635</v>
      </c>
      <c r="E52" s="37">
        <f t="shared" si="20"/>
        <v>3749.2261392949272</v>
      </c>
      <c r="F52" s="37">
        <f t="shared" si="20"/>
        <v>4001.7531384350823</v>
      </c>
      <c r="G52" s="37">
        <f t="shared" si="20"/>
        <v>4567.4020636285477</v>
      </c>
      <c r="H52" s="37">
        <f t="shared" si="20"/>
        <v>4940.3479793637143</v>
      </c>
      <c r="I52" s="37">
        <f t="shared" si="20"/>
        <v>4780.8883920894232</v>
      </c>
      <c r="J52" s="37">
        <f t="shared" si="20"/>
        <v>4747.786070507309</v>
      </c>
      <c r="K52" s="37">
        <f t="shared" si="20"/>
        <v>5343.3672398968183</v>
      </c>
      <c r="L52" s="37">
        <f t="shared" si="20"/>
        <v>5268.5355116079099</v>
      </c>
      <c r="M52" s="37">
        <f t="shared" si="20"/>
        <v>5860.5901977644025</v>
      </c>
      <c r="N52" s="37">
        <f t="shared" si="20"/>
        <v>5067.401633705932</v>
      </c>
      <c r="O52" s="37">
        <f t="shared" si="20"/>
        <v>5195.0779019776437</v>
      </c>
      <c r="P52" s="37">
        <f t="shared" si="20"/>
        <v>5550.9592433361986</v>
      </c>
      <c r="Q52" s="37">
        <f t="shared" si="20"/>
        <v>6123.6416165090295</v>
      </c>
      <c r="R52" s="37">
        <f t="shared" si="20"/>
        <v>5973.1199484092858</v>
      </c>
      <c r="S52" s="37">
        <f t="shared" si="20"/>
        <v>6192.8285468615659</v>
      </c>
      <c r="T52" s="37">
        <f t="shared" si="20"/>
        <v>6041.9329320722263</v>
      </c>
      <c r="U52" s="37">
        <f t="shared" si="20"/>
        <v>6037.5993121238171</v>
      </c>
      <c r="V52" s="37">
        <f t="shared" si="20"/>
        <v>6012.639294926913</v>
      </c>
      <c r="W52" s="37">
        <f t="shared" si="20"/>
        <v>5989.2021496130701</v>
      </c>
      <c r="X52" s="37">
        <f t="shared" ref="X52" si="21">SUM(X53:X70)</f>
        <v>6396.2546001719693</v>
      </c>
    </row>
    <row r="53" spans="1:24" ht="11.25" customHeight="1" x14ac:dyDescent="0.2">
      <c r="A53" s="42" t="s">
        <v>93</v>
      </c>
      <c r="B53" s="9" t="s">
        <v>94</v>
      </c>
      <c r="C53" s="10">
        <f>PPRD!C53+RCV_RCY!C53+IMP!C53-EXP!C53+STK_CHG!C53-INTMARB!C53</f>
        <v>1270.6792777300091</v>
      </c>
      <c r="D53" s="10">
        <f>PPRD!D53+RCV_RCY!D53+IMP!D53-EXP!D53+STK_CHG!D53-INTMARB!D53</f>
        <v>1283.1470335339641</v>
      </c>
      <c r="E53" s="10">
        <f>PPRD!E53+RCV_RCY!E53+IMP!E53-EXP!E53+STK_CHG!E53-INTMARB!E53</f>
        <v>1379.707652622528</v>
      </c>
      <c r="F53" s="10">
        <f>PPRD!F53+RCV_RCY!F53+IMP!F53-EXP!F53+STK_CHG!F53-INTMARB!F53</f>
        <v>1140.068787618229</v>
      </c>
      <c r="G53" s="10">
        <f>PPRD!G53+RCV_RCY!G53+IMP!G53-EXP!G53+STK_CHG!G53-INTMARB!G53</f>
        <v>1419.86698194325</v>
      </c>
      <c r="H53" s="10">
        <f>PPRD!H53+RCV_RCY!H53+IMP!H53-EXP!H53+STK_CHG!H53-INTMARB!H53</f>
        <v>1737.4766122098019</v>
      </c>
      <c r="I53" s="10">
        <f>PPRD!I53+RCV_RCY!I53+IMP!I53-EXP!I53+STK_CHG!I53-INTMARB!I53</f>
        <v>1578.275408426483</v>
      </c>
      <c r="J53" s="10">
        <f>PPRD!J53+RCV_RCY!J53+IMP!J53-EXP!J53+STK_CHG!J53-INTMARB!J53</f>
        <v>1372.825709372313</v>
      </c>
      <c r="K53" s="10">
        <f>PPRD!K53+RCV_RCY!K53+IMP!K53-EXP!K53+STK_CHG!K53-INTMARB!K53</f>
        <v>1478.5683576956151</v>
      </c>
      <c r="L53" s="10">
        <f>PPRD!L53+RCV_RCY!L53+IMP!L53-EXP!L53+STK_CHG!L53-INTMARB!L53</f>
        <v>1335.6419604471189</v>
      </c>
      <c r="M53" s="10">
        <f>PPRD!M53+RCV_RCY!M53+IMP!M53-EXP!M53+STK_CHG!M53-INTMARB!M53</f>
        <v>1709.620292347377</v>
      </c>
      <c r="N53" s="10">
        <f>PPRD!N53+RCV_RCY!N53+IMP!N53-EXP!N53+STK_CHG!N53-INTMARB!N53</f>
        <v>1266.3506448839209</v>
      </c>
      <c r="O53" s="10">
        <f>PPRD!O53+RCV_RCY!O53+IMP!O53-EXP!O53+STK_CHG!O53-INTMARB!O53</f>
        <v>1037.5145313843509</v>
      </c>
      <c r="P53" s="10">
        <f>PPRD!P53+RCV_RCY!P53+IMP!P53-EXP!P53+STK_CHG!P53-INTMARB!P53</f>
        <v>1286.0029234737749</v>
      </c>
      <c r="Q53" s="10">
        <f>PPRD!Q53+RCV_RCY!Q53+IMP!Q53-EXP!Q53+STK_CHG!Q53-INTMARB!Q53</f>
        <v>1616.902407566638</v>
      </c>
      <c r="R53" s="10">
        <f>PPRD!R53+RCV_RCY!R53+IMP!R53-EXP!R53+STK_CHG!R53-INTMARB!R53</f>
        <v>1430.1012037833191</v>
      </c>
      <c r="S53" s="10">
        <f>PPRD!S53+RCV_RCY!S53+IMP!S53-EXP!S53+STK_CHG!S53-INTMARB!S53</f>
        <v>1550.1467755803949</v>
      </c>
      <c r="T53" s="10">
        <f>PPRD!T53+RCV_RCY!T53+IMP!T53-EXP!T53+STK_CHG!T53-INTMARB!T53</f>
        <v>1246.2989681857271</v>
      </c>
      <c r="U53" s="10">
        <f>PPRD!U53+RCV_RCY!U53+IMP!U53-EXP!U53+STK_CHG!U53-INTMARB!U53</f>
        <v>1518.848323301806</v>
      </c>
      <c r="V53" s="10">
        <f>PPRD!V53+RCV_RCY!V53+IMP!V53-EXP!V53+STK_CHG!V53-INTMARB!V53</f>
        <v>1339.6923473774721</v>
      </c>
      <c r="W53" s="10">
        <f>PPRD!W53+RCV_RCY!W53+IMP!W53-EXP!W53+STK_CHG!W53-INTMARB!W53</f>
        <v>1322.5488392089419</v>
      </c>
      <c r="X53" s="10">
        <f>PPRD!X53+RCV_RCY!X53+IMP!X53-EXP!X53+STK_CHG!X53-INTMARB!X53</f>
        <v>1497.1574376612209</v>
      </c>
    </row>
    <row r="54" spans="1:24" ht="11.25" customHeight="1" x14ac:dyDescent="0.2">
      <c r="A54" s="42" t="s">
        <v>95</v>
      </c>
      <c r="B54" s="9" t="s">
        <v>96</v>
      </c>
      <c r="C54" s="10">
        <f>PPRD!C54+RCV_RCY!C54+IMP!C54-EXP!C54+STK_CHG!C54-INTMARB!C54</f>
        <v>0</v>
      </c>
      <c r="D54" s="10">
        <f>PPRD!D54+RCV_RCY!D54+IMP!D54-EXP!D54+STK_CHG!D54-INTMARB!D54</f>
        <v>0</v>
      </c>
      <c r="E54" s="10">
        <f>PPRD!E54+RCV_RCY!E54+IMP!E54-EXP!E54+STK_CHG!E54-INTMARB!E54</f>
        <v>0</v>
      </c>
      <c r="F54" s="10">
        <f>PPRD!F54+RCV_RCY!F54+IMP!F54-EXP!F54+STK_CHG!F54-INTMARB!F54</f>
        <v>0</v>
      </c>
      <c r="G54" s="10">
        <f>PPRD!G54+RCV_RCY!G54+IMP!G54-EXP!G54+STK_CHG!G54-INTMARB!G54</f>
        <v>0</v>
      </c>
      <c r="H54" s="10">
        <f>PPRD!H54+RCV_RCY!H54+IMP!H54-EXP!H54+STK_CHG!H54-INTMARB!H54</f>
        <v>0</v>
      </c>
      <c r="I54" s="10">
        <f>PPRD!I54+RCV_RCY!I54+IMP!I54-EXP!I54+STK_CHG!I54-INTMARB!I54</f>
        <v>0</v>
      </c>
      <c r="J54" s="10">
        <f>PPRD!J54+RCV_RCY!J54+IMP!J54-EXP!J54+STK_CHG!J54-INTMARB!J54</f>
        <v>0</v>
      </c>
      <c r="K54" s="10">
        <f>PPRD!K54+RCV_RCY!K54+IMP!K54-EXP!K54+STK_CHG!K54-INTMARB!K54</f>
        <v>0</v>
      </c>
      <c r="L54" s="10">
        <f>PPRD!L54+RCV_RCY!L54+IMP!L54-EXP!L54+STK_CHG!L54-INTMARB!L54</f>
        <v>0</v>
      </c>
      <c r="M54" s="10">
        <f>PPRD!M54+RCV_RCY!M54+IMP!M54-EXP!M54+STK_CHG!M54-INTMARB!M54</f>
        <v>0</v>
      </c>
      <c r="N54" s="10">
        <f>PPRD!N54+RCV_RCY!N54+IMP!N54-EXP!N54+STK_CHG!N54-INTMARB!N54</f>
        <v>0</v>
      </c>
      <c r="O54" s="10">
        <f>PPRD!O54+RCV_RCY!O54+IMP!O54-EXP!O54+STK_CHG!O54-INTMARB!O54</f>
        <v>0</v>
      </c>
      <c r="P54" s="10">
        <f>PPRD!P54+RCV_RCY!P54+IMP!P54-EXP!P54+STK_CHG!P54-INTMARB!P54</f>
        <v>0</v>
      </c>
      <c r="Q54" s="10">
        <f>PPRD!Q54+RCV_RCY!Q54+IMP!Q54-EXP!Q54+STK_CHG!Q54-INTMARB!Q54</f>
        <v>0</v>
      </c>
      <c r="R54" s="10">
        <f>PPRD!R54+RCV_RCY!R54+IMP!R54-EXP!R54+STK_CHG!R54-INTMARB!R54</f>
        <v>0</v>
      </c>
      <c r="S54" s="10">
        <f>PPRD!S54+RCV_RCY!S54+IMP!S54-EXP!S54+STK_CHG!S54-INTMARB!S54</f>
        <v>0</v>
      </c>
      <c r="T54" s="10">
        <f>PPRD!T54+RCV_RCY!T54+IMP!T54-EXP!T54+STK_CHG!T54-INTMARB!T54</f>
        <v>0</v>
      </c>
      <c r="U54" s="10">
        <f>PPRD!U54+RCV_RCY!U54+IMP!U54-EXP!U54+STK_CHG!U54-INTMARB!U54</f>
        <v>0</v>
      </c>
      <c r="V54" s="10">
        <f>PPRD!V54+RCV_RCY!V54+IMP!V54-EXP!V54+STK_CHG!V54-INTMARB!V54</f>
        <v>0</v>
      </c>
      <c r="W54" s="10">
        <f>PPRD!W54+RCV_RCY!W54+IMP!W54-EXP!W54+STK_CHG!W54-INTMARB!W54</f>
        <v>0</v>
      </c>
      <c r="X54" s="10">
        <f>PPRD!X54+RCV_RCY!X54+IMP!X54-EXP!X54+STK_CHG!X54-INTMARB!X54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PPRD!C55+RCV_RCY!C55+IMP!C55-EXP!C55+STK_CHG!C55-INTMARB!C55</f>
        <v>0</v>
      </c>
      <c r="D55" s="10">
        <f>PPRD!D55+RCV_RCY!D55+IMP!D55-EXP!D55+STK_CHG!D55-INTMARB!D55</f>
        <v>0</v>
      </c>
      <c r="E55" s="10">
        <f>PPRD!E55+RCV_RCY!E55+IMP!E55-EXP!E55+STK_CHG!E55-INTMARB!E55</f>
        <v>0</v>
      </c>
      <c r="F55" s="10">
        <f>PPRD!F55+RCV_RCY!F55+IMP!F55-EXP!F55+STK_CHG!F55-INTMARB!F55</f>
        <v>0</v>
      </c>
      <c r="G55" s="10">
        <f>PPRD!G55+RCV_RCY!G55+IMP!G55-EXP!G55+STK_CHG!G55-INTMARB!G55</f>
        <v>0</v>
      </c>
      <c r="H55" s="10">
        <f>PPRD!H55+RCV_RCY!H55+IMP!H55-EXP!H55+STK_CHG!H55-INTMARB!H55</f>
        <v>1.9518486672398971E-2</v>
      </c>
      <c r="I55" s="10">
        <f>PPRD!I55+RCV_RCY!I55+IMP!I55-EXP!I55+STK_CHG!I55-INTMARB!I55</f>
        <v>4.7807394668959592E-2</v>
      </c>
      <c r="J55" s="10">
        <f>PPRD!J55+RCV_RCY!J55+IMP!J55-EXP!J55+STK_CHG!J55-INTMARB!J55</f>
        <v>0.2170249355116079</v>
      </c>
      <c r="K55" s="10">
        <f>PPRD!K55+RCV_RCY!K55+IMP!K55-EXP!K55+STK_CHG!K55-INTMARB!K55</f>
        <v>0.42803095442820288</v>
      </c>
      <c r="L55" s="10">
        <f>PPRD!L55+RCV_RCY!L55+IMP!L55-EXP!L55+STK_CHG!L55-INTMARB!L55</f>
        <v>0.77979363714531391</v>
      </c>
      <c r="M55" s="10">
        <f>PPRD!M55+RCV_RCY!M55+IMP!M55-EXP!M55+STK_CHG!M55-INTMARB!M55</f>
        <v>26.341186586414441</v>
      </c>
      <c r="N55" s="10">
        <f>PPRD!N55+RCV_RCY!N55+IMP!N55-EXP!N55+STK_CHG!N55-INTMARB!N55</f>
        <v>119.2777300085985</v>
      </c>
      <c r="O55" s="10">
        <f>PPRD!O55+RCV_RCY!O55+IMP!O55-EXP!O55+STK_CHG!O55-INTMARB!O55</f>
        <v>226.98839208942391</v>
      </c>
      <c r="P55" s="10">
        <f>PPRD!P55+RCV_RCY!P55+IMP!P55-EXP!P55+STK_CHG!P55-INTMARB!P55</f>
        <v>388.66809974204642</v>
      </c>
      <c r="Q55" s="10">
        <f>PPRD!Q55+RCV_RCY!Q55+IMP!Q55-EXP!Q55+STK_CHG!Q55-INTMARB!Q55</f>
        <v>533.18228718830608</v>
      </c>
      <c r="R55" s="10">
        <f>PPRD!R55+RCV_RCY!R55+IMP!R55-EXP!R55+STK_CHG!R55-INTMARB!R55</f>
        <v>607.30266552020635</v>
      </c>
      <c r="S55" s="10">
        <f>PPRD!S55+RCV_RCY!S55+IMP!S55-EXP!S55+STK_CHG!S55-INTMARB!S55</f>
        <v>566.63800515907133</v>
      </c>
      <c r="T55" s="10">
        <f>PPRD!T55+RCV_RCY!T55+IMP!T55-EXP!T55+STK_CHG!T55-INTMARB!T55</f>
        <v>636.86173688736028</v>
      </c>
      <c r="U55" s="10">
        <f>PPRD!U55+RCV_RCY!U55+IMP!U55-EXP!U55+STK_CHG!U55-INTMARB!U55</f>
        <v>543.61298366294068</v>
      </c>
      <c r="V55" s="10">
        <f>PPRD!V55+RCV_RCY!V55+IMP!V55-EXP!V55+STK_CHG!V55-INTMARB!V55</f>
        <v>582.35674978503869</v>
      </c>
      <c r="W55" s="10">
        <f>PPRD!W55+RCV_RCY!W55+IMP!W55-EXP!W55+STK_CHG!W55-INTMARB!W55</f>
        <v>597.20223559759245</v>
      </c>
      <c r="X55" s="10">
        <f>PPRD!X55+RCV_RCY!X55+IMP!X55-EXP!X55+STK_CHG!X55-INTMARB!X55</f>
        <v>565.39552880481506</v>
      </c>
    </row>
    <row r="56" spans="1:24" ht="11.25" customHeight="1" x14ac:dyDescent="0.2">
      <c r="A56" s="42" t="s">
        <v>99</v>
      </c>
      <c r="B56" s="9" t="s">
        <v>100</v>
      </c>
      <c r="C56" s="10">
        <f>PPRD!C56+RCV_RCY!C56+IMP!C56-EXP!C56+STK_CHG!C56-INTMARB!C56</f>
        <v>0</v>
      </c>
      <c r="D56" s="10">
        <f>PPRD!D56+RCV_RCY!D56+IMP!D56-EXP!D56+STK_CHG!D56-INTMARB!D56</f>
        <v>0</v>
      </c>
      <c r="E56" s="10">
        <f>PPRD!E56+RCV_RCY!E56+IMP!E56-EXP!E56+STK_CHG!E56-INTMARB!E56</f>
        <v>0</v>
      </c>
      <c r="F56" s="10">
        <f>PPRD!F56+RCV_RCY!F56+IMP!F56-EXP!F56+STK_CHG!F56-INTMARB!F56</f>
        <v>0</v>
      </c>
      <c r="G56" s="10">
        <f>PPRD!G56+RCV_RCY!G56+IMP!G56-EXP!G56+STK_CHG!G56-INTMARB!G56</f>
        <v>0</v>
      </c>
      <c r="H56" s="10">
        <f>PPRD!H56+RCV_RCY!H56+IMP!H56-EXP!H56+STK_CHG!H56-INTMARB!H56</f>
        <v>0</v>
      </c>
      <c r="I56" s="10">
        <f>PPRD!I56+RCV_RCY!I56+IMP!I56-EXP!I56+STK_CHG!I56-INTMARB!I56</f>
        <v>0</v>
      </c>
      <c r="J56" s="10">
        <f>PPRD!J56+RCV_RCY!J56+IMP!J56-EXP!J56+STK_CHG!J56-INTMARB!J56</f>
        <v>0</v>
      </c>
      <c r="K56" s="10">
        <f>PPRD!K56+RCV_RCY!K56+IMP!K56-EXP!K56+STK_CHG!K56-INTMARB!K56</f>
        <v>6.878761822871883E-4</v>
      </c>
      <c r="L56" s="10">
        <f>PPRD!L56+RCV_RCY!L56+IMP!L56-EXP!L56+STK_CHG!L56-INTMARB!L56</f>
        <v>2.149613069647463E-3</v>
      </c>
      <c r="M56" s="10">
        <f>PPRD!M56+RCV_RCY!M56+IMP!M56-EXP!M56+STK_CHG!M56-INTMARB!M56</f>
        <v>3.095442820292347E-3</v>
      </c>
      <c r="N56" s="10">
        <f>PPRD!N56+RCV_RCY!N56+IMP!N56-EXP!N56+STK_CHG!N56-INTMARB!N56</f>
        <v>0.1226999140154772</v>
      </c>
      <c r="O56" s="10">
        <f>PPRD!O56+RCV_RCY!O56+IMP!O56-EXP!O56+STK_CHG!O56-INTMARB!O56</f>
        <v>0.68770421324161646</v>
      </c>
      <c r="P56" s="10">
        <f>PPRD!P56+RCV_RCY!P56+IMP!P56-EXP!P56+STK_CHG!P56-INTMARB!P56</f>
        <v>36.127429062768698</v>
      </c>
      <c r="Q56" s="10">
        <f>PPRD!Q56+RCV_RCY!Q56+IMP!Q56-EXP!Q56+STK_CHG!Q56-INTMARB!Q56</f>
        <v>138.95021496130701</v>
      </c>
      <c r="R56" s="10">
        <f>PPRD!R56+RCV_RCY!R56+IMP!R56-EXP!R56+STK_CHG!R56-INTMARB!R56</f>
        <v>170.42132416165089</v>
      </c>
      <c r="S56" s="10">
        <f>PPRD!S56+RCV_RCY!S56+IMP!S56-EXP!S56+STK_CHG!S56-INTMARB!S56</f>
        <v>156.4696474634566</v>
      </c>
      <c r="T56" s="10">
        <f>PPRD!T56+RCV_RCY!T56+IMP!T56-EXP!T56+STK_CHG!T56-INTMARB!T56</f>
        <v>159.5592433361995</v>
      </c>
      <c r="U56" s="10">
        <f>PPRD!U56+RCV_RCY!U56+IMP!U56-EXP!U56+STK_CHG!U56-INTMARB!U56</f>
        <v>152.2809114359415</v>
      </c>
      <c r="V56" s="10">
        <f>PPRD!V56+RCV_RCY!V56+IMP!V56-EXP!V56+STK_CHG!V56-INTMARB!V56</f>
        <v>152.847377472055</v>
      </c>
      <c r="W56" s="10">
        <f>PPRD!W56+RCV_RCY!W56+IMP!W56-EXP!W56+STK_CHG!W56-INTMARB!W56</f>
        <v>149.04342218400689</v>
      </c>
      <c r="X56" s="10">
        <f>PPRD!X56+RCV_RCY!X56+IMP!X56-EXP!X56+STK_CHG!X56-INTMARB!X56</f>
        <v>146.46173688736019</v>
      </c>
    </row>
    <row r="57" spans="1:24" ht="11.25" customHeight="1" x14ac:dyDescent="0.2">
      <c r="A57" s="42" t="s">
        <v>101</v>
      </c>
      <c r="B57" s="9" t="s">
        <v>102</v>
      </c>
      <c r="C57" s="10">
        <f>PPRD!C57+RCV_RCY!C57+IMP!C57-EXP!C57+STK_CHG!C57-INTMARB!C57</f>
        <v>0</v>
      </c>
      <c r="D57" s="10">
        <f>PPRD!D57+RCV_RCY!D57+IMP!D57-EXP!D57+STK_CHG!D57-INTMARB!D57</f>
        <v>0</v>
      </c>
      <c r="E57" s="10">
        <f>PPRD!E57+RCV_RCY!E57+IMP!E57-EXP!E57+STK_CHG!E57-INTMARB!E57</f>
        <v>0</v>
      </c>
      <c r="F57" s="10">
        <f>PPRD!F57+RCV_RCY!F57+IMP!F57-EXP!F57+STK_CHG!F57-INTMARB!F57</f>
        <v>0</v>
      </c>
      <c r="G57" s="10">
        <f>PPRD!G57+RCV_RCY!G57+IMP!G57-EXP!G57+STK_CHG!G57-INTMARB!G57</f>
        <v>0</v>
      </c>
      <c r="H57" s="10">
        <f>PPRD!H57+RCV_RCY!H57+IMP!H57-EXP!H57+STK_CHG!H57-INTMARB!H57</f>
        <v>0</v>
      </c>
      <c r="I57" s="10">
        <f>PPRD!I57+RCV_RCY!I57+IMP!I57-EXP!I57+STK_CHG!I57-INTMARB!I57</f>
        <v>0</v>
      </c>
      <c r="J57" s="10">
        <f>PPRD!J57+RCV_RCY!J57+IMP!J57-EXP!J57+STK_CHG!J57-INTMARB!J57</f>
        <v>2.3903697334479789E-2</v>
      </c>
      <c r="K57" s="10">
        <f>PPRD!K57+RCV_RCY!K57+IMP!K57-EXP!K57+STK_CHG!K57-INTMARB!K57</f>
        <v>2.3903697334479789E-2</v>
      </c>
      <c r="L57" s="10">
        <f>PPRD!L57+RCV_RCY!L57+IMP!L57-EXP!L57+STK_CHG!L57-INTMARB!L57</f>
        <v>7.1625107480653469E-2</v>
      </c>
      <c r="M57" s="10">
        <f>PPRD!M57+RCV_RCY!M57+IMP!M57-EXP!M57+STK_CHG!M57-INTMARB!M57</f>
        <v>9.5528804815133275E-2</v>
      </c>
      <c r="N57" s="10">
        <f>PPRD!N57+RCV_RCY!N57+IMP!N57-EXP!N57+STK_CHG!N57-INTMARB!N57</f>
        <v>4.7807394668959592E-2</v>
      </c>
      <c r="O57" s="10">
        <f>PPRD!O57+RCV_RCY!O57+IMP!O57-EXP!O57+STK_CHG!O57-INTMARB!O57</f>
        <v>9.5528804815133275E-2</v>
      </c>
      <c r="P57" s="10">
        <f>PPRD!P57+RCV_RCY!P57+IMP!P57-EXP!P57+STK_CHG!P57-INTMARB!P57</f>
        <v>0.2149613069647463</v>
      </c>
      <c r="Q57" s="10">
        <f>PPRD!Q57+RCV_RCY!Q57+IMP!Q57-EXP!Q57+STK_CHG!Q57-INTMARB!Q57</f>
        <v>0.5493551160791057</v>
      </c>
      <c r="R57" s="10">
        <f>PPRD!R57+RCV_RCY!R57+IMP!R57-EXP!R57+STK_CHG!R57-INTMARB!R57</f>
        <v>0.50154772141014614</v>
      </c>
      <c r="S57" s="10">
        <f>PPRD!S57+RCV_RCY!S57+IMP!S57-EXP!S57+STK_CHG!S57-INTMARB!S57</f>
        <v>0.52545141874462586</v>
      </c>
      <c r="T57" s="10">
        <f>PPRD!T57+RCV_RCY!T57+IMP!T57-EXP!T57+STK_CHG!T57-INTMARB!T57</f>
        <v>0.73688736027515045</v>
      </c>
      <c r="U57" s="10">
        <f>PPRD!U57+RCV_RCY!U57+IMP!U57-EXP!U57+STK_CHG!U57-INTMARB!U57</f>
        <v>0.73061049011177981</v>
      </c>
      <c r="V57" s="10">
        <f>PPRD!V57+RCV_RCY!V57+IMP!V57-EXP!V57+STK_CHG!V57-INTMARB!V57</f>
        <v>0.72364574376612212</v>
      </c>
      <c r="W57" s="10">
        <f>PPRD!W57+RCV_RCY!W57+IMP!W57-EXP!W57+STK_CHG!W57-INTMARB!W57</f>
        <v>0.77472055030094578</v>
      </c>
      <c r="X57" s="10">
        <f>PPRD!X57+RCV_RCY!X57+IMP!X57-EXP!X57+STK_CHG!X57-INTMARB!X57</f>
        <v>1.176354256233878</v>
      </c>
    </row>
    <row r="58" spans="1:24" ht="11.25" customHeight="1" x14ac:dyDescent="0.2">
      <c r="A58" s="42" t="s">
        <v>103</v>
      </c>
      <c r="B58" s="9" t="s">
        <v>104</v>
      </c>
      <c r="C58" s="10">
        <f>PPRD!C58+RCV_RCY!C58+IMP!C58-EXP!C58+STK_CHG!C58-INTMARB!C58</f>
        <v>6.7116079105760953</v>
      </c>
      <c r="D58" s="10">
        <f>PPRD!D58+RCV_RCY!D58+IMP!D58-EXP!D58+STK_CHG!D58-INTMARB!D58</f>
        <v>5.469561478933791</v>
      </c>
      <c r="E58" s="10">
        <f>PPRD!E58+RCV_RCY!E58+IMP!E58-EXP!E58+STK_CHG!E58-INTMARB!E58</f>
        <v>17.411865864144449</v>
      </c>
      <c r="F58" s="10">
        <f>PPRD!F58+RCV_RCY!F58+IMP!F58-EXP!F58+STK_CHG!F58-INTMARB!F58</f>
        <v>18.008942390369729</v>
      </c>
      <c r="G58" s="10">
        <f>PPRD!G58+RCV_RCY!G58+IMP!G58-EXP!G58+STK_CHG!G58-INTMARB!G58</f>
        <v>13.47093723129837</v>
      </c>
      <c r="H58" s="10">
        <f>PPRD!H58+RCV_RCY!H58+IMP!H58-EXP!H58+STK_CHG!H58-INTMARB!H58</f>
        <v>17.889595872742909</v>
      </c>
      <c r="I58" s="10">
        <f>PPRD!I58+RCV_RCY!I58+IMP!I58-EXP!I58+STK_CHG!I58-INTMARB!I58</f>
        <v>17.841788478073941</v>
      </c>
      <c r="J58" s="10">
        <f>PPRD!J58+RCV_RCY!J58+IMP!J58-EXP!J58+STK_CHG!J58-INTMARB!J58</f>
        <v>19.5853826311264</v>
      </c>
      <c r="K58" s="10">
        <f>PPRD!K58+RCV_RCY!K58+IMP!K58-EXP!K58+STK_CHG!K58-INTMARB!K58</f>
        <v>25.246001719690451</v>
      </c>
      <c r="L58" s="10">
        <f>PPRD!L58+RCV_RCY!L58+IMP!L58-EXP!L58+STK_CHG!L58-INTMARB!L58</f>
        <v>23.55021496130696</v>
      </c>
      <c r="M58" s="10">
        <f>PPRD!M58+RCV_RCY!M58+IMP!M58-EXP!M58+STK_CHG!M58-INTMARB!M58</f>
        <v>22.976956147893379</v>
      </c>
      <c r="N58" s="10">
        <f>PPRD!N58+RCV_RCY!N58+IMP!N58-EXP!N58+STK_CHG!N58-INTMARB!N58</f>
        <v>23.81289767841788</v>
      </c>
      <c r="O58" s="10">
        <f>PPRD!O58+RCV_RCY!O58+IMP!O58-EXP!O58+STK_CHG!O58-INTMARB!O58</f>
        <v>23.263628546861561</v>
      </c>
      <c r="P58" s="10">
        <f>PPRD!P58+RCV_RCY!P58+IMP!P58-EXP!P58+STK_CHG!P58-INTMARB!P58</f>
        <v>26.034221840068788</v>
      </c>
      <c r="Q58" s="10">
        <f>PPRD!Q58+RCV_RCY!Q58+IMP!Q58-EXP!Q58+STK_CHG!Q58-INTMARB!Q58</f>
        <v>28.255460017196899</v>
      </c>
      <c r="R58" s="10">
        <f>PPRD!R58+RCV_RCY!R58+IMP!R58-EXP!R58+STK_CHG!R58-INTMARB!R58</f>
        <v>29.11530524505589</v>
      </c>
      <c r="S58" s="10">
        <f>PPRD!S58+RCV_RCY!S58+IMP!S58-EXP!S58+STK_CHG!S58-INTMARB!S58</f>
        <v>36.041874462596731</v>
      </c>
      <c r="T58" s="10">
        <f>PPRD!T58+RCV_RCY!T58+IMP!T58-EXP!T58+STK_CHG!T58-INTMARB!T58</f>
        <v>41.847033533963881</v>
      </c>
      <c r="U58" s="10">
        <f>PPRD!U58+RCV_RCY!U58+IMP!U58-EXP!U58+STK_CHG!U58-INTMARB!U58</f>
        <v>39.771367153912287</v>
      </c>
      <c r="V58" s="10">
        <f>PPRD!V58+RCV_RCY!V58+IMP!V58-EXP!V58+STK_CHG!V58-INTMARB!V58</f>
        <v>39.71186586414445</v>
      </c>
      <c r="W58" s="10">
        <f>PPRD!W58+RCV_RCY!W58+IMP!W58-EXP!W58+STK_CHG!W58-INTMARB!W58</f>
        <v>21.336801375752358</v>
      </c>
      <c r="X58" s="10">
        <f>PPRD!X58+RCV_RCY!X58+IMP!X58-EXP!X58+STK_CHG!X58-INTMARB!X58</f>
        <v>26.462940670679281</v>
      </c>
    </row>
    <row r="59" spans="1:24" ht="11.25" customHeight="1" x14ac:dyDescent="0.2">
      <c r="A59" s="42" t="s">
        <v>105</v>
      </c>
      <c r="B59" s="9" t="s">
        <v>106</v>
      </c>
      <c r="C59" s="10">
        <f>PPRD!C59+RCV_RCY!C59+IMP!C59-EXP!C59+STK_CHG!C59-INTMARB!C59</f>
        <v>2763.1604471195187</v>
      </c>
      <c r="D59" s="10">
        <f>PPRD!D59+RCV_RCY!D59+IMP!D59-EXP!D59+STK_CHG!D59-INTMARB!D59</f>
        <v>2134.5896818572655</v>
      </c>
      <c r="E59" s="10">
        <f>PPRD!E59+RCV_RCY!E59+IMP!E59-EXP!E59+STK_CHG!E59-INTMARB!E59</f>
        <v>2351.39011177988</v>
      </c>
      <c r="F59" s="10">
        <f>PPRD!F59+RCV_RCY!F59+IMP!F59-EXP!F59+STK_CHG!F59-INTMARB!F59</f>
        <v>2843.6754084264835</v>
      </c>
      <c r="G59" s="10">
        <f>PPRD!G59+RCV_RCY!G59+IMP!G59-EXP!G59+STK_CHG!G59-INTMARB!G59</f>
        <v>3134.0641444539988</v>
      </c>
      <c r="H59" s="10">
        <f>PPRD!H59+RCV_RCY!H59+IMP!H59-EXP!H59+STK_CHG!H59-INTMARB!H59</f>
        <v>3184.9622527944966</v>
      </c>
      <c r="I59" s="10">
        <f>PPRD!I59+RCV_RCY!I59+IMP!I59-EXP!I59+STK_CHG!I59-INTMARB!I59</f>
        <v>3184.7233877901972</v>
      </c>
      <c r="J59" s="10">
        <f>PPRD!J59+RCV_RCY!J59+IMP!J59-EXP!J59+STK_CHG!J59-INTMARB!J59</f>
        <v>3275.4370593293211</v>
      </c>
      <c r="K59" s="10">
        <f>PPRD!K59+RCV_RCY!K59+IMP!K59-EXP!K59+STK_CHG!K59-INTMARB!K59</f>
        <v>3710.4710232158204</v>
      </c>
      <c r="L59" s="10">
        <f>PPRD!L59+RCV_RCY!L59+IMP!L59-EXP!L59+STK_CHG!L59-INTMARB!L59</f>
        <v>3742.4047291487532</v>
      </c>
      <c r="M59" s="10">
        <f>PPRD!M59+RCV_RCY!M59+IMP!M59-EXP!M59+STK_CHG!M59-INTMARB!M59</f>
        <v>3982.2298366294071</v>
      </c>
      <c r="N59" s="10">
        <f>PPRD!N59+RCV_RCY!N59+IMP!N59-EXP!N59+STK_CHG!N59-INTMARB!N59</f>
        <v>3458.7035253654335</v>
      </c>
      <c r="O59" s="10">
        <f>PPRD!O59+RCV_RCY!O59+IMP!O59-EXP!O59+STK_CHG!O59-INTMARB!O59</f>
        <v>3654.5571797076527</v>
      </c>
      <c r="P59" s="10">
        <f>PPRD!P59+RCV_RCY!P59+IMP!P59-EXP!P59+STK_CHG!P59-INTMARB!P59</f>
        <v>3590.6897678417881</v>
      </c>
      <c r="Q59" s="10">
        <f>PPRD!Q59+RCV_RCY!Q59+IMP!Q59-EXP!Q59+STK_CHG!Q59-INTMARB!Q59</f>
        <v>3617.8704213241617</v>
      </c>
      <c r="R59" s="10">
        <f>PPRD!R59+RCV_RCY!R59+IMP!R59-EXP!R59+STK_CHG!R59-INTMARB!R59</f>
        <v>3513.733705932932</v>
      </c>
      <c r="S59" s="10">
        <f>PPRD!S59+RCV_RCY!S59+IMP!S59-EXP!S59+STK_CHG!S59-INTMARB!S59</f>
        <v>3606.5014617368874</v>
      </c>
      <c r="T59" s="10">
        <f>PPRD!T59+RCV_RCY!T59+IMP!T59-EXP!T59+STK_CHG!T59-INTMARB!T59</f>
        <v>3639.3331040412718</v>
      </c>
      <c r="U59" s="10">
        <f>PPRD!U59+RCV_RCY!U59+IMP!U59-EXP!U59+STK_CHG!U59-INTMARB!U59</f>
        <v>3462.5940670679274</v>
      </c>
      <c r="V59" s="10">
        <f>PPRD!V59+RCV_RCY!V59+IMP!V59-EXP!V59+STK_CHG!V59-INTMARB!V59</f>
        <v>3458.4595872742907</v>
      </c>
      <c r="W59" s="10">
        <f>PPRD!W59+RCV_RCY!W59+IMP!W59-EXP!W59+STK_CHG!W59-INTMARB!W59</f>
        <v>3394.5674978503871</v>
      </c>
      <c r="X59" s="10">
        <f>PPRD!X59+RCV_RCY!X59+IMP!X59-EXP!X59+STK_CHG!X59-INTMARB!X59</f>
        <v>3638.573860705073</v>
      </c>
    </row>
    <row r="60" spans="1:24" ht="11.25" customHeight="1" x14ac:dyDescent="0.2">
      <c r="A60" s="42" t="s">
        <v>107</v>
      </c>
      <c r="B60" s="9" t="s">
        <v>108</v>
      </c>
      <c r="C60" s="10">
        <f>PPRD!C60+RCV_RCY!C60+IMP!C60-EXP!C60+STK_CHG!C60-INTMARB!C60</f>
        <v>0</v>
      </c>
      <c r="D60" s="10">
        <f>PPRD!D60+RCV_RCY!D60+IMP!D60-EXP!D60+STK_CHG!D60-INTMARB!D60</f>
        <v>0</v>
      </c>
      <c r="E60" s="10">
        <f>PPRD!E60+RCV_RCY!E60+IMP!E60-EXP!E60+STK_CHG!E60-INTMARB!E60</f>
        <v>0</v>
      </c>
      <c r="F60" s="10">
        <f>PPRD!F60+RCV_RCY!F60+IMP!F60-EXP!F60+STK_CHG!F60-INTMARB!F60</f>
        <v>0</v>
      </c>
      <c r="G60" s="10">
        <f>PPRD!G60+RCV_RCY!G60+IMP!G60-EXP!G60+STK_CHG!G60-INTMARB!G60</f>
        <v>0</v>
      </c>
      <c r="H60" s="10">
        <f>PPRD!H60+RCV_RCY!H60+IMP!H60-EXP!H60+STK_CHG!H60-INTMARB!H60</f>
        <v>0</v>
      </c>
      <c r="I60" s="10">
        <f>PPRD!I60+RCV_RCY!I60+IMP!I60-EXP!I60+STK_CHG!I60-INTMARB!I60</f>
        <v>0</v>
      </c>
      <c r="J60" s="10">
        <f>PPRD!J60+RCV_RCY!J60+IMP!J60-EXP!J60+STK_CHG!J60-INTMARB!J60</f>
        <v>0</v>
      </c>
      <c r="K60" s="10">
        <f>PPRD!K60+RCV_RCY!K60+IMP!K60-EXP!K60+STK_CHG!K60-INTMARB!K60</f>
        <v>0</v>
      </c>
      <c r="L60" s="10">
        <f>PPRD!L60+RCV_RCY!L60+IMP!L60-EXP!L60+STK_CHG!L60-INTMARB!L60</f>
        <v>0</v>
      </c>
      <c r="M60" s="10">
        <f>PPRD!M60+RCV_RCY!M60+IMP!M60-EXP!M60+STK_CHG!M60-INTMARB!M60</f>
        <v>0</v>
      </c>
      <c r="N60" s="10">
        <f>PPRD!N60+RCV_RCY!N60+IMP!N60-EXP!N60+STK_CHG!N60-INTMARB!N60</f>
        <v>0</v>
      </c>
      <c r="O60" s="10">
        <f>PPRD!O60+RCV_RCY!O60+IMP!O60-EXP!O60+STK_CHG!O60-INTMARB!O60</f>
        <v>0</v>
      </c>
      <c r="P60" s="10">
        <f>PPRD!P60+RCV_RCY!P60+IMP!P60-EXP!P60+STK_CHG!P60-INTMARB!P60</f>
        <v>0</v>
      </c>
      <c r="Q60" s="10">
        <f>PPRD!Q60+RCV_RCY!Q60+IMP!Q60-EXP!Q60+STK_CHG!Q60-INTMARB!Q60</f>
        <v>0</v>
      </c>
      <c r="R60" s="10">
        <f>PPRD!R60+RCV_RCY!R60+IMP!R60-EXP!R60+STK_CHG!R60-INTMARB!R60</f>
        <v>0</v>
      </c>
      <c r="S60" s="10">
        <f>PPRD!S60+RCV_RCY!S60+IMP!S60-EXP!S60+STK_CHG!S60-INTMARB!S60</f>
        <v>0</v>
      </c>
      <c r="T60" s="10">
        <f>PPRD!T60+RCV_RCY!T60+IMP!T60-EXP!T60+STK_CHG!T60-INTMARB!T60</f>
        <v>0</v>
      </c>
      <c r="U60" s="10">
        <f>PPRD!U60+RCV_RCY!U60+IMP!U60-EXP!U60+STK_CHG!U60-INTMARB!U60</f>
        <v>0</v>
      </c>
      <c r="V60" s="10">
        <f>PPRD!V60+RCV_RCY!V60+IMP!V60-EXP!V60+STK_CHG!V60-INTMARB!V60</f>
        <v>0</v>
      </c>
      <c r="W60" s="10">
        <f>PPRD!W60+RCV_RCY!W60+IMP!W60-EXP!W60+STK_CHG!W60-INTMARB!W60</f>
        <v>0</v>
      </c>
      <c r="X60" s="10">
        <f>PPRD!X60+RCV_RCY!X60+IMP!X60-EXP!X60+STK_CHG!X60-INTMARB!X60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PPRD!C61+RCV_RCY!C61+IMP!C61-EXP!C61+STK_CHG!C61-INTMARB!C61</f>
        <v>0</v>
      </c>
      <c r="D61" s="10">
        <f>PPRD!D61+RCV_RCY!D61+IMP!D61-EXP!D61+STK_CHG!D61-INTMARB!D61</f>
        <v>0</v>
      </c>
      <c r="E61" s="10">
        <f>PPRD!E61+RCV_RCY!E61+IMP!E61-EXP!E61+STK_CHG!E61-INTMARB!E61</f>
        <v>0.7165090283748925</v>
      </c>
      <c r="F61" s="10">
        <f>PPRD!F61+RCV_RCY!F61+IMP!F61-EXP!F61+STK_CHG!F61-INTMARB!F61</f>
        <v>0</v>
      </c>
      <c r="G61" s="10">
        <f>PPRD!G61+RCV_RCY!G61+IMP!G61-EXP!G61+STK_CHG!G61-INTMARB!G61</f>
        <v>0</v>
      </c>
      <c r="H61" s="10">
        <f>PPRD!H61+RCV_RCY!H61+IMP!H61-EXP!H61+STK_CHG!H61-INTMARB!H61</f>
        <v>0</v>
      </c>
      <c r="I61" s="10">
        <f>PPRD!I61+RCV_RCY!I61+IMP!I61-EXP!I61+STK_CHG!I61-INTMARB!I61</f>
        <v>0</v>
      </c>
      <c r="J61" s="10">
        <f>PPRD!J61+RCV_RCY!J61+IMP!J61-EXP!J61+STK_CHG!J61-INTMARB!J61</f>
        <v>1.265864144453998</v>
      </c>
      <c r="K61" s="10">
        <f>PPRD!K61+RCV_RCY!K61+IMP!K61-EXP!K61+STK_CHG!K61-INTMARB!K61</f>
        <v>0.5970765262252794</v>
      </c>
      <c r="L61" s="10">
        <f>PPRD!L61+RCV_RCY!L61+IMP!L61-EXP!L61+STK_CHG!L61-INTMARB!L61</f>
        <v>1.0748065348237319</v>
      </c>
      <c r="M61" s="10">
        <f>PPRD!M61+RCV_RCY!M61+IMP!M61-EXP!M61+STK_CHG!M61-INTMARB!M61</f>
        <v>3.0810834049871021</v>
      </c>
      <c r="N61" s="10">
        <f>PPRD!N61+RCV_RCY!N61+IMP!N61-EXP!N61+STK_CHG!N61-INTMARB!N61</f>
        <v>13.06483233018057</v>
      </c>
      <c r="O61" s="10">
        <f>PPRD!O61+RCV_RCY!O61+IMP!O61-EXP!O61+STK_CHG!O61-INTMARB!O61</f>
        <v>27.300085984522781</v>
      </c>
      <c r="P61" s="10">
        <f>PPRD!P61+RCV_RCY!P61+IMP!P61-EXP!P61+STK_CHG!P61-INTMARB!P61</f>
        <v>19.633104041272571</v>
      </c>
      <c r="Q61" s="10">
        <f>PPRD!Q61+RCV_RCY!Q61+IMP!Q61-EXP!Q61+STK_CHG!Q61-INTMARB!Q61</f>
        <v>19.346517626827168</v>
      </c>
      <c r="R61" s="10">
        <f>PPRD!R61+RCV_RCY!R61+IMP!R61-EXP!R61+STK_CHG!R61-INTMARB!R61</f>
        <v>18.319518486672401</v>
      </c>
      <c r="S61" s="10">
        <f>PPRD!S61+RCV_RCY!S61+IMP!S61-EXP!S61+STK_CHG!S61-INTMARB!S61</f>
        <v>17.650730868443681</v>
      </c>
      <c r="T61" s="10">
        <f>PPRD!T61+RCV_RCY!T61+IMP!T61-EXP!T61+STK_CHG!T61-INTMARB!T61</f>
        <v>18.044110060189169</v>
      </c>
      <c r="U61" s="10">
        <f>PPRD!U61+RCV_RCY!U61+IMP!U61-EXP!U61+STK_CHG!U61-INTMARB!U61</f>
        <v>20.658641444539981</v>
      </c>
      <c r="V61" s="10">
        <f>PPRD!V61+RCV_RCY!V61+IMP!V61-EXP!V61+STK_CHG!V61-INTMARB!V61</f>
        <v>18.97136715391229</v>
      </c>
      <c r="W61" s="10">
        <f>PPRD!W61+RCV_RCY!W61+IMP!W61-EXP!W61+STK_CHG!W61-INTMARB!W61</f>
        <v>18.440928632846081</v>
      </c>
      <c r="X61" s="10">
        <f>PPRD!X61+RCV_RCY!X61+IMP!X61-EXP!X61+STK_CHG!X61-INTMARB!X61</f>
        <v>23.1688736027515</v>
      </c>
    </row>
    <row r="62" spans="1:24" ht="11.25" customHeight="1" x14ac:dyDescent="0.2">
      <c r="A62" s="42" t="s">
        <v>111</v>
      </c>
      <c r="B62" s="9" t="s">
        <v>112</v>
      </c>
      <c r="C62" s="10">
        <f>PPRD!C62+RCV_RCY!C62+IMP!C62-EXP!C62+STK_CHG!C62-INTMARB!C62</f>
        <v>0</v>
      </c>
      <c r="D62" s="10">
        <f>PPRD!D62+RCV_RCY!D62+IMP!D62-EXP!D62+STK_CHG!D62-INTMARB!D62</f>
        <v>0</v>
      </c>
      <c r="E62" s="10">
        <f>PPRD!E62+RCV_RCY!E62+IMP!E62-EXP!E62+STK_CHG!E62-INTMARB!E62</f>
        <v>0</v>
      </c>
      <c r="F62" s="10">
        <f>PPRD!F62+RCV_RCY!F62+IMP!F62-EXP!F62+STK_CHG!F62-INTMARB!F62</f>
        <v>0</v>
      </c>
      <c r="G62" s="10">
        <f>PPRD!G62+RCV_RCY!G62+IMP!G62-EXP!G62+STK_CHG!G62-INTMARB!G62</f>
        <v>0</v>
      </c>
      <c r="H62" s="10">
        <f>PPRD!H62+RCV_RCY!H62+IMP!H62-EXP!H62+STK_CHG!H62-INTMARB!H62</f>
        <v>0</v>
      </c>
      <c r="I62" s="10">
        <f>PPRD!I62+RCV_RCY!I62+IMP!I62-EXP!I62+STK_CHG!I62-INTMARB!I62</f>
        <v>0</v>
      </c>
      <c r="J62" s="10">
        <f>PPRD!J62+RCV_RCY!J62+IMP!J62-EXP!J62+STK_CHG!J62-INTMARB!J62</f>
        <v>0</v>
      </c>
      <c r="K62" s="10">
        <f>PPRD!K62+RCV_RCY!K62+IMP!K62-EXP!K62+STK_CHG!K62-INTMARB!K62</f>
        <v>0</v>
      </c>
      <c r="L62" s="10">
        <f>PPRD!L62+RCV_RCY!L62+IMP!L62-EXP!L62+STK_CHG!L62-INTMARB!L62</f>
        <v>0</v>
      </c>
      <c r="M62" s="10">
        <f>PPRD!M62+RCV_RCY!M62+IMP!M62-EXP!M62+STK_CHG!M62-INTMARB!M62</f>
        <v>0</v>
      </c>
      <c r="N62" s="10">
        <f>PPRD!N62+RCV_RCY!N62+IMP!N62-EXP!N62+STK_CHG!N62-INTMARB!N62</f>
        <v>0</v>
      </c>
      <c r="O62" s="10">
        <f>PPRD!O62+RCV_RCY!O62+IMP!O62-EXP!O62+STK_CHG!O62-INTMARB!O62</f>
        <v>2.3903697334479789E-2</v>
      </c>
      <c r="P62" s="10">
        <f>PPRD!P62+RCV_RCY!P62+IMP!P62-EXP!P62+STK_CHG!P62-INTMARB!P62</f>
        <v>0.16715391229578669</v>
      </c>
      <c r="Q62" s="10">
        <f>PPRD!Q62+RCV_RCY!Q62+IMP!Q62-EXP!Q62+STK_CHG!Q62-INTMARB!Q62</f>
        <v>1.9346517626827171</v>
      </c>
      <c r="R62" s="10">
        <f>PPRD!R62+RCV_RCY!R62+IMP!R62-EXP!R62+STK_CHG!R62-INTMARB!R62</f>
        <v>1.146431642304385</v>
      </c>
      <c r="S62" s="10">
        <f>PPRD!S62+RCV_RCY!S62+IMP!S62-EXP!S62+STK_CHG!S62-INTMARB!S62</f>
        <v>1.6957867583834909</v>
      </c>
      <c r="T62" s="10">
        <f>PPRD!T62+RCV_RCY!T62+IMP!T62-EXP!T62+STK_CHG!T62-INTMARB!T62</f>
        <v>2.0224419604471189</v>
      </c>
      <c r="U62" s="10">
        <f>PPRD!U62+RCV_RCY!U62+IMP!U62-EXP!U62+STK_CHG!U62-INTMARB!U62</f>
        <v>2.032244196044712</v>
      </c>
      <c r="V62" s="10">
        <f>PPRD!V62+RCV_RCY!V62+IMP!V62-EXP!V62+STK_CHG!V62-INTMARB!V62</f>
        <v>2.0343938091143592</v>
      </c>
      <c r="W62" s="10">
        <f>PPRD!W62+RCV_RCY!W62+IMP!W62-EXP!W62+STK_CHG!W62-INTMARB!W62</f>
        <v>2.035081685296646</v>
      </c>
      <c r="X62" s="10">
        <f>PPRD!X62+RCV_RCY!X62+IMP!X62-EXP!X62+STK_CHG!X62-INTMARB!X62</f>
        <v>2.0945829750644882</v>
      </c>
    </row>
    <row r="63" spans="1:24" ht="11.25" customHeight="1" x14ac:dyDescent="0.2">
      <c r="A63" s="42" t="s">
        <v>113</v>
      </c>
      <c r="B63" s="9" t="s">
        <v>114</v>
      </c>
      <c r="C63" s="10">
        <f>PPRD!C63+RCV_RCY!C63+IMP!C63-EXP!C63+STK_CHG!C63-INTMARB!C63</f>
        <v>0</v>
      </c>
      <c r="D63" s="10">
        <f>PPRD!D63+RCV_RCY!D63+IMP!D63-EXP!D63+STK_CHG!D63-INTMARB!D63</f>
        <v>0</v>
      </c>
      <c r="E63" s="10">
        <f>PPRD!E63+RCV_RCY!E63+IMP!E63-EXP!E63+STK_CHG!E63-INTMARB!E63</f>
        <v>0</v>
      </c>
      <c r="F63" s="10">
        <f>PPRD!F63+RCV_RCY!F63+IMP!F63-EXP!F63+STK_CHG!F63-INTMARB!F63</f>
        <v>0</v>
      </c>
      <c r="G63" s="10">
        <f>PPRD!G63+RCV_RCY!G63+IMP!G63-EXP!G63+STK_CHG!G63-INTMARB!G63</f>
        <v>0</v>
      </c>
      <c r="H63" s="10">
        <f>PPRD!H63+RCV_RCY!H63+IMP!H63-EXP!H63+STK_CHG!H63-INTMARB!H63</f>
        <v>0</v>
      </c>
      <c r="I63" s="10">
        <f>PPRD!I63+RCV_RCY!I63+IMP!I63-EXP!I63+STK_CHG!I63-INTMARB!I63</f>
        <v>0</v>
      </c>
      <c r="J63" s="10">
        <f>PPRD!J63+RCV_RCY!J63+IMP!J63-EXP!J63+STK_CHG!J63-INTMARB!J63</f>
        <v>0</v>
      </c>
      <c r="K63" s="10">
        <f>PPRD!K63+RCV_RCY!K63+IMP!K63-EXP!K63+STK_CHG!K63-INTMARB!K63</f>
        <v>0</v>
      </c>
      <c r="L63" s="10">
        <f>PPRD!L63+RCV_RCY!L63+IMP!L63-EXP!L63+STK_CHG!L63-INTMARB!L63</f>
        <v>2.5605331040412729</v>
      </c>
      <c r="M63" s="10">
        <f>PPRD!M63+RCV_RCY!M63+IMP!M63-EXP!M63+STK_CHG!M63-INTMARB!M63</f>
        <v>46.726139294926902</v>
      </c>
      <c r="N63" s="10">
        <f>PPRD!N63+RCV_RCY!N63+IMP!N63-EXP!N63+STK_CHG!N63-INTMARB!N63</f>
        <v>47.366122098022359</v>
      </c>
      <c r="O63" s="10">
        <f>PPRD!O63+RCV_RCY!O63+IMP!O63-EXP!O63+STK_CHG!O63-INTMARB!O63</f>
        <v>58.887618228718829</v>
      </c>
      <c r="P63" s="10">
        <f>PPRD!P63+RCV_RCY!P63+IMP!P63-EXP!P63+STK_CHG!P63-INTMARB!P63</f>
        <v>55.687188306104908</v>
      </c>
      <c r="Q63" s="10">
        <f>PPRD!Q63+RCV_RCY!Q63+IMP!Q63-EXP!Q63+STK_CHG!Q63-INTMARB!Q63</f>
        <v>41.606878761822884</v>
      </c>
      <c r="R63" s="10">
        <f>PPRD!R63+RCV_RCY!R63+IMP!R63-EXP!R63+STK_CHG!R63-INTMARB!R63</f>
        <v>61.450300945829753</v>
      </c>
      <c r="S63" s="10">
        <f>PPRD!S63+RCV_RCY!S63+IMP!S63-EXP!S63+STK_CHG!S63-INTMARB!S63</f>
        <v>81.293637145313852</v>
      </c>
      <c r="T63" s="10">
        <f>PPRD!T63+RCV_RCY!T63+IMP!T63-EXP!T63+STK_CHG!T63-INTMARB!T63</f>
        <v>91.073086844367992</v>
      </c>
      <c r="U63" s="10">
        <f>PPRD!U63+RCV_RCY!U63+IMP!U63-EXP!U63+STK_CHG!U63-INTMARB!U63</f>
        <v>90.436887360275136</v>
      </c>
      <c r="V63" s="10">
        <f>PPRD!V63+RCV_RCY!V63+IMP!V63-EXP!V63+STK_CHG!V63-INTMARB!V63</f>
        <v>97.812811693895114</v>
      </c>
      <c r="W63" s="10">
        <f>PPRD!W63+RCV_RCY!W63+IMP!W63-EXP!W63+STK_CHG!W63-INTMARB!W63</f>
        <v>91.629406706792764</v>
      </c>
      <c r="X63" s="10">
        <f>PPRD!X63+RCV_RCY!X63+IMP!X63-EXP!X63+STK_CHG!X63-INTMARB!X63</f>
        <v>120.94118658641443</v>
      </c>
    </row>
    <row r="64" spans="1:24" ht="11.25" customHeight="1" x14ac:dyDescent="0.2">
      <c r="A64" s="42" t="s">
        <v>115</v>
      </c>
      <c r="B64" s="9" t="s">
        <v>116</v>
      </c>
      <c r="C64" s="10">
        <f>PPRD!C64+RCV_RCY!C64+IMP!C64-EXP!C64+STK_CHG!C64-INTMARB!C64</f>
        <v>0</v>
      </c>
      <c r="D64" s="10">
        <f>PPRD!D64+RCV_RCY!D64+IMP!D64-EXP!D64+STK_CHG!D64-INTMARB!D64</f>
        <v>0</v>
      </c>
      <c r="E64" s="10">
        <f>PPRD!E64+RCV_RCY!E64+IMP!E64-EXP!E64+STK_CHG!E64-INTMARB!E64</f>
        <v>0</v>
      </c>
      <c r="F64" s="10">
        <f>PPRD!F64+RCV_RCY!F64+IMP!F64-EXP!F64+STK_CHG!F64-INTMARB!F64</f>
        <v>0</v>
      </c>
      <c r="G64" s="10">
        <f>PPRD!G64+RCV_RCY!G64+IMP!G64-EXP!G64+STK_CHG!G64-INTMARB!G64</f>
        <v>0</v>
      </c>
      <c r="H64" s="10">
        <f>PPRD!H64+RCV_RCY!H64+IMP!H64-EXP!H64+STK_CHG!H64-INTMARB!H64</f>
        <v>0</v>
      </c>
      <c r="I64" s="10">
        <f>PPRD!I64+RCV_RCY!I64+IMP!I64-EXP!I64+STK_CHG!I64-INTMARB!I64</f>
        <v>0</v>
      </c>
      <c r="J64" s="10">
        <f>PPRD!J64+RCV_RCY!J64+IMP!J64-EXP!J64+STK_CHG!J64-INTMARB!J64</f>
        <v>0</v>
      </c>
      <c r="K64" s="10">
        <f>PPRD!K64+RCV_RCY!K64+IMP!K64-EXP!K64+STK_CHG!K64-INTMARB!K64</f>
        <v>0</v>
      </c>
      <c r="L64" s="10">
        <f>PPRD!L64+RCV_RCY!L64+IMP!L64-EXP!L64+STK_CHG!L64-INTMARB!L64</f>
        <v>0</v>
      </c>
      <c r="M64" s="10">
        <f>PPRD!M64+RCV_RCY!M64+IMP!M64-EXP!M64+STK_CHG!M64-INTMARB!M64</f>
        <v>0</v>
      </c>
      <c r="N64" s="10">
        <f>PPRD!N64+RCV_RCY!N64+IMP!N64-EXP!N64+STK_CHG!N64-INTMARB!N64</f>
        <v>0</v>
      </c>
      <c r="O64" s="10">
        <f>PPRD!O64+RCV_RCY!O64+IMP!O64-EXP!O64+STK_CHG!O64-INTMARB!O64</f>
        <v>0</v>
      </c>
      <c r="P64" s="10">
        <f>PPRD!P64+RCV_RCY!P64+IMP!P64-EXP!P64+STK_CHG!P64-INTMARB!P64</f>
        <v>0</v>
      </c>
      <c r="Q64" s="10">
        <f>PPRD!Q64+RCV_RCY!Q64+IMP!Q64-EXP!Q64+STK_CHG!Q64-INTMARB!Q64</f>
        <v>0</v>
      </c>
      <c r="R64" s="10">
        <f>PPRD!R64+RCV_RCY!R64+IMP!R64-EXP!R64+STK_CHG!R64-INTMARB!R64</f>
        <v>0</v>
      </c>
      <c r="S64" s="10">
        <f>PPRD!S64+RCV_RCY!S64+IMP!S64-EXP!S64+STK_CHG!S64-INTMARB!S64</f>
        <v>0</v>
      </c>
      <c r="T64" s="10">
        <f>PPRD!T64+RCV_RCY!T64+IMP!T64-EXP!T64+STK_CHG!T64-INTMARB!T64</f>
        <v>0</v>
      </c>
      <c r="U64" s="10">
        <f>PPRD!U64+RCV_RCY!U64+IMP!U64-EXP!U64+STK_CHG!U64-INTMARB!U64</f>
        <v>0</v>
      </c>
      <c r="V64" s="10">
        <f>PPRD!V64+RCV_RCY!V64+IMP!V64-EXP!V64+STK_CHG!V64-INTMARB!V64</f>
        <v>0</v>
      </c>
      <c r="W64" s="10">
        <f>PPRD!W64+RCV_RCY!W64+IMP!W64-EXP!W64+STK_CHG!W64-INTMARB!W64</f>
        <v>0</v>
      </c>
      <c r="X64" s="10">
        <f>PPRD!X64+RCV_RCY!X64+IMP!X64-EXP!X64+STK_CHG!X64-INTMARB!X64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PPRD!C65+RCV_RCY!C65+IMP!C65-EXP!C65+STK_CHG!C65-INTMARB!C65</f>
        <v>0</v>
      </c>
      <c r="D65" s="10">
        <f>PPRD!D65+RCV_RCY!D65+IMP!D65-EXP!D65+STK_CHG!D65-INTMARB!D65</f>
        <v>0</v>
      </c>
      <c r="E65" s="10">
        <f>PPRD!E65+RCV_RCY!E65+IMP!E65-EXP!E65+STK_CHG!E65-INTMARB!E65</f>
        <v>0</v>
      </c>
      <c r="F65" s="10">
        <f>PPRD!F65+RCV_RCY!F65+IMP!F65-EXP!F65+STK_CHG!F65-INTMARB!F65</f>
        <v>0</v>
      </c>
      <c r="G65" s="10">
        <f>PPRD!G65+RCV_RCY!G65+IMP!G65-EXP!G65+STK_CHG!G65-INTMARB!G65</f>
        <v>0</v>
      </c>
      <c r="H65" s="10">
        <f>PPRD!H65+RCV_RCY!H65+IMP!H65-EXP!H65+STK_CHG!H65-INTMARB!H65</f>
        <v>0</v>
      </c>
      <c r="I65" s="10">
        <f>PPRD!I65+RCV_RCY!I65+IMP!I65-EXP!I65+STK_CHG!I65-INTMARB!I65</f>
        <v>0</v>
      </c>
      <c r="J65" s="10">
        <f>PPRD!J65+RCV_RCY!J65+IMP!J65-EXP!J65+STK_CHG!J65-INTMARB!J65</f>
        <v>82.825881341358553</v>
      </c>
      <c r="K65" s="10">
        <f>PPRD!K65+RCV_RCY!K65+IMP!K65-EXP!K65+STK_CHG!K65-INTMARB!K65</f>
        <v>128.03215821152193</v>
      </c>
      <c r="L65" s="10">
        <f>PPRD!L65+RCV_RCY!L65+IMP!L65-EXP!L65+STK_CHG!L65-INTMARB!L65</f>
        <v>164.21719690455717</v>
      </c>
      <c r="M65" s="10">
        <f>PPRD!M65+RCV_RCY!M65+IMP!M65-EXP!M65+STK_CHG!M65-INTMARB!M65</f>
        <v>68.632330180567507</v>
      </c>
      <c r="N65" s="10">
        <f>PPRD!N65+RCV_RCY!N65+IMP!N65-EXP!N65+STK_CHG!N65-INTMARB!N65</f>
        <v>147.49269131556318</v>
      </c>
      <c r="O65" s="10">
        <f>PPRD!O65+RCV_RCY!O65+IMP!O65-EXP!O65+STK_CHG!O65-INTMARB!O65</f>
        <v>158.66560619088563</v>
      </c>
      <c r="P65" s="10">
        <f>PPRD!P65+RCV_RCY!P65+IMP!P65-EXP!P65+STK_CHG!P65-INTMARB!P65</f>
        <v>147.73439380911432</v>
      </c>
      <c r="Q65" s="10">
        <f>PPRD!Q65+RCV_RCY!Q65+IMP!Q65-EXP!Q65+STK_CHG!Q65-INTMARB!Q65</f>
        <v>125.04342218400687</v>
      </c>
      <c r="R65" s="10">
        <f>PPRD!R65+RCV_RCY!R65+IMP!R65-EXP!R65+STK_CHG!R65-INTMARB!R65</f>
        <v>141.02794496990538</v>
      </c>
      <c r="S65" s="10">
        <f>PPRD!S65+RCV_RCY!S65+IMP!S65-EXP!S65+STK_CHG!S65-INTMARB!S65</f>
        <v>175.86517626827165</v>
      </c>
      <c r="T65" s="10">
        <f>PPRD!T65+RCV_RCY!T65+IMP!T65-EXP!T65+STK_CHG!T65-INTMARB!T65</f>
        <v>206.15631986242477</v>
      </c>
      <c r="U65" s="10">
        <f>PPRD!U65+RCV_RCY!U65+IMP!U65-EXP!U65+STK_CHG!U65-INTMARB!U65</f>
        <v>206.63327601031816</v>
      </c>
      <c r="V65" s="10">
        <f>PPRD!V65+RCV_RCY!V65+IMP!V65-EXP!V65+STK_CHG!V65-INTMARB!V65</f>
        <v>320.02914875322443</v>
      </c>
      <c r="W65" s="10">
        <f>PPRD!W65+RCV_RCY!W65+IMP!W65-EXP!W65+STK_CHG!W65-INTMARB!W65</f>
        <v>391.6232158211522</v>
      </c>
      <c r="X65" s="10">
        <f>PPRD!X65+RCV_RCY!X65+IMP!X65-EXP!X65+STK_CHG!X65-INTMARB!X65</f>
        <v>374.82209802235582</v>
      </c>
    </row>
    <row r="66" spans="1:24" ht="11.25" customHeight="1" x14ac:dyDescent="0.2">
      <c r="A66" s="42" t="s">
        <v>119</v>
      </c>
      <c r="B66" s="9" t="s">
        <v>120</v>
      </c>
      <c r="C66" s="10">
        <f>PPRD!C66+RCV_RCY!C66+IMP!C66-EXP!C66+STK_CHG!C66-INTMARB!C66</f>
        <v>0</v>
      </c>
      <c r="D66" s="10">
        <f>PPRD!D66+RCV_RCY!D66+IMP!D66-EXP!D66+STK_CHG!D66-INTMARB!D66</f>
        <v>0</v>
      </c>
      <c r="E66" s="10">
        <f>PPRD!E66+RCV_RCY!E66+IMP!E66-EXP!E66+STK_CHG!E66-INTMARB!E66</f>
        <v>0</v>
      </c>
      <c r="F66" s="10">
        <f>PPRD!F66+RCV_RCY!F66+IMP!F66-EXP!F66+STK_CHG!F66-INTMARB!F66</f>
        <v>0</v>
      </c>
      <c r="G66" s="10">
        <f>PPRD!G66+RCV_RCY!G66+IMP!G66-EXP!G66+STK_CHG!G66-INTMARB!G66</f>
        <v>0</v>
      </c>
      <c r="H66" s="10">
        <f>PPRD!H66+RCV_RCY!H66+IMP!H66-EXP!H66+STK_CHG!H66-INTMARB!H66</f>
        <v>0</v>
      </c>
      <c r="I66" s="10">
        <f>PPRD!I66+RCV_RCY!I66+IMP!I66-EXP!I66+STK_CHG!I66-INTMARB!I66</f>
        <v>0</v>
      </c>
      <c r="J66" s="10">
        <f>PPRD!J66+RCV_RCY!J66+IMP!J66-EXP!J66+STK_CHG!J66-INTMARB!J66</f>
        <v>-4.3947549441100593</v>
      </c>
      <c r="K66" s="10">
        <f>PPRD!K66+RCV_RCY!K66+IMP!K66-EXP!K66+STK_CHG!K66-INTMARB!K66</f>
        <v>0</v>
      </c>
      <c r="L66" s="10">
        <f>PPRD!L66+RCV_RCY!L66+IMP!L66-EXP!L66+STK_CHG!L66-INTMARB!L66</f>
        <v>-1.7674978503869301</v>
      </c>
      <c r="M66" s="10">
        <f>PPRD!M66+RCV_RCY!M66+IMP!M66-EXP!M66+STK_CHG!M66-INTMARB!M66</f>
        <v>0.88374892519346515</v>
      </c>
      <c r="N66" s="10">
        <f>PPRD!N66+RCV_RCY!N66+IMP!N66-EXP!N66+STK_CHG!N66-INTMARB!N66</f>
        <v>-8.8373172828890798</v>
      </c>
      <c r="O66" s="10">
        <f>PPRD!O66+RCV_RCY!O66+IMP!O66-EXP!O66+STK_CHG!O66-INTMARB!O66</f>
        <v>7.0937231298366292</v>
      </c>
      <c r="P66" s="10">
        <f>PPRD!P66+RCV_RCY!P66+IMP!P66-EXP!P66+STK_CHG!P66-INTMARB!P66</f>
        <v>0</v>
      </c>
      <c r="Q66" s="10">
        <f>PPRD!Q66+RCV_RCY!Q66+IMP!Q66-EXP!Q66+STK_CHG!Q66-INTMARB!Q66</f>
        <v>0</v>
      </c>
      <c r="R66" s="10">
        <f>PPRD!R66+RCV_RCY!R66+IMP!R66-EXP!R66+STK_CHG!R66-INTMARB!R66</f>
        <v>0</v>
      </c>
      <c r="S66" s="10">
        <f>PPRD!S66+RCV_RCY!S66+IMP!S66-EXP!S66+STK_CHG!S66-INTMARB!S66</f>
        <v>0</v>
      </c>
      <c r="T66" s="10">
        <f>PPRD!T66+RCV_RCY!T66+IMP!T66-EXP!T66+STK_CHG!T66-INTMARB!T66</f>
        <v>0</v>
      </c>
      <c r="U66" s="10">
        <f>PPRD!U66+RCV_RCY!U66+IMP!U66-EXP!U66+STK_CHG!U66-INTMARB!U66</f>
        <v>0</v>
      </c>
      <c r="V66" s="10">
        <f>PPRD!V66+RCV_RCY!V66+IMP!V66-EXP!V66+STK_CHG!V66-INTMARB!V66</f>
        <v>0</v>
      </c>
      <c r="W66" s="10">
        <f>PPRD!W66+RCV_RCY!W66+IMP!W66-EXP!W66+STK_CHG!W66-INTMARB!W66</f>
        <v>0</v>
      </c>
      <c r="X66" s="10">
        <f>PPRD!X66+RCV_RCY!X66+IMP!X66-EXP!X66+STK_CHG!X66-INTMARB!X66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PPRD!C67+RCV_RCY!C67+IMP!C67-EXP!C67+STK_CHG!C67-INTMARB!C67</f>
        <v>0</v>
      </c>
      <c r="D67" s="10">
        <f>PPRD!D67+RCV_RCY!D67+IMP!D67-EXP!D67+STK_CHG!D67-INTMARB!D67</f>
        <v>0</v>
      </c>
      <c r="E67" s="10">
        <f>PPRD!E67+RCV_RCY!E67+IMP!E67-EXP!E67+STK_CHG!E67-INTMARB!E67</f>
        <v>0</v>
      </c>
      <c r="F67" s="10">
        <f>PPRD!F67+RCV_RCY!F67+IMP!F67-EXP!F67+STK_CHG!F67-INTMARB!F67</f>
        <v>0</v>
      </c>
      <c r="G67" s="10">
        <f>PPRD!G67+RCV_RCY!G67+IMP!G67-EXP!G67+STK_CHG!G67-INTMARB!G67</f>
        <v>0</v>
      </c>
      <c r="H67" s="10">
        <f>PPRD!H67+RCV_RCY!H67+IMP!H67-EXP!H67+STK_CHG!H67-INTMARB!H67</f>
        <v>0</v>
      </c>
      <c r="I67" s="10">
        <f>PPRD!I67+RCV_RCY!I67+IMP!I67-EXP!I67+STK_CHG!I67-INTMARB!I67</f>
        <v>0</v>
      </c>
      <c r="J67" s="10">
        <f>PPRD!J67+RCV_RCY!J67+IMP!J67-EXP!J67+STK_CHG!J67-INTMARB!J67</f>
        <v>0</v>
      </c>
      <c r="K67" s="10">
        <f>PPRD!K67+RCV_RCY!K67+IMP!K67-EXP!K67+STK_CHG!K67-INTMARB!K67</f>
        <v>0</v>
      </c>
      <c r="L67" s="10">
        <f>PPRD!L67+RCV_RCY!L67+IMP!L67-EXP!L67+STK_CHG!L67-INTMARB!L67</f>
        <v>0</v>
      </c>
      <c r="M67" s="10">
        <f>PPRD!M67+RCV_RCY!M67+IMP!M67-EXP!M67+STK_CHG!M67-INTMARB!M67</f>
        <v>0</v>
      </c>
      <c r="N67" s="10">
        <f>PPRD!N67+RCV_RCY!N67+IMP!N67-EXP!N67+STK_CHG!N67-INTMARB!N67</f>
        <v>0</v>
      </c>
      <c r="O67" s="10">
        <f>PPRD!O67+RCV_RCY!O67+IMP!O67-EXP!O67+STK_CHG!O67-INTMARB!O67</f>
        <v>0</v>
      </c>
      <c r="P67" s="10">
        <f>PPRD!P67+RCV_RCY!P67+IMP!P67-EXP!P67+STK_CHG!P67-INTMARB!P67</f>
        <v>0</v>
      </c>
      <c r="Q67" s="10">
        <f>PPRD!Q67+RCV_RCY!Q67+IMP!Q67-EXP!Q67+STK_CHG!Q67-INTMARB!Q67</f>
        <v>0</v>
      </c>
      <c r="R67" s="10">
        <f>PPRD!R67+RCV_RCY!R67+IMP!R67-EXP!R67+STK_CHG!R67-INTMARB!R67</f>
        <v>0</v>
      </c>
      <c r="S67" s="10">
        <f>PPRD!S67+RCV_RCY!S67+IMP!S67-EXP!S67+STK_CHG!S67-INTMARB!S67</f>
        <v>0</v>
      </c>
      <c r="T67" s="10">
        <f>PPRD!T67+RCV_RCY!T67+IMP!T67-EXP!T67+STK_CHG!T67-INTMARB!T67</f>
        <v>0</v>
      </c>
      <c r="U67" s="10">
        <f>PPRD!U67+RCV_RCY!U67+IMP!U67-EXP!U67+STK_CHG!U67-INTMARB!U67</f>
        <v>0</v>
      </c>
      <c r="V67" s="10">
        <f>PPRD!V67+RCV_RCY!V67+IMP!V67-EXP!V67+STK_CHG!V67-INTMARB!V67</f>
        <v>0</v>
      </c>
      <c r="W67" s="10">
        <f>PPRD!W67+RCV_RCY!W67+IMP!W67-EXP!W67+STK_CHG!W67-INTMARB!W67</f>
        <v>0</v>
      </c>
      <c r="X67" s="10">
        <f>PPRD!X67+RCV_RCY!X67+IMP!X67-EXP!X67+STK_CHG!X67-INTMARB!X67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PPRD!C68+RCV_RCY!C68+IMP!C68-EXP!C68+STK_CHG!C68-INTMARB!C68</f>
        <v>0</v>
      </c>
      <c r="D68" s="10">
        <f>PPRD!D68+RCV_RCY!D68+IMP!D68-EXP!D68+STK_CHG!D68-INTMARB!D68</f>
        <v>0</v>
      </c>
      <c r="E68" s="10">
        <f>PPRD!E68+RCV_RCY!E68+IMP!E68-EXP!E68+STK_CHG!E68-INTMARB!E68</f>
        <v>0</v>
      </c>
      <c r="F68" s="10">
        <f>PPRD!F68+RCV_RCY!F68+IMP!F68-EXP!F68+STK_CHG!F68-INTMARB!F68</f>
        <v>0</v>
      </c>
      <c r="G68" s="10">
        <f>PPRD!G68+RCV_RCY!G68+IMP!G68-EXP!G68+STK_CHG!G68-INTMARB!G68</f>
        <v>0</v>
      </c>
      <c r="H68" s="10">
        <f>PPRD!H68+RCV_RCY!H68+IMP!H68-EXP!H68+STK_CHG!H68-INTMARB!H68</f>
        <v>0</v>
      </c>
      <c r="I68" s="10">
        <f>PPRD!I68+RCV_RCY!I68+IMP!I68-EXP!I68+STK_CHG!I68-INTMARB!I68</f>
        <v>0</v>
      </c>
      <c r="J68" s="10">
        <f>PPRD!J68+RCV_RCY!J68+IMP!J68-EXP!J68+STK_CHG!J68-INTMARB!J68</f>
        <v>0</v>
      </c>
      <c r="K68" s="10">
        <f>PPRD!K68+RCV_RCY!K68+IMP!K68-EXP!K68+STK_CHG!K68-INTMARB!K68</f>
        <v>0</v>
      </c>
      <c r="L68" s="10">
        <f>PPRD!L68+RCV_RCY!L68+IMP!L68-EXP!L68+STK_CHG!L68-INTMARB!L68</f>
        <v>0</v>
      </c>
      <c r="M68" s="10">
        <f>PPRD!M68+RCV_RCY!M68+IMP!M68-EXP!M68+STK_CHG!M68-INTMARB!M68</f>
        <v>0</v>
      </c>
      <c r="N68" s="10">
        <f>PPRD!N68+RCV_RCY!N68+IMP!N68-EXP!N68+STK_CHG!N68-INTMARB!N68</f>
        <v>0</v>
      </c>
      <c r="O68" s="10">
        <f>PPRD!O68+RCV_RCY!O68+IMP!O68-EXP!O68+STK_CHG!O68-INTMARB!O68</f>
        <v>0</v>
      </c>
      <c r="P68" s="10">
        <f>PPRD!P68+RCV_RCY!P68+IMP!P68-EXP!P68+STK_CHG!P68-INTMARB!P68</f>
        <v>0</v>
      </c>
      <c r="Q68" s="10">
        <f>PPRD!Q68+RCV_RCY!Q68+IMP!Q68-EXP!Q68+STK_CHG!Q68-INTMARB!Q68</f>
        <v>0</v>
      </c>
      <c r="R68" s="10">
        <f>PPRD!R68+RCV_RCY!R68+IMP!R68-EXP!R68+STK_CHG!R68-INTMARB!R68</f>
        <v>0</v>
      </c>
      <c r="S68" s="10">
        <f>PPRD!S68+RCV_RCY!S68+IMP!S68-EXP!S68+STK_CHG!S68-INTMARB!S68</f>
        <v>0</v>
      </c>
      <c r="T68" s="10">
        <f>PPRD!T68+RCV_RCY!T68+IMP!T68-EXP!T68+STK_CHG!T68-INTMARB!T68</f>
        <v>0</v>
      </c>
      <c r="U68" s="10">
        <f>PPRD!U68+RCV_RCY!U68+IMP!U68-EXP!U68+STK_CHG!U68-INTMARB!U68</f>
        <v>0</v>
      </c>
      <c r="V68" s="10">
        <f>PPRD!V68+RCV_RCY!V68+IMP!V68-EXP!V68+STK_CHG!V68-INTMARB!V68</f>
        <v>0</v>
      </c>
      <c r="W68" s="10">
        <f>PPRD!W68+RCV_RCY!W68+IMP!W68-EXP!W68+STK_CHG!W68-INTMARB!W68</f>
        <v>0</v>
      </c>
      <c r="X68" s="10">
        <f>PPRD!X68+RCV_RCY!X68+IMP!X68-EXP!X68+STK_CHG!X68-INTMARB!X68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PPRD!C69+RCV_RCY!C69+IMP!C69-EXP!C69+STK_CHG!C69-INTMARB!C69</f>
        <v>0</v>
      </c>
      <c r="D69" s="10">
        <f>PPRD!D69+RCV_RCY!D69+IMP!D69-EXP!D69+STK_CHG!D69-INTMARB!D69</f>
        <v>0</v>
      </c>
      <c r="E69" s="10">
        <f>PPRD!E69+RCV_RCY!E69+IMP!E69-EXP!E69+STK_CHG!E69-INTMARB!E69</f>
        <v>0</v>
      </c>
      <c r="F69" s="10">
        <f>PPRD!F69+RCV_RCY!F69+IMP!F69-EXP!F69+STK_CHG!F69-INTMARB!F69</f>
        <v>0</v>
      </c>
      <c r="G69" s="10">
        <f>PPRD!G69+RCV_RCY!G69+IMP!G69-EXP!G69+STK_CHG!G69-INTMARB!G69</f>
        <v>0</v>
      </c>
      <c r="H69" s="10">
        <f>PPRD!H69+RCV_RCY!H69+IMP!H69-EXP!H69+STK_CHG!H69-INTMARB!H69</f>
        <v>0</v>
      </c>
      <c r="I69" s="10">
        <f>PPRD!I69+RCV_RCY!I69+IMP!I69-EXP!I69+STK_CHG!I69-INTMARB!I69</f>
        <v>0</v>
      </c>
      <c r="J69" s="10">
        <f>PPRD!J69+RCV_RCY!J69+IMP!J69-EXP!J69+STK_CHG!J69-INTMARB!J69</f>
        <v>0</v>
      </c>
      <c r="K69" s="10">
        <f>PPRD!K69+RCV_RCY!K69+IMP!K69-EXP!K69+STK_CHG!K69-INTMARB!K69</f>
        <v>0</v>
      </c>
      <c r="L69" s="10">
        <f>PPRD!L69+RCV_RCY!L69+IMP!L69-EXP!L69+STK_CHG!L69-INTMARB!L69</f>
        <v>0</v>
      </c>
      <c r="M69" s="10">
        <f>PPRD!M69+RCV_RCY!M69+IMP!M69-EXP!M69+STK_CHG!M69-INTMARB!M69</f>
        <v>0</v>
      </c>
      <c r="N69" s="10">
        <f>PPRD!N69+RCV_RCY!N69+IMP!N69-EXP!N69+STK_CHG!N69-INTMARB!N69</f>
        <v>0</v>
      </c>
      <c r="O69" s="10">
        <f>PPRD!O69+RCV_RCY!O69+IMP!O69-EXP!O69+STK_CHG!O69-INTMARB!O69</f>
        <v>0</v>
      </c>
      <c r="P69" s="10">
        <f>PPRD!P69+RCV_RCY!P69+IMP!P69-EXP!P69+STK_CHG!P69-INTMARB!P69</f>
        <v>0</v>
      </c>
      <c r="Q69" s="10">
        <f>PPRD!Q69+RCV_RCY!Q69+IMP!Q69-EXP!Q69+STK_CHG!Q69-INTMARB!Q69</f>
        <v>0</v>
      </c>
      <c r="R69" s="10">
        <f>PPRD!R69+RCV_RCY!R69+IMP!R69-EXP!R69+STK_CHG!R69-INTMARB!R69</f>
        <v>0</v>
      </c>
      <c r="S69" s="10">
        <f>PPRD!S69+RCV_RCY!S69+IMP!S69-EXP!S69+STK_CHG!S69-INTMARB!S69</f>
        <v>0</v>
      </c>
      <c r="T69" s="10">
        <f>PPRD!T69+RCV_RCY!T69+IMP!T69-EXP!T69+STK_CHG!T69-INTMARB!T69</f>
        <v>0</v>
      </c>
      <c r="U69" s="10">
        <f>PPRD!U69+RCV_RCY!U69+IMP!U69-EXP!U69+STK_CHG!U69-INTMARB!U69</f>
        <v>0</v>
      </c>
      <c r="V69" s="10">
        <f>PPRD!V69+RCV_RCY!V69+IMP!V69-EXP!V69+STK_CHG!V69-INTMARB!V69</f>
        <v>0</v>
      </c>
      <c r="W69" s="10">
        <f>PPRD!W69+RCV_RCY!W69+IMP!W69-EXP!W69+STK_CHG!W69-INTMARB!W69</f>
        <v>0</v>
      </c>
      <c r="X69" s="10">
        <f>PPRD!X69+RCV_RCY!X69+IMP!X69-EXP!X69+STK_CHG!X69-INTMARB!X69</f>
        <v>0</v>
      </c>
    </row>
    <row r="70" spans="1:24" ht="11.25" customHeight="1" x14ac:dyDescent="0.2">
      <c r="A70" s="42" t="s">
        <v>127</v>
      </c>
      <c r="B70" s="9" t="s">
        <v>128</v>
      </c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96.039982803095441</v>
      </c>
      <c r="D71" s="37">
        <f t="shared" si="22"/>
        <v>224.82570937231299</v>
      </c>
      <c r="E71" s="37">
        <f t="shared" si="22"/>
        <v>111.89931212381771</v>
      </c>
      <c r="F71" s="37">
        <f t="shared" si="22"/>
        <v>88.516251074806519</v>
      </c>
      <c r="G71" s="37">
        <f t="shared" si="22"/>
        <v>90.307652622527939</v>
      </c>
      <c r="H71" s="37">
        <f t="shared" si="22"/>
        <v>85.363542562338779</v>
      </c>
      <c r="I71" s="37">
        <f t="shared" si="22"/>
        <v>80.897162510748061</v>
      </c>
      <c r="J71" s="37">
        <f t="shared" si="22"/>
        <v>105.76096302665522</v>
      </c>
      <c r="K71" s="37">
        <f t="shared" si="22"/>
        <v>74.830438521066199</v>
      </c>
      <c r="L71" s="37">
        <f t="shared" si="22"/>
        <v>21.1140154772141</v>
      </c>
      <c r="M71" s="37">
        <f t="shared" si="22"/>
        <v>30.476698194325021</v>
      </c>
      <c r="N71" s="37">
        <f t="shared" si="22"/>
        <v>28.733104041272572</v>
      </c>
      <c r="O71" s="37">
        <f t="shared" si="22"/>
        <v>27.419518486672391</v>
      </c>
      <c r="P71" s="37">
        <f t="shared" si="22"/>
        <v>40.985898538263115</v>
      </c>
      <c r="Q71" s="37">
        <f t="shared" si="22"/>
        <v>69.886328460877024</v>
      </c>
      <c r="R71" s="37">
        <f t="shared" si="22"/>
        <v>71.988048151332748</v>
      </c>
      <c r="S71" s="37">
        <f t="shared" si="22"/>
        <v>79.535683576956131</v>
      </c>
      <c r="T71" s="37">
        <f t="shared" si="22"/>
        <v>92.921840068787617</v>
      </c>
      <c r="U71" s="37">
        <f t="shared" si="22"/>
        <v>171.1231298366294</v>
      </c>
      <c r="V71" s="37">
        <f t="shared" si="22"/>
        <v>153.18392089423907</v>
      </c>
      <c r="W71" s="37">
        <f t="shared" si="22"/>
        <v>281.64763542562332</v>
      </c>
      <c r="X71" s="37">
        <f t="shared" ref="X71" si="23">SUM(X72:X73)</f>
        <v>319.38796216680998</v>
      </c>
    </row>
    <row r="72" spans="1:24" ht="11.25" customHeight="1" x14ac:dyDescent="0.2">
      <c r="A72" s="42" t="s">
        <v>131</v>
      </c>
      <c r="B72" s="9" t="s">
        <v>132</v>
      </c>
      <c r="C72" s="10">
        <f>PPRD!C72+RCV_RCY!C72+IMP!C72-EXP!C72+STK_CHG!C72-INTMARB!C72</f>
        <v>96.039982803095441</v>
      </c>
      <c r="D72" s="10">
        <f>PPRD!D72+RCV_RCY!D72+IMP!D72-EXP!D72+STK_CHG!D72-INTMARB!D72</f>
        <v>224.82570937231299</v>
      </c>
      <c r="E72" s="10">
        <f>PPRD!E72+RCV_RCY!E72+IMP!E72-EXP!E72+STK_CHG!E72-INTMARB!E72</f>
        <v>111.89931212381771</v>
      </c>
      <c r="F72" s="10">
        <f>PPRD!F72+RCV_RCY!F72+IMP!F72-EXP!F72+STK_CHG!F72-INTMARB!F72</f>
        <v>88.516251074806519</v>
      </c>
      <c r="G72" s="10">
        <f>PPRD!G72+RCV_RCY!G72+IMP!G72-EXP!G72+STK_CHG!G72-INTMARB!G72</f>
        <v>90.307652622527939</v>
      </c>
      <c r="H72" s="10">
        <f>PPRD!H72+RCV_RCY!H72+IMP!H72-EXP!H72+STK_CHG!H72-INTMARB!H72</f>
        <v>85.363542562338779</v>
      </c>
      <c r="I72" s="10">
        <f>PPRD!I72+RCV_RCY!I72+IMP!I72-EXP!I72+STK_CHG!I72-INTMARB!I72</f>
        <v>80.897162510748061</v>
      </c>
      <c r="J72" s="10">
        <f>PPRD!J72+RCV_RCY!J72+IMP!J72-EXP!J72+STK_CHG!J72-INTMARB!J72</f>
        <v>105.76096302665522</v>
      </c>
      <c r="K72" s="10">
        <f>PPRD!K72+RCV_RCY!K72+IMP!K72-EXP!K72+STK_CHG!K72-INTMARB!K72</f>
        <v>74.830438521066199</v>
      </c>
      <c r="L72" s="10">
        <f>PPRD!L72+RCV_RCY!L72+IMP!L72-EXP!L72+STK_CHG!L72-INTMARB!L72</f>
        <v>21.1140154772141</v>
      </c>
      <c r="M72" s="10">
        <f>PPRD!M72+RCV_RCY!M72+IMP!M72-EXP!M72+STK_CHG!M72-INTMARB!M72</f>
        <v>30.476698194325021</v>
      </c>
      <c r="N72" s="10">
        <f>PPRD!N72+RCV_RCY!N72+IMP!N72-EXP!N72+STK_CHG!N72-INTMARB!N72</f>
        <v>28.733104041272572</v>
      </c>
      <c r="O72" s="10">
        <f>PPRD!O72+RCV_RCY!O72+IMP!O72-EXP!O72+STK_CHG!O72-INTMARB!O72</f>
        <v>27.347893379191738</v>
      </c>
      <c r="P72" s="10">
        <f>PPRD!P72+RCV_RCY!P72+IMP!P72-EXP!P72+STK_CHG!P72-INTMARB!P72</f>
        <v>40.818744625967327</v>
      </c>
      <c r="Q72" s="10">
        <f>PPRD!Q72+RCV_RCY!Q72+IMP!Q72-EXP!Q72+STK_CHG!Q72-INTMARB!Q72</f>
        <v>67.306792777300075</v>
      </c>
      <c r="R72" s="10">
        <f>PPRD!R72+RCV_RCY!R72+IMP!R72-EXP!R72+STK_CHG!R72-INTMARB!R72</f>
        <v>69.336887360275142</v>
      </c>
      <c r="S72" s="10">
        <f>PPRD!S72+RCV_RCY!S72+IMP!S72-EXP!S72+STK_CHG!S72-INTMARB!S72</f>
        <v>76.621754084264822</v>
      </c>
      <c r="T72" s="10">
        <f>PPRD!T72+RCV_RCY!T72+IMP!T72-EXP!T72+STK_CHG!T72-INTMARB!T72</f>
        <v>90.000085984522784</v>
      </c>
      <c r="U72" s="10">
        <f>PPRD!U72+RCV_RCY!U72+IMP!U72-EXP!U72+STK_CHG!U72-INTMARB!U72</f>
        <v>168.65348237317284</v>
      </c>
      <c r="V72" s="10">
        <f>PPRD!V72+RCV_RCY!V72+IMP!V72-EXP!V72+STK_CHG!V72-INTMARB!V72</f>
        <v>150.73456577815995</v>
      </c>
      <c r="W72" s="10">
        <f>PPRD!W72+RCV_RCY!W72+IMP!W72-EXP!W72+STK_CHG!W72-INTMARB!W72</f>
        <v>279.20171969045566</v>
      </c>
      <c r="X72" s="10">
        <f>PPRD!X72+RCV_RCY!X72+IMP!X72-EXP!X72+STK_CHG!X72-INTMARB!X72</f>
        <v>316.87704213241619</v>
      </c>
    </row>
    <row r="73" spans="1:24" ht="11.25" customHeight="1" x14ac:dyDescent="0.2">
      <c r="A73" s="42" t="s">
        <v>133</v>
      </c>
      <c r="B73" s="9" t="s">
        <v>134</v>
      </c>
      <c r="C73" s="10">
        <f>PPRD!C73+RCV_RCY!C73+IMP!C73-EXP!C73+STK_CHG!C73-INTMARB!C73</f>
        <v>0</v>
      </c>
      <c r="D73" s="10">
        <f>PPRD!D73+RCV_RCY!D73+IMP!D73-EXP!D73+STK_CHG!D73-INTMARB!D73</f>
        <v>0</v>
      </c>
      <c r="E73" s="10">
        <f>PPRD!E73+RCV_RCY!E73+IMP!E73-EXP!E73+STK_CHG!E73-INTMARB!E73</f>
        <v>0</v>
      </c>
      <c r="F73" s="10">
        <f>PPRD!F73+RCV_RCY!F73+IMP!F73-EXP!F73+STK_CHG!F73-INTMARB!F73</f>
        <v>0</v>
      </c>
      <c r="G73" s="10">
        <f>PPRD!G73+RCV_RCY!G73+IMP!G73-EXP!G73+STK_CHG!G73-INTMARB!G73</f>
        <v>0</v>
      </c>
      <c r="H73" s="10">
        <f>PPRD!H73+RCV_RCY!H73+IMP!H73-EXP!H73+STK_CHG!H73-INTMARB!H73</f>
        <v>0</v>
      </c>
      <c r="I73" s="10">
        <f>PPRD!I73+RCV_RCY!I73+IMP!I73-EXP!I73+STK_CHG!I73-INTMARB!I73</f>
        <v>0</v>
      </c>
      <c r="J73" s="10">
        <f>PPRD!J73+RCV_RCY!J73+IMP!J73-EXP!J73+STK_CHG!J73-INTMARB!J73</f>
        <v>0</v>
      </c>
      <c r="K73" s="10">
        <f>PPRD!K73+RCV_RCY!K73+IMP!K73-EXP!K73+STK_CHG!K73-INTMARB!K73</f>
        <v>0</v>
      </c>
      <c r="L73" s="10">
        <f>PPRD!L73+RCV_RCY!L73+IMP!L73-EXP!L73+STK_CHG!L73-INTMARB!L73</f>
        <v>0</v>
      </c>
      <c r="M73" s="10">
        <f>PPRD!M73+RCV_RCY!M73+IMP!M73-EXP!M73+STK_CHG!M73-INTMARB!M73</f>
        <v>0</v>
      </c>
      <c r="N73" s="10">
        <f>PPRD!N73+RCV_RCY!N73+IMP!N73-EXP!N73+STK_CHG!N73-INTMARB!N73</f>
        <v>0</v>
      </c>
      <c r="O73" s="10">
        <f>PPRD!O73+RCV_RCY!O73+IMP!O73-EXP!O73+STK_CHG!O73-INTMARB!O73</f>
        <v>7.1625107480653469E-2</v>
      </c>
      <c r="P73" s="10">
        <f>PPRD!P73+RCV_RCY!P73+IMP!P73-EXP!P73+STK_CHG!P73-INTMARB!P73</f>
        <v>0.16715391229578669</v>
      </c>
      <c r="Q73" s="10">
        <f>PPRD!Q73+RCV_RCY!Q73+IMP!Q73-EXP!Q73+STK_CHG!Q73-INTMARB!Q73</f>
        <v>2.5795356835769558</v>
      </c>
      <c r="R73" s="10">
        <f>PPRD!R73+RCV_RCY!R73+IMP!R73-EXP!R73+STK_CHG!R73-INTMARB!R73</f>
        <v>2.6511607910576092</v>
      </c>
      <c r="S73" s="10">
        <f>PPRD!S73+RCV_RCY!S73+IMP!S73-EXP!S73+STK_CHG!S73-INTMARB!S73</f>
        <v>2.9139294926913162</v>
      </c>
      <c r="T73" s="10">
        <f>PPRD!T73+RCV_RCY!T73+IMP!T73-EXP!T73+STK_CHG!T73-INTMARB!T73</f>
        <v>2.921754084264832</v>
      </c>
      <c r="U73" s="10">
        <f>PPRD!U73+RCV_RCY!U73+IMP!U73-EXP!U73+STK_CHG!U73-INTMARB!U73</f>
        <v>2.4696474634565782</v>
      </c>
      <c r="V73" s="10">
        <f>PPRD!V73+RCV_RCY!V73+IMP!V73-EXP!V73+STK_CHG!V73-INTMARB!V73</f>
        <v>2.4493551160791061</v>
      </c>
      <c r="W73" s="10">
        <f>PPRD!W73+RCV_RCY!W73+IMP!W73-EXP!W73+STK_CHG!W73-INTMARB!W73</f>
        <v>2.4459157351676701</v>
      </c>
      <c r="X73" s="10">
        <f>PPRD!X73+RCV_RCY!X73+IMP!X73-EXP!X73+STK_CHG!X73-INTMARB!X73</f>
        <v>2.5109200343938092</v>
      </c>
    </row>
    <row r="74" spans="1:24" ht="11.25" customHeight="1" x14ac:dyDescent="0.2">
      <c r="A74" s="35" t="s">
        <v>135</v>
      </c>
      <c r="B74" s="36" t="s">
        <v>136</v>
      </c>
      <c r="C74" s="37">
        <f>PPRD!C74+RCV_RCY!C74+IMP!C74-EXP!C74+STK_CHG!C74-INTMARB!C74</f>
        <v>1407.3946689595871</v>
      </c>
      <c r="D74" s="37">
        <f>PPRD!D74+RCV_RCY!D74+IMP!D74-EXP!D74+STK_CHG!D74-INTMARB!D74</f>
        <v>1404.8151332760101</v>
      </c>
      <c r="E74" s="37">
        <f>PPRD!E74+RCV_RCY!E74+IMP!E74-EXP!E74+STK_CHG!E74-INTMARB!E74</f>
        <v>1422.0980223559759</v>
      </c>
      <c r="F74" s="37">
        <f>PPRD!F74+RCV_RCY!F74+IMP!F74-EXP!F74+STK_CHG!F74-INTMARB!F74</f>
        <v>1265.5202063628551</v>
      </c>
      <c r="G74" s="37">
        <f>PPRD!G74+RCV_RCY!G74+IMP!G74-EXP!G74+STK_CHG!G74-INTMARB!G74</f>
        <v>1431.1263972484951</v>
      </c>
      <c r="H74" s="37">
        <f>PPRD!H74+RCV_RCY!H74+IMP!H74-EXP!H74+STK_CHG!H74-INTMARB!H74</f>
        <v>1432.932072226999</v>
      </c>
      <c r="I74" s="37">
        <f>PPRD!I74+RCV_RCY!I74+IMP!I74-EXP!I74+STK_CHG!I74-INTMARB!I74</f>
        <v>1452.794496990542</v>
      </c>
      <c r="J74" s="37">
        <f>PPRD!J74+RCV_RCY!J74+IMP!J74-EXP!J74+STK_CHG!J74-INTMARB!J74</f>
        <v>1988.564058469475</v>
      </c>
      <c r="K74" s="37">
        <f>PPRD!K74+RCV_RCY!K74+IMP!K74-EXP!K74+STK_CHG!K74-INTMARB!K74</f>
        <v>2895.7867583834909</v>
      </c>
      <c r="L74" s="37">
        <f>PPRD!L74+RCV_RCY!L74+IMP!L74-EXP!L74+STK_CHG!L74-INTMARB!L74</f>
        <v>2979.6</v>
      </c>
      <c r="M74" s="37">
        <f>PPRD!M74+RCV_RCY!M74+IMP!M74-EXP!M74+STK_CHG!M74-INTMARB!M74</f>
        <v>2922.830008598452</v>
      </c>
      <c r="N74" s="37">
        <f>PPRD!N74+RCV_RCY!N74+IMP!N74-EXP!N74+STK_CHG!N74-INTMARB!N74</f>
        <v>2978.9</v>
      </c>
      <c r="O74" s="37">
        <f>PPRD!O74+RCV_RCY!O74+IMP!O74-EXP!O74+STK_CHG!O74-INTMARB!O74</f>
        <v>3008.4900257953568</v>
      </c>
      <c r="P74" s="37">
        <f>PPRD!P74+RCV_RCY!P74+IMP!P74-EXP!P74+STK_CHG!P74-INTMARB!P74</f>
        <v>2922.2</v>
      </c>
      <c r="Q74" s="37">
        <f>PPRD!Q74+RCV_RCY!Q74+IMP!Q74-EXP!Q74+STK_CHG!Q74-INTMARB!Q74</f>
        <v>2941.2</v>
      </c>
      <c r="R74" s="37">
        <f>PPRD!R74+RCV_RCY!R74+IMP!R74-EXP!R74+STK_CHG!R74-INTMARB!R74</f>
        <v>2940.099999999999</v>
      </c>
      <c r="S74" s="37">
        <f>PPRD!S74+RCV_RCY!S74+IMP!S74-EXP!S74+STK_CHG!S74-INTMARB!S74</f>
        <v>2810.7</v>
      </c>
      <c r="T74" s="37">
        <f>PPRD!T74+RCV_RCY!T74+IMP!T74-EXP!T74+STK_CHG!T74-INTMARB!T74</f>
        <v>2907</v>
      </c>
      <c r="U74" s="37">
        <f>PPRD!U74+RCV_RCY!U74+IMP!U74-EXP!U74+STK_CHG!U74-INTMARB!U74</f>
        <v>2877</v>
      </c>
      <c r="V74" s="37">
        <f>PPRD!V74+RCV_RCY!V74+IMP!V74-EXP!V74+STK_CHG!V74-INTMARB!V74</f>
        <v>2846</v>
      </c>
      <c r="W74" s="37">
        <f>PPRD!W74+RCV_RCY!W74+IMP!W74-EXP!W74+STK_CHG!W74-INTMARB!W74</f>
        <v>2887</v>
      </c>
      <c r="X74" s="37">
        <f>PPRD!X74+RCV_RCY!X74+IMP!X74-EXP!X74+STK_CHG!X74-INTMARB!X74</f>
        <v>2866</v>
      </c>
    </row>
    <row r="75" spans="1:24" ht="11.25" customHeight="1" x14ac:dyDescent="0.2">
      <c r="A75" s="35" t="s">
        <v>137</v>
      </c>
      <c r="B75" s="36" t="s">
        <v>138</v>
      </c>
      <c r="C75" s="37">
        <f>PPRD!C75+RCV_RCY!C75+IMP!C75-EXP!C75+STK_CHG!C75-INTMARB!C75</f>
        <v>0</v>
      </c>
      <c r="D75" s="37">
        <f>PPRD!D75+RCV_RCY!D75+IMP!D75-EXP!D75+STK_CHG!D75-INTMARB!D75</f>
        <v>0</v>
      </c>
      <c r="E75" s="37">
        <f>PPRD!E75+RCV_RCY!E75+IMP!E75-EXP!E75+STK_CHG!E75-INTMARB!E75</f>
        <v>0</v>
      </c>
      <c r="F75" s="37">
        <f>PPRD!F75+RCV_RCY!F75+IMP!F75-EXP!F75+STK_CHG!F75-INTMARB!F75</f>
        <v>0</v>
      </c>
      <c r="G75" s="37">
        <f>PPRD!G75+RCV_RCY!G75+IMP!G75-EXP!G75+STK_CHG!G75-INTMARB!G75</f>
        <v>0</v>
      </c>
      <c r="H75" s="37">
        <f>PPRD!H75+RCV_RCY!H75+IMP!H75-EXP!H75+STK_CHG!H75-INTMARB!H75</f>
        <v>0</v>
      </c>
      <c r="I75" s="37">
        <f>PPRD!I75+RCV_RCY!I75+IMP!I75-EXP!I75+STK_CHG!I75-INTMARB!I75</f>
        <v>0</v>
      </c>
      <c r="J75" s="37">
        <f>PPRD!J75+RCV_RCY!J75+IMP!J75-EXP!J75+STK_CHG!J75-INTMARB!J75</f>
        <v>0</v>
      </c>
      <c r="K75" s="37">
        <f>PPRD!K75+RCV_RCY!K75+IMP!K75-EXP!K75+STK_CHG!K75-INTMARB!K75</f>
        <v>0</v>
      </c>
      <c r="L75" s="37">
        <f>PPRD!L75+RCV_RCY!L75+IMP!L75-EXP!L75+STK_CHG!L75-INTMARB!L75</f>
        <v>0</v>
      </c>
      <c r="M75" s="37">
        <f>PPRD!M75+RCV_RCY!M75+IMP!M75-EXP!M75+STK_CHG!M75-INTMARB!M75</f>
        <v>0</v>
      </c>
      <c r="N75" s="37">
        <f>PPRD!N75+RCV_RCY!N75+IMP!N75-EXP!N75+STK_CHG!N75-INTMARB!N75</f>
        <v>0</v>
      </c>
      <c r="O75" s="37">
        <f>PPRD!O75+RCV_RCY!O75+IMP!O75-EXP!O75+STK_CHG!O75-INTMARB!O75</f>
        <v>0</v>
      </c>
      <c r="P75" s="37">
        <f>PPRD!P75+RCV_RCY!P75+IMP!P75-EXP!P75+STK_CHG!P75-INTMARB!P75</f>
        <v>0</v>
      </c>
      <c r="Q75" s="37">
        <f>PPRD!Q75+RCV_RCY!Q75+IMP!Q75-EXP!Q75+STK_CHG!Q75-INTMARB!Q75</f>
        <v>0</v>
      </c>
      <c r="R75" s="37">
        <f>PPRD!R75+RCV_RCY!R75+IMP!R75-EXP!R75+STK_CHG!R75-INTMARB!R75</f>
        <v>0</v>
      </c>
      <c r="S75" s="37">
        <f>PPRD!S75+RCV_RCY!S75+IMP!S75-EXP!S75+STK_CHG!S75-INTMARB!S75</f>
        <v>0</v>
      </c>
      <c r="T75" s="37">
        <f>PPRD!T75+RCV_RCY!T75+IMP!T75-EXP!T75+STK_CHG!T75-INTMARB!T75</f>
        <v>0</v>
      </c>
      <c r="U75" s="37">
        <f>PPRD!U75+RCV_RCY!U75+IMP!U75-EXP!U75+STK_CHG!U75-INTMARB!U75</f>
        <v>0</v>
      </c>
      <c r="V75" s="37">
        <f>PPRD!V75+RCV_RCY!V75+IMP!V75-EXP!V75+STK_CHG!V75-INTMARB!V75</f>
        <v>0</v>
      </c>
      <c r="W75" s="37">
        <f>PPRD!W75+RCV_RCY!W75+IMP!W75-EXP!W75+STK_CHG!W75-INTMARB!W75</f>
        <v>0</v>
      </c>
      <c r="X75" s="37">
        <f>PPRD!X75+RCV_RCY!X75+IMP!X75-EXP!X75+STK_CHG!X75-INTMARB!X75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PPRD!C76+RCV_RCY!C76+IMP!C76-EXP!C76+STK_CHG!C76-INTMARB!C76</f>
        <v>-59.845227858985339</v>
      </c>
      <c r="D76" s="40">
        <f>PPRD!D76+RCV_RCY!D76+IMP!D76-EXP!D76+STK_CHG!D76-INTMARB!D76</f>
        <v>-112.63972484952704</v>
      </c>
      <c r="E76" s="40">
        <f>PPRD!E76+RCV_RCY!E76+IMP!E76-EXP!E76+STK_CHG!E76-INTMARB!E76</f>
        <v>-245.39982803095444</v>
      </c>
      <c r="F76" s="40">
        <f>PPRD!F76+RCV_RCY!F76+IMP!F76-EXP!F76+STK_CHG!F76-INTMARB!F76</f>
        <v>-179.19174548581253</v>
      </c>
      <c r="G76" s="40">
        <f>PPRD!G76+RCV_RCY!G76+IMP!G76-EXP!G76+STK_CHG!G76-INTMARB!G76</f>
        <v>-101.63370593293212</v>
      </c>
      <c r="H76" s="40">
        <f>PPRD!H76+RCV_RCY!H76+IMP!H76-EXP!H76+STK_CHG!H76-INTMARB!H76</f>
        <v>-249.61306964746339</v>
      </c>
      <c r="I76" s="40">
        <f>PPRD!I76+RCV_RCY!I76+IMP!I76-EXP!I76+STK_CHG!I76-INTMARB!I76</f>
        <v>-367.41186586414449</v>
      </c>
      <c r="J76" s="40">
        <f>PPRD!J76+RCV_RCY!J76+IMP!J76-EXP!J76+STK_CHG!J76-INTMARB!J76</f>
        <v>-179.70765262252797</v>
      </c>
      <c r="K76" s="40">
        <f>PPRD!K76+RCV_RCY!K76+IMP!K76-EXP!K76+STK_CHG!K76-INTMARB!K76</f>
        <v>-365.26225279449699</v>
      </c>
      <c r="L76" s="40">
        <f>PPRD!L76+RCV_RCY!L76+IMP!L76-EXP!L76+STK_CHG!L76-INTMARB!L76</f>
        <v>-197.33447979363717</v>
      </c>
      <c r="M76" s="40">
        <f>PPRD!M76+RCV_RCY!M76+IMP!M76-EXP!M76+STK_CHG!M76-INTMARB!M76</f>
        <v>-195.52880481513324</v>
      </c>
      <c r="N76" s="40">
        <f>PPRD!N76+RCV_RCY!N76+IMP!N76-EXP!N76+STK_CHG!N76-INTMARB!N76</f>
        <v>-163.88650042992259</v>
      </c>
      <c r="O76" s="40">
        <f>PPRD!O76+RCV_RCY!O76+IMP!O76-EXP!O76+STK_CHG!O76-INTMARB!O76</f>
        <v>21.754084264832443</v>
      </c>
      <c r="P76" s="40">
        <f>PPRD!P76+RCV_RCY!P76+IMP!P76-EXP!P76+STK_CHG!P76-INTMARB!P76</f>
        <v>-173.34479793637138</v>
      </c>
      <c r="Q76" s="40">
        <f>PPRD!Q76+RCV_RCY!Q76+IMP!Q76-EXP!Q76+STK_CHG!Q76-INTMARB!Q76</f>
        <v>-612.72570937231285</v>
      </c>
      <c r="R76" s="40">
        <f>PPRD!R76+RCV_RCY!R76+IMP!R76-EXP!R76+STK_CHG!R76-INTMARB!R76</f>
        <v>-578.50386930352533</v>
      </c>
      <c r="S76" s="40">
        <f>PPRD!S76+RCV_RCY!S76+IMP!S76-EXP!S76+STK_CHG!S76-INTMARB!S76</f>
        <v>-431.38435081685293</v>
      </c>
      <c r="T76" s="40">
        <f>PPRD!T76+RCV_RCY!T76+IMP!T76-EXP!T76+STK_CHG!T76-INTMARB!T76</f>
        <v>-248.80705073086847</v>
      </c>
      <c r="U76" s="40">
        <f>PPRD!U76+RCV_RCY!U76+IMP!U76-EXP!U76+STK_CHG!U76-INTMARB!U76</f>
        <v>-218.78168529664657</v>
      </c>
      <c r="V76" s="40">
        <f>PPRD!V76+RCV_RCY!V76+IMP!V76-EXP!V76+STK_CHG!V76-INTMARB!V76</f>
        <v>130.52613929492691</v>
      </c>
      <c r="W76" s="40">
        <f>PPRD!W76+RCV_RCY!W76+IMP!W76-EXP!W76+STK_CHG!W76-INTMARB!W76</f>
        <v>240.09595872742898</v>
      </c>
      <c r="X76" s="40">
        <f>PPRD!X76+RCV_RCY!X76+IMP!X76-EXP!X76+STK_CHG!X76-INTMARB!X76</f>
        <v>189.04247635425611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151</v>
      </c>
      <c r="B1" s="4" t="s">
        <v>330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>'GIC2020-2030'!C2-FC_NE!C2</f>
        <v>34865.384522785898</v>
      </c>
      <c r="D2" s="31">
        <f>'GIC2020-2030'!D2-FC_NE!D2</f>
        <v>35154.104815133265</v>
      </c>
      <c r="E2" s="31">
        <f>'GIC2020-2030'!E2-FC_NE!E2</f>
        <v>36543.730266552018</v>
      </c>
      <c r="F2" s="31">
        <f>'GIC2020-2030'!F2-FC_NE!F2</f>
        <v>38304.144625967318</v>
      </c>
      <c r="G2" s="31">
        <f>'GIC2020-2030'!G2-FC_NE!G2</f>
        <v>37312.428030954427</v>
      </c>
      <c r="H2" s="31">
        <f>'GIC2020-2030'!H2-FC_NE!H2</f>
        <v>36059.755288048153</v>
      </c>
      <c r="I2" s="31">
        <f>'GIC2020-2030'!I2-FC_NE!I2</f>
        <v>37533.595442820289</v>
      </c>
      <c r="J2" s="31">
        <f>'GIC2020-2030'!J2-FC_NE!J2</f>
        <v>37437.598624247636</v>
      </c>
      <c r="K2" s="31">
        <f>'GIC2020-2030'!K2-FC_NE!K2</f>
        <v>37319.822184006873</v>
      </c>
      <c r="L2" s="31">
        <f>'GIC2020-2030'!L2-FC_NE!L2</f>
        <v>32646.70842648323</v>
      </c>
      <c r="M2" s="31">
        <f>'GIC2020-2030'!M2-FC_NE!M2</f>
        <v>32948.577386070501</v>
      </c>
      <c r="N2" s="31">
        <f>'GIC2020-2030'!N2-FC_NE!N2</f>
        <v>33528.134049871027</v>
      </c>
      <c r="O2" s="31">
        <f>'GIC2020-2030'!O2-FC_NE!O2</f>
        <v>33255.575752364573</v>
      </c>
      <c r="P2" s="31">
        <f>'GIC2020-2030'!P2-FC_NE!P2</f>
        <v>30410.76190885641</v>
      </c>
      <c r="Q2" s="31">
        <f>'GIC2020-2030'!Q2-FC_NE!Q2</f>
        <v>30065.544368013761</v>
      </c>
      <c r="R2" s="31">
        <f>'GIC2020-2030'!R2-FC_NE!R2</f>
        <v>30748.022355975925</v>
      </c>
      <c r="S2" s="31">
        <f>'GIC2020-2030'!S2-FC_NE!S2</f>
        <v>30652.081685296649</v>
      </c>
      <c r="T2" s="31">
        <f>'GIC2020-2030'!T2-FC_NE!T2</f>
        <v>32456.645485812547</v>
      </c>
      <c r="U2" s="31">
        <f>'GIC2020-2030'!U2-FC_NE!U2</f>
        <v>32573.676784178842</v>
      </c>
      <c r="V2" s="31">
        <f>'GIC2020-2030'!V2-FC_NE!V2</f>
        <v>32068.353052450555</v>
      </c>
      <c r="W2" s="31">
        <f>'GIC2020-2030'!W2-FC_NE!W2</f>
        <v>30926.965520206362</v>
      </c>
      <c r="X2" s="31">
        <f>'GIC2020-2030'!X2-FC_NE!X2</f>
        <v>33089.659157351671</v>
      </c>
    </row>
    <row r="3" spans="1:24" ht="11.25" customHeight="1" x14ac:dyDescent="0.2">
      <c r="A3" s="32" t="s">
        <v>3</v>
      </c>
      <c r="B3" s="33" t="s">
        <v>4</v>
      </c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</row>
    <row r="4" spans="1:24" ht="11.25" customHeight="1" x14ac:dyDescent="0.2">
      <c r="A4" s="27" t="s">
        <v>341</v>
      </c>
      <c r="B4" s="28" t="s">
        <v>342</v>
      </c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</row>
    <row r="5" spans="1:24" ht="11.25" customHeight="1" x14ac:dyDescent="0.2">
      <c r="A5" s="41" t="s">
        <v>5</v>
      </c>
      <c r="B5" s="9" t="s">
        <v>6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</row>
    <row r="6" spans="1:24" ht="11.25" customHeight="1" x14ac:dyDescent="0.2">
      <c r="A6" s="41" t="s">
        <v>7</v>
      </c>
      <c r="B6" s="9" t="s">
        <v>8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</row>
    <row r="7" spans="1:24" ht="11.25" customHeight="1" x14ac:dyDescent="0.2">
      <c r="A7" s="41" t="s">
        <v>9</v>
      </c>
      <c r="B7" s="9" t="s">
        <v>10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  <row r="8" spans="1:24" ht="11.25" customHeight="1" x14ac:dyDescent="0.2">
      <c r="A8" s="27" t="s">
        <v>343</v>
      </c>
      <c r="B8" s="28" t="s">
        <v>344</v>
      </c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</row>
    <row r="9" spans="1:24" ht="11.25" customHeight="1" x14ac:dyDescent="0.2">
      <c r="A9" s="41" t="s">
        <v>11</v>
      </c>
      <c r="B9" s="9" t="s">
        <v>12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  <row r="10" spans="1:24" ht="11.25" customHeight="1" x14ac:dyDescent="0.2">
      <c r="A10" s="41" t="s">
        <v>13</v>
      </c>
      <c r="B10" s="9" t="s">
        <v>14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</row>
    <row r="11" spans="1:24" ht="11.25" customHeight="1" x14ac:dyDescent="0.2">
      <c r="A11" s="27" t="s">
        <v>345</v>
      </c>
      <c r="B11" s="28" t="s">
        <v>346</v>
      </c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</row>
    <row r="12" spans="1:24" ht="11.25" customHeight="1" x14ac:dyDescent="0.2">
      <c r="A12" s="41" t="s">
        <v>15</v>
      </c>
      <c r="B12" s="9" t="s">
        <v>16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</row>
    <row r="13" spans="1:24" ht="11.25" customHeight="1" x14ac:dyDescent="0.2">
      <c r="A13" s="41" t="s">
        <v>17</v>
      </c>
      <c r="B13" s="9" t="s">
        <v>18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  <row r="14" spans="1:24" ht="11.25" customHeight="1" x14ac:dyDescent="0.2">
      <c r="A14" s="41" t="s">
        <v>19</v>
      </c>
      <c r="B14" s="9" t="s">
        <v>20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</row>
    <row r="15" spans="1:24" ht="11.25" customHeight="1" x14ac:dyDescent="0.2">
      <c r="A15" s="41" t="s">
        <v>21</v>
      </c>
      <c r="B15" s="9" t="s">
        <v>22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</row>
    <row r="16" spans="1:24" ht="11.25" customHeight="1" x14ac:dyDescent="0.2">
      <c r="A16" s="41" t="s">
        <v>23</v>
      </c>
      <c r="B16" s="9" t="s">
        <v>24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</row>
    <row r="17" spans="1:24" ht="11.25" customHeight="1" x14ac:dyDescent="0.2">
      <c r="A17" s="35" t="s">
        <v>25</v>
      </c>
      <c r="B17" s="36" t="s">
        <v>26</v>
      </c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</row>
    <row r="18" spans="1:24" ht="11.25" customHeight="1" x14ac:dyDescent="0.2">
      <c r="A18" s="42" t="s">
        <v>27</v>
      </c>
      <c r="B18" s="9" t="s">
        <v>28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</row>
    <row r="19" spans="1:24" ht="11.25" customHeight="1" x14ac:dyDescent="0.2">
      <c r="A19" s="42" t="s">
        <v>29</v>
      </c>
      <c r="B19" s="9" t="s">
        <v>30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</row>
    <row r="20" spans="1:24" ht="11.25" customHeight="1" x14ac:dyDescent="0.2">
      <c r="A20" s="42" t="s">
        <v>31</v>
      </c>
      <c r="B20" s="9" t="s">
        <v>32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</row>
    <row r="21" spans="1:24" ht="11.25" customHeight="1" x14ac:dyDescent="0.2">
      <c r="A21" s="42" t="s">
        <v>33</v>
      </c>
      <c r="B21" s="9" t="s">
        <v>34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</row>
    <row r="22" spans="1:24" ht="11.25" customHeight="1" x14ac:dyDescent="0.2">
      <c r="A22" s="35" t="s">
        <v>35</v>
      </c>
      <c r="B22" s="36" t="s">
        <v>36</v>
      </c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</row>
    <row r="23" spans="1:24" ht="11.25" customHeight="1" x14ac:dyDescent="0.2">
      <c r="A23" s="42" t="s">
        <v>37</v>
      </c>
      <c r="B23" s="9" t="s">
        <v>38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</row>
    <row r="24" spans="1:24" ht="11.25" customHeight="1" x14ac:dyDescent="0.2">
      <c r="A24" s="42" t="s">
        <v>39</v>
      </c>
      <c r="B24" s="9" t="s">
        <v>40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</row>
    <row r="25" spans="1:24" ht="11.25" customHeight="1" x14ac:dyDescent="0.2">
      <c r="A25" s="35" t="s">
        <v>41</v>
      </c>
      <c r="B25" s="36" t="s">
        <v>42</v>
      </c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</row>
    <row r="26" spans="1:24" ht="11.25" customHeight="1" x14ac:dyDescent="0.2">
      <c r="A26" s="35" t="s">
        <v>43</v>
      </c>
      <c r="B26" s="36" t="s">
        <v>44</v>
      </c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</row>
    <row r="27" spans="1:24" ht="11.25" customHeight="1" x14ac:dyDescent="0.2">
      <c r="A27" s="27" t="s">
        <v>347</v>
      </c>
      <c r="B27" s="28" t="s">
        <v>348</v>
      </c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</row>
    <row r="28" spans="1:24" ht="11.25" customHeight="1" x14ac:dyDescent="0.2">
      <c r="A28" s="41" t="s">
        <v>45</v>
      </c>
      <c r="B28" s="9" t="s">
        <v>46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</row>
    <row r="29" spans="1:24" ht="11.25" customHeight="1" x14ac:dyDescent="0.2">
      <c r="A29" s="41" t="s">
        <v>47</v>
      </c>
      <c r="B29" s="9" t="s">
        <v>48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</row>
    <row r="30" spans="1:24" ht="11.25" customHeight="1" x14ac:dyDescent="0.2">
      <c r="A30" s="41" t="s">
        <v>49</v>
      </c>
      <c r="B30" s="9" t="s">
        <v>50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</row>
    <row r="31" spans="1:24" ht="11.25" customHeight="1" x14ac:dyDescent="0.2">
      <c r="A31" s="41" t="s">
        <v>51</v>
      </c>
      <c r="B31" s="9" t="s">
        <v>52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  <row r="32" spans="1:24" ht="11.25" customHeight="1" x14ac:dyDescent="0.2">
      <c r="A32" s="41" t="s">
        <v>53</v>
      </c>
      <c r="B32" s="9" t="s">
        <v>54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</row>
    <row r="33" spans="1:24" ht="11.25" customHeight="1" x14ac:dyDescent="0.2">
      <c r="A33" s="27" t="s">
        <v>349</v>
      </c>
      <c r="B33" s="28" t="s">
        <v>350</v>
      </c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</row>
    <row r="34" spans="1:24" ht="11.25" customHeight="1" x14ac:dyDescent="0.2">
      <c r="A34" s="41" t="s">
        <v>55</v>
      </c>
      <c r="B34" s="9" t="s">
        <v>56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</row>
    <row r="35" spans="1:24" ht="11.25" customHeight="1" x14ac:dyDescent="0.2">
      <c r="A35" s="41" t="s">
        <v>57</v>
      </c>
      <c r="B35" s="9" t="s">
        <v>58</v>
      </c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</row>
    <row r="36" spans="1:24" ht="11.25" customHeight="1" x14ac:dyDescent="0.2">
      <c r="A36" s="41" t="s">
        <v>59</v>
      </c>
      <c r="B36" s="9" t="s">
        <v>60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</row>
    <row r="37" spans="1:24" ht="11.25" customHeight="1" x14ac:dyDescent="0.2">
      <c r="A37" s="41" t="s">
        <v>61</v>
      </c>
      <c r="B37" s="9" t="s">
        <v>62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</row>
    <row r="38" spans="1:24" ht="11.25" customHeight="1" x14ac:dyDescent="0.2">
      <c r="A38" s="41" t="s">
        <v>63</v>
      </c>
      <c r="B38" s="9" t="s">
        <v>64</v>
      </c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</row>
    <row r="39" spans="1:24" ht="11.25" customHeight="1" x14ac:dyDescent="0.2">
      <c r="A39" s="41" t="s">
        <v>65</v>
      </c>
      <c r="B39" s="9" t="s">
        <v>66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</row>
    <row r="40" spans="1:24" ht="11.25" customHeight="1" x14ac:dyDescent="0.2">
      <c r="A40" s="41" t="s">
        <v>67</v>
      </c>
      <c r="B40" s="9" t="s">
        <v>68</v>
      </c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</row>
    <row r="41" spans="1:24" ht="11.25" customHeight="1" x14ac:dyDescent="0.2">
      <c r="A41" s="41" t="s">
        <v>69</v>
      </c>
      <c r="B41" s="9" t="s">
        <v>70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</row>
    <row r="42" spans="1:24" ht="11.25" customHeight="1" x14ac:dyDescent="0.2">
      <c r="A42" s="41" t="s">
        <v>71</v>
      </c>
      <c r="B42" s="9" t="s">
        <v>72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</row>
    <row r="43" spans="1:24" ht="11.25" customHeight="1" x14ac:dyDescent="0.2">
      <c r="A43" s="41" t="s">
        <v>73</v>
      </c>
      <c r="B43" s="9" t="s">
        <v>74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</row>
    <row r="44" spans="1:24" ht="11.25" customHeight="1" x14ac:dyDescent="0.2">
      <c r="A44" s="41" t="s">
        <v>75</v>
      </c>
      <c r="B44" s="9" t="s">
        <v>76</v>
      </c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</row>
    <row r="45" spans="1:24" ht="11.25" customHeight="1" x14ac:dyDescent="0.2">
      <c r="A45" s="41" t="s">
        <v>77</v>
      </c>
      <c r="B45" s="9" t="s">
        <v>78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</row>
    <row r="46" spans="1:24" ht="11.25" customHeight="1" x14ac:dyDescent="0.2">
      <c r="A46" s="41" t="s">
        <v>79</v>
      </c>
      <c r="B46" s="9" t="s">
        <v>80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</row>
    <row r="47" spans="1:24" ht="11.25" customHeight="1" x14ac:dyDescent="0.2">
      <c r="A47" s="41" t="s">
        <v>81</v>
      </c>
      <c r="B47" s="9" t="s">
        <v>82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</row>
    <row r="48" spans="1:24" ht="11.25" customHeight="1" x14ac:dyDescent="0.2">
      <c r="A48" s="41" t="s">
        <v>83</v>
      </c>
      <c r="B48" s="9" t="s">
        <v>84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</row>
    <row r="49" spans="1:24" ht="11.25" customHeight="1" x14ac:dyDescent="0.2">
      <c r="A49" s="41" t="s">
        <v>85</v>
      </c>
      <c r="B49" s="9" t="s">
        <v>86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</row>
    <row r="50" spans="1:24" ht="11.25" customHeight="1" x14ac:dyDescent="0.2">
      <c r="A50" s="41" t="s">
        <v>87</v>
      </c>
      <c r="B50" s="9" t="s">
        <v>88</v>
      </c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</row>
    <row r="51" spans="1:24" ht="11.25" customHeight="1" x14ac:dyDescent="0.2">
      <c r="A51" s="35" t="s">
        <v>89</v>
      </c>
      <c r="B51" s="36" t="s">
        <v>90</v>
      </c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</row>
    <row r="52" spans="1:24" ht="11.25" customHeight="1" x14ac:dyDescent="0.2">
      <c r="A52" s="35" t="s">
        <v>91</v>
      </c>
      <c r="B52" s="36" t="s">
        <v>92</v>
      </c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</row>
    <row r="53" spans="1:24" ht="11.25" customHeight="1" x14ac:dyDescent="0.2">
      <c r="A53" s="42" t="s">
        <v>93</v>
      </c>
      <c r="B53" s="9" t="s">
        <v>94</v>
      </c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</row>
    <row r="54" spans="1:24" ht="11.25" customHeight="1" x14ac:dyDescent="0.2">
      <c r="A54" s="42" t="s">
        <v>95</v>
      </c>
      <c r="B54" s="9" t="s">
        <v>96</v>
      </c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</row>
    <row r="55" spans="1:24" ht="11.25" customHeight="1" x14ac:dyDescent="0.2">
      <c r="A55" s="42" t="s">
        <v>97</v>
      </c>
      <c r="B55" s="9" t="s">
        <v>98</v>
      </c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</row>
    <row r="56" spans="1:24" ht="11.25" customHeight="1" x14ac:dyDescent="0.2">
      <c r="A56" s="42" t="s">
        <v>99</v>
      </c>
      <c r="B56" s="9" t="s">
        <v>100</v>
      </c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</row>
    <row r="57" spans="1:24" ht="11.25" customHeight="1" x14ac:dyDescent="0.2">
      <c r="A57" s="42" t="s">
        <v>101</v>
      </c>
      <c r="B57" s="9" t="s">
        <v>102</v>
      </c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</row>
    <row r="58" spans="1:24" ht="11.25" customHeight="1" x14ac:dyDescent="0.2">
      <c r="A58" s="42" t="s">
        <v>103</v>
      </c>
      <c r="B58" s="9" t="s">
        <v>104</v>
      </c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</row>
    <row r="59" spans="1:24" ht="11.25" customHeight="1" x14ac:dyDescent="0.2">
      <c r="A59" s="42" t="s">
        <v>105</v>
      </c>
      <c r="B59" s="9" t="s">
        <v>106</v>
      </c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</row>
    <row r="60" spans="1:24" ht="11.25" customHeight="1" x14ac:dyDescent="0.2">
      <c r="A60" s="42" t="s">
        <v>107</v>
      </c>
      <c r="B60" s="9" t="s">
        <v>108</v>
      </c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</row>
    <row r="61" spans="1:24" ht="11.25" customHeight="1" x14ac:dyDescent="0.2">
      <c r="A61" s="42" t="s">
        <v>109</v>
      </c>
      <c r="B61" s="9" t="s">
        <v>110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</row>
    <row r="62" spans="1:24" ht="11.25" customHeight="1" x14ac:dyDescent="0.2">
      <c r="A62" s="42" t="s">
        <v>111</v>
      </c>
      <c r="B62" s="9" t="s">
        <v>112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</row>
    <row r="63" spans="1:24" ht="11.25" customHeight="1" x14ac:dyDescent="0.2">
      <c r="A63" s="42" t="s">
        <v>113</v>
      </c>
      <c r="B63" s="9" t="s">
        <v>114</v>
      </c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</row>
    <row r="64" spans="1:24" ht="11.25" customHeight="1" x14ac:dyDescent="0.2">
      <c r="A64" s="42" t="s">
        <v>115</v>
      </c>
      <c r="B64" s="9" t="s">
        <v>116</v>
      </c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</row>
    <row r="65" spans="1:24" ht="11.25" customHeight="1" x14ac:dyDescent="0.2">
      <c r="A65" s="42" t="s">
        <v>117</v>
      </c>
      <c r="B65" s="9" t="s">
        <v>118</v>
      </c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</row>
    <row r="66" spans="1:24" ht="11.25" customHeight="1" x14ac:dyDescent="0.2">
      <c r="A66" s="42" t="s">
        <v>119</v>
      </c>
      <c r="B66" s="9" t="s">
        <v>120</v>
      </c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</row>
    <row r="67" spans="1:24" ht="11.25" customHeight="1" x14ac:dyDescent="0.2">
      <c r="A67" s="42" t="s">
        <v>121</v>
      </c>
      <c r="B67" s="9" t="s">
        <v>122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</row>
    <row r="68" spans="1:24" ht="11.25" customHeight="1" x14ac:dyDescent="0.2">
      <c r="A68" s="42" t="s">
        <v>123</v>
      </c>
      <c r="B68" s="9" t="s">
        <v>124</v>
      </c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</row>
    <row r="69" spans="1:24" ht="11.25" customHeight="1" x14ac:dyDescent="0.2">
      <c r="A69" s="42" t="s">
        <v>125</v>
      </c>
      <c r="B69" s="9" t="s">
        <v>126</v>
      </c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</row>
    <row r="70" spans="1:24" ht="11.25" customHeight="1" x14ac:dyDescent="0.2">
      <c r="A70" s="42" t="s">
        <v>127</v>
      </c>
      <c r="B70" s="9" t="s">
        <v>128</v>
      </c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</row>
    <row r="71" spans="1:24" ht="11.25" customHeight="1" x14ac:dyDescent="0.2">
      <c r="A71" s="35" t="s">
        <v>129</v>
      </c>
      <c r="B71" s="36" t="s">
        <v>130</v>
      </c>
      <c r="C71" s="37"/>
      <c r="D71" s="37"/>
      <c r="E71" s="37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</row>
    <row r="72" spans="1:24" ht="11.25" customHeight="1" x14ac:dyDescent="0.2">
      <c r="A72" s="42" t="s">
        <v>131</v>
      </c>
      <c r="B72" s="9" t="s">
        <v>132</v>
      </c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</row>
    <row r="73" spans="1:24" ht="11.25" customHeight="1" x14ac:dyDescent="0.2">
      <c r="A73" s="42" t="s">
        <v>133</v>
      </c>
      <c r="B73" s="9" t="s">
        <v>134</v>
      </c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</row>
    <row r="74" spans="1:24" ht="11.25" customHeight="1" x14ac:dyDescent="0.2">
      <c r="A74" s="35" t="s">
        <v>135</v>
      </c>
      <c r="B74" s="36" t="s">
        <v>136</v>
      </c>
      <c r="C74" s="37"/>
      <c r="D74" s="37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</row>
    <row r="75" spans="1:24" ht="11.25" customHeight="1" x14ac:dyDescent="0.2">
      <c r="A75" s="35" t="s">
        <v>137</v>
      </c>
      <c r="B75" s="36" t="s">
        <v>138</v>
      </c>
      <c r="C75" s="37"/>
      <c r="D75" s="37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</row>
    <row r="76" spans="1:24" ht="11.25" customHeight="1" x14ac:dyDescent="0.2">
      <c r="A76" s="38" t="s">
        <v>139</v>
      </c>
      <c r="B76" s="39" t="s">
        <v>140</v>
      </c>
      <c r="C76" s="40"/>
      <c r="D76" s="40"/>
      <c r="E76" s="40"/>
      <c r="F76" s="40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152</v>
      </c>
      <c r="B1" s="4" t="s">
        <v>329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>FC_E!C2-FC_E!C70+INTAVI!C2+TI_BF_E!C2-TO_BF!C2+(NRG_BF_E!C3+NRG_BF_E!C17+NRG_BF_E!C22+NRG_BF_E!C25+NRG_BF_E!C26+NRG_BF_E!C51)</f>
        <v>22685.278761822869</v>
      </c>
      <c r="D2" s="31">
        <f>FC_E!D2-FC_E!D70+INTAVI!D2+TI_BF_E!D2-TO_BF!D2+(NRG_BF_E!D3+NRG_BF_E!D17+NRG_BF_E!D22+NRG_BF_E!D25+NRG_BF_E!D26+NRG_BF_E!D51)</f>
        <v>23152.542218400689</v>
      </c>
      <c r="E2" s="31">
        <f>FC_E!E2-FC_E!E70+INTAVI!E2+TI_BF_E!E2-TO_BF!E2+(NRG_BF_E!E3+NRG_BF_E!E17+NRG_BF_E!E22+NRG_BF_E!E25+NRG_BF_E!E26+NRG_BF_E!E51)</f>
        <v>23168.867153912299</v>
      </c>
      <c r="F2" s="31">
        <f>FC_E!F2-FC_E!F70+INTAVI!F2+TI_BF_E!F2-TO_BF!F2+(NRG_BF_E!F3+NRG_BF_E!F17+NRG_BF_E!F22+NRG_BF_E!F25+NRG_BF_E!F26+NRG_BF_E!F51)</f>
        <v>24195.729492691313</v>
      </c>
      <c r="G2" s="31">
        <f>FC_E!G2-FC_E!G70+INTAVI!G2+TI_BF_E!G2-TO_BF!G2+(NRG_BF_E!G3+NRG_BF_E!G17+NRG_BF_E!G22+NRG_BF_E!G25+NRG_BF_E!G26+NRG_BF_E!G51)</f>
        <v>24848.529836629405</v>
      </c>
      <c r="H2" s="31">
        <f>FC_E!H2-FC_E!H70+INTAVI!H2+TI_BF_E!H2-TO_BF!H2+(NRG_BF_E!H3+NRG_BF_E!H17+NRG_BF_E!H22+NRG_BF_E!H25+NRG_BF_E!H26+NRG_BF_E!H51)</f>
        <v>24600.038435081689</v>
      </c>
      <c r="I2" s="31">
        <f>FC_E!I2-FC_E!I70+INTAVI!I2+TI_BF_E!I2-TO_BF!I2+(NRG_BF_E!I3+NRG_BF_E!I17+NRG_BF_E!I22+NRG_BF_E!I25+NRG_BF_E!I26+NRG_BF_E!I51)</f>
        <v>24768.211779879621</v>
      </c>
      <c r="J2" s="31">
        <f>FC_E!J2-FC_E!J70+INTAVI!J2+TI_BF_E!J2-TO_BF!J2+(NRG_BF_E!J3+NRG_BF_E!J17+NRG_BF_E!J22+NRG_BF_E!J25+NRG_BF_E!J26+NRG_BF_E!J51)</f>
        <v>24135.84247635425</v>
      </c>
      <c r="K2" s="31">
        <f>FC_E!K2-FC_E!K70+INTAVI!K2+TI_BF_E!K2-TO_BF!K2+(NRG_BF_E!K3+NRG_BF_E!K17+NRG_BF_E!K22+NRG_BF_E!K25+NRG_BF_E!K26+NRG_BF_E!K51)</f>
        <v>24682.939552880482</v>
      </c>
      <c r="L2" s="31">
        <f>FC_E!L2-FC_E!L70+INTAVI!L2+TI_BF_E!L2-TO_BF!L2+(NRG_BF_E!L3+NRG_BF_E!L17+NRG_BF_E!L22+NRG_BF_E!L25+NRG_BF_E!L26+NRG_BF_E!L51)</f>
        <v>22244.09363714531</v>
      </c>
      <c r="M2" s="31">
        <f>FC_E!M2-FC_E!M70+INTAVI!M2+TI_BF_E!M2-TO_BF!M2+(NRG_BF_E!M3+NRG_BF_E!M17+NRG_BF_E!M22+NRG_BF_E!M25+NRG_BF_E!M26+NRG_BF_E!M51)</f>
        <v>22539.747893379194</v>
      </c>
      <c r="N2" s="31">
        <f>FC_E!N2-FC_E!N70+INTAVI!N2+TI_BF_E!N2-TO_BF!N2+(NRG_BF_E!N3+NRG_BF_E!N17+NRG_BF_E!N22+NRG_BF_E!N25+NRG_BF_E!N26+NRG_BF_E!N51)</f>
        <v>22735.908942390364</v>
      </c>
      <c r="O2" s="31">
        <f>FC_E!O2-FC_E!O70+INTAVI!O2+TI_BF_E!O2-TO_BF!O2+(NRG_BF_E!O3+NRG_BF_E!O17+NRG_BF_E!O22+NRG_BF_E!O25+NRG_BF_E!O26+NRG_BF_E!O51)</f>
        <v>22762.649097162506</v>
      </c>
      <c r="P2" s="31">
        <f>FC_E!P2-FC_E!P70+INTAVI!P2+TI_BF_E!P2-TO_BF!P2+(NRG_BF_E!P3+NRG_BF_E!P17+NRG_BF_E!P22+NRG_BF_E!P25+NRG_BF_E!P26+NRG_BF_E!P51)</f>
        <v>21796.455116079109</v>
      </c>
      <c r="Q2" s="31">
        <f>FC_E!Q2-FC_E!Q70+INTAVI!Q2+TI_BF_E!Q2-TO_BF!Q2+(NRG_BF_E!Q3+NRG_BF_E!Q17+NRG_BF_E!Q22+NRG_BF_E!Q25+NRG_BF_E!Q26+NRG_BF_E!Q51)</f>
        <v>21685.626311263972</v>
      </c>
      <c r="R2" s="31">
        <f>FC_E!R2-FC_E!R70+INTAVI!R2+TI_BF_E!R2-TO_BF!R2+(NRG_BF_E!R3+NRG_BF_E!R17+NRG_BF_E!R22+NRG_BF_E!R25+NRG_BF_E!R26+NRG_BF_E!R51)</f>
        <v>21849.804901117794</v>
      </c>
      <c r="S2" s="31">
        <f>FC_E!S2-FC_E!S70+INTAVI!S2+TI_BF_E!S2-TO_BF!S2+(NRG_BF_E!S3+NRG_BF_E!S17+NRG_BF_E!S22+NRG_BF_E!S25+NRG_BF_E!S26+NRG_BF_E!S51)</f>
        <v>22236.514531384353</v>
      </c>
      <c r="T2" s="31">
        <f>FC_E!T2-FC_E!T70+INTAVI!T2+TI_BF_E!T2-TO_BF!T2+(NRG_BF_E!T3+NRG_BF_E!T17+NRG_BF_E!T22+NRG_BF_E!T25+NRG_BF_E!T26+NRG_BF_E!T51)</f>
        <v>23325.419174548588</v>
      </c>
      <c r="U2" s="31">
        <f>FC_E!U2-FC_E!U70+INTAVI!U2+TI_BF_E!U2-TO_BF!U2+(NRG_BF_E!U3+NRG_BF_E!U17+NRG_BF_E!U22+NRG_BF_E!U25+NRG_BF_E!U26+NRG_BF_E!U51)</f>
        <v>23592.202235597593</v>
      </c>
      <c r="V2" s="31">
        <f>FC_E!V2-FC_E!V70+INTAVI!V2+TI_BF_E!V2-TO_BF!V2+(NRG_BF_E!V3+NRG_BF_E!V17+NRG_BF_E!V22+NRG_BF_E!V25+NRG_BF_E!V26+NRG_BF_E!V51)</f>
        <v>23875.531212381768</v>
      </c>
      <c r="W2" s="31">
        <f>FC_E!W2-FC_E!W70+INTAVI!W2+TI_BF_E!W2-TO_BF!W2+(NRG_BF_E!W3+NRG_BF_E!W17+NRG_BF_E!W22+NRG_BF_E!W25+NRG_BF_E!W26+NRG_BF_E!W51)</f>
        <v>23529.344282029229</v>
      </c>
      <c r="X2" s="31">
        <f>FC_E!X2-FC_E!X70+INTAVI!X2+TI_BF_E!X2-TO_BF!X2+(NRG_BF_E!X3+NRG_BF_E!X17+NRG_BF_E!X22+NRG_BF_E!X25+NRG_BF_E!X26+NRG_BF_E!X51)</f>
        <v>25372.688048151329</v>
      </c>
    </row>
    <row r="3" spans="1:24" ht="11.25" customHeight="1" x14ac:dyDescent="0.2">
      <c r="A3" s="32" t="s">
        <v>3</v>
      </c>
      <c r="B3" s="33" t="s">
        <v>4</v>
      </c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</row>
    <row r="4" spans="1:24" ht="11.25" customHeight="1" x14ac:dyDescent="0.2">
      <c r="A4" s="27" t="s">
        <v>341</v>
      </c>
      <c r="B4" s="28" t="s">
        <v>342</v>
      </c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</row>
    <row r="5" spans="1:24" ht="11.25" customHeight="1" x14ac:dyDescent="0.2">
      <c r="A5" s="41" t="s">
        <v>5</v>
      </c>
      <c r="B5" s="9" t="s">
        <v>6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</row>
    <row r="6" spans="1:24" ht="11.25" customHeight="1" x14ac:dyDescent="0.2">
      <c r="A6" s="41" t="s">
        <v>7</v>
      </c>
      <c r="B6" s="9" t="s">
        <v>8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</row>
    <row r="7" spans="1:24" ht="11.25" customHeight="1" x14ac:dyDescent="0.2">
      <c r="A7" s="41" t="s">
        <v>9</v>
      </c>
      <c r="B7" s="9" t="s">
        <v>10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  <row r="8" spans="1:24" ht="11.25" customHeight="1" x14ac:dyDescent="0.2">
      <c r="A8" s="27" t="s">
        <v>343</v>
      </c>
      <c r="B8" s="28" t="s">
        <v>344</v>
      </c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</row>
    <row r="9" spans="1:24" ht="11.25" customHeight="1" x14ac:dyDescent="0.2">
      <c r="A9" s="41" t="s">
        <v>11</v>
      </c>
      <c r="B9" s="9" t="s">
        <v>12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  <row r="10" spans="1:24" ht="11.25" customHeight="1" x14ac:dyDescent="0.2">
      <c r="A10" s="41" t="s">
        <v>13</v>
      </c>
      <c r="B10" s="9" t="s">
        <v>14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</row>
    <row r="11" spans="1:24" ht="11.25" customHeight="1" x14ac:dyDescent="0.2">
      <c r="A11" s="27" t="s">
        <v>345</v>
      </c>
      <c r="B11" s="28" t="s">
        <v>346</v>
      </c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</row>
    <row r="12" spans="1:24" ht="11.25" customHeight="1" x14ac:dyDescent="0.2">
      <c r="A12" s="41" t="s">
        <v>15</v>
      </c>
      <c r="B12" s="9" t="s">
        <v>16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</row>
    <row r="13" spans="1:24" ht="11.25" customHeight="1" x14ac:dyDescent="0.2">
      <c r="A13" s="41" t="s">
        <v>17</v>
      </c>
      <c r="B13" s="9" t="s">
        <v>18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  <row r="14" spans="1:24" ht="11.25" customHeight="1" x14ac:dyDescent="0.2">
      <c r="A14" s="41" t="s">
        <v>19</v>
      </c>
      <c r="B14" s="9" t="s">
        <v>20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</row>
    <row r="15" spans="1:24" ht="11.25" customHeight="1" x14ac:dyDescent="0.2">
      <c r="A15" s="41" t="s">
        <v>21</v>
      </c>
      <c r="B15" s="9" t="s">
        <v>22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</row>
    <row r="16" spans="1:24" ht="11.25" customHeight="1" x14ac:dyDescent="0.2">
      <c r="A16" s="41" t="s">
        <v>23</v>
      </c>
      <c r="B16" s="9" t="s">
        <v>24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</row>
    <row r="17" spans="1:24" ht="11.25" customHeight="1" x14ac:dyDescent="0.2">
      <c r="A17" s="35" t="s">
        <v>25</v>
      </c>
      <c r="B17" s="36" t="s">
        <v>26</v>
      </c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</row>
    <row r="18" spans="1:24" ht="11.25" customHeight="1" x14ac:dyDescent="0.2">
      <c r="A18" s="42" t="s">
        <v>27</v>
      </c>
      <c r="B18" s="9" t="s">
        <v>28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</row>
    <row r="19" spans="1:24" ht="11.25" customHeight="1" x14ac:dyDescent="0.2">
      <c r="A19" s="42" t="s">
        <v>29</v>
      </c>
      <c r="B19" s="9" t="s">
        <v>30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</row>
    <row r="20" spans="1:24" ht="11.25" customHeight="1" x14ac:dyDescent="0.2">
      <c r="A20" s="42" t="s">
        <v>31</v>
      </c>
      <c r="B20" s="9" t="s">
        <v>32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</row>
    <row r="21" spans="1:24" ht="11.25" customHeight="1" x14ac:dyDescent="0.2">
      <c r="A21" s="42" t="s">
        <v>33</v>
      </c>
      <c r="B21" s="9" t="s">
        <v>34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</row>
    <row r="22" spans="1:24" ht="11.25" customHeight="1" x14ac:dyDescent="0.2">
      <c r="A22" s="35" t="s">
        <v>35</v>
      </c>
      <c r="B22" s="36" t="s">
        <v>36</v>
      </c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</row>
    <row r="23" spans="1:24" ht="11.25" customHeight="1" x14ac:dyDescent="0.2">
      <c r="A23" s="42" t="s">
        <v>37</v>
      </c>
      <c r="B23" s="9" t="s">
        <v>38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</row>
    <row r="24" spans="1:24" ht="11.25" customHeight="1" x14ac:dyDescent="0.2">
      <c r="A24" s="42" t="s">
        <v>39</v>
      </c>
      <c r="B24" s="9" t="s">
        <v>40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</row>
    <row r="25" spans="1:24" ht="11.25" customHeight="1" x14ac:dyDescent="0.2">
      <c r="A25" s="35" t="s">
        <v>41</v>
      </c>
      <c r="B25" s="36" t="s">
        <v>42</v>
      </c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</row>
    <row r="26" spans="1:24" ht="11.25" customHeight="1" x14ac:dyDescent="0.2">
      <c r="A26" s="35" t="s">
        <v>43</v>
      </c>
      <c r="B26" s="36" t="s">
        <v>44</v>
      </c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</row>
    <row r="27" spans="1:24" ht="11.25" customHeight="1" x14ac:dyDescent="0.2">
      <c r="A27" s="27" t="s">
        <v>347</v>
      </c>
      <c r="B27" s="28" t="s">
        <v>348</v>
      </c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</row>
    <row r="28" spans="1:24" ht="11.25" customHeight="1" x14ac:dyDescent="0.2">
      <c r="A28" s="41" t="s">
        <v>45</v>
      </c>
      <c r="B28" s="9" t="s">
        <v>46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</row>
    <row r="29" spans="1:24" ht="11.25" customHeight="1" x14ac:dyDescent="0.2">
      <c r="A29" s="41" t="s">
        <v>47</v>
      </c>
      <c r="B29" s="9" t="s">
        <v>48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</row>
    <row r="30" spans="1:24" ht="11.25" customHeight="1" x14ac:dyDescent="0.2">
      <c r="A30" s="41" t="s">
        <v>49</v>
      </c>
      <c r="B30" s="9" t="s">
        <v>50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</row>
    <row r="31" spans="1:24" ht="11.25" customHeight="1" x14ac:dyDescent="0.2">
      <c r="A31" s="41" t="s">
        <v>51</v>
      </c>
      <c r="B31" s="9" t="s">
        <v>52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  <row r="32" spans="1:24" ht="11.25" customHeight="1" x14ac:dyDescent="0.2">
      <c r="A32" s="41" t="s">
        <v>53</v>
      </c>
      <c r="B32" s="9" t="s">
        <v>54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</row>
    <row r="33" spans="1:24" ht="11.25" customHeight="1" x14ac:dyDescent="0.2">
      <c r="A33" s="27" t="s">
        <v>349</v>
      </c>
      <c r="B33" s="28" t="s">
        <v>350</v>
      </c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</row>
    <row r="34" spans="1:24" ht="11.25" customHeight="1" x14ac:dyDescent="0.2">
      <c r="A34" s="41" t="s">
        <v>55</v>
      </c>
      <c r="B34" s="9" t="s">
        <v>56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</row>
    <row r="35" spans="1:24" ht="11.25" customHeight="1" x14ac:dyDescent="0.2">
      <c r="A35" s="41" t="s">
        <v>57</v>
      </c>
      <c r="B35" s="9" t="s">
        <v>58</v>
      </c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</row>
    <row r="36" spans="1:24" ht="11.25" customHeight="1" x14ac:dyDescent="0.2">
      <c r="A36" s="41" t="s">
        <v>59</v>
      </c>
      <c r="B36" s="9" t="s">
        <v>60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</row>
    <row r="37" spans="1:24" ht="11.25" customHeight="1" x14ac:dyDescent="0.2">
      <c r="A37" s="41" t="s">
        <v>61</v>
      </c>
      <c r="B37" s="9" t="s">
        <v>62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</row>
    <row r="38" spans="1:24" ht="11.25" customHeight="1" x14ac:dyDescent="0.2">
      <c r="A38" s="41" t="s">
        <v>63</v>
      </c>
      <c r="B38" s="9" t="s">
        <v>64</v>
      </c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</row>
    <row r="39" spans="1:24" ht="11.25" customHeight="1" x14ac:dyDescent="0.2">
      <c r="A39" s="41" t="s">
        <v>65</v>
      </c>
      <c r="B39" s="9" t="s">
        <v>66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</row>
    <row r="40" spans="1:24" ht="11.25" customHeight="1" x14ac:dyDescent="0.2">
      <c r="A40" s="41" t="s">
        <v>67</v>
      </c>
      <c r="B40" s="9" t="s">
        <v>68</v>
      </c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</row>
    <row r="41" spans="1:24" ht="11.25" customHeight="1" x14ac:dyDescent="0.2">
      <c r="A41" s="41" t="s">
        <v>69</v>
      </c>
      <c r="B41" s="9" t="s">
        <v>70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</row>
    <row r="42" spans="1:24" ht="11.25" customHeight="1" x14ac:dyDescent="0.2">
      <c r="A42" s="41" t="s">
        <v>71</v>
      </c>
      <c r="B42" s="9" t="s">
        <v>72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</row>
    <row r="43" spans="1:24" ht="11.25" customHeight="1" x14ac:dyDescent="0.2">
      <c r="A43" s="41" t="s">
        <v>73</v>
      </c>
      <c r="B43" s="9" t="s">
        <v>74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</row>
    <row r="44" spans="1:24" ht="11.25" customHeight="1" x14ac:dyDescent="0.2">
      <c r="A44" s="41" t="s">
        <v>75</v>
      </c>
      <c r="B44" s="9" t="s">
        <v>76</v>
      </c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</row>
    <row r="45" spans="1:24" ht="11.25" customHeight="1" x14ac:dyDescent="0.2">
      <c r="A45" s="41" t="s">
        <v>77</v>
      </c>
      <c r="B45" s="9" t="s">
        <v>78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</row>
    <row r="46" spans="1:24" ht="11.25" customHeight="1" x14ac:dyDescent="0.2">
      <c r="A46" s="41" t="s">
        <v>79</v>
      </c>
      <c r="B46" s="9" t="s">
        <v>80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</row>
    <row r="47" spans="1:24" ht="11.25" customHeight="1" x14ac:dyDescent="0.2">
      <c r="A47" s="41" t="s">
        <v>81</v>
      </c>
      <c r="B47" s="9" t="s">
        <v>82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</row>
    <row r="48" spans="1:24" ht="11.25" customHeight="1" x14ac:dyDescent="0.2">
      <c r="A48" s="41" t="s">
        <v>83</v>
      </c>
      <c r="B48" s="9" t="s">
        <v>84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</row>
    <row r="49" spans="1:24" ht="11.25" customHeight="1" x14ac:dyDescent="0.2">
      <c r="A49" s="41" t="s">
        <v>85</v>
      </c>
      <c r="B49" s="9" t="s">
        <v>86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</row>
    <row r="50" spans="1:24" ht="11.25" customHeight="1" x14ac:dyDescent="0.2">
      <c r="A50" s="41" t="s">
        <v>87</v>
      </c>
      <c r="B50" s="9" t="s">
        <v>88</v>
      </c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</row>
    <row r="51" spans="1:24" ht="11.25" customHeight="1" x14ac:dyDescent="0.2">
      <c r="A51" s="35" t="s">
        <v>89</v>
      </c>
      <c r="B51" s="36" t="s">
        <v>90</v>
      </c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</row>
    <row r="52" spans="1:24" ht="11.25" customHeight="1" x14ac:dyDescent="0.2">
      <c r="A52" s="35" t="s">
        <v>91</v>
      </c>
      <c r="B52" s="36" t="s">
        <v>92</v>
      </c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</row>
    <row r="53" spans="1:24" ht="11.25" customHeight="1" x14ac:dyDescent="0.2">
      <c r="A53" s="42" t="s">
        <v>93</v>
      </c>
      <c r="B53" s="9" t="s">
        <v>94</v>
      </c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</row>
    <row r="54" spans="1:24" ht="11.25" customHeight="1" x14ac:dyDescent="0.2">
      <c r="A54" s="42" t="s">
        <v>95</v>
      </c>
      <c r="B54" s="9" t="s">
        <v>96</v>
      </c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</row>
    <row r="55" spans="1:24" ht="11.25" customHeight="1" x14ac:dyDescent="0.2">
      <c r="A55" s="42" t="s">
        <v>97</v>
      </c>
      <c r="B55" s="9" t="s">
        <v>98</v>
      </c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</row>
    <row r="56" spans="1:24" ht="11.25" customHeight="1" x14ac:dyDescent="0.2">
      <c r="A56" s="42" t="s">
        <v>99</v>
      </c>
      <c r="B56" s="9" t="s">
        <v>100</v>
      </c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</row>
    <row r="57" spans="1:24" ht="11.25" customHeight="1" x14ac:dyDescent="0.2">
      <c r="A57" s="42" t="s">
        <v>101</v>
      </c>
      <c r="B57" s="9" t="s">
        <v>102</v>
      </c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</row>
    <row r="58" spans="1:24" ht="11.25" customHeight="1" x14ac:dyDescent="0.2">
      <c r="A58" s="42" t="s">
        <v>103</v>
      </c>
      <c r="B58" s="9" t="s">
        <v>104</v>
      </c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</row>
    <row r="59" spans="1:24" ht="11.25" customHeight="1" x14ac:dyDescent="0.2">
      <c r="A59" s="42" t="s">
        <v>105</v>
      </c>
      <c r="B59" s="9" t="s">
        <v>106</v>
      </c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</row>
    <row r="60" spans="1:24" ht="11.25" customHeight="1" x14ac:dyDescent="0.2">
      <c r="A60" s="42" t="s">
        <v>107</v>
      </c>
      <c r="B60" s="9" t="s">
        <v>108</v>
      </c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</row>
    <row r="61" spans="1:24" ht="11.25" customHeight="1" x14ac:dyDescent="0.2">
      <c r="A61" s="42" t="s">
        <v>109</v>
      </c>
      <c r="B61" s="9" t="s">
        <v>110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</row>
    <row r="62" spans="1:24" ht="11.25" customHeight="1" x14ac:dyDescent="0.2">
      <c r="A62" s="42" t="s">
        <v>111</v>
      </c>
      <c r="B62" s="9" t="s">
        <v>112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</row>
    <row r="63" spans="1:24" ht="11.25" customHeight="1" x14ac:dyDescent="0.2">
      <c r="A63" s="42" t="s">
        <v>113</v>
      </c>
      <c r="B63" s="9" t="s">
        <v>114</v>
      </c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</row>
    <row r="64" spans="1:24" ht="11.25" customHeight="1" x14ac:dyDescent="0.2">
      <c r="A64" s="42" t="s">
        <v>115</v>
      </c>
      <c r="B64" s="9" t="s">
        <v>116</v>
      </c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</row>
    <row r="65" spans="1:24" ht="11.25" customHeight="1" x14ac:dyDescent="0.2">
      <c r="A65" s="42" t="s">
        <v>117</v>
      </c>
      <c r="B65" s="9" t="s">
        <v>118</v>
      </c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</row>
    <row r="66" spans="1:24" ht="11.25" customHeight="1" x14ac:dyDescent="0.2">
      <c r="A66" s="42" t="s">
        <v>119</v>
      </c>
      <c r="B66" s="9" t="s">
        <v>120</v>
      </c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</row>
    <row r="67" spans="1:24" ht="11.25" customHeight="1" x14ac:dyDescent="0.2">
      <c r="A67" s="42" t="s">
        <v>121</v>
      </c>
      <c r="B67" s="9" t="s">
        <v>122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</row>
    <row r="68" spans="1:24" ht="11.25" customHeight="1" x14ac:dyDescent="0.2">
      <c r="A68" s="42" t="s">
        <v>123</v>
      </c>
      <c r="B68" s="9" t="s">
        <v>124</v>
      </c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</row>
    <row r="69" spans="1:24" ht="11.25" customHeight="1" x14ac:dyDescent="0.2">
      <c r="A69" s="42" t="s">
        <v>125</v>
      </c>
      <c r="B69" s="9" t="s">
        <v>126</v>
      </c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</row>
    <row r="70" spans="1:24" ht="11.25" customHeight="1" x14ac:dyDescent="0.2">
      <c r="A70" s="42" t="s">
        <v>127</v>
      </c>
      <c r="B70" s="9" t="s">
        <v>128</v>
      </c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</row>
    <row r="71" spans="1:24" ht="11.25" customHeight="1" x14ac:dyDescent="0.2">
      <c r="A71" s="35" t="s">
        <v>129</v>
      </c>
      <c r="B71" s="36" t="s">
        <v>130</v>
      </c>
      <c r="C71" s="37"/>
      <c r="D71" s="37"/>
      <c r="E71" s="37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</row>
    <row r="72" spans="1:24" ht="11.25" customHeight="1" x14ac:dyDescent="0.2">
      <c r="A72" s="42" t="s">
        <v>131</v>
      </c>
      <c r="B72" s="9" t="s">
        <v>132</v>
      </c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</row>
    <row r="73" spans="1:24" ht="11.25" customHeight="1" x14ac:dyDescent="0.2">
      <c r="A73" s="42" t="s">
        <v>133</v>
      </c>
      <c r="B73" s="9" t="s">
        <v>134</v>
      </c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</row>
    <row r="74" spans="1:24" ht="11.25" customHeight="1" x14ac:dyDescent="0.2">
      <c r="A74" s="35" t="s">
        <v>135</v>
      </c>
      <c r="B74" s="36" t="s">
        <v>136</v>
      </c>
      <c r="C74" s="37"/>
      <c r="D74" s="37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</row>
    <row r="75" spans="1:24" ht="11.25" customHeight="1" x14ac:dyDescent="0.2">
      <c r="A75" s="35" t="s">
        <v>137</v>
      </c>
      <c r="B75" s="36" t="s">
        <v>138</v>
      </c>
      <c r="C75" s="37"/>
      <c r="D75" s="37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</row>
    <row r="76" spans="1:24" ht="11.25" customHeight="1" x14ac:dyDescent="0.2">
      <c r="A76" s="38" t="s">
        <v>139</v>
      </c>
      <c r="B76" s="39" t="s">
        <v>140</v>
      </c>
      <c r="C76" s="40"/>
      <c r="D76" s="40"/>
      <c r="E76" s="40"/>
      <c r="F76" s="40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153</v>
      </c>
      <c r="B1" s="4" t="s">
        <v>328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29276.287790197766</v>
      </c>
      <c r="D2" s="31">
        <f t="shared" si="0"/>
        <v>30359.656577815993</v>
      </c>
      <c r="E2" s="31">
        <f t="shared" si="0"/>
        <v>31702.279793637143</v>
      </c>
      <c r="F2" s="31">
        <f t="shared" si="0"/>
        <v>31168.992949269134</v>
      </c>
      <c r="G2" s="31">
        <f t="shared" si="0"/>
        <v>31559.109286328465</v>
      </c>
      <c r="H2" s="31">
        <f t="shared" si="0"/>
        <v>32431.509286328459</v>
      </c>
      <c r="I2" s="31">
        <f t="shared" si="0"/>
        <v>33164.692261392942</v>
      </c>
      <c r="J2" s="31">
        <f t="shared" si="0"/>
        <v>33303.677901977644</v>
      </c>
      <c r="K2" s="31">
        <f t="shared" si="0"/>
        <v>33277.343336199468</v>
      </c>
      <c r="L2" s="31">
        <f t="shared" si="0"/>
        <v>27843.387704213241</v>
      </c>
      <c r="M2" s="31">
        <f t="shared" si="0"/>
        <v>26276.854772141014</v>
      </c>
      <c r="N2" s="31">
        <f t="shared" si="0"/>
        <v>26547.003353396394</v>
      </c>
      <c r="O2" s="31">
        <f t="shared" si="0"/>
        <v>25484.248753224416</v>
      </c>
      <c r="P2" s="31">
        <f t="shared" si="0"/>
        <v>23955.502837489257</v>
      </c>
      <c r="Q2" s="31">
        <f t="shared" si="0"/>
        <v>26224.519604471188</v>
      </c>
      <c r="R2" s="31">
        <f t="shared" si="0"/>
        <v>26211.681169389507</v>
      </c>
      <c r="S2" s="31">
        <f t="shared" si="0"/>
        <v>25697.558813413587</v>
      </c>
      <c r="T2" s="31">
        <f t="shared" si="0"/>
        <v>26263.908254514183</v>
      </c>
      <c r="U2" s="31">
        <f t="shared" si="0"/>
        <v>26358.036371453145</v>
      </c>
      <c r="V2" s="31">
        <f t="shared" si="0"/>
        <v>26298.554342218395</v>
      </c>
      <c r="W2" s="31">
        <f t="shared" si="0"/>
        <v>23485.969905417023</v>
      </c>
      <c r="X2" s="31">
        <f t="shared" ref="X2" si="1">SUM(X3,X17,X22,X25,X26,X51,X52,X71,X74,X75,X76)</f>
        <v>23531.889595872737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8005.1043852106623</v>
      </c>
      <c r="D3" s="34">
        <f t="shared" si="2"/>
        <v>8260.3663800515878</v>
      </c>
      <c r="E3" s="34">
        <f t="shared" si="2"/>
        <v>9035.506362854685</v>
      </c>
      <c r="F3" s="34">
        <f t="shared" si="2"/>
        <v>9634.0086844367997</v>
      </c>
      <c r="G3" s="34">
        <f t="shared" si="2"/>
        <v>9492.1465176268266</v>
      </c>
      <c r="H3" s="34">
        <f t="shared" si="2"/>
        <v>9173.1429062768693</v>
      </c>
      <c r="I3" s="34">
        <f t="shared" si="2"/>
        <v>10225.105159071365</v>
      </c>
      <c r="J3" s="34">
        <f t="shared" si="2"/>
        <v>10297.182889079966</v>
      </c>
      <c r="K3" s="34">
        <f t="shared" si="2"/>
        <v>9526.4828030954413</v>
      </c>
      <c r="L3" s="34">
        <f t="shared" si="2"/>
        <v>7258.0047291487535</v>
      </c>
      <c r="M3" s="34">
        <f t="shared" si="2"/>
        <v>6490.5875322441962</v>
      </c>
      <c r="N3" s="34">
        <f t="shared" si="2"/>
        <v>7409.8673258813424</v>
      </c>
      <c r="O3" s="34">
        <f t="shared" si="2"/>
        <v>6799.2828030954424</v>
      </c>
      <c r="P3" s="34">
        <f t="shared" si="2"/>
        <v>5175.6551160791059</v>
      </c>
      <c r="Q3" s="34">
        <f t="shared" si="2"/>
        <v>5123.2319862424747</v>
      </c>
      <c r="R3" s="34">
        <f t="shared" si="2"/>
        <v>5232.8833190025798</v>
      </c>
      <c r="S3" s="34">
        <f t="shared" si="2"/>
        <v>4623.9766122098017</v>
      </c>
      <c r="T3" s="34">
        <f t="shared" si="2"/>
        <v>4733.8507308684439</v>
      </c>
      <c r="U3" s="34">
        <f t="shared" si="2"/>
        <v>4493.8773860705078</v>
      </c>
      <c r="V3" s="34">
        <f t="shared" si="2"/>
        <v>4293.8361994840934</v>
      </c>
      <c r="W3" s="34">
        <f t="shared" si="2"/>
        <v>2967.6381771281171</v>
      </c>
      <c r="X3" s="34">
        <f t="shared" ref="X3" si="3">SUM(X4,X8,X11)</f>
        <v>3300.2436801375752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1681.8009458297511</v>
      </c>
      <c r="D4" s="29">
        <f t="shared" si="4"/>
        <v>1851.9177987962157</v>
      </c>
      <c r="E4" s="29">
        <f t="shared" si="4"/>
        <v>2055.8148753224423</v>
      </c>
      <c r="F4" s="29">
        <f t="shared" si="4"/>
        <v>1402.7189165950131</v>
      </c>
      <c r="G4" s="29">
        <f t="shared" si="4"/>
        <v>1490.995528804815</v>
      </c>
      <c r="H4" s="29">
        <f t="shared" si="4"/>
        <v>1595.4308684436801</v>
      </c>
      <c r="I4" s="29">
        <f t="shared" si="4"/>
        <v>1707.74815133276</v>
      </c>
      <c r="J4" s="29">
        <f t="shared" si="4"/>
        <v>1571.1282889079971</v>
      </c>
      <c r="K4" s="29">
        <f t="shared" si="4"/>
        <v>1087.7042132416159</v>
      </c>
      <c r="L4" s="29">
        <f t="shared" si="4"/>
        <v>325.7858125537403</v>
      </c>
      <c r="M4" s="29">
        <f t="shared" si="4"/>
        <v>1.9705073086844369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TI_EHG_E!C5+TI_CO_E!C5+TI_BF_E!C5+TI_GW_E!C5+TI_RPI_E!C5+TI_PF_E!C5+TI_BKBPB_E!C5+TI_CL_E!C5+TI_BNG_E!C5+TI_LBB_E!C5+TI_CPP_E!C5+TI_GTL_E!C5+TI_NSP_E!C5</f>
        <v>0</v>
      </c>
      <c r="D5" s="10">
        <f>TI_EHG_E!D5+TI_CO_E!D5+TI_BF_E!D5+TI_GW_E!D5+TI_RPI_E!D5+TI_PF_E!D5+TI_BKBPB_E!D5+TI_CL_E!D5+TI_BNG_E!D5+TI_LBB_E!D5+TI_CPP_E!D5+TI_GTL_E!D5+TI_NSP_E!D5</f>
        <v>0</v>
      </c>
      <c r="E5" s="10">
        <f>TI_EHG_E!E5+TI_CO_E!E5+TI_BF_E!E5+TI_GW_E!E5+TI_RPI_E!E5+TI_PF_E!E5+TI_BKBPB_E!E5+TI_CL_E!E5+TI_BNG_E!E5+TI_LBB_E!E5+TI_CPP_E!E5+TI_GTL_E!E5+TI_NSP_E!E5</f>
        <v>0</v>
      </c>
      <c r="F5" s="10">
        <f>TI_EHG_E!F5+TI_CO_E!F5+TI_BF_E!F5+TI_GW_E!F5+TI_RPI_E!F5+TI_PF_E!F5+TI_BKBPB_E!F5+TI_CL_E!F5+TI_BNG_E!F5+TI_LBB_E!F5+TI_CPP_E!F5+TI_GTL_E!F5+TI_NSP_E!F5</f>
        <v>0</v>
      </c>
      <c r="G5" s="10">
        <f>TI_EHG_E!G5+TI_CO_E!G5+TI_BF_E!G5+TI_GW_E!G5+TI_RPI_E!G5+TI_PF_E!G5+TI_BKBPB_E!G5+TI_CL_E!G5+TI_BNG_E!G5+TI_LBB_E!G5+TI_CPP_E!G5+TI_GTL_E!G5+TI_NSP_E!G5</f>
        <v>0</v>
      </c>
      <c r="H5" s="10">
        <f>TI_EHG_E!H5+TI_CO_E!H5+TI_BF_E!H5+TI_GW_E!H5+TI_RPI_E!H5+TI_PF_E!H5+TI_BKBPB_E!H5+TI_CL_E!H5+TI_BNG_E!H5+TI_LBB_E!H5+TI_CPP_E!H5+TI_GTL_E!H5+TI_NSP_E!H5</f>
        <v>0</v>
      </c>
      <c r="I5" s="10">
        <f>TI_EHG_E!I5+TI_CO_E!I5+TI_BF_E!I5+TI_GW_E!I5+TI_RPI_E!I5+TI_PF_E!I5+TI_BKBPB_E!I5+TI_CL_E!I5+TI_BNG_E!I5+TI_LBB_E!I5+TI_CPP_E!I5+TI_GTL_E!I5+TI_NSP_E!I5</f>
        <v>0</v>
      </c>
      <c r="J5" s="10">
        <f>TI_EHG_E!J5+TI_CO_E!J5+TI_BF_E!J5+TI_GW_E!J5+TI_RPI_E!J5+TI_PF_E!J5+TI_BKBPB_E!J5+TI_CL_E!J5+TI_BNG_E!J5+TI_LBB_E!J5+TI_CPP_E!J5+TI_GTL_E!J5+TI_NSP_E!J5</f>
        <v>0</v>
      </c>
      <c r="K5" s="10">
        <f>TI_EHG_E!K5+TI_CO_E!K5+TI_BF_E!K5+TI_GW_E!K5+TI_RPI_E!K5+TI_PF_E!K5+TI_BKBPB_E!K5+TI_CL_E!K5+TI_BNG_E!K5+TI_LBB_E!K5+TI_CPP_E!K5+TI_GTL_E!K5+TI_NSP_E!K5</f>
        <v>0</v>
      </c>
      <c r="L5" s="10">
        <f>TI_EHG_E!L5+TI_CO_E!L5+TI_BF_E!L5+TI_GW_E!L5+TI_RPI_E!L5+TI_PF_E!L5+TI_BKBPB_E!L5+TI_CL_E!L5+TI_BNG_E!L5+TI_LBB_E!L5+TI_CPP_E!L5+TI_GTL_E!L5+TI_NSP_E!L5</f>
        <v>0</v>
      </c>
      <c r="M5" s="10">
        <f>TI_EHG_E!M5+TI_CO_E!M5+TI_BF_E!M5+TI_GW_E!M5+TI_RPI_E!M5+TI_PF_E!M5+TI_BKBPB_E!M5+TI_CL_E!M5+TI_BNG_E!M5+TI_LBB_E!M5+TI_CPP_E!M5+TI_GTL_E!M5+TI_NSP_E!M5</f>
        <v>0</v>
      </c>
      <c r="N5" s="10">
        <f>TI_EHG_E!N5+TI_CO_E!N5+TI_BF_E!N5+TI_GW_E!N5+TI_RPI_E!N5+TI_PF_E!N5+TI_BKBPB_E!N5+TI_CL_E!N5+TI_BNG_E!N5+TI_LBB_E!N5+TI_CPP_E!N5+TI_GTL_E!N5+TI_NSP_E!N5</f>
        <v>0</v>
      </c>
      <c r="O5" s="10">
        <f>TI_EHG_E!O5+TI_CO_E!O5+TI_BF_E!O5+TI_GW_E!O5+TI_RPI_E!O5+TI_PF_E!O5+TI_BKBPB_E!O5+TI_CL_E!O5+TI_BNG_E!O5+TI_LBB_E!O5+TI_CPP_E!O5+TI_GTL_E!O5+TI_NSP_E!O5</f>
        <v>0</v>
      </c>
      <c r="P5" s="10">
        <f>TI_EHG_E!P5+TI_CO_E!P5+TI_BF_E!P5+TI_GW_E!P5+TI_RPI_E!P5+TI_PF_E!P5+TI_BKBPB_E!P5+TI_CL_E!P5+TI_BNG_E!P5+TI_LBB_E!P5+TI_CPP_E!P5+TI_GTL_E!P5+TI_NSP_E!P5</f>
        <v>0</v>
      </c>
      <c r="Q5" s="10">
        <f>TI_EHG_E!Q5+TI_CO_E!Q5+TI_BF_E!Q5+TI_GW_E!Q5+TI_RPI_E!Q5+TI_PF_E!Q5+TI_BKBPB_E!Q5+TI_CL_E!Q5+TI_BNG_E!Q5+TI_LBB_E!Q5+TI_CPP_E!Q5+TI_GTL_E!Q5+TI_NSP_E!Q5</f>
        <v>0</v>
      </c>
      <c r="R5" s="10">
        <f>TI_EHG_E!R5+TI_CO_E!R5+TI_BF_E!R5+TI_GW_E!R5+TI_RPI_E!R5+TI_PF_E!R5+TI_BKBPB_E!R5+TI_CL_E!R5+TI_BNG_E!R5+TI_LBB_E!R5+TI_CPP_E!R5+TI_GTL_E!R5+TI_NSP_E!R5</f>
        <v>0</v>
      </c>
      <c r="S5" s="10">
        <f>TI_EHG_E!S5+TI_CO_E!S5+TI_BF_E!S5+TI_GW_E!S5+TI_RPI_E!S5+TI_PF_E!S5+TI_BKBPB_E!S5+TI_CL_E!S5+TI_BNG_E!S5+TI_LBB_E!S5+TI_CPP_E!S5+TI_GTL_E!S5+TI_NSP_E!S5</f>
        <v>0</v>
      </c>
      <c r="T5" s="10">
        <f>TI_EHG_E!T5+TI_CO_E!T5+TI_BF_E!T5+TI_GW_E!T5+TI_RPI_E!T5+TI_PF_E!T5+TI_BKBPB_E!T5+TI_CL_E!T5+TI_BNG_E!T5+TI_LBB_E!T5+TI_CPP_E!T5+TI_GTL_E!T5+TI_NSP_E!T5</f>
        <v>0</v>
      </c>
      <c r="U5" s="10">
        <f>TI_EHG_E!U5+TI_CO_E!U5+TI_BF_E!U5+TI_GW_E!U5+TI_RPI_E!U5+TI_PF_E!U5+TI_BKBPB_E!U5+TI_CL_E!U5+TI_BNG_E!U5+TI_LBB_E!U5+TI_CPP_E!U5+TI_GTL_E!U5+TI_NSP_E!U5</f>
        <v>0</v>
      </c>
      <c r="V5" s="10">
        <f>TI_EHG_E!V5+TI_CO_E!V5+TI_BF_E!V5+TI_GW_E!V5+TI_RPI_E!V5+TI_PF_E!V5+TI_BKBPB_E!V5+TI_CL_E!V5+TI_BNG_E!V5+TI_LBB_E!V5+TI_CPP_E!V5+TI_GTL_E!V5+TI_NSP_E!V5</f>
        <v>0</v>
      </c>
      <c r="W5" s="10">
        <f>TI_EHG_E!W5+TI_CO_E!W5+TI_BF_E!W5+TI_GW_E!W5+TI_RPI_E!W5+TI_PF_E!W5+TI_BKBPB_E!W5+TI_CL_E!W5+TI_BNG_E!W5+TI_LBB_E!W5+TI_CPP_E!W5+TI_GTL_E!W5+TI_NSP_E!W5</f>
        <v>0</v>
      </c>
      <c r="X5" s="10">
        <f>TI_EHG_E!X5+TI_CO_E!X5+TI_BF_E!X5+TI_GW_E!X5+TI_RPI_E!X5+TI_PF_E!X5+TI_BKBPB_E!X5+TI_CL_E!X5+TI_BNG_E!X5+TI_LBB_E!X5+TI_CPP_E!X5+TI_GTL_E!X5+TI_NSP_E!X5</f>
        <v>0</v>
      </c>
    </row>
    <row r="6" spans="1:24" ht="11.25" customHeight="1" x14ac:dyDescent="0.2">
      <c r="A6" s="41" t="s">
        <v>7</v>
      </c>
      <c r="B6" s="9" t="s">
        <v>8</v>
      </c>
      <c r="C6" s="10">
        <f>TI_EHG_E!C6+TI_CO_E!C6+TI_BF_E!C6+TI_GW_E!C6+TI_RPI_E!C6+TI_PF_E!C6+TI_BKBPB_E!C6+TI_CL_E!C6+TI_BNG_E!C6+TI_LBB_E!C6+TI_CPP_E!C6+TI_GTL_E!C6+TI_NSP_E!C6</f>
        <v>1473.770507308685</v>
      </c>
      <c r="D6" s="10">
        <f>TI_EHG_E!D6+TI_CO_E!D6+TI_BF_E!D6+TI_GW_E!D6+TI_RPI_E!D6+TI_PF_E!D6+TI_BKBPB_E!D6+TI_CL_E!D6+TI_BNG_E!D6+TI_LBB_E!D6+TI_CPP_E!D6+TI_GTL_E!D6+TI_NSP_E!D6</f>
        <v>1512.116938950988</v>
      </c>
      <c r="E6" s="10">
        <f>TI_EHG_E!E6+TI_CO_E!E6+TI_BF_E!E6+TI_GW_E!E6+TI_RPI_E!E6+TI_PF_E!E6+TI_BKBPB_E!E6+TI_CL_E!E6+TI_BNG_E!E6+TI_LBB_E!E6+TI_CPP_E!E6+TI_GTL_E!E6+TI_NSP_E!E6</f>
        <v>1882.2305245055891</v>
      </c>
      <c r="F6" s="10">
        <f>TI_EHG_E!F6+TI_CO_E!F6+TI_BF_E!F6+TI_GW_E!F6+TI_RPI_E!F6+TI_PF_E!F6+TI_BKBPB_E!F6+TI_CL_E!F6+TI_BNG_E!F6+TI_LBB_E!F6+TI_CPP_E!F6+TI_GTL_E!F6+TI_NSP_E!F6</f>
        <v>1402.7189165950131</v>
      </c>
      <c r="G6" s="10">
        <f>TI_EHG_E!G6+TI_CO_E!G6+TI_BF_E!G6+TI_GW_E!G6+TI_RPI_E!G6+TI_PF_E!G6+TI_BKBPB_E!G6+TI_CL_E!G6+TI_BNG_E!G6+TI_LBB_E!G6+TI_CPP_E!G6+TI_GTL_E!G6+TI_NSP_E!G6</f>
        <v>1490.995528804815</v>
      </c>
      <c r="H6" s="10">
        <f>TI_EHG_E!H6+TI_CO_E!H6+TI_BF_E!H6+TI_GW_E!H6+TI_RPI_E!H6+TI_PF_E!H6+TI_BKBPB_E!H6+TI_CL_E!H6+TI_BNG_E!H6+TI_LBB_E!H6+TI_CPP_E!H6+TI_GTL_E!H6+TI_NSP_E!H6</f>
        <v>1595.4308684436801</v>
      </c>
      <c r="I6" s="10">
        <f>TI_EHG_E!I6+TI_CO_E!I6+TI_BF_E!I6+TI_GW_E!I6+TI_RPI_E!I6+TI_PF_E!I6+TI_BKBPB_E!I6+TI_CL_E!I6+TI_BNG_E!I6+TI_LBB_E!I6+TI_CPP_E!I6+TI_GTL_E!I6+TI_NSP_E!I6</f>
        <v>1707.74815133276</v>
      </c>
      <c r="J6" s="10">
        <f>TI_EHG_E!J6+TI_CO_E!J6+TI_BF_E!J6+TI_GW_E!J6+TI_RPI_E!J6+TI_PF_E!J6+TI_BKBPB_E!J6+TI_CL_E!J6+TI_BNG_E!J6+TI_LBB_E!J6+TI_CPP_E!J6+TI_GTL_E!J6+TI_NSP_E!J6</f>
        <v>1571.1282889079971</v>
      </c>
      <c r="K6" s="10">
        <f>TI_EHG_E!K6+TI_CO_E!K6+TI_BF_E!K6+TI_GW_E!K6+TI_RPI_E!K6+TI_PF_E!K6+TI_BKBPB_E!K6+TI_CL_E!K6+TI_BNG_E!K6+TI_LBB_E!K6+TI_CPP_E!K6+TI_GTL_E!K6+TI_NSP_E!K6</f>
        <v>1087.7042132416159</v>
      </c>
      <c r="L6" s="10">
        <f>TI_EHG_E!L6+TI_CO_E!L6+TI_BF_E!L6+TI_GW_E!L6+TI_RPI_E!L6+TI_PF_E!L6+TI_BKBPB_E!L6+TI_CL_E!L6+TI_BNG_E!L6+TI_LBB_E!L6+TI_CPP_E!L6+TI_GTL_E!L6+TI_NSP_E!L6</f>
        <v>325.7858125537403</v>
      </c>
      <c r="M6" s="10">
        <f>TI_EHG_E!M6+TI_CO_E!M6+TI_BF_E!M6+TI_GW_E!M6+TI_RPI_E!M6+TI_PF_E!M6+TI_BKBPB_E!M6+TI_CL_E!M6+TI_BNG_E!M6+TI_LBB_E!M6+TI_CPP_E!M6+TI_GTL_E!M6+TI_NSP_E!M6</f>
        <v>1.9705073086844369</v>
      </c>
      <c r="N6" s="10">
        <f>TI_EHG_E!N6+TI_CO_E!N6+TI_BF_E!N6+TI_GW_E!N6+TI_RPI_E!N6+TI_PF_E!N6+TI_BKBPB_E!N6+TI_CL_E!N6+TI_BNG_E!N6+TI_LBB_E!N6+TI_CPP_E!N6+TI_GTL_E!N6+TI_NSP_E!N6</f>
        <v>0</v>
      </c>
      <c r="O6" s="10">
        <f>TI_EHG_E!O6+TI_CO_E!O6+TI_BF_E!O6+TI_GW_E!O6+TI_RPI_E!O6+TI_PF_E!O6+TI_BKBPB_E!O6+TI_CL_E!O6+TI_BNG_E!O6+TI_LBB_E!O6+TI_CPP_E!O6+TI_GTL_E!O6+TI_NSP_E!O6</f>
        <v>0</v>
      </c>
      <c r="P6" s="10">
        <f>TI_EHG_E!P6+TI_CO_E!P6+TI_BF_E!P6+TI_GW_E!P6+TI_RPI_E!P6+TI_PF_E!P6+TI_BKBPB_E!P6+TI_CL_E!P6+TI_BNG_E!P6+TI_LBB_E!P6+TI_CPP_E!P6+TI_GTL_E!P6+TI_NSP_E!P6</f>
        <v>0</v>
      </c>
      <c r="Q6" s="10">
        <f>TI_EHG_E!Q6+TI_CO_E!Q6+TI_BF_E!Q6+TI_GW_E!Q6+TI_RPI_E!Q6+TI_PF_E!Q6+TI_BKBPB_E!Q6+TI_CL_E!Q6+TI_BNG_E!Q6+TI_LBB_E!Q6+TI_CPP_E!Q6+TI_GTL_E!Q6+TI_NSP_E!Q6</f>
        <v>0</v>
      </c>
      <c r="R6" s="10">
        <f>TI_EHG_E!R6+TI_CO_E!R6+TI_BF_E!R6+TI_GW_E!R6+TI_RPI_E!R6+TI_PF_E!R6+TI_BKBPB_E!R6+TI_CL_E!R6+TI_BNG_E!R6+TI_LBB_E!R6+TI_CPP_E!R6+TI_GTL_E!R6+TI_NSP_E!R6</f>
        <v>0</v>
      </c>
      <c r="S6" s="10">
        <f>TI_EHG_E!S6+TI_CO_E!S6+TI_BF_E!S6+TI_GW_E!S6+TI_RPI_E!S6+TI_PF_E!S6+TI_BKBPB_E!S6+TI_CL_E!S6+TI_BNG_E!S6+TI_LBB_E!S6+TI_CPP_E!S6+TI_GTL_E!S6+TI_NSP_E!S6</f>
        <v>0</v>
      </c>
      <c r="T6" s="10">
        <f>TI_EHG_E!T6+TI_CO_E!T6+TI_BF_E!T6+TI_GW_E!T6+TI_RPI_E!T6+TI_PF_E!T6+TI_BKBPB_E!T6+TI_CL_E!T6+TI_BNG_E!T6+TI_LBB_E!T6+TI_CPP_E!T6+TI_GTL_E!T6+TI_NSP_E!T6</f>
        <v>0</v>
      </c>
      <c r="U6" s="10">
        <f>TI_EHG_E!U6+TI_CO_E!U6+TI_BF_E!U6+TI_GW_E!U6+TI_RPI_E!U6+TI_PF_E!U6+TI_BKBPB_E!U6+TI_CL_E!U6+TI_BNG_E!U6+TI_LBB_E!U6+TI_CPP_E!U6+TI_GTL_E!U6+TI_NSP_E!U6</f>
        <v>0</v>
      </c>
      <c r="V6" s="10">
        <f>TI_EHG_E!V6+TI_CO_E!V6+TI_BF_E!V6+TI_GW_E!V6+TI_RPI_E!V6+TI_PF_E!V6+TI_BKBPB_E!V6+TI_CL_E!V6+TI_BNG_E!V6+TI_LBB_E!V6+TI_CPP_E!V6+TI_GTL_E!V6+TI_NSP_E!V6</f>
        <v>0</v>
      </c>
      <c r="W6" s="10">
        <f>TI_EHG_E!W6+TI_CO_E!W6+TI_BF_E!W6+TI_GW_E!W6+TI_RPI_E!W6+TI_PF_E!W6+TI_BKBPB_E!W6+TI_CL_E!W6+TI_BNG_E!W6+TI_LBB_E!W6+TI_CPP_E!W6+TI_GTL_E!W6+TI_NSP_E!W6</f>
        <v>0</v>
      </c>
      <c r="X6" s="10">
        <f>TI_EHG_E!X6+TI_CO_E!X6+TI_BF_E!X6+TI_GW_E!X6+TI_RPI_E!X6+TI_PF_E!X6+TI_BKBPB_E!X6+TI_CL_E!X6+TI_BNG_E!X6+TI_LBB_E!X6+TI_CPP_E!X6+TI_GTL_E!X6+TI_NSP_E!X6</f>
        <v>0</v>
      </c>
    </row>
    <row r="7" spans="1:24" ht="11.25" customHeight="1" x14ac:dyDescent="0.2">
      <c r="A7" s="41" t="s">
        <v>9</v>
      </c>
      <c r="B7" s="9" t="s">
        <v>10</v>
      </c>
      <c r="C7" s="10">
        <f>TI_EHG_E!C7+TI_CO_E!C7+TI_BF_E!C7+TI_GW_E!C7+TI_RPI_E!C7+TI_PF_E!C7+TI_BKBPB_E!C7+TI_CL_E!C7+TI_BNG_E!C7+TI_LBB_E!C7+TI_CPP_E!C7+TI_GTL_E!C7+TI_NSP_E!C7</f>
        <v>208.03043852106617</v>
      </c>
      <c r="D7" s="10">
        <f>TI_EHG_E!D7+TI_CO_E!D7+TI_BF_E!D7+TI_GW_E!D7+TI_RPI_E!D7+TI_PF_E!D7+TI_BKBPB_E!D7+TI_CL_E!D7+TI_BNG_E!D7+TI_LBB_E!D7+TI_CPP_E!D7+TI_GTL_E!D7+TI_NSP_E!D7</f>
        <v>339.80085984522782</v>
      </c>
      <c r="E7" s="10">
        <f>TI_EHG_E!E7+TI_CO_E!E7+TI_BF_E!E7+TI_GW_E!E7+TI_RPI_E!E7+TI_PF_E!E7+TI_BKBPB_E!E7+TI_CL_E!E7+TI_BNG_E!E7+TI_LBB_E!E7+TI_CPP_E!E7+TI_GTL_E!E7+TI_NSP_E!E7</f>
        <v>173.58435081685298</v>
      </c>
      <c r="F7" s="10">
        <f>TI_EHG_E!F7+TI_CO_E!F7+TI_BF_E!F7+TI_GW_E!F7+TI_RPI_E!F7+TI_PF_E!F7+TI_BKBPB_E!F7+TI_CL_E!F7+TI_BNG_E!F7+TI_LBB_E!F7+TI_CPP_E!F7+TI_GTL_E!F7+TI_NSP_E!F7</f>
        <v>0</v>
      </c>
      <c r="G7" s="10">
        <f>TI_EHG_E!G7+TI_CO_E!G7+TI_BF_E!G7+TI_GW_E!G7+TI_RPI_E!G7+TI_PF_E!G7+TI_BKBPB_E!G7+TI_CL_E!G7+TI_BNG_E!G7+TI_LBB_E!G7+TI_CPP_E!G7+TI_GTL_E!G7+TI_NSP_E!G7</f>
        <v>0</v>
      </c>
      <c r="H7" s="10">
        <f>TI_EHG_E!H7+TI_CO_E!H7+TI_BF_E!H7+TI_GW_E!H7+TI_RPI_E!H7+TI_PF_E!H7+TI_BKBPB_E!H7+TI_CL_E!H7+TI_BNG_E!H7+TI_LBB_E!H7+TI_CPP_E!H7+TI_GTL_E!H7+TI_NSP_E!H7</f>
        <v>0</v>
      </c>
      <c r="I7" s="10">
        <f>TI_EHG_E!I7+TI_CO_E!I7+TI_BF_E!I7+TI_GW_E!I7+TI_RPI_E!I7+TI_PF_E!I7+TI_BKBPB_E!I7+TI_CL_E!I7+TI_BNG_E!I7+TI_LBB_E!I7+TI_CPP_E!I7+TI_GTL_E!I7+TI_NSP_E!I7</f>
        <v>0</v>
      </c>
      <c r="J7" s="10">
        <f>TI_EHG_E!J7+TI_CO_E!J7+TI_BF_E!J7+TI_GW_E!J7+TI_RPI_E!J7+TI_PF_E!J7+TI_BKBPB_E!J7+TI_CL_E!J7+TI_BNG_E!J7+TI_LBB_E!J7+TI_CPP_E!J7+TI_GTL_E!J7+TI_NSP_E!J7</f>
        <v>0</v>
      </c>
      <c r="K7" s="10">
        <f>TI_EHG_E!K7+TI_CO_E!K7+TI_BF_E!K7+TI_GW_E!K7+TI_RPI_E!K7+TI_PF_E!K7+TI_BKBPB_E!K7+TI_CL_E!K7+TI_BNG_E!K7+TI_LBB_E!K7+TI_CPP_E!K7+TI_GTL_E!K7+TI_NSP_E!K7</f>
        <v>0</v>
      </c>
      <c r="L7" s="10">
        <f>TI_EHG_E!L7+TI_CO_E!L7+TI_BF_E!L7+TI_GW_E!L7+TI_RPI_E!L7+TI_PF_E!L7+TI_BKBPB_E!L7+TI_CL_E!L7+TI_BNG_E!L7+TI_LBB_E!L7+TI_CPP_E!L7+TI_GTL_E!L7+TI_NSP_E!L7</f>
        <v>0</v>
      </c>
      <c r="M7" s="10">
        <f>TI_EHG_E!M7+TI_CO_E!M7+TI_BF_E!M7+TI_GW_E!M7+TI_RPI_E!M7+TI_PF_E!M7+TI_BKBPB_E!M7+TI_CL_E!M7+TI_BNG_E!M7+TI_LBB_E!M7+TI_CPP_E!M7+TI_GTL_E!M7+TI_NSP_E!M7</f>
        <v>0</v>
      </c>
      <c r="N7" s="10">
        <f>TI_EHG_E!N7+TI_CO_E!N7+TI_BF_E!N7+TI_GW_E!N7+TI_RPI_E!N7+TI_PF_E!N7+TI_BKBPB_E!N7+TI_CL_E!N7+TI_BNG_E!N7+TI_LBB_E!N7+TI_CPP_E!N7+TI_GTL_E!N7+TI_NSP_E!N7</f>
        <v>0</v>
      </c>
      <c r="O7" s="10">
        <f>TI_EHG_E!O7+TI_CO_E!O7+TI_BF_E!O7+TI_GW_E!O7+TI_RPI_E!O7+TI_PF_E!O7+TI_BKBPB_E!O7+TI_CL_E!O7+TI_BNG_E!O7+TI_LBB_E!O7+TI_CPP_E!O7+TI_GTL_E!O7+TI_NSP_E!O7</f>
        <v>0</v>
      </c>
      <c r="P7" s="10">
        <f>TI_EHG_E!P7+TI_CO_E!P7+TI_BF_E!P7+TI_GW_E!P7+TI_RPI_E!P7+TI_PF_E!P7+TI_BKBPB_E!P7+TI_CL_E!P7+TI_BNG_E!P7+TI_LBB_E!P7+TI_CPP_E!P7+TI_GTL_E!P7+TI_NSP_E!P7</f>
        <v>0</v>
      </c>
      <c r="Q7" s="10">
        <f>TI_EHG_E!Q7+TI_CO_E!Q7+TI_BF_E!Q7+TI_GW_E!Q7+TI_RPI_E!Q7+TI_PF_E!Q7+TI_BKBPB_E!Q7+TI_CL_E!Q7+TI_BNG_E!Q7+TI_LBB_E!Q7+TI_CPP_E!Q7+TI_GTL_E!Q7+TI_NSP_E!Q7</f>
        <v>0</v>
      </c>
      <c r="R7" s="10">
        <f>TI_EHG_E!R7+TI_CO_E!R7+TI_BF_E!R7+TI_GW_E!R7+TI_RPI_E!R7+TI_PF_E!R7+TI_BKBPB_E!R7+TI_CL_E!R7+TI_BNG_E!R7+TI_LBB_E!R7+TI_CPP_E!R7+TI_GTL_E!R7+TI_NSP_E!R7</f>
        <v>0</v>
      </c>
      <c r="S7" s="10">
        <f>TI_EHG_E!S7+TI_CO_E!S7+TI_BF_E!S7+TI_GW_E!S7+TI_RPI_E!S7+TI_PF_E!S7+TI_BKBPB_E!S7+TI_CL_E!S7+TI_BNG_E!S7+TI_LBB_E!S7+TI_CPP_E!S7+TI_GTL_E!S7+TI_NSP_E!S7</f>
        <v>0</v>
      </c>
      <c r="T7" s="10">
        <f>TI_EHG_E!T7+TI_CO_E!T7+TI_BF_E!T7+TI_GW_E!T7+TI_RPI_E!T7+TI_PF_E!T7+TI_BKBPB_E!T7+TI_CL_E!T7+TI_BNG_E!T7+TI_LBB_E!T7+TI_CPP_E!T7+TI_GTL_E!T7+TI_NSP_E!T7</f>
        <v>0</v>
      </c>
      <c r="U7" s="10">
        <f>TI_EHG_E!U7+TI_CO_E!U7+TI_BF_E!U7+TI_GW_E!U7+TI_RPI_E!U7+TI_PF_E!U7+TI_BKBPB_E!U7+TI_CL_E!U7+TI_BNG_E!U7+TI_LBB_E!U7+TI_CPP_E!U7+TI_GTL_E!U7+TI_NSP_E!U7</f>
        <v>0</v>
      </c>
      <c r="V7" s="10">
        <f>TI_EHG_E!V7+TI_CO_E!V7+TI_BF_E!V7+TI_GW_E!V7+TI_RPI_E!V7+TI_PF_E!V7+TI_BKBPB_E!V7+TI_CL_E!V7+TI_BNG_E!V7+TI_LBB_E!V7+TI_CPP_E!V7+TI_GTL_E!V7+TI_NSP_E!V7</f>
        <v>0</v>
      </c>
      <c r="W7" s="10">
        <f>TI_EHG_E!W7+TI_CO_E!W7+TI_BF_E!W7+TI_GW_E!W7+TI_RPI_E!W7+TI_PF_E!W7+TI_BKBPB_E!W7+TI_CL_E!W7+TI_BNG_E!W7+TI_LBB_E!W7+TI_CPP_E!W7+TI_GTL_E!W7+TI_NSP_E!W7</f>
        <v>0</v>
      </c>
      <c r="X7" s="10">
        <f>TI_EHG_E!X7+TI_CO_E!X7+TI_BF_E!X7+TI_GW_E!X7+TI_RPI_E!X7+TI_PF_E!X7+TI_BKBPB_E!X7+TI_CL_E!X7+TI_BNG_E!X7+TI_LBB_E!X7+TI_CPP_E!X7+TI_GTL_E!X7+TI_NSP_E!X7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5308.0209802235595</v>
      </c>
      <c r="D8" s="29">
        <f t="shared" si="6"/>
        <v>5189.0848667239889</v>
      </c>
      <c r="E8" s="29">
        <f t="shared" si="6"/>
        <v>5509.3910576096296</v>
      </c>
      <c r="F8" s="29">
        <f t="shared" si="6"/>
        <v>6740.4664660361123</v>
      </c>
      <c r="G8" s="29">
        <f t="shared" si="6"/>
        <v>6418.3715391229571</v>
      </c>
      <c r="H8" s="29">
        <f t="shared" si="6"/>
        <v>6097.5959587274283</v>
      </c>
      <c r="I8" s="29">
        <f t="shared" si="6"/>
        <v>7143.6833190025782</v>
      </c>
      <c r="J8" s="29">
        <f t="shared" si="6"/>
        <v>7322.1487532244191</v>
      </c>
      <c r="K8" s="29">
        <f t="shared" si="6"/>
        <v>7429.7803095442814</v>
      </c>
      <c r="L8" s="29">
        <f t="shared" si="6"/>
        <v>6398.9900257953568</v>
      </c>
      <c r="M8" s="29">
        <f t="shared" si="6"/>
        <v>5930.5817712811695</v>
      </c>
      <c r="N8" s="29">
        <f t="shared" si="6"/>
        <v>7231.623559759244</v>
      </c>
      <c r="O8" s="29">
        <f t="shared" si="6"/>
        <v>6586.3980223559756</v>
      </c>
      <c r="P8" s="29">
        <f t="shared" si="6"/>
        <v>4949.5437661220985</v>
      </c>
      <c r="Q8" s="29">
        <f t="shared" si="6"/>
        <v>4901.5294926913139</v>
      </c>
      <c r="R8" s="29">
        <f t="shared" si="6"/>
        <v>4979.0976784178847</v>
      </c>
      <c r="S8" s="29">
        <f t="shared" si="6"/>
        <v>4374.6653482373167</v>
      </c>
      <c r="T8" s="29">
        <f t="shared" si="6"/>
        <v>4499.8248495270855</v>
      </c>
      <c r="U8" s="29">
        <f t="shared" si="6"/>
        <v>4241.707566638006</v>
      </c>
      <c r="V8" s="29">
        <f t="shared" si="6"/>
        <v>4036.2644883920898</v>
      </c>
      <c r="W8" s="29">
        <f t="shared" si="6"/>
        <v>2725.2700773860706</v>
      </c>
      <c r="X8" s="29">
        <f t="shared" ref="X8" si="7">SUM(X9:X10)</f>
        <v>3032.6540842648324</v>
      </c>
    </row>
    <row r="9" spans="1:24" ht="11.25" customHeight="1" x14ac:dyDescent="0.2">
      <c r="A9" s="41" t="s">
        <v>11</v>
      </c>
      <c r="B9" s="9" t="s">
        <v>12</v>
      </c>
      <c r="C9" s="10">
        <f>TI_EHG_E!C9+TI_CO_E!C9+TI_BF_E!C9+TI_GW_E!C9+TI_RPI_E!C9+TI_PF_E!C9+TI_BKBPB_E!C9+TI_CL_E!C9+TI_BNG_E!C9+TI_LBB_E!C9+TI_CPP_E!C9+TI_GTL_E!C9+TI_NSP_E!C9</f>
        <v>0</v>
      </c>
      <c r="D9" s="10">
        <f>TI_EHG_E!D9+TI_CO_E!D9+TI_BF_E!D9+TI_GW_E!D9+TI_RPI_E!D9+TI_PF_E!D9+TI_BKBPB_E!D9+TI_CL_E!D9+TI_BNG_E!D9+TI_LBB_E!D9+TI_CPP_E!D9+TI_GTL_E!D9+TI_NSP_E!D9</f>
        <v>0</v>
      </c>
      <c r="E9" s="10">
        <f>TI_EHG_E!E9+TI_CO_E!E9+TI_BF_E!E9+TI_GW_E!E9+TI_RPI_E!E9+TI_PF_E!E9+TI_BKBPB_E!E9+TI_CL_E!E9+TI_BNG_E!E9+TI_LBB_E!E9+TI_CPP_E!E9+TI_GTL_E!E9+TI_NSP_E!E9</f>
        <v>0</v>
      </c>
      <c r="F9" s="10">
        <f>TI_EHG_E!F9+TI_CO_E!F9+TI_BF_E!F9+TI_GW_E!F9+TI_RPI_E!F9+TI_PF_E!F9+TI_BKBPB_E!F9+TI_CL_E!F9+TI_BNG_E!F9+TI_LBB_E!F9+TI_CPP_E!F9+TI_GTL_E!F9+TI_NSP_E!F9</f>
        <v>0</v>
      </c>
      <c r="G9" s="10">
        <f>TI_EHG_E!G9+TI_CO_E!G9+TI_BF_E!G9+TI_GW_E!G9+TI_RPI_E!G9+TI_PF_E!G9+TI_BKBPB_E!G9+TI_CL_E!G9+TI_BNG_E!G9+TI_LBB_E!G9+TI_CPP_E!G9+TI_GTL_E!G9+TI_NSP_E!G9</f>
        <v>234.06784178847806</v>
      </c>
      <c r="H9" s="10">
        <f>TI_EHG_E!H9+TI_CO_E!H9+TI_BF_E!H9+TI_GW_E!H9+TI_RPI_E!H9+TI_PF_E!H9+TI_BKBPB_E!H9+TI_CL_E!H9+TI_BNG_E!H9+TI_LBB_E!H9+TI_CPP_E!H9+TI_GTL_E!H9+TI_NSP_E!H9</f>
        <v>199.5981083404987</v>
      </c>
      <c r="I9" s="10">
        <f>TI_EHG_E!I9+TI_CO_E!I9+TI_BF_E!I9+TI_GW_E!I9+TI_RPI_E!I9+TI_PF_E!I9+TI_BKBPB_E!I9+TI_CL_E!I9+TI_BNG_E!I9+TI_LBB_E!I9+TI_CPP_E!I9+TI_GTL_E!I9+TI_NSP_E!I9</f>
        <v>249.85846947549433</v>
      </c>
      <c r="J9" s="10">
        <f>TI_EHG_E!J9+TI_CO_E!J9+TI_BF_E!J9+TI_GW_E!J9+TI_RPI_E!J9+TI_PF_E!J9+TI_BKBPB_E!J9+TI_CL_E!J9+TI_BNG_E!J9+TI_LBB_E!J9+TI_CPP_E!J9+TI_GTL_E!J9+TI_NSP_E!J9</f>
        <v>542.52046431642304</v>
      </c>
      <c r="K9" s="10">
        <f>TI_EHG_E!K9+TI_CO_E!K9+TI_BF_E!K9+TI_GW_E!K9+TI_RPI_E!K9+TI_PF_E!K9+TI_BKBPB_E!K9+TI_CL_E!K9+TI_BNG_E!K9+TI_LBB_E!K9+TI_CPP_E!K9+TI_GTL_E!K9+TI_NSP_E!K9</f>
        <v>293.44608770421326</v>
      </c>
      <c r="L9" s="10">
        <f>TI_EHG_E!L9+TI_CO_E!L9+TI_BF_E!L9+TI_GW_E!L9+TI_RPI_E!L9+TI_PF_E!L9+TI_BKBPB_E!L9+TI_CL_E!L9+TI_BNG_E!L9+TI_LBB_E!L9+TI_CPP_E!L9+TI_GTL_E!L9+TI_NSP_E!L9</f>
        <v>217.67497850386931</v>
      </c>
      <c r="M9" s="10">
        <f>TI_EHG_E!M9+TI_CO_E!M9+TI_BF_E!M9+TI_GW_E!M9+TI_RPI_E!M9+TI_PF_E!M9+TI_BKBPB_E!M9+TI_CL_E!M9+TI_BNG_E!M9+TI_LBB_E!M9+TI_CPP_E!M9+TI_GTL_E!M9+TI_NSP_E!M9</f>
        <v>231.99475494411007</v>
      </c>
      <c r="N9" s="10">
        <f>TI_EHG_E!N9+TI_CO_E!N9+TI_BF_E!N9+TI_GW_E!N9+TI_RPI_E!N9+TI_PF_E!N9+TI_BKBPB_E!N9+TI_CL_E!N9+TI_BNG_E!N9+TI_LBB_E!N9+TI_CPP_E!N9+TI_GTL_E!N9+TI_NSP_E!N9</f>
        <v>329.8397248495271</v>
      </c>
      <c r="O9" s="10">
        <f>TI_EHG_E!O9+TI_CO_E!O9+TI_BF_E!O9+TI_GW_E!O9+TI_RPI_E!O9+TI_PF_E!O9+TI_BKBPB_E!O9+TI_CL_E!O9+TI_BNG_E!O9+TI_LBB_E!O9+TI_CPP_E!O9+TI_GTL_E!O9+TI_NSP_E!O9</f>
        <v>392.43361994840922</v>
      </c>
      <c r="P9" s="10">
        <f>TI_EHG_E!P9+TI_CO_E!P9+TI_BF_E!P9+TI_GW_E!P9+TI_RPI_E!P9+TI_PF_E!P9+TI_BKBPB_E!P9+TI_CL_E!P9+TI_BNG_E!P9+TI_LBB_E!P9+TI_CPP_E!P9+TI_GTL_E!P9+TI_NSP_E!P9</f>
        <v>187.77944969905414</v>
      </c>
      <c r="Q9" s="10">
        <f>TI_EHG_E!Q9+TI_CO_E!Q9+TI_BF_E!Q9+TI_GW_E!Q9+TI_RPI_E!Q9+TI_PF_E!Q9+TI_BKBPB_E!Q9+TI_CL_E!Q9+TI_BNG_E!Q9+TI_LBB_E!Q9+TI_CPP_E!Q9+TI_GTL_E!Q9+TI_NSP_E!Q9</f>
        <v>144.41797076526225</v>
      </c>
      <c r="R9" s="10">
        <f>TI_EHG_E!R9+TI_CO_E!R9+TI_BF_E!R9+TI_GW_E!R9+TI_RPI_E!R9+TI_PF_E!R9+TI_BKBPB_E!R9+TI_CL_E!R9+TI_BNG_E!R9+TI_LBB_E!R9+TI_CPP_E!R9+TI_GTL_E!R9+TI_NSP_E!R9</f>
        <v>115.6976784178848</v>
      </c>
      <c r="S9" s="10">
        <f>TI_EHG_E!S9+TI_CO_E!S9+TI_BF_E!S9+TI_GW_E!S9+TI_RPI_E!S9+TI_PF_E!S9+TI_BKBPB_E!S9+TI_CL_E!S9+TI_BNG_E!S9+TI_LBB_E!S9+TI_CPP_E!S9+TI_GTL_E!S9+TI_NSP_E!S9</f>
        <v>92.258297506448841</v>
      </c>
      <c r="T9" s="10">
        <f>TI_EHG_E!T9+TI_CO_E!T9+TI_BF_E!T9+TI_GW_E!T9+TI_RPI_E!T9+TI_PF_E!T9+TI_BKBPB_E!T9+TI_CL_E!T9+TI_BNG_E!T9+TI_LBB_E!T9+TI_CPP_E!T9+TI_GTL_E!T9+TI_NSP_E!T9</f>
        <v>133.43619948409281</v>
      </c>
      <c r="U9" s="10">
        <f>TI_EHG_E!U9+TI_CO_E!U9+TI_BF_E!U9+TI_GW_E!U9+TI_RPI_E!U9+TI_PF_E!U9+TI_BKBPB_E!U9+TI_CL_E!U9+TI_BNG_E!U9+TI_LBB_E!U9+TI_CPP_E!U9+TI_GTL_E!U9+TI_NSP_E!U9</f>
        <v>126.13877901977644</v>
      </c>
      <c r="V9" s="10">
        <f>TI_EHG_E!V9+TI_CO_E!V9+TI_BF_E!V9+TI_GW_E!V9+TI_RPI_E!V9+TI_PF_E!V9+TI_BKBPB_E!V9+TI_CL_E!V9+TI_BNG_E!V9+TI_LBB_E!V9+TI_CPP_E!V9+TI_GTL_E!V9+TI_NSP_E!V9</f>
        <v>149.12235597592434</v>
      </c>
      <c r="W9" s="10">
        <f>TI_EHG_E!W9+TI_CO_E!W9+TI_BF_E!W9+TI_GW_E!W9+TI_RPI_E!W9+TI_PF_E!W9+TI_BKBPB_E!W9+TI_CL_E!W9+TI_BNG_E!W9+TI_LBB_E!W9+TI_CPP_E!W9+TI_GTL_E!W9+TI_NSP_E!W9</f>
        <v>91.015821152192601</v>
      </c>
      <c r="X9" s="10">
        <f>TI_EHG_E!X9+TI_CO_E!X9+TI_BF_E!X9+TI_GW_E!X9+TI_RPI_E!X9+TI_PF_E!X9+TI_BKBPB_E!X9+TI_CL_E!X9+TI_BNG_E!X9+TI_LBB_E!X9+TI_CPP_E!X9+TI_GTL_E!X9+TI_NSP_E!X9</f>
        <v>54.138865004299227</v>
      </c>
    </row>
    <row r="10" spans="1:24" ht="11.25" customHeight="1" x14ac:dyDescent="0.2">
      <c r="A10" s="41" t="s">
        <v>13</v>
      </c>
      <c r="B10" s="9" t="s">
        <v>14</v>
      </c>
      <c r="C10" s="10">
        <f>TI_EHG_E!C10+TI_CO_E!C10+TI_BF_E!C10+TI_GW_E!C10+TI_RPI_E!C10+TI_PF_E!C10+TI_BKBPB_E!C10+TI_CL_E!C10+TI_BNG_E!C10+TI_LBB_E!C10+TI_CPP_E!C10+TI_GTL_E!C10+TI_NSP_E!C10</f>
        <v>5308.0209802235595</v>
      </c>
      <c r="D10" s="10">
        <f>TI_EHG_E!D10+TI_CO_E!D10+TI_BF_E!D10+TI_GW_E!D10+TI_RPI_E!D10+TI_PF_E!D10+TI_BKBPB_E!D10+TI_CL_E!D10+TI_BNG_E!D10+TI_LBB_E!D10+TI_CPP_E!D10+TI_GTL_E!D10+TI_NSP_E!D10</f>
        <v>5189.0848667239889</v>
      </c>
      <c r="E10" s="10">
        <f>TI_EHG_E!E10+TI_CO_E!E10+TI_BF_E!E10+TI_GW_E!E10+TI_RPI_E!E10+TI_PF_E!E10+TI_BKBPB_E!E10+TI_CL_E!E10+TI_BNG_E!E10+TI_LBB_E!E10+TI_CPP_E!E10+TI_GTL_E!E10+TI_NSP_E!E10</f>
        <v>5509.3910576096296</v>
      </c>
      <c r="F10" s="10">
        <f>TI_EHG_E!F10+TI_CO_E!F10+TI_BF_E!F10+TI_GW_E!F10+TI_RPI_E!F10+TI_PF_E!F10+TI_BKBPB_E!F10+TI_CL_E!F10+TI_BNG_E!F10+TI_LBB_E!F10+TI_CPP_E!F10+TI_GTL_E!F10+TI_NSP_E!F10</f>
        <v>6740.4664660361123</v>
      </c>
      <c r="G10" s="10">
        <f>TI_EHG_E!G10+TI_CO_E!G10+TI_BF_E!G10+TI_GW_E!G10+TI_RPI_E!G10+TI_PF_E!G10+TI_BKBPB_E!G10+TI_CL_E!G10+TI_BNG_E!G10+TI_LBB_E!G10+TI_CPP_E!G10+TI_GTL_E!G10+TI_NSP_E!G10</f>
        <v>6184.3036973344788</v>
      </c>
      <c r="H10" s="10">
        <f>TI_EHG_E!H10+TI_CO_E!H10+TI_BF_E!H10+TI_GW_E!H10+TI_RPI_E!H10+TI_PF_E!H10+TI_BKBPB_E!H10+TI_CL_E!H10+TI_BNG_E!H10+TI_LBB_E!H10+TI_CPP_E!H10+TI_GTL_E!H10+TI_NSP_E!H10</f>
        <v>5897.9978503869297</v>
      </c>
      <c r="I10" s="10">
        <f>TI_EHG_E!I10+TI_CO_E!I10+TI_BF_E!I10+TI_GW_E!I10+TI_RPI_E!I10+TI_PF_E!I10+TI_BKBPB_E!I10+TI_CL_E!I10+TI_BNG_E!I10+TI_LBB_E!I10+TI_CPP_E!I10+TI_GTL_E!I10+TI_NSP_E!I10</f>
        <v>6893.8248495270836</v>
      </c>
      <c r="J10" s="10">
        <f>TI_EHG_E!J10+TI_CO_E!J10+TI_BF_E!J10+TI_GW_E!J10+TI_RPI_E!J10+TI_PF_E!J10+TI_BKBPB_E!J10+TI_CL_E!J10+TI_BNG_E!J10+TI_LBB_E!J10+TI_CPP_E!J10+TI_GTL_E!J10+TI_NSP_E!J10</f>
        <v>6779.6282889079957</v>
      </c>
      <c r="K10" s="10">
        <f>TI_EHG_E!K10+TI_CO_E!K10+TI_BF_E!K10+TI_GW_E!K10+TI_RPI_E!K10+TI_PF_E!K10+TI_BKBPB_E!K10+TI_CL_E!K10+TI_BNG_E!K10+TI_LBB_E!K10+TI_CPP_E!K10+TI_GTL_E!K10+TI_NSP_E!K10</f>
        <v>7136.3342218400685</v>
      </c>
      <c r="L10" s="10">
        <f>TI_EHG_E!L10+TI_CO_E!L10+TI_BF_E!L10+TI_GW_E!L10+TI_RPI_E!L10+TI_PF_E!L10+TI_BKBPB_E!L10+TI_CL_E!L10+TI_BNG_E!L10+TI_LBB_E!L10+TI_CPP_E!L10+TI_GTL_E!L10+TI_NSP_E!L10</f>
        <v>6181.3150472914876</v>
      </c>
      <c r="M10" s="10">
        <f>TI_EHG_E!M10+TI_CO_E!M10+TI_BF_E!M10+TI_GW_E!M10+TI_RPI_E!M10+TI_PF_E!M10+TI_BKBPB_E!M10+TI_CL_E!M10+TI_BNG_E!M10+TI_LBB_E!M10+TI_CPP_E!M10+TI_GTL_E!M10+TI_NSP_E!M10</f>
        <v>5698.5870163370591</v>
      </c>
      <c r="N10" s="10">
        <f>TI_EHG_E!N10+TI_CO_E!N10+TI_BF_E!N10+TI_GW_E!N10+TI_RPI_E!N10+TI_PF_E!N10+TI_BKBPB_E!N10+TI_CL_E!N10+TI_BNG_E!N10+TI_LBB_E!N10+TI_CPP_E!N10+TI_GTL_E!N10+TI_NSP_E!N10</f>
        <v>6901.7838349097165</v>
      </c>
      <c r="O10" s="10">
        <f>TI_EHG_E!O10+TI_CO_E!O10+TI_BF_E!O10+TI_GW_E!O10+TI_RPI_E!O10+TI_PF_E!O10+TI_BKBPB_E!O10+TI_CL_E!O10+TI_BNG_E!O10+TI_LBB_E!O10+TI_CPP_E!O10+TI_GTL_E!O10+TI_NSP_E!O10</f>
        <v>6193.964402407566</v>
      </c>
      <c r="P10" s="10">
        <f>TI_EHG_E!P10+TI_CO_E!P10+TI_BF_E!P10+TI_GW_E!P10+TI_RPI_E!P10+TI_PF_E!P10+TI_BKBPB_E!P10+TI_CL_E!P10+TI_BNG_E!P10+TI_LBB_E!P10+TI_CPP_E!P10+TI_GTL_E!P10+TI_NSP_E!P10</f>
        <v>4761.764316423044</v>
      </c>
      <c r="Q10" s="10">
        <f>TI_EHG_E!Q10+TI_CO_E!Q10+TI_BF_E!Q10+TI_GW_E!Q10+TI_RPI_E!Q10+TI_PF_E!Q10+TI_BKBPB_E!Q10+TI_CL_E!Q10+TI_BNG_E!Q10+TI_LBB_E!Q10+TI_CPP_E!Q10+TI_GTL_E!Q10+TI_NSP_E!Q10</f>
        <v>4757.1115219260519</v>
      </c>
      <c r="R10" s="10">
        <f>TI_EHG_E!R10+TI_CO_E!R10+TI_BF_E!R10+TI_GW_E!R10+TI_RPI_E!R10+TI_PF_E!R10+TI_BKBPB_E!R10+TI_CL_E!R10+TI_BNG_E!R10+TI_LBB_E!R10+TI_CPP_E!R10+TI_GTL_E!R10+TI_NSP_E!R10</f>
        <v>4863.3999999999996</v>
      </c>
      <c r="S10" s="10">
        <f>TI_EHG_E!S10+TI_CO_E!S10+TI_BF_E!S10+TI_GW_E!S10+TI_RPI_E!S10+TI_PF_E!S10+TI_BKBPB_E!S10+TI_CL_E!S10+TI_BNG_E!S10+TI_LBB_E!S10+TI_CPP_E!S10+TI_GTL_E!S10+TI_NSP_E!S10</f>
        <v>4282.4070507308679</v>
      </c>
      <c r="T10" s="10">
        <f>TI_EHG_E!T10+TI_CO_E!T10+TI_BF_E!T10+TI_GW_E!T10+TI_RPI_E!T10+TI_PF_E!T10+TI_BKBPB_E!T10+TI_CL_E!T10+TI_BNG_E!T10+TI_LBB_E!T10+TI_CPP_E!T10+TI_GTL_E!T10+TI_NSP_E!T10</f>
        <v>4366.3886500429926</v>
      </c>
      <c r="U10" s="10">
        <f>TI_EHG_E!U10+TI_CO_E!U10+TI_BF_E!U10+TI_GW_E!U10+TI_RPI_E!U10+TI_PF_E!U10+TI_BKBPB_E!U10+TI_CL_E!U10+TI_BNG_E!U10+TI_LBB_E!U10+TI_CPP_E!U10+TI_GTL_E!U10+TI_NSP_E!U10</f>
        <v>4115.5687876182292</v>
      </c>
      <c r="V10" s="10">
        <f>TI_EHG_E!V10+TI_CO_E!V10+TI_BF_E!V10+TI_GW_E!V10+TI_RPI_E!V10+TI_PF_E!V10+TI_BKBPB_E!V10+TI_CL_E!V10+TI_BNG_E!V10+TI_LBB_E!V10+TI_CPP_E!V10+TI_GTL_E!V10+TI_NSP_E!V10</f>
        <v>3887.1421324161656</v>
      </c>
      <c r="W10" s="10">
        <f>TI_EHG_E!W10+TI_CO_E!W10+TI_BF_E!W10+TI_GW_E!W10+TI_RPI_E!W10+TI_PF_E!W10+TI_BKBPB_E!W10+TI_CL_E!W10+TI_BNG_E!W10+TI_LBB_E!W10+TI_CPP_E!W10+TI_GTL_E!W10+TI_NSP_E!W10</f>
        <v>2634.2542562338781</v>
      </c>
      <c r="X10" s="10">
        <f>TI_EHG_E!X10+TI_CO_E!X10+TI_BF_E!X10+TI_GW_E!X10+TI_RPI_E!X10+TI_PF_E!X10+TI_BKBPB_E!X10+TI_CL_E!X10+TI_BNG_E!X10+TI_LBB_E!X10+TI_CPP_E!X10+TI_GTL_E!X10+TI_NSP_E!X10</f>
        <v>2978.5152192605333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1015.282459157352</v>
      </c>
      <c r="D11" s="29">
        <f t="shared" si="8"/>
        <v>1219.3637145313839</v>
      </c>
      <c r="E11" s="29">
        <f t="shared" si="8"/>
        <v>1470.3004299226141</v>
      </c>
      <c r="F11" s="29">
        <f t="shared" si="8"/>
        <v>1490.8233018056751</v>
      </c>
      <c r="G11" s="29">
        <f t="shared" si="8"/>
        <v>1582.7794496990541</v>
      </c>
      <c r="H11" s="29">
        <f t="shared" si="8"/>
        <v>1480.1160791057609</v>
      </c>
      <c r="I11" s="29">
        <f t="shared" si="8"/>
        <v>1373.673688736028</v>
      </c>
      <c r="J11" s="29">
        <f t="shared" si="8"/>
        <v>1403.905846947549</v>
      </c>
      <c r="K11" s="29">
        <f t="shared" si="8"/>
        <v>1008.998280309544</v>
      </c>
      <c r="L11" s="29">
        <f t="shared" si="8"/>
        <v>533.22889079965603</v>
      </c>
      <c r="M11" s="29">
        <f t="shared" si="8"/>
        <v>558.03525365434211</v>
      </c>
      <c r="N11" s="29">
        <f t="shared" si="8"/>
        <v>178.24376612209801</v>
      </c>
      <c r="O11" s="29">
        <f t="shared" si="8"/>
        <v>212.88478073946689</v>
      </c>
      <c r="P11" s="29">
        <f t="shared" si="8"/>
        <v>226.11134995700769</v>
      </c>
      <c r="Q11" s="29">
        <f t="shared" si="8"/>
        <v>221.70249355116081</v>
      </c>
      <c r="R11" s="29">
        <f t="shared" si="8"/>
        <v>253.7856405846947</v>
      </c>
      <c r="S11" s="29">
        <f t="shared" si="8"/>
        <v>249.31126397248491</v>
      </c>
      <c r="T11" s="29">
        <f t="shared" si="8"/>
        <v>234.02588134135851</v>
      </c>
      <c r="U11" s="29">
        <f t="shared" si="8"/>
        <v>252.16981943250221</v>
      </c>
      <c r="V11" s="29">
        <f t="shared" si="8"/>
        <v>257.57171109200351</v>
      </c>
      <c r="W11" s="29">
        <f t="shared" si="8"/>
        <v>242.36809974204641</v>
      </c>
      <c r="X11" s="29">
        <f t="shared" ref="X11" si="9">SUM(X12:X16)</f>
        <v>267.5895958727429</v>
      </c>
    </row>
    <row r="12" spans="1:24" ht="11.25" customHeight="1" x14ac:dyDescent="0.2">
      <c r="A12" s="41" t="s">
        <v>15</v>
      </c>
      <c r="B12" s="9" t="s">
        <v>16</v>
      </c>
      <c r="C12" s="10">
        <f>TI_EHG_E!C12+TI_CO_E!C12+TI_BF_E!C12+TI_GW_E!C12+TI_RPI_E!C12+TI_PF_E!C12+TI_BKBPB_E!C12+TI_CL_E!C12+TI_BNG_E!C12+TI_LBB_E!C12+TI_CPP_E!C12+TI_GTL_E!C12+TI_NSP_E!C12</f>
        <v>0</v>
      </c>
      <c r="D12" s="10">
        <f>TI_EHG_E!D12+TI_CO_E!D12+TI_BF_E!D12+TI_GW_E!D12+TI_RPI_E!D12+TI_PF_E!D12+TI_BKBPB_E!D12+TI_CL_E!D12+TI_BNG_E!D12+TI_LBB_E!D12+TI_CPP_E!D12+TI_GTL_E!D12+TI_NSP_E!D12</f>
        <v>0</v>
      </c>
      <c r="E12" s="10">
        <f>TI_EHG_E!E12+TI_CO_E!E12+TI_BF_E!E12+TI_GW_E!E12+TI_RPI_E!E12+TI_PF_E!E12+TI_BKBPB_E!E12+TI_CL_E!E12+TI_BNG_E!E12+TI_LBB_E!E12+TI_CPP_E!E12+TI_GTL_E!E12+TI_NSP_E!E12</f>
        <v>0</v>
      </c>
      <c r="F12" s="10">
        <f>TI_EHG_E!F12+TI_CO_E!F12+TI_BF_E!F12+TI_GW_E!F12+TI_RPI_E!F12+TI_PF_E!F12+TI_BKBPB_E!F12+TI_CL_E!F12+TI_BNG_E!F12+TI_LBB_E!F12+TI_CPP_E!F12+TI_GTL_E!F12+TI_NSP_E!F12</f>
        <v>0</v>
      </c>
      <c r="G12" s="10">
        <f>TI_EHG_E!G12+TI_CO_E!G12+TI_BF_E!G12+TI_GW_E!G12+TI_RPI_E!G12+TI_PF_E!G12+TI_BKBPB_E!G12+TI_CL_E!G12+TI_BNG_E!G12+TI_LBB_E!G12+TI_CPP_E!G12+TI_GTL_E!G12+TI_NSP_E!G12</f>
        <v>0</v>
      </c>
      <c r="H12" s="10">
        <f>TI_EHG_E!H12+TI_CO_E!H12+TI_BF_E!H12+TI_GW_E!H12+TI_RPI_E!H12+TI_PF_E!H12+TI_BKBPB_E!H12+TI_CL_E!H12+TI_BNG_E!H12+TI_LBB_E!H12+TI_CPP_E!H12+TI_GTL_E!H12+TI_NSP_E!H12</f>
        <v>0</v>
      </c>
      <c r="I12" s="10">
        <f>TI_EHG_E!I12+TI_CO_E!I12+TI_BF_E!I12+TI_GW_E!I12+TI_RPI_E!I12+TI_PF_E!I12+TI_BKBPB_E!I12+TI_CL_E!I12+TI_BNG_E!I12+TI_LBB_E!I12+TI_CPP_E!I12+TI_GTL_E!I12+TI_NSP_E!I12</f>
        <v>0</v>
      </c>
      <c r="J12" s="10">
        <f>TI_EHG_E!J12+TI_CO_E!J12+TI_BF_E!J12+TI_GW_E!J12+TI_RPI_E!J12+TI_PF_E!J12+TI_BKBPB_E!J12+TI_CL_E!J12+TI_BNG_E!J12+TI_LBB_E!J12+TI_CPP_E!J12+TI_GTL_E!J12+TI_NSP_E!J12</f>
        <v>0</v>
      </c>
      <c r="K12" s="10">
        <f>TI_EHG_E!K12+TI_CO_E!K12+TI_BF_E!K12+TI_GW_E!K12+TI_RPI_E!K12+TI_PF_E!K12+TI_BKBPB_E!K12+TI_CL_E!K12+TI_BNG_E!K12+TI_LBB_E!K12+TI_CPP_E!K12+TI_GTL_E!K12+TI_NSP_E!K12</f>
        <v>0</v>
      </c>
      <c r="L12" s="10">
        <f>TI_EHG_E!L12+TI_CO_E!L12+TI_BF_E!L12+TI_GW_E!L12+TI_RPI_E!L12+TI_PF_E!L12+TI_BKBPB_E!L12+TI_CL_E!L12+TI_BNG_E!L12+TI_LBB_E!L12+TI_CPP_E!L12+TI_GTL_E!L12+TI_NSP_E!L12</f>
        <v>0</v>
      </c>
      <c r="M12" s="10">
        <f>TI_EHG_E!M12+TI_CO_E!M12+TI_BF_E!M12+TI_GW_E!M12+TI_RPI_E!M12+TI_PF_E!M12+TI_BKBPB_E!M12+TI_CL_E!M12+TI_BNG_E!M12+TI_LBB_E!M12+TI_CPP_E!M12+TI_GTL_E!M12+TI_NSP_E!M12</f>
        <v>0</v>
      </c>
      <c r="N12" s="10">
        <f>TI_EHG_E!N12+TI_CO_E!N12+TI_BF_E!N12+TI_GW_E!N12+TI_RPI_E!N12+TI_PF_E!N12+TI_BKBPB_E!N12+TI_CL_E!N12+TI_BNG_E!N12+TI_LBB_E!N12+TI_CPP_E!N12+TI_GTL_E!N12+TI_NSP_E!N12</f>
        <v>0</v>
      </c>
      <c r="O12" s="10">
        <f>TI_EHG_E!O12+TI_CO_E!O12+TI_BF_E!O12+TI_GW_E!O12+TI_RPI_E!O12+TI_PF_E!O12+TI_BKBPB_E!O12+TI_CL_E!O12+TI_BNG_E!O12+TI_LBB_E!O12+TI_CPP_E!O12+TI_GTL_E!O12+TI_NSP_E!O12</f>
        <v>0</v>
      </c>
      <c r="P12" s="10">
        <f>TI_EHG_E!P12+TI_CO_E!P12+TI_BF_E!P12+TI_GW_E!P12+TI_RPI_E!P12+TI_PF_E!P12+TI_BKBPB_E!P12+TI_CL_E!P12+TI_BNG_E!P12+TI_LBB_E!P12+TI_CPP_E!P12+TI_GTL_E!P12+TI_NSP_E!P12</f>
        <v>0</v>
      </c>
      <c r="Q12" s="10">
        <f>TI_EHG_E!Q12+TI_CO_E!Q12+TI_BF_E!Q12+TI_GW_E!Q12+TI_RPI_E!Q12+TI_PF_E!Q12+TI_BKBPB_E!Q12+TI_CL_E!Q12+TI_BNG_E!Q12+TI_LBB_E!Q12+TI_CPP_E!Q12+TI_GTL_E!Q12+TI_NSP_E!Q12</f>
        <v>0</v>
      </c>
      <c r="R12" s="10">
        <f>TI_EHG_E!R12+TI_CO_E!R12+TI_BF_E!R12+TI_GW_E!R12+TI_RPI_E!R12+TI_PF_E!R12+TI_BKBPB_E!R12+TI_CL_E!R12+TI_BNG_E!R12+TI_LBB_E!R12+TI_CPP_E!R12+TI_GTL_E!R12+TI_NSP_E!R12</f>
        <v>0</v>
      </c>
      <c r="S12" s="10">
        <f>TI_EHG_E!S12+TI_CO_E!S12+TI_BF_E!S12+TI_GW_E!S12+TI_RPI_E!S12+TI_PF_E!S12+TI_BKBPB_E!S12+TI_CL_E!S12+TI_BNG_E!S12+TI_LBB_E!S12+TI_CPP_E!S12+TI_GTL_E!S12+TI_NSP_E!S12</f>
        <v>0</v>
      </c>
      <c r="T12" s="10">
        <f>TI_EHG_E!T12+TI_CO_E!T12+TI_BF_E!T12+TI_GW_E!T12+TI_RPI_E!T12+TI_PF_E!T12+TI_BKBPB_E!T12+TI_CL_E!T12+TI_BNG_E!T12+TI_LBB_E!T12+TI_CPP_E!T12+TI_GTL_E!T12+TI_NSP_E!T12</f>
        <v>0</v>
      </c>
      <c r="U12" s="10">
        <f>TI_EHG_E!U12+TI_CO_E!U12+TI_BF_E!U12+TI_GW_E!U12+TI_RPI_E!U12+TI_PF_E!U12+TI_BKBPB_E!U12+TI_CL_E!U12+TI_BNG_E!U12+TI_LBB_E!U12+TI_CPP_E!U12+TI_GTL_E!U12+TI_NSP_E!U12</f>
        <v>0</v>
      </c>
      <c r="V12" s="10">
        <f>TI_EHG_E!V12+TI_CO_E!V12+TI_BF_E!V12+TI_GW_E!V12+TI_RPI_E!V12+TI_PF_E!V12+TI_BKBPB_E!V12+TI_CL_E!V12+TI_BNG_E!V12+TI_LBB_E!V12+TI_CPP_E!V12+TI_GTL_E!V12+TI_NSP_E!V12</f>
        <v>0</v>
      </c>
      <c r="W12" s="10">
        <f>TI_EHG_E!W12+TI_CO_E!W12+TI_BF_E!W12+TI_GW_E!W12+TI_RPI_E!W12+TI_PF_E!W12+TI_BKBPB_E!W12+TI_CL_E!W12+TI_BNG_E!W12+TI_LBB_E!W12+TI_CPP_E!W12+TI_GTL_E!W12+TI_NSP_E!W12</f>
        <v>0</v>
      </c>
      <c r="X12" s="10">
        <f>TI_EHG_E!X12+TI_CO_E!X12+TI_BF_E!X12+TI_GW_E!X12+TI_RPI_E!X12+TI_PF_E!X12+TI_BKBPB_E!X12+TI_CL_E!X12+TI_BNG_E!X12+TI_LBB_E!X12+TI_CPP_E!X12+TI_GTL_E!X12+TI_NSP_E!X12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TI_EHG_E!C13+TI_CO_E!C13+TI_BF_E!C13+TI_GW_E!C13+TI_RPI_E!C13+TI_PF_E!C13+TI_BKBPB_E!C13+TI_CL_E!C13+TI_BNG_E!C13+TI_LBB_E!C13+TI_CPP_E!C13+TI_GTL_E!C13+TI_NSP_E!C13</f>
        <v>1015.282459157352</v>
      </c>
      <c r="D13" s="10">
        <f>TI_EHG_E!D13+TI_CO_E!D13+TI_BF_E!D13+TI_GW_E!D13+TI_RPI_E!D13+TI_PF_E!D13+TI_BKBPB_E!D13+TI_CL_E!D13+TI_BNG_E!D13+TI_LBB_E!D13+TI_CPP_E!D13+TI_GTL_E!D13+TI_NSP_E!D13</f>
        <v>1219.3637145313839</v>
      </c>
      <c r="E13" s="10">
        <f>TI_EHG_E!E13+TI_CO_E!E13+TI_BF_E!E13+TI_GW_E!E13+TI_RPI_E!E13+TI_PF_E!E13+TI_BKBPB_E!E13+TI_CL_E!E13+TI_BNG_E!E13+TI_LBB_E!E13+TI_CPP_E!E13+TI_GTL_E!E13+TI_NSP_E!E13</f>
        <v>1470.3004299226141</v>
      </c>
      <c r="F13" s="10">
        <f>TI_EHG_E!F13+TI_CO_E!F13+TI_BF_E!F13+TI_GW_E!F13+TI_RPI_E!F13+TI_PF_E!F13+TI_BKBPB_E!F13+TI_CL_E!F13+TI_BNG_E!F13+TI_LBB_E!F13+TI_CPP_E!F13+TI_GTL_E!F13+TI_NSP_E!F13</f>
        <v>1490.8233018056751</v>
      </c>
      <c r="G13" s="10">
        <f>TI_EHG_E!G13+TI_CO_E!G13+TI_BF_E!G13+TI_GW_E!G13+TI_RPI_E!G13+TI_PF_E!G13+TI_BKBPB_E!G13+TI_CL_E!G13+TI_BNG_E!G13+TI_LBB_E!G13+TI_CPP_E!G13+TI_GTL_E!G13+TI_NSP_E!G13</f>
        <v>1582.7794496990541</v>
      </c>
      <c r="H13" s="10">
        <f>TI_EHG_E!H13+TI_CO_E!H13+TI_BF_E!H13+TI_GW_E!H13+TI_RPI_E!H13+TI_PF_E!H13+TI_BKBPB_E!H13+TI_CL_E!H13+TI_BNG_E!H13+TI_LBB_E!H13+TI_CPP_E!H13+TI_GTL_E!H13+TI_NSP_E!H13</f>
        <v>1480.1160791057609</v>
      </c>
      <c r="I13" s="10">
        <f>TI_EHG_E!I13+TI_CO_E!I13+TI_BF_E!I13+TI_GW_E!I13+TI_RPI_E!I13+TI_PF_E!I13+TI_BKBPB_E!I13+TI_CL_E!I13+TI_BNG_E!I13+TI_LBB_E!I13+TI_CPP_E!I13+TI_GTL_E!I13+TI_NSP_E!I13</f>
        <v>1373.673688736028</v>
      </c>
      <c r="J13" s="10">
        <f>TI_EHG_E!J13+TI_CO_E!J13+TI_BF_E!J13+TI_GW_E!J13+TI_RPI_E!J13+TI_PF_E!J13+TI_BKBPB_E!J13+TI_CL_E!J13+TI_BNG_E!J13+TI_LBB_E!J13+TI_CPP_E!J13+TI_GTL_E!J13+TI_NSP_E!J13</f>
        <v>1403.905846947549</v>
      </c>
      <c r="K13" s="10">
        <f>TI_EHG_E!K13+TI_CO_E!K13+TI_BF_E!K13+TI_GW_E!K13+TI_RPI_E!K13+TI_PF_E!K13+TI_BKBPB_E!K13+TI_CL_E!K13+TI_BNG_E!K13+TI_LBB_E!K13+TI_CPP_E!K13+TI_GTL_E!K13+TI_NSP_E!K13</f>
        <v>1008.998280309544</v>
      </c>
      <c r="L13" s="10">
        <f>TI_EHG_E!L13+TI_CO_E!L13+TI_BF_E!L13+TI_GW_E!L13+TI_RPI_E!L13+TI_PF_E!L13+TI_BKBPB_E!L13+TI_CL_E!L13+TI_BNG_E!L13+TI_LBB_E!L13+TI_CPP_E!L13+TI_GTL_E!L13+TI_NSP_E!L13</f>
        <v>533.22889079965603</v>
      </c>
      <c r="M13" s="10">
        <f>TI_EHG_E!M13+TI_CO_E!M13+TI_BF_E!M13+TI_GW_E!M13+TI_RPI_E!M13+TI_PF_E!M13+TI_BKBPB_E!M13+TI_CL_E!M13+TI_BNG_E!M13+TI_LBB_E!M13+TI_CPP_E!M13+TI_GTL_E!M13+TI_NSP_E!M13</f>
        <v>558.03525365434211</v>
      </c>
      <c r="N13" s="10">
        <f>TI_EHG_E!N13+TI_CO_E!N13+TI_BF_E!N13+TI_GW_E!N13+TI_RPI_E!N13+TI_PF_E!N13+TI_BKBPB_E!N13+TI_CL_E!N13+TI_BNG_E!N13+TI_LBB_E!N13+TI_CPP_E!N13+TI_GTL_E!N13+TI_NSP_E!N13</f>
        <v>178.24376612209801</v>
      </c>
      <c r="O13" s="10">
        <f>TI_EHG_E!O13+TI_CO_E!O13+TI_BF_E!O13+TI_GW_E!O13+TI_RPI_E!O13+TI_PF_E!O13+TI_BKBPB_E!O13+TI_CL_E!O13+TI_BNG_E!O13+TI_LBB_E!O13+TI_CPP_E!O13+TI_GTL_E!O13+TI_NSP_E!O13</f>
        <v>212.88478073946689</v>
      </c>
      <c r="P13" s="10">
        <f>TI_EHG_E!P13+TI_CO_E!P13+TI_BF_E!P13+TI_GW_E!P13+TI_RPI_E!P13+TI_PF_E!P13+TI_BKBPB_E!P13+TI_CL_E!P13+TI_BNG_E!P13+TI_LBB_E!P13+TI_CPP_E!P13+TI_GTL_E!P13+TI_NSP_E!P13</f>
        <v>226.11134995700769</v>
      </c>
      <c r="Q13" s="10">
        <f>TI_EHG_E!Q13+TI_CO_E!Q13+TI_BF_E!Q13+TI_GW_E!Q13+TI_RPI_E!Q13+TI_PF_E!Q13+TI_BKBPB_E!Q13+TI_CL_E!Q13+TI_BNG_E!Q13+TI_LBB_E!Q13+TI_CPP_E!Q13+TI_GTL_E!Q13+TI_NSP_E!Q13</f>
        <v>221.70249355116081</v>
      </c>
      <c r="R13" s="10">
        <f>TI_EHG_E!R13+TI_CO_E!R13+TI_BF_E!R13+TI_GW_E!R13+TI_RPI_E!R13+TI_PF_E!R13+TI_BKBPB_E!R13+TI_CL_E!R13+TI_BNG_E!R13+TI_LBB_E!R13+TI_CPP_E!R13+TI_GTL_E!R13+TI_NSP_E!R13</f>
        <v>253.7856405846947</v>
      </c>
      <c r="S13" s="10">
        <f>TI_EHG_E!S13+TI_CO_E!S13+TI_BF_E!S13+TI_GW_E!S13+TI_RPI_E!S13+TI_PF_E!S13+TI_BKBPB_E!S13+TI_CL_E!S13+TI_BNG_E!S13+TI_LBB_E!S13+TI_CPP_E!S13+TI_GTL_E!S13+TI_NSP_E!S13</f>
        <v>249.31126397248491</v>
      </c>
      <c r="T13" s="10">
        <f>TI_EHG_E!T13+TI_CO_E!T13+TI_BF_E!T13+TI_GW_E!T13+TI_RPI_E!T13+TI_PF_E!T13+TI_BKBPB_E!T13+TI_CL_E!T13+TI_BNG_E!T13+TI_LBB_E!T13+TI_CPP_E!T13+TI_GTL_E!T13+TI_NSP_E!T13</f>
        <v>234.02588134135851</v>
      </c>
      <c r="U13" s="10">
        <f>TI_EHG_E!U13+TI_CO_E!U13+TI_BF_E!U13+TI_GW_E!U13+TI_RPI_E!U13+TI_PF_E!U13+TI_BKBPB_E!U13+TI_CL_E!U13+TI_BNG_E!U13+TI_LBB_E!U13+TI_CPP_E!U13+TI_GTL_E!U13+TI_NSP_E!U13</f>
        <v>252.16981943250221</v>
      </c>
      <c r="V13" s="10">
        <f>TI_EHG_E!V13+TI_CO_E!V13+TI_BF_E!V13+TI_GW_E!V13+TI_RPI_E!V13+TI_PF_E!V13+TI_BKBPB_E!V13+TI_CL_E!V13+TI_BNG_E!V13+TI_LBB_E!V13+TI_CPP_E!V13+TI_GTL_E!V13+TI_NSP_E!V13</f>
        <v>257.57171109200351</v>
      </c>
      <c r="W13" s="10">
        <f>TI_EHG_E!W13+TI_CO_E!W13+TI_BF_E!W13+TI_GW_E!W13+TI_RPI_E!W13+TI_PF_E!W13+TI_BKBPB_E!W13+TI_CL_E!W13+TI_BNG_E!W13+TI_LBB_E!W13+TI_CPP_E!W13+TI_GTL_E!W13+TI_NSP_E!W13</f>
        <v>242.36809974204641</v>
      </c>
      <c r="X13" s="10">
        <f>TI_EHG_E!X13+TI_CO_E!X13+TI_BF_E!X13+TI_GW_E!X13+TI_RPI_E!X13+TI_PF_E!X13+TI_BKBPB_E!X13+TI_CL_E!X13+TI_BNG_E!X13+TI_LBB_E!X13+TI_CPP_E!X13+TI_GTL_E!X13+TI_NSP_E!X13</f>
        <v>267.5895958727429</v>
      </c>
    </row>
    <row r="14" spans="1:24" ht="11.25" customHeight="1" x14ac:dyDescent="0.2">
      <c r="A14" s="41" t="s">
        <v>19</v>
      </c>
      <c r="B14" s="9" t="s">
        <v>20</v>
      </c>
      <c r="C14" s="10">
        <f>TI_EHG_E!C14+TI_CO_E!C14+TI_BF_E!C14+TI_GW_E!C14+TI_RPI_E!C14+TI_PF_E!C14+TI_BKBPB_E!C14+TI_CL_E!C14+TI_BNG_E!C14+TI_LBB_E!C14+TI_CPP_E!C14+TI_GTL_E!C14+TI_NSP_E!C14</f>
        <v>0</v>
      </c>
      <c r="D14" s="10">
        <f>TI_EHG_E!D14+TI_CO_E!D14+TI_BF_E!D14+TI_GW_E!D14+TI_RPI_E!D14+TI_PF_E!D14+TI_BKBPB_E!D14+TI_CL_E!D14+TI_BNG_E!D14+TI_LBB_E!D14+TI_CPP_E!D14+TI_GTL_E!D14+TI_NSP_E!D14</f>
        <v>0</v>
      </c>
      <c r="E14" s="10">
        <f>TI_EHG_E!E14+TI_CO_E!E14+TI_BF_E!E14+TI_GW_E!E14+TI_RPI_E!E14+TI_PF_E!E14+TI_BKBPB_E!E14+TI_CL_E!E14+TI_BNG_E!E14+TI_LBB_E!E14+TI_CPP_E!E14+TI_GTL_E!E14+TI_NSP_E!E14</f>
        <v>0</v>
      </c>
      <c r="F14" s="10">
        <f>TI_EHG_E!F14+TI_CO_E!F14+TI_BF_E!F14+TI_GW_E!F14+TI_RPI_E!F14+TI_PF_E!F14+TI_BKBPB_E!F14+TI_CL_E!F14+TI_BNG_E!F14+TI_LBB_E!F14+TI_CPP_E!F14+TI_GTL_E!F14+TI_NSP_E!F14</f>
        <v>0</v>
      </c>
      <c r="G14" s="10">
        <f>TI_EHG_E!G14+TI_CO_E!G14+TI_BF_E!G14+TI_GW_E!G14+TI_RPI_E!G14+TI_PF_E!G14+TI_BKBPB_E!G14+TI_CL_E!G14+TI_BNG_E!G14+TI_LBB_E!G14+TI_CPP_E!G14+TI_GTL_E!G14+TI_NSP_E!G14</f>
        <v>0</v>
      </c>
      <c r="H14" s="10">
        <f>TI_EHG_E!H14+TI_CO_E!H14+TI_BF_E!H14+TI_GW_E!H14+TI_RPI_E!H14+TI_PF_E!H14+TI_BKBPB_E!H14+TI_CL_E!H14+TI_BNG_E!H14+TI_LBB_E!H14+TI_CPP_E!H14+TI_GTL_E!H14+TI_NSP_E!H14</f>
        <v>0</v>
      </c>
      <c r="I14" s="10">
        <f>TI_EHG_E!I14+TI_CO_E!I14+TI_BF_E!I14+TI_GW_E!I14+TI_RPI_E!I14+TI_PF_E!I14+TI_BKBPB_E!I14+TI_CL_E!I14+TI_BNG_E!I14+TI_LBB_E!I14+TI_CPP_E!I14+TI_GTL_E!I14+TI_NSP_E!I14</f>
        <v>0</v>
      </c>
      <c r="J14" s="10">
        <f>TI_EHG_E!J14+TI_CO_E!J14+TI_BF_E!J14+TI_GW_E!J14+TI_RPI_E!J14+TI_PF_E!J14+TI_BKBPB_E!J14+TI_CL_E!J14+TI_BNG_E!J14+TI_LBB_E!J14+TI_CPP_E!J14+TI_GTL_E!J14+TI_NSP_E!J14</f>
        <v>0</v>
      </c>
      <c r="K14" s="10">
        <f>TI_EHG_E!K14+TI_CO_E!K14+TI_BF_E!K14+TI_GW_E!K14+TI_RPI_E!K14+TI_PF_E!K14+TI_BKBPB_E!K14+TI_CL_E!K14+TI_BNG_E!K14+TI_LBB_E!K14+TI_CPP_E!K14+TI_GTL_E!K14+TI_NSP_E!K14</f>
        <v>0</v>
      </c>
      <c r="L14" s="10">
        <f>TI_EHG_E!L14+TI_CO_E!L14+TI_BF_E!L14+TI_GW_E!L14+TI_RPI_E!L14+TI_PF_E!L14+TI_BKBPB_E!L14+TI_CL_E!L14+TI_BNG_E!L14+TI_LBB_E!L14+TI_CPP_E!L14+TI_GTL_E!L14+TI_NSP_E!L14</f>
        <v>0</v>
      </c>
      <c r="M14" s="10">
        <f>TI_EHG_E!M14+TI_CO_E!M14+TI_BF_E!M14+TI_GW_E!M14+TI_RPI_E!M14+TI_PF_E!M14+TI_BKBPB_E!M14+TI_CL_E!M14+TI_BNG_E!M14+TI_LBB_E!M14+TI_CPP_E!M14+TI_GTL_E!M14+TI_NSP_E!M14</f>
        <v>0</v>
      </c>
      <c r="N14" s="10">
        <f>TI_EHG_E!N14+TI_CO_E!N14+TI_BF_E!N14+TI_GW_E!N14+TI_RPI_E!N14+TI_PF_E!N14+TI_BKBPB_E!N14+TI_CL_E!N14+TI_BNG_E!N14+TI_LBB_E!N14+TI_CPP_E!N14+TI_GTL_E!N14+TI_NSP_E!N14</f>
        <v>0</v>
      </c>
      <c r="O14" s="10">
        <f>TI_EHG_E!O14+TI_CO_E!O14+TI_BF_E!O14+TI_GW_E!O14+TI_RPI_E!O14+TI_PF_E!O14+TI_BKBPB_E!O14+TI_CL_E!O14+TI_BNG_E!O14+TI_LBB_E!O14+TI_CPP_E!O14+TI_GTL_E!O14+TI_NSP_E!O14</f>
        <v>0</v>
      </c>
      <c r="P14" s="10">
        <f>TI_EHG_E!P14+TI_CO_E!P14+TI_BF_E!P14+TI_GW_E!P14+TI_RPI_E!P14+TI_PF_E!P14+TI_BKBPB_E!P14+TI_CL_E!P14+TI_BNG_E!P14+TI_LBB_E!P14+TI_CPP_E!P14+TI_GTL_E!P14+TI_NSP_E!P14</f>
        <v>0</v>
      </c>
      <c r="Q14" s="10">
        <f>TI_EHG_E!Q14+TI_CO_E!Q14+TI_BF_E!Q14+TI_GW_E!Q14+TI_RPI_E!Q14+TI_PF_E!Q14+TI_BKBPB_E!Q14+TI_CL_E!Q14+TI_BNG_E!Q14+TI_LBB_E!Q14+TI_CPP_E!Q14+TI_GTL_E!Q14+TI_NSP_E!Q14</f>
        <v>0</v>
      </c>
      <c r="R14" s="10">
        <f>TI_EHG_E!R14+TI_CO_E!R14+TI_BF_E!R14+TI_GW_E!R14+TI_RPI_E!R14+TI_PF_E!R14+TI_BKBPB_E!R14+TI_CL_E!R14+TI_BNG_E!R14+TI_LBB_E!R14+TI_CPP_E!R14+TI_GTL_E!R14+TI_NSP_E!R14</f>
        <v>0</v>
      </c>
      <c r="S14" s="10">
        <f>TI_EHG_E!S14+TI_CO_E!S14+TI_BF_E!S14+TI_GW_E!S14+TI_RPI_E!S14+TI_PF_E!S14+TI_BKBPB_E!S14+TI_CL_E!S14+TI_BNG_E!S14+TI_LBB_E!S14+TI_CPP_E!S14+TI_GTL_E!S14+TI_NSP_E!S14</f>
        <v>0</v>
      </c>
      <c r="T14" s="10">
        <f>TI_EHG_E!T14+TI_CO_E!T14+TI_BF_E!T14+TI_GW_E!T14+TI_RPI_E!T14+TI_PF_E!T14+TI_BKBPB_E!T14+TI_CL_E!T14+TI_BNG_E!T14+TI_LBB_E!T14+TI_CPP_E!T14+TI_GTL_E!T14+TI_NSP_E!T14</f>
        <v>0</v>
      </c>
      <c r="U14" s="10">
        <f>TI_EHG_E!U14+TI_CO_E!U14+TI_BF_E!U14+TI_GW_E!U14+TI_RPI_E!U14+TI_PF_E!U14+TI_BKBPB_E!U14+TI_CL_E!U14+TI_BNG_E!U14+TI_LBB_E!U14+TI_CPP_E!U14+TI_GTL_E!U14+TI_NSP_E!U14</f>
        <v>0</v>
      </c>
      <c r="V14" s="10">
        <f>TI_EHG_E!V14+TI_CO_E!V14+TI_BF_E!V14+TI_GW_E!V14+TI_RPI_E!V14+TI_PF_E!V14+TI_BKBPB_E!V14+TI_CL_E!V14+TI_BNG_E!V14+TI_LBB_E!V14+TI_CPP_E!V14+TI_GTL_E!V14+TI_NSP_E!V14</f>
        <v>0</v>
      </c>
      <c r="W14" s="10">
        <f>TI_EHG_E!W14+TI_CO_E!W14+TI_BF_E!W14+TI_GW_E!W14+TI_RPI_E!W14+TI_PF_E!W14+TI_BKBPB_E!W14+TI_CL_E!W14+TI_BNG_E!W14+TI_LBB_E!W14+TI_CPP_E!W14+TI_GTL_E!W14+TI_NSP_E!W14</f>
        <v>0</v>
      </c>
      <c r="X14" s="10">
        <f>TI_EHG_E!X14+TI_CO_E!X14+TI_BF_E!X14+TI_GW_E!X14+TI_RPI_E!X14+TI_PF_E!X14+TI_BKBPB_E!X14+TI_CL_E!X14+TI_BNG_E!X14+TI_LBB_E!X14+TI_CPP_E!X14+TI_GTL_E!X14+TI_NSP_E!X14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TI_EHG_E!C15+TI_CO_E!C15+TI_BF_E!C15+TI_GW_E!C15+TI_RPI_E!C15+TI_PF_E!C15+TI_BKBPB_E!C15+TI_CL_E!C15+TI_BNG_E!C15+TI_LBB_E!C15+TI_CPP_E!C15+TI_GTL_E!C15+TI_NSP_E!C15</f>
        <v>0</v>
      </c>
      <c r="D15" s="10">
        <f>TI_EHG_E!D15+TI_CO_E!D15+TI_BF_E!D15+TI_GW_E!D15+TI_RPI_E!D15+TI_PF_E!D15+TI_BKBPB_E!D15+TI_CL_E!D15+TI_BNG_E!D15+TI_LBB_E!D15+TI_CPP_E!D15+TI_GTL_E!D15+TI_NSP_E!D15</f>
        <v>0</v>
      </c>
      <c r="E15" s="10">
        <f>TI_EHG_E!E15+TI_CO_E!E15+TI_BF_E!E15+TI_GW_E!E15+TI_RPI_E!E15+TI_PF_E!E15+TI_BKBPB_E!E15+TI_CL_E!E15+TI_BNG_E!E15+TI_LBB_E!E15+TI_CPP_E!E15+TI_GTL_E!E15+TI_NSP_E!E15</f>
        <v>0</v>
      </c>
      <c r="F15" s="10">
        <f>TI_EHG_E!F15+TI_CO_E!F15+TI_BF_E!F15+TI_GW_E!F15+TI_RPI_E!F15+TI_PF_E!F15+TI_BKBPB_E!F15+TI_CL_E!F15+TI_BNG_E!F15+TI_LBB_E!F15+TI_CPP_E!F15+TI_GTL_E!F15+TI_NSP_E!F15</f>
        <v>0</v>
      </c>
      <c r="G15" s="10">
        <f>TI_EHG_E!G15+TI_CO_E!G15+TI_BF_E!G15+TI_GW_E!G15+TI_RPI_E!G15+TI_PF_E!G15+TI_BKBPB_E!G15+TI_CL_E!G15+TI_BNG_E!G15+TI_LBB_E!G15+TI_CPP_E!G15+TI_GTL_E!G15+TI_NSP_E!G15</f>
        <v>0</v>
      </c>
      <c r="H15" s="10">
        <f>TI_EHG_E!H15+TI_CO_E!H15+TI_BF_E!H15+TI_GW_E!H15+TI_RPI_E!H15+TI_PF_E!H15+TI_BKBPB_E!H15+TI_CL_E!H15+TI_BNG_E!H15+TI_LBB_E!H15+TI_CPP_E!H15+TI_GTL_E!H15+TI_NSP_E!H15</f>
        <v>0</v>
      </c>
      <c r="I15" s="10">
        <f>TI_EHG_E!I15+TI_CO_E!I15+TI_BF_E!I15+TI_GW_E!I15+TI_RPI_E!I15+TI_PF_E!I15+TI_BKBPB_E!I15+TI_CL_E!I15+TI_BNG_E!I15+TI_LBB_E!I15+TI_CPP_E!I15+TI_GTL_E!I15+TI_NSP_E!I15</f>
        <v>0</v>
      </c>
      <c r="J15" s="10">
        <f>TI_EHG_E!J15+TI_CO_E!J15+TI_BF_E!J15+TI_GW_E!J15+TI_RPI_E!J15+TI_PF_E!J15+TI_BKBPB_E!J15+TI_CL_E!J15+TI_BNG_E!J15+TI_LBB_E!J15+TI_CPP_E!J15+TI_GTL_E!J15+TI_NSP_E!J15</f>
        <v>0</v>
      </c>
      <c r="K15" s="10">
        <f>TI_EHG_E!K15+TI_CO_E!K15+TI_BF_E!K15+TI_GW_E!K15+TI_RPI_E!K15+TI_PF_E!K15+TI_BKBPB_E!K15+TI_CL_E!K15+TI_BNG_E!K15+TI_LBB_E!K15+TI_CPP_E!K15+TI_GTL_E!K15+TI_NSP_E!K15</f>
        <v>0</v>
      </c>
      <c r="L15" s="10">
        <f>TI_EHG_E!L15+TI_CO_E!L15+TI_BF_E!L15+TI_GW_E!L15+TI_RPI_E!L15+TI_PF_E!L15+TI_BKBPB_E!L15+TI_CL_E!L15+TI_BNG_E!L15+TI_LBB_E!L15+TI_CPP_E!L15+TI_GTL_E!L15+TI_NSP_E!L15</f>
        <v>0</v>
      </c>
      <c r="M15" s="10">
        <f>TI_EHG_E!M15+TI_CO_E!M15+TI_BF_E!M15+TI_GW_E!M15+TI_RPI_E!M15+TI_PF_E!M15+TI_BKBPB_E!M15+TI_CL_E!M15+TI_BNG_E!M15+TI_LBB_E!M15+TI_CPP_E!M15+TI_GTL_E!M15+TI_NSP_E!M15</f>
        <v>0</v>
      </c>
      <c r="N15" s="10">
        <f>TI_EHG_E!N15+TI_CO_E!N15+TI_BF_E!N15+TI_GW_E!N15+TI_RPI_E!N15+TI_PF_E!N15+TI_BKBPB_E!N15+TI_CL_E!N15+TI_BNG_E!N15+TI_LBB_E!N15+TI_CPP_E!N15+TI_GTL_E!N15+TI_NSP_E!N15</f>
        <v>0</v>
      </c>
      <c r="O15" s="10">
        <f>TI_EHG_E!O15+TI_CO_E!O15+TI_BF_E!O15+TI_GW_E!O15+TI_RPI_E!O15+TI_PF_E!O15+TI_BKBPB_E!O15+TI_CL_E!O15+TI_BNG_E!O15+TI_LBB_E!O15+TI_CPP_E!O15+TI_GTL_E!O15+TI_NSP_E!O15</f>
        <v>0</v>
      </c>
      <c r="P15" s="10">
        <f>TI_EHG_E!P15+TI_CO_E!P15+TI_BF_E!P15+TI_GW_E!P15+TI_RPI_E!P15+TI_PF_E!P15+TI_BKBPB_E!P15+TI_CL_E!P15+TI_BNG_E!P15+TI_LBB_E!P15+TI_CPP_E!P15+TI_GTL_E!P15+TI_NSP_E!P15</f>
        <v>0</v>
      </c>
      <c r="Q15" s="10">
        <f>TI_EHG_E!Q15+TI_CO_E!Q15+TI_BF_E!Q15+TI_GW_E!Q15+TI_RPI_E!Q15+TI_PF_E!Q15+TI_BKBPB_E!Q15+TI_CL_E!Q15+TI_BNG_E!Q15+TI_LBB_E!Q15+TI_CPP_E!Q15+TI_GTL_E!Q15+TI_NSP_E!Q15</f>
        <v>0</v>
      </c>
      <c r="R15" s="10">
        <f>TI_EHG_E!R15+TI_CO_E!R15+TI_BF_E!R15+TI_GW_E!R15+TI_RPI_E!R15+TI_PF_E!R15+TI_BKBPB_E!R15+TI_CL_E!R15+TI_BNG_E!R15+TI_LBB_E!R15+TI_CPP_E!R15+TI_GTL_E!R15+TI_NSP_E!R15</f>
        <v>0</v>
      </c>
      <c r="S15" s="10">
        <f>TI_EHG_E!S15+TI_CO_E!S15+TI_BF_E!S15+TI_GW_E!S15+TI_RPI_E!S15+TI_PF_E!S15+TI_BKBPB_E!S15+TI_CL_E!S15+TI_BNG_E!S15+TI_LBB_E!S15+TI_CPP_E!S15+TI_GTL_E!S15+TI_NSP_E!S15</f>
        <v>0</v>
      </c>
      <c r="T15" s="10">
        <f>TI_EHG_E!T15+TI_CO_E!T15+TI_BF_E!T15+TI_GW_E!T15+TI_RPI_E!T15+TI_PF_E!T15+TI_BKBPB_E!T15+TI_CL_E!T15+TI_BNG_E!T15+TI_LBB_E!T15+TI_CPP_E!T15+TI_GTL_E!T15+TI_NSP_E!T15</f>
        <v>0</v>
      </c>
      <c r="U15" s="10">
        <f>TI_EHG_E!U15+TI_CO_E!U15+TI_BF_E!U15+TI_GW_E!U15+TI_RPI_E!U15+TI_PF_E!U15+TI_BKBPB_E!U15+TI_CL_E!U15+TI_BNG_E!U15+TI_LBB_E!U15+TI_CPP_E!U15+TI_GTL_E!U15+TI_NSP_E!U15</f>
        <v>0</v>
      </c>
      <c r="V15" s="10">
        <f>TI_EHG_E!V15+TI_CO_E!V15+TI_BF_E!V15+TI_GW_E!V15+TI_RPI_E!V15+TI_PF_E!V15+TI_BKBPB_E!V15+TI_CL_E!V15+TI_BNG_E!V15+TI_LBB_E!V15+TI_CPP_E!V15+TI_GTL_E!V15+TI_NSP_E!V15</f>
        <v>0</v>
      </c>
      <c r="W15" s="10">
        <f>TI_EHG_E!W15+TI_CO_E!W15+TI_BF_E!W15+TI_GW_E!W15+TI_RPI_E!W15+TI_PF_E!W15+TI_BKBPB_E!W15+TI_CL_E!W15+TI_BNG_E!W15+TI_LBB_E!W15+TI_CPP_E!W15+TI_GTL_E!W15+TI_NSP_E!W15</f>
        <v>0</v>
      </c>
      <c r="X15" s="10">
        <f>TI_EHG_E!X15+TI_CO_E!X15+TI_BF_E!X15+TI_GW_E!X15+TI_RPI_E!X15+TI_PF_E!X15+TI_BKBPB_E!X15+TI_CL_E!X15+TI_BNG_E!X15+TI_LBB_E!X15+TI_CPP_E!X15+TI_GTL_E!X15+TI_NSP_E!X15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TI_EHG_E!C16+TI_CO_E!C16+TI_BF_E!C16+TI_GW_E!C16+TI_RPI_E!C16+TI_PF_E!C16+TI_BKBPB_E!C16+TI_CL_E!C16+TI_BNG_E!C16+TI_LBB_E!C16+TI_CPP_E!C16+TI_GTL_E!C16+TI_NSP_E!C16</f>
        <v>0</v>
      </c>
      <c r="D16" s="10">
        <f>TI_EHG_E!D16+TI_CO_E!D16+TI_BF_E!D16+TI_GW_E!D16+TI_RPI_E!D16+TI_PF_E!D16+TI_BKBPB_E!D16+TI_CL_E!D16+TI_BNG_E!D16+TI_LBB_E!D16+TI_CPP_E!D16+TI_GTL_E!D16+TI_NSP_E!D16</f>
        <v>0</v>
      </c>
      <c r="E16" s="10">
        <f>TI_EHG_E!E16+TI_CO_E!E16+TI_BF_E!E16+TI_GW_E!E16+TI_RPI_E!E16+TI_PF_E!E16+TI_BKBPB_E!E16+TI_CL_E!E16+TI_BNG_E!E16+TI_LBB_E!E16+TI_CPP_E!E16+TI_GTL_E!E16+TI_NSP_E!E16</f>
        <v>0</v>
      </c>
      <c r="F16" s="10">
        <f>TI_EHG_E!F16+TI_CO_E!F16+TI_BF_E!F16+TI_GW_E!F16+TI_RPI_E!F16+TI_PF_E!F16+TI_BKBPB_E!F16+TI_CL_E!F16+TI_BNG_E!F16+TI_LBB_E!F16+TI_CPP_E!F16+TI_GTL_E!F16+TI_NSP_E!F16</f>
        <v>0</v>
      </c>
      <c r="G16" s="10">
        <f>TI_EHG_E!G16+TI_CO_E!G16+TI_BF_E!G16+TI_GW_E!G16+TI_RPI_E!G16+TI_PF_E!G16+TI_BKBPB_E!G16+TI_CL_E!G16+TI_BNG_E!G16+TI_LBB_E!G16+TI_CPP_E!G16+TI_GTL_E!G16+TI_NSP_E!G16</f>
        <v>0</v>
      </c>
      <c r="H16" s="10">
        <f>TI_EHG_E!H16+TI_CO_E!H16+TI_BF_E!H16+TI_GW_E!H16+TI_RPI_E!H16+TI_PF_E!H16+TI_BKBPB_E!H16+TI_CL_E!H16+TI_BNG_E!H16+TI_LBB_E!H16+TI_CPP_E!H16+TI_GTL_E!H16+TI_NSP_E!H16</f>
        <v>0</v>
      </c>
      <c r="I16" s="10">
        <f>TI_EHG_E!I16+TI_CO_E!I16+TI_BF_E!I16+TI_GW_E!I16+TI_RPI_E!I16+TI_PF_E!I16+TI_BKBPB_E!I16+TI_CL_E!I16+TI_BNG_E!I16+TI_LBB_E!I16+TI_CPP_E!I16+TI_GTL_E!I16+TI_NSP_E!I16</f>
        <v>0</v>
      </c>
      <c r="J16" s="10">
        <f>TI_EHG_E!J16+TI_CO_E!J16+TI_BF_E!J16+TI_GW_E!J16+TI_RPI_E!J16+TI_PF_E!J16+TI_BKBPB_E!J16+TI_CL_E!J16+TI_BNG_E!J16+TI_LBB_E!J16+TI_CPP_E!J16+TI_GTL_E!J16+TI_NSP_E!J16</f>
        <v>0</v>
      </c>
      <c r="K16" s="10">
        <f>TI_EHG_E!K16+TI_CO_E!K16+TI_BF_E!K16+TI_GW_E!K16+TI_RPI_E!K16+TI_PF_E!K16+TI_BKBPB_E!K16+TI_CL_E!K16+TI_BNG_E!K16+TI_LBB_E!K16+TI_CPP_E!K16+TI_GTL_E!K16+TI_NSP_E!K16</f>
        <v>0</v>
      </c>
      <c r="L16" s="10">
        <f>TI_EHG_E!L16+TI_CO_E!L16+TI_BF_E!L16+TI_GW_E!L16+TI_RPI_E!L16+TI_PF_E!L16+TI_BKBPB_E!L16+TI_CL_E!L16+TI_BNG_E!L16+TI_LBB_E!L16+TI_CPP_E!L16+TI_GTL_E!L16+TI_NSP_E!L16</f>
        <v>0</v>
      </c>
      <c r="M16" s="10">
        <f>TI_EHG_E!M16+TI_CO_E!M16+TI_BF_E!M16+TI_GW_E!M16+TI_RPI_E!M16+TI_PF_E!M16+TI_BKBPB_E!M16+TI_CL_E!M16+TI_BNG_E!M16+TI_LBB_E!M16+TI_CPP_E!M16+TI_GTL_E!M16+TI_NSP_E!M16</f>
        <v>0</v>
      </c>
      <c r="N16" s="10">
        <f>TI_EHG_E!N16+TI_CO_E!N16+TI_BF_E!N16+TI_GW_E!N16+TI_RPI_E!N16+TI_PF_E!N16+TI_BKBPB_E!N16+TI_CL_E!N16+TI_BNG_E!N16+TI_LBB_E!N16+TI_CPP_E!N16+TI_GTL_E!N16+TI_NSP_E!N16</f>
        <v>0</v>
      </c>
      <c r="O16" s="10">
        <f>TI_EHG_E!O16+TI_CO_E!O16+TI_BF_E!O16+TI_GW_E!O16+TI_RPI_E!O16+TI_PF_E!O16+TI_BKBPB_E!O16+TI_CL_E!O16+TI_BNG_E!O16+TI_LBB_E!O16+TI_CPP_E!O16+TI_GTL_E!O16+TI_NSP_E!O16</f>
        <v>0</v>
      </c>
      <c r="P16" s="10">
        <f>TI_EHG_E!P16+TI_CO_E!P16+TI_BF_E!P16+TI_GW_E!P16+TI_RPI_E!P16+TI_PF_E!P16+TI_BKBPB_E!P16+TI_CL_E!P16+TI_BNG_E!P16+TI_LBB_E!P16+TI_CPP_E!P16+TI_GTL_E!P16+TI_NSP_E!P16</f>
        <v>0</v>
      </c>
      <c r="Q16" s="10">
        <f>TI_EHG_E!Q16+TI_CO_E!Q16+TI_BF_E!Q16+TI_GW_E!Q16+TI_RPI_E!Q16+TI_PF_E!Q16+TI_BKBPB_E!Q16+TI_CL_E!Q16+TI_BNG_E!Q16+TI_LBB_E!Q16+TI_CPP_E!Q16+TI_GTL_E!Q16+TI_NSP_E!Q16</f>
        <v>0</v>
      </c>
      <c r="R16" s="10">
        <f>TI_EHG_E!R16+TI_CO_E!R16+TI_BF_E!R16+TI_GW_E!R16+TI_RPI_E!R16+TI_PF_E!R16+TI_BKBPB_E!R16+TI_CL_E!R16+TI_BNG_E!R16+TI_LBB_E!R16+TI_CPP_E!R16+TI_GTL_E!R16+TI_NSP_E!R16</f>
        <v>0</v>
      </c>
      <c r="S16" s="10">
        <f>TI_EHG_E!S16+TI_CO_E!S16+TI_BF_E!S16+TI_GW_E!S16+TI_RPI_E!S16+TI_PF_E!S16+TI_BKBPB_E!S16+TI_CL_E!S16+TI_BNG_E!S16+TI_LBB_E!S16+TI_CPP_E!S16+TI_GTL_E!S16+TI_NSP_E!S16</f>
        <v>0</v>
      </c>
      <c r="T16" s="10">
        <f>TI_EHG_E!T16+TI_CO_E!T16+TI_BF_E!T16+TI_GW_E!T16+TI_RPI_E!T16+TI_PF_E!T16+TI_BKBPB_E!T16+TI_CL_E!T16+TI_BNG_E!T16+TI_LBB_E!T16+TI_CPP_E!T16+TI_GTL_E!T16+TI_NSP_E!T16</f>
        <v>0</v>
      </c>
      <c r="U16" s="10">
        <f>TI_EHG_E!U16+TI_CO_E!U16+TI_BF_E!U16+TI_GW_E!U16+TI_RPI_E!U16+TI_PF_E!U16+TI_BKBPB_E!U16+TI_CL_E!U16+TI_BNG_E!U16+TI_LBB_E!U16+TI_CPP_E!U16+TI_GTL_E!U16+TI_NSP_E!U16</f>
        <v>0</v>
      </c>
      <c r="V16" s="10">
        <f>TI_EHG_E!V16+TI_CO_E!V16+TI_BF_E!V16+TI_GW_E!V16+TI_RPI_E!V16+TI_PF_E!V16+TI_BKBPB_E!V16+TI_CL_E!V16+TI_BNG_E!V16+TI_LBB_E!V16+TI_CPP_E!V16+TI_GTL_E!V16+TI_NSP_E!V16</f>
        <v>0</v>
      </c>
      <c r="W16" s="10">
        <f>TI_EHG_E!W16+TI_CO_E!W16+TI_BF_E!W16+TI_GW_E!W16+TI_RPI_E!W16+TI_PF_E!W16+TI_BKBPB_E!W16+TI_CL_E!W16+TI_BNG_E!W16+TI_LBB_E!W16+TI_CPP_E!W16+TI_GTL_E!W16+TI_NSP_E!W16</f>
        <v>0</v>
      </c>
      <c r="X16" s="10">
        <f>TI_EHG_E!X16+TI_CO_E!X16+TI_BF_E!X16+TI_GW_E!X16+TI_RPI_E!X16+TI_PF_E!X16+TI_BKBPB_E!X16+TI_CL_E!X16+TI_BNG_E!X16+TI_LBB_E!X16+TI_CPP_E!X16+TI_GTL_E!X16+TI_NSP_E!X16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114.39527085124676</v>
      </c>
      <c r="D17" s="37">
        <f t="shared" si="10"/>
        <v>145.57420464316422</v>
      </c>
      <c r="E17" s="37">
        <f t="shared" si="10"/>
        <v>150.98641444539984</v>
      </c>
      <c r="F17" s="37">
        <f t="shared" si="10"/>
        <v>140.9047291487532</v>
      </c>
      <c r="G17" s="37">
        <f t="shared" si="10"/>
        <v>133.90421324161647</v>
      </c>
      <c r="H17" s="37">
        <f t="shared" si="10"/>
        <v>82.490111779879626</v>
      </c>
      <c r="I17" s="37">
        <f t="shared" si="10"/>
        <v>62.023559759243334</v>
      </c>
      <c r="J17" s="37">
        <f t="shared" si="10"/>
        <v>88.392089423903698</v>
      </c>
      <c r="K17" s="37">
        <f t="shared" si="10"/>
        <v>36.209028374892519</v>
      </c>
      <c r="L17" s="37">
        <f t="shared" si="10"/>
        <v>22.90541702493551</v>
      </c>
      <c r="M17" s="37">
        <f t="shared" si="10"/>
        <v>36.232932072226994</v>
      </c>
      <c r="N17" s="37">
        <f t="shared" si="10"/>
        <v>18.176182287188304</v>
      </c>
      <c r="O17" s="37">
        <f t="shared" si="10"/>
        <v>13.542562338779017</v>
      </c>
      <c r="P17" s="37">
        <f t="shared" si="10"/>
        <v>22.49922613929493</v>
      </c>
      <c r="Q17" s="37">
        <f t="shared" si="10"/>
        <v>30.35726569217541</v>
      </c>
      <c r="R17" s="37">
        <f t="shared" si="10"/>
        <v>56.080997420464314</v>
      </c>
      <c r="S17" s="37">
        <f t="shared" si="10"/>
        <v>57.824591573516763</v>
      </c>
      <c r="T17" s="37">
        <f t="shared" si="10"/>
        <v>43.520808254514179</v>
      </c>
      <c r="U17" s="37">
        <f t="shared" si="10"/>
        <v>52.869733447979364</v>
      </c>
      <c r="V17" s="37">
        <f t="shared" si="10"/>
        <v>59.020980223559761</v>
      </c>
      <c r="W17" s="37">
        <f t="shared" si="10"/>
        <v>67.97472055030093</v>
      </c>
      <c r="X17" s="37">
        <f t="shared" ref="X17" si="11">SUM(X18:X21)</f>
        <v>89.497764402407554</v>
      </c>
    </row>
    <row r="18" spans="1:24" ht="11.25" customHeight="1" x14ac:dyDescent="0.2">
      <c r="A18" s="42" t="s">
        <v>27</v>
      </c>
      <c r="B18" s="9" t="s">
        <v>28</v>
      </c>
      <c r="C18" s="10">
        <f>TI_EHG_E!C18+TI_CO_E!C18+TI_BF_E!C18+TI_GW_E!C18+TI_RPI_E!C18+TI_PF_E!C18+TI_BKBPB_E!C18+TI_CL_E!C18+TI_BNG_E!C18+TI_LBB_E!C18+TI_CPP_E!C18+TI_GTL_E!C18+TI_NSP_E!C18</f>
        <v>0</v>
      </c>
      <c r="D18" s="10">
        <f>TI_EHG_E!D18+TI_CO_E!D18+TI_BF_E!D18+TI_GW_E!D18+TI_RPI_E!D18+TI_PF_E!D18+TI_BKBPB_E!D18+TI_CL_E!D18+TI_BNG_E!D18+TI_LBB_E!D18+TI_CPP_E!D18+TI_GTL_E!D18+TI_NSP_E!D18</f>
        <v>0</v>
      </c>
      <c r="E18" s="10">
        <f>TI_EHG_E!E18+TI_CO_E!E18+TI_BF_E!E18+TI_GW_E!E18+TI_RPI_E!E18+TI_PF_E!E18+TI_BKBPB_E!E18+TI_CL_E!E18+TI_BNG_E!E18+TI_LBB_E!E18+TI_CPP_E!E18+TI_GTL_E!E18+TI_NSP_E!E18</f>
        <v>0</v>
      </c>
      <c r="F18" s="10">
        <f>TI_EHG_E!F18+TI_CO_E!F18+TI_BF_E!F18+TI_GW_E!F18+TI_RPI_E!F18+TI_PF_E!F18+TI_BKBPB_E!F18+TI_CL_E!F18+TI_BNG_E!F18+TI_LBB_E!F18+TI_CPP_E!F18+TI_GTL_E!F18+TI_NSP_E!F18</f>
        <v>0</v>
      </c>
      <c r="G18" s="10">
        <f>TI_EHG_E!G18+TI_CO_E!G18+TI_BF_E!G18+TI_GW_E!G18+TI_RPI_E!G18+TI_PF_E!G18+TI_BKBPB_E!G18+TI_CL_E!G18+TI_BNG_E!G18+TI_LBB_E!G18+TI_CPP_E!G18+TI_GTL_E!G18+TI_NSP_E!G18</f>
        <v>0</v>
      </c>
      <c r="H18" s="10">
        <f>TI_EHG_E!H18+TI_CO_E!H18+TI_BF_E!H18+TI_GW_E!H18+TI_RPI_E!H18+TI_PF_E!H18+TI_BKBPB_E!H18+TI_CL_E!H18+TI_BNG_E!H18+TI_LBB_E!H18+TI_CPP_E!H18+TI_GTL_E!H18+TI_NSP_E!H18</f>
        <v>0</v>
      </c>
      <c r="I18" s="10">
        <f>TI_EHG_E!I18+TI_CO_E!I18+TI_BF_E!I18+TI_GW_E!I18+TI_RPI_E!I18+TI_PF_E!I18+TI_BKBPB_E!I18+TI_CL_E!I18+TI_BNG_E!I18+TI_LBB_E!I18+TI_CPP_E!I18+TI_GTL_E!I18+TI_NSP_E!I18</f>
        <v>0</v>
      </c>
      <c r="J18" s="10">
        <f>TI_EHG_E!J18+TI_CO_E!J18+TI_BF_E!J18+TI_GW_E!J18+TI_RPI_E!J18+TI_PF_E!J18+TI_BKBPB_E!J18+TI_CL_E!J18+TI_BNG_E!J18+TI_LBB_E!J18+TI_CPP_E!J18+TI_GTL_E!J18+TI_NSP_E!J18</f>
        <v>0</v>
      </c>
      <c r="K18" s="10">
        <f>TI_EHG_E!K18+TI_CO_E!K18+TI_BF_E!K18+TI_GW_E!K18+TI_RPI_E!K18+TI_PF_E!K18+TI_BKBPB_E!K18+TI_CL_E!K18+TI_BNG_E!K18+TI_LBB_E!K18+TI_CPP_E!K18+TI_GTL_E!K18+TI_NSP_E!K18</f>
        <v>0</v>
      </c>
      <c r="L18" s="10">
        <f>TI_EHG_E!L18+TI_CO_E!L18+TI_BF_E!L18+TI_GW_E!L18+TI_RPI_E!L18+TI_PF_E!L18+TI_BKBPB_E!L18+TI_CL_E!L18+TI_BNG_E!L18+TI_LBB_E!L18+TI_CPP_E!L18+TI_GTL_E!L18+TI_NSP_E!L18</f>
        <v>0</v>
      </c>
      <c r="M18" s="10">
        <f>TI_EHG_E!M18+TI_CO_E!M18+TI_BF_E!M18+TI_GW_E!M18+TI_RPI_E!M18+TI_PF_E!M18+TI_BKBPB_E!M18+TI_CL_E!M18+TI_BNG_E!M18+TI_LBB_E!M18+TI_CPP_E!M18+TI_GTL_E!M18+TI_NSP_E!M18</f>
        <v>0</v>
      </c>
      <c r="N18" s="10">
        <f>TI_EHG_E!N18+TI_CO_E!N18+TI_BF_E!N18+TI_GW_E!N18+TI_RPI_E!N18+TI_PF_E!N18+TI_BKBPB_E!N18+TI_CL_E!N18+TI_BNG_E!N18+TI_LBB_E!N18+TI_CPP_E!N18+TI_GTL_E!N18+TI_NSP_E!N18</f>
        <v>0</v>
      </c>
      <c r="O18" s="10">
        <f>TI_EHG_E!O18+TI_CO_E!O18+TI_BF_E!O18+TI_GW_E!O18+TI_RPI_E!O18+TI_PF_E!O18+TI_BKBPB_E!O18+TI_CL_E!O18+TI_BNG_E!O18+TI_LBB_E!O18+TI_CPP_E!O18+TI_GTL_E!O18+TI_NSP_E!O18</f>
        <v>0</v>
      </c>
      <c r="P18" s="10">
        <f>TI_EHG_E!P18+TI_CO_E!P18+TI_BF_E!P18+TI_GW_E!P18+TI_RPI_E!P18+TI_PF_E!P18+TI_BKBPB_E!P18+TI_CL_E!P18+TI_BNG_E!P18+TI_LBB_E!P18+TI_CPP_E!P18+TI_GTL_E!P18+TI_NSP_E!P18</f>
        <v>0</v>
      </c>
      <c r="Q18" s="10">
        <f>TI_EHG_E!Q18+TI_CO_E!Q18+TI_BF_E!Q18+TI_GW_E!Q18+TI_RPI_E!Q18+TI_PF_E!Q18+TI_BKBPB_E!Q18+TI_CL_E!Q18+TI_BNG_E!Q18+TI_LBB_E!Q18+TI_CPP_E!Q18+TI_GTL_E!Q18+TI_NSP_E!Q18</f>
        <v>0</v>
      </c>
      <c r="R18" s="10">
        <f>TI_EHG_E!R18+TI_CO_E!R18+TI_BF_E!R18+TI_GW_E!R18+TI_RPI_E!R18+TI_PF_E!R18+TI_BKBPB_E!R18+TI_CL_E!R18+TI_BNG_E!R18+TI_LBB_E!R18+TI_CPP_E!R18+TI_GTL_E!R18+TI_NSP_E!R18</f>
        <v>0</v>
      </c>
      <c r="S18" s="10">
        <f>TI_EHG_E!S18+TI_CO_E!S18+TI_BF_E!S18+TI_GW_E!S18+TI_RPI_E!S18+TI_PF_E!S18+TI_BKBPB_E!S18+TI_CL_E!S18+TI_BNG_E!S18+TI_LBB_E!S18+TI_CPP_E!S18+TI_GTL_E!S18+TI_NSP_E!S18</f>
        <v>0</v>
      </c>
      <c r="T18" s="10">
        <f>TI_EHG_E!T18+TI_CO_E!T18+TI_BF_E!T18+TI_GW_E!T18+TI_RPI_E!T18+TI_PF_E!T18+TI_BKBPB_E!T18+TI_CL_E!T18+TI_BNG_E!T18+TI_LBB_E!T18+TI_CPP_E!T18+TI_GTL_E!T18+TI_NSP_E!T18</f>
        <v>0</v>
      </c>
      <c r="U18" s="10">
        <f>TI_EHG_E!U18+TI_CO_E!U18+TI_BF_E!U18+TI_GW_E!U18+TI_RPI_E!U18+TI_PF_E!U18+TI_BKBPB_E!U18+TI_CL_E!U18+TI_BNG_E!U18+TI_LBB_E!U18+TI_CPP_E!U18+TI_GTL_E!U18+TI_NSP_E!U18</f>
        <v>0</v>
      </c>
      <c r="V18" s="10">
        <f>TI_EHG_E!V18+TI_CO_E!V18+TI_BF_E!V18+TI_GW_E!V18+TI_RPI_E!V18+TI_PF_E!V18+TI_BKBPB_E!V18+TI_CL_E!V18+TI_BNG_E!V18+TI_LBB_E!V18+TI_CPP_E!V18+TI_GTL_E!V18+TI_NSP_E!V18</f>
        <v>0</v>
      </c>
      <c r="W18" s="10">
        <f>TI_EHG_E!W18+TI_CO_E!W18+TI_BF_E!W18+TI_GW_E!W18+TI_RPI_E!W18+TI_PF_E!W18+TI_BKBPB_E!W18+TI_CL_E!W18+TI_BNG_E!W18+TI_LBB_E!W18+TI_CPP_E!W18+TI_GTL_E!W18+TI_NSP_E!W18</f>
        <v>0</v>
      </c>
      <c r="X18" s="10">
        <f>TI_EHG_E!X18+TI_CO_E!X18+TI_BF_E!X18+TI_GW_E!X18+TI_RPI_E!X18+TI_PF_E!X18+TI_BKBPB_E!X18+TI_CL_E!X18+TI_BNG_E!X18+TI_LBB_E!X18+TI_CPP_E!X18+TI_GTL_E!X18+TI_NSP_E!X18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TI_EHG_E!C19+TI_CO_E!C19+TI_BF_E!C19+TI_GW_E!C19+TI_RPI_E!C19+TI_PF_E!C19+TI_BKBPB_E!C19+TI_CL_E!C19+TI_BNG_E!C19+TI_LBB_E!C19+TI_CPP_E!C19+TI_GTL_E!C19+TI_NSP_E!C19</f>
        <v>38.800515907136713</v>
      </c>
      <c r="D19" s="10">
        <f>TI_EHG_E!D19+TI_CO_E!D19+TI_BF_E!D19+TI_GW_E!D19+TI_RPI_E!D19+TI_PF_E!D19+TI_BKBPB_E!D19+TI_CL_E!D19+TI_BNG_E!D19+TI_LBB_E!D19+TI_CPP_E!D19+TI_GTL_E!D19+TI_NSP_E!D19</f>
        <v>16.143594153052444</v>
      </c>
      <c r="E19" s="10">
        <f>TI_EHG_E!E19+TI_CO_E!E19+TI_BF_E!E19+TI_GW_E!E19+TI_RPI_E!E19+TI_PF_E!E19+TI_BKBPB_E!E19+TI_CL_E!E19+TI_BNG_E!E19+TI_LBB_E!E19+TI_CPP_E!E19+TI_GTL_E!E19+TI_NSP_E!E19</f>
        <v>6.5563198624247629</v>
      </c>
      <c r="F19" s="10">
        <f>TI_EHG_E!F19+TI_CO_E!F19+TI_BF_E!F19+TI_GW_E!F19+TI_RPI_E!F19+TI_PF_E!F19+TI_BKBPB_E!F19+TI_CL_E!F19+TI_BNG_E!F19+TI_LBB_E!F19+TI_CPP_E!F19+TI_GTL_E!F19+TI_NSP_E!F19</f>
        <v>4.6431642304385203</v>
      </c>
      <c r="G19" s="10">
        <f>TI_EHG_E!G19+TI_CO_E!G19+TI_BF_E!G19+TI_GW_E!G19+TI_RPI_E!G19+TI_PF_E!G19+TI_BKBPB_E!G19+TI_CL_E!G19+TI_BNG_E!G19+TI_LBB_E!G19+TI_CPP_E!G19+TI_GTL_E!G19+TI_NSP_E!G19</f>
        <v>5.7394668959587269</v>
      </c>
      <c r="H19" s="10">
        <f>TI_EHG_E!H19+TI_CO_E!H19+TI_BF_E!H19+TI_GW_E!H19+TI_RPI_E!H19+TI_PF_E!H19+TI_BKBPB_E!H19+TI_CL_E!H19+TI_BNG_E!H19+TI_LBB_E!H19+TI_CPP_E!H19+TI_GTL_E!H19+TI_NSP_E!H19</f>
        <v>4.1487532244196039</v>
      </c>
      <c r="I19" s="10">
        <f>TI_EHG_E!I19+TI_CO_E!I19+TI_BF_E!I19+TI_GW_E!I19+TI_RPI_E!I19+TI_PF_E!I19+TI_BKBPB_E!I19+TI_CL_E!I19+TI_BNG_E!I19+TI_LBB_E!I19+TI_CPP_E!I19+TI_GTL_E!I19+TI_NSP_E!I19</f>
        <v>0.68787618228718828</v>
      </c>
      <c r="J19" s="10">
        <f>TI_EHG_E!J19+TI_CO_E!J19+TI_BF_E!J19+TI_GW_E!J19+TI_RPI_E!J19+TI_PF_E!J19+TI_BKBPB_E!J19+TI_CL_E!J19+TI_BNG_E!J19+TI_LBB_E!J19+TI_CPP_E!J19+TI_GTL_E!J19+TI_NSP_E!J19</f>
        <v>4.2992261392949267E-2</v>
      </c>
      <c r="K19" s="10">
        <f>TI_EHG_E!K19+TI_CO_E!K19+TI_BF_E!K19+TI_GW_E!K19+TI_RPI_E!K19+TI_PF_E!K19+TI_BKBPB_E!K19+TI_CL_E!K19+TI_BNG_E!K19+TI_LBB_E!K19+TI_CPP_E!K19+TI_GTL_E!K19+TI_NSP_E!K19</f>
        <v>0</v>
      </c>
      <c r="L19" s="10">
        <f>TI_EHG_E!L19+TI_CO_E!L19+TI_BF_E!L19+TI_GW_E!L19+TI_RPI_E!L19+TI_PF_E!L19+TI_BKBPB_E!L19+TI_CL_E!L19+TI_BNG_E!L19+TI_LBB_E!L19+TI_CPP_E!L19+TI_GTL_E!L19+TI_NSP_E!L19</f>
        <v>0</v>
      </c>
      <c r="M19" s="10">
        <f>TI_EHG_E!M19+TI_CO_E!M19+TI_BF_E!M19+TI_GW_E!M19+TI_RPI_E!M19+TI_PF_E!M19+TI_BKBPB_E!M19+TI_CL_E!M19+TI_BNG_E!M19+TI_LBB_E!M19+TI_CPP_E!M19+TI_GTL_E!M19+TI_NSP_E!M19</f>
        <v>0</v>
      </c>
      <c r="N19" s="10">
        <f>TI_EHG_E!N19+TI_CO_E!N19+TI_BF_E!N19+TI_GW_E!N19+TI_RPI_E!N19+TI_PF_E!N19+TI_BKBPB_E!N19+TI_CL_E!N19+TI_BNG_E!N19+TI_LBB_E!N19+TI_CPP_E!N19+TI_GTL_E!N19+TI_NSP_E!N19</f>
        <v>0</v>
      </c>
      <c r="O19" s="10">
        <f>TI_EHG_E!O19+TI_CO_E!O19+TI_BF_E!O19+TI_GW_E!O19+TI_RPI_E!O19+TI_PF_E!O19+TI_BKBPB_E!O19+TI_CL_E!O19+TI_BNG_E!O19+TI_LBB_E!O19+TI_CPP_E!O19+TI_GTL_E!O19+TI_NSP_E!O19</f>
        <v>0</v>
      </c>
      <c r="P19" s="10">
        <f>TI_EHG_E!P19+TI_CO_E!P19+TI_BF_E!P19+TI_GW_E!P19+TI_RPI_E!P19+TI_PF_E!P19+TI_BKBPB_E!P19+TI_CL_E!P19+TI_BNG_E!P19+TI_LBB_E!P19+TI_CPP_E!P19+TI_GTL_E!P19+TI_NSP_E!P19</f>
        <v>0</v>
      </c>
      <c r="Q19" s="10">
        <f>TI_EHG_E!Q19+TI_CO_E!Q19+TI_BF_E!Q19+TI_GW_E!Q19+TI_RPI_E!Q19+TI_PF_E!Q19+TI_BKBPB_E!Q19+TI_CL_E!Q19+TI_BNG_E!Q19+TI_LBB_E!Q19+TI_CPP_E!Q19+TI_GTL_E!Q19+TI_NSP_E!Q19</f>
        <v>0</v>
      </c>
      <c r="R19" s="10">
        <f>TI_EHG_E!R19+TI_CO_E!R19+TI_BF_E!R19+TI_GW_E!R19+TI_RPI_E!R19+TI_PF_E!R19+TI_BKBPB_E!R19+TI_CL_E!R19+TI_BNG_E!R19+TI_LBB_E!R19+TI_CPP_E!R19+TI_GTL_E!R19+TI_NSP_E!R19</f>
        <v>0</v>
      </c>
      <c r="S19" s="10">
        <f>TI_EHG_E!S19+TI_CO_E!S19+TI_BF_E!S19+TI_GW_E!S19+TI_RPI_E!S19+TI_PF_E!S19+TI_BKBPB_E!S19+TI_CL_E!S19+TI_BNG_E!S19+TI_LBB_E!S19+TI_CPP_E!S19+TI_GTL_E!S19+TI_NSP_E!S19</f>
        <v>0</v>
      </c>
      <c r="T19" s="10">
        <f>TI_EHG_E!T19+TI_CO_E!T19+TI_BF_E!T19+TI_GW_E!T19+TI_RPI_E!T19+TI_PF_E!T19+TI_BKBPB_E!T19+TI_CL_E!T19+TI_BNG_E!T19+TI_LBB_E!T19+TI_CPP_E!T19+TI_GTL_E!T19+TI_NSP_E!T19</f>
        <v>0</v>
      </c>
      <c r="U19" s="10">
        <f>TI_EHG_E!U19+TI_CO_E!U19+TI_BF_E!U19+TI_GW_E!U19+TI_RPI_E!U19+TI_PF_E!U19+TI_BKBPB_E!U19+TI_CL_E!U19+TI_BNG_E!U19+TI_LBB_E!U19+TI_CPP_E!U19+TI_GTL_E!U19+TI_NSP_E!U19</f>
        <v>0</v>
      </c>
      <c r="V19" s="10">
        <f>TI_EHG_E!V19+TI_CO_E!V19+TI_BF_E!V19+TI_GW_E!V19+TI_RPI_E!V19+TI_PF_E!V19+TI_BKBPB_E!V19+TI_CL_E!V19+TI_BNG_E!V19+TI_LBB_E!V19+TI_CPP_E!V19+TI_GTL_E!V19+TI_NSP_E!V19</f>
        <v>0</v>
      </c>
      <c r="W19" s="10">
        <f>TI_EHG_E!W19+TI_CO_E!W19+TI_BF_E!W19+TI_GW_E!W19+TI_RPI_E!W19+TI_PF_E!W19+TI_BKBPB_E!W19+TI_CL_E!W19+TI_BNG_E!W19+TI_LBB_E!W19+TI_CPP_E!W19+TI_GTL_E!W19+TI_NSP_E!W19</f>
        <v>0</v>
      </c>
      <c r="X19" s="10">
        <f>TI_EHG_E!X19+TI_CO_E!X19+TI_BF_E!X19+TI_GW_E!X19+TI_RPI_E!X19+TI_PF_E!X19+TI_BKBPB_E!X19+TI_CL_E!X19+TI_BNG_E!X19+TI_LBB_E!X19+TI_CPP_E!X19+TI_GTL_E!X19+TI_NSP_E!X19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TI_EHG_E!C20+TI_CO_E!C20+TI_BF_E!C20+TI_GW_E!C20+TI_RPI_E!C20+TI_PF_E!C20+TI_BKBPB_E!C20+TI_CL_E!C20+TI_BNG_E!C20+TI_LBB_E!C20+TI_CPP_E!C20+TI_GTL_E!C20+TI_NSP_E!C20</f>
        <v>75.594754944110051</v>
      </c>
      <c r="D20" s="10">
        <f>TI_EHG_E!D20+TI_CO_E!D20+TI_BF_E!D20+TI_GW_E!D20+TI_RPI_E!D20+TI_PF_E!D20+TI_BKBPB_E!D20+TI_CL_E!D20+TI_BNG_E!D20+TI_LBB_E!D20+TI_CPP_E!D20+TI_GTL_E!D20+TI_NSP_E!D20</f>
        <v>129.43061049011177</v>
      </c>
      <c r="E20" s="10">
        <f>TI_EHG_E!E20+TI_CO_E!E20+TI_BF_E!E20+TI_GW_E!E20+TI_RPI_E!E20+TI_PF_E!E20+TI_BKBPB_E!E20+TI_CL_E!E20+TI_BNG_E!E20+TI_LBB_E!E20+TI_CPP_E!E20+TI_GTL_E!E20+TI_NSP_E!E20</f>
        <v>144.43009458297507</v>
      </c>
      <c r="F20" s="10">
        <f>TI_EHG_E!F20+TI_CO_E!F20+TI_BF_E!F20+TI_GW_E!F20+TI_RPI_E!F20+TI_PF_E!F20+TI_BKBPB_E!F20+TI_CL_E!F20+TI_BNG_E!F20+TI_LBB_E!F20+TI_CPP_E!F20+TI_GTL_E!F20+TI_NSP_E!F20</f>
        <v>136.26156491831469</v>
      </c>
      <c r="G20" s="10">
        <f>TI_EHG_E!G20+TI_CO_E!G20+TI_BF_E!G20+TI_GW_E!G20+TI_RPI_E!G20+TI_PF_E!G20+TI_BKBPB_E!G20+TI_CL_E!G20+TI_BNG_E!G20+TI_LBB_E!G20+TI_CPP_E!G20+TI_GTL_E!G20+TI_NSP_E!G20</f>
        <v>128.16474634565776</v>
      </c>
      <c r="H20" s="10">
        <f>TI_EHG_E!H20+TI_CO_E!H20+TI_BF_E!H20+TI_GW_E!H20+TI_RPI_E!H20+TI_PF_E!H20+TI_BKBPB_E!H20+TI_CL_E!H20+TI_BNG_E!H20+TI_LBB_E!H20+TI_CPP_E!H20+TI_GTL_E!H20+TI_NSP_E!H20</f>
        <v>78.341358555460019</v>
      </c>
      <c r="I20" s="10">
        <f>TI_EHG_E!I20+TI_CO_E!I20+TI_BF_E!I20+TI_GW_E!I20+TI_RPI_E!I20+TI_PF_E!I20+TI_BKBPB_E!I20+TI_CL_E!I20+TI_BNG_E!I20+TI_LBB_E!I20+TI_CPP_E!I20+TI_GTL_E!I20+TI_NSP_E!I20</f>
        <v>61.335683576956143</v>
      </c>
      <c r="J20" s="10">
        <f>TI_EHG_E!J20+TI_CO_E!J20+TI_BF_E!J20+TI_GW_E!J20+TI_RPI_E!J20+TI_PF_E!J20+TI_BKBPB_E!J20+TI_CL_E!J20+TI_BNG_E!J20+TI_LBB_E!J20+TI_CPP_E!J20+TI_GTL_E!J20+TI_NSP_E!J20</f>
        <v>88.349097162510745</v>
      </c>
      <c r="K20" s="10">
        <f>TI_EHG_E!K20+TI_CO_E!K20+TI_BF_E!K20+TI_GW_E!K20+TI_RPI_E!K20+TI_PF_E!K20+TI_BKBPB_E!K20+TI_CL_E!K20+TI_BNG_E!K20+TI_LBB_E!K20+TI_CPP_E!K20+TI_GTL_E!K20+TI_NSP_E!K20</f>
        <v>36.209028374892519</v>
      </c>
      <c r="L20" s="10">
        <f>TI_EHG_E!L20+TI_CO_E!L20+TI_BF_E!L20+TI_GW_E!L20+TI_RPI_E!L20+TI_PF_E!L20+TI_BKBPB_E!L20+TI_CL_E!L20+TI_BNG_E!L20+TI_LBB_E!L20+TI_CPP_E!L20+TI_GTL_E!L20+TI_NSP_E!L20</f>
        <v>22.90541702493551</v>
      </c>
      <c r="M20" s="10">
        <f>TI_EHG_E!M20+TI_CO_E!M20+TI_BF_E!M20+TI_GW_E!M20+TI_RPI_E!M20+TI_PF_E!M20+TI_BKBPB_E!M20+TI_CL_E!M20+TI_BNG_E!M20+TI_LBB_E!M20+TI_CPP_E!M20+TI_GTL_E!M20+TI_NSP_E!M20</f>
        <v>36.232932072226994</v>
      </c>
      <c r="N20" s="10">
        <f>TI_EHG_E!N20+TI_CO_E!N20+TI_BF_E!N20+TI_GW_E!N20+TI_RPI_E!N20+TI_PF_E!N20+TI_BKBPB_E!N20+TI_CL_E!N20+TI_BNG_E!N20+TI_LBB_E!N20+TI_CPP_E!N20+TI_GTL_E!N20+TI_NSP_E!N20</f>
        <v>18.176182287188304</v>
      </c>
      <c r="O20" s="10">
        <f>TI_EHG_E!O20+TI_CO_E!O20+TI_BF_E!O20+TI_GW_E!O20+TI_RPI_E!O20+TI_PF_E!O20+TI_BKBPB_E!O20+TI_CL_E!O20+TI_BNG_E!O20+TI_LBB_E!O20+TI_CPP_E!O20+TI_GTL_E!O20+TI_NSP_E!O20</f>
        <v>13.542562338779017</v>
      </c>
      <c r="P20" s="10">
        <f>TI_EHG_E!P20+TI_CO_E!P20+TI_BF_E!P20+TI_GW_E!P20+TI_RPI_E!P20+TI_PF_E!P20+TI_BKBPB_E!P20+TI_CL_E!P20+TI_BNG_E!P20+TI_LBB_E!P20+TI_CPP_E!P20+TI_GTL_E!P20+TI_NSP_E!P20</f>
        <v>22.49922613929493</v>
      </c>
      <c r="Q20" s="10">
        <f>TI_EHG_E!Q20+TI_CO_E!Q20+TI_BF_E!Q20+TI_GW_E!Q20+TI_RPI_E!Q20+TI_PF_E!Q20+TI_BKBPB_E!Q20+TI_CL_E!Q20+TI_BNG_E!Q20+TI_LBB_E!Q20+TI_CPP_E!Q20+TI_GTL_E!Q20+TI_NSP_E!Q20</f>
        <v>30.35726569217541</v>
      </c>
      <c r="R20" s="10">
        <f>TI_EHG_E!R20+TI_CO_E!R20+TI_BF_E!R20+TI_GW_E!R20+TI_RPI_E!R20+TI_PF_E!R20+TI_BKBPB_E!R20+TI_CL_E!R20+TI_BNG_E!R20+TI_LBB_E!R20+TI_CPP_E!R20+TI_GTL_E!R20+TI_NSP_E!R20</f>
        <v>56.080997420464314</v>
      </c>
      <c r="S20" s="10">
        <f>TI_EHG_E!S20+TI_CO_E!S20+TI_BF_E!S20+TI_GW_E!S20+TI_RPI_E!S20+TI_PF_E!S20+TI_BKBPB_E!S20+TI_CL_E!S20+TI_BNG_E!S20+TI_LBB_E!S20+TI_CPP_E!S20+TI_GTL_E!S20+TI_NSP_E!S20</f>
        <v>57.824591573516763</v>
      </c>
      <c r="T20" s="10">
        <f>TI_EHG_E!T20+TI_CO_E!T20+TI_BF_E!T20+TI_GW_E!T20+TI_RPI_E!T20+TI_PF_E!T20+TI_BKBPB_E!T20+TI_CL_E!T20+TI_BNG_E!T20+TI_LBB_E!T20+TI_CPP_E!T20+TI_GTL_E!T20+TI_NSP_E!T20</f>
        <v>43.520808254514179</v>
      </c>
      <c r="U20" s="10">
        <f>TI_EHG_E!U20+TI_CO_E!U20+TI_BF_E!U20+TI_GW_E!U20+TI_RPI_E!U20+TI_PF_E!U20+TI_BKBPB_E!U20+TI_CL_E!U20+TI_BNG_E!U20+TI_LBB_E!U20+TI_CPP_E!U20+TI_GTL_E!U20+TI_NSP_E!U20</f>
        <v>52.869733447979364</v>
      </c>
      <c r="V20" s="10">
        <f>TI_EHG_E!V20+TI_CO_E!V20+TI_BF_E!V20+TI_GW_E!V20+TI_RPI_E!V20+TI_PF_E!V20+TI_BKBPB_E!V20+TI_CL_E!V20+TI_BNG_E!V20+TI_LBB_E!V20+TI_CPP_E!V20+TI_GTL_E!V20+TI_NSP_E!V20</f>
        <v>59.020980223559761</v>
      </c>
      <c r="W20" s="10">
        <f>TI_EHG_E!W20+TI_CO_E!W20+TI_BF_E!W20+TI_GW_E!W20+TI_RPI_E!W20+TI_PF_E!W20+TI_BKBPB_E!W20+TI_CL_E!W20+TI_BNG_E!W20+TI_LBB_E!W20+TI_CPP_E!W20+TI_GTL_E!W20+TI_NSP_E!W20</f>
        <v>67.97472055030093</v>
      </c>
      <c r="X20" s="10">
        <f>TI_EHG_E!X20+TI_CO_E!X20+TI_BF_E!X20+TI_GW_E!X20+TI_RPI_E!X20+TI_PF_E!X20+TI_BKBPB_E!X20+TI_CL_E!X20+TI_BNG_E!X20+TI_LBB_E!X20+TI_CPP_E!X20+TI_GTL_E!X20+TI_NSP_E!X20</f>
        <v>89.497764402407554</v>
      </c>
    </row>
    <row r="21" spans="1:24" ht="11.25" customHeight="1" x14ac:dyDescent="0.2">
      <c r="A21" s="42" t="s">
        <v>33</v>
      </c>
      <c r="B21" s="9" t="s">
        <v>34</v>
      </c>
      <c r="C21" s="10">
        <f>TI_EHG_E!C21+TI_CO_E!C21+TI_BF_E!C21+TI_GW_E!C21+TI_RPI_E!C21+TI_PF_E!C21+TI_BKBPB_E!C21+TI_CL_E!C21+TI_BNG_E!C21+TI_LBB_E!C21+TI_CPP_E!C21+TI_GTL_E!C21+TI_NSP_E!C21</f>
        <v>0</v>
      </c>
      <c r="D21" s="10">
        <f>TI_EHG_E!D21+TI_CO_E!D21+TI_BF_E!D21+TI_GW_E!D21+TI_RPI_E!D21+TI_PF_E!D21+TI_BKBPB_E!D21+TI_CL_E!D21+TI_BNG_E!D21+TI_LBB_E!D21+TI_CPP_E!D21+TI_GTL_E!D21+TI_NSP_E!D21</f>
        <v>0</v>
      </c>
      <c r="E21" s="10">
        <f>TI_EHG_E!E21+TI_CO_E!E21+TI_BF_E!E21+TI_GW_E!E21+TI_RPI_E!E21+TI_PF_E!E21+TI_BKBPB_E!E21+TI_CL_E!E21+TI_BNG_E!E21+TI_LBB_E!E21+TI_CPP_E!E21+TI_GTL_E!E21+TI_NSP_E!E21</f>
        <v>0</v>
      </c>
      <c r="F21" s="10">
        <f>TI_EHG_E!F21+TI_CO_E!F21+TI_BF_E!F21+TI_GW_E!F21+TI_RPI_E!F21+TI_PF_E!F21+TI_BKBPB_E!F21+TI_CL_E!F21+TI_BNG_E!F21+TI_LBB_E!F21+TI_CPP_E!F21+TI_GTL_E!F21+TI_NSP_E!F21</f>
        <v>0</v>
      </c>
      <c r="G21" s="10">
        <f>TI_EHG_E!G21+TI_CO_E!G21+TI_BF_E!G21+TI_GW_E!G21+TI_RPI_E!G21+TI_PF_E!G21+TI_BKBPB_E!G21+TI_CL_E!G21+TI_BNG_E!G21+TI_LBB_E!G21+TI_CPP_E!G21+TI_GTL_E!G21+TI_NSP_E!G21</f>
        <v>0</v>
      </c>
      <c r="H21" s="10">
        <f>TI_EHG_E!H21+TI_CO_E!H21+TI_BF_E!H21+TI_GW_E!H21+TI_RPI_E!H21+TI_PF_E!H21+TI_BKBPB_E!H21+TI_CL_E!H21+TI_BNG_E!H21+TI_LBB_E!H21+TI_CPP_E!H21+TI_GTL_E!H21+TI_NSP_E!H21</f>
        <v>0</v>
      </c>
      <c r="I21" s="10">
        <f>TI_EHG_E!I21+TI_CO_E!I21+TI_BF_E!I21+TI_GW_E!I21+TI_RPI_E!I21+TI_PF_E!I21+TI_BKBPB_E!I21+TI_CL_E!I21+TI_BNG_E!I21+TI_LBB_E!I21+TI_CPP_E!I21+TI_GTL_E!I21+TI_NSP_E!I21</f>
        <v>0</v>
      </c>
      <c r="J21" s="10">
        <f>TI_EHG_E!J21+TI_CO_E!J21+TI_BF_E!J21+TI_GW_E!J21+TI_RPI_E!J21+TI_PF_E!J21+TI_BKBPB_E!J21+TI_CL_E!J21+TI_BNG_E!J21+TI_LBB_E!J21+TI_CPP_E!J21+TI_GTL_E!J21+TI_NSP_E!J21</f>
        <v>0</v>
      </c>
      <c r="K21" s="10">
        <f>TI_EHG_E!K21+TI_CO_E!K21+TI_BF_E!K21+TI_GW_E!K21+TI_RPI_E!K21+TI_PF_E!K21+TI_BKBPB_E!K21+TI_CL_E!K21+TI_BNG_E!K21+TI_LBB_E!K21+TI_CPP_E!K21+TI_GTL_E!K21+TI_NSP_E!K21</f>
        <v>0</v>
      </c>
      <c r="L21" s="10">
        <f>TI_EHG_E!L21+TI_CO_E!L21+TI_BF_E!L21+TI_GW_E!L21+TI_RPI_E!L21+TI_PF_E!L21+TI_BKBPB_E!L21+TI_CL_E!L21+TI_BNG_E!L21+TI_LBB_E!L21+TI_CPP_E!L21+TI_GTL_E!L21+TI_NSP_E!L21</f>
        <v>0</v>
      </c>
      <c r="M21" s="10">
        <f>TI_EHG_E!M21+TI_CO_E!M21+TI_BF_E!M21+TI_GW_E!M21+TI_RPI_E!M21+TI_PF_E!M21+TI_BKBPB_E!M21+TI_CL_E!M21+TI_BNG_E!M21+TI_LBB_E!M21+TI_CPP_E!M21+TI_GTL_E!M21+TI_NSP_E!M21</f>
        <v>0</v>
      </c>
      <c r="N21" s="10">
        <f>TI_EHG_E!N21+TI_CO_E!N21+TI_BF_E!N21+TI_GW_E!N21+TI_RPI_E!N21+TI_PF_E!N21+TI_BKBPB_E!N21+TI_CL_E!N21+TI_BNG_E!N21+TI_LBB_E!N21+TI_CPP_E!N21+TI_GTL_E!N21+TI_NSP_E!N21</f>
        <v>0</v>
      </c>
      <c r="O21" s="10">
        <f>TI_EHG_E!O21+TI_CO_E!O21+TI_BF_E!O21+TI_GW_E!O21+TI_RPI_E!O21+TI_PF_E!O21+TI_BKBPB_E!O21+TI_CL_E!O21+TI_BNG_E!O21+TI_LBB_E!O21+TI_CPP_E!O21+TI_GTL_E!O21+TI_NSP_E!O21</f>
        <v>0</v>
      </c>
      <c r="P21" s="10">
        <f>TI_EHG_E!P21+TI_CO_E!P21+TI_BF_E!P21+TI_GW_E!P21+TI_RPI_E!P21+TI_PF_E!P21+TI_BKBPB_E!P21+TI_CL_E!P21+TI_BNG_E!P21+TI_LBB_E!P21+TI_CPP_E!P21+TI_GTL_E!P21+TI_NSP_E!P21</f>
        <v>0</v>
      </c>
      <c r="Q21" s="10">
        <f>TI_EHG_E!Q21+TI_CO_E!Q21+TI_BF_E!Q21+TI_GW_E!Q21+TI_RPI_E!Q21+TI_PF_E!Q21+TI_BKBPB_E!Q21+TI_CL_E!Q21+TI_BNG_E!Q21+TI_LBB_E!Q21+TI_CPP_E!Q21+TI_GTL_E!Q21+TI_NSP_E!Q21</f>
        <v>0</v>
      </c>
      <c r="R21" s="10">
        <f>TI_EHG_E!R21+TI_CO_E!R21+TI_BF_E!R21+TI_GW_E!R21+TI_RPI_E!R21+TI_PF_E!R21+TI_BKBPB_E!R21+TI_CL_E!R21+TI_BNG_E!R21+TI_LBB_E!R21+TI_CPP_E!R21+TI_GTL_E!R21+TI_NSP_E!R21</f>
        <v>0</v>
      </c>
      <c r="S21" s="10">
        <f>TI_EHG_E!S21+TI_CO_E!S21+TI_BF_E!S21+TI_GW_E!S21+TI_RPI_E!S21+TI_PF_E!S21+TI_BKBPB_E!S21+TI_CL_E!S21+TI_BNG_E!S21+TI_LBB_E!S21+TI_CPP_E!S21+TI_GTL_E!S21+TI_NSP_E!S21</f>
        <v>0</v>
      </c>
      <c r="T21" s="10">
        <f>TI_EHG_E!T21+TI_CO_E!T21+TI_BF_E!T21+TI_GW_E!T21+TI_RPI_E!T21+TI_PF_E!T21+TI_BKBPB_E!T21+TI_CL_E!T21+TI_BNG_E!T21+TI_LBB_E!T21+TI_CPP_E!T21+TI_GTL_E!T21+TI_NSP_E!T21</f>
        <v>0</v>
      </c>
      <c r="U21" s="10">
        <f>TI_EHG_E!U21+TI_CO_E!U21+TI_BF_E!U21+TI_GW_E!U21+TI_RPI_E!U21+TI_PF_E!U21+TI_BKBPB_E!U21+TI_CL_E!U21+TI_BNG_E!U21+TI_LBB_E!U21+TI_CPP_E!U21+TI_GTL_E!U21+TI_NSP_E!U21</f>
        <v>0</v>
      </c>
      <c r="V21" s="10">
        <f>TI_EHG_E!V21+TI_CO_E!V21+TI_BF_E!V21+TI_GW_E!V21+TI_RPI_E!V21+TI_PF_E!V21+TI_BKBPB_E!V21+TI_CL_E!V21+TI_BNG_E!V21+TI_LBB_E!V21+TI_CPP_E!V21+TI_GTL_E!V21+TI_NSP_E!V21</f>
        <v>0</v>
      </c>
      <c r="W21" s="10">
        <f>TI_EHG_E!W21+TI_CO_E!W21+TI_BF_E!W21+TI_GW_E!W21+TI_RPI_E!W21+TI_PF_E!W21+TI_BKBPB_E!W21+TI_CL_E!W21+TI_BNG_E!W21+TI_LBB_E!W21+TI_CPP_E!W21+TI_GTL_E!W21+TI_NSP_E!W21</f>
        <v>0</v>
      </c>
      <c r="X21" s="10">
        <f>TI_EHG_E!X21+TI_CO_E!X21+TI_BF_E!X21+TI_GW_E!X21+TI_RPI_E!X21+TI_PF_E!X21+TI_BKBPB_E!X21+TI_CL_E!X21+TI_BNG_E!X21+TI_LBB_E!X21+TI_CPP_E!X21+TI_GTL_E!X21+TI_NSP_E!X21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TI_EHG_E!C23+TI_CO_E!C23+TI_BF_E!C23+TI_GW_E!C23+TI_RPI_E!C23+TI_PF_E!C23+TI_BKBPB_E!C23+TI_CL_E!C23+TI_BNG_E!C23+TI_LBB_E!C23+TI_CPP_E!C23+TI_GTL_E!C23+TI_NSP_E!C23</f>
        <v>0</v>
      </c>
      <c r="D23" s="10">
        <f>TI_EHG_E!D23+TI_CO_E!D23+TI_BF_E!D23+TI_GW_E!D23+TI_RPI_E!D23+TI_PF_E!D23+TI_BKBPB_E!D23+TI_CL_E!D23+TI_BNG_E!D23+TI_LBB_E!D23+TI_CPP_E!D23+TI_GTL_E!D23+TI_NSP_E!D23</f>
        <v>0</v>
      </c>
      <c r="E23" s="10">
        <f>TI_EHG_E!E23+TI_CO_E!E23+TI_BF_E!E23+TI_GW_E!E23+TI_RPI_E!E23+TI_PF_E!E23+TI_BKBPB_E!E23+TI_CL_E!E23+TI_BNG_E!E23+TI_LBB_E!E23+TI_CPP_E!E23+TI_GTL_E!E23+TI_NSP_E!E23</f>
        <v>0</v>
      </c>
      <c r="F23" s="10">
        <f>TI_EHG_E!F23+TI_CO_E!F23+TI_BF_E!F23+TI_GW_E!F23+TI_RPI_E!F23+TI_PF_E!F23+TI_BKBPB_E!F23+TI_CL_E!F23+TI_BNG_E!F23+TI_LBB_E!F23+TI_CPP_E!F23+TI_GTL_E!F23+TI_NSP_E!F23</f>
        <v>0</v>
      </c>
      <c r="G23" s="10">
        <f>TI_EHG_E!G23+TI_CO_E!G23+TI_BF_E!G23+TI_GW_E!G23+TI_RPI_E!G23+TI_PF_E!G23+TI_BKBPB_E!G23+TI_CL_E!G23+TI_BNG_E!G23+TI_LBB_E!G23+TI_CPP_E!G23+TI_GTL_E!G23+TI_NSP_E!G23</f>
        <v>0</v>
      </c>
      <c r="H23" s="10">
        <f>TI_EHG_E!H23+TI_CO_E!H23+TI_BF_E!H23+TI_GW_E!H23+TI_RPI_E!H23+TI_PF_E!H23+TI_BKBPB_E!H23+TI_CL_E!H23+TI_BNG_E!H23+TI_LBB_E!H23+TI_CPP_E!H23+TI_GTL_E!H23+TI_NSP_E!H23</f>
        <v>0</v>
      </c>
      <c r="I23" s="10">
        <f>TI_EHG_E!I23+TI_CO_E!I23+TI_BF_E!I23+TI_GW_E!I23+TI_RPI_E!I23+TI_PF_E!I23+TI_BKBPB_E!I23+TI_CL_E!I23+TI_BNG_E!I23+TI_LBB_E!I23+TI_CPP_E!I23+TI_GTL_E!I23+TI_NSP_E!I23</f>
        <v>0</v>
      </c>
      <c r="J23" s="10">
        <f>TI_EHG_E!J23+TI_CO_E!J23+TI_BF_E!J23+TI_GW_E!J23+TI_RPI_E!J23+TI_PF_E!J23+TI_BKBPB_E!J23+TI_CL_E!J23+TI_BNG_E!J23+TI_LBB_E!J23+TI_CPP_E!J23+TI_GTL_E!J23+TI_NSP_E!J23</f>
        <v>0</v>
      </c>
      <c r="K23" s="10">
        <f>TI_EHG_E!K23+TI_CO_E!K23+TI_BF_E!K23+TI_GW_E!K23+TI_RPI_E!K23+TI_PF_E!K23+TI_BKBPB_E!K23+TI_CL_E!K23+TI_BNG_E!K23+TI_LBB_E!K23+TI_CPP_E!K23+TI_GTL_E!K23+TI_NSP_E!K23</f>
        <v>0</v>
      </c>
      <c r="L23" s="10">
        <f>TI_EHG_E!L23+TI_CO_E!L23+TI_BF_E!L23+TI_GW_E!L23+TI_RPI_E!L23+TI_PF_E!L23+TI_BKBPB_E!L23+TI_CL_E!L23+TI_BNG_E!L23+TI_LBB_E!L23+TI_CPP_E!L23+TI_GTL_E!L23+TI_NSP_E!L23</f>
        <v>0</v>
      </c>
      <c r="M23" s="10">
        <f>TI_EHG_E!M23+TI_CO_E!M23+TI_BF_E!M23+TI_GW_E!M23+TI_RPI_E!M23+TI_PF_E!M23+TI_BKBPB_E!M23+TI_CL_E!M23+TI_BNG_E!M23+TI_LBB_E!M23+TI_CPP_E!M23+TI_GTL_E!M23+TI_NSP_E!M23</f>
        <v>0</v>
      </c>
      <c r="N23" s="10">
        <f>TI_EHG_E!N23+TI_CO_E!N23+TI_BF_E!N23+TI_GW_E!N23+TI_RPI_E!N23+TI_PF_E!N23+TI_BKBPB_E!N23+TI_CL_E!N23+TI_BNG_E!N23+TI_LBB_E!N23+TI_CPP_E!N23+TI_GTL_E!N23+TI_NSP_E!N23</f>
        <v>0</v>
      </c>
      <c r="O23" s="10">
        <f>TI_EHG_E!O23+TI_CO_E!O23+TI_BF_E!O23+TI_GW_E!O23+TI_RPI_E!O23+TI_PF_E!O23+TI_BKBPB_E!O23+TI_CL_E!O23+TI_BNG_E!O23+TI_LBB_E!O23+TI_CPP_E!O23+TI_GTL_E!O23+TI_NSP_E!O23</f>
        <v>0</v>
      </c>
      <c r="P23" s="10">
        <f>TI_EHG_E!P23+TI_CO_E!P23+TI_BF_E!P23+TI_GW_E!P23+TI_RPI_E!P23+TI_PF_E!P23+TI_BKBPB_E!P23+TI_CL_E!P23+TI_BNG_E!P23+TI_LBB_E!P23+TI_CPP_E!P23+TI_GTL_E!P23+TI_NSP_E!P23</f>
        <v>0</v>
      </c>
      <c r="Q23" s="10">
        <f>TI_EHG_E!Q23+TI_CO_E!Q23+TI_BF_E!Q23+TI_GW_E!Q23+TI_RPI_E!Q23+TI_PF_E!Q23+TI_BKBPB_E!Q23+TI_CL_E!Q23+TI_BNG_E!Q23+TI_LBB_E!Q23+TI_CPP_E!Q23+TI_GTL_E!Q23+TI_NSP_E!Q23</f>
        <v>0</v>
      </c>
      <c r="R23" s="10">
        <f>TI_EHG_E!R23+TI_CO_E!R23+TI_BF_E!R23+TI_GW_E!R23+TI_RPI_E!R23+TI_PF_E!R23+TI_BKBPB_E!R23+TI_CL_E!R23+TI_BNG_E!R23+TI_LBB_E!R23+TI_CPP_E!R23+TI_GTL_E!R23+TI_NSP_E!R23</f>
        <v>0</v>
      </c>
      <c r="S23" s="10">
        <f>TI_EHG_E!S23+TI_CO_E!S23+TI_BF_E!S23+TI_GW_E!S23+TI_RPI_E!S23+TI_PF_E!S23+TI_BKBPB_E!S23+TI_CL_E!S23+TI_BNG_E!S23+TI_LBB_E!S23+TI_CPP_E!S23+TI_GTL_E!S23+TI_NSP_E!S23</f>
        <v>0</v>
      </c>
      <c r="T23" s="10">
        <f>TI_EHG_E!T23+TI_CO_E!T23+TI_BF_E!T23+TI_GW_E!T23+TI_RPI_E!T23+TI_PF_E!T23+TI_BKBPB_E!T23+TI_CL_E!T23+TI_BNG_E!T23+TI_LBB_E!T23+TI_CPP_E!T23+TI_GTL_E!T23+TI_NSP_E!T23</f>
        <v>0</v>
      </c>
      <c r="U23" s="10">
        <f>TI_EHG_E!U23+TI_CO_E!U23+TI_BF_E!U23+TI_GW_E!U23+TI_RPI_E!U23+TI_PF_E!U23+TI_BKBPB_E!U23+TI_CL_E!U23+TI_BNG_E!U23+TI_LBB_E!U23+TI_CPP_E!U23+TI_GTL_E!U23+TI_NSP_E!U23</f>
        <v>0</v>
      </c>
      <c r="V23" s="10">
        <f>TI_EHG_E!V23+TI_CO_E!V23+TI_BF_E!V23+TI_GW_E!V23+TI_RPI_E!V23+TI_PF_E!V23+TI_BKBPB_E!V23+TI_CL_E!V23+TI_BNG_E!V23+TI_LBB_E!V23+TI_CPP_E!V23+TI_GTL_E!V23+TI_NSP_E!V23</f>
        <v>0</v>
      </c>
      <c r="W23" s="10">
        <f>TI_EHG_E!W23+TI_CO_E!W23+TI_BF_E!W23+TI_GW_E!W23+TI_RPI_E!W23+TI_PF_E!W23+TI_BKBPB_E!W23+TI_CL_E!W23+TI_BNG_E!W23+TI_LBB_E!W23+TI_CPP_E!W23+TI_GTL_E!W23+TI_NSP_E!W23</f>
        <v>0</v>
      </c>
      <c r="X23" s="10">
        <f>TI_EHG_E!X23+TI_CO_E!X23+TI_BF_E!X23+TI_GW_E!X23+TI_RPI_E!X23+TI_PF_E!X23+TI_BKBPB_E!X23+TI_CL_E!X23+TI_BNG_E!X23+TI_LBB_E!X23+TI_CPP_E!X23+TI_GTL_E!X23+TI_NSP_E!X23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TI_EHG_E!C24+TI_CO_E!C24+TI_BF_E!C24+TI_GW_E!C24+TI_RPI_E!C24+TI_PF_E!C24+TI_BKBPB_E!C24+TI_CL_E!C24+TI_BNG_E!C24+TI_LBB_E!C24+TI_CPP_E!C24+TI_GTL_E!C24+TI_NSP_E!C24</f>
        <v>0</v>
      </c>
      <c r="D24" s="10">
        <f>TI_EHG_E!D24+TI_CO_E!D24+TI_BF_E!D24+TI_GW_E!D24+TI_RPI_E!D24+TI_PF_E!D24+TI_BKBPB_E!D24+TI_CL_E!D24+TI_BNG_E!D24+TI_LBB_E!D24+TI_CPP_E!D24+TI_GTL_E!D24+TI_NSP_E!D24</f>
        <v>0</v>
      </c>
      <c r="E24" s="10">
        <f>TI_EHG_E!E24+TI_CO_E!E24+TI_BF_E!E24+TI_GW_E!E24+TI_RPI_E!E24+TI_PF_E!E24+TI_BKBPB_E!E24+TI_CL_E!E24+TI_BNG_E!E24+TI_LBB_E!E24+TI_CPP_E!E24+TI_GTL_E!E24+TI_NSP_E!E24</f>
        <v>0</v>
      </c>
      <c r="F24" s="10">
        <f>TI_EHG_E!F24+TI_CO_E!F24+TI_BF_E!F24+TI_GW_E!F24+TI_RPI_E!F24+TI_PF_E!F24+TI_BKBPB_E!F24+TI_CL_E!F24+TI_BNG_E!F24+TI_LBB_E!F24+TI_CPP_E!F24+TI_GTL_E!F24+TI_NSP_E!F24</f>
        <v>0</v>
      </c>
      <c r="G24" s="10">
        <f>TI_EHG_E!G24+TI_CO_E!G24+TI_BF_E!G24+TI_GW_E!G24+TI_RPI_E!G24+TI_PF_E!G24+TI_BKBPB_E!G24+TI_CL_E!G24+TI_BNG_E!G24+TI_LBB_E!G24+TI_CPP_E!G24+TI_GTL_E!G24+TI_NSP_E!G24</f>
        <v>0</v>
      </c>
      <c r="H24" s="10">
        <f>TI_EHG_E!H24+TI_CO_E!H24+TI_BF_E!H24+TI_GW_E!H24+TI_RPI_E!H24+TI_PF_E!H24+TI_BKBPB_E!H24+TI_CL_E!H24+TI_BNG_E!H24+TI_LBB_E!H24+TI_CPP_E!H24+TI_GTL_E!H24+TI_NSP_E!H24</f>
        <v>0</v>
      </c>
      <c r="I24" s="10">
        <f>TI_EHG_E!I24+TI_CO_E!I24+TI_BF_E!I24+TI_GW_E!I24+TI_RPI_E!I24+TI_PF_E!I24+TI_BKBPB_E!I24+TI_CL_E!I24+TI_BNG_E!I24+TI_LBB_E!I24+TI_CPP_E!I24+TI_GTL_E!I24+TI_NSP_E!I24</f>
        <v>0</v>
      </c>
      <c r="J24" s="10">
        <f>TI_EHG_E!J24+TI_CO_E!J24+TI_BF_E!J24+TI_GW_E!J24+TI_RPI_E!J24+TI_PF_E!J24+TI_BKBPB_E!J24+TI_CL_E!J24+TI_BNG_E!J24+TI_LBB_E!J24+TI_CPP_E!J24+TI_GTL_E!J24+TI_NSP_E!J24</f>
        <v>0</v>
      </c>
      <c r="K24" s="10">
        <f>TI_EHG_E!K24+TI_CO_E!K24+TI_BF_E!K24+TI_GW_E!K24+TI_RPI_E!K24+TI_PF_E!K24+TI_BKBPB_E!K24+TI_CL_E!K24+TI_BNG_E!K24+TI_LBB_E!K24+TI_CPP_E!K24+TI_GTL_E!K24+TI_NSP_E!K24</f>
        <v>0</v>
      </c>
      <c r="L24" s="10">
        <f>TI_EHG_E!L24+TI_CO_E!L24+TI_BF_E!L24+TI_GW_E!L24+TI_RPI_E!L24+TI_PF_E!L24+TI_BKBPB_E!L24+TI_CL_E!L24+TI_BNG_E!L24+TI_LBB_E!L24+TI_CPP_E!L24+TI_GTL_E!L24+TI_NSP_E!L24</f>
        <v>0</v>
      </c>
      <c r="M24" s="10">
        <f>TI_EHG_E!M24+TI_CO_E!M24+TI_BF_E!M24+TI_GW_E!M24+TI_RPI_E!M24+TI_PF_E!M24+TI_BKBPB_E!M24+TI_CL_E!M24+TI_BNG_E!M24+TI_LBB_E!M24+TI_CPP_E!M24+TI_GTL_E!M24+TI_NSP_E!M24</f>
        <v>0</v>
      </c>
      <c r="N24" s="10">
        <f>TI_EHG_E!N24+TI_CO_E!N24+TI_BF_E!N24+TI_GW_E!N24+TI_RPI_E!N24+TI_PF_E!N24+TI_BKBPB_E!N24+TI_CL_E!N24+TI_BNG_E!N24+TI_LBB_E!N24+TI_CPP_E!N24+TI_GTL_E!N24+TI_NSP_E!N24</f>
        <v>0</v>
      </c>
      <c r="O24" s="10">
        <f>TI_EHG_E!O24+TI_CO_E!O24+TI_BF_E!O24+TI_GW_E!O24+TI_RPI_E!O24+TI_PF_E!O24+TI_BKBPB_E!O24+TI_CL_E!O24+TI_BNG_E!O24+TI_LBB_E!O24+TI_CPP_E!O24+TI_GTL_E!O24+TI_NSP_E!O24</f>
        <v>0</v>
      </c>
      <c r="P24" s="10">
        <f>TI_EHG_E!P24+TI_CO_E!P24+TI_BF_E!P24+TI_GW_E!P24+TI_RPI_E!P24+TI_PF_E!P24+TI_BKBPB_E!P24+TI_CL_E!P24+TI_BNG_E!P24+TI_LBB_E!P24+TI_CPP_E!P24+TI_GTL_E!P24+TI_NSP_E!P24</f>
        <v>0</v>
      </c>
      <c r="Q24" s="10">
        <f>TI_EHG_E!Q24+TI_CO_E!Q24+TI_BF_E!Q24+TI_GW_E!Q24+TI_RPI_E!Q24+TI_PF_E!Q24+TI_BKBPB_E!Q24+TI_CL_E!Q24+TI_BNG_E!Q24+TI_LBB_E!Q24+TI_CPP_E!Q24+TI_GTL_E!Q24+TI_NSP_E!Q24</f>
        <v>0</v>
      </c>
      <c r="R24" s="10">
        <f>TI_EHG_E!R24+TI_CO_E!R24+TI_BF_E!R24+TI_GW_E!R24+TI_RPI_E!R24+TI_PF_E!R24+TI_BKBPB_E!R24+TI_CL_E!R24+TI_BNG_E!R24+TI_LBB_E!R24+TI_CPP_E!R24+TI_GTL_E!R24+TI_NSP_E!R24</f>
        <v>0</v>
      </c>
      <c r="S24" s="10">
        <f>TI_EHG_E!S24+TI_CO_E!S24+TI_BF_E!S24+TI_GW_E!S24+TI_RPI_E!S24+TI_PF_E!S24+TI_BKBPB_E!S24+TI_CL_E!S24+TI_BNG_E!S24+TI_LBB_E!S24+TI_CPP_E!S24+TI_GTL_E!S24+TI_NSP_E!S24</f>
        <v>0</v>
      </c>
      <c r="T24" s="10">
        <f>TI_EHG_E!T24+TI_CO_E!T24+TI_BF_E!T24+TI_GW_E!T24+TI_RPI_E!T24+TI_PF_E!T24+TI_BKBPB_E!T24+TI_CL_E!T24+TI_BNG_E!T24+TI_LBB_E!T24+TI_CPP_E!T24+TI_GTL_E!T24+TI_NSP_E!T24</f>
        <v>0</v>
      </c>
      <c r="U24" s="10">
        <f>TI_EHG_E!U24+TI_CO_E!U24+TI_BF_E!U24+TI_GW_E!U24+TI_RPI_E!U24+TI_PF_E!U24+TI_BKBPB_E!U24+TI_CL_E!U24+TI_BNG_E!U24+TI_LBB_E!U24+TI_CPP_E!U24+TI_GTL_E!U24+TI_NSP_E!U24</f>
        <v>0</v>
      </c>
      <c r="V24" s="10">
        <f>TI_EHG_E!V24+TI_CO_E!V24+TI_BF_E!V24+TI_GW_E!V24+TI_RPI_E!V24+TI_PF_E!V24+TI_BKBPB_E!V24+TI_CL_E!V24+TI_BNG_E!V24+TI_LBB_E!V24+TI_CPP_E!V24+TI_GTL_E!V24+TI_NSP_E!V24</f>
        <v>0</v>
      </c>
      <c r="W24" s="10">
        <f>TI_EHG_E!W24+TI_CO_E!W24+TI_BF_E!W24+TI_GW_E!W24+TI_RPI_E!W24+TI_PF_E!W24+TI_BKBPB_E!W24+TI_CL_E!W24+TI_BNG_E!W24+TI_LBB_E!W24+TI_CPP_E!W24+TI_GTL_E!W24+TI_NSP_E!W24</f>
        <v>0</v>
      </c>
      <c r="X24" s="10">
        <f>TI_EHG_E!X24+TI_CO_E!X24+TI_BF_E!X24+TI_GW_E!X24+TI_RPI_E!X24+TI_PF_E!X24+TI_BKBPB_E!X24+TI_CL_E!X24+TI_BNG_E!X24+TI_LBB_E!X24+TI_CPP_E!X24+TI_GTL_E!X24+TI_NSP_E!X24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TI_EHG_E!C25+TI_CO_E!C25+TI_BF_E!C25+TI_GW_E!C25+TI_RPI_E!C25+TI_PF_E!C25+TI_BKBPB_E!C25+TI_CL_E!C25+TI_BNG_E!C25+TI_LBB_E!C25+TI_CPP_E!C25+TI_GTL_E!C25+TI_NSP_E!C25</f>
        <v>0</v>
      </c>
      <c r="D25" s="37">
        <f>TI_EHG_E!D25+TI_CO_E!D25+TI_BF_E!D25+TI_GW_E!D25+TI_RPI_E!D25+TI_PF_E!D25+TI_BKBPB_E!D25+TI_CL_E!D25+TI_BNG_E!D25+TI_LBB_E!D25+TI_CPP_E!D25+TI_GTL_E!D25+TI_NSP_E!D25</f>
        <v>0</v>
      </c>
      <c r="E25" s="37">
        <f>TI_EHG_E!E25+TI_CO_E!E25+TI_BF_E!E25+TI_GW_E!E25+TI_RPI_E!E25+TI_PF_E!E25+TI_BKBPB_E!E25+TI_CL_E!E25+TI_BNG_E!E25+TI_LBB_E!E25+TI_CPP_E!E25+TI_GTL_E!E25+TI_NSP_E!E25</f>
        <v>0</v>
      </c>
      <c r="F25" s="37">
        <f>TI_EHG_E!F25+TI_CO_E!F25+TI_BF_E!F25+TI_GW_E!F25+TI_RPI_E!F25+TI_PF_E!F25+TI_BKBPB_E!F25+TI_CL_E!F25+TI_BNG_E!F25+TI_LBB_E!F25+TI_CPP_E!F25+TI_GTL_E!F25+TI_NSP_E!F25</f>
        <v>0</v>
      </c>
      <c r="G25" s="37">
        <f>TI_EHG_E!G25+TI_CO_E!G25+TI_BF_E!G25+TI_GW_E!G25+TI_RPI_E!G25+TI_PF_E!G25+TI_BKBPB_E!G25+TI_CL_E!G25+TI_BNG_E!G25+TI_LBB_E!G25+TI_CPP_E!G25+TI_GTL_E!G25+TI_NSP_E!G25</f>
        <v>0</v>
      </c>
      <c r="H25" s="37">
        <f>TI_EHG_E!H25+TI_CO_E!H25+TI_BF_E!H25+TI_GW_E!H25+TI_RPI_E!H25+TI_PF_E!H25+TI_BKBPB_E!H25+TI_CL_E!H25+TI_BNG_E!H25+TI_LBB_E!H25+TI_CPP_E!H25+TI_GTL_E!H25+TI_NSP_E!H25</f>
        <v>0</v>
      </c>
      <c r="I25" s="37">
        <f>TI_EHG_E!I25+TI_CO_E!I25+TI_BF_E!I25+TI_GW_E!I25+TI_RPI_E!I25+TI_PF_E!I25+TI_BKBPB_E!I25+TI_CL_E!I25+TI_BNG_E!I25+TI_LBB_E!I25+TI_CPP_E!I25+TI_GTL_E!I25+TI_NSP_E!I25</f>
        <v>0</v>
      </c>
      <c r="J25" s="37">
        <f>TI_EHG_E!J25+TI_CO_E!J25+TI_BF_E!J25+TI_GW_E!J25+TI_RPI_E!J25+TI_PF_E!J25+TI_BKBPB_E!J25+TI_CL_E!J25+TI_BNG_E!J25+TI_LBB_E!J25+TI_CPP_E!J25+TI_GTL_E!J25+TI_NSP_E!J25</f>
        <v>0</v>
      </c>
      <c r="K25" s="37">
        <f>TI_EHG_E!K25+TI_CO_E!K25+TI_BF_E!K25+TI_GW_E!K25+TI_RPI_E!K25+TI_PF_E!K25+TI_BKBPB_E!K25+TI_CL_E!K25+TI_BNG_E!K25+TI_LBB_E!K25+TI_CPP_E!K25+TI_GTL_E!K25+TI_NSP_E!K25</f>
        <v>0</v>
      </c>
      <c r="L25" s="37">
        <f>TI_EHG_E!L25+TI_CO_E!L25+TI_BF_E!L25+TI_GW_E!L25+TI_RPI_E!L25+TI_PF_E!L25+TI_BKBPB_E!L25+TI_CL_E!L25+TI_BNG_E!L25+TI_LBB_E!L25+TI_CPP_E!L25+TI_GTL_E!L25+TI_NSP_E!L25</f>
        <v>0</v>
      </c>
      <c r="M25" s="37">
        <f>TI_EHG_E!M25+TI_CO_E!M25+TI_BF_E!M25+TI_GW_E!M25+TI_RPI_E!M25+TI_PF_E!M25+TI_BKBPB_E!M25+TI_CL_E!M25+TI_BNG_E!M25+TI_LBB_E!M25+TI_CPP_E!M25+TI_GTL_E!M25+TI_NSP_E!M25</f>
        <v>0</v>
      </c>
      <c r="N25" s="37">
        <f>TI_EHG_E!N25+TI_CO_E!N25+TI_BF_E!N25+TI_GW_E!N25+TI_RPI_E!N25+TI_PF_E!N25+TI_BKBPB_E!N25+TI_CL_E!N25+TI_BNG_E!N25+TI_LBB_E!N25+TI_CPP_E!N25+TI_GTL_E!N25+TI_NSP_E!N25</f>
        <v>0</v>
      </c>
      <c r="O25" s="37">
        <f>TI_EHG_E!O25+TI_CO_E!O25+TI_BF_E!O25+TI_GW_E!O25+TI_RPI_E!O25+TI_PF_E!O25+TI_BKBPB_E!O25+TI_CL_E!O25+TI_BNG_E!O25+TI_LBB_E!O25+TI_CPP_E!O25+TI_GTL_E!O25+TI_NSP_E!O25</f>
        <v>0</v>
      </c>
      <c r="P25" s="37">
        <f>TI_EHG_E!P25+TI_CO_E!P25+TI_BF_E!P25+TI_GW_E!P25+TI_RPI_E!P25+TI_PF_E!P25+TI_BKBPB_E!P25+TI_CL_E!P25+TI_BNG_E!P25+TI_LBB_E!P25+TI_CPP_E!P25+TI_GTL_E!P25+TI_NSP_E!P25</f>
        <v>0</v>
      </c>
      <c r="Q25" s="37">
        <f>TI_EHG_E!Q25+TI_CO_E!Q25+TI_BF_E!Q25+TI_GW_E!Q25+TI_RPI_E!Q25+TI_PF_E!Q25+TI_BKBPB_E!Q25+TI_CL_E!Q25+TI_BNG_E!Q25+TI_LBB_E!Q25+TI_CPP_E!Q25+TI_GTL_E!Q25+TI_NSP_E!Q25</f>
        <v>0</v>
      </c>
      <c r="R25" s="37">
        <f>TI_EHG_E!R25+TI_CO_E!R25+TI_BF_E!R25+TI_GW_E!R25+TI_RPI_E!R25+TI_PF_E!R25+TI_BKBPB_E!R25+TI_CL_E!R25+TI_BNG_E!R25+TI_LBB_E!R25+TI_CPP_E!R25+TI_GTL_E!R25+TI_NSP_E!R25</f>
        <v>0</v>
      </c>
      <c r="S25" s="37">
        <f>TI_EHG_E!S25+TI_CO_E!S25+TI_BF_E!S25+TI_GW_E!S25+TI_RPI_E!S25+TI_PF_E!S25+TI_BKBPB_E!S25+TI_CL_E!S25+TI_BNG_E!S25+TI_LBB_E!S25+TI_CPP_E!S25+TI_GTL_E!S25+TI_NSP_E!S25</f>
        <v>0</v>
      </c>
      <c r="T25" s="37">
        <f>TI_EHG_E!T25+TI_CO_E!T25+TI_BF_E!T25+TI_GW_E!T25+TI_RPI_E!T25+TI_PF_E!T25+TI_BKBPB_E!T25+TI_CL_E!T25+TI_BNG_E!T25+TI_LBB_E!T25+TI_CPP_E!T25+TI_GTL_E!T25+TI_NSP_E!T25</f>
        <v>0</v>
      </c>
      <c r="U25" s="37">
        <f>TI_EHG_E!U25+TI_CO_E!U25+TI_BF_E!U25+TI_GW_E!U25+TI_RPI_E!U25+TI_PF_E!U25+TI_BKBPB_E!U25+TI_CL_E!U25+TI_BNG_E!U25+TI_LBB_E!U25+TI_CPP_E!U25+TI_GTL_E!U25+TI_NSP_E!U25</f>
        <v>0</v>
      </c>
      <c r="V25" s="37">
        <f>TI_EHG_E!V25+TI_CO_E!V25+TI_BF_E!V25+TI_GW_E!V25+TI_RPI_E!V25+TI_PF_E!V25+TI_BKBPB_E!V25+TI_CL_E!V25+TI_BNG_E!V25+TI_LBB_E!V25+TI_CPP_E!V25+TI_GTL_E!V25+TI_NSP_E!V25</f>
        <v>0</v>
      </c>
      <c r="W25" s="37">
        <f>TI_EHG_E!W25+TI_CO_E!W25+TI_BF_E!W25+TI_GW_E!W25+TI_RPI_E!W25+TI_PF_E!W25+TI_BKBPB_E!W25+TI_CL_E!W25+TI_BNG_E!W25+TI_LBB_E!W25+TI_CPP_E!W25+TI_GTL_E!W25+TI_NSP_E!W25</f>
        <v>0</v>
      </c>
      <c r="X25" s="37">
        <f>TI_EHG_E!X25+TI_CO_E!X25+TI_BF_E!X25+TI_GW_E!X25+TI_RPI_E!X25+TI_PF_E!X25+TI_BKBPB_E!X25+TI_CL_E!X25+TI_BNG_E!X25+TI_LBB_E!X25+TI_CPP_E!X25+TI_GTL_E!X25+TI_NSP_E!X25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13571.899914015479</v>
      </c>
      <c r="D26" s="37">
        <f t="shared" si="14"/>
        <v>15073.050558899404</v>
      </c>
      <c r="E26" s="37">
        <f t="shared" si="14"/>
        <v>15461.838950988822</v>
      </c>
      <c r="F26" s="37">
        <f t="shared" si="14"/>
        <v>14066.798538263112</v>
      </c>
      <c r="G26" s="37">
        <f t="shared" si="14"/>
        <v>14564.278331900259</v>
      </c>
      <c r="H26" s="37">
        <f t="shared" si="14"/>
        <v>15904.97042132416</v>
      </c>
      <c r="I26" s="37">
        <f t="shared" si="14"/>
        <v>15491.095700773858</v>
      </c>
      <c r="J26" s="37">
        <f t="shared" si="14"/>
        <v>15283.215133276011</v>
      </c>
      <c r="K26" s="37">
        <f t="shared" si="14"/>
        <v>15444.61719690455</v>
      </c>
      <c r="L26" s="37">
        <f t="shared" si="14"/>
        <v>13113.37532244196</v>
      </c>
      <c r="M26" s="37">
        <f t="shared" si="14"/>
        <v>11901.952106620807</v>
      </c>
      <c r="N26" s="37">
        <f t="shared" si="14"/>
        <v>11340.584092863284</v>
      </c>
      <c r="O26" s="37">
        <f t="shared" si="14"/>
        <v>11093.207222699913</v>
      </c>
      <c r="P26" s="37">
        <f t="shared" si="14"/>
        <v>10998.692261392951</v>
      </c>
      <c r="Q26" s="37">
        <f t="shared" si="14"/>
        <v>12872.280309544283</v>
      </c>
      <c r="R26" s="37">
        <f t="shared" si="14"/>
        <v>12490.195012897677</v>
      </c>
      <c r="S26" s="37">
        <f t="shared" si="14"/>
        <v>12510.646259673258</v>
      </c>
      <c r="T26" s="37">
        <f t="shared" si="14"/>
        <v>12862.705674978499</v>
      </c>
      <c r="U26" s="37">
        <f t="shared" si="14"/>
        <v>12999.150558899404</v>
      </c>
      <c r="V26" s="37">
        <f t="shared" si="14"/>
        <v>13726.540412725704</v>
      </c>
      <c r="W26" s="37">
        <f t="shared" si="14"/>
        <v>12015.353998280307</v>
      </c>
      <c r="X26" s="37">
        <f t="shared" ref="X26" si="15">SUM(X27,X33)</f>
        <v>11637.150816852965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11529.464058469477</v>
      </c>
      <c r="D27" s="29">
        <f t="shared" si="16"/>
        <v>12408.7652622528</v>
      </c>
      <c r="E27" s="29">
        <f t="shared" si="16"/>
        <v>13584.557867583835</v>
      </c>
      <c r="F27" s="29">
        <f t="shared" si="16"/>
        <v>12374.417798796216</v>
      </c>
      <c r="G27" s="29">
        <f t="shared" si="16"/>
        <v>13483.89226139295</v>
      </c>
      <c r="H27" s="29">
        <f t="shared" si="16"/>
        <v>14862.382803095441</v>
      </c>
      <c r="I27" s="29">
        <f t="shared" si="16"/>
        <v>14413.548667239895</v>
      </c>
      <c r="J27" s="29">
        <f t="shared" si="16"/>
        <v>13801.599742046432</v>
      </c>
      <c r="K27" s="29">
        <f t="shared" si="16"/>
        <v>13913.980223559753</v>
      </c>
      <c r="L27" s="29">
        <f t="shared" si="16"/>
        <v>12095.16577815993</v>
      </c>
      <c r="M27" s="29">
        <f t="shared" si="16"/>
        <v>10884.749441100601</v>
      </c>
      <c r="N27" s="29">
        <f t="shared" si="16"/>
        <v>10377.305588993981</v>
      </c>
      <c r="O27" s="29">
        <f t="shared" si="16"/>
        <v>9770.9213241616508</v>
      </c>
      <c r="P27" s="29">
        <f t="shared" si="16"/>
        <v>10043.565950128979</v>
      </c>
      <c r="Q27" s="29">
        <f t="shared" si="16"/>
        <v>11562.403869303527</v>
      </c>
      <c r="R27" s="29">
        <f t="shared" si="16"/>
        <v>11445.931556319862</v>
      </c>
      <c r="S27" s="29">
        <f t="shared" si="16"/>
        <v>12080.544282029234</v>
      </c>
      <c r="T27" s="29">
        <f t="shared" si="16"/>
        <v>12405.278331900254</v>
      </c>
      <c r="U27" s="29">
        <f t="shared" si="16"/>
        <v>12523.969303525371</v>
      </c>
      <c r="V27" s="29">
        <f t="shared" si="16"/>
        <v>13270.069647463451</v>
      </c>
      <c r="W27" s="29">
        <f t="shared" si="16"/>
        <v>11680.587532244193</v>
      </c>
      <c r="X27" s="29">
        <f t="shared" ref="X27" si="17">SUM(X28:X32)</f>
        <v>11317.885898538261</v>
      </c>
    </row>
    <row r="28" spans="1:24" ht="11.25" customHeight="1" x14ac:dyDescent="0.2">
      <c r="A28" s="41" t="s">
        <v>45</v>
      </c>
      <c r="B28" s="9" t="s">
        <v>46</v>
      </c>
      <c r="C28" s="10">
        <f>TI_EHG_E!C28+TI_CO_E!C28+TI_BF_E!C28+TI_GW_E!C28+TI_RPI_E!C28+TI_PF_E!C28+TI_BKBPB_E!C28+TI_CL_E!C28+TI_BNG_E!C28+TI_LBB_E!C28+TI_CPP_E!C28+TI_GTL_E!C28+TI_NSP_E!C28</f>
        <v>10878.095442820295</v>
      </c>
      <c r="D28" s="10">
        <f>TI_EHG_E!D28+TI_CO_E!D28+TI_BF_E!D28+TI_GW_E!D28+TI_RPI_E!D28+TI_PF_E!D28+TI_BKBPB_E!D28+TI_CL_E!D28+TI_BNG_E!D28+TI_LBB_E!D28+TI_CPP_E!D28+TI_GTL_E!D28+TI_NSP_E!D28</f>
        <v>11385.813929492697</v>
      </c>
      <c r="E28" s="10">
        <f>TI_EHG_E!E28+TI_CO_E!E28+TI_BF_E!E28+TI_GW_E!E28+TI_RPI_E!E28+TI_PF_E!E28+TI_BKBPB_E!E28+TI_CL_E!E28+TI_BNG_E!E28+TI_LBB_E!E28+TI_CPP_E!E28+TI_GTL_E!E28+TI_NSP_E!E28</f>
        <v>11962.835339638865</v>
      </c>
      <c r="F28" s="10">
        <f>TI_EHG_E!F28+TI_CO_E!F28+TI_BF_E!F28+TI_GW_E!F28+TI_RPI_E!F28+TI_PF_E!F28+TI_BKBPB_E!F28+TI_CL_E!F28+TI_BNG_E!F28+TI_LBB_E!F28+TI_CPP_E!F28+TI_GTL_E!F28+TI_NSP_E!F28</f>
        <v>10792.139724849527</v>
      </c>
      <c r="G28" s="10">
        <f>TI_EHG_E!G28+TI_CO_E!G28+TI_BF_E!G28+TI_GW_E!G28+TI_RPI_E!G28+TI_PF_E!G28+TI_BKBPB_E!G28+TI_CL_E!G28+TI_BNG_E!G28+TI_LBB_E!G28+TI_CPP_E!G28+TI_GTL_E!G28+TI_NSP_E!G28</f>
        <v>13221.023215821153</v>
      </c>
      <c r="H28" s="10">
        <f>TI_EHG_E!H28+TI_CO_E!H28+TI_BF_E!H28+TI_GW_E!H28+TI_RPI_E!H28+TI_PF_E!H28+TI_BKBPB_E!H28+TI_CL_E!H28+TI_BNG_E!H28+TI_LBB_E!H28+TI_CPP_E!H28+TI_GTL_E!H28+TI_NSP_E!H28</f>
        <v>13801.54849527085</v>
      </c>
      <c r="I28" s="10">
        <f>TI_EHG_E!I28+TI_CO_E!I28+TI_BF_E!I28+TI_GW_E!I28+TI_RPI_E!I28+TI_PF_E!I28+TI_BKBPB_E!I28+TI_CL_E!I28+TI_BNG_E!I28+TI_LBB_E!I28+TI_CPP_E!I28+TI_GTL_E!I28+TI_NSP_E!I28</f>
        <v>13202.808770421323</v>
      </c>
      <c r="J28" s="10">
        <f>TI_EHG_E!J28+TI_CO_E!J28+TI_BF_E!J28+TI_GW_E!J28+TI_RPI_E!J28+TI_PF_E!J28+TI_BKBPB_E!J28+TI_CL_E!J28+TI_BNG_E!J28+TI_LBB_E!J28+TI_CPP_E!J28+TI_GTL_E!J28+TI_NSP_E!J28</f>
        <v>12877.118744625966</v>
      </c>
      <c r="K28" s="10">
        <f>TI_EHG_E!K28+TI_CO_E!K28+TI_BF_E!K28+TI_GW_E!K28+TI_RPI_E!K28+TI_PF_E!K28+TI_BKBPB_E!K28+TI_CL_E!K28+TI_BNG_E!K28+TI_LBB_E!K28+TI_CPP_E!K28+TI_GTL_E!K28+TI_NSP_E!K28</f>
        <v>12858.063886500422</v>
      </c>
      <c r="L28" s="10">
        <f>TI_EHG_E!L28+TI_CO_E!L28+TI_BF_E!L28+TI_GW_E!L28+TI_RPI_E!L28+TI_PF_E!L28+TI_BKBPB_E!L28+TI_CL_E!L28+TI_BNG_E!L28+TI_LBB_E!L28+TI_CPP_E!L28+TI_GTL_E!L28+TI_NSP_E!L28</f>
        <v>11095.695786758382</v>
      </c>
      <c r="M28" s="10">
        <f>TI_EHG_E!M28+TI_CO_E!M28+TI_BF_E!M28+TI_GW_E!M28+TI_RPI_E!M28+TI_PF_E!M28+TI_BKBPB_E!M28+TI_CL_E!M28+TI_BNG_E!M28+TI_LBB_E!M28+TI_CPP_E!M28+TI_GTL_E!M28+TI_NSP_E!M28</f>
        <v>9950.7996560619085</v>
      </c>
      <c r="N28" s="10">
        <f>TI_EHG_E!N28+TI_CO_E!N28+TI_BF_E!N28+TI_GW_E!N28+TI_RPI_E!N28+TI_PF_E!N28+TI_BKBPB_E!N28+TI_CL_E!N28+TI_BNG_E!N28+TI_LBB_E!N28+TI_CPP_E!N28+TI_GTL_E!N28+TI_NSP_E!N28</f>
        <v>9574.7749785038686</v>
      </c>
      <c r="O28" s="10">
        <f>TI_EHG_E!O28+TI_CO_E!O28+TI_BF_E!O28+TI_GW_E!O28+TI_RPI_E!O28+TI_PF_E!O28+TI_BKBPB_E!O28+TI_CL_E!O28+TI_BNG_E!O28+TI_LBB_E!O28+TI_CPP_E!O28+TI_GTL_E!O28+TI_NSP_E!O28</f>
        <v>8985.9097162510752</v>
      </c>
      <c r="P28" s="10">
        <f>TI_EHG_E!P28+TI_CO_E!P28+TI_BF_E!P28+TI_GW_E!P28+TI_RPI_E!P28+TI_PF_E!P28+TI_BKBPB_E!P28+TI_CL_E!P28+TI_BNG_E!P28+TI_LBB_E!P28+TI_CPP_E!P28+TI_GTL_E!P28+TI_NSP_E!P28</f>
        <v>9299.1788478073959</v>
      </c>
      <c r="Q28" s="10">
        <f>TI_EHG_E!Q28+TI_CO_E!Q28+TI_BF_E!Q28+TI_GW_E!Q28+TI_RPI_E!Q28+TI_PF_E!Q28+TI_BKBPB_E!Q28+TI_CL_E!Q28+TI_BNG_E!Q28+TI_LBB_E!Q28+TI_CPP_E!Q28+TI_GTL_E!Q28+TI_NSP_E!Q28</f>
        <v>10320.903955288049</v>
      </c>
      <c r="R28" s="10">
        <f>TI_EHG_E!R28+TI_CO_E!R28+TI_BF_E!R28+TI_GW_E!R28+TI_RPI_E!R28+TI_PF_E!R28+TI_BKBPB_E!R28+TI_CL_E!R28+TI_BNG_E!R28+TI_LBB_E!R28+TI_CPP_E!R28+TI_GTL_E!R28+TI_NSP_E!R28</f>
        <v>10219.22502149613</v>
      </c>
      <c r="S28" s="10">
        <f>TI_EHG_E!S28+TI_CO_E!S28+TI_BF_E!S28+TI_GW_E!S28+TI_RPI_E!S28+TI_PF_E!S28+TI_BKBPB_E!S28+TI_CL_E!S28+TI_BNG_E!S28+TI_LBB_E!S28+TI_CPP_E!S28+TI_GTL_E!S28+TI_NSP_E!S28</f>
        <v>11262.667927773</v>
      </c>
      <c r="T28" s="10">
        <f>TI_EHG_E!T28+TI_CO_E!T28+TI_BF_E!T28+TI_GW_E!T28+TI_RPI_E!T28+TI_PF_E!T28+TI_BKBPB_E!T28+TI_CL_E!T28+TI_BNG_E!T28+TI_LBB_E!T28+TI_CPP_E!T28+TI_GTL_E!T28+TI_NSP_E!T28</f>
        <v>11311.745141874459</v>
      </c>
      <c r="U28" s="10">
        <f>TI_EHG_E!U28+TI_CO_E!U28+TI_BF_E!U28+TI_GW_E!U28+TI_RPI_E!U28+TI_PF_E!U28+TI_BKBPB_E!U28+TI_CL_E!U28+TI_BNG_E!U28+TI_LBB_E!U28+TI_CPP_E!U28+TI_GTL_E!U28+TI_NSP_E!U28</f>
        <v>11520.692347377477</v>
      </c>
      <c r="V28" s="10">
        <f>TI_EHG_E!V28+TI_CO_E!V28+TI_BF_E!V28+TI_GW_E!V28+TI_RPI_E!V28+TI_PF_E!V28+TI_BKBPB_E!V28+TI_CL_E!V28+TI_BNG_E!V28+TI_LBB_E!V28+TI_CPP_E!V28+TI_GTL_E!V28+TI_NSP_E!V28</f>
        <v>12069.095098882197</v>
      </c>
      <c r="W28" s="10">
        <f>TI_EHG_E!W28+TI_CO_E!W28+TI_BF_E!W28+TI_GW_E!W28+TI_RPI_E!W28+TI_PF_E!W28+TI_BKBPB_E!W28+TI_CL_E!W28+TI_BNG_E!W28+TI_LBB_E!W28+TI_CPP_E!W28+TI_GTL_E!W28+TI_NSP_E!W28</f>
        <v>10423.769303525363</v>
      </c>
      <c r="X28" s="10">
        <f>TI_EHG_E!X28+TI_CO_E!X28+TI_BF_E!X28+TI_GW_E!X28+TI_RPI_E!X28+TI_PF_E!X28+TI_BKBPB_E!X28+TI_CL_E!X28+TI_BNG_E!X28+TI_LBB_E!X28+TI_CPP_E!X28+TI_GTL_E!X28+TI_NSP_E!X28</f>
        <v>9889.6874462596734</v>
      </c>
    </row>
    <row r="29" spans="1:24" ht="11.25" customHeight="1" x14ac:dyDescent="0.2">
      <c r="A29" s="41" t="s">
        <v>47</v>
      </c>
      <c r="B29" s="9" t="s">
        <v>48</v>
      </c>
      <c r="C29" s="10">
        <f>TI_EHG_E!C29+TI_CO_E!C29+TI_BF_E!C29+TI_GW_E!C29+TI_RPI_E!C29+TI_PF_E!C29+TI_BKBPB_E!C29+TI_CL_E!C29+TI_BNG_E!C29+TI_LBB_E!C29+TI_CPP_E!C29+TI_GTL_E!C29+TI_NSP_E!C29</f>
        <v>258.64625967325878</v>
      </c>
      <c r="D29" s="10">
        <f>TI_EHG_E!D29+TI_CO_E!D29+TI_BF_E!D29+TI_GW_E!D29+TI_RPI_E!D29+TI_PF_E!D29+TI_BKBPB_E!D29+TI_CL_E!D29+TI_BNG_E!D29+TI_LBB_E!D29+TI_CPP_E!D29+TI_GTL_E!D29+TI_NSP_E!D29</f>
        <v>299.30799656061907</v>
      </c>
      <c r="E29" s="10">
        <f>TI_EHG_E!E29+TI_CO_E!E29+TI_BF_E!E29+TI_GW_E!E29+TI_RPI_E!E29+TI_PF_E!E29+TI_BKBPB_E!E29+TI_CL_E!E29+TI_BNG_E!E29+TI_LBB_E!E29+TI_CPP_E!E29+TI_GTL_E!E29+TI_NSP_E!E29</f>
        <v>312.2498710232158</v>
      </c>
      <c r="F29" s="10">
        <f>TI_EHG_E!F29+TI_CO_E!F29+TI_BF_E!F29+TI_GW_E!F29+TI_RPI_E!F29+TI_PF_E!F29+TI_BKBPB_E!F29+TI_CL_E!F29+TI_BNG_E!F29+TI_LBB_E!F29+TI_CPP_E!F29+TI_GTL_E!F29+TI_NSP_E!F29</f>
        <v>286.00171969045573</v>
      </c>
      <c r="G29" s="10">
        <f>TI_EHG_E!G29+TI_CO_E!G29+TI_BF_E!G29+TI_GW_E!G29+TI_RPI_E!G29+TI_PF_E!G29+TI_BKBPB_E!G29+TI_CL_E!G29+TI_BNG_E!G29+TI_LBB_E!G29+TI_CPP_E!G29+TI_GTL_E!G29+TI_NSP_E!G29</f>
        <v>262.86904557179707</v>
      </c>
      <c r="H29" s="10">
        <f>TI_EHG_E!H29+TI_CO_E!H29+TI_BF_E!H29+TI_GW_E!H29+TI_RPI_E!H29+TI_PF_E!H29+TI_BKBPB_E!H29+TI_CL_E!H29+TI_BNG_E!H29+TI_LBB_E!H29+TI_CPP_E!H29+TI_GTL_E!H29+TI_NSP_E!H29</f>
        <v>260.05571797076527</v>
      </c>
      <c r="I29" s="10">
        <f>TI_EHG_E!I29+TI_CO_E!I29+TI_BF_E!I29+TI_GW_E!I29+TI_RPI_E!I29+TI_PF_E!I29+TI_BKBPB_E!I29+TI_CL_E!I29+TI_BNG_E!I29+TI_LBB_E!I29+TI_CPP_E!I29+TI_GTL_E!I29+TI_NSP_E!I29</f>
        <v>257.64926913155631</v>
      </c>
      <c r="J29" s="10">
        <f>TI_EHG_E!J29+TI_CO_E!J29+TI_BF_E!J29+TI_GW_E!J29+TI_RPI_E!J29+TI_PF_E!J29+TI_BKBPB_E!J29+TI_CL_E!J29+TI_BNG_E!J29+TI_LBB_E!J29+TI_CPP_E!J29+TI_GTL_E!J29+TI_NSP_E!J29</f>
        <v>245.65709372312983</v>
      </c>
      <c r="K29" s="10">
        <f>TI_EHG_E!K29+TI_CO_E!K29+TI_BF_E!K29+TI_GW_E!K29+TI_RPI_E!K29+TI_PF_E!K29+TI_BKBPB_E!K29+TI_CL_E!K29+TI_BNG_E!K29+TI_LBB_E!K29+TI_CPP_E!K29+TI_GTL_E!K29+TI_NSP_E!K29</f>
        <v>156.9699054170249</v>
      </c>
      <c r="L29" s="10">
        <f>TI_EHG_E!L29+TI_CO_E!L29+TI_BF_E!L29+TI_GW_E!L29+TI_RPI_E!L29+TI_PF_E!L29+TI_BKBPB_E!L29+TI_CL_E!L29+TI_BNG_E!L29+TI_LBB_E!L29+TI_CPP_E!L29+TI_GTL_E!L29+TI_NSP_E!L29</f>
        <v>145.29793637145312</v>
      </c>
      <c r="M29" s="10">
        <f>TI_EHG_E!M29+TI_CO_E!M29+TI_BF_E!M29+TI_GW_E!M29+TI_RPI_E!M29+TI_PF_E!M29+TI_BKBPB_E!M29+TI_CL_E!M29+TI_BNG_E!M29+TI_LBB_E!M29+TI_CPP_E!M29+TI_GTL_E!M29+TI_NSP_E!M29</f>
        <v>129.94127257093723</v>
      </c>
      <c r="N29" s="10">
        <f>TI_EHG_E!N29+TI_CO_E!N29+TI_BF_E!N29+TI_GW_E!N29+TI_RPI_E!N29+TI_PF_E!N29+TI_BKBPB_E!N29+TI_CL_E!N29+TI_BNG_E!N29+TI_LBB_E!N29+TI_CPP_E!N29+TI_GTL_E!N29+TI_NSP_E!N29</f>
        <v>178.37386070507307</v>
      </c>
      <c r="O29" s="10">
        <f>TI_EHG_E!O29+TI_CO_E!O29+TI_BF_E!O29+TI_GW_E!O29+TI_RPI_E!O29+TI_PF_E!O29+TI_BKBPB_E!O29+TI_CL_E!O29+TI_BNG_E!O29+TI_LBB_E!O29+TI_CPP_E!O29+TI_GTL_E!O29+TI_NSP_E!O29</f>
        <v>137.02897678417884</v>
      </c>
      <c r="P29" s="10">
        <f>TI_EHG_E!P29+TI_CO_E!P29+TI_BF_E!P29+TI_GW_E!P29+TI_RPI_E!P29+TI_PF_E!P29+TI_BKBPB_E!P29+TI_CL_E!P29+TI_BNG_E!P29+TI_LBB_E!P29+TI_CPP_E!P29+TI_GTL_E!P29+TI_NSP_E!P29</f>
        <v>101.59045571797074</v>
      </c>
      <c r="Q29" s="10">
        <f>TI_EHG_E!Q29+TI_CO_E!Q29+TI_BF_E!Q29+TI_GW_E!Q29+TI_RPI_E!Q29+TI_PF_E!Q29+TI_BKBPB_E!Q29+TI_CL_E!Q29+TI_BNG_E!Q29+TI_LBB_E!Q29+TI_CPP_E!Q29+TI_GTL_E!Q29+TI_NSP_E!Q29</f>
        <v>103.9529664660361</v>
      </c>
      <c r="R29" s="10">
        <f>TI_EHG_E!R29+TI_CO_E!R29+TI_BF_E!R29+TI_GW_E!R29+TI_RPI_E!R29+TI_PF_E!R29+TI_BKBPB_E!R29+TI_CL_E!R29+TI_BNG_E!R29+TI_LBB_E!R29+TI_CPP_E!R29+TI_GTL_E!R29+TI_NSP_E!R29</f>
        <v>120.49097162510752</v>
      </c>
      <c r="S29" s="10">
        <f>TI_EHG_E!S29+TI_CO_E!S29+TI_BF_E!S29+TI_GW_E!S29+TI_RPI_E!S29+TI_PF_E!S29+TI_BKBPB_E!S29+TI_CL_E!S29+TI_BNG_E!S29+TI_LBB_E!S29+TI_CPP_E!S29+TI_GTL_E!S29+TI_NSP_E!S29</f>
        <v>98.046603611349965</v>
      </c>
      <c r="T29" s="10">
        <f>TI_EHG_E!T29+TI_CO_E!T29+TI_BF_E!T29+TI_GW_E!T29+TI_RPI_E!T29+TI_PF_E!T29+TI_BKBPB_E!T29+TI_CL_E!T29+TI_BNG_E!T29+TI_LBB_E!T29+TI_CPP_E!T29+TI_GTL_E!T29+TI_NSP_E!T29</f>
        <v>84.249011177987953</v>
      </c>
      <c r="U29" s="10">
        <f>TI_EHG_E!U29+TI_CO_E!U29+TI_BF_E!U29+TI_GW_E!U29+TI_RPI_E!U29+TI_PF_E!U29+TI_BKBPB_E!U29+TI_CL_E!U29+TI_BNG_E!U29+TI_LBB_E!U29+TI_CPP_E!U29+TI_GTL_E!U29+TI_NSP_E!U29</f>
        <v>87.251418744625965</v>
      </c>
      <c r="V29" s="10">
        <f>TI_EHG_E!V29+TI_CO_E!V29+TI_BF_E!V29+TI_GW_E!V29+TI_RPI_E!V29+TI_PF_E!V29+TI_BKBPB_E!V29+TI_CL_E!V29+TI_BNG_E!V29+TI_LBB_E!V29+TI_CPP_E!V29+TI_GTL_E!V29+TI_NSP_E!V29</f>
        <v>116.80524505588991</v>
      </c>
      <c r="W29" s="10">
        <f>TI_EHG_E!W29+TI_CO_E!W29+TI_BF_E!W29+TI_GW_E!W29+TI_RPI_E!W29+TI_PF_E!W29+TI_BKBPB_E!W29+TI_CL_E!W29+TI_BNG_E!W29+TI_LBB_E!W29+TI_CPP_E!W29+TI_GTL_E!W29+TI_NSP_E!W29</f>
        <v>114.03886500429921</v>
      </c>
      <c r="X29" s="10">
        <f>TI_EHG_E!X29+TI_CO_E!X29+TI_BF_E!X29+TI_GW_E!X29+TI_RPI_E!X29+TI_PF_E!X29+TI_BKBPB_E!X29+TI_CL_E!X29+TI_BNG_E!X29+TI_LBB_E!X29+TI_CPP_E!X29+TI_GTL_E!X29+TI_NSP_E!X29</f>
        <v>121.39329320722268</v>
      </c>
    </row>
    <row r="30" spans="1:24" ht="11.25" customHeight="1" x14ac:dyDescent="0.2">
      <c r="A30" s="41" t="s">
        <v>49</v>
      </c>
      <c r="B30" s="9" t="s">
        <v>50</v>
      </c>
      <c r="C30" s="10">
        <f>TI_EHG_E!C30+TI_CO_E!C30+TI_BF_E!C30+TI_GW_E!C30+TI_RPI_E!C30+TI_PF_E!C30+TI_BKBPB_E!C30+TI_CL_E!C30+TI_BNG_E!C30+TI_LBB_E!C30+TI_CPP_E!C30+TI_GTL_E!C30+TI_NSP_E!C30</f>
        <v>338.92235597592429</v>
      </c>
      <c r="D30" s="10">
        <f>TI_EHG_E!D30+TI_CO_E!D30+TI_BF_E!D30+TI_GW_E!D30+TI_RPI_E!D30+TI_PF_E!D30+TI_BKBPB_E!D30+TI_CL_E!D30+TI_BNG_E!D30+TI_LBB_E!D30+TI_CPP_E!D30+TI_GTL_E!D30+TI_NSP_E!D30</f>
        <v>688.11504729148749</v>
      </c>
      <c r="E30" s="10">
        <f>TI_EHG_E!E30+TI_CO_E!E30+TI_BF_E!E30+TI_GW_E!E30+TI_RPI_E!E30+TI_PF_E!E30+TI_BKBPB_E!E30+TI_CL_E!E30+TI_BNG_E!E30+TI_LBB_E!E30+TI_CPP_E!E30+TI_GTL_E!E30+TI_NSP_E!E30</f>
        <v>0</v>
      </c>
      <c r="F30" s="10">
        <f>TI_EHG_E!F30+TI_CO_E!F30+TI_BF_E!F30+TI_GW_E!F30+TI_RPI_E!F30+TI_PF_E!F30+TI_BKBPB_E!F30+TI_CL_E!F30+TI_BNG_E!F30+TI_LBB_E!F30+TI_CPP_E!F30+TI_GTL_E!F30+TI_NSP_E!F30</f>
        <v>0</v>
      </c>
      <c r="G30" s="10">
        <f>TI_EHG_E!G30+TI_CO_E!G30+TI_BF_E!G30+TI_GW_E!G30+TI_RPI_E!G30+TI_PF_E!G30+TI_BKBPB_E!G30+TI_CL_E!G30+TI_BNG_E!G30+TI_LBB_E!G30+TI_CPP_E!G30+TI_GTL_E!G30+TI_NSP_E!G30</f>
        <v>0</v>
      </c>
      <c r="H30" s="10">
        <f>TI_EHG_E!H30+TI_CO_E!H30+TI_BF_E!H30+TI_GW_E!H30+TI_RPI_E!H30+TI_PF_E!H30+TI_BKBPB_E!H30+TI_CL_E!H30+TI_BNG_E!H30+TI_LBB_E!H30+TI_CPP_E!H30+TI_GTL_E!H30+TI_NSP_E!H30</f>
        <v>163.29896818572661</v>
      </c>
      <c r="I30" s="10">
        <f>TI_EHG_E!I30+TI_CO_E!I30+TI_BF_E!I30+TI_GW_E!I30+TI_RPI_E!I30+TI_PF_E!I30+TI_BKBPB_E!I30+TI_CL_E!I30+TI_BNG_E!I30+TI_LBB_E!I30+TI_CPP_E!I30+TI_GTL_E!I30+TI_NSP_E!I30</f>
        <v>254.70524505588989</v>
      </c>
      <c r="J30" s="10">
        <f>TI_EHG_E!J30+TI_CO_E!J30+TI_BF_E!J30+TI_GW_E!J30+TI_RPI_E!J30+TI_PF_E!J30+TI_BKBPB_E!J30+TI_CL_E!J30+TI_BNG_E!J30+TI_LBB_E!J30+TI_CPP_E!J30+TI_GTL_E!J30+TI_NSP_E!J30</f>
        <v>500.16715391229582</v>
      </c>
      <c r="K30" s="10">
        <f>TI_EHG_E!K30+TI_CO_E!K30+TI_BF_E!K30+TI_GW_E!K30+TI_RPI_E!K30+TI_PF_E!K30+TI_BKBPB_E!K30+TI_CL_E!K30+TI_BNG_E!K30+TI_LBB_E!K30+TI_CPP_E!K30+TI_GTL_E!K30+TI_NSP_E!K30</f>
        <v>614.16835769561476</v>
      </c>
      <c r="L30" s="10">
        <f>TI_EHG_E!L30+TI_CO_E!L30+TI_BF_E!L30+TI_GW_E!L30+TI_RPI_E!L30+TI_PF_E!L30+TI_BKBPB_E!L30+TI_CL_E!L30+TI_BNG_E!L30+TI_LBB_E!L30+TI_CPP_E!L30+TI_GTL_E!L30+TI_NSP_E!L30</f>
        <v>538.16758383490969</v>
      </c>
      <c r="M30" s="10">
        <f>TI_EHG_E!M30+TI_CO_E!M30+TI_BF_E!M30+TI_GW_E!M30+TI_RPI_E!M30+TI_PF_E!M30+TI_BKBPB_E!M30+TI_CL_E!M30+TI_BNG_E!M30+TI_LBB_E!M30+TI_CPP_E!M30+TI_GTL_E!M30+TI_NSP_E!M30</f>
        <v>590.54651762682704</v>
      </c>
      <c r="N30" s="10">
        <f>TI_EHG_E!N30+TI_CO_E!N30+TI_BF_E!N30+TI_GW_E!N30+TI_RPI_E!N30+TI_PF_E!N30+TI_BKBPB_E!N30+TI_CL_E!N30+TI_BNG_E!N30+TI_LBB_E!N30+TI_CPP_E!N30+TI_GTL_E!N30+TI_NSP_E!N30</f>
        <v>497.08607050730859</v>
      </c>
      <c r="O30" s="10">
        <f>TI_EHG_E!O30+TI_CO_E!O30+TI_BF_E!O30+TI_GW_E!O30+TI_RPI_E!O30+TI_PF_E!O30+TI_BKBPB_E!O30+TI_CL_E!O30+TI_BNG_E!O30+TI_LBB_E!O30+TI_CPP_E!O30+TI_GTL_E!O30+TI_NSP_E!O30</f>
        <v>497.08607050730859</v>
      </c>
      <c r="P30" s="10">
        <f>TI_EHG_E!P30+TI_CO_E!P30+TI_BF_E!P30+TI_GW_E!P30+TI_RPI_E!P30+TI_PF_E!P30+TI_BKBPB_E!P30+TI_CL_E!P30+TI_BNG_E!P30+TI_LBB_E!P30+TI_CPP_E!P30+TI_GTL_E!P30+TI_NSP_E!P30</f>
        <v>503.24832330180573</v>
      </c>
      <c r="Q30" s="10">
        <f>TI_EHG_E!Q30+TI_CO_E!Q30+TI_BF_E!Q30+TI_GW_E!Q30+TI_RPI_E!Q30+TI_PF_E!Q30+TI_BKBPB_E!Q30+TI_CL_E!Q30+TI_BNG_E!Q30+TI_LBB_E!Q30+TI_CPP_E!Q30+TI_GTL_E!Q30+TI_NSP_E!Q30</f>
        <v>872.98177128116936</v>
      </c>
      <c r="R30" s="10">
        <f>TI_EHG_E!R30+TI_CO_E!R30+TI_BF_E!R30+TI_GW_E!R30+TI_RPI_E!R30+TI_PF_E!R30+TI_BKBPB_E!R30+TI_CL_E!R30+TI_BNG_E!R30+TI_LBB_E!R30+TI_CPP_E!R30+TI_GTL_E!R30+TI_NSP_E!R30</f>
        <v>933.57695614789327</v>
      </c>
      <c r="S30" s="10">
        <f>TI_EHG_E!S30+TI_CO_E!S30+TI_BF_E!S30+TI_GW_E!S30+TI_RPI_E!S30+TI_PF_E!S30+TI_BKBPB_E!S30+TI_CL_E!S30+TI_BNG_E!S30+TI_LBB_E!S30+TI_CPP_E!S30+TI_GTL_E!S30+TI_NSP_E!S30</f>
        <v>511.46457437661212</v>
      </c>
      <c r="T30" s="10">
        <f>TI_EHG_E!T30+TI_CO_E!T30+TI_BF_E!T30+TI_GW_E!T30+TI_RPI_E!T30+TI_PF_E!T30+TI_BKBPB_E!T30+TI_CL_E!T30+TI_BNG_E!T30+TI_LBB_E!T30+TI_CPP_E!T30+TI_GTL_E!T30+TI_NSP_E!T30</f>
        <v>759.42424763542556</v>
      </c>
      <c r="U30" s="10">
        <f>TI_EHG_E!U30+TI_CO_E!U30+TI_BF_E!U30+TI_GW_E!U30+TI_RPI_E!U30+TI_PF_E!U30+TI_BKBPB_E!U30+TI_CL_E!U30+TI_BNG_E!U30+TI_LBB_E!U30+TI_CPP_E!U30+TI_GTL_E!U30+TI_NSP_E!U30</f>
        <v>678.72588134135856</v>
      </c>
      <c r="V30" s="10">
        <f>TI_EHG_E!V30+TI_CO_E!V30+TI_BF_E!V30+TI_GW_E!V30+TI_RPI_E!V30+TI_PF_E!V30+TI_BKBPB_E!V30+TI_CL_E!V30+TI_BNG_E!V30+TI_LBB_E!V30+TI_CPP_E!V30+TI_GTL_E!V30+TI_NSP_E!V30</f>
        <v>742.82424763542565</v>
      </c>
      <c r="W30" s="10">
        <f>TI_EHG_E!W30+TI_CO_E!W30+TI_BF_E!W30+TI_GW_E!W30+TI_RPI_E!W30+TI_PF_E!W30+TI_BKBPB_E!W30+TI_CL_E!W30+TI_BNG_E!W30+TI_LBB_E!W30+TI_CPP_E!W30+TI_GTL_E!W30+TI_NSP_E!W30</f>
        <v>796.0761822871882</v>
      </c>
      <c r="X30" s="10">
        <f>TI_EHG_E!X30+TI_CO_E!X30+TI_BF_E!X30+TI_GW_E!X30+TI_RPI_E!X30+TI_PF_E!X30+TI_BKBPB_E!X30+TI_CL_E!X30+TI_BNG_E!X30+TI_LBB_E!X30+TI_CPP_E!X30+TI_GTL_E!X30+TI_NSP_E!X30</f>
        <v>941.12364574376602</v>
      </c>
    </row>
    <row r="31" spans="1:24" ht="11.25" customHeight="1" x14ac:dyDescent="0.2">
      <c r="A31" s="41" t="s">
        <v>51</v>
      </c>
      <c r="B31" s="9" t="s">
        <v>52</v>
      </c>
      <c r="C31" s="10">
        <f>TI_EHG_E!C31+TI_CO_E!C31+TI_BF_E!C31+TI_GW_E!C31+TI_RPI_E!C31+TI_PF_E!C31+TI_BKBPB_E!C31+TI_CL_E!C31+TI_BNG_E!C31+TI_LBB_E!C31+TI_CPP_E!C31+TI_GTL_E!C31+TI_NSP_E!C31</f>
        <v>53.79999999999999</v>
      </c>
      <c r="D31" s="10">
        <f>TI_EHG_E!D31+TI_CO_E!D31+TI_BF_E!D31+TI_GW_E!D31+TI_RPI_E!D31+TI_PF_E!D31+TI_BKBPB_E!D31+TI_CL_E!D31+TI_BNG_E!D31+TI_LBB_E!D31+TI_CPP_E!D31+TI_GTL_E!D31+TI_NSP_E!D31</f>
        <v>35.528288907996561</v>
      </c>
      <c r="E31" s="10">
        <f>TI_EHG_E!E31+TI_CO_E!E31+TI_BF_E!E31+TI_GW_E!E31+TI_RPI_E!E31+TI_PF_E!E31+TI_BKBPB_E!E31+TI_CL_E!E31+TI_BNG_E!E31+TI_LBB_E!E31+TI_CPP_E!E31+TI_GTL_E!E31+TI_NSP_E!E31</f>
        <v>0</v>
      </c>
      <c r="F31" s="10">
        <f>TI_EHG_E!F31+TI_CO_E!F31+TI_BF_E!F31+TI_GW_E!F31+TI_RPI_E!F31+TI_PF_E!F31+TI_BKBPB_E!F31+TI_CL_E!F31+TI_BNG_E!F31+TI_LBB_E!F31+TI_CPP_E!F31+TI_GTL_E!F31+TI_NSP_E!F31</f>
        <v>0</v>
      </c>
      <c r="G31" s="10">
        <f>TI_EHG_E!G31+TI_CO_E!G31+TI_BF_E!G31+TI_GW_E!G31+TI_RPI_E!G31+TI_PF_E!G31+TI_BKBPB_E!G31+TI_CL_E!G31+TI_BNG_E!G31+TI_LBB_E!G31+TI_CPP_E!G31+TI_GTL_E!G31+TI_NSP_E!G31</f>
        <v>0</v>
      </c>
      <c r="H31" s="10">
        <f>TI_EHG_E!H31+TI_CO_E!H31+TI_BF_E!H31+TI_GW_E!H31+TI_RPI_E!H31+TI_PF_E!H31+TI_BKBPB_E!H31+TI_CL_E!H31+TI_BNG_E!H31+TI_LBB_E!H31+TI_CPP_E!H31+TI_GTL_E!H31+TI_NSP_E!H31</f>
        <v>337.01152192605332</v>
      </c>
      <c r="I31" s="10">
        <f>TI_EHG_E!I31+TI_CO_E!I31+TI_BF_E!I31+TI_GW_E!I31+TI_RPI_E!I31+TI_PF_E!I31+TI_BKBPB_E!I31+TI_CL_E!I31+TI_BNG_E!I31+TI_LBB_E!I31+TI_CPP_E!I31+TI_GTL_E!I31+TI_NSP_E!I31</f>
        <v>25.37738607050731</v>
      </c>
      <c r="J31" s="10">
        <f>TI_EHG_E!J31+TI_CO_E!J31+TI_BF_E!J31+TI_GW_E!J31+TI_RPI_E!J31+TI_PF_E!J31+TI_BKBPB_E!J31+TI_CL_E!J31+TI_BNG_E!J31+TI_LBB_E!J31+TI_CPP_E!J31+TI_GTL_E!J31+TI_NSP_E!J31</f>
        <v>0</v>
      </c>
      <c r="K31" s="10">
        <f>TI_EHG_E!K31+TI_CO_E!K31+TI_BF_E!K31+TI_GW_E!K31+TI_RPI_E!K31+TI_PF_E!K31+TI_BKBPB_E!K31+TI_CL_E!K31+TI_BNG_E!K31+TI_LBB_E!K31+TI_CPP_E!K31+TI_GTL_E!K31+TI_NSP_E!K31</f>
        <v>231.99312123817711</v>
      </c>
      <c r="L31" s="10">
        <f>TI_EHG_E!L31+TI_CO_E!L31+TI_BF_E!L31+TI_GW_E!L31+TI_RPI_E!L31+TI_PF_E!L31+TI_BKBPB_E!L31+TI_CL_E!L31+TI_BNG_E!L31+TI_LBB_E!L31+TI_CPP_E!L31+TI_GTL_E!L31+TI_NSP_E!L31</f>
        <v>266.26483233018052</v>
      </c>
      <c r="M31" s="10">
        <f>TI_EHG_E!M31+TI_CO_E!M31+TI_BF_E!M31+TI_GW_E!M31+TI_RPI_E!M31+TI_PF_E!M31+TI_BKBPB_E!M31+TI_CL_E!M31+TI_BNG_E!M31+TI_LBB_E!M31+TI_CPP_E!M31+TI_GTL_E!M31+TI_NSP_E!M31</f>
        <v>161.69217540842649</v>
      </c>
      <c r="N31" s="10">
        <f>TI_EHG_E!N31+TI_CO_E!N31+TI_BF_E!N31+TI_GW_E!N31+TI_RPI_E!N31+TI_PF_E!N31+TI_BKBPB_E!N31+TI_CL_E!N31+TI_BNG_E!N31+TI_LBB_E!N31+TI_CPP_E!N31+TI_GTL_E!N31+TI_NSP_E!N31</f>
        <v>77.331040412725699</v>
      </c>
      <c r="O31" s="10">
        <f>TI_EHG_E!O31+TI_CO_E!O31+TI_BF_E!O31+TI_GW_E!O31+TI_RPI_E!O31+TI_PF_E!O31+TI_BKBPB_E!O31+TI_CL_E!O31+TI_BNG_E!O31+TI_LBB_E!O31+TI_CPP_E!O31+TI_GTL_E!O31+TI_NSP_E!O31</f>
        <v>72.937231298366285</v>
      </c>
      <c r="P31" s="10">
        <f>TI_EHG_E!P31+TI_CO_E!P31+TI_BF_E!P31+TI_GW_E!P31+TI_RPI_E!P31+TI_PF_E!P31+TI_BKBPB_E!P31+TI_CL_E!P31+TI_BNG_E!P31+TI_LBB_E!P31+TI_CPP_E!P31+TI_GTL_E!P31+TI_NSP_E!P31</f>
        <v>65.028374892519338</v>
      </c>
      <c r="Q31" s="10">
        <f>TI_EHG_E!Q31+TI_CO_E!Q31+TI_BF_E!Q31+TI_GW_E!Q31+TI_RPI_E!Q31+TI_PF_E!Q31+TI_BKBPB_E!Q31+TI_CL_E!Q31+TI_BNG_E!Q31+TI_LBB_E!Q31+TI_CPP_E!Q31+TI_GTL_E!Q31+TI_NSP_E!Q31</f>
        <v>173.99484092863281</v>
      </c>
      <c r="R31" s="10">
        <f>TI_EHG_E!R31+TI_CO_E!R31+TI_BF_E!R31+TI_GW_E!R31+TI_RPI_E!R31+TI_PF_E!R31+TI_BKBPB_E!R31+TI_CL_E!R31+TI_BNG_E!R31+TI_LBB_E!R31+TI_CPP_E!R31+TI_GTL_E!R31+TI_NSP_E!R31</f>
        <v>84.361134995700766</v>
      </c>
      <c r="S31" s="10">
        <f>TI_EHG_E!S31+TI_CO_E!S31+TI_BF_E!S31+TI_GW_E!S31+TI_RPI_E!S31+TI_PF_E!S31+TI_BKBPB_E!S31+TI_CL_E!S31+TI_BNG_E!S31+TI_LBB_E!S31+TI_CPP_E!S31+TI_GTL_E!S31+TI_NSP_E!S31</f>
        <v>106.33018056749781</v>
      </c>
      <c r="T31" s="10">
        <f>TI_EHG_E!T31+TI_CO_E!T31+TI_BF_E!T31+TI_GW_E!T31+TI_RPI_E!T31+TI_PF_E!T31+TI_BKBPB_E!T31+TI_CL_E!T31+TI_BNG_E!T31+TI_LBB_E!T31+TI_CPP_E!T31+TI_GTL_E!T31+TI_NSP_E!T31</f>
        <v>165.02184006878761</v>
      </c>
      <c r="U31" s="10">
        <f>TI_EHG_E!U31+TI_CO_E!U31+TI_BF_E!U31+TI_GW_E!U31+TI_RPI_E!U31+TI_PF_E!U31+TI_BKBPB_E!U31+TI_CL_E!U31+TI_BNG_E!U31+TI_LBB_E!U31+TI_CPP_E!U31+TI_GTL_E!U31+TI_NSP_E!U31</f>
        <v>161.6332760103181</v>
      </c>
      <c r="V31" s="10">
        <f>TI_EHG_E!V31+TI_CO_E!V31+TI_BF_E!V31+TI_GW_E!V31+TI_RPI_E!V31+TI_PF_E!V31+TI_BKBPB_E!V31+TI_CL_E!V31+TI_BNG_E!V31+TI_LBB_E!V31+TI_CPP_E!V31+TI_GTL_E!V31+TI_NSP_E!V31</f>
        <v>253.0675838349097</v>
      </c>
      <c r="W31" s="10">
        <f>TI_EHG_E!W31+TI_CO_E!W31+TI_BF_E!W31+TI_GW_E!W31+TI_RPI_E!W31+TI_PF_E!W31+TI_BKBPB_E!W31+TI_CL_E!W31+TI_BNG_E!W31+TI_LBB_E!W31+TI_CPP_E!W31+TI_GTL_E!W31+TI_NSP_E!W31</f>
        <v>250.40051590713671</v>
      </c>
      <c r="X31" s="10">
        <f>TI_EHG_E!X31+TI_CO_E!X31+TI_BF_E!X31+TI_GW_E!X31+TI_RPI_E!X31+TI_PF_E!X31+TI_BKBPB_E!X31+TI_CL_E!X31+TI_BNG_E!X31+TI_LBB_E!X31+TI_CPP_E!X31+TI_GTL_E!X31+TI_NSP_E!X31</f>
        <v>291.73482373172828</v>
      </c>
    </row>
    <row r="32" spans="1:24" ht="11.25" customHeight="1" x14ac:dyDescent="0.2">
      <c r="A32" s="41" t="s">
        <v>53</v>
      </c>
      <c r="B32" s="9" t="s">
        <v>54</v>
      </c>
      <c r="C32" s="10">
        <f>TI_EHG_E!C32+TI_CO_E!C32+TI_BF_E!C32+TI_GW_E!C32+TI_RPI_E!C32+TI_PF_E!C32+TI_BKBPB_E!C32+TI_CL_E!C32+TI_BNG_E!C32+TI_LBB_E!C32+TI_CPP_E!C32+TI_GTL_E!C32+TI_NSP_E!C32</f>
        <v>0</v>
      </c>
      <c r="D32" s="10">
        <f>TI_EHG_E!D32+TI_CO_E!D32+TI_BF_E!D32+TI_GW_E!D32+TI_RPI_E!D32+TI_PF_E!D32+TI_BKBPB_E!D32+TI_CL_E!D32+TI_BNG_E!D32+TI_LBB_E!D32+TI_CPP_E!D32+TI_GTL_E!D32+TI_NSP_E!D32</f>
        <v>0</v>
      </c>
      <c r="E32" s="10">
        <f>TI_EHG_E!E32+TI_CO_E!E32+TI_BF_E!E32+TI_GW_E!E32+TI_RPI_E!E32+TI_PF_E!E32+TI_BKBPB_E!E32+TI_CL_E!E32+TI_BNG_E!E32+TI_LBB_E!E32+TI_CPP_E!E32+TI_GTL_E!E32+TI_NSP_E!E32</f>
        <v>1309.4726569217539</v>
      </c>
      <c r="F32" s="10">
        <f>TI_EHG_E!F32+TI_CO_E!F32+TI_BF_E!F32+TI_GW_E!F32+TI_RPI_E!F32+TI_PF_E!F32+TI_BKBPB_E!F32+TI_CL_E!F32+TI_BNG_E!F32+TI_LBB_E!F32+TI_CPP_E!F32+TI_GTL_E!F32+TI_NSP_E!F32</f>
        <v>1296.2763542562341</v>
      </c>
      <c r="G32" s="10">
        <f>TI_EHG_E!G32+TI_CO_E!G32+TI_BF_E!G32+TI_GW_E!G32+TI_RPI_E!G32+TI_PF_E!G32+TI_BKBPB_E!G32+TI_CL_E!G32+TI_BNG_E!G32+TI_LBB_E!G32+TI_CPP_E!G32+TI_GTL_E!G32+TI_NSP_E!G32</f>
        <v>0</v>
      </c>
      <c r="H32" s="10">
        <f>TI_EHG_E!H32+TI_CO_E!H32+TI_BF_E!H32+TI_GW_E!H32+TI_RPI_E!H32+TI_PF_E!H32+TI_BKBPB_E!H32+TI_CL_E!H32+TI_BNG_E!H32+TI_LBB_E!H32+TI_CPP_E!H32+TI_GTL_E!H32+TI_NSP_E!H32</f>
        <v>300.46809974204638</v>
      </c>
      <c r="I32" s="10">
        <f>TI_EHG_E!I32+TI_CO_E!I32+TI_BF_E!I32+TI_GW_E!I32+TI_RPI_E!I32+TI_PF_E!I32+TI_BKBPB_E!I32+TI_CL_E!I32+TI_BNG_E!I32+TI_LBB_E!I32+TI_CPP_E!I32+TI_GTL_E!I32+TI_NSP_E!I32</f>
        <v>673.00799656061906</v>
      </c>
      <c r="J32" s="10">
        <f>TI_EHG_E!J32+TI_CO_E!J32+TI_BF_E!J32+TI_GW_E!J32+TI_RPI_E!J32+TI_PF_E!J32+TI_BKBPB_E!J32+TI_CL_E!J32+TI_BNG_E!J32+TI_LBB_E!J32+TI_CPP_E!J32+TI_GTL_E!J32+TI_NSP_E!J32</f>
        <v>178.6567497850387</v>
      </c>
      <c r="K32" s="10">
        <f>TI_EHG_E!K32+TI_CO_E!K32+TI_BF_E!K32+TI_GW_E!K32+TI_RPI_E!K32+TI_PF_E!K32+TI_BKBPB_E!K32+TI_CL_E!K32+TI_BNG_E!K32+TI_LBB_E!K32+TI_CPP_E!K32+TI_GTL_E!K32+TI_NSP_E!K32</f>
        <v>52.784952708512463</v>
      </c>
      <c r="L32" s="10">
        <f>TI_EHG_E!L32+TI_CO_E!L32+TI_BF_E!L32+TI_GW_E!L32+TI_RPI_E!L32+TI_PF_E!L32+TI_BKBPB_E!L32+TI_CL_E!L32+TI_BNG_E!L32+TI_LBB_E!L32+TI_CPP_E!L32+TI_GTL_E!L32+TI_NSP_E!L32</f>
        <v>49.739638865004302</v>
      </c>
      <c r="M32" s="10">
        <f>TI_EHG_E!M32+TI_CO_E!M32+TI_BF_E!M32+TI_GW_E!M32+TI_RPI_E!M32+TI_PF_E!M32+TI_BKBPB_E!M32+TI_CL_E!M32+TI_BNG_E!M32+TI_LBB_E!M32+TI_CPP_E!M32+TI_GTL_E!M32+TI_NSP_E!M32</f>
        <v>51.769819432502153</v>
      </c>
      <c r="N32" s="10">
        <f>TI_EHG_E!N32+TI_CO_E!N32+TI_BF_E!N32+TI_GW_E!N32+TI_RPI_E!N32+TI_PF_E!N32+TI_BKBPB_E!N32+TI_CL_E!N32+TI_BNG_E!N32+TI_LBB_E!N32+TI_CPP_E!N32+TI_GTL_E!N32+TI_NSP_E!N32</f>
        <v>49.739638865004302</v>
      </c>
      <c r="O32" s="10">
        <f>TI_EHG_E!O32+TI_CO_E!O32+TI_BF_E!O32+TI_GW_E!O32+TI_RPI_E!O32+TI_PF_E!O32+TI_BKBPB_E!O32+TI_CL_E!O32+TI_BNG_E!O32+TI_LBB_E!O32+TI_CPP_E!O32+TI_GTL_E!O32+TI_NSP_E!O32</f>
        <v>77.959329320722262</v>
      </c>
      <c r="P32" s="10">
        <f>TI_EHG_E!P32+TI_CO_E!P32+TI_BF_E!P32+TI_GW_E!P32+TI_RPI_E!P32+TI_PF_E!P32+TI_BKBPB_E!P32+TI_CL_E!P32+TI_BNG_E!P32+TI_LBB_E!P32+TI_CPP_E!P32+TI_GTL_E!P32+TI_NSP_E!P32</f>
        <v>74.519948409286329</v>
      </c>
      <c r="Q32" s="10">
        <f>TI_EHG_E!Q32+TI_CO_E!Q32+TI_BF_E!Q32+TI_GW_E!Q32+TI_RPI_E!Q32+TI_PF_E!Q32+TI_BKBPB_E!Q32+TI_CL_E!Q32+TI_BNG_E!Q32+TI_LBB_E!Q32+TI_CPP_E!Q32+TI_GTL_E!Q32+TI_NSP_E!Q32</f>
        <v>90.570335339638859</v>
      </c>
      <c r="R32" s="10">
        <f>TI_EHG_E!R32+TI_CO_E!R32+TI_BF_E!R32+TI_GW_E!R32+TI_RPI_E!R32+TI_PF_E!R32+TI_BKBPB_E!R32+TI_CL_E!R32+TI_BNG_E!R32+TI_LBB_E!R32+TI_CPP_E!R32+TI_GTL_E!R32+TI_NSP_E!R32</f>
        <v>88.277472055030088</v>
      </c>
      <c r="S32" s="10">
        <f>TI_EHG_E!S32+TI_CO_E!S32+TI_BF_E!S32+TI_GW_E!S32+TI_RPI_E!S32+TI_PF_E!S32+TI_BKBPB_E!S32+TI_CL_E!S32+TI_BNG_E!S32+TI_LBB_E!S32+TI_CPP_E!S32+TI_GTL_E!S32+TI_NSP_E!S32</f>
        <v>102.03499570077381</v>
      </c>
      <c r="T32" s="10">
        <f>TI_EHG_E!T32+TI_CO_E!T32+TI_BF_E!T32+TI_GW_E!T32+TI_RPI_E!T32+TI_PF_E!T32+TI_BKBPB_E!T32+TI_CL_E!T32+TI_BNG_E!T32+TI_LBB_E!T32+TI_CPP_E!T32+TI_GTL_E!T32+TI_NSP_E!T32</f>
        <v>84.838091143594156</v>
      </c>
      <c r="U32" s="10">
        <f>TI_EHG_E!U32+TI_CO_E!U32+TI_BF_E!U32+TI_GW_E!U32+TI_RPI_E!U32+TI_PF_E!U32+TI_BKBPB_E!U32+TI_CL_E!U32+TI_BNG_E!U32+TI_LBB_E!U32+TI_CPP_E!U32+TI_GTL_E!U32+TI_NSP_E!U32</f>
        <v>75.666380051590707</v>
      </c>
      <c r="V32" s="10">
        <f>TI_EHG_E!V32+TI_CO_E!V32+TI_BF_E!V32+TI_GW_E!V32+TI_RPI_E!V32+TI_PF_E!V32+TI_BKBPB_E!V32+TI_CL_E!V32+TI_BNG_E!V32+TI_LBB_E!V32+TI_CPP_E!V32+TI_GTL_E!V32+TI_NSP_E!V32</f>
        <v>88.277472055030088</v>
      </c>
      <c r="W32" s="10">
        <f>TI_EHG_E!W32+TI_CO_E!W32+TI_BF_E!W32+TI_GW_E!W32+TI_RPI_E!W32+TI_PF_E!W32+TI_BKBPB_E!W32+TI_CL_E!W32+TI_BNG_E!W32+TI_LBB_E!W32+TI_CPP_E!W32+TI_GTL_E!W32+TI_NSP_E!W32</f>
        <v>96.302665520206361</v>
      </c>
      <c r="X32" s="10">
        <f>TI_EHG_E!X32+TI_CO_E!X32+TI_BF_E!X32+TI_GW_E!X32+TI_RPI_E!X32+TI_PF_E!X32+TI_BKBPB_E!X32+TI_CL_E!X32+TI_BNG_E!X32+TI_LBB_E!X32+TI_CPP_E!X32+TI_GTL_E!X32+TI_NSP_E!X32</f>
        <v>73.946689595872741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2042.4358555460017</v>
      </c>
      <c r="D33" s="29">
        <f t="shared" si="18"/>
        <v>2664.285296646603</v>
      </c>
      <c r="E33" s="29">
        <f t="shared" si="18"/>
        <v>1877.2810834049872</v>
      </c>
      <c r="F33" s="29">
        <f t="shared" si="18"/>
        <v>1692.3807394668961</v>
      </c>
      <c r="G33" s="29">
        <f t="shared" si="18"/>
        <v>1080.3860705073087</v>
      </c>
      <c r="H33" s="29">
        <f t="shared" si="18"/>
        <v>1042.5876182287188</v>
      </c>
      <c r="I33" s="29">
        <f t="shared" si="18"/>
        <v>1077.5470335339637</v>
      </c>
      <c r="J33" s="29">
        <f t="shared" si="18"/>
        <v>1481.6153912295786</v>
      </c>
      <c r="K33" s="29">
        <f t="shared" si="18"/>
        <v>1530.6369733447978</v>
      </c>
      <c r="L33" s="29">
        <f t="shared" si="18"/>
        <v>1018.2095442820291</v>
      </c>
      <c r="M33" s="29">
        <f t="shared" si="18"/>
        <v>1017.2026655202064</v>
      </c>
      <c r="N33" s="29">
        <f t="shared" si="18"/>
        <v>963.27850386930334</v>
      </c>
      <c r="O33" s="29">
        <f t="shared" si="18"/>
        <v>1322.2858985382627</v>
      </c>
      <c r="P33" s="29">
        <f t="shared" si="18"/>
        <v>955.12631126397253</v>
      </c>
      <c r="Q33" s="29">
        <f t="shared" si="18"/>
        <v>1309.8764402407564</v>
      </c>
      <c r="R33" s="29">
        <f t="shared" si="18"/>
        <v>1044.2634565778158</v>
      </c>
      <c r="S33" s="29">
        <f t="shared" si="18"/>
        <v>430.10197764402409</v>
      </c>
      <c r="T33" s="29">
        <f t="shared" si="18"/>
        <v>457.42734307824588</v>
      </c>
      <c r="U33" s="29">
        <f t="shared" si="18"/>
        <v>475.18125537403267</v>
      </c>
      <c r="V33" s="29">
        <f t="shared" si="18"/>
        <v>456.47076526225277</v>
      </c>
      <c r="W33" s="29">
        <f t="shared" si="18"/>
        <v>334.76646603611351</v>
      </c>
      <c r="X33" s="29">
        <f t="shared" ref="X33" si="19">SUM(X34:X50)</f>
        <v>319.26491831470338</v>
      </c>
    </row>
    <row r="34" spans="1:24" ht="11.25" customHeight="1" x14ac:dyDescent="0.2">
      <c r="A34" s="41" t="s">
        <v>55</v>
      </c>
      <c r="B34" s="9" t="s">
        <v>56</v>
      </c>
      <c r="C34" s="10">
        <f>TI_EHG_E!C34+TI_CO_E!C34+TI_BF_E!C34+TI_GW_E!C34+TI_RPI_E!C34+TI_PF_E!C34+TI_BKBPB_E!C34+TI_CL_E!C34+TI_BNG_E!C34+TI_LBB_E!C34+TI_CPP_E!C34+TI_GTL_E!C34+TI_NSP_E!C34</f>
        <v>62.661220980223561</v>
      </c>
      <c r="D34" s="10">
        <f>TI_EHG_E!D34+TI_CO_E!D34+TI_BF_E!D34+TI_GW_E!D34+TI_RPI_E!D34+TI_PF_E!D34+TI_BKBPB_E!D34+TI_CL_E!D34+TI_BNG_E!D34+TI_LBB_E!D34+TI_CPP_E!D34+TI_GTL_E!D34+TI_NSP_E!D34</f>
        <v>88.671539122957853</v>
      </c>
      <c r="E34" s="10">
        <f>TI_EHG_E!E34+TI_CO_E!E34+TI_BF_E!E34+TI_GW_E!E34+TI_RPI_E!E34+TI_PF_E!E34+TI_BKBPB_E!E34+TI_CL_E!E34+TI_BNG_E!E34+TI_LBB_E!E34+TI_CPP_E!E34+TI_GTL_E!E34+TI_NSP_E!E34</f>
        <v>46.109200343938085</v>
      </c>
      <c r="F34" s="10">
        <f>TI_EHG_E!F34+TI_CO_E!F34+TI_BF_E!F34+TI_GW_E!F34+TI_RPI_E!F34+TI_PF_E!F34+TI_BKBPB_E!F34+TI_CL_E!F34+TI_BNG_E!F34+TI_LBB_E!F34+TI_CPP_E!F34+TI_GTL_E!F34+TI_NSP_E!F34</f>
        <v>1.182287188306105</v>
      </c>
      <c r="G34" s="10">
        <f>TI_EHG_E!G34+TI_CO_E!G34+TI_BF_E!G34+TI_GW_E!G34+TI_RPI_E!G34+TI_PF_E!G34+TI_BKBPB_E!G34+TI_CL_E!G34+TI_BNG_E!G34+TI_LBB_E!G34+TI_CPP_E!G34+TI_GTL_E!G34+TI_NSP_E!G34</f>
        <v>14.187446259673257</v>
      </c>
      <c r="H34" s="10">
        <f>TI_EHG_E!H34+TI_CO_E!H34+TI_BF_E!H34+TI_GW_E!H34+TI_RPI_E!H34+TI_PF_E!H34+TI_BKBPB_E!H34+TI_CL_E!H34+TI_BNG_E!H34+TI_LBB_E!H34+TI_CPP_E!H34+TI_GTL_E!H34+TI_NSP_E!H34</f>
        <v>14.94651762682717</v>
      </c>
      <c r="I34" s="10">
        <f>TI_EHG_E!I34+TI_CO_E!I34+TI_BF_E!I34+TI_GW_E!I34+TI_RPI_E!I34+TI_PF_E!I34+TI_BKBPB_E!I34+TI_CL_E!I34+TI_BNG_E!I34+TI_LBB_E!I34+TI_CPP_E!I34+TI_GTL_E!I34+TI_NSP_E!I34</f>
        <v>29.894926913155626</v>
      </c>
      <c r="J34" s="10">
        <f>TI_EHG_E!J34+TI_CO_E!J34+TI_BF_E!J34+TI_GW_E!J34+TI_RPI_E!J34+TI_PF_E!J34+TI_BKBPB_E!J34+TI_CL_E!J34+TI_BNG_E!J34+TI_LBB_E!J34+TI_CPP_E!J34+TI_GTL_E!J34+TI_NSP_E!J34</f>
        <v>45.989337919174538</v>
      </c>
      <c r="K34" s="10">
        <f>TI_EHG_E!K34+TI_CO_E!K34+TI_BF_E!K34+TI_GW_E!K34+TI_RPI_E!K34+TI_PF_E!K34+TI_BKBPB_E!K34+TI_CL_E!K34+TI_BNG_E!K34+TI_LBB_E!K34+TI_CPP_E!K34+TI_GTL_E!K34+TI_NSP_E!K34</f>
        <v>51.741186586414443</v>
      </c>
      <c r="L34" s="10">
        <f>TI_EHG_E!L34+TI_CO_E!L34+TI_BF_E!L34+TI_GW_E!L34+TI_RPI_E!L34+TI_PF_E!L34+TI_BKBPB_E!L34+TI_CL_E!L34+TI_BNG_E!L34+TI_LBB_E!L34+TI_CPP_E!L34+TI_GTL_E!L34+TI_NSP_E!L34</f>
        <v>34.494067067927773</v>
      </c>
      <c r="M34" s="10">
        <f>TI_EHG_E!M34+TI_CO_E!M34+TI_BF_E!M34+TI_GW_E!M34+TI_RPI_E!M34+TI_PF_E!M34+TI_BKBPB_E!M34+TI_CL_E!M34+TI_BNG_E!M34+TI_LBB_E!M34+TI_CPP_E!M34+TI_GTL_E!M34+TI_NSP_E!M34</f>
        <v>148.32467755803955</v>
      </c>
      <c r="N34" s="10">
        <f>TI_EHG_E!N34+TI_CO_E!N34+TI_BF_E!N34+TI_GW_E!N34+TI_RPI_E!N34+TI_PF_E!N34+TI_BKBPB_E!N34+TI_CL_E!N34+TI_BNG_E!N34+TI_LBB_E!N34+TI_CPP_E!N34+TI_GTL_E!N34+TI_NSP_E!N34</f>
        <v>173.62046431642301</v>
      </c>
      <c r="O34" s="10">
        <f>TI_EHG_E!O34+TI_CO_E!O34+TI_BF_E!O34+TI_GW_E!O34+TI_RPI_E!O34+TI_PF_E!O34+TI_BKBPB_E!O34+TI_CL_E!O34+TI_BNG_E!O34+TI_LBB_E!O34+TI_CPP_E!O34+TI_GTL_E!O34+TI_NSP_E!O34</f>
        <v>171.32080825451419</v>
      </c>
      <c r="P34" s="10">
        <f>TI_EHG_E!P34+TI_CO_E!P34+TI_BF_E!P34+TI_GW_E!P34+TI_RPI_E!P34+TI_PF_E!P34+TI_BKBPB_E!P34+TI_CL_E!P34+TI_BNG_E!P34+TI_LBB_E!P34+TI_CPP_E!P34+TI_GTL_E!P34+TI_NSP_E!P34</f>
        <v>111.5310404127257</v>
      </c>
      <c r="Q34" s="10">
        <f>TI_EHG_E!Q34+TI_CO_E!Q34+TI_BF_E!Q34+TI_GW_E!Q34+TI_RPI_E!Q34+TI_PF_E!Q34+TI_BKBPB_E!Q34+TI_CL_E!Q34+TI_BNG_E!Q34+TI_LBB_E!Q34+TI_CPP_E!Q34+TI_GTL_E!Q34+TI_NSP_E!Q34</f>
        <v>110.38125537403266</v>
      </c>
      <c r="R34" s="10">
        <f>TI_EHG_E!R34+TI_CO_E!R34+TI_BF_E!R34+TI_GW_E!R34+TI_RPI_E!R34+TI_PF_E!R34+TI_BKBPB_E!R34+TI_CL_E!R34+TI_BNG_E!R34+TI_LBB_E!R34+TI_CPP_E!R34+TI_GTL_E!R34+TI_NSP_E!R34</f>
        <v>94.283834909716262</v>
      </c>
      <c r="S34" s="10">
        <f>TI_EHG_E!S34+TI_CO_E!S34+TI_BF_E!S34+TI_GW_E!S34+TI_RPI_E!S34+TI_PF_E!S34+TI_BKBPB_E!S34+TI_CL_E!S34+TI_BNG_E!S34+TI_LBB_E!S34+TI_CPP_E!S34+TI_GTL_E!S34+TI_NSP_E!S34</f>
        <v>171.32080825451416</v>
      </c>
      <c r="T34" s="10">
        <f>TI_EHG_E!T34+TI_CO_E!T34+TI_BF_E!T34+TI_GW_E!T34+TI_RPI_E!T34+TI_PF_E!T34+TI_BKBPB_E!T34+TI_CL_E!T34+TI_BNG_E!T34+TI_LBB_E!T34+TI_CPP_E!T34+TI_GTL_E!T34+TI_NSP_E!T34</f>
        <v>159.61315563198625</v>
      </c>
      <c r="U34" s="10">
        <f>TI_EHG_E!U34+TI_CO_E!U34+TI_BF_E!U34+TI_GW_E!U34+TI_RPI_E!U34+TI_PF_E!U34+TI_BKBPB_E!U34+TI_CL_E!U34+TI_BNG_E!U34+TI_LBB_E!U34+TI_CPP_E!U34+TI_GTL_E!U34+TI_NSP_E!U34</f>
        <v>157.05219260533102</v>
      </c>
      <c r="V34" s="10">
        <f>TI_EHG_E!V34+TI_CO_E!V34+TI_BF_E!V34+TI_GW_E!V34+TI_RPI_E!V34+TI_PF_E!V34+TI_BKBPB_E!V34+TI_CL_E!V34+TI_BNG_E!V34+TI_LBB_E!V34+TI_CPP_E!V34+TI_GTL_E!V34+TI_NSP_E!V34</f>
        <v>220.14608770421319</v>
      </c>
      <c r="W34" s="10">
        <f>TI_EHG_E!W34+TI_CO_E!W34+TI_BF_E!W34+TI_GW_E!W34+TI_RPI_E!W34+TI_PF_E!W34+TI_BKBPB_E!W34+TI_CL_E!W34+TI_BNG_E!W34+TI_LBB_E!W34+TI_CPP_E!W34+TI_GTL_E!W34+TI_NSP_E!W34</f>
        <v>149.55700773860707</v>
      </c>
      <c r="X34" s="10">
        <f>TI_EHG_E!X34+TI_CO_E!X34+TI_BF_E!X34+TI_GW_E!X34+TI_RPI_E!X34+TI_PF_E!X34+TI_BKBPB_E!X34+TI_CL_E!X34+TI_BNG_E!X34+TI_LBB_E!X34+TI_CPP_E!X34+TI_GTL_E!X34+TI_NSP_E!X34</f>
        <v>161.62184006878761</v>
      </c>
    </row>
    <row r="35" spans="1:24" ht="11.25" customHeight="1" x14ac:dyDescent="0.2">
      <c r="A35" s="41" t="s">
        <v>57</v>
      </c>
      <c r="B35" s="9" t="s">
        <v>58</v>
      </c>
      <c r="C35" s="10">
        <f>TI_EHG_E!C35+TI_CO_E!C35+TI_BF_E!C35+TI_GW_E!C35+TI_RPI_E!C35+TI_PF_E!C35+TI_BKBPB_E!C35+TI_CL_E!C35+TI_BNG_E!C35+TI_LBB_E!C35+TI_CPP_E!C35+TI_GTL_E!C35+TI_NSP_E!C35</f>
        <v>0</v>
      </c>
      <c r="D35" s="10">
        <f>TI_EHG_E!D35+TI_CO_E!D35+TI_BF_E!D35+TI_GW_E!D35+TI_RPI_E!D35+TI_PF_E!D35+TI_BKBPB_E!D35+TI_CL_E!D35+TI_BNG_E!D35+TI_LBB_E!D35+TI_CPP_E!D35+TI_GTL_E!D35+TI_NSP_E!D35</f>
        <v>0</v>
      </c>
      <c r="E35" s="10">
        <f>TI_EHG_E!E35+TI_CO_E!E35+TI_BF_E!E35+TI_GW_E!E35+TI_RPI_E!E35+TI_PF_E!E35+TI_BKBPB_E!E35+TI_CL_E!E35+TI_BNG_E!E35+TI_LBB_E!E35+TI_CPP_E!E35+TI_GTL_E!E35+TI_NSP_E!E35</f>
        <v>0</v>
      </c>
      <c r="F35" s="10">
        <f>TI_EHG_E!F35+TI_CO_E!F35+TI_BF_E!F35+TI_GW_E!F35+TI_RPI_E!F35+TI_PF_E!F35+TI_BKBPB_E!F35+TI_CL_E!F35+TI_BNG_E!F35+TI_LBB_E!F35+TI_CPP_E!F35+TI_GTL_E!F35+TI_NSP_E!F35</f>
        <v>0</v>
      </c>
      <c r="G35" s="10">
        <f>TI_EHG_E!G35+TI_CO_E!G35+TI_BF_E!G35+TI_GW_E!G35+TI_RPI_E!G35+TI_PF_E!G35+TI_BKBPB_E!G35+TI_CL_E!G35+TI_BNG_E!G35+TI_LBB_E!G35+TI_CPP_E!G35+TI_GTL_E!G35+TI_NSP_E!G35</f>
        <v>0</v>
      </c>
      <c r="H35" s="10">
        <f>TI_EHG_E!H35+TI_CO_E!H35+TI_BF_E!H35+TI_GW_E!H35+TI_RPI_E!H35+TI_PF_E!H35+TI_BKBPB_E!H35+TI_CL_E!H35+TI_BNG_E!H35+TI_LBB_E!H35+TI_CPP_E!H35+TI_GTL_E!H35+TI_NSP_E!H35</f>
        <v>0</v>
      </c>
      <c r="I35" s="10">
        <f>TI_EHG_E!I35+TI_CO_E!I35+TI_BF_E!I35+TI_GW_E!I35+TI_RPI_E!I35+TI_PF_E!I35+TI_BKBPB_E!I35+TI_CL_E!I35+TI_BNG_E!I35+TI_LBB_E!I35+TI_CPP_E!I35+TI_GTL_E!I35+TI_NSP_E!I35</f>
        <v>0</v>
      </c>
      <c r="J35" s="10">
        <f>TI_EHG_E!J35+TI_CO_E!J35+TI_BF_E!J35+TI_GW_E!J35+TI_RPI_E!J35+TI_PF_E!J35+TI_BKBPB_E!J35+TI_CL_E!J35+TI_BNG_E!J35+TI_LBB_E!J35+TI_CPP_E!J35+TI_GTL_E!J35+TI_NSP_E!J35</f>
        <v>0</v>
      </c>
      <c r="K35" s="10">
        <f>TI_EHG_E!K35+TI_CO_E!K35+TI_BF_E!K35+TI_GW_E!K35+TI_RPI_E!K35+TI_PF_E!K35+TI_BKBPB_E!K35+TI_CL_E!K35+TI_BNG_E!K35+TI_LBB_E!K35+TI_CPP_E!K35+TI_GTL_E!K35+TI_NSP_E!K35</f>
        <v>0</v>
      </c>
      <c r="L35" s="10">
        <f>TI_EHG_E!L35+TI_CO_E!L35+TI_BF_E!L35+TI_GW_E!L35+TI_RPI_E!L35+TI_PF_E!L35+TI_BKBPB_E!L35+TI_CL_E!L35+TI_BNG_E!L35+TI_LBB_E!L35+TI_CPP_E!L35+TI_GTL_E!L35+TI_NSP_E!L35</f>
        <v>0</v>
      </c>
      <c r="M35" s="10">
        <f>TI_EHG_E!M35+TI_CO_E!M35+TI_BF_E!M35+TI_GW_E!M35+TI_RPI_E!M35+TI_PF_E!M35+TI_BKBPB_E!M35+TI_CL_E!M35+TI_BNG_E!M35+TI_LBB_E!M35+TI_CPP_E!M35+TI_GTL_E!M35+TI_NSP_E!M35</f>
        <v>0</v>
      </c>
      <c r="N35" s="10">
        <f>TI_EHG_E!N35+TI_CO_E!N35+TI_BF_E!N35+TI_GW_E!N35+TI_RPI_E!N35+TI_PF_E!N35+TI_BKBPB_E!N35+TI_CL_E!N35+TI_BNG_E!N35+TI_LBB_E!N35+TI_CPP_E!N35+TI_GTL_E!N35+TI_NSP_E!N35</f>
        <v>0</v>
      </c>
      <c r="O35" s="10">
        <f>TI_EHG_E!O35+TI_CO_E!O35+TI_BF_E!O35+TI_GW_E!O35+TI_RPI_E!O35+TI_PF_E!O35+TI_BKBPB_E!O35+TI_CL_E!O35+TI_BNG_E!O35+TI_LBB_E!O35+TI_CPP_E!O35+TI_GTL_E!O35+TI_NSP_E!O35</f>
        <v>0</v>
      </c>
      <c r="P35" s="10">
        <f>TI_EHG_E!P35+TI_CO_E!P35+TI_BF_E!P35+TI_GW_E!P35+TI_RPI_E!P35+TI_PF_E!P35+TI_BKBPB_E!P35+TI_CL_E!P35+TI_BNG_E!P35+TI_LBB_E!P35+TI_CPP_E!P35+TI_GTL_E!P35+TI_NSP_E!P35</f>
        <v>0</v>
      </c>
      <c r="Q35" s="10">
        <f>TI_EHG_E!Q35+TI_CO_E!Q35+TI_BF_E!Q35+TI_GW_E!Q35+TI_RPI_E!Q35+TI_PF_E!Q35+TI_BKBPB_E!Q35+TI_CL_E!Q35+TI_BNG_E!Q35+TI_LBB_E!Q35+TI_CPP_E!Q35+TI_GTL_E!Q35+TI_NSP_E!Q35</f>
        <v>0</v>
      </c>
      <c r="R35" s="10">
        <f>TI_EHG_E!R35+TI_CO_E!R35+TI_BF_E!R35+TI_GW_E!R35+TI_RPI_E!R35+TI_PF_E!R35+TI_BKBPB_E!R35+TI_CL_E!R35+TI_BNG_E!R35+TI_LBB_E!R35+TI_CPP_E!R35+TI_GTL_E!R35+TI_NSP_E!R35</f>
        <v>0</v>
      </c>
      <c r="S35" s="10">
        <f>TI_EHG_E!S35+TI_CO_E!S35+TI_BF_E!S35+TI_GW_E!S35+TI_RPI_E!S35+TI_PF_E!S35+TI_BKBPB_E!S35+TI_CL_E!S35+TI_BNG_E!S35+TI_LBB_E!S35+TI_CPP_E!S35+TI_GTL_E!S35+TI_NSP_E!S35</f>
        <v>0</v>
      </c>
      <c r="T35" s="10">
        <f>TI_EHG_E!T35+TI_CO_E!T35+TI_BF_E!T35+TI_GW_E!T35+TI_RPI_E!T35+TI_PF_E!T35+TI_BKBPB_E!T35+TI_CL_E!T35+TI_BNG_E!T35+TI_LBB_E!T35+TI_CPP_E!T35+TI_GTL_E!T35+TI_NSP_E!T35</f>
        <v>0</v>
      </c>
      <c r="U35" s="10">
        <f>TI_EHG_E!U35+TI_CO_E!U35+TI_BF_E!U35+TI_GW_E!U35+TI_RPI_E!U35+TI_PF_E!U35+TI_BKBPB_E!U35+TI_CL_E!U35+TI_BNG_E!U35+TI_LBB_E!U35+TI_CPP_E!U35+TI_GTL_E!U35+TI_NSP_E!U35</f>
        <v>0</v>
      </c>
      <c r="V35" s="10">
        <f>TI_EHG_E!V35+TI_CO_E!V35+TI_BF_E!V35+TI_GW_E!V35+TI_RPI_E!V35+TI_PF_E!V35+TI_BKBPB_E!V35+TI_CL_E!V35+TI_BNG_E!V35+TI_LBB_E!V35+TI_CPP_E!V35+TI_GTL_E!V35+TI_NSP_E!V35</f>
        <v>0</v>
      </c>
      <c r="W35" s="10">
        <f>TI_EHG_E!W35+TI_CO_E!W35+TI_BF_E!W35+TI_GW_E!W35+TI_RPI_E!W35+TI_PF_E!W35+TI_BKBPB_E!W35+TI_CL_E!W35+TI_BNG_E!W35+TI_LBB_E!W35+TI_CPP_E!W35+TI_GTL_E!W35+TI_NSP_E!W35</f>
        <v>0</v>
      </c>
      <c r="X35" s="10">
        <f>TI_EHG_E!X35+TI_CO_E!X35+TI_BF_E!X35+TI_GW_E!X35+TI_RPI_E!X35+TI_PF_E!X35+TI_BKBPB_E!X35+TI_CL_E!X35+TI_BNG_E!X35+TI_LBB_E!X35+TI_CPP_E!X35+TI_GTL_E!X35+TI_NSP_E!X35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TI_EHG_E!C36+TI_CO_E!C36+TI_BF_E!C36+TI_GW_E!C36+TI_RPI_E!C36+TI_PF_E!C36+TI_BKBPB_E!C36+TI_CL_E!C36+TI_BNG_E!C36+TI_LBB_E!C36+TI_CPP_E!C36+TI_GTL_E!C36+TI_NSP_E!C36</f>
        <v>3.389251934651762</v>
      </c>
      <c r="D36" s="10">
        <f>TI_EHG_E!D36+TI_CO_E!D36+TI_BF_E!D36+TI_GW_E!D36+TI_RPI_E!D36+TI_PF_E!D36+TI_BKBPB_E!D36+TI_CL_E!D36+TI_BNG_E!D36+TI_LBB_E!D36+TI_CPP_E!D36+TI_GTL_E!D36+TI_NSP_E!D36</f>
        <v>3.389251934651762</v>
      </c>
      <c r="E36" s="10">
        <f>TI_EHG_E!E36+TI_CO_E!E36+TI_BF_E!E36+TI_GW_E!E36+TI_RPI_E!E36+TI_PF_E!E36+TI_BKBPB_E!E36+TI_CL_E!E36+TI_BNG_E!E36+TI_LBB_E!E36+TI_CPP_E!E36+TI_GTL_E!E36+TI_NSP_E!E36</f>
        <v>9.0379191745485805</v>
      </c>
      <c r="F36" s="10">
        <f>TI_EHG_E!F36+TI_CO_E!F36+TI_BF_E!F36+TI_GW_E!F36+TI_RPI_E!F36+TI_PF_E!F36+TI_BKBPB_E!F36+TI_CL_E!F36+TI_BNG_E!F36+TI_LBB_E!F36+TI_CPP_E!F36+TI_GTL_E!F36+TI_NSP_E!F36</f>
        <v>11.297420464316421</v>
      </c>
      <c r="G36" s="10">
        <f>TI_EHG_E!G36+TI_CO_E!G36+TI_BF_E!G36+TI_GW_E!G36+TI_RPI_E!G36+TI_PF_E!G36+TI_BKBPB_E!G36+TI_CL_E!G36+TI_BNG_E!G36+TI_LBB_E!G36+TI_CPP_E!G36+TI_GTL_E!G36+TI_NSP_E!G36</f>
        <v>1.129750644883921</v>
      </c>
      <c r="H36" s="10">
        <f>TI_EHG_E!H36+TI_CO_E!H36+TI_BF_E!H36+TI_GW_E!H36+TI_RPI_E!H36+TI_PF_E!H36+TI_BKBPB_E!H36+TI_CL_E!H36+TI_BNG_E!H36+TI_LBB_E!H36+TI_CPP_E!H36+TI_GTL_E!H36+TI_NSP_E!H36</f>
        <v>0</v>
      </c>
      <c r="I36" s="10">
        <f>TI_EHG_E!I36+TI_CO_E!I36+TI_BF_E!I36+TI_GW_E!I36+TI_RPI_E!I36+TI_PF_E!I36+TI_BKBPB_E!I36+TI_CL_E!I36+TI_BNG_E!I36+TI_LBB_E!I36+TI_CPP_E!I36+TI_GTL_E!I36+TI_NSP_E!I36</f>
        <v>13.797592433361991</v>
      </c>
      <c r="J36" s="10">
        <f>TI_EHG_E!J36+TI_CO_E!J36+TI_BF_E!J36+TI_GW_E!J36+TI_RPI_E!J36+TI_PF_E!J36+TI_BKBPB_E!J36+TI_CL_E!J36+TI_BNG_E!J36+TI_LBB_E!J36+TI_CPP_E!J36+TI_GTL_E!J36+TI_NSP_E!J36</f>
        <v>51.736801375752364</v>
      </c>
      <c r="K36" s="10">
        <f>TI_EHG_E!K36+TI_CO_E!K36+TI_BF_E!K36+TI_GW_E!K36+TI_RPI_E!K36+TI_PF_E!K36+TI_BKBPB_E!K36+TI_CL_E!K36+TI_BNG_E!K36+TI_LBB_E!K36+TI_CPP_E!K36+TI_GTL_E!K36+TI_NSP_E!K36</f>
        <v>48.287704213241618</v>
      </c>
      <c r="L36" s="10">
        <f>TI_EHG_E!L36+TI_CO_E!L36+TI_BF_E!L36+TI_GW_E!L36+TI_RPI_E!L36+TI_PF_E!L36+TI_BKBPB_E!L36+TI_CL_E!L36+TI_BNG_E!L36+TI_LBB_E!L36+TI_CPP_E!L36+TI_GTL_E!L36+TI_NSP_E!L36</f>
        <v>31.046603611349951</v>
      </c>
      <c r="M36" s="10">
        <f>TI_EHG_E!M36+TI_CO_E!M36+TI_BF_E!M36+TI_GW_E!M36+TI_RPI_E!M36+TI_PF_E!M36+TI_BKBPB_E!M36+TI_CL_E!M36+TI_BNG_E!M36+TI_LBB_E!M36+TI_CPP_E!M36+TI_GTL_E!M36+TI_NSP_E!M36</f>
        <v>33.341530524505586</v>
      </c>
      <c r="N36" s="10">
        <f>TI_EHG_E!N36+TI_CO_E!N36+TI_BF_E!N36+TI_GW_E!N36+TI_RPI_E!N36+TI_PF_E!N36+TI_BKBPB_E!N36+TI_CL_E!N36+TI_BNG_E!N36+TI_LBB_E!N36+TI_CPP_E!N36+TI_GTL_E!N36+TI_NSP_E!N36</f>
        <v>36.790627687016325</v>
      </c>
      <c r="O36" s="10">
        <f>TI_EHG_E!O36+TI_CO_E!O36+TI_BF_E!O36+TI_GW_E!O36+TI_RPI_E!O36+TI_PF_E!O36+TI_BKBPB_E!O36+TI_CL_E!O36+TI_BNG_E!O36+TI_LBB_E!O36+TI_CPP_E!O36+TI_GTL_E!O36+TI_NSP_E!O36</f>
        <v>172.45623387790198</v>
      </c>
      <c r="P36" s="10">
        <f>TI_EHG_E!P36+TI_CO_E!P36+TI_BF_E!P36+TI_GW_E!P36+TI_RPI_E!P36+TI_PF_E!P36+TI_BKBPB_E!P36+TI_CL_E!P36+TI_BNG_E!P36+TI_LBB_E!P36+TI_CPP_E!P36+TI_GTL_E!P36+TI_NSP_E!P36</f>
        <v>139.11478933791918</v>
      </c>
      <c r="Q36" s="10">
        <f>TI_EHG_E!Q36+TI_CO_E!Q36+TI_BF_E!Q36+TI_GW_E!Q36+TI_RPI_E!Q36+TI_PF_E!Q36+TI_BKBPB_E!Q36+TI_CL_E!Q36+TI_BNG_E!Q36+TI_LBB_E!Q36+TI_CPP_E!Q36+TI_GTL_E!Q36+TI_NSP_E!Q36</f>
        <v>63.233963886500426</v>
      </c>
      <c r="R36" s="10">
        <f>TI_EHG_E!R36+TI_CO_E!R36+TI_BF_E!R36+TI_GW_E!R36+TI_RPI_E!R36+TI_PF_E!R36+TI_BKBPB_E!R36+TI_CL_E!R36+TI_BNG_E!R36+TI_LBB_E!R36+TI_CPP_E!R36+TI_GTL_E!R36+TI_NSP_E!R36</f>
        <v>134.51582115219259</v>
      </c>
      <c r="S36" s="10">
        <f>TI_EHG_E!S36+TI_CO_E!S36+TI_BF_E!S36+TI_GW_E!S36+TI_RPI_E!S36+TI_PF_E!S36+TI_BKBPB_E!S36+TI_CL_E!S36+TI_BNG_E!S36+TI_LBB_E!S36+TI_CPP_E!S36+TI_GTL_E!S36+TI_NSP_E!S36</f>
        <v>60.934565778159929</v>
      </c>
      <c r="T36" s="10">
        <f>TI_EHG_E!T36+TI_CO_E!T36+TI_BF_E!T36+TI_GW_E!T36+TI_RPI_E!T36+TI_PF_E!T36+TI_BKBPB_E!T36+TI_CL_E!T36+TI_BNG_E!T36+TI_LBB_E!T36+TI_CPP_E!T36+TI_GTL_E!T36+TI_NSP_E!T36</f>
        <v>61.184264832330172</v>
      </c>
      <c r="U36" s="10">
        <f>TI_EHG_E!U36+TI_CO_E!U36+TI_BF_E!U36+TI_GW_E!U36+TI_RPI_E!U36+TI_PF_E!U36+TI_BKBPB_E!U36+TI_CL_E!U36+TI_BNG_E!U36+TI_LBB_E!U36+TI_CPP_E!U36+TI_GTL_E!U36+TI_NSP_E!U36</f>
        <v>76.525709372312974</v>
      </c>
      <c r="V36" s="10">
        <f>TI_EHG_E!V36+TI_CO_E!V36+TI_BF_E!V36+TI_GW_E!V36+TI_RPI_E!V36+TI_PF_E!V36+TI_BKBPB_E!V36+TI_CL_E!V36+TI_BNG_E!V36+TI_LBB_E!V36+TI_CPP_E!V36+TI_GTL_E!V36+TI_NSP_E!V36</f>
        <v>72.797076526225283</v>
      </c>
      <c r="W36" s="10">
        <f>TI_EHG_E!W36+TI_CO_E!W36+TI_BF_E!W36+TI_GW_E!W36+TI_RPI_E!W36+TI_PF_E!W36+TI_BKBPB_E!W36+TI_CL_E!W36+TI_BNG_E!W36+TI_LBB_E!W36+TI_CPP_E!W36+TI_GTL_E!W36+TI_NSP_E!W36</f>
        <v>61.075838349097161</v>
      </c>
      <c r="X36" s="10">
        <f>TI_EHG_E!X36+TI_CO_E!X36+TI_BF_E!X36+TI_GW_E!X36+TI_RPI_E!X36+TI_PF_E!X36+TI_BKBPB_E!X36+TI_CL_E!X36+TI_BNG_E!X36+TI_LBB_E!X36+TI_CPP_E!X36+TI_GTL_E!X36+TI_NSP_E!X36</f>
        <v>64.396474634565777</v>
      </c>
    </row>
    <row r="37" spans="1:24" ht="11.25" customHeight="1" x14ac:dyDescent="0.2">
      <c r="A37" s="41" t="s">
        <v>61</v>
      </c>
      <c r="B37" s="9" t="s">
        <v>62</v>
      </c>
      <c r="C37" s="10">
        <f>TI_EHG_E!C37+TI_CO_E!C37+TI_BF_E!C37+TI_GW_E!C37+TI_RPI_E!C37+TI_PF_E!C37+TI_BKBPB_E!C37+TI_CL_E!C37+TI_BNG_E!C37+TI_LBB_E!C37+TI_CPP_E!C37+TI_GTL_E!C37+TI_NSP_E!C37</f>
        <v>1.058125537403267</v>
      </c>
      <c r="D37" s="10">
        <f>TI_EHG_E!D37+TI_CO_E!D37+TI_BF_E!D37+TI_GW_E!D37+TI_RPI_E!D37+TI_PF_E!D37+TI_BKBPB_E!D37+TI_CL_E!D37+TI_BNG_E!D37+TI_LBB_E!D37+TI_CPP_E!D37+TI_GTL_E!D37+TI_NSP_E!D37</f>
        <v>1.058125537403267</v>
      </c>
      <c r="E37" s="10">
        <f>TI_EHG_E!E37+TI_CO_E!E37+TI_BF_E!E37+TI_GW_E!E37+TI_RPI_E!E37+TI_PF_E!E37+TI_BKBPB_E!E37+TI_CL_E!E37+TI_BNG_E!E37+TI_LBB_E!E37+TI_CPP_E!E37+TI_GTL_E!E37+TI_NSP_E!E37</f>
        <v>1.058125537403267</v>
      </c>
      <c r="F37" s="10">
        <f>TI_EHG_E!F37+TI_CO_E!F37+TI_BF_E!F37+TI_GW_E!F37+TI_RPI_E!F37+TI_PF_E!F37+TI_BKBPB_E!F37+TI_CL_E!F37+TI_BNG_E!F37+TI_LBB_E!F37+TI_CPP_E!F37+TI_GTL_E!F37+TI_NSP_E!F37</f>
        <v>1.058125537403267</v>
      </c>
      <c r="G37" s="10">
        <f>TI_EHG_E!G37+TI_CO_E!G37+TI_BF_E!G37+TI_GW_E!G37+TI_RPI_E!G37+TI_PF_E!G37+TI_BKBPB_E!G37+TI_CL_E!G37+TI_BNG_E!G37+TI_LBB_E!G37+TI_CPP_E!G37+TI_GTL_E!G37+TI_NSP_E!G37</f>
        <v>1.058125537403267</v>
      </c>
      <c r="H37" s="10">
        <f>TI_EHG_E!H37+TI_CO_E!H37+TI_BF_E!H37+TI_GW_E!H37+TI_RPI_E!H37+TI_PF_E!H37+TI_BKBPB_E!H37+TI_CL_E!H37+TI_BNG_E!H37+TI_LBB_E!H37+TI_CPP_E!H37+TI_GTL_E!H37+TI_NSP_E!H37</f>
        <v>1.039466895958727</v>
      </c>
      <c r="I37" s="10">
        <f>TI_EHG_E!I37+TI_CO_E!I37+TI_BF_E!I37+TI_GW_E!I37+TI_RPI_E!I37+TI_PF_E!I37+TI_BKBPB_E!I37+TI_CL_E!I37+TI_BNG_E!I37+TI_LBB_E!I37+TI_CPP_E!I37+TI_GTL_E!I37+TI_NSP_E!I37</f>
        <v>111.22708512467753</v>
      </c>
      <c r="J37" s="10">
        <f>TI_EHG_E!J37+TI_CO_E!J37+TI_BF_E!J37+TI_GW_E!J37+TI_RPI_E!J37+TI_PF_E!J37+TI_BKBPB_E!J37+TI_CL_E!J37+TI_BNG_E!J37+TI_LBB_E!J37+TI_CPP_E!J37+TI_GTL_E!J37+TI_NSP_E!J37</f>
        <v>355.80696474634567</v>
      </c>
      <c r="K37" s="10">
        <f>TI_EHG_E!K37+TI_CO_E!K37+TI_BF_E!K37+TI_GW_E!K37+TI_RPI_E!K37+TI_PF_E!K37+TI_BKBPB_E!K37+TI_CL_E!K37+TI_BNG_E!K37+TI_LBB_E!K37+TI_CPP_E!K37+TI_GTL_E!K37+TI_NSP_E!K37</f>
        <v>239.77282889079959</v>
      </c>
      <c r="L37" s="10">
        <f>TI_EHG_E!L37+TI_CO_E!L37+TI_BF_E!L37+TI_GW_E!L37+TI_RPI_E!L37+TI_PF_E!L37+TI_BKBPB_E!L37+TI_CL_E!L37+TI_BNG_E!L37+TI_LBB_E!L37+TI_CPP_E!L37+TI_GTL_E!L37+TI_NSP_E!L37</f>
        <v>24.936629406706789</v>
      </c>
      <c r="M37" s="10">
        <f>TI_EHG_E!M37+TI_CO_E!M37+TI_BF_E!M37+TI_GW_E!M37+TI_RPI_E!M37+TI_PF_E!M37+TI_BKBPB_E!M37+TI_CL_E!M37+TI_BNG_E!M37+TI_LBB_E!M37+TI_CPP_E!M37+TI_GTL_E!M37+TI_NSP_E!M37</f>
        <v>24.94127257093723</v>
      </c>
      <c r="N37" s="10">
        <f>TI_EHG_E!N37+TI_CO_E!N37+TI_BF_E!N37+TI_GW_E!N37+TI_RPI_E!N37+TI_PF_E!N37+TI_BKBPB_E!N37+TI_CL_E!N37+TI_BNG_E!N37+TI_LBB_E!N37+TI_CPP_E!N37+TI_GTL_E!N37+TI_NSP_E!N37</f>
        <v>6.2353396388650033</v>
      </c>
      <c r="O37" s="10">
        <f>TI_EHG_E!O37+TI_CO_E!O37+TI_BF_E!O37+TI_GW_E!O37+TI_RPI_E!O37+TI_PF_E!O37+TI_BKBPB_E!O37+TI_CL_E!O37+TI_BNG_E!O37+TI_LBB_E!O37+TI_CPP_E!O37+TI_GTL_E!O37+TI_NSP_E!O37</f>
        <v>8.3136715391229572</v>
      </c>
      <c r="P37" s="10">
        <f>TI_EHG_E!P37+TI_CO_E!P37+TI_BF_E!P37+TI_GW_E!P37+TI_RPI_E!P37+TI_PF_E!P37+TI_BKBPB_E!P37+TI_CL_E!P37+TI_BNG_E!P37+TI_LBB_E!P37+TI_CPP_E!P37+TI_GTL_E!P37+TI_NSP_E!P37</f>
        <v>0</v>
      </c>
      <c r="Q37" s="10">
        <f>TI_EHG_E!Q37+TI_CO_E!Q37+TI_BF_E!Q37+TI_GW_E!Q37+TI_RPI_E!Q37+TI_PF_E!Q37+TI_BKBPB_E!Q37+TI_CL_E!Q37+TI_BNG_E!Q37+TI_LBB_E!Q37+TI_CPP_E!Q37+TI_GTL_E!Q37+TI_NSP_E!Q37</f>
        <v>0</v>
      </c>
      <c r="R37" s="10">
        <f>TI_EHG_E!R37+TI_CO_E!R37+TI_BF_E!R37+TI_GW_E!R37+TI_RPI_E!R37+TI_PF_E!R37+TI_BKBPB_E!R37+TI_CL_E!R37+TI_BNG_E!R37+TI_LBB_E!R37+TI_CPP_E!R37+TI_GTL_E!R37+TI_NSP_E!R37</f>
        <v>0</v>
      </c>
      <c r="S37" s="10">
        <f>TI_EHG_E!S37+TI_CO_E!S37+TI_BF_E!S37+TI_GW_E!S37+TI_RPI_E!S37+TI_PF_E!S37+TI_BKBPB_E!S37+TI_CL_E!S37+TI_BNG_E!S37+TI_LBB_E!S37+TI_CPP_E!S37+TI_GTL_E!S37+TI_NSP_E!S37</f>
        <v>0</v>
      </c>
      <c r="T37" s="10">
        <f>TI_EHG_E!T37+TI_CO_E!T37+TI_BF_E!T37+TI_GW_E!T37+TI_RPI_E!T37+TI_PF_E!T37+TI_BKBPB_E!T37+TI_CL_E!T37+TI_BNG_E!T37+TI_LBB_E!T37+TI_CPP_E!T37+TI_GTL_E!T37+TI_NSP_E!T37</f>
        <v>1.1082545141874462</v>
      </c>
      <c r="U37" s="10">
        <f>TI_EHG_E!U37+TI_CO_E!U37+TI_BF_E!U37+TI_GW_E!U37+TI_RPI_E!U37+TI_PF_E!U37+TI_BKBPB_E!U37+TI_CL_E!U37+TI_BNG_E!U37+TI_LBB_E!U37+TI_CPP_E!U37+TI_GTL_E!U37+TI_NSP_E!U37</f>
        <v>0.34092863284608771</v>
      </c>
      <c r="V37" s="10">
        <f>TI_EHG_E!V37+TI_CO_E!V37+TI_BF_E!V37+TI_GW_E!V37+TI_RPI_E!V37+TI_PF_E!V37+TI_BKBPB_E!V37+TI_CL_E!V37+TI_BNG_E!V37+TI_LBB_E!V37+TI_CPP_E!V37+TI_GTL_E!V37+TI_NSP_E!V37</f>
        <v>0.10816852966466037</v>
      </c>
      <c r="W37" s="10">
        <f>TI_EHG_E!W37+TI_CO_E!W37+TI_BF_E!W37+TI_GW_E!W37+TI_RPI_E!W37+TI_PF_E!W37+TI_BKBPB_E!W37+TI_CL_E!W37+TI_BNG_E!W37+TI_LBB_E!W37+TI_CPP_E!W37+TI_GTL_E!W37+TI_NSP_E!W37</f>
        <v>7.4806534823731716E-2</v>
      </c>
      <c r="X37" s="10">
        <f>TI_EHG_E!X37+TI_CO_E!X37+TI_BF_E!X37+TI_GW_E!X37+TI_RPI_E!X37+TI_PF_E!X37+TI_BKBPB_E!X37+TI_CL_E!X37+TI_BNG_E!X37+TI_LBB_E!X37+TI_CPP_E!X37+TI_GTL_E!X37+TI_NSP_E!X37</f>
        <v>0.12055030094582971</v>
      </c>
    </row>
    <row r="38" spans="1:24" ht="11.25" customHeight="1" x14ac:dyDescent="0.2">
      <c r="A38" s="41" t="s">
        <v>63</v>
      </c>
      <c r="B38" s="9" t="s">
        <v>64</v>
      </c>
      <c r="C38" s="10">
        <f>TI_EHG_E!C38+TI_CO_E!C38+TI_BF_E!C38+TI_GW_E!C38+TI_RPI_E!C38+TI_PF_E!C38+TI_BKBPB_E!C38+TI_CL_E!C38+TI_BNG_E!C38+TI_LBB_E!C38+TI_CPP_E!C38+TI_GTL_E!C38+TI_NSP_E!C38</f>
        <v>0</v>
      </c>
      <c r="D38" s="10">
        <f>TI_EHG_E!D38+TI_CO_E!D38+TI_BF_E!D38+TI_GW_E!D38+TI_RPI_E!D38+TI_PF_E!D38+TI_BKBPB_E!D38+TI_CL_E!D38+TI_BNG_E!D38+TI_LBB_E!D38+TI_CPP_E!D38+TI_GTL_E!D38+TI_NSP_E!D38</f>
        <v>0</v>
      </c>
      <c r="E38" s="10">
        <f>TI_EHG_E!E38+TI_CO_E!E38+TI_BF_E!E38+TI_GW_E!E38+TI_RPI_E!E38+TI_PF_E!E38+TI_BKBPB_E!E38+TI_CL_E!E38+TI_BNG_E!E38+TI_LBB_E!E38+TI_CPP_E!E38+TI_GTL_E!E38+TI_NSP_E!E38</f>
        <v>0</v>
      </c>
      <c r="F38" s="10">
        <f>TI_EHG_E!F38+TI_CO_E!F38+TI_BF_E!F38+TI_GW_E!F38+TI_RPI_E!F38+TI_PF_E!F38+TI_BKBPB_E!F38+TI_CL_E!F38+TI_BNG_E!F38+TI_LBB_E!F38+TI_CPP_E!F38+TI_GTL_E!F38+TI_NSP_E!F38</f>
        <v>0</v>
      </c>
      <c r="G38" s="10">
        <f>TI_EHG_E!G38+TI_CO_E!G38+TI_BF_E!G38+TI_GW_E!G38+TI_RPI_E!G38+TI_PF_E!G38+TI_BKBPB_E!G38+TI_CL_E!G38+TI_BNG_E!G38+TI_LBB_E!G38+TI_CPP_E!G38+TI_GTL_E!G38+TI_NSP_E!G38</f>
        <v>0</v>
      </c>
      <c r="H38" s="10">
        <f>TI_EHG_E!H38+TI_CO_E!H38+TI_BF_E!H38+TI_GW_E!H38+TI_RPI_E!H38+TI_PF_E!H38+TI_BKBPB_E!H38+TI_CL_E!H38+TI_BNG_E!H38+TI_LBB_E!H38+TI_CPP_E!H38+TI_GTL_E!H38+TI_NSP_E!H38</f>
        <v>0</v>
      </c>
      <c r="I38" s="10">
        <f>TI_EHG_E!I38+TI_CO_E!I38+TI_BF_E!I38+TI_GW_E!I38+TI_RPI_E!I38+TI_PF_E!I38+TI_BKBPB_E!I38+TI_CL_E!I38+TI_BNG_E!I38+TI_LBB_E!I38+TI_CPP_E!I38+TI_GTL_E!I38+TI_NSP_E!I38</f>
        <v>0</v>
      </c>
      <c r="J38" s="10">
        <f>TI_EHG_E!J38+TI_CO_E!J38+TI_BF_E!J38+TI_GW_E!J38+TI_RPI_E!J38+TI_PF_E!J38+TI_BKBPB_E!J38+TI_CL_E!J38+TI_BNG_E!J38+TI_LBB_E!J38+TI_CPP_E!J38+TI_GTL_E!J38+TI_NSP_E!J38</f>
        <v>0</v>
      </c>
      <c r="K38" s="10">
        <f>TI_EHG_E!K38+TI_CO_E!K38+TI_BF_E!K38+TI_GW_E!K38+TI_RPI_E!K38+TI_PF_E!K38+TI_BKBPB_E!K38+TI_CL_E!K38+TI_BNG_E!K38+TI_LBB_E!K38+TI_CPP_E!K38+TI_GTL_E!K38+TI_NSP_E!K38</f>
        <v>0</v>
      </c>
      <c r="L38" s="10">
        <f>TI_EHG_E!L38+TI_CO_E!L38+TI_BF_E!L38+TI_GW_E!L38+TI_RPI_E!L38+TI_PF_E!L38+TI_BKBPB_E!L38+TI_CL_E!L38+TI_BNG_E!L38+TI_LBB_E!L38+TI_CPP_E!L38+TI_GTL_E!L38+TI_NSP_E!L38</f>
        <v>0</v>
      </c>
      <c r="M38" s="10">
        <f>TI_EHG_E!M38+TI_CO_E!M38+TI_BF_E!M38+TI_GW_E!M38+TI_RPI_E!M38+TI_PF_E!M38+TI_BKBPB_E!M38+TI_CL_E!M38+TI_BNG_E!M38+TI_LBB_E!M38+TI_CPP_E!M38+TI_GTL_E!M38+TI_NSP_E!M38</f>
        <v>0</v>
      </c>
      <c r="N38" s="10">
        <f>TI_EHG_E!N38+TI_CO_E!N38+TI_BF_E!N38+TI_GW_E!N38+TI_RPI_E!N38+TI_PF_E!N38+TI_BKBPB_E!N38+TI_CL_E!N38+TI_BNG_E!N38+TI_LBB_E!N38+TI_CPP_E!N38+TI_GTL_E!N38+TI_NSP_E!N38</f>
        <v>0</v>
      </c>
      <c r="O38" s="10">
        <f>TI_EHG_E!O38+TI_CO_E!O38+TI_BF_E!O38+TI_GW_E!O38+TI_RPI_E!O38+TI_PF_E!O38+TI_BKBPB_E!O38+TI_CL_E!O38+TI_BNG_E!O38+TI_LBB_E!O38+TI_CPP_E!O38+TI_GTL_E!O38+TI_NSP_E!O38</f>
        <v>0</v>
      </c>
      <c r="P38" s="10">
        <f>TI_EHG_E!P38+TI_CO_E!P38+TI_BF_E!P38+TI_GW_E!P38+TI_RPI_E!P38+TI_PF_E!P38+TI_BKBPB_E!P38+TI_CL_E!P38+TI_BNG_E!P38+TI_LBB_E!P38+TI_CPP_E!P38+TI_GTL_E!P38+TI_NSP_E!P38</f>
        <v>0</v>
      </c>
      <c r="Q38" s="10">
        <f>TI_EHG_E!Q38+TI_CO_E!Q38+TI_BF_E!Q38+TI_GW_E!Q38+TI_RPI_E!Q38+TI_PF_E!Q38+TI_BKBPB_E!Q38+TI_CL_E!Q38+TI_BNG_E!Q38+TI_LBB_E!Q38+TI_CPP_E!Q38+TI_GTL_E!Q38+TI_NSP_E!Q38</f>
        <v>0</v>
      </c>
      <c r="R38" s="10">
        <f>TI_EHG_E!R38+TI_CO_E!R38+TI_BF_E!R38+TI_GW_E!R38+TI_RPI_E!R38+TI_PF_E!R38+TI_BKBPB_E!R38+TI_CL_E!R38+TI_BNG_E!R38+TI_LBB_E!R38+TI_CPP_E!R38+TI_GTL_E!R38+TI_NSP_E!R38</f>
        <v>0</v>
      </c>
      <c r="S38" s="10">
        <f>TI_EHG_E!S38+TI_CO_E!S38+TI_BF_E!S38+TI_GW_E!S38+TI_RPI_E!S38+TI_PF_E!S38+TI_BKBPB_E!S38+TI_CL_E!S38+TI_BNG_E!S38+TI_LBB_E!S38+TI_CPP_E!S38+TI_GTL_E!S38+TI_NSP_E!S38</f>
        <v>0</v>
      </c>
      <c r="T38" s="10">
        <f>TI_EHG_E!T38+TI_CO_E!T38+TI_BF_E!T38+TI_GW_E!T38+TI_RPI_E!T38+TI_PF_E!T38+TI_BKBPB_E!T38+TI_CL_E!T38+TI_BNG_E!T38+TI_LBB_E!T38+TI_CPP_E!T38+TI_GTL_E!T38+TI_NSP_E!T38</f>
        <v>0</v>
      </c>
      <c r="U38" s="10">
        <f>TI_EHG_E!U38+TI_CO_E!U38+TI_BF_E!U38+TI_GW_E!U38+TI_RPI_E!U38+TI_PF_E!U38+TI_BKBPB_E!U38+TI_CL_E!U38+TI_BNG_E!U38+TI_LBB_E!U38+TI_CPP_E!U38+TI_GTL_E!U38+TI_NSP_E!U38</f>
        <v>0</v>
      </c>
      <c r="V38" s="10">
        <f>TI_EHG_E!V38+TI_CO_E!V38+TI_BF_E!V38+TI_GW_E!V38+TI_RPI_E!V38+TI_PF_E!V38+TI_BKBPB_E!V38+TI_CL_E!V38+TI_BNG_E!V38+TI_LBB_E!V38+TI_CPP_E!V38+TI_GTL_E!V38+TI_NSP_E!V38</f>
        <v>0</v>
      </c>
      <c r="W38" s="10">
        <f>TI_EHG_E!W38+TI_CO_E!W38+TI_BF_E!W38+TI_GW_E!W38+TI_RPI_E!W38+TI_PF_E!W38+TI_BKBPB_E!W38+TI_CL_E!W38+TI_BNG_E!W38+TI_LBB_E!W38+TI_CPP_E!W38+TI_GTL_E!W38+TI_NSP_E!W38</f>
        <v>0</v>
      </c>
      <c r="X38" s="10">
        <f>TI_EHG_E!X38+TI_CO_E!X38+TI_BF_E!X38+TI_GW_E!X38+TI_RPI_E!X38+TI_PF_E!X38+TI_BKBPB_E!X38+TI_CL_E!X38+TI_BNG_E!X38+TI_LBB_E!X38+TI_CPP_E!X38+TI_GTL_E!X38+TI_NSP_E!X38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TI_EHG_E!C39+TI_CO_E!C39+TI_BF_E!C39+TI_GW_E!C39+TI_RPI_E!C39+TI_PF_E!C39+TI_BKBPB_E!C39+TI_CL_E!C39+TI_BNG_E!C39+TI_LBB_E!C39+TI_CPP_E!C39+TI_GTL_E!C39+TI_NSP_E!C39</f>
        <v>0</v>
      </c>
      <c r="D39" s="10">
        <f>TI_EHG_E!D39+TI_CO_E!D39+TI_BF_E!D39+TI_GW_E!D39+TI_RPI_E!D39+TI_PF_E!D39+TI_BKBPB_E!D39+TI_CL_E!D39+TI_BNG_E!D39+TI_LBB_E!D39+TI_CPP_E!D39+TI_GTL_E!D39+TI_NSP_E!D39</f>
        <v>0</v>
      </c>
      <c r="E39" s="10">
        <f>TI_EHG_E!E39+TI_CO_E!E39+TI_BF_E!E39+TI_GW_E!E39+TI_RPI_E!E39+TI_PF_E!E39+TI_BKBPB_E!E39+TI_CL_E!E39+TI_BNG_E!E39+TI_LBB_E!E39+TI_CPP_E!E39+TI_GTL_E!E39+TI_NSP_E!E39</f>
        <v>0</v>
      </c>
      <c r="F39" s="10">
        <f>TI_EHG_E!F39+TI_CO_E!F39+TI_BF_E!F39+TI_GW_E!F39+TI_RPI_E!F39+TI_PF_E!F39+TI_BKBPB_E!F39+TI_CL_E!F39+TI_BNG_E!F39+TI_LBB_E!F39+TI_CPP_E!F39+TI_GTL_E!F39+TI_NSP_E!F39</f>
        <v>0</v>
      </c>
      <c r="G39" s="10">
        <f>TI_EHG_E!G39+TI_CO_E!G39+TI_BF_E!G39+TI_GW_E!G39+TI_RPI_E!G39+TI_PF_E!G39+TI_BKBPB_E!G39+TI_CL_E!G39+TI_BNG_E!G39+TI_LBB_E!G39+TI_CPP_E!G39+TI_GTL_E!G39+TI_NSP_E!G39</f>
        <v>0</v>
      </c>
      <c r="H39" s="10">
        <f>TI_EHG_E!H39+TI_CO_E!H39+TI_BF_E!H39+TI_GW_E!H39+TI_RPI_E!H39+TI_PF_E!H39+TI_BKBPB_E!H39+TI_CL_E!H39+TI_BNG_E!H39+TI_LBB_E!H39+TI_CPP_E!H39+TI_GTL_E!H39+TI_NSP_E!H39</f>
        <v>0</v>
      </c>
      <c r="I39" s="10">
        <f>TI_EHG_E!I39+TI_CO_E!I39+TI_BF_E!I39+TI_GW_E!I39+TI_RPI_E!I39+TI_PF_E!I39+TI_BKBPB_E!I39+TI_CL_E!I39+TI_BNG_E!I39+TI_LBB_E!I39+TI_CPP_E!I39+TI_GTL_E!I39+TI_NSP_E!I39</f>
        <v>0</v>
      </c>
      <c r="J39" s="10">
        <f>TI_EHG_E!J39+TI_CO_E!J39+TI_BF_E!J39+TI_GW_E!J39+TI_RPI_E!J39+TI_PF_E!J39+TI_BKBPB_E!J39+TI_CL_E!J39+TI_BNG_E!J39+TI_LBB_E!J39+TI_CPP_E!J39+TI_GTL_E!J39+TI_NSP_E!J39</f>
        <v>0</v>
      </c>
      <c r="K39" s="10">
        <f>TI_EHG_E!K39+TI_CO_E!K39+TI_BF_E!K39+TI_GW_E!K39+TI_RPI_E!K39+TI_PF_E!K39+TI_BKBPB_E!K39+TI_CL_E!K39+TI_BNG_E!K39+TI_LBB_E!K39+TI_CPP_E!K39+TI_GTL_E!K39+TI_NSP_E!K39</f>
        <v>0</v>
      </c>
      <c r="L39" s="10">
        <f>TI_EHG_E!L39+TI_CO_E!L39+TI_BF_E!L39+TI_GW_E!L39+TI_RPI_E!L39+TI_PF_E!L39+TI_BKBPB_E!L39+TI_CL_E!L39+TI_BNG_E!L39+TI_LBB_E!L39+TI_CPP_E!L39+TI_GTL_E!L39+TI_NSP_E!L39</f>
        <v>0</v>
      </c>
      <c r="M39" s="10">
        <f>TI_EHG_E!M39+TI_CO_E!M39+TI_BF_E!M39+TI_GW_E!M39+TI_RPI_E!M39+TI_PF_E!M39+TI_BKBPB_E!M39+TI_CL_E!M39+TI_BNG_E!M39+TI_LBB_E!M39+TI_CPP_E!M39+TI_GTL_E!M39+TI_NSP_E!M39</f>
        <v>0</v>
      </c>
      <c r="N39" s="10">
        <f>TI_EHG_E!N39+TI_CO_E!N39+TI_BF_E!N39+TI_GW_E!N39+TI_RPI_E!N39+TI_PF_E!N39+TI_BKBPB_E!N39+TI_CL_E!N39+TI_BNG_E!N39+TI_LBB_E!N39+TI_CPP_E!N39+TI_GTL_E!N39+TI_NSP_E!N39</f>
        <v>0</v>
      </c>
      <c r="O39" s="10">
        <f>TI_EHG_E!O39+TI_CO_E!O39+TI_BF_E!O39+TI_GW_E!O39+TI_RPI_E!O39+TI_PF_E!O39+TI_BKBPB_E!O39+TI_CL_E!O39+TI_BNG_E!O39+TI_LBB_E!O39+TI_CPP_E!O39+TI_GTL_E!O39+TI_NSP_E!O39</f>
        <v>0</v>
      </c>
      <c r="P39" s="10">
        <f>TI_EHG_E!P39+TI_CO_E!P39+TI_BF_E!P39+TI_GW_E!P39+TI_RPI_E!P39+TI_PF_E!P39+TI_BKBPB_E!P39+TI_CL_E!P39+TI_BNG_E!P39+TI_LBB_E!P39+TI_CPP_E!P39+TI_GTL_E!P39+TI_NSP_E!P39</f>
        <v>0</v>
      </c>
      <c r="Q39" s="10">
        <f>TI_EHG_E!Q39+TI_CO_E!Q39+TI_BF_E!Q39+TI_GW_E!Q39+TI_RPI_E!Q39+TI_PF_E!Q39+TI_BKBPB_E!Q39+TI_CL_E!Q39+TI_BNG_E!Q39+TI_LBB_E!Q39+TI_CPP_E!Q39+TI_GTL_E!Q39+TI_NSP_E!Q39</f>
        <v>0</v>
      </c>
      <c r="R39" s="10">
        <f>TI_EHG_E!R39+TI_CO_E!R39+TI_BF_E!R39+TI_GW_E!R39+TI_RPI_E!R39+TI_PF_E!R39+TI_BKBPB_E!R39+TI_CL_E!R39+TI_BNG_E!R39+TI_LBB_E!R39+TI_CPP_E!R39+TI_GTL_E!R39+TI_NSP_E!R39</f>
        <v>0</v>
      </c>
      <c r="S39" s="10">
        <f>TI_EHG_E!S39+TI_CO_E!S39+TI_BF_E!S39+TI_GW_E!S39+TI_RPI_E!S39+TI_PF_E!S39+TI_BKBPB_E!S39+TI_CL_E!S39+TI_BNG_E!S39+TI_LBB_E!S39+TI_CPP_E!S39+TI_GTL_E!S39+TI_NSP_E!S39</f>
        <v>0</v>
      </c>
      <c r="T39" s="10">
        <f>TI_EHG_E!T39+TI_CO_E!T39+TI_BF_E!T39+TI_GW_E!T39+TI_RPI_E!T39+TI_PF_E!T39+TI_BKBPB_E!T39+TI_CL_E!T39+TI_BNG_E!T39+TI_LBB_E!T39+TI_CPP_E!T39+TI_GTL_E!T39+TI_NSP_E!T39</f>
        <v>0</v>
      </c>
      <c r="U39" s="10">
        <f>TI_EHG_E!U39+TI_CO_E!U39+TI_BF_E!U39+TI_GW_E!U39+TI_RPI_E!U39+TI_PF_E!U39+TI_BKBPB_E!U39+TI_CL_E!U39+TI_BNG_E!U39+TI_LBB_E!U39+TI_CPP_E!U39+TI_GTL_E!U39+TI_NSP_E!U39</f>
        <v>0</v>
      </c>
      <c r="V39" s="10">
        <f>TI_EHG_E!V39+TI_CO_E!V39+TI_BF_E!V39+TI_GW_E!V39+TI_RPI_E!V39+TI_PF_E!V39+TI_BKBPB_E!V39+TI_CL_E!V39+TI_BNG_E!V39+TI_LBB_E!V39+TI_CPP_E!V39+TI_GTL_E!V39+TI_NSP_E!V39</f>
        <v>0</v>
      </c>
      <c r="W39" s="10">
        <f>TI_EHG_E!W39+TI_CO_E!W39+TI_BF_E!W39+TI_GW_E!W39+TI_RPI_E!W39+TI_PF_E!W39+TI_BKBPB_E!W39+TI_CL_E!W39+TI_BNG_E!W39+TI_LBB_E!W39+TI_CPP_E!W39+TI_GTL_E!W39+TI_NSP_E!W39</f>
        <v>0</v>
      </c>
      <c r="X39" s="10">
        <f>TI_EHG_E!X39+TI_CO_E!X39+TI_BF_E!X39+TI_GW_E!X39+TI_RPI_E!X39+TI_PF_E!X39+TI_BKBPB_E!X39+TI_CL_E!X39+TI_BNG_E!X39+TI_LBB_E!X39+TI_CPP_E!X39+TI_GTL_E!X39+TI_NSP_E!X39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TI_EHG_E!C40+TI_CO_E!C40+TI_BF_E!C40+TI_GW_E!C40+TI_RPI_E!C40+TI_PF_E!C40+TI_BKBPB_E!C40+TI_CL_E!C40+TI_BNG_E!C40+TI_LBB_E!C40+TI_CPP_E!C40+TI_GTL_E!C40+TI_NSP_E!C40</f>
        <v>0</v>
      </c>
      <c r="D40" s="10">
        <f>TI_EHG_E!D40+TI_CO_E!D40+TI_BF_E!D40+TI_GW_E!D40+TI_RPI_E!D40+TI_PF_E!D40+TI_BKBPB_E!D40+TI_CL_E!D40+TI_BNG_E!D40+TI_LBB_E!D40+TI_CPP_E!D40+TI_GTL_E!D40+TI_NSP_E!D40</f>
        <v>0</v>
      </c>
      <c r="E40" s="10">
        <f>TI_EHG_E!E40+TI_CO_E!E40+TI_BF_E!E40+TI_GW_E!E40+TI_RPI_E!E40+TI_PF_E!E40+TI_BKBPB_E!E40+TI_CL_E!E40+TI_BNG_E!E40+TI_LBB_E!E40+TI_CPP_E!E40+TI_GTL_E!E40+TI_NSP_E!E40</f>
        <v>0</v>
      </c>
      <c r="F40" s="10">
        <f>TI_EHG_E!F40+TI_CO_E!F40+TI_BF_E!F40+TI_GW_E!F40+TI_RPI_E!F40+TI_PF_E!F40+TI_BKBPB_E!F40+TI_CL_E!F40+TI_BNG_E!F40+TI_LBB_E!F40+TI_CPP_E!F40+TI_GTL_E!F40+TI_NSP_E!F40</f>
        <v>0</v>
      </c>
      <c r="G40" s="10">
        <f>TI_EHG_E!G40+TI_CO_E!G40+TI_BF_E!G40+TI_GW_E!G40+TI_RPI_E!G40+TI_PF_E!G40+TI_BKBPB_E!G40+TI_CL_E!G40+TI_BNG_E!G40+TI_LBB_E!G40+TI_CPP_E!G40+TI_GTL_E!G40+TI_NSP_E!G40</f>
        <v>0</v>
      </c>
      <c r="H40" s="10">
        <f>TI_EHG_E!H40+TI_CO_E!H40+TI_BF_E!H40+TI_GW_E!H40+TI_RPI_E!H40+TI_PF_E!H40+TI_BKBPB_E!H40+TI_CL_E!H40+TI_BNG_E!H40+TI_LBB_E!H40+TI_CPP_E!H40+TI_GTL_E!H40+TI_NSP_E!H40</f>
        <v>0</v>
      </c>
      <c r="I40" s="10">
        <f>TI_EHG_E!I40+TI_CO_E!I40+TI_BF_E!I40+TI_GW_E!I40+TI_RPI_E!I40+TI_PF_E!I40+TI_BKBPB_E!I40+TI_CL_E!I40+TI_BNG_E!I40+TI_LBB_E!I40+TI_CPP_E!I40+TI_GTL_E!I40+TI_NSP_E!I40</f>
        <v>0</v>
      </c>
      <c r="J40" s="10">
        <f>TI_EHG_E!J40+TI_CO_E!J40+TI_BF_E!J40+TI_GW_E!J40+TI_RPI_E!J40+TI_PF_E!J40+TI_BKBPB_E!J40+TI_CL_E!J40+TI_BNG_E!J40+TI_LBB_E!J40+TI_CPP_E!J40+TI_GTL_E!J40+TI_NSP_E!J40</f>
        <v>0</v>
      </c>
      <c r="K40" s="10">
        <f>TI_EHG_E!K40+TI_CO_E!K40+TI_BF_E!K40+TI_GW_E!K40+TI_RPI_E!K40+TI_PF_E!K40+TI_BKBPB_E!K40+TI_CL_E!K40+TI_BNG_E!K40+TI_LBB_E!K40+TI_CPP_E!K40+TI_GTL_E!K40+TI_NSP_E!K40</f>
        <v>11.322785898538262</v>
      </c>
      <c r="L40" s="10">
        <f>TI_EHG_E!L40+TI_CO_E!L40+TI_BF_E!L40+TI_GW_E!L40+TI_RPI_E!L40+TI_PF_E!L40+TI_BKBPB_E!L40+TI_CL_E!L40+TI_BNG_E!L40+TI_LBB_E!L40+TI_CPP_E!L40+TI_GTL_E!L40+TI_NSP_E!L40</f>
        <v>30.686672398968181</v>
      </c>
      <c r="M40" s="10">
        <f>TI_EHG_E!M40+TI_CO_E!M40+TI_BF_E!M40+TI_GW_E!M40+TI_RPI_E!M40+TI_PF_E!M40+TI_BKBPB_E!M40+TI_CL_E!M40+TI_BNG_E!M40+TI_LBB_E!M40+TI_CPP_E!M40+TI_GTL_E!M40+TI_NSP_E!M40</f>
        <v>30.64075666380052</v>
      </c>
      <c r="N40" s="10">
        <f>TI_EHG_E!N40+TI_CO_E!N40+TI_BF_E!N40+TI_GW_E!N40+TI_RPI_E!N40+TI_PF_E!N40+TI_BKBPB_E!N40+TI_CL_E!N40+TI_BNG_E!N40+TI_LBB_E!N40+TI_CPP_E!N40+TI_GTL_E!N40+TI_NSP_E!N40</f>
        <v>9.2245915735167667</v>
      </c>
      <c r="O40" s="10">
        <f>TI_EHG_E!O40+TI_CO_E!O40+TI_BF_E!O40+TI_GW_E!O40+TI_RPI_E!O40+TI_PF_E!O40+TI_BKBPB_E!O40+TI_CL_E!O40+TI_BNG_E!O40+TI_LBB_E!O40+TI_CPP_E!O40+TI_GTL_E!O40+TI_NSP_E!O40</f>
        <v>0</v>
      </c>
      <c r="P40" s="10">
        <f>TI_EHG_E!P40+TI_CO_E!P40+TI_BF_E!P40+TI_GW_E!P40+TI_RPI_E!P40+TI_PF_E!P40+TI_BKBPB_E!P40+TI_CL_E!P40+TI_BNG_E!P40+TI_LBB_E!P40+TI_CPP_E!P40+TI_GTL_E!P40+TI_NSP_E!P40</f>
        <v>0</v>
      </c>
      <c r="Q40" s="10">
        <f>TI_EHG_E!Q40+TI_CO_E!Q40+TI_BF_E!Q40+TI_GW_E!Q40+TI_RPI_E!Q40+TI_PF_E!Q40+TI_BKBPB_E!Q40+TI_CL_E!Q40+TI_BNG_E!Q40+TI_LBB_E!Q40+TI_CPP_E!Q40+TI_GTL_E!Q40+TI_NSP_E!Q40</f>
        <v>2.32244196044712</v>
      </c>
      <c r="R40" s="10">
        <f>TI_EHG_E!R40+TI_CO_E!R40+TI_BF_E!R40+TI_GW_E!R40+TI_RPI_E!R40+TI_PF_E!R40+TI_BKBPB_E!R40+TI_CL_E!R40+TI_BNG_E!R40+TI_LBB_E!R40+TI_CPP_E!R40+TI_GTL_E!R40+TI_NSP_E!R40</f>
        <v>4.6918314703353401</v>
      </c>
      <c r="S40" s="10">
        <f>TI_EHG_E!S40+TI_CO_E!S40+TI_BF_E!S40+TI_GW_E!S40+TI_RPI_E!S40+TI_PF_E!S40+TI_BKBPB_E!S40+TI_CL_E!S40+TI_BNG_E!S40+TI_LBB_E!S40+TI_CPP_E!S40+TI_GTL_E!S40+TI_NSP_E!S40</f>
        <v>0</v>
      </c>
      <c r="T40" s="10">
        <f>TI_EHG_E!T40+TI_CO_E!T40+TI_BF_E!T40+TI_GW_E!T40+TI_RPI_E!T40+TI_PF_E!T40+TI_BKBPB_E!T40+TI_CL_E!T40+TI_BNG_E!T40+TI_LBB_E!T40+TI_CPP_E!T40+TI_GTL_E!T40+TI_NSP_E!T40</f>
        <v>0</v>
      </c>
      <c r="U40" s="10">
        <f>TI_EHG_E!U40+TI_CO_E!U40+TI_BF_E!U40+TI_GW_E!U40+TI_RPI_E!U40+TI_PF_E!U40+TI_BKBPB_E!U40+TI_CL_E!U40+TI_BNG_E!U40+TI_LBB_E!U40+TI_CPP_E!U40+TI_GTL_E!U40+TI_NSP_E!U40</f>
        <v>0</v>
      </c>
      <c r="V40" s="10">
        <f>TI_EHG_E!V40+TI_CO_E!V40+TI_BF_E!V40+TI_GW_E!V40+TI_RPI_E!V40+TI_PF_E!V40+TI_BKBPB_E!V40+TI_CL_E!V40+TI_BNG_E!V40+TI_LBB_E!V40+TI_CPP_E!V40+TI_GTL_E!V40+TI_NSP_E!V40</f>
        <v>0</v>
      </c>
      <c r="W40" s="10">
        <f>TI_EHG_E!W40+TI_CO_E!W40+TI_BF_E!W40+TI_GW_E!W40+TI_RPI_E!W40+TI_PF_E!W40+TI_BKBPB_E!W40+TI_CL_E!W40+TI_BNG_E!W40+TI_LBB_E!W40+TI_CPP_E!W40+TI_GTL_E!W40+TI_NSP_E!W40</f>
        <v>0</v>
      </c>
      <c r="X40" s="10">
        <f>TI_EHG_E!X40+TI_CO_E!X40+TI_BF_E!X40+TI_GW_E!X40+TI_RPI_E!X40+TI_PF_E!X40+TI_BKBPB_E!X40+TI_CL_E!X40+TI_BNG_E!X40+TI_LBB_E!X40+TI_CPP_E!X40+TI_GTL_E!X40+TI_NSP_E!X40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TI_EHG_E!C41+TI_CO_E!C41+TI_BF_E!C41+TI_GW_E!C41+TI_RPI_E!C41+TI_PF_E!C41+TI_BKBPB_E!C41+TI_CL_E!C41+TI_BNG_E!C41+TI_LBB_E!C41+TI_CPP_E!C41+TI_GTL_E!C41+TI_NSP_E!C41</f>
        <v>0</v>
      </c>
      <c r="D41" s="10">
        <f>TI_EHG_E!D41+TI_CO_E!D41+TI_BF_E!D41+TI_GW_E!D41+TI_RPI_E!D41+TI_PF_E!D41+TI_BKBPB_E!D41+TI_CL_E!D41+TI_BNG_E!D41+TI_LBB_E!D41+TI_CPP_E!D41+TI_GTL_E!D41+TI_NSP_E!D41</f>
        <v>0</v>
      </c>
      <c r="E41" s="10">
        <f>TI_EHG_E!E41+TI_CO_E!E41+TI_BF_E!E41+TI_GW_E!E41+TI_RPI_E!E41+TI_PF_E!E41+TI_BKBPB_E!E41+TI_CL_E!E41+TI_BNG_E!E41+TI_LBB_E!E41+TI_CPP_E!E41+TI_GTL_E!E41+TI_NSP_E!E41</f>
        <v>0</v>
      </c>
      <c r="F41" s="10">
        <f>TI_EHG_E!F41+TI_CO_E!F41+TI_BF_E!F41+TI_GW_E!F41+TI_RPI_E!F41+TI_PF_E!F41+TI_BKBPB_E!F41+TI_CL_E!F41+TI_BNG_E!F41+TI_LBB_E!F41+TI_CPP_E!F41+TI_GTL_E!F41+TI_NSP_E!F41</f>
        <v>0</v>
      </c>
      <c r="G41" s="10">
        <f>TI_EHG_E!G41+TI_CO_E!G41+TI_BF_E!G41+TI_GW_E!G41+TI_RPI_E!G41+TI_PF_E!G41+TI_BKBPB_E!G41+TI_CL_E!G41+TI_BNG_E!G41+TI_LBB_E!G41+TI_CPP_E!G41+TI_GTL_E!G41+TI_NSP_E!G41</f>
        <v>0</v>
      </c>
      <c r="H41" s="10">
        <f>TI_EHG_E!H41+TI_CO_E!H41+TI_BF_E!H41+TI_GW_E!H41+TI_RPI_E!H41+TI_PF_E!H41+TI_BKBPB_E!H41+TI_CL_E!H41+TI_BNG_E!H41+TI_LBB_E!H41+TI_CPP_E!H41+TI_GTL_E!H41+TI_NSP_E!H41</f>
        <v>0</v>
      </c>
      <c r="I41" s="10">
        <f>TI_EHG_E!I41+TI_CO_E!I41+TI_BF_E!I41+TI_GW_E!I41+TI_RPI_E!I41+TI_PF_E!I41+TI_BKBPB_E!I41+TI_CL_E!I41+TI_BNG_E!I41+TI_LBB_E!I41+TI_CPP_E!I41+TI_GTL_E!I41+TI_NSP_E!I41</f>
        <v>0</v>
      </c>
      <c r="J41" s="10">
        <f>TI_EHG_E!J41+TI_CO_E!J41+TI_BF_E!J41+TI_GW_E!J41+TI_RPI_E!J41+TI_PF_E!J41+TI_BKBPB_E!J41+TI_CL_E!J41+TI_BNG_E!J41+TI_LBB_E!J41+TI_CPP_E!J41+TI_GTL_E!J41+TI_NSP_E!J41</f>
        <v>55.474290627687019</v>
      </c>
      <c r="K41" s="10">
        <f>TI_EHG_E!K41+TI_CO_E!K41+TI_BF_E!K41+TI_GW_E!K41+TI_RPI_E!K41+TI_PF_E!K41+TI_BKBPB_E!K41+TI_CL_E!K41+TI_BNG_E!K41+TI_LBB_E!K41+TI_CPP_E!K41+TI_GTL_E!K41+TI_NSP_E!K41</f>
        <v>55.45107480653482</v>
      </c>
      <c r="L41" s="10">
        <f>TI_EHG_E!L41+TI_CO_E!L41+TI_BF_E!L41+TI_GW_E!L41+TI_RPI_E!L41+TI_PF_E!L41+TI_BKBPB_E!L41+TI_CL_E!L41+TI_BNG_E!L41+TI_LBB_E!L41+TI_CPP_E!L41+TI_GTL_E!L41+TI_NSP_E!L41</f>
        <v>0</v>
      </c>
      <c r="M41" s="10">
        <f>TI_EHG_E!M41+TI_CO_E!M41+TI_BF_E!M41+TI_GW_E!M41+TI_RPI_E!M41+TI_PF_E!M41+TI_BKBPB_E!M41+TI_CL_E!M41+TI_BNG_E!M41+TI_LBB_E!M41+TI_CPP_E!M41+TI_GTL_E!M41+TI_NSP_E!M41</f>
        <v>0</v>
      </c>
      <c r="N41" s="10">
        <f>TI_EHG_E!N41+TI_CO_E!N41+TI_BF_E!N41+TI_GW_E!N41+TI_RPI_E!N41+TI_PF_E!N41+TI_BKBPB_E!N41+TI_CL_E!N41+TI_BNG_E!N41+TI_LBB_E!N41+TI_CPP_E!N41+TI_GTL_E!N41+TI_NSP_E!N41</f>
        <v>21.553740326741181</v>
      </c>
      <c r="O41" s="10">
        <f>TI_EHG_E!O41+TI_CO_E!O41+TI_BF_E!O41+TI_GW_E!O41+TI_RPI_E!O41+TI_PF_E!O41+TI_BKBPB_E!O41+TI_CL_E!O41+TI_BNG_E!O41+TI_LBB_E!O41+TI_CPP_E!O41+TI_GTL_E!O41+TI_NSP_E!O41</f>
        <v>45.16027515047292</v>
      </c>
      <c r="P41" s="10">
        <f>TI_EHG_E!P41+TI_CO_E!P41+TI_BF_E!P41+TI_GW_E!P41+TI_RPI_E!P41+TI_PF_E!P41+TI_BKBPB_E!P41+TI_CL_E!P41+TI_BNG_E!P41+TI_LBB_E!P41+TI_CPP_E!P41+TI_GTL_E!P41+TI_NSP_E!P41</f>
        <v>8.2110060189165939</v>
      </c>
      <c r="Q41" s="10">
        <f>TI_EHG_E!Q41+TI_CO_E!Q41+TI_BF_E!Q41+TI_GW_E!Q41+TI_RPI_E!Q41+TI_PF_E!Q41+TI_BKBPB_E!Q41+TI_CL_E!Q41+TI_BNG_E!Q41+TI_LBB_E!Q41+TI_CPP_E!Q41+TI_GTL_E!Q41+TI_NSP_E!Q41</f>
        <v>14.369217540842648</v>
      </c>
      <c r="R41" s="10">
        <f>TI_EHG_E!R41+TI_CO_E!R41+TI_BF_E!R41+TI_GW_E!R41+TI_RPI_E!R41+TI_PF_E!R41+TI_BKBPB_E!R41+TI_CL_E!R41+TI_BNG_E!R41+TI_LBB_E!R41+TI_CPP_E!R41+TI_GTL_E!R41+TI_NSP_E!R41</f>
        <v>16.421840068787617</v>
      </c>
      <c r="S41" s="10">
        <f>TI_EHG_E!S41+TI_CO_E!S41+TI_BF_E!S41+TI_GW_E!S41+TI_RPI_E!S41+TI_PF_E!S41+TI_BKBPB_E!S41+TI_CL_E!S41+TI_BNG_E!S41+TI_LBB_E!S41+TI_CPP_E!S41+TI_GTL_E!S41+TI_NSP_E!S41</f>
        <v>0</v>
      </c>
      <c r="T41" s="10">
        <f>TI_EHG_E!T41+TI_CO_E!T41+TI_BF_E!T41+TI_GW_E!T41+TI_RPI_E!T41+TI_PF_E!T41+TI_BKBPB_E!T41+TI_CL_E!T41+TI_BNG_E!T41+TI_LBB_E!T41+TI_CPP_E!T41+TI_GTL_E!T41+TI_NSP_E!T41</f>
        <v>0</v>
      </c>
      <c r="U41" s="10">
        <f>TI_EHG_E!U41+TI_CO_E!U41+TI_BF_E!U41+TI_GW_E!U41+TI_RPI_E!U41+TI_PF_E!U41+TI_BKBPB_E!U41+TI_CL_E!U41+TI_BNG_E!U41+TI_LBB_E!U41+TI_CPP_E!U41+TI_GTL_E!U41+TI_NSP_E!U41</f>
        <v>0</v>
      </c>
      <c r="V41" s="10">
        <f>TI_EHG_E!V41+TI_CO_E!V41+TI_BF_E!V41+TI_GW_E!V41+TI_RPI_E!V41+TI_PF_E!V41+TI_BKBPB_E!V41+TI_CL_E!V41+TI_BNG_E!V41+TI_LBB_E!V41+TI_CPP_E!V41+TI_GTL_E!V41+TI_NSP_E!V41</f>
        <v>0</v>
      </c>
      <c r="W41" s="10">
        <f>TI_EHG_E!W41+TI_CO_E!W41+TI_BF_E!W41+TI_GW_E!W41+TI_RPI_E!W41+TI_PF_E!W41+TI_BKBPB_E!W41+TI_CL_E!W41+TI_BNG_E!W41+TI_LBB_E!W41+TI_CPP_E!W41+TI_GTL_E!W41+TI_NSP_E!W41</f>
        <v>0</v>
      </c>
      <c r="X41" s="10">
        <f>TI_EHG_E!X41+TI_CO_E!X41+TI_BF_E!X41+TI_GW_E!X41+TI_RPI_E!X41+TI_PF_E!X41+TI_BKBPB_E!X41+TI_CL_E!X41+TI_BNG_E!X41+TI_LBB_E!X41+TI_CPP_E!X41+TI_GTL_E!X41+TI_NSP_E!X41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TI_EHG_E!C42+TI_CO_E!C42+TI_BF_E!C42+TI_GW_E!C42+TI_RPI_E!C42+TI_PF_E!C42+TI_BKBPB_E!C42+TI_CL_E!C42+TI_BNG_E!C42+TI_LBB_E!C42+TI_CPP_E!C42+TI_GTL_E!C42+TI_NSP_E!C42</f>
        <v>0</v>
      </c>
      <c r="D42" s="10">
        <f>TI_EHG_E!D42+TI_CO_E!D42+TI_BF_E!D42+TI_GW_E!D42+TI_RPI_E!D42+TI_PF_E!D42+TI_BKBPB_E!D42+TI_CL_E!D42+TI_BNG_E!D42+TI_LBB_E!D42+TI_CPP_E!D42+TI_GTL_E!D42+TI_NSP_E!D42</f>
        <v>0</v>
      </c>
      <c r="E42" s="10">
        <f>TI_EHG_E!E42+TI_CO_E!E42+TI_BF_E!E42+TI_GW_E!E42+TI_RPI_E!E42+TI_PF_E!E42+TI_BKBPB_E!E42+TI_CL_E!E42+TI_BNG_E!E42+TI_LBB_E!E42+TI_CPP_E!E42+TI_GTL_E!E42+TI_NSP_E!E42</f>
        <v>0</v>
      </c>
      <c r="F42" s="10">
        <f>TI_EHG_E!F42+TI_CO_E!F42+TI_BF_E!F42+TI_GW_E!F42+TI_RPI_E!F42+TI_PF_E!F42+TI_BKBPB_E!F42+TI_CL_E!F42+TI_BNG_E!F42+TI_LBB_E!F42+TI_CPP_E!F42+TI_GTL_E!F42+TI_NSP_E!F42</f>
        <v>0</v>
      </c>
      <c r="G42" s="10">
        <f>TI_EHG_E!G42+TI_CO_E!G42+TI_BF_E!G42+TI_GW_E!G42+TI_RPI_E!G42+TI_PF_E!G42+TI_BKBPB_E!G42+TI_CL_E!G42+TI_BNG_E!G42+TI_LBB_E!G42+TI_CPP_E!G42+TI_GTL_E!G42+TI_NSP_E!G42</f>
        <v>0</v>
      </c>
      <c r="H42" s="10">
        <f>TI_EHG_E!H42+TI_CO_E!H42+TI_BF_E!H42+TI_GW_E!H42+TI_RPI_E!H42+TI_PF_E!H42+TI_BKBPB_E!H42+TI_CL_E!H42+TI_BNG_E!H42+TI_LBB_E!H42+TI_CPP_E!H42+TI_GTL_E!H42+TI_NSP_E!H42</f>
        <v>0</v>
      </c>
      <c r="I42" s="10">
        <f>TI_EHG_E!I42+TI_CO_E!I42+TI_BF_E!I42+TI_GW_E!I42+TI_RPI_E!I42+TI_PF_E!I42+TI_BKBPB_E!I42+TI_CL_E!I42+TI_BNG_E!I42+TI_LBB_E!I42+TI_CPP_E!I42+TI_GTL_E!I42+TI_NSP_E!I42</f>
        <v>0</v>
      </c>
      <c r="J42" s="10">
        <f>TI_EHG_E!J42+TI_CO_E!J42+TI_BF_E!J42+TI_GW_E!J42+TI_RPI_E!J42+TI_PF_E!J42+TI_BKBPB_E!J42+TI_CL_E!J42+TI_BNG_E!J42+TI_LBB_E!J42+TI_CPP_E!J42+TI_GTL_E!J42+TI_NSP_E!J42</f>
        <v>10.498022355975923</v>
      </c>
      <c r="K42" s="10">
        <f>TI_EHG_E!K42+TI_CO_E!K42+TI_BF_E!K42+TI_GW_E!K42+TI_RPI_E!K42+TI_PF_E!K42+TI_BKBPB_E!K42+TI_CL_E!K42+TI_BNG_E!K42+TI_LBB_E!K42+TI_CPP_E!K42+TI_GTL_E!K42+TI_NSP_E!K42</f>
        <v>136.47085124677557</v>
      </c>
      <c r="L42" s="10">
        <f>TI_EHG_E!L42+TI_CO_E!L42+TI_BF_E!L42+TI_GW_E!L42+TI_RPI_E!L42+TI_PF_E!L42+TI_BKBPB_E!L42+TI_CL_E!L42+TI_BNG_E!L42+TI_LBB_E!L42+TI_CPP_E!L42+TI_GTL_E!L42+TI_NSP_E!L42</f>
        <v>239.3379191745486</v>
      </c>
      <c r="M42" s="10">
        <f>TI_EHG_E!M42+TI_CO_E!M42+TI_BF_E!M42+TI_GW_E!M42+TI_RPI_E!M42+TI_PF_E!M42+TI_BKBPB_E!M42+TI_CL_E!M42+TI_BNG_E!M42+TI_LBB_E!M42+TI_CPP_E!M42+TI_GTL_E!M42+TI_NSP_E!M42</f>
        <v>256.13353396388652</v>
      </c>
      <c r="N42" s="10">
        <f>TI_EHG_E!N42+TI_CO_E!N42+TI_BF_E!N42+TI_GW_E!N42+TI_RPI_E!N42+TI_PF_E!N42+TI_BKBPB_E!N42+TI_CL_E!N42+TI_BNG_E!N42+TI_LBB_E!N42+TI_CPP_E!N42+TI_GTL_E!N42+TI_NSP_E!N42</f>
        <v>212.04496990541699</v>
      </c>
      <c r="O42" s="10">
        <f>TI_EHG_E!O42+TI_CO_E!O42+TI_BF_E!O42+TI_GW_E!O42+TI_RPI_E!O42+TI_PF_E!O42+TI_BKBPB_E!O42+TI_CL_E!O42+TI_BNG_E!O42+TI_LBB_E!O42+TI_CPP_E!O42+TI_GTL_E!O42+TI_NSP_E!O42</f>
        <v>411.49320722269982</v>
      </c>
      <c r="P42" s="10">
        <f>TI_EHG_E!P42+TI_CO_E!P42+TI_BF_E!P42+TI_GW_E!P42+TI_RPI_E!P42+TI_PF_E!P42+TI_BKBPB_E!P42+TI_CL_E!P42+TI_BNG_E!P42+TI_LBB_E!P42+TI_CPP_E!P42+TI_GTL_E!P42+TI_NSP_E!P42</f>
        <v>329.61444539982801</v>
      </c>
      <c r="Q42" s="10">
        <f>TI_EHG_E!Q42+TI_CO_E!Q42+TI_BF_E!Q42+TI_GW_E!Q42+TI_RPI_E!Q42+TI_PF_E!Q42+TI_BKBPB_E!Q42+TI_CL_E!Q42+TI_BNG_E!Q42+TI_LBB_E!Q42+TI_CPP_E!Q42+TI_GTL_E!Q42+TI_NSP_E!Q42</f>
        <v>463.97970765262238</v>
      </c>
      <c r="R42" s="10">
        <f>TI_EHG_E!R42+TI_CO_E!R42+TI_BF_E!R42+TI_GW_E!R42+TI_RPI_E!R42+TI_PF_E!R42+TI_BKBPB_E!R42+TI_CL_E!R42+TI_BNG_E!R42+TI_LBB_E!R42+TI_CPP_E!R42+TI_GTL_E!R42+TI_NSP_E!R42</f>
        <v>363.20584694754939</v>
      </c>
      <c r="S42" s="10">
        <f>TI_EHG_E!S42+TI_CO_E!S42+TI_BF_E!S42+TI_GW_E!S42+TI_RPI_E!S42+TI_PF_E!S42+TI_BKBPB_E!S42+TI_CL_E!S42+TI_BNG_E!S42+TI_LBB_E!S42+TI_CPP_E!S42+TI_GTL_E!S42+TI_NSP_E!S42</f>
        <v>0</v>
      </c>
      <c r="T42" s="10">
        <f>TI_EHG_E!T42+TI_CO_E!T42+TI_BF_E!T42+TI_GW_E!T42+TI_RPI_E!T42+TI_PF_E!T42+TI_BKBPB_E!T42+TI_CL_E!T42+TI_BNG_E!T42+TI_LBB_E!T42+TI_CPP_E!T42+TI_GTL_E!T42+TI_NSP_E!T42</f>
        <v>0</v>
      </c>
      <c r="U42" s="10">
        <f>TI_EHG_E!U42+TI_CO_E!U42+TI_BF_E!U42+TI_GW_E!U42+TI_RPI_E!U42+TI_PF_E!U42+TI_BKBPB_E!U42+TI_CL_E!U42+TI_BNG_E!U42+TI_LBB_E!U42+TI_CPP_E!U42+TI_GTL_E!U42+TI_NSP_E!U42</f>
        <v>0</v>
      </c>
      <c r="V42" s="10">
        <f>TI_EHG_E!V42+TI_CO_E!V42+TI_BF_E!V42+TI_GW_E!V42+TI_RPI_E!V42+TI_PF_E!V42+TI_BKBPB_E!V42+TI_CL_E!V42+TI_BNG_E!V42+TI_LBB_E!V42+TI_CPP_E!V42+TI_GTL_E!V42+TI_NSP_E!V42</f>
        <v>0</v>
      </c>
      <c r="W42" s="10">
        <f>TI_EHG_E!W42+TI_CO_E!W42+TI_BF_E!W42+TI_GW_E!W42+TI_RPI_E!W42+TI_PF_E!W42+TI_BKBPB_E!W42+TI_CL_E!W42+TI_BNG_E!W42+TI_LBB_E!W42+TI_CPP_E!W42+TI_GTL_E!W42+TI_NSP_E!W42</f>
        <v>0</v>
      </c>
      <c r="X42" s="10">
        <f>TI_EHG_E!X42+TI_CO_E!X42+TI_BF_E!X42+TI_GW_E!X42+TI_RPI_E!X42+TI_PF_E!X42+TI_BKBPB_E!X42+TI_CL_E!X42+TI_BNG_E!X42+TI_LBB_E!X42+TI_CPP_E!X42+TI_GTL_E!X42+TI_NSP_E!X42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TI_EHG_E!C43+TI_CO_E!C43+TI_BF_E!C43+TI_GW_E!C43+TI_RPI_E!C43+TI_PF_E!C43+TI_BKBPB_E!C43+TI_CL_E!C43+TI_BNG_E!C43+TI_LBB_E!C43+TI_CPP_E!C43+TI_GTL_E!C43+TI_NSP_E!C43</f>
        <v>161.24479793637144</v>
      </c>
      <c r="D43" s="10">
        <f>TI_EHG_E!D43+TI_CO_E!D43+TI_BF_E!D43+TI_GW_E!D43+TI_RPI_E!D43+TI_PF_E!D43+TI_BKBPB_E!D43+TI_CL_E!D43+TI_BNG_E!D43+TI_LBB_E!D43+TI_CPP_E!D43+TI_GTL_E!D43+TI_NSP_E!D43</f>
        <v>121.19036973344798</v>
      </c>
      <c r="E43" s="10">
        <f>TI_EHG_E!E43+TI_CO_E!E43+TI_BF_E!E43+TI_GW_E!E43+TI_RPI_E!E43+TI_PF_E!E43+TI_BKBPB_E!E43+TI_CL_E!E43+TI_BNG_E!E43+TI_LBB_E!E43+TI_CPP_E!E43+TI_GTL_E!E43+TI_NSP_E!E43</f>
        <v>68.811435941530519</v>
      </c>
      <c r="F43" s="10">
        <f>TI_EHG_E!F43+TI_CO_E!F43+TI_BF_E!F43+TI_GW_E!F43+TI_RPI_E!F43+TI_PF_E!F43+TI_BKBPB_E!F43+TI_CL_E!F43+TI_BNG_E!F43+TI_LBB_E!F43+TI_CPP_E!F43+TI_GTL_E!F43+TI_NSP_E!F43</f>
        <v>96.541444539982791</v>
      </c>
      <c r="G43" s="10">
        <f>TI_EHG_E!G43+TI_CO_E!G43+TI_BF_E!G43+TI_GW_E!G43+TI_RPI_E!G43+TI_PF_E!G43+TI_BKBPB_E!G43+TI_CL_E!G43+TI_BNG_E!G43+TI_LBB_E!G43+TI_CPP_E!G43+TI_GTL_E!G43+TI_NSP_E!G43</f>
        <v>59.568099742046428</v>
      </c>
      <c r="H43" s="10">
        <f>TI_EHG_E!H43+TI_CO_E!H43+TI_BF_E!H43+TI_GW_E!H43+TI_RPI_E!H43+TI_PF_E!H43+TI_BKBPB_E!H43+TI_CL_E!H43+TI_BNG_E!H43+TI_LBB_E!H43+TI_CPP_E!H43+TI_GTL_E!H43+TI_NSP_E!H43</f>
        <v>49.297764402407566</v>
      </c>
      <c r="I43" s="10">
        <f>TI_EHG_E!I43+TI_CO_E!I43+TI_BF_E!I43+TI_GW_E!I43+TI_RPI_E!I43+TI_PF_E!I43+TI_BKBPB_E!I43+TI_CL_E!I43+TI_BNG_E!I43+TI_LBB_E!I43+TI_CPP_E!I43+TI_GTL_E!I43+TI_NSP_E!I43</f>
        <v>88.32519346517627</v>
      </c>
      <c r="J43" s="10">
        <f>TI_EHG_E!J43+TI_CO_E!J43+TI_BF_E!J43+TI_GW_E!J43+TI_RPI_E!J43+TI_PF_E!J43+TI_BKBPB_E!J43+TI_CL_E!J43+TI_BNG_E!J43+TI_LBB_E!J43+TI_CPP_E!J43+TI_GTL_E!J43+TI_NSP_E!J43</f>
        <v>70.865520206362874</v>
      </c>
      <c r="K43" s="10">
        <f>TI_EHG_E!K43+TI_CO_E!K43+TI_BF_E!K43+TI_GW_E!K43+TI_RPI_E!K43+TI_PF_E!K43+TI_BKBPB_E!K43+TI_CL_E!K43+TI_BNG_E!K43+TI_LBB_E!K43+TI_CPP_E!K43+TI_GTL_E!K43+TI_NSP_E!K43</f>
        <v>54.432846087704206</v>
      </c>
      <c r="L43" s="10">
        <f>TI_EHG_E!L43+TI_CO_E!L43+TI_BF_E!L43+TI_GW_E!L43+TI_RPI_E!L43+TI_PF_E!L43+TI_BKBPB_E!L43+TI_CL_E!L43+TI_BNG_E!L43+TI_LBB_E!L43+TI_CPP_E!L43+TI_GTL_E!L43+TI_NSP_E!L43</f>
        <v>74.973602751504728</v>
      </c>
      <c r="M43" s="10">
        <f>TI_EHG_E!M43+TI_CO_E!M43+TI_BF_E!M43+TI_GW_E!M43+TI_RPI_E!M43+TI_PF_E!M43+TI_BKBPB_E!M43+TI_CL_E!M43+TI_BNG_E!M43+TI_LBB_E!M43+TI_CPP_E!M43+TI_GTL_E!M43+TI_NSP_E!M43</f>
        <v>177.67747205503014</v>
      </c>
      <c r="N43" s="10">
        <f>TI_EHG_E!N43+TI_CO_E!N43+TI_BF_E!N43+TI_GW_E!N43+TI_RPI_E!N43+TI_PF_E!N43+TI_BKBPB_E!N43+TI_CL_E!N43+TI_BNG_E!N43+TI_LBB_E!N43+TI_CPP_E!N43+TI_GTL_E!N43+TI_NSP_E!N43</f>
        <v>152.00154772141019</v>
      </c>
      <c r="O43" s="10">
        <f>TI_EHG_E!O43+TI_CO_E!O43+TI_BF_E!O43+TI_GW_E!O43+TI_RPI_E!O43+TI_PF_E!O43+TI_BKBPB_E!O43+TI_CL_E!O43+TI_BNG_E!O43+TI_LBB_E!O43+TI_CPP_E!O43+TI_GTL_E!O43+TI_NSP_E!O43</f>
        <v>102.36784178847806</v>
      </c>
      <c r="P43" s="10">
        <f>TI_EHG_E!P43+TI_CO_E!P43+TI_BF_E!P43+TI_GW_E!P43+TI_RPI_E!P43+TI_PF_E!P43+TI_BKBPB_E!P43+TI_CL_E!P43+TI_BNG_E!P43+TI_LBB_E!P43+TI_CPP_E!P43+TI_GTL_E!P43+TI_NSP_E!P43</f>
        <v>29.392863284608769</v>
      </c>
      <c r="Q43" s="10">
        <f>TI_EHG_E!Q43+TI_CO_E!Q43+TI_BF_E!Q43+TI_GW_E!Q43+TI_RPI_E!Q43+TI_PF_E!Q43+TI_BKBPB_E!Q43+TI_CL_E!Q43+TI_BNG_E!Q43+TI_LBB_E!Q43+TI_CPP_E!Q43+TI_GTL_E!Q43+TI_NSP_E!Q43</f>
        <v>128.7200343938091</v>
      </c>
      <c r="R43" s="10">
        <f>TI_EHG_E!R43+TI_CO_E!R43+TI_BF_E!R43+TI_GW_E!R43+TI_RPI_E!R43+TI_PF_E!R43+TI_BKBPB_E!R43+TI_CL_E!R43+TI_BNG_E!R43+TI_LBB_E!R43+TI_CPP_E!R43+TI_GTL_E!R43+TI_NSP_E!R43</f>
        <v>22.298108340498707</v>
      </c>
      <c r="S43" s="10">
        <f>TI_EHG_E!S43+TI_CO_E!S43+TI_BF_E!S43+TI_GW_E!S43+TI_RPI_E!S43+TI_PF_E!S43+TI_BKBPB_E!S43+TI_CL_E!S43+TI_BNG_E!S43+TI_LBB_E!S43+TI_CPP_E!S43+TI_GTL_E!S43+TI_NSP_E!S43</f>
        <v>20.271023215821145</v>
      </c>
      <c r="T43" s="10">
        <f>TI_EHG_E!T43+TI_CO_E!T43+TI_BF_E!T43+TI_GW_E!T43+TI_RPI_E!T43+TI_PF_E!T43+TI_BKBPB_E!T43+TI_CL_E!T43+TI_BNG_E!T43+TI_LBB_E!T43+TI_CPP_E!T43+TI_GTL_E!T43+TI_NSP_E!T43</f>
        <v>19.724591573516769</v>
      </c>
      <c r="U43" s="10">
        <f>TI_EHG_E!U43+TI_CO_E!U43+TI_BF_E!U43+TI_GW_E!U43+TI_RPI_E!U43+TI_PF_E!U43+TI_BKBPB_E!U43+TI_CL_E!U43+TI_BNG_E!U43+TI_LBB_E!U43+TI_CPP_E!U43+TI_GTL_E!U43+TI_NSP_E!U43</f>
        <v>22.954686156491825</v>
      </c>
      <c r="V43" s="10">
        <f>TI_EHG_E!V43+TI_CO_E!V43+TI_BF_E!V43+TI_GW_E!V43+TI_RPI_E!V43+TI_PF_E!V43+TI_BKBPB_E!V43+TI_CL_E!V43+TI_BNG_E!V43+TI_LBB_E!V43+TI_CPP_E!V43+TI_GTL_E!V43+TI_NSP_E!V43</f>
        <v>24.913757523645739</v>
      </c>
      <c r="W43" s="10">
        <f>TI_EHG_E!W43+TI_CO_E!W43+TI_BF_E!W43+TI_GW_E!W43+TI_RPI_E!W43+TI_PF_E!W43+TI_BKBPB_E!W43+TI_CL_E!W43+TI_BNG_E!W43+TI_LBB_E!W43+TI_CPP_E!W43+TI_GTL_E!W43+TI_NSP_E!W43</f>
        <v>25.459329320722265</v>
      </c>
      <c r="X43" s="10">
        <f>TI_EHG_E!X43+TI_CO_E!X43+TI_BF_E!X43+TI_GW_E!X43+TI_RPI_E!X43+TI_PF_E!X43+TI_BKBPB_E!X43+TI_CL_E!X43+TI_BNG_E!X43+TI_LBB_E!X43+TI_CPP_E!X43+TI_GTL_E!X43+TI_NSP_E!X43</f>
        <v>25.093035253654339</v>
      </c>
    </row>
    <row r="44" spans="1:24" ht="11.25" customHeight="1" x14ac:dyDescent="0.2">
      <c r="A44" s="41" t="s">
        <v>75</v>
      </c>
      <c r="B44" s="9" t="s">
        <v>76</v>
      </c>
      <c r="C44" s="10">
        <f>TI_EHG_E!C44+TI_CO_E!C44+TI_BF_E!C44+TI_GW_E!C44+TI_RPI_E!C44+TI_PF_E!C44+TI_BKBPB_E!C44+TI_CL_E!C44+TI_BNG_E!C44+TI_LBB_E!C44+TI_CPP_E!C44+TI_GTL_E!C44+TI_NSP_E!C44</f>
        <v>1814.0824591573516</v>
      </c>
      <c r="D44" s="10">
        <f>TI_EHG_E!D44+TI_CO_E!D44+TI_BF_E!D44+TI_GW_E!D44+TI_RPI_E!D44+TI_PF_E!D44+TI_BKBPB_E!D44+TI_CL_E!D44+TI_BNG_E!D44+TI_LBB_E!D44+TI_CPP_E!D44+TI_GTL_E!D44+TI_NSP_E!D44</f>
        <v>2449.976010318142</v>
      </c>
      <c r="E44" s="10">
        <f>TI_EHG_E!E44+TI_CO_E!E44+TI_BF_E!E44+TI_GW_E!E44+TI_RPI_E!E44+TI_PF_E!E44+TI_BKBPB_E!E44+TI_CL_E!E44+TI_BNG_E!E44+TI_LBB_E!E44+TI_CPP_E!E44+TI_GTL_E!E44+TI_NSP_E!E44</f>
        <v>1739.7822871883061</v>
      </c>
      <c r="F44" s="10">
        <f>TI_EHG_E!F44+TI_CO_E!F44+TI_BF_E!F44+TI_GW_E!F44+TI_RPI_E!F44+TI_PF_E!F44+TI_BKBPB_E!F44+TI_CL_E!F44+TI_BNG_E!F44+TI_LBB_E!F44+TI_CPP_E!F44+TI_GTL_E!F44+TI_NSP_E!F44</f>
        <v>1542.9349097162512</v>
      </c>
      <c r="G44" s="10">
        <f>TI_EHG_E!G44+TI_CO_E!G44+TI_BF_E!G44+TI_GW_E!G44+TI_RPI_E!G44+TI_PF_E!G44+TI_BKBPB_E!G44+TI_CL_E!G44+TI_BNG_E!G44+TI_LBB_E!G44+TI_CPP_E!G44+TI_GTL_E!G44+TI_NSP_E!G44</f>
        <v>992.92072226999142</v>
      </c>
      <c r="H44" s="10">
        <f>TI_EHG_E!H44+TI_CO_E!H44+TI_BF_E!H44+TI_GW_E!H44+TI_RPI_E!H44+TI_PF_E!H44+TI_BKBPB_E!H44+TI_CL_E!H44+TI_BNG_E!H44+TI_LBB_E!H44+TI_CPP_E!H44+TI_GTL_E!H44+TI_NSP_E!H44</f>
        <v>814.40722269991397</v>
      </c>
      <c r="I44" s="10">
        <f>TI_EHG_E!I44+TI_CO_E!I44+TI_BF_E!I44+TI_GW_E!I44+TI_RPI_E!I44+TI_PF_E!I44+TI_BKBPB_E!I44+TI_CL_E!I44+TI_BNG_E!I44+TI_LBB_E!I44+TI_CPP_E!I44+TI_GTL_E!I44+TI_NSP_E!I44</f>
        <v>661.9470335339638</v>
      </c>
      <c r="J44" s="10">
        <f>TI_EHG_E!J44+TI_CO_E!J44+TI_BF_E!J44+TI_GW_E!J44+TI_RPI_E!J44+TI_PF_E!J44+TI_BKBPB_E!J44+TI_CL_E!J44+TI_BNG_E!J44+TI_LBB_E!J44+TI_CPP_E!J44+TI_GTL_E!J44+TI_NSP_E!J44</f>
        <v>448.69578675838352</v>
      </c>
      <c r="K44" s="10">
        <f>TI_EHG_E!K44+TI_CO_E!K44+TI_BF_E!K44+TI_GW_E!K44+TI_RPI_E!K44+TI_PF_E!K44+TI_BKBPB_E!K44+TI_CL_E!K44+TI_BNG_E!K44+TI_LBB_E!K44+TI_CPP_E!K44+TI_GTL_E!K44+TI_NSP_E!K44</f>
        <v>447.73104041272563</v>
      </c>
      <c r="L44" s="10">
        <f>TI_EHG_E!L44+TI_CO_E!L44+TI_BF_E!L44+TI_GW_E!L44+TI_RPI_E!L44+TI_PF_E!L44+TI_BKBPB_E!L44+TI_CL_E!L44+TI_BNG_E!L44+TI_LBB_E!L44+TI_CPP_E!L44+TI_GTL_E!L44+TI_NSP_E!L44</f>
        <v>484.39853826311258</v>
      </c>
      <c r="M44" s="10">
        <f>TI_EHG_E!M44+TI_CO_E!M44+TI_BF_E!M44+TI_GW_E!M44+TI_RPI_E!M44+TI_PF_E!M44+TI_BKBPB_E!M44+TI_CL_E!M44+TI_BNG_E!M44+TI_LBB_E!M44+TI_CPP_E!M44+TI_GTL_E!M44+TI_NSP_E!M44</f>
        <v>302.63456577815992</v>
      </c>
      <c r="N44" s="10">
        <f>TI_EHG_E!N44+TI_CO_E!N44+TI_BF_E!N44+TI_GW_E!N44+TI_RPI_E!N44+TI_PF_E!N44+TI_BKBPB_E!N44+TI_CL_E!N44+TI_BNG_E!N44+TI_LBB_E!N44+TI_CPP_E!N44+TI_GTL_E!N44+TI_NSP_E!N44</f>
        <v>300.0955288048151</v>
      </c>
      <c r="O44" s="10">
        <f>TI_EHG_E!O44+TI_CO_E!O44+TI_BF_E!O44+TI_GW_E!O44+TI_RPI_E!O44+TI_PF_E!O44+TI_BKBPB_E!O44+TI_CL_E!O44+TI_BNG_E!O44+TI_LBB_E!O44+TI_CPP_E!O44+TI_GTL_E!O44+TI_NSP_E!O44</f>
        <v>290.3205503009458</v>
      </c>
      <c r="P44" s="10">
        <f>TI_EHG_E!P44+TI_CO_E!P44+TI_BF_E!P44+TI_GW_E!P44+TI_RPI_E!P44+TI_PF_E!P44+TI_BKBPB_E!P44+TI_CL_E!P44+TI_BNG_E!P44+TI_LBB_E!P44+TI_CPP_E!P44+TI_GTL_E!P44+TI_NSP_E!P44</f>
        <v>186.10146173688736</v>
      </c>
      <c r="Q44" s="10">
        <f>TI_EHG_E!Q44+TI_CO_E!Q44+TI_BF_E!Q44+TI_GW_E!Q44+TI_RPI_E!Q44+TI_PF_E!Q44+TI_BKBPB_E!Q44+TI_CL_E!Q44+TI_BNG_E!Q44+TI_LBB_E!Q44+TI_CPP_E!Q44+TI_GTL_E!Q44+TI_NSP_E!Q44</f>
        <v>198.30507308684437</v>
      </c>
      <c r="R44" s="10">
        <f>TI_EHG_E!R44+TI_CO_E!R44+TI_BF_E!R44+TI_GW_E!R44+TI_RPI_E!R44+TI_PF_E!R44+TI_BKBPB_E!R44+TI_CL_E!R44+TI_BNG_E!R44+TI_LBB_E!R44+TI_CPP_E!R44+TI_GTL_E!R44+TI_NSP_E!R44</f>
        <v>265.03344797936364</v>
      </c>
      <c r="S44" s="10">
        <f>TI_EHG_E!S44+TI_CO_E!S44+TI_BF_E!S44+TI_GW_E!S44+TI_RPI_E!S44+TI_PF_E!S44+TI_BKBPB_E!S44+TI_CL_E!S44+TI_BNG_E!S44+TI_LBB_E!S44+TI_CPP_E!S44+TI_GTL_E!S44+TI_NSP_E!S44</f>
        <v>62.029148753224426</v>
      </c>
      <c r="T44" s="10">
        <f>TI_EHG_E!T44+TI_CO_E!T44+TI_BF_E!T44+TI_GW_E!T44+TI_RPI_E!T44+TI_PF_E!T44+TI_BKBPB_E!T44+TI_CL_E!T44+TI_BNG_E!T44+TI_LBB_E!T44+TI_CPP_E!T44+TI_GTL_E!T44+TI_NSP_E!T44</f>
        <v>31.643250214961306</v>
      </c>
      <c r="U44" s="10">
        <f>TI_EHG_E!U44+TI_CO_E!U44+TI_BF_E!U44+TI_GW_E!U44+TI_RPI_E!U44+TI_PF_E!U44+TI_BKBPB_E!U44+TI_CL_E!U44+TI_BNG_E!U44+TI_LBB_E!U44+TI_CPP_E!U44+TI_GTL_E!U44+TI_NSP_E!U44</f>
        <v>55.874376612209794</v>
      </c>
      <c r="V44" s="10">
        <f>TI_EHG_E!V44+TI_CO_E!V44+TI_BF_E!V44+TI_GW_E!V44+TI_RPI_E!V44+TI_PF_E!V44+TI_BKBPB_E!V44+TI_CL_E!V44+TI_BNG_E!V44+TI_LBB_E!V44+TI_CPP_E!V44+TI_GTL_E!V44+TI_NSP_E!V44</f>
        <v>42.404729148753219</v>
      </c>
      <c r="W44" s="10">
        <f>TI_EHG_E!W44+TI_CO_E!W44+TI_BF_E!W44+TI_GW_E!W44+TI_RPI_E!W44+TI_PF_E!W44+TI_BKBPB_E!W44+TI_CL_E!W44+TI_BNG_E!W44+TI_LBB_E!W44+TI_CPP_E!W44+TI_GTL_E!W44+TI_NSP_E!W44</f>
        <v>44.438865004299224</v>
      </c>
      <c r="X44" s="10">
        <f>TI_EHG_E!X44+TI_CO_E!X44+TI_BF_E!X44+TI_GW_E!X44+TI_RPI_E!X44+TI_PF_E!X44+TI_BKBPB_E!X44+TI_CL_E!X44+TI_BNG_E!X44+TI_LBB_E!X44+TI_CPP_E!X44+TI_GTL_E!X44+TI_NSP_E!X44</f>
        <v>39.684178847807388</v>
      </c>
    </row>
    <row r="45" spans="1:24" ht="11.25" customHeight="1" x14ac:dyDescent="0.2">
      <c r="A45" s="41" t="s">
        <v>77</v>
      </c>
      <c r="B45" s="9" t="s">
        <v>78</v>
      </c>
      <c r="C45" s="10">
        <f>TI_EHG_E!C45+TI_CO_E!C45+TI_BF_E!C45+TI_GW_E!C45+TI_RPI_E!C45+TI_PF_E!C45+TI_BKBPB_E!C45+TI_CL_E!C45+TI_BNG_E!C45+TI_LBB_E!C45+TI_CPP_E!C45+TI_GTL_E!C45+TI_NSP_E!C45</f>
        <v>0</v>
      </c>
      <c r="D45" s="10">
        <f>TI_EHG_E!D45+TI_CO_E!D45+TI_BF_E!D45+TI_GW_E!D45+TI_RPI_E!D45+TI_PF_E!D45+TI_BKBPB_E!D45+TI_CL_E!D45+TI_BNG_E!D45+TI_LBB_E!D45+TI_CPP_E!D45+TI_GTL_E!D45+TI_NSP_E!D45</f>
        <v>0</v>
      </c>
      <c r="E45" s="10">
        <f>TI_EHG_E!E45+TI_CO_E!E45+TI_BF_E!E45+TI_GW_E!E45+TI_RPI_E!E45+TI_PF_E!E45+TI_BKBPB_E!E45+TI_CL_E!E45+TI_BNG_E!E45+TI_LBB_E!E45+TI_CPP_E!E45+TI_GTL_E!E45+TI_NSP_E!E45</f>
        <v>0</v>
      </c>
      <c r="F45" s="10">
        <f>TI_EHG_E!F45+TI_CO_E!F45+TI_BF_E!F45+TI_GW_E!F45+TI_RPI_E!F45+TI_PF_E!F45+TI_BKBPB_E!F45+TI_CL_E!F45+TI_BNG_E!F45+TI_LBB_E!F45+TI_CPP_E!F45+TI_GTL_E!F45+TI_NSP_E!F45</f>
        <v>0</v>
      </c>
      <c r="G45" s="10">
        <f>TI_EHG_E!G45+TI_CO_E!G45+TI_BF_E!G45+TI_GW_E!G45+TI_RPI_E!G45+TI_PF_E!G45+TI_BKBPB_E!G45+TI_CL_E!G45+TI_BNG_E!G45+TI_LBB_E!G45+TI_CPP_E!G45+TI_GTL_E!G45+TI_NSP_E!G45</f>
        <v>0</v>
      </c>
      <c r="H45" s="10">
        <f>TI_EHG_E!H45+TI_CO_E!H45+TI_BF_E!H45+TI_GW_E!H45+TI_RPI_E!H45+TI_PF_E!H45+TI_BKBPB_E!H45+TI_CL_E!H45+TI_BNG_E!H45+TI_LBB_E!H45+TI_CPP_E!H45+TI_GTL_E!H45+TI_NSP_E!H45</f>
        <v>0</v>
      </c>
      <c r="I45" s="10">
        <f>TI_EHG_E!I45+TI_CO_E!I45+TI_BF_E!I45+TI_GW_E!I45+TI_RPI_E!I45+TI_PF_E!I45+TI_BKBPB_E!I45+TI_CL_E!I45+TI_BNG_E!I45+TI_LBB_E!I45+TI_CPP_E!I45+TI_GTL_E!I45+TI_NSP_E!I45</f>
        <v>0</v>
      </c>
      <c r="J45" s="10">
        <f>TI_EHG_E!J45+TI_CO_E!J45+TI_BF_E!J45+TI_GW_E!J45+TI_RPI_E!J45+TI_PF_E!J45+TI_BKBPB_E!J45+TI_CL_E!J45+TI_BNG_E!J45+TI_LBB_E!J45+TI_CPP_E!J45+TI_GTL_E!J45+TI_NSP_E!J45</f>
        <v>0</v>
      </c>
      <c r="K45" s="10">
        <f>TI_EHG_E!K45+TI_CO_E!K45+TI_BF_E!K45+TI_GW_E!K45+TI_RPI_E!K45+TI_PF_E!K45+TI_BKBPB_E!K45+TI_CL_E!K45+TI_BNG_E!K45+TI_LBB_E!K45+TI_CPP_E!K45+TI_GTL_E!K45+TI_NSP_E!K45</f>
        <v>0</v>
      </c>
      <c r="L45" s="10">
        <f>TI_EHG_E!L45+TI_CO_E!L45+TI_BF_E!L45+TI_GW_E!L45+TI_RPI_E!L45+TI_PF_E!L45+TI_BKBPB_E!L45+TI_CL_E!L45+TI_BNG_E!L45+TI_LBB_E!L45+TI_CPP_E!L45+TI_GTL_E!L45+TI_NSP_E!L45</f>
        <v>0</v>
      </c>
      <c r="M45" s="10">
        <f>TI_EHG_E!M45+TI_CO_E!M45+TI_BF_E!M45+TI_GW_E!M45+TI_RPI_E!M45+TI_PF_E!M45+TI_BKBPB_E!M45+TI_CL_E!M45+TI_BNG_E!M45+TI_LBB_E!M45+TI_CPP_E!M45+TI_GTL_E!M45+TI_NSP_E!M45</f>
        <v>0</v>
      </c>
      <c r="N45" s="10">
        <f>TI_EHG_E!N45+TI_CO_E!N45+TI_BF_E!N45+TI_GW_E!N45+TI_RPI_E!N45+TI_PF_E!N45+TI_BKBPB_E!N45+TI_CL_E!N45+TI_BNG_E!N45+TI_LBB_E!N45+TI_CPP_E!N45+TI_GTL_E!N45+TI_NSP_E!N45</f>
        <v>0</v>
      </c>
      <c r="O45" s="10">
        <f>TI_EHG_E!O45+TI_CO_E!O45+TI_BF_E!O45+TI_GW_E!O45+TI_RPI_E!O45+TI_PF_E!O45+TI_BKBPB_E!O45+TI_CL_E!O45+TI_BNG_E!O45+TI_LBB_E!O45+TI_CPP_E!O45+TI_GTL_E!O45+TI_NSP_E!O45</f>
        <v>0</v>
      </c>
      <c r="P45" s="10">
        <f>TI_EHG_E!P45+TI_CO_E!P45+TI_BF_E!P45+TI_GW_E!P45+TI_RPI_E!P45+TI_PF_E!P45+TI_BKBPB_E!P45+TI_CL_E!P45+TI_BNG_E!P45+TI_LBB_E!P45+TI_CPP_E!P45+TI_GTL_E!P45+TI_NSP_E!P45</f>
        <v>0</v>
      </c>
      <c r="Q45" s="10">
        <f>TI_EHG_E!Q45+TI_CO_E!Q45+TI_BF_E!Q45+TI_GW_E!Q45+TI_RPI_E!Q45+TI_PF_E!Q45+TI_BKBPB_E!Q45+TI_CL_E!Q45+TI_BNG_E!Q45+TI_LBB_E!Q45+TI_CPP_E!Q45+TI_GTL_E!Q45+TI_NSP_E!Q45</f>
        <v>0</v>
      </c>
      <c r="R45" s="10">
        <f>TI_EHG_E!R45+TI_CO_E!R45+TI_BF_E!R45+TI_GW_E!R45+TI_RPI_E!R45+TI_PF_E!R45+TI_BKBPB_E!R45+TI_CL_E!R45+TI_BNG_E!R45+TI_LBB_E!R45+TI_CPP_E!R45+TI_GTL_E!R45+TI_NSP_E!R45</f>
        <v>0</v>
      </c>
      <c r="S45" s="10">
        <f>TI_EHG_E!S45+TI_CO_E!S45+TI_BF_E!S45+TI_GW_E!S45+TI_RPI_E!S45+TI_PF_E!S45+TI_BKBPB_E!S45+TI_CL_E!S45+TI_BNG_E!S45+TI_LBB_E!S45+TI_CPP_E!S45+TI_GTL_E!S45+TI_NSP_E!S45</f>
        <v>0</v>
      </c>
      <c r="T45" s="10">
        <f>TI_EHG_E!T45+TI_CO_E!T45+TI_BF_E!T45+TI_GW_E!T45+TI_RPI_E!T45+TI_PF_E!T45+TI_BKBPB_E!T45+TI_CL_E!T45+TI_BNG_E!T45+TI_LBB_E!T45+TI_CPP_E!T45+TI_GTL_E!T45+TI_NSP_E!T45</f>
        <v>0</v>
      </c>
      <c r="U45" s="10">
        <f>TI_EHG_E!U45+TI_CO_E!U45+TI_BF_E!U45+TI_GW_E!U45+TI_RPI_E!U45+TI_PF_E!U45+TI_BKBPB_E!U45+TI_CL_E!U45+TI_BNG_E!U45+TI_LBB_E!U45+TI_CPP_E!U45+TI_GTL_E!U45+TI_NSP_E!U45</f>
        <v>0</v>
      </c>
      <c r="V45" s="10">
        <f>TI_EHG_E!V45+TI_CO_E!V45+TI_BF_E!V45+TI_GW_E!V45+TI_RPI_E!V45+TI_PF_E!V45+TI_BKBPB_E!V45+TI_CL_E!V45+TI_BNG_E!V45+TI_LBB_E!V45+TI_CPP_E!V45+TI_GTL_E!V45+TI_NSP_E!V45</f>
        <v>0</v>
      </c>
      <c r="W45" s="10">
        <f>TI_EHG_E!W45+TI_CO_E!W45+TI_BF_E!W45+TI_GW_E!W45+TI_RPI_E!W45+TI_PF_E!W45+TI_BKBPB_E!W45+TI_CL_E!W45+TI_BNG_E!W45+TI_LBB_E!W45+TI_CPP_E!W45+TI_GTL_E!W45+TI_NSP_E!W45</f>
        <v>0</v>
      </c>
      <c r="X45" s="10">
        <f>TI_EHG_E!X45+TI_CO_E!X45+TI_BF_E!X45+TI_GW_E!X45+TI_RPI_E!X45+TI_PF_E!X45+TI_BKBPB_E!X45+TI_CL_E!X45+TI_BNG_E!X45+TI_LBB_E!X45+TI_CPP_E!X45+TI_GTL_E!X45+TI_NSP_E!X45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TI_EHG_E!C46+TI_CO_E!C46+TI_BF_E!C46+TI_GW_E!C46+TI_RPI_E!C46+TI_PF_E!C46+TI_BKBPB_E!C46+TI_CL_E!C46+TI_BNG_E!C46+TI_LBB_E!C46+TI_CPP_E!C46+TI_GTL_E!C46+TI_NSP_E!C46</f>
        <v>0</v>
      </c>
      <c r="D46" s="10">
        <f>TI_EHG_E!D46+TI_CO_E!D46+TI_BF_E!D46+TI_GW_E!D46+TI_RPI_E!D46+TI_PF_E!D46+TI_BKBPB_E!D46+TI_CL_E!D46+TI_BNG_E!D46+TI_LBB_E!D46+TI_CPP_E!D46+TI_GTL_E!D46+TI_NSP_E!D46</f>
        <v>0</v>
      </c>
      <c r="E46" s="10">
        <f>TI_EHG_E!E46+TI_CO_E!E46+TI_BF_E!E46+TI_GW_E!E46+TI_RPI_E!E46+TI_PF_E!E46+TI_BKBPB_E!E46+TI_CL_E!E46+TI_BNG_E!E46+TI_LBB_E!E46+TI_CPP_E!E46+TI_GTL_E!E46+TI_NSP_E!E46</f>
        <v>0</v>
      </c>
      <c r="F46" s="10">
        <f>TI_EHG_E!F46+TI_CO_E!F46+TI_BF_E!F46+TI_GW_E!F46+TI_RPI_E!F46+TI_PF_E!F46+TI_BKBPB_E!F46+TI_CL_E!F46+TI_BNG_E!F46+TI_LBB_E!F46+TI_CPP_E!F46+TI_GTL_E!F46+TI_NSP_E!F46</f>
        <v>0</v>
      </c>
      <c r="G46" s="10">
        <f>TI_EHG_E!G46+TI_CO_E!G46+TI_BF_E!G46+TI_GW_E!G46+TI_RPI_E!G46+TI_PF_E!G46+TI_BKBPB_E!G46+TI_CL_E!G46+TI_BNG_E!G46+TI_LBB_E!G46+TI_CPP_E!G46+TI_GTL_E!G46+TI_NSP_E!G46</f>
        <v>0</v>
      </c>
      <c r="H46" s="10">
        <f>TI_EHG_E!H46+TI_CO_E!H46+TI_BF_E!H46+TI_GW_E!H46+TI_RPI_E!H46+TI_PF_E!H46+TI_BKBPB_E!H46+TI_CL_E!H46+TI_BNG_E!H46+TI_LBB_E!H46+TI_CPP_E!H46+TI_GTL_E!H46+TI_NSP_E!H46</f>
        <v>0</v>
      </c>
      <c r="I46" s="10">
        <f>TI_EHG_E!I46+TI_CO_E!I46+TI_BF_E!I46+TI_GW_E!I46+TI_RPI_E!I46+TI_PF_E!I46+TI_BKBPB_E!I46+TI_CL_E!I46+TI_BNG_E!I46+TI_LBB_E!I46+TI_CPP_E!I46+TI_GTL_E!I46+TI_NSP_E!I46</f>
        <v>0</v>
      </c>
      <c r="J46" s="10">
        <f>TI_EHG_E!J46+TI_CO_E!J46+TI_BF_E!J46+TI_GW_E!J46+TI_RPI_E!J46+TI_PF_E!J46+TI_BKBPB_E!J46+TI_CL_E!J46+TI_BNG_E!J46+TI_LBB_E!J46+TI_CPP_E!J46+TI_GTL_E!J46+TI_NSP_E!J46</f>
        <v>0</v>
      </c>
      <c r="K46" s="10">
        <f>TI_EHG_E!K46+TI_CO_E!K46+TI_BF_E!K46+TI_GW_E!K46+TI_RPI_E!K46+TI_PF_E!K46+TI_BKBPB_E!K46+TI_CL_E!K46+TI_BNG_E!K46+TI_LBB_E!K46+TI_CPP_E!K46+TI_GTL_E!K46+TI_NSP_E!K46</f>
        <v>0</v>
      </c>
      <c r="L46" s="10">
        <f>TI_EHG_E!L46+TI_CO_E!L46+TI_BF_E!L46+TI_GW_E!L46+TI_RPI_E!L46+TI_PF_E!L46+TI_BKBPB_E!L46+TI_CL_E!L46+TI_BNG_E!L46+TI_LBB_E!L46+TI_CPP_E!L46+TI_GTL_E!L46+TI_NSP_E!L46</f>
        <v>0</v>
      </c>
      <c r="M46" s="10">
        <f>TI_EHG_E!M46+TI_CO_E!M46+TI_BF_E!M46+TI_GW_E!M46+TI_RPI_E!M46+TI_PF_E!M46+TI_BKBPB_E!M46+TI_CL_E!M46+TI_BNG_E!M46+TI_LBB_E!M46+TI_CPP_E!M46+TI_GTL_E!M46+TI_NSP_E!M46</f>
        <v>0</v>
      </c>
      <c r="N46" s="10">
        <f>TI_EHG_E!N46+TI_CO_E!N46+TI_BF_E!N46+TI_GW_E!N46+TI_RPI_E!N46+TI_PF_E!N46+TI_BKBPB_E!N46+TI_CL_E!N46+TI_BNG_E!N46+TI_LBB_E!N46+TI_CPP_E!N46+TI_GTL_E!N46+TI_NSP_E!N46</f>
        <v>0</v>
      </c>
      <c r="O46" s="10">
        <f>TI_EHG_E!O46+TI_CO_E!O46+TI_BF_E!O46+TI_GW_E!O46+TI_RPI_E!O46+TI_PF_E!O46+TI_BKBPB_E!O46+TI_CL_E!O46+TI_BNG_E!O46+TI_LBB_E!O46+TI_CPP_E!O46+TI_GTL_E!O46+TI_NSP_E!O46</f>
        <v>0</v>
      </c>
      <c r="P46" s="10">
        <f>TI_EHG_E!P46+TI_CO_E!P46+TI_BF_E!P46+TI_GW_E!P46+TI_RPI_E!P46+TI_PF_E!P46+TI_BKBPB_E!P46+TI_CL_E!P46+TI_BNG_E!P46+TI_LBB_E!P46+TI_CPP_E!P46+TI_GTL_E!P46+TI_NSP_E!P46</f>
        <v>0</v>
      </c>
      <c r="Q46" s="10">
        <f>TI_EHG_E!Q46+TI_CO_E!Q46+TI_BF_E!Q46+TI_GW_E!Q46+TI_RPI_E!Q46+TI_PF_E!Q46+TI_BKBPB_E!Q46+TI_CL_E!Q46+TI_BNG_E!Q46+TI_LBB_E!Q46+TI_CPP_E!Q46+TI_GTL_E!Q46+TI_NSP_E!Q46</f>
        <v>0</v>
      </c>
      <c r="R46" s="10">
        <f>TI_EHG_E!R46+TI_CO_E!R46+TI_BF_E!R46+TI_GW_E!R46+TI_RPI_E!R46+TI_PF_E!R46+TI_BKBPB_E!R46+TI_CL_E!R46+TI_BNG_E!R46+TI_LBB_E!R46+TI_CPP_E!R46+TI_GTL_E!R46+TI_NSP_E!R46</f>
        <v>0</v>
      </c>
      <c r="S46" s="10">
        <f>TI_EHG_E!S46+TI_CO_E!S46+TI_BF_E!S46+TI_GW_E!S46+TI_RPI_E!S46+TI_PF_E!S46+TI_BKBPB_E!S46+TI_CL_E!S46+TI_BNG_E!S46+TI_LBB_E!S46+TI_CPP_E!S46+TI_GTL_E!S46+TI_NSP_E!S46</f>
        <v>0</v>
      </c>
      <c r="T46" s="10">
        <f>TI_EHG_E!T46+TI_CO_E!T46+TI_BF_E!T46+TI_GW_E!T46+TI_RPI_E!T46+TI_PF_E!T46+TI_BKBPB_E!T46+TI_CL_E!T46+TI_BNG_E!T46+TI_LBB_E!T46+TI_CPP_E!T46+TI_GTL_E!T46+TI_NSP_E!T46</f>
        <v>0</v>
      </c>
      <c r="U46" s="10">
        <f>TI_EHG_E!U46+TI_CO_E!U46+TI_BF_E!U46+TI_GW_E!U46+TI_RPI_E!U46+TI_PF_E!U46+TI_BKBPB_E!U46+TI_CL_E!U46+TI_BNG_E!U46+TI_LBB_E!U46+TI_CPP_E!U46+TI_GTL_E!U46+TI_NSP_E!U46</f>
        <v>0</v>
      </c>
      <c r="V46" s="10">
        <f>TI_EHG_E!V46+TI_CO_E!V46+TI_BF_E!V46+TI_GW_E!V46+TI_RPI_E!V46+TI_PF_E!V46+TI_BKBPB_E!V46+TI_CL_E!V46+TI_BNG_E!V46+TI_LBB_E!V46+TI_CPP_E!V46+TI_GTL_E!V46+TI_NSP_E!V46</f>
        <v>0</v>
      </c>
      <c r="W46" s="10">
        <f>TI_EHG_E!W46+TI_CO_E!W46+TI_BF_E!W46+TI_GW_E!W46+TI_RPI_E!W46+TI_PF_E!W46+TI_BKBPB_E!W46+TI_CL_E!W46+TI_BNG_E!W46+TI_LBB_E!W46+TI_CPP_E!W46+TI_GTL_E!W46+TI_NSP_E!W46</f>
        <v>0</v>
      </c>
      <c r="X46" s="10">
        <f>TI_EHG_E!X46+TI_CO_E!X46+TI_BF_E!X46+TI_GW_E!X46+TI_RPI_E!X46+TI_PF_E!X46+TI_BKBPB_E!X46+TI_CL_E!X46+TI_BNG_E!X46+TI_LBB_E!X46+TI_CPP_E!X46+TI_GTL_E!X46+TI_NSP_E!X46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TI_EHG_E!C47+TI_CO_E!C47+TI_BF_E!C47+TI_GW_E!C47+TI_RPI_E!C47+TI_PF_E!C47+TI_BKBPB_E!C47+TI_CL_E!C47+TI_BNG_E!C47+TI_LBB_E!C47+TI_CPP_E!C47+TI_GTL_E!C47+TI_NSP_E!C47</f>
        <v>0</v>
      </c>
      <c r="D47" s="10">
        <f>TI_EHG_E!D47+TI_CO_E!D47+TI_BF_E!D47+TI_GW_E!D47+TI_RPI_E!D47+TI_PF_E!D47+TI_BKBPB_E!D47+TI_CL_E!D47+TI_BNG_E!D47+TI_LBB_E!D47+TI_CPP_E!D47+TI_GTL_E!D47+TI_NSP_E!D47</f>
        <v>0</v>
      </c>
      <c r="E47" s="10">
        <f>TI_EHG_E!E47+TI_CO_E!E47+TI_BF_E!E47+TI_GW_E!E47+TI_RPI_E!E47+TI_PF_E!E47+TI_BKBPB_E!E47+TI_CL_E!E47+TI_BNG_E!E47+TI_LBB_E!E47+TI_CPP_E!E47+TI_GTL_E!E47+TI_NSP_E!E47</f>
        <v>0</v>
      </c>
      <c r="F47" s="10">
        <f>TI_EHG_E!F47+TI_CO_E!F47+TI_BF_E!F47+TI_GW_E!F47+TI_RPI_E!F47+TI_PF_E!F47+TI_BKBPB_E!F47+TI_CL_E!F47+TI_BNG_E!F47+TI_LBB_E!F47+TI_CPP_E!F47+TI_GTL_E!F47+TI_NSP_E!F47</f>
        <v>0</v>
      </c>
      <c r="G47" s="10">
        <f>TI_EHG_E!G47+TI_CO_E!G47+TI_BF_E!G47+TI_GW_E!G47+TI_RPI_E!G47+TI_PF_E!G47+TI_BKBPB_E!G47+TI_CL_E!G47+TI_BNG_E!G47+TI_LBB_E!G47+TI_CPP_E!G47+TI_GTL_E!G47+TI_NSP_E!G47</f>
        <v>0</v>
      </c>
      <c r="H47" s="10">
        <f>TI_EHG_E!H47+TI_CO_E!H47+TI_BF_E!H47+TI_GW_E!H47+TI_RPI_E!H47+TI_PF_E!H47+TI_BKBPB_E!H47+TI_CL_E!H47+TI_BNG_E!H47+TI_LBB_E!H47+TI_CPP_E!H47+TI_GTL_E!H47+TI_NSP_E!H47</f>
        <v>0</v>
      </c>
      <c r="I47" s="10">
        <f>TI_EHG_E!I47+TI_CO_E!I47+TI_BF_E!I47+TI_GW_E!I47+TI_RPI_E!I47+TI_PF_E!I47+TI_BKBPB_E!I47+TI_CL_E!I47+TI_BNG_E!I47+TI_LBB_E!I47+TI_CPP_E!I47+TI_GTL_E!I47+TI_NSP_E!I47</f>
        <v>0</v>
      </c>
      <c r="J47" s="10">
        <f>TI_EHG_E!J47+TI_CO_E!J47+TI_BF_E!J47+TI_GW_E!J47+TI_RPI_E!J47+TI_PF_E!J47+TI_BKBPB_E!J47+TI_CL_E!J47+TI_BNG_E!J47+TI_LBB_E!J47+TI_CPP_E!J47+TI_GTL_E!J47+TI_NSP_E!J47</f>
        <v>0</v>
      </c>
      <c r="K47" s="10">
        <f>TI_EHG_E!K47+TI_CO_E!K47+TI_BF_E!K47+TI_GW_E!K47+TI_RPI_E!K47+TI_PF_E!K47+TI_BKBPB_E!K47+TI_CL_E!K47+TI_BNG_E!K47+TI_LBB_E!K47+TI_CPP_E!K47+TI_GTL_E!K47+TI_NSP_E!K47</f>
        <v>0</v>
      </c>
      <c r="L47" s="10">
        <f>TI_EHG_E!L47+TI_CO_E!L47+TI_BF_E!L47+TI_GW_E!L47+TI_RPI_E!L47+TI_PF_E!L47+TI_BKBPB_E!L47+TI_CL_E!L47+TI_BNG_E!L47+TI_LBB_E!L47+TI_CPP_E!L47+TI_GTL_E!L47+TI_NSP_E!L47</f>
        <v>0</v>
      </c>
      <c r="M47" s="10">
        <f>TI_EHG_E!M47+TI_CO_E!M47+TI_BF_E!M47+TI_GW_E!M47+TI_RPI_E!M47+TI_PF_E!M47+TI_BKBPB_E!M47+TI_CL_E!M47+TI_BNG_E!M47+TI_LBB_E!M47+TI_CPP_E!M47+TI_GTL_E!M47+TI_NSP_E!M47</f>
        <v>0</v>
      </c>
      <c r="N47" s="10">
        <f>TI_EHG_E!N47+TI_CO_E!N47+TI_BF_E!N47+TI_GW_E!N47+TI_RPI_E!N47+TI_PF_E!N47+TI_BKBPB_E!N47+TI_CL_E!N47+TI_BNG_E!N47+TI_LBB_E!N47+TI_CPP_E!N47+TI_GTL_E!N47+TI_NSP_E!N47</f>
        <v>0</v>
      </c>
      <c r="O47" s="10">
        <f>TI_EHG_E!O47+TI_CO_E!O47+TI_BF_E!O47+TI_GW_E!O47+TI_RPI_E!O47+TI_PF_E!O47+TI_BKBPB_E!O47+TI_CL_E!O47+TI_BNG_E!O47+TI_LBB_E!O47+TI_CPP_E!O47+TI_GTL_E!O47+TI_NSP_E!O47</f>
        <v>0</v>
      </c>
      <c r="P47" s="10">
        <f>TI_EHG_E!P47+TI_CO_E!P47+TI_BF_E!P47+TI_GW_E!P47+TI_RPI_E!P47+TI_PF_E!P47+TI_BKBPB_E!P47+TI_CL_E!P47+TI_BNG_E!P47+TI_LBB_E!P47+TI_CPP_E!P47+TI_GTL_E!P47+TI_NSP_E!P47</f>
        <v>0</v>
      </c>
      <c r="Q47" s="10">
        <f>TI_EHG_E!Q47+TI_CO_E!Q47+TI_BF_E!Q47+TI_GW_E!Q47+TI_RPI_E!Q47+TI_PF_E!Q47+TI_BKBPB_E!Q47+TI_CL_E!Q47+TI_BNG_E!Q47+TI_LBB_E!Q47+TI_CPP_E!Q47+TI_GTL_E!Q47+TI_NSP_E!Q47</f>
        <v>0</v>
      </c>
      <c r="R47" s="10">
        <f>TI_EHG_E!R47+TI_CO_E!R47+TI_BF_E!R47+TI_GW_E!R47+TI_RPI_E!R47+TI_PF_E!R47+TI_BKBPB_E!R47+TI_CL_E!R47+TI_BNG_E!R47+TI_LBB_E!R47+TI_CPP_E!R47+TI_GTL_E!R47+TI_NSP_E!R47</f>
        <v>0</v>
      </c>
      <c r="S47" s="10">
        <f>TI_EHG_E!S47+TI_CO_E!S47+TI_BF_E!S47+TI_GW_E!S47+TI_RPI_E!S47+TI_PF_E!S47+TI_BKBPB_E!S47+TI_CL_E!S47+TI_BNG_E!S47+TI_LBB_E!S47+TI_CPP_E!S47+TI_GTL_E!S47+TI_NSP_E!S47</f>
        <v>0</v>
      </c>
      <c r="T47" s="10">
        <f>TI_EHG_E!T47+TI_CO_E!T47+TI_BF_E!T47+TI_GW_E!T47+TI_RPI_E!T47+TI_PF_E!T47+TI_BKBPB_E!T47+TI_CL_E!T47+TI_BNG_E!T47+TI_LBB_E!T47+TI_CPP_E!T47+TI_GTL_E!T47+TI_NSP_E!T47</f>
        <v>0</v>
      </c>
      <c r="U47" s="10">
        <f>TI_EHG_E!U47+TI_CO_E!U47+TI_BF_E!U47+TI_GW_E!U47+TI_RPI_E!U47+TI_PF_E!U47+TI_BKBPB_E!U47+TI_CL_E!U47+TI_BNG_E!U47+TI_LBB_E!U47+TI_CPP_E!U47+TI_GTL_E!U47+TI_NSP_E!U47</f>
        <v>0</v>
      </c>
      <c r="V47" s="10">
        <f>TI_EHG_E!V47+TI_CO_E!V47+TI_BF_E!V47+TI_GW_E!V47+TI_RPI_E!V47+TI_PF_E!V47+TI_BKBPB_E!V47+TI_CL_E!V47+TI_BNG_E!V47+TI_LBB_E!V47+TI_CPP_E!V47+TI_GTL_E!V47+TI_NSP_E!V47</f>
        <v>0</v>
      </c>
      <c r="W47" s="10">
        <f>TI_EHG_E!W47+TI_CO_E!W47+TI_BF_E!W47+TI_GW_E!W47+TI_RPI_E!W47+TI_PF_E!W47+TI_BKBPB_E!W47+TI_CL_E!W47+TI_BNG_E!W47+TI_LBB_E!W47+TI_CPP_E!W47+TI_GTL_E!W47+TI_NSP_E!W47</f>
        <v>0</v>
      </c>
      <c r="X47" s="10">
        <f>TI_EHG_E!X47+TI_CO_E!X47+TI_BF_E!X47+TI_GW_E!X47+TI_RPI_E!X47+TI_PF_E!X47+TI_BKBPB_E!X47+TI_CL_E!X47+TI_BNG_E!X47+TI_LBB_E!X47+TI_CPP_E!X47+TI_GTL_E!X47+TI_NSP_E!X47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TI_EHG_E!C48+TI_CO_E!C48+TI_BF_E!C48+TI_GW_E!C48+TI_RPI_E!C48+TI_PF_E!C48+TI_BKBPB_E!C48+TI_CL_E!C48+TI_BNG_E!C48+TI_LBB_E!C48+TI_CPP_E!C48+TI_GTL_E!C48+TI_NSP_E!C48</f>
        <v>0</v>
      </c>
      <c r="D48" s="10">
        <f>TI_EHG_E!D48+TI_CO_E!D48+TI_BF_E!D48+TI_GW_E!D48+TI_RPI_E!D48+TI_PF_E!D48+TI_BKBPB_E!D48+TI_CL_E!D48+TI_BNG_E!D48+TI_LBB_E!D48+TI_CPP_E!D48+TI_GTL_E!D48+TI_NSP_E!D48</f>
        <v>0</v>
      </c>
      <c r="E48" s="10">
        <f>TI_EHG_E!E48+TI_CO_E!E48+TI_BF_E!E48+TI_GW_E!E48+TI_RPI_E!E48+TI_PF_E!E48+TI_BKBPB_E!E48+TI_CL_E!E48+TI_BNG_E!E48+TI_LBB_E!E48+TI_CPP_E!E48+TI_GTL_E!E48+TI_NSP_E!E48</f>
        <v>0</v>
      </c>
      <c r="F48" s="10">
        <f>TI_EHG_E!F48+TI_CO_E!F48+TI_BF_E!F48+TI_GW_E!F48+TI_RPI_E!F48+TI_PF_E!F48+TI_BKBPB_E!F48+TI_CL_E!F48+TI_BNG_E!F48+TI_LBB_E!F48+TI_CPP_E!F48+TI_GTL_E!F48+TI_NSP_E!F48</f>
        <v>0</v>
      </c>
      <c r="G48" s="10">
        <f>TI_EHG_E!G48+TI_CO_E!G48+TI_BF_E!G48+TI_GW_E!G48+TI_RPI_E!G48+TI_PF_E!G48+TI_BKBPB_E!G48+TI_CL_E!G48+TI_BNG_E!G48+TI_LBB_E!G48+TI_CPP_E!G48+TI_GTL_E!G48+TI_NSP_E!G48</f>
        <v>0</v>
      </c>
      <c r="H48" s="10">
        <f>TI_EHG_E!H48+TI_CO_E!H48+TI_BF_E!H48+TI_GW_E!H48+TI_RPI_E!H48+TI_PF_E!H48+TI_BKBPB_E!H48+TI_CL_E!H48+TI_BNG_E!H48+TI_LBB_E!H48+TI_CPP_E!H48+TI_GTL_E!H48+TI_NSP_E!H48</f>
        <v>0</v>
      </c>
      <c r="I48" s="10">
        <f>TI_EHG_E!I48+TI_CO_E!I48+TI_BF_E!I48+TI_GW_E!I48+TI_RPI_E!I48+TI_PF_E!I48+TI_BKBPB_E!I48+TI_CL_E!I48+TI_BNG_E!I48+TI_LBB_E!I48+TI_CPP_E!I48+TI_GTL_E!I48+TI_NSP_E!I48</f>
        <v>0</v>
      </c>
      <c r="J48" s="10">
        <f>TI_EHG_E!J48+TI_CO_E!J48+TI_BF_E!J48+TI_GW_E!J48+TI_RPI_E!J48+TI_PF_E!J48+TI_BKBPB_E!J48+TI_CL_E!J48+TI_BNG_E!J48+TI_LBB_E!J48+TI_CPP_E!J48+TI_GTL_E!J48+TI_NSP_E!J48</f>
        <v>0</v>
      </c>
      <c r="K48" s="10">
        <f>TI_EHG_E!K48+TI_CO_E!K48+TI_BF_E!K48+TI_GW_E!K48+TI_RPI_E!K48+TI_PF_E!K48+TI_BKBPB_E!K48+TI_CL_E!K48+TI_BNG_E!K48+TI_LBB_E!K48+TI_CPP_E!K48+TI_GTL_E!K48+TI_NSP_E!K48</f>
        <v>0</v>
      </c>
      <c r="L48" s="10">
        <f>TI_EHG_E!L48+TI_CO_E!L48+TI_BF_E!L48+TI_GW_E!L48+TI_RPI_E!L48+TI_PF_E!L48+TI_BKBPB_E!L48+TI_CL_E!L48+TI_BNG_E!L48+TI_LBB_E!L48+TI_CPP_E!L48+TI_GTL_E!L48+TI_NSP_E!L48</f>
        <v>0</v>
      </c>
      <c r="M48" s="10">
        <f>TI_EHG_E!M48+TI_CO_E!M48+TI_BF_E!M48+TI_GW_E!M48+TI_RPI_E!M48+TI_PF_E!M48+TI_BKBPB_E!M48+TI_CL_E!M48+TI_BNG_E!M48+TI_LBB_E!M48+TI_CPP_E!M48+TI_GTL_E!M48+TI_NSP_E!M48</f>
        <v>0</v>
      </c>
      <c r="N48" s="10">
        <f>TI_EHG_E!N48+TI_CO_E!N48+TI_BF_E!N48+TI_GW_E!N48+TI_RPI_E!N48+TI_PF_E!N48+TI_BKBPB_E!N48+TI_CL_E!N48+TI_BNG_E!N48+TI_LBB_E!N48+TI_CPP_E!N48+TI_GTL_E!N48+TI_NSP_E!N48</f>
        <v>0</v>
      </c>
      <c r="O48" s="10">
        <f>TI_EHG_E!O48+TI_CO_E!O48+TI_BF_E!O48+TI_GW_E!O48+TI_RPI_E!O48+TI_PF_E!O48+TI_BKBPB_E!O48+TI_CL_E!O48+TI_BNG_E!O48+TI_LBB_E!O48+TI_CPP_E!O48+TI_GTL_E!O48+TI_NSP_E!O48</f>
        <v>0</v>
      </c>
      <c r="P48" s="10">
        <f>TI_EHG_E!P48+TI_CO_E!P48+TI_BF_E!P48+TI_GW_E!P48+TI_RPI_E!P48+TI_PF_E!P48+TI_BKBPB_E!P48+TI_CL_E!P48+TI_BNG_E!P48+TI_LBB_E!P48+TI_CPP_E!P48+TI_GTL_E!P48+TI_NSP_E!P48</f>
        <v>0</v>
      </c>
      <c r="Q48" s="10">
        <f>TI_EHG_E!Q48+TI_CO_E!Q48+TI_BF_E!Q48+TI_GW_E!Q48+TI_RPI_E!Q48+TI_PF_E!Q48+TI_BKBPB_E!Q48+TI_CL_E!Q48+TI_BNG_E!Q48+TI_LBB_E!Q48+TI_CPP_E!Q48+TI_GTL_E!Q48+TI_NSP_E!Q48</f>
        <v>0</v>
      </c>
      <c r="R48" s="10">
        <f>TI_EHG_E!R48+TI_CO_E!R48+TI_BF_E!R48+TI_GW_E!R48+TI_RPI_E!R48+TI_PF_E!R48+TI_BKBPB_E!R48+TI_CL_E!R48+TI_BNG_E!R48+TI_LBB_E!R48+TI_CPP_E!R48+TI_GTL_E!R48+TI_NSP_E!R48</f>
        <v>0</v>
      </c>
      <c r="S48" s="10">
        <f>TI_EHG_E!S48+TI_CO_E!S48+TI_BF_E!S48+TI_GW_E!S48+TI_RPI_E!S48+TI_PF_E!S48+TI_BKBPB_E!S48+TI_CL_E!S48+TI_BNG_E!S48+TI_LBB_E!S48+TI_CPP_E!S48+TI_GTL_E!S48+TI_NSP_E!S48</f>
        <v>81.955202063628548</v>
      </c>
      <c r="T48" s="10">
        <f>TI_EHG_E!T48+TI_CO_E!T48+TI_BF_E!T48+TI_GW_E!T48+TI_RPI_E!T48+TI_PF_E!T48+TI_BKBPB_E!T48+TI_CL_E!T48+TI_BNG_E!T48+TI_LBB_E!T48+TI_CPP_E!T48+TI_GTL_E!T48+TI_NSP_E!T48</f>
        <v>91.298452278589849</v>
      </c>
      <c r="U48" s="10">
        <f>TI_EHG_E!U48+TI_CO_E!U48+TI_BF_E!U48+TI_GW_E!U48+TI_RPI_E!U48+TI_PF_E!U48+TI_BKBPB_E!U48+TI_CL_E!U48+TI_BNG_E!U48+TI_LBB_E!U48+TI_CPP_E!U48+TI_GTL_E!U48+TI_NSP_E!U48</f>
        <v>88.136199484092842</v>
      </c>
      <c r="V48" s="10">
        <f>TI_EHG_E!V48+TI_CO_E!V48+TI_BF_E!V48+TI_GW_E!V48+TI_RPI_E!V48+TI_PF_E!V48+TI_BKBPB_E!V48+TI_CL_E!V48+TI_BNG_E!V48+TI_LBB_E!V48+TI_CPP_E!V48+TI_GTL_E!V48+TI_NSP_E!V48</f>
        <v>62.349355116079103</v>
      </c>
      <c r="W48" s="10">
        <f>TI_EHG_E!W48+TI_CO_E!W48+TI_BF_E!W48+TI_GW_E!W48+TI_RPI_E!W48+TI_PF_E!W48+TI_BKBPB_E!W48+TI_CL_E!W48+TI_BNG_E!W48+TI_LBB_E!W48+TI_CPP_E!W48+TI_GTL_E!W48+TI_NSP_E!W48</f>
        <v>36.034049871023207</v>
      </c>
      <c r="X48" s="10">
        <f>TI_EHG_E!X48+TI_CO_E!X48+TI_BF_E!X48+TI_GW_E!X48+TI_RPI_E!X48+TI_PF_E!X48+TI_BKBPB_E!X48+TI_CL_E!X48+TI_BNG_E!X48+TI_LBB_E!X48+TI_CPP_E!X48+TI_GTL_E!X48+TI_NSP_E!X48</f>
        <v>28.344282029234741</v>
      </c>
    </row>
    <row r="49" spans="1:24" ht="11.25" customHeight="1" x14ac:dyDescent="0.2">
      <c r="A49" s="41" t="s">
        <v>85</v>
      </c>
      <c r="B49" s="9" t="s">
        <v>86</v>
      </c>
      <c r="C49" s="10">
        <f>TI_EHG_E!C49+TI_CO_E!C49+TI_BF_E!C49+TI_GW_E!C49+TI_RPI_E!C49+TI_PF_E!C49+TI_BKBPB_E!C49+TI_CL_E!C49+TI_BNG_E!C49+TI_LBB_E!C49+TI_CPP_E!C49+TI_GTL_E!C49+TI_NSP_E!C49</f>
        <v>0</v>
      </c>
      <c r="D49" s="10">
        <f>TI_EHG_E!D49+TI_CO_E!D49+TI_BF_E!D49+TI_GW_E!D49+TI_RPI_E!D49+TI_PF_E!D49+TI_BKBPB_E!D49+TI_CL_E!D49+TI_BNG_E!D49+TI_LBB_E!D49+TI_CPP_E!D49+TI_GTL_E!D49+TI_NSP_E!D49</f>
        <v>0</v>
      </c>
      <c r="E49" s="10">
        <f>TI_EHG_E!E49+TI_CO_E!E49+TI_BF_E!E49+TI_GW_E!E49+TI_RPI_E!E49+TI_PF_E!E49+TI_BKBPB_E!E49+TI_CL_E!E49+TI_BNG_E!E49+TI_LBB_E!E49+TI_CPP_E!E49+TI_GTL_E!E49+TI_NSP_E!E49</f>
        <v>0</v>
      </c>
      <c r="F49" s="10">
        <f>TI_EHG_E!F49+TI_CO_E!F49+TI_BF_E!F49+TI_GW_E!F49+TI_RPI_E!F49+TI_PF_E!F49+TI_BKBPB_E!F49+TI_CL_E!F49+TI_BNG_E!F49+TI_LBB_E!F49+TI_CPP_E!F49+TI_GTL_E!F49+TI_NSP_E!F49</f>
        <v>0</v>
      </c>
      <c r="G49" s="10">
        <f>TI_EHG_E!G49+TI_CO_E!G49+TI_BF_E!G49+TI_GW_E!G49+TI_RPI_E!G49+TI_PF_E!G49+TI_BKBPB_E!G49+TI_CL_E!G49+TI_BNG_E!G49+TI_LBB_E!G49+TI_CPP_E!G49+TI_GTL_E!G49+TI_NSP_E!G49</f>
        <v>0</v>
      </c>
      <c r="H49" s="10">
        <f>TI_EHG_E!H49+TI_CO_E!H49+TI_BF_E!H49+TI_GW_E!H49+TI_RPI_E!H49+TI_PF_E!H49+TI_BKBPB_E!H49+TI_CL_E!H49+TI_BNG_E!H49+TI_LBB_E!H49+TI_CPP_E!H49+TI_GTL_E!H49+TI_NSP_E!H49</f>
        <v>0</v>
      </c>
      <c r="I49" s="10">
        <f>TI_EHG_E!I49+TI_CO_E!I49+TI_BF_E!I49+TI_GW_E!I49+TI_RPI_E!I49+TI_PF_E!I49+TI_BKBPB_E!I49+TI_CL_E!I49+TI_BNG_E!I49+TI_LBB_E!I49+TI_CPP_E!I49+TI_GTL_E!I49+TI_NSP_E!I49</f>
        <v>0</v>
      </c>
      <c r="J49" s="10">
        <f>TI_EHG_E!J49+TI_CO_E!J49+TI_BF_E!J49+TI_GW_E!J49+TI_RPI_E!J49+TI_PF_E!J49+TI_BKBPB_E!J49+TI_CL_E!J49+TI_BNG_E!J49+TI_LBB_E!J49+TI_CPP_E!J49+TI_GTL_E!J49+TI_NSP_E!J49</f>
        <v>0</v>
      </c>
      <c r="K49" s="10">
        <f>TI_EHG_E!K49+TI_CO_E!K49+TI_BF_E!K49+TI_GW_E!K49+TI_RPI_E!K49+TI_PF_E!K49+TI_BKBPB_E!K49+TI_CL_E!K49+TI_BNG_E!K49+TI_LBB_E!K49+TI_CPP_E!K49+TI_GTL_E!K49+TI_NSP_E!K49</f>
        <v>0</v>
      </c>
      <c r="L49" s="10">
        <f>TI_EHG_E!L49+TI_CO_E!L49+TI_BF_E!L49+TI_GW_E!L49+TI_RPI_E!L49+TI_PF_E!L49+TI_BKBPB_E!L49+TI_CL_E!L49+TI_BNG_E!L49+TI_LBB_E!L49+TI_CPP_E!L49+TI_GTL_E!L49+TI_NSP_E!L49</f>
        <v>0</v>
      </c>
      <c r="M49" s="10">
        <f>TI_EHG_E!M49+TI_CO_E!M49+TI_BF_E!M49+TI_GW_E!M49+TI_RPI_E!M49+TI_PF_E!M49+TI_BKBPB_E!M49+TI_CL_E!M49+TI_BNG_E!M49+TI_LBB_E!M49+TI_CPP_E!M49+TI_GTL_E!M49+TI_NSP_E!M49</f>
        <v>0</v>
      </c>
      <c r="N49" s="10">
        <f>TI_EHG_E!N49+TI_CO_E!N49+TI_BF_E!N49+TI_GW_E!N49+TI_RPI_E!N49+TI_PF_E!N49+TI_BKBPB_E!N49+TI_CL_E!N49+TI_BNG_E!N49+TI_LBB_E!N49+TI_CPP_E!N49+TI_GTL_E!N49+TI_NSP_E!N49</f>
        <v>0</v>
      </c>
      <c r="O49" s="10">
        <f>TI_EHG_E!O49+TI_CO_E!O49+TI_BF_E!O49+TI_GW_E!O49+TI_RPI_E!O49+TI_PF_E!O49+TI_BKBPB_E!O49+TI_CL_E!O49+TI_BNG_E!O49+TI_LBB_E!O49+TI_CPP_E!O49+TI_GTL_E!O49+TI_NSP_E!O49</f>
        <v>0</v>
      </c>
      <c r="P49" s="10">
        <f>TI_EHG_E!P49+TI_CO_E!P49+TI_BF_E!P49+TI_GW_E!P49+TI_RPI_E!P49+TI_PF_E!P49+TI_BKBPB_E!P49+TI_CL_E!P49+TI_BNG_E!P49+TI_LBB_E!P49+TI_CPP_E!P49+TI_GTL_E!P49+TI_NSP_E!P49</f>
        <v>0</v>
      </c>
      <c r="Q49" s="10">
        <f>TI_EHG_E!Q49+TI_CO_E!Q49+TI_BF_E!Q49+TI_GW_E!Q49+TI_RPI_E!Q49+TI_PF_E!Q49+TI_BKBPB_E!Q49+TI_CL_E!Q49+TI_BNG_E!Q49+TI_LBB_E!Q49+TI_CPP_E!Q49+TI_GTL_E!Q49+TI_NSP_E!Q49</f>
        <v>0</v>
      </c>
      <c r="R49" s="10">
        <f>TI_EHG_E!R49+TI_CO_E!R49+TI_BF_E!R49+TI_GW_E!R49+TI_RPI_E!R49+TI_PF_E!R49+TI_BKBPB_E!R49+TI_CL_E!R49+TI_BNG_E!R49+TI_LBB_E!R49+TI_CPP_E!R49+TI_GTL_E!R49+TI_NSP_E!R49</f>
        <v>0</v>
      </c>
      <c r="S49" s="10">
        <f>TI_EHG_E!S49+TI_CO_E!S49+TI_BF_E!S49+TI_GW_E!S49+TI_RPI_E!S49+TI_PF_E!S49+TI_BKBPB_E!S49+TI_CL_E!S49+TI_BNG_E!S49+TI_LBB_E!S49+TI_CPP_E!S49+TI_GTL_E!S49+TI_NSP_E!S49</f>
        <v>0</v>
      </c>
      <c r="T49" s="10">
        <f>TI_EHG_E!T49+TI_CO_E!T49+TI_BF_E!T49+TI_GW_E!T49+TI_RPI_E!T49+TI_PF_E!T49+TI_BKBPB_E!T49+TI_CL_E!T49+TI_BNG_E!T49+TI_LBB_E!T49+TI_CPP_E!T49+TI_GTL_E!T49+TI_NSP_E!T49</f>
        <v>0</v>
      </c>
      <c r="U49" s="10">
        <f>TI_EHG_E!U49+TI_CO_E!U49+TI_BF_E!U49+TI_GW_E!U49+TI_RPI_E!U49+TI_PF_E!U49+TI_BKBPB_E!U49+TI_CL_E!U49+TI_BNG_E!U49+TI_LBB_E!U49+TI_CPP_E!U49+TI_GTL_E!U49+TI_NSP_E!U49</f>
        <v>0</v>
      </c>
      <c r="V49" s="10">
        <f>TI_EHG_E!V49+TI_CO_E!V49+TI_BF_E!V49+TI_GW_E!V49+TI_RPI_E!V49+TI_PF_E!V49+TI_BKBPB_E!V49+TI_CL_E!V49+TI_BNG_E!V49+TI_LBB_E!V49+TI_CPP_E!V49+TI_GTL_E!V49+TI_NSP_E!V49</f>
        <v>0</v>
      </c>
      <c r="W49" s="10">
        <f>TI_EHG_E!W49+TI_CO_E!W49+TI_BF_E!W49+TI_GW_E!W49+TI_RPI_E!W49+TI_PF_E!W49+TI_BKBPB_E!W49+TI_CL_E!W49+TI_BNG_E!W49+TI_LBB_E!W49+TI_CPP_E!W49+TI_GTL_E!W49+TI_NSP_E!W49</f>
        <v>0</v>
      </c>
      <c r="X49" s="10">
        <f>TI_EHG_E!X49+TI_CO_E!X49+TI_BF_E!X49+TI_GW_E!X49+TI_RPI_E!X49+TI_PF_E!X49+TI_BKBPB_E!X49+TI_CL_E!X49+TI_BNG_E!X49+TI_LBB_E!X49+TI_CPP_E!X49+TI_GTL_E!X49+TI_NSP_E!X49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TI_EHG_E!C50+TI_CO_E!C50+TI_BF_E!C50+TI_GW_E!C50+TI_RPI_E!C50+TI_PF_E!C50+TI_BKBPB_E!C50+TI_CL_E!C50+TI_BNG_E!C50+TI_LBB_E!C50+TI_CPP_E!C50+TI_GTL_E!C50+TI_NSP_E!C50</f>
        <v>0</v>
      </c>
      <c r="D50" s="10">
        <f>TI_EHG_E!D50+TI_CO_E!D50+TI_BF_E!D50+TI_GW_E!D50+TI_RPI_E!D50+TI_PF_E!D50+TI_BKBPB_E!D50+TI_CL_E!D50+TI_BNG_E!D50+TI_LBB_E!D50+TI_CPP_E!D50+TI_GTL_E!D50+TI_NSP_E!D50</f>
        <v>0</v>
      </c>
      <c r="E50" s="10">
        <f>TI_EHG_E!E50+TI_CO_E!E50+TI_BF_E!E50+TI_GW_E!E50+TI_RPI_E!E50+TI_PF_E!E50+TI_BKBPB_E!E50+TI_CL_E!E50+TI_BNG_E!E50+TI_LBB_E!E50+TI_CPP_E!E50+TI_GTL_E!E50+TI_NSP_E!E50</f>
        <v>12.48211521926053</v>
      </c>
      <c r="F50" s="10">
        <f>TI_EHG_E!F50+TI_CO_E!F50+TI_BF_E!F50+TI_GW_E!F50+TI_RPI_E!F50+TI_PF_E!F50+TI_BKBPB_E!F50+TI_CL_E!F50+TI_BNG_E!F50+TI_LBB_E!F50+TI_CPP_E!F50+TI_GTL_E!F50+TI_NSP_E!F50</f>
        <v>39.366552020636277</v>
      </c>
      <c r="G50" s="10">
        <f>TI_EHG_E!G50+TI_CO_E!G50+TI_BF_E!G50+TI_GW_E!G50+TI_RPI_E!G50+TI_PF_E!G50+TI_BKBPB_E!G50+TI_CL_E!G50+TI_BNG_E!G50+TI_LBB_E!G50+TI_CPP_E!G50+TI_GTL_E!G50+TI_NSP_E!G50</f>
        <v>11.5219260533104</v>
      </c>
      <c r="H50" s="10">
        <f>TI_EHG_E!H50+TI_CO_E!H50+TI_BF_E!H50+TI_GW_E!H50+TI_RPI_E!H50+TI_PF_E!H50+TI_BKBPB_E!H50+TI_CL_E!H50+TI_BNG_E!H50+TI_LBB_E!H50+TI_CPP_E!H50+TI_GTL_E!H50+TI_NSP_E!H50</f>
        <v>162.89664660361134</v>
      </c>
      <c r="I50" s="10">
        <f>TI_EHG_E!I50+TI_CO_E!I50+TI_BF_E!I50+TI_GW_E!I50+TI_RPI_E!I50+TI_PF_E!I50+TI_BKBPB_E!I50+TI_CL_E!I50+TI_BNG_E!I50+TI_LBB_E!I50+TI_CPP_E!I50+TI_GTL_E!I50+TI_NSP_E!I50</f>
        <v>172.35520206362855</v>
      </c>
      <c r="J50" s="10">
        <f>TI_EHG_E!J50+TI_CO_E!J50+TI_BF_E!J50+TI_GW_E!J50+TI_RPI_E!J50+TI_PF_E!J50+TI_BKBPB_E!J50+TI_CL_E!J50+TI_BNG_E!J50+TI_LBB_E!J50+TI_CPP_E!J50+TI_GTL_E!J50+TI_NSP_E!J50</f>
        <v>442.54866723989676</v>
      </c>
      <c r="K50" s="10">
        <f>TI_EHG_E!K50+TI_CO_E!K50+TI_BF_E!K50+TI_GW_E!K50+TI_RPI_E!K50+TI_PF_E!K50+TI_BKBPB_E!K50+TI_CL_E!K50+TI_BNG_E!K50+TI_LBB_E!K50+TI_CPP_E!K50+TI_GTL_E!K50+TI_NSP_E!K50</f>
        <v>485.42665520206367</v>
      </c>
      <c r="L50" s="10">
        <f>TI_EHG_E!L50+TI_CO_E!L50+TI_BF_E!L50+TI_GW_E!L50+TI_RPI_E!L50+TI_PF_E!L50+TI_BKBPB_E!L50+TI_CL_E!L50+TI_BNG_E!L50+TI_LBB_E!L50+TI_CPP_E!L50+TI_GTL_E!L50+TI_NSP_E!L50</f>
        <v>98.335511607910576</v>
      </c>
      <c r="M50" s="10">
        <f>TI_EHG_E!M50+TI_CO_E!M50+TI_BF_E!M50+TI_GW_E!M50+TI_RPI_E!M50+TI_PF_E!M50+TI_BKBPB_E!M50+TI_CL_E!M50+TI_BNG_E!M50+TI_LBB_E!M50+TI_CPP_E!M50+TI_GTL_E!M50+TI_NSP_E!M50</f>
        <v>43.508856405846942</v>
      </c>
      <c r="N50" s="10">
        <f>TI_EHG_E!N50+TI_CO_E!N50+TI_BF_E!N50+TI_GW_E!N50+TI_RPI_E!N50+TI_PF_E!N50+TI_BKBPB_E!N50+TI_CL_E!N50+TI_BNG_E!N50+TI_LBB_E!N50+TI_CPP_E!N50+TI_GTL_E!N50+TI_NSP_E!N50</f>
        <v>51.711693895098882</v>
      </c>
      <c r="O50" s="10">
        <f>TI_EHG_E!O50+TI_CO_E!O50+TI_BF_E!O50+TI_GW_E!O50+TI_RPI_E!O50+TI_PF_E!O50+TI_BKBPB_E!O50+TI_CL_E!O50+TI_BNG_E!O50+TI_LBB_E!O50+TI_CPP_E!O50+TI_GTL_E!O50+TI_NSP_E!O50</f>
        <v>120.85331040412723</v>
      </c>
      <c r="P50" s="10">
        <f>TI_EHG_E!P50+TI_CO_E!P50+TI_BF_E!P50+TI_GW_E!P50+TI_RPI_E!P50+TI_PF_E!P50+TI_BKBPB_E!P50+TI_CL_E!P50+TI_BNG_E!P50+TI_LBB_E!P50+TI_CPP_E!P50+TI_GTL_E!P50+TI_NSP_E!P50</f>
        <v>151.16070507308689</v>
      </c>
      <c r="Q50" s="10">
        <f>TI_EHG_E!Q50+TI_CO_E!Q50+TI_BF_E!Q50+TI_GW_E!Q50+TI_RPI_E!Q50+TI_PF_E!Q50+TI_BKBPB_E!Q50+TI_CL_E!Q50+TI_BNG_E!Q50+TI_LBB_E!Q50+TI_CPP_E!Q50+TI_GTL_E!Q50+TI_NSP_E!Q50</f>
        <v>328.5647463456578</v>
      </c>
      <c r="R50" s="10">
        <f>TI_EHG_E!R50+TI_CO_E!R50+TI_BF_E!R50+TI_GW_E!R50+TI_RPI_E!R50+TI_PF_E!R50+TI_BKBPB_E!R50+TI_CL_E!R50+TI_BNG_E!R50+TI_LBB_E!R50+TI_CPP_E!R50+TI_GTL_E!R50+TI_NSP_E!R50</f>
        <v>143.8127257093723</v>
      </c>
      <c r="S50" s="10">
        <f>TI_EHG_E!S50+TI_CO_E!S50+TI_BF_E!S50+TI_GW_E!S50+TI_RPI_E!S50+TI_PF_E!S50+TI_BKBPB_E!S50+TI_CL_E!S50+TI_BNG_E!S50+TI_LBB_E!S50+TI_CPP_E!S50+TI_GTL_E!S50+TI_NSP_E!S50</f>
        <v>33.591229578675843</v>
      </c>
      <c r="T50" s="10">
        <f>TI_EHG_E!T50+TI_CO_E!T50+TI_BF_E!T50+TI_GW_E!T50+TI_RPI_E!T50+TI_PF_E!T50+TI_BKBPB_E!T50+TI_CL_E!T50+TI_BNG_E!T50+TI_LBB_E!T50+TI_CPP_E!T50+TI_GTL_E!T50+TI_NSP_E!T50</f>
        <v>92.855374032674106</v>
      </c>
      <c r="U50" s="10">
        <f>TI_EHG_E!U50+TI_CO_E!U50+TI_BF_E!U50+TI_GW_E!U50+TI_RPI_E!U50+TI_PF_E!U50+TI_BKBPB_E!U50+TI_CL_E!U50+TI_BNG_E!U50+TI_LBB_E!U50+TI_CPP_E!U50+TI_GTL_E!U50+TI_NSP_E!U50</f>
        <v>74.297162510748066</v>
      </c>
      <c r="V50" s="10">
        <f>TI_EHG_E!V50+TI_CO_E!V50+TI_BF_E!V50+TI_GW_E!V50+TI_RPI_E!V50+TI_PF_E!V50+TI_BKBPB_E!V50+TI_CL_E!V50+TI_BNG_E!V50+TI_LBB_E!V50+TI_CPP_E!V50+TI_GTL_E!V50+TI_NSP_E!V50</f>
        <v>33.751590713671547</v>
      </c>
      <c r="W50" s="10">
        <f>TI_EHG_E!W50+TI_CO_E!W50+TI_BF_E!W50+TI_GW_E!W50+TI_RPI_E!W50+TI_PF_E!W50+TI_BKBPB_E!W50+TI_CL_E!W50+TI_BNG_E!W50+TI_LBB_E!W50+TI_CPP_E!W50+TI_GTL_E!W50+TI_NSP_E!W50</f>
        <v>18.12656921754084</v>
      </c>
      <c r="X50" s="10">
        <f>TI_EHG_E!X50+TI_CO_E!X50+TI_BF_E!X50+TI_GW_E!X50+TI_RPI_E!X50+TI_PF_E!X50+TI_BKBPB_E!X50+TI_CL_E!X50+TI_BNG_E!X50+TI_LBB_E!X50+TI_CPP_E!X50+TI_GTL_E!X50+TI_NSP_E!X50</f>
        <v>4.557179707652622E-3</v>
      </c>
    </row>
    <row r="51" spans="1:24" ht="11.25" customHeight="1" x14ac:dyDescent="0.2">
      <c r="A51" s="35" t="s">
        <v>89</v>
      </c>
      <c r="B51" s="36" t="s">
        <v>90</v>
      </c>
      <c r="C51" s="37">
        <f>TI_EHG_E!C51+TI_CO_E!C51+TI_BF_E!C51+TI_GW_E!C51+TI_RPI_E!C51+TI_PF_E!C51+TI_BKBPB_E!C51+TI_CL_E!C51+TI_BNG_E!C51+TI_LBB_E!C51+TI_CPP_E!C51+TI_GTL_E!C51+TI_NSP_E!C51</f>
        <v>4871.3456577815987</v>
      </c>
      <c r="D51" s="37">
        <f>TI_EHG_E!D51+TI_CO_E!D51+TI_BF_E!D51+TI_GW_E!D51+TI_RPI_E!D51+TI_PF_E!D51+TI_BKBPB_E!D51+TI_CL_E!D51+TI_BNG_E!D51+TI_LBB_E!D51+TI_CPP_E!D51+TI_GTL_E!D51+TI_NSP_E!D51</f>
        <v>4158.1900257953575</v>
      </c>
      <c r="E51" s="37">
        <f>TI_EHG_E!E51+TI_CO_E!E51+TI_BF_E!E51+TI_GW_E!E51+TI_RPI_E!E51+TI_PF_E!E51+TI_BKBPB_E!E51+TI_CL_E!E51+TI_BNG_E!E51+TI_LBB_E!E51+TI_CPP_E!E51+TI_GTL_E!E51+TI_NSP_E!E51</f>
        <v>4147.9578675838338</v>
      </c>
      <c r="F51" s="37">
        <f>TI_EHG_E!F51+TI_CO_E!F51+TI_BF_E!F51+TI_GW_E!F51+TI_RPI_E!F51+TI_PF_E!F51+TI_BKBPB_E!F51+TI_CL_E!F51+TI_BNG_E!F51+TI_LBB_E!F51+TI_CPP_E!F51+TI_GTL_E!F51+TI_NSP_E!F51</f>
        <v>4897.8073946689601</v>
      </c>
      <c r="G51" s="37">
        <f>TI_EHG_E!G51+TI_CO_E!G51+TI_BF_E!G51+TI_GW_E!G51+TI_RPI_E!G51+TI_PF_E!G51+TI_BKBPB_E!G51+TI_CL_E!G51+TI_BNG_E!G51+TI_LBB_E!G51+TI_CPP_E!G51+TI_GTL_E!G51+TI_NSP_E!G51</f>
        <v>4444.3895098882203</v>
      </c>
      <c r="H51" s="37">
        <f>TI_EHG_E!H51+TI_CO_E!H51+TI_BF_E!H51+TI_GW_E!H51+TI_RPI_E!H51+TI_PF_E!H51+TI_BKBPB_E!H51+TI_CL_E!H51+TI_BNG_E!H51+TI_LBB_E!H51+TI_CPP_E!H51+TI_GTL_E!H51+TI_NSP_E!H51</f>
        <v>4070.7652622527939</v>
      </c>
      <c r="I51" s="37">
        <f>TI_EHG_E!I51+TI_CO_E!I51+TI_BF_E!I51+TI_GW_E!I51+TI_RPI_E!I51+TI_PF_E!I51+TI_BKBPB_E!I51+TI_CL_E!I51+TI_BNG_E!I51+TI_LBB_E!I51+TI_CPP_E!I51+TI_GTL_E!I51+TI_NSP_E!I51</f>
        <v>4261.0060189165943</v>
      </c>
      <c r="J51" s="37">
        <f>TI_EHG_E!J51+TI_CO_E!J51+TI_BF_E!J51+TI_GW_E!J51+TI_RPI_E!J51+TI_PF_E!J51+TI_BKBPB_E!J51+TI_CL_E!J51+TI_BNG_E!J51+TI_LBB_E!J51+TI_CPP_E!J51+TI_GTL_E!J51+TI_NSP_E!J51</f>
        <v>4194.4754944110045</v>
      </c>
      <c r="K51" s="37">
        <f>TI_EHG_E!K51+TI_CO_E!K51+TI_BF_E!K51+TI_GW_E!K51+TI_RPI_E!K51+TI_PF_E!K51+TI_BKBPB_E!K51+TI_CL_E!K51+TI_BNG_E!K51+TI_LBB_E!K51+TI_CPP_E!K51+TI_GTL_E!K51+TI_NSP_E!K51</f>
        <v>3805.0300945829745</v>
      </c>
      <c r="L51" s="37">
        <f>TI_EHG_E!L51+TI_CO_E!L51+TI_BF_E!L51+TI_GW_E!L51+TI_RPI_E!L51+TI_PF_E!L51+TI_BKBPB_E!L51+TI_CL_E!L51+TI_BNG_E!L51+TI_LBB_E!L51+TI_CPP_E!L51+TI_GTL_E!L51+TI_NSP_E!L51</f>
        <v>3027.472055030094</v>
      </c>
      <c r="M51" s="37">
        <f>TI_EHG_E!M51+TI_CO_E!M51+TI_BF_E!M51+TI_GW_E!M51+TI_RPI_E!M51+TI_PF_E!M51+TI_BKBPB_E!M51+TI_CL_E!M51+TI_BNG_E!M51+TI_LBB_E!M51+TI_CPP_E!M51+TI_GTL_E!M51+TI_NSP_E!M51</f>
        <v>2971.0447119518485</v>
      </c>
      <c r="N51" s="37">
        <f>TI_EHG_E!N51+TI_CO_E!N51+TI_BF_E!N51+TI_GW_E!N51+TI_RPI_E!N51+TI_PF_E!N51+TI_BKBPB_E!N51+TI_CL_E!N51+TI_BNG_E!N51+TI_LBB_E!N51+TI_CPP_E!N51+TI_GTL_E!N51+TI_NSP_E!N51</f>
        <v>3098.1513327601024</v>
      </c>
      <c r="O51" s="37">
        <f>TI_EHG_E!O51+TI_CO_E!O51+TI_BF_E!O51+TI_GW_E!O51+TI_RPI_E!O51+TI_PF_E!O51+TI_BKBPB_E!O51+TI_CL_E!O51+TI_BNG_E!O51+TI_LBB_E!O51+TI_CPP_E!O51+TI_GTL_E!O51+TI_NSP_E!O51</f>
        <v>2989.359415305245</v>
      </c>
      <c r="P51" s="37">
        <f>TI_EHG_E!P51+TI_CO_E!P51+TI_BF_E!P51+TI_GW_E!P51+TI_RPI_E!P51+TI_PF_E!P51+TI_BKBPB_E!P51+TI_CL_E!P51+TI_BNG_E!P51+TI_LBB_E!P51+TI_CPP_E!P51+TI_GTL_E!P51+TI_NSP_E!P51</f>
        <v>2830.8899398108347</v>
      </c>
      <c r="Q51" s="37">
        <f>TI_EHG_E!Q51+TI_CO_E!Q51+TI_BF_E!Q51+TI_GW_E!Q51+TI_RPI_E!Q51+TI_PF_E!Q51+TI_BKBPB_E!Q51+TI_CL_E!Q51+TI_BNG_E!Q51+TI_LBB_E!Q51+TI_CPP_E!Q51+TI_GTL_E!Q51+TI_NSP_E!Q51</f>
        <v>2583.4909716251072</v>
      </c>
      <c r="R51" s="37">
        <f>TI_EHG_E!R51+TI_CO_E!R51+TI_BF_E!R51+TI_GW_E!R51+TI_RPI_E!R51+TI_PF_E!R51+TI_BKBPB_E!R51+TI_CL_E!R51+TI_BNG_E!R51+TI_LBB_E!R51+TI_CPP_E!R51+TI_GTL_E!R51+TI_NSP_E!R51</f>
        <v>2873.4092863284604</v>
      </c>
      <c r="S51" s="37">
        <f>TI_EHG_E!S51+TI_CO_E!S51+TI_BF_E!S51+TI_GW_E!S51+TI_RPI_E!S51+TI_PF_E!S51+TI_BKBPB_E!S51+TI_CL_E!S51+TI_BNG_E!S51+TI_LBB_E!S51+TI_CPP_E!S51+TI_GTL_E!S51+TI_NSP_E!S51</f>
        <v>2901.5907136715382</v>
      </c>
      <c r="T51" s="37">
        <f>TI_EHG_E!T51+TI_CO_E!T51+TI_BF_E!T51+TI_GW_E!T51+TI_RPI_E!T51+TI_PF_E!T51+TI_BKBPB_E!T51+TI_CL_E!T51+TI_BNG_E!T51+TI_LBB_E!T51+TI_CPP_E!T51+TI_GTL_E!T51+TI_NSP_E!T51</f>
        <v>3139.4512467755794</v>
      </c>
      <c r="U51" s="37">
        <f>TI_EHG_E!U51+TI_CO_E!U51+TI_BF_E!U51+TI_GW_E!U51+TI_RPI_E!U51+TI_PF_E!U51+TI_BKBPB_E!U51+TI_CL_E!U51+TI_BNG_E!U51+TI_LBB_E!U51+TI_CPP_E!U51+TI_GTL_E!U51+TI_NSP_E!U51</f>
        <v>3180.2107480653481</v>
      </c>
      <c r="V51" s="37">
        <f>TI_EHG_E!V51+TI_CO_E!V51+TI_BF_E!V51+TI_GW_E!V51+TI_RPI_E!V51+TI_PF_E!V51+TI_BKBPB_E!V51+TI_CL_E!V51+TI_BNG_E!V51+TI_LBB_E!V51+TI_CPP_E!V51+TI_GTL_E!V51+TI_NSP_E!V51</f>
        <v>2669.9895098882203</v>
      </c>
      <c r="W51" s="37">
        <f>TI_EHG_E!W51+TI_CO_E!W51+TI_BF_E!W51+TI_GW_E!W51+TI_RPI_E!W51+TI_PF_E!W51+TI_BKBPB_E!W51+TI_CL_E!W51+TI_BNG_E!W51+TI_LBB_E!W51+TI_CPP_E!W51+TI_GTL_E!W51+TI_NSP_E!W51</f>
        <v>2796.4149613069649</v>
      </c>
      <c r="X51" s="37">
        <f>TI_EHG_E!X51+TI_CO_E!X51+TI_BF_E!X51+TI_GW_E!X51+TI_RPI_E!X51+TI_PF_E!X51+TI_BKBPB_E!X51+TI_CL_E!X51+TI_BNG_E!X51+TI_LBB_E!X51+TI_CPP_E!X51+TI_GTL_E!X51+TI_NSP_E!X51</f>
        <v>2725.5520206362849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1298.2899398108345</v>
      </c>
      <c r="D52" s="37">
        <f t="shared" si="20"/>
        <v>1298.7436801375748</v>
      </c>
      <c r="E52" s="37">
        <f t="shared" si="20"/>
        <v>1472.8813413585556</v>
      </c>
      <c r="F52" s="37">
        <f t="shared" si="20"/>
        <v>1161.7798796216682</v>
      </c>
      <c r="G52" s="37">
        <f t="shared" si="20"/>
        <v>1490.7803095442823</v>
      </c>
      <c r="H52" s="37">
        <f t="shared" si="20"/>
        <v>1764.0558039552884</v>
      </c>
      <c r="I52" s="37">
        <f t="shared" si="20"/>
        <v>1671.831384350817</v>
      </c>
      <c r="J52" s="37">
        <f t="shared" si="20"/>
        <v>1447.8117798796213</v>
      </c>
      <c r="K52" s="37">
        <f t="shared" si="20"/>
        <v>1563.389681857265</v>
      </c>
      <c r="L52" s="37">
        <f t="shared" si="20"/>
        <v>1411.219088564058</v>
      </c>
      <c r="M52" s="37">
        <f t="shared" si="20"/>
        <v>1913.6801375752368</v>
      </c>
      <c r="N52" s="37">
        <f t="shared" si="20"/>
        <v>1675.5337919174553</v>
      </c>
      <c r="O52" s="37">
        <f t="shared" si="20"/>
        <v>1549.8613069647465</v>
      </c>
      <c r="P52" s="37">
        <f t="shared" si="20"/>
        <v>1965.8079965606194</v>
      </c>
      <c r="Q52" s="37">
        <f t="shared" si="20"/>
        <v>2620.3477214101454</v>
      </c>
      <c r="R52" s="37">
        <f t="shared" si="20"/>
        <v>2576.985210662081</v>
      </c>
      <c r="S52" s="37">
        <f t="shared" si="20"/>
        <v>2735.0198624247637</v>
      </c>
      <c r="T52" s="37">
        <f t="shared" si="20"/>
        <v>2537.0393809114348</v>
      </c>
      <c r="U52" s="37">
        <f t="shared" si="20"/>
        <v>2706.293465176268</v>
      </c>
      <c r="V52" s="37">
        <f t="shared" si="20"/>
        <v>2655.2055889939811</v>
      </c>
      <c r="W52" s="37">
        <f t="shared" si="20"/>
        <v>2715.7675838349101</v>
      </c>
      <c r="X52" s="37">
        <f t="shared" ref="X52" si="21">SUM(X53:X70)</f>
        <v>2876.1336199484085</v>
      </c>
    </row>
    <row r="53" spans="1:24" ht="11.25" customHeight="1" x14ac:dyDescent="0.2">
      <c r="A53" s="42" t="s">
        <v>93</v>
      </c>
      <c r="B53" s="9" t="s">
        <v>94</v>
      </c>
      <c r="C53" s="10">
        <f>TI_EHG_E!C53+TI_CO_E!C53+TI_BF_E!C53+TI_GW_E!C53+TI_RPI_E!C53+TI_PF_E!C53+TI_BKBPB_E!C53+TI_CL_E!C53+TI_BNG_E!C53+TI_LBB_E!C53+TI_CPP_E!C53+TI_GTL_E!C53+TI_NSP_E!C53</f>
        <v>1270.6792777300091</v>
      </c>
      <c r="D53" s="10">
        <f>TI_EHG_E!D53+TI_CO_E!D53+TI_BF_E!D53+TI_GW_E!D53+TI_RPI_E!D53+TI_PF_E!D53+TI_BKBPB_E!D53+TI_CL_E!D53+TI_BNG_E!D53+TI_LBB_E!D53+TI_CPP_E!D53+TI_GTL_E!D53+TI_NSP_E!D53</f>
        <v>1283.1470335339634</v>
      </c>
      <c r="E53" s="10">
        <f>TI_EHG_E!E53+TI_CO_E!E53+TI_BF_E!E53+TI_GW_E!E53+TI_RPI_E!E53+TI_PF_E!E53+TI_BKBPB_E!E53+TI_CL_E!E53+TI_BNG_E!E53+TI_LBB_E!E53+TI_CPP_E!E53+TI_GTL_E!E53+TI_NSP_E!E53</f>
        <v>1379.707652622528</v>
      </c>
      <c r="F53" s="10">
        <f>TI_EHG_E!F53+TI_CO_E!F53+TI_BF_E!F53+TI_GW_E!F53+TI_RPI_E!F53+TI_PF_E!F53+TI_BKBPB_E!F53+TI_CL_E!F53+TI_BNG_E!F53+TI_LBB_E!F53+TI_CPP_E!F53+TI_GTL_E!F53+TI_NSP_E!F53</f>
        <v>1140.068787618229</v>
      </c>
      <c r="G53" s="10">
        <f>TI_EHG_E!G53+TI_CO_E!G53+TI_BF_E!G53+TI_GW_E!G53+TI_RPI_E!G53+TI_PF_E!G53+TI_BKBPB_E!G53+TI_CL_E!G53+TI_BNG_E!G53+TI_LBB_E!G53+TI_CPP_E!G53+TI_GTL_E!G53+TI_NSP_E!G53</f>
        <v>1419.8669819432505</v>
      </c>
      <c r="H53" s="10">
        <f>TI_EHG_E!H53+TI_CO_E!H53+TI_BF_E!H53+TI_GW_E!H53+TI_RPI_E!H53+TI_PF_E!H53+TI_BKBPB_E!H53+TI_CL_E!H53+TI_BNG_E!H53+TI_LBB_E!H53+TI_CPP_E!H53+TI_GTL_E!H53+TI_NSP_E!H53</f>
        <v>1737.4766122098024</v>
      </c>
      <c r="I53" s="10">
        <f>TI_EHG_E!I53+TI_CO_E!I53+TI_BF_E!I53+TI_GW_E!I53+TI_RPI_E!I53+TI_PF_E!I53+TI_BKBPB_E!I53+TI_CL_E!I53+TI_BNG_E!I53+TI_LBB_E!I53+TI_CPP_E!I53+TI_GTL_E!I53+TI_NSP_E!I53</f>
        <v>1578.2754084264834</v>
      </c>
      <c r="J53" s="10">
        <f>TI_EHG_E!J53+TI_CO_E!J53+TI_BF_E!J53+TI_GW_E!J53+TI_RPI_E!J53+TI_PF_E!J53+TI_BKBPB_E!J53+TI_CL_E!J53+TI_BNG_E!J53+TI_LBB_E!J53+TI_CPP_E!J53+TI_GTL_E!J53+TI_NSP_E!J53</f>
        <v>1372.8257093723125</v>
      </c>
      <c r="K53" s="10">
        <f>TI_EHG_E!K53+TI_CO_E!K53+TI_BF_E!K53+TI_GW_E!K53+TI_RPI_E!K53+TI_PF_E!K53+TI_BKBPB_E!K53+TI_CL_E!K53+TI_BNG_E!K53+TI_LBB_E!K53+TI_CPP_E!K53+TI_GTL_E!K53+TI_NSP_E!K53</f>
        <v>1478.5683576956142</v>
      </c>
      <c r="L53" s="10">
        <f>TI_EHG_E!L53+TI_CO_E!L53+TI_BF_E!L53+TI_GW_E!L53+TI_RPI_E!L53+TI_PF_E!L53+TI_BKBPB_E!L53+TI_CL_E!L53+TI_BNG_E!L53+TI_LBB_E!L53+TI_CPP_E!L53+TI_GTL_E!L53+TI_NSP_E!L53</f>
        <v>1335.6419604471191</v>
      </c>
      <c r="M53" s="10">
        <f>TI_EHG_E!M53+TI_CO_E!M53+TI_BF_E!M53+TI_GW_E!M53+TI_RPI_E!M53+TI_PF_E!M53+TI_BKBPB_E!M53+TI_CL_E!M53+TI_BNG_E!M53+TI_LBB_E!M53+TI_CPP_E!M53+TI_GTL_E!M53+TI_NSP_E!M53</f>
        <v>1709.6202923473779</v>
      </c>
      <c r="N53" s="10">
        <f>TI_EHG_E!N53+TI_CO_E!N53+TI_BF_E!N53+TI_GW_E!N53+TI_RPI_E!N53+TI_PF_E!N53+TI_BKBPB_E!N53+TI_CL_E!N53+TI_BNG_E!N53+TI_LBB_E!N53+TI_CPP_E!N53+TI_GTL_E!N53+TI_NSP_E!N53</f>
        <v>1266.3506448839212</v>
      </c>
      <c r="O53" s="10">
        <f>TI_EHG_E!O53+TI_CO_E!O53+TI_BF_E!O53+TI_GW_E!O53+TI_RPI_E!O53+TI_PF_E!O53+TI_BKBPB_E!O53+TI_CL_E!O53+TI_BNG_E!O53+TI_LBB_E!O53+TI_CPP_E!O53+TI_GTL_E!O53+TI_NSP_E!O53</f>
        <v>1037.5145313843509</v>
      </c>
      <c r="P53" s="10">
        <f>TI_EHG_E!P53+TI_CO_E!P53+TI_BF_E!P53+TI_GW_E!P53+TI_RPI_E!P53+TI_PF_E!P53+TI_BKBPB_E!P53+TI_CL_E!P53+TI_BNG_E!P53+TI_LBB_E!P53+TI_CPP_E!P53+TI_GTL_E!P53+TI_NSP_E!P53</f>
        <v>1286.0029234737751</v>
      </c>
      <c r="Q53" s="10">
        <f>TI_EHG_E!Q53+TI_CO_E!Q53+TI_BF_E!Q53+TI_GW_E!Q53+TI_RPI_E!Q53+TI_PF_E!Q53+TI_BKBPB_E!Q53+TI_CL_E!Q53+TI_BNG_E!Q53+TI_LBB_E!Q53+TI_CPP_E!Q53+TI_GTL_E!Q53+TI_NSP_E!Q53</f>
        <v>1616.902407566638</v>
      </c>
      <c r="R53" s="10">
        <f>TI_EHG_E!R53+TI_CO_E!R53+TI_BF_E!R53+TI_GW_E!R53+TI_RPI_E!R53+TI_PF_E!R53+TI_BKBPB_E!R53+TI_CL_E!R53+TI_BNG_E!R53+TI_LBB_E!R53+TI_CPP_E!R53+TI_GTL_E!R53+TI_NSP_E!R53</f>
        <v>1430.1012037833193</v>
      </c>
      <c r="S53" s="10">
        <f>TI_EHG_E!S53+TI_CO_E!S53+TI_BF_E!S53+TI_GW_E!S53+TI_RPI_E!S53+TI_PF_E!S53+TI_BKBPB_E!S53+TI_CL_E!S53+TI_BNG_E!S53+TI_LBB_E!S53+TI_CPP_E!S53+TI_GTL_E!S53+TI_NSP_E!S53</f>
        <v>1550.1467755803956</v>
      </c>
      <c r="T53" s="10">
        <f>TI_EHG_E!T53+TI_CO_E!T53+TI_BF_E!T53+TI_GW_E!T53+TI_RPI_E!T53+TI_PF_E!T53+TI_BKBPB_E!T53+TI_CL_E!T53+TI_BNG_E!T53+TI_LBB_E!T53+TI_CPP_E!T53+TI_GTL_E!T53+TI_NSP_E!T53</f>
        <v>1246.2989681857262</v>
      </c>
      <c r="U53" s="10">
        <f>TI_EHG_E!U53+TI_CO_E!U53+TI_BF_E!U53+TI_GW_E!U53+TI_RPI_E!U53+TI_PF_E!U53+TI_BKBPB_E!U53+TI_CL_E!U53+TI_BNG_E!U53+TI_LBB_E!U53+TI_CPP_E!U53+TI_GTL_E!U53+TI_NSP_E!U53</f>
        <v>1518.8483233018057</v>
      </c>
      <c r="V53" s="10">
        <f>TI_EHG_E!V53+TI_CO_E!V53+TI_BF_E!V53+TI_GW_E!V53+TI_RPI_E!V53+TI_PF_E!V53+TI_BKBPB_E!V53+TI_CL_E!V53+TI_BNG_E!V53+TI_LBB_E!V53+TI_CPP_E!V53+TI_GTL_E!V53+TI_NSP_E!V53</f>
        <v>1339.6923473774718</v>
      </c>
      <c r="W53" s="10">
        <f>TI_EHG_E!W53+TI_CO_E!W53+TI_BF_E!W53+TI_GW_E!W53+TI_RPI_E!W53+TI_PF_E!W53+TI_BKBPB_E!W53+TI_CL_E!W53+TI_BNG_E!W53+TI_LBB_E!W53+TI_CPP_E!W53+TI_GTL_E!W53+TI_NSP_E!W53</f>
        <v>1322.5488392089428</v>
      </c>
      <c r="X53" s="10">
        <f>TI_EHG_E!X53+TI_CO_E!X53+TI_BF_E!X53+TI_GW_E!X53+TI_RPI_E!X53+TI_PF_E!X53+TI_BKBPB_E!X53+TI_CL_E!X53+TI_BNG_E!X53+TI_LBB_E!X53+TI_CPP_E!X53+TI_GTL_E!X53+TI_NSP_E!X53</f>
        <v>1497.1574376612207</v>
      </c>
    </row>
    <row r="54" spans="1:24" ht="11.25" customHeight="1" x14ac:dyDescent="0.2">
      <c r="A54" s="42" t="s">
        <v>95</v>
      </c>
      <c r="B54" s="9" t="s">
        <v>96</v>
      </c>
      <c r="C54" s="10">
        <f>TI_EHG_E!C54+TI_CO_E!C54+TI_BF_E!C54+TI_GW_E!C54+TI_RPI_E!C54+TI_PF_E!C54+TI_BKBPB_E!C54+TI_CL_E!C54+TI_BNG_E!C54+TI_LBB_E!C54+TI_CPP_E!C54+TI_GTL_E!C54+TI_NSP_E!C54</f>
        <v>0</v>
      </c>
      <c r="D54" s="10">
        <f>TI_EHG_E!D54+TI_CO_E!D54+TI_BF_E!D54+TI_GW_E!D54+TI_RPI_E!D54+TI_PF_E!D54+TI_BKBPB_E!D54+TI_CL_E!D54+TI_BNG_E!D54+TI_LBB_E!D54+TI_CPP_E!D54+TI_GTL_E!D54+TI_NSP_E!D54</f>
        <v>0</v>
      </c>
      <c r="E54" s="10">
        <f>TI_EHG_E!E54+TI_CO_E!E54+TI_BF_E!E54+TI_GW_E!E54+TI_RPI_E!E54+TI_PF_E!E54+TI_BKBPB_E!E54+TI_CL_E!E54+TI_BNG_E!E54+TI_LBB_E!E54+TI_CPP_E!E54+TI_GTL_E!E54+TI_NSP_E!E54</f>
        <v>0</v>
      </c>
      <c r="F54" s="10">
        <f>TI_EHG_E!F54+TI_CO_E!F54+TI_BF_E!F54+TI_GW_E!F54+TI_RPI_E!F54+TI_PF_E!F54+TI_BKBPB_E!F54+TI_CL_E!F54+TI_BNG_E!F54+TI_LBB_E!F54+TI_CPP_E!F54+TI_GTL_E!F54+TI_NSP_E!F54</f>
        <v>0</v>
      </c>
      <c r="G54" s="10">
        <f>TI_EHG_E!G54+TI_CO_E!G54+TI_BF_E!G54+TI_GW_E!G54+TI_RPI_E!G54+TI_PF_E!G54+TI_BKBPB_E!G54+TI_CL_E!G54+TI_BNG_E!G54+TI_LBB_E!G54+TI_CPP_E!G54+TI_GTL_E!G54+TI_NSP_E!G54</f>
        <v>0</v>
      </c>
      <c r="H54" s="10">
        <f>TI_EHG_E!H54+TI_CO_E!H54+TI_BF_E!H54+TI_GW_E!H54+TI_RPI_E!H54+TI_PF_E!H54+TI_BKBPB_E!H54+TI_CL_E!H54+TI_BNG_E!H54+TI_LBB_E!H54+TI_CPP_E!H54+TI_GTL_E!H54+TI_NSP_E!H54</f>
        <v>0</v>
      </c>
      <c r="I54" s="10">
        <f>TI_EHG_E!I54+TI_CO_E!I54+TI_BF_E!I54+TI_GW_E!I54+TI_RPI_E!I54+TI_PF_E!I54+TI_BKBPB_E!I54+TI_CL_E!I54+TI_BNG_E!I54+TI_LBB_E!I54+TI_CPP_E!I54+TI_GTL_E!I54+TI_NSP_E!I54</f>
        <v>0</v>
      </c>
      <c r="J54" s="10">
        <f>TI_EHG_E!J54+TI_CO_E!J54+TI_BF_E!J54+TI_GW_E!J54+TI_RPI_E!J54+TI_PF_E!J54+TI_BKBPB_E!J54+TI_CL_E!J54+TI_BNG_E!J54+TI_LBB_E!J54+TI_CPP_E!J54+TI_GTL_E!J54+TI_NSP_E!J54</f>
        <v>0</v>
      </c>
      <c r="K54" s="10">
        <f>TI_EHG_E!K54+TI_CO_E!K54+TI_BF_E!K54+TI_GW_E!K54+TI_RPI_E!K54+TI_PF_E!K54+TI_BKBPB_E!K54+TI_CL_E!K54+TI_BNG_E!K54+TI_LBB_E!K54+TI_CPP_E!K54+TI_GTL_E!K54+TI_NSP_E!K54</f>
        <v>0</v>
      </c>
      <c r="L54" s="10">
        <f>TI_EHG_E!L54+TI_CO_E!L54+TI_BF_E!L54+TI_GW_E!L54+TI_RPI_E!L54+TI_PF_E!L54+TI_BKBPB_E!L54+TI_CL_E!L54+TI_BNG_E!L54+TI_LBB_E!L54+TI_CPP_E!L54+TI_GTL_E!L54+TI_NSP_E!L54</f>
        <v>0</v>
      </c>
      <c r="M54" s="10">
        <f>TI_EHG_E!M54+TI_CO_E!M54+TI_BF_E!M54+TI_GW_E!M54+TI_RPI_E!M54+TI_PF_E!M54+TI_BKBPB_E!M54+TI_CL_E!M54+TI_BNG_E!M54+TI_LBB_E!M54+TI_CPP_E!M54+TI_GTL_E!M54+TI_NSP_E!M54</f>
        <v>0</v>
      </c>
      <c r="N54" s="10">
        <f>TI_EHG_E!N54+TI_CO_E!N54+TI_BF_E!N54+TI_GW_E!N54+TI_RPI_E!N54+TI_PF_E!N54+TI_BKBPB_E!N54+TI_CL_E!N54+TI_BNG_E!N54+TI_LBB_E!N54+TI_CPP_E!N54+TI_GTL_E!N54+TI_NSP_E!N54</f>
        <v>0</v>
      </c>
      <c r="O54" s="10">
        <f>TI_EHG_E!O54+TI_CO_E!O54+TI_BF_E!O54+TI_GW_E!O54+TI_RPI_E!O54+TI_PF_E!O54+TI_BKBPB_E!O54+TI_CL_E!O54+TI_BNG_E!O54+TI_LBB_E!O54+TI_CPP_E!O54+TI_GTL_E!O54+TI_NSP_E!O54</f>
        <v>0</v>
      </c>
      <c r="P54" s="10">
        <f>TI_EHG_E!P54+TI_CO_E!P54+TI_BF_E!P54+TI_GW_E!P54+TI_RPI_E!P54+TI_PF_E!P54+TI_BKBPB_E!P54+TI_CL_E!P54+TI_BNG_E!P54+TI_LBB_E!P54+TI_CPP_E!P54+TI_GTL_E!P54+TI_NSP_E!P54</f>
        <v>0</v>
      </c>
      <c r="Q54" s="10">
        <f>TI_EHG_E!Q54+TI_CO_E!Q54+TI_BF_E!Q54+TI_GW_E!Q54+TI_RPI_E!Q54+TI_PF_E!Q54+TI_BKBPB_E!Q54+TI_CL_E!Q54+TI_BNG_E!Q54+TI_LBB_E!Q54+TI_CPP_E!Q54+TI_GTL_E!Q54+TI_NSP_E!Q54</f>
        <v>0</v>
      </c>
      <c r="R54" s="10">
        <f>TI_EHG_E!R54+TI_CO_E!R54+TI_BF_E!R54+TI_GW_E!R54+TI_RPI_E!R54+TI_PF_E!R54+TI_BKBPB_E!R54+TI_CL_E!R54+TI_BNG_E!R54+TI_LBB_E!R54+TI_CPP_E!R54+TI_GTL_E!R54+TI_NSP_E!R54</f>
        <v>0</v>
      </c>
      <c r="S54" s="10">
        <f>TI_EHG_E!S54+TI_CO_E!S54+TI_BF_E!S54+TI_GW_E!S54+TI_RPI_E!S54+TI_PF_E!S54+TI_BKBPB_E!S54+TI_CL_E!S54+TI_BNG_E!S54+TI_LBB_E!S54+TI_CPP_E!S54+TI_GTL_E!S54+TI_NSP_E!S54</f>
        <v>0</v>
      </c>
      <c r="T54" s="10">
        <f>TI_EHG_E!T54+TI_CO_E!T54+TI_BF_E!T54+TI_GW_E!T54+TI_RPI_E!T54+TI_PF_E!T54+TI_BKBPB_E!T54+TI_CL_E!T54+TI_BNG_E!T54+TI_LBB_E!T54+TI_CPP_E!T54+TI_GTL_E!T54+TI_NSP_E!T54</f>
        <v>0</v>
      </c>
      <c r="U54" s="10">
        <f>TI_EHG_E!U54+TI_CO_E!U54+TI_BF_E!U54+TI_GW_E!U54+TI_RPI_E!U54+TI_PF_E!U54+TI_BKBPB_E!U54+TI_CL_E!U54+TI_BNG_E!U54+TI_LBB_E!U54+TI_CPP_E!U54+TI_GTL_E!U54+TI_NSP_E!U54</f>
        <v>0</v>
      </c>
      <c r="V54" s="10">
        <f>TI_EHG_E!V54+TI_CO_E!V54+TI_BF_E!V54+TI_GW_E!V54+TI_RPI_E!V54+TI_PF_E!V54+TI_BKBPB_E!V54+TI_CL_E!V54+TI_BNG_E!V54+TI_LBB_E!V54+TI_CPP_E!V54+TI_GTL_E!V54+TI_NSP_E!V54</f>
        <v>0</v>
      </c>
      <c r="W54" s="10">
        <f>TI_EHG_E!W54+TI_CO_E!W54+TI_BF_E!W54+TI_GW_E!W54+TI_RPI_E!W54+TI_PF_E!W54+TI_BKBPB_E!W54+TI_CL_E!W54+TI_BNG_E!W54+TI_LBB_E!W54+TI_CPP_E!W54+TI_GTL_E!W54+TI_NSP_E!W54</f>
        <v>0</v>
      </c>
      <c r="X54" s="10">
        <f>TI_EHG_E!X54+TI_CO_E!X54+TI_BF_E!X54+TI_GW_E!X54+TI_RPI_E!X54+TI_PF_E!X54+TI_BKBPB_E!X54+TI_CL_E!X54+TI_BNG_E!X54+TI_LBB_E!X54+TI_CPP_E!X54+TI_GTL_E!X54+TI_NSP_E!X54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TI_EHG_E!C55+TI_CO_E!C55+TI_BF_E!C55+TI_GW_E!C55+TI_RPI_E!C55+TI_PF_E!C55+TI_BKBPB_E!C55+TI_CL_E!C55+TI_BNG_E!C55+TI_LBB_E!C55+TI_CPP_E!C55+TI_GTL_E!C55+TI_NSP_E!C55</f>
        <v>0</v>
      </c>
      <c r="D55" s="10">
        <f>TI_EHG_E!D55+TI_CO_E!D55+TI_BF_E!D55+TI_GW_E!D55+TI_RPI_E!D55+TI_PF_E!D55+TI_BKBPB_E!D55+TI_CL_E!D55+TI_BNG_E!D55+TI_LBB_E!D55+TI_CPP_E!D55+TI_GTL_E!D55+TI_NSP_E!D55</f>
        <v>0</v>
      </c>
      <c r="E55" s="10">
        <f>TI_EHG_E!E55+TI_CO_E!E55+TI_BF_E!E55+TI_GW_E!E55+TI_RPI_E!E55+TI_PF_E!E55+TI_BKBPB_E!E55+TI_CL_E!E55+TI_BNG_E!E55+TI_LBB_E!E55+TI_CPP_E!E55+TI_GTL_E!E55+TI_NSP_E!E55</f>
        <v>0</v>
      </c>
      <c r="F55" s="10">
        <f>TI_EHG_E!F55+TI_CO_E!F55+TI_BF_E!F55+TI_GW_E!F55+TI_RPI_E!F55+TI_PF_E!F55+TI_BKBPB_E!F55+TI_CL_E!F55+TI_BNG_E!F55+TI_LBB_E!F55+TI_CPP_E!F55+TI_GTL_E!F55+TI_NSP_E!F55</f>
        <v>0</v>
      </c>
      <c r="G55" s="10">
        <f>TI_EHG_E!G55+TI_CO_E!G55+TI_BF_E!G55+TI_GW_E!G55+TI_RPI_E!G55+TI_PF_E!G55+TI_BKBPB_E!G55+TI_CL_E!G55+TI_BNG_E!G55+TI_LBB_E!G55+TI_CPP_E!G55+TI_GTL_E!G55+TI_NSP_E!G55</f>
        <v>0</v>
      </c>
      <c r="H55" s="10">
        <f>TI_EHG_E!H55+TI_CO_E!H55+TI_BF_E!H55+TI_GW_E!H55+TI_RPI_E!H55+TI_PF_E!H55+TI_BKBPB_E!H55+TI_CL_E!H55+TI_BNG_E!H55+TI_LBB_E!H55+TI_CPP_E!H55+TI_GTL_E!H55+TI_NSP_E!H55</f>
        <v>1.9518486672398964E-2</v>
      </c>
      <c r="I55" s="10">
        <f>TI_EHG_E!I55+TI_CO_E!I55+TI_BF_E!I55+TI_GW_E!I55+TI_RPI_E!I55+TI_PF_E!I55+TI_BKBPB_E!I55+TI_CL_E!I55+TI_BNG_E!I55+TI_LBB_E!I55+TI_CPP_E!I55+TI_GTL_E!I55+TI_NSP_E!I55</f>
        <v>4.7807394668959578E-2</v>
      </c>
      <c r="J55" s="10">
        <f>TI_EHG_E!J55+TI_CO_E!J55+TI_BF_E!J55+TI_GW_E!J55+TI_RPI_E!J55+TI_PF_E!J55+TI_BKBPB_E!J55+TI_CL_E!J55+TI_BNG_E!J55+TI_LBB_E!J55+TI_CPP_E!J55+TI_GTL_E!J55+TI_NSP_E!J55</f>
        <v>0.21702493551160787</v>
      </c>
      <c r="K55" s="10">
        <f>TI_EHG_E!K55+TI_CO_E!K55+TI_BF_E!K55+TI_GW_E!K55+TI_RPI_E!K55+TI_PF_E!K55+TI_BKBPB_E!K55+TI_CL_E!K55+TI_BNG_E!K55+TI_LBB_E!K55+TI_CPP_E!K55+TI_GTL_E!K55+TI_NSP_E!K55</f>
        <v>0.42803095442820288</v>
      </c>
      <c r="L55" s="10">
        <f>TI_EHG_E!L55+TI_CO_E!L55+TI_BF_E!L55+TI_GW_E!L55+TI_RPI_E!L55+TI_PF_E!L55+TI_BKBPB_E!L55+TI_CL_E!L55+TI_BNG_E!L55+TI_LBB_E!L55+TI_CPP_E!L55+TI_GTL_E!L55+TI_NSP_E!L55</f>
        <v>0.77979363714531369</v>
      </c>
      <c r="M55" s="10">
        <f>TI_EHG_E!M55+TI_CO_E!M55+TI_BF_E!M55+TI_GW_E!M55+TI_RPI_E!M55+TI_PF_E!M55+TI_BKBPB_E!M55+TI_CL_E!M55+TI_BNG_E!M55+TI_LBB_E!M55+TI_CPP_E!M55+TI_GTL_E!M55+TI_NSP_E!M55</f>
        <v>26.341186586414445</v>
      </c>
      <c r="N55" s="10">
        <f>TI_EHG_E!N55+TI_CO_E!N55+TI_BF_E!N55+TI_GW_E!N55+TI_RPI_E!N55+TI_PF_E!N55+TI_BKBPB_E!N55+TI_CL_E!N55+TI_BNG_E!N55+TI_LBB_E!N55+TI_CPP_E!N55+TI_GTL_E!N55+TI_NSP_E!N55</f>
        <v>119.27773000859844</v>
      </c>
      <c r="O55" s="10">
        <f>TI_EHG_E!O55+TI_CO_E!O55+TI_BF_E!O55+TI_GW_E!O55+TI_RPI_E!O55+TI_PF_E!O55+TI_BKBPB_E!O55+TI_CL_E!O55+TI_BNG_E!O55+TI_LBB_E!O55+TI_CPP_E!O55+TI_GTL_E!O55+TI_NSP_E!O55</f>
        <v>226.98839208942391</v>
      </c>
      <c r="P55" s="10">
        <f>TI_EHG_E!P55+TI_CO_E!P55+TI_BF_E!P55+TI_GW_E!P55+TI_RPI_E!P55+TI_PF_E!P55+TI_BKBPB_E!P55+TI_CL_E!P55+TI_BNG_E!P55+TI_LBB_E!P55+TI_CPP_E!P55+TI_GTL_E!P55+TI_NSP_E!P55</f>
        <v>388.66809974204648</v>
      </c>
      <c r="Q55" s="10">
        <f>TI_EHG_E!Q55+TI_CO_E!Q55+TI_BF_E!Q55+TI_GW_E!Q55+TI_RPI_E!Q55+TI_PF_E!Q55+TI_BKBPB_E!Q55+TI_CL_E!Q55+TI_BNG_E!Q55+TI_LBB_E!Q55+TI_CPP_E!Q55+TI_GTL_E!Q55+TI_NSP_E!Q55</f>
        <v>533.18228718830596</v>
      </c>
      <c r="R55" s="10">
        <f>TI_EHG_E!R55+TI_CO_E!R55+TI_BF_E!R55+TI_GW_E!R55+TI_RPI_E!R55+TI_PF_E!R55+TI_BKBPB_E!R55+TI_CL_E!R55+TI_BNG_E!R55+TI_LBB_E!R55+TI_CPP_E!R55+TI_GTL_E!R55+TI_NSP_E!R55</f>
        <v>607.30266552020635</v>
      </c>
      <c r="S55" s="10">
        <f>TI_EHG_E!S55+TI_CO_E!S55+TI_BF_E!S55+TI_GW_E!S55+TI_RPI_E!S55+TI_PF_E!S55+TI_BKBPB_E!S55+TI_CL_E!S55+TI_BNG_E!S55+TI_LBB_E!S55+TI_CPP_E!S55+TI_GTL_E!S55+TI_NSP_E!S55</f>
        <v>566.63800515907133</v>
      </c>
      <c r="T55" s="10">
        <f>TI_EHG_E!T55+TI_CO_E!T55+TI_BF_E!T55+TI_GW_E!T55+TI_RPI_E!T55+TI_PF_E!T55+TI_BKBPB_E!T55+TI_CL_E!T55+TI_BNG_E!T55+TI_LBB_E!T55+TI_CPP_E!T55+TI_GTL_E!T55+TI_NSP_E!T55</f>
        <v>636.86173688736017</v>
      </c>
      <c r="U55" s="10">
        <f>TI_EHG_E!U55+TI_CO_E!U55+TI_BF_E!U55+TI_GW_E!U55+TI_RPI_E!U55+TI_PF_E!U55+TI_BKBPB_E!U55+TI_CL_E!U55+TI_BNG_E!U55+TI_LBB_E!U55+TI_CPP_E!U55+TI_GTL_E!U55+TI_NSP_E!U55</f>
        <v>543.61298366294056</v>
      </c>
      <c r="V55" s="10">
        <f>TI_EHG_E!V55+TI_CO_E!V55+TI_BF_E!V55+TI_GW_E!V55+TI_RPI_E!V55+TI_PF_E!V55+TI_BKBPB_E!V55+TI_CL_E!V55+TI_BNG_E!V55+TI_LBB_E!V55+TI_CPP_E!V55+TI_GTL_E!V55+TI_NSP_E!V55</f>
        <v>582.35674978503857</v>
      </c>
      <c r="W55" s="10">
        <f>TI_EHG_E!W55+TI_CO_E!W55+TI_BF_E!W55+TI_GW_E!W55+TI_RPI_E!W55+TI_PF_E!W55+TI_BKBPB_E!W55+TI_CL_E!W55+TI_BNG_E!W55+TI_LBB_E!W55+TI_CPP_E!W55+TI_GTL_E!W55+TI_NSP_E!W55</f>
        <v>597.20223559759233</v>
      </c>
      <c r="X55" s="10">
        <f>TI_EHG_E!X55+TI_CO_E!X55+TI_BF_E!X55+TI_GW_E!X55+TI_RPI_E!X55+TI_PF_E!X55+TI_BKBPB_E!X55+TI_CL_E!X55+TI_BNG_E!X55+TI_LBB_E!X55+TI_CPP_E!X55+TI_GTL_E!X55+TI_NSP_E!X55</f>
        <v>565.39552880481517</v>
      </c>
    </row>
    <row r="56" spans="1:24" ht="11.25" customHeight="1" x14ac:dyDescent="0.2">
      <c r="A56" s="42" t="s">
        <v>99</v>
      </c>
      <c r="B56" s="9" t="s">
        <v>100</v>
      </c>
      <c r="C56" s="10">
        <f>TI_EHG_E!C56+TI_CO_E!C56+TI_BF_E!C56+TI_GW_E!C56+TI_RPI_E!C56+TI_PF_E!C56+TI_BKBPB_E!C56+TI_CL_E!C56+TI_BNG_E!C56+TI_LBB_E!C56+TI_CPP_E!C56+TI_GTL_E!C56+TI_NSP_E!C56</f>
        <v>0</v>
      </c>
      <c r="D56" s="10">
        <f>TI_EHG_E!D56+TI_CO_E!D56+TI_BF_E!D56+TI_GW_E!D56+TI_RPI_E!D56+TI_PF_E!D56+TI_BKBPB_E!D56+TI_CL_E!D56+TI_BNG_E!D56+TI_LBB_E!D56+TI_CPP_E!D56+TI_GTL_E!D56+TI_NSP_E!D56</f>
        <v>0</v>
      </c>
      <c r="E56" s="10">
        <f>TI_EHG_E!E56+TI_CO_E!E56+TI_BF_E!E56+TI_GW_E!E56+TI_RPI_E!E56+TI_PF_E!E56+TI_BKBPB_E!E56+TI_CL_E!E56+TI_BNG_E!E56+TI_LBB_E!E56+TI_CPP_E!E56+TI_GTL_E!E56+TI_NSP_E!E56</f>
        <v>0</v>
      </c>
      <c r="F56" s="10">
        <f>TI_EHG_E!F56+TI_CO_E!F56+TI_BF_E!F56+TI_GW_E!F56+TI_RPI_E!F56+TI_PF_E!F56+TI_BKBPB_E!F56+TI_CL_E!F56+TI_BNG_E!F56+TI_LBB_E!F56+TI_CPP_E!F56+TI_GTL_E!F56+TI_NSP_E!F56</f>
        <v>0</v>
      </c>
      <c r="G56" s="10">
        <f>TI_EHG_E!G56+TI_CO_E!G56+TI_BF_E!G56+TI_GW_E!G56+TI_RPI_E!G56+TI_PF_E!G56+TI_BKBPB_E!G56+TI_CL_E!G56+TI_BNG_E!G56+TI_LBB_E!G56+TI_CPP_E!G56+TI_GTL_E!G56+TI_NSP_E!G56</f>
        <v>0</v>
      </c>
      <c r="H56" s="10">
        <f>TI_EHG_E!H56+TI_CO_E!H56+TI_BF_E!H56+TI_GW_E!H56+TI_RPI_E!H56+TI_PF_E!H56+TI_BKBPB_E!H56+TI_CL_E!H56+TI_BNG_E!H56+TI_LBB_E!H56+TI_CPP_E!H56+TI_GTL_E!H56+TI_NSP_E!H56</f>
        <v>0</v>
      </c>
      <c r="I56" s="10">
        <f>TI_EHG_E!I56+TI_CO_E!I56+TI_BF_E!I56+TI_GW_E!I56+TI_RPI_E!I56+TI_PF_E!I56+TI_BKBPB_E!I56+TI_CL_E!I56+TI_BNG_E!I56+TI_LBB_E!I56+TI_CPP_E!I56+TI_GTL_E!I56+TI_NSP_E!I56</f>
        <v>0</v>
      </c>
      <c r="J56" s="10">
        <f>TI_EHG_E!J56+TI_CO_E!J56+TI_BF_E!J56+TI_GW_E!J56+TI_RPI_E!J56+TI_PF_E!J56+TI_BKBPB_E!J56+TI_CL_E!J56+TI_BNG_E!J56+TI_LBB_E!J56+TI_CPP_E!J56+TI_GTL_E!J56+TI_NSP_E!J56</f>
        <v>0</v>
      </c>
      <c r="K56" s="10">
        <f>TI_EHG_E!K56+TI_CO_E!K56+TI_BF_E!K56+TI_GW_E!K56+TI_RPI_E!K56+TI_PF_E!K56+TI_BKBPB_E!K56+TI_CL_E!K56+TI_BNG_E!K56+TI_LBB_E!K56+TI_CPP_E!K56+TI_GTL_E!K56+TI_NSP_E!K56</f>
        <v>6.878761822871883E-4</v>
      </c>
      <c r="L56" s="10">
        <f>TI_EHG_E!L56+TI_CO_E!L56+TI_BF_E!L56+TI_GW_E!L56+TI_RPI_E!L56+TI_PF_E!L56+TI_BKBPB_E!L56+TI_CL_E!L56+TI_BNG_E!L56+TI_LBB_E!L56+TI_CPP_E!L56+TI_GTL_E!L56+TI_NSP_E!L56</f>
        <v>2.149613069647463E-3</v>
      </c>
      <c r="M56" s="10">
        <f>TI_EHG_E!M56+TI_CO_E!M56+TI_BF_E!M56+TI_GW_E!M56+TI_RPI_E!M56+TI_PF_E!M56+TI_BKBPB_E!M56+TI_CL_E!M56+TI_BNG_E!M56+TI_LBB_E!M56+TI_CPP_E!M56+TI_GTL_E!M56+TI_NSP_E!M56</f>
        <v>3.095442820292347E-3</v>
      </c>
      <c r="N56" s="10">
        <f>TI_EHG_E!N56+TI_CO_E!N56+TI_BF_E!N56+TI_GW_E!N56+TI_RPI_E!N56+TI_PF_E!N56+TI_BKBPB_E!N56+TI_CL_E!N56+TI_BNG_E!N56+TI_LBB_E!N56+TI_CPP_E!N56+TI_GTL_E!N56+TI_NSP_E!N56</f>
        <v>0.12269991401547721</v>
      </c>
      <c r="O56" s="10">
        <f>TI_EHG_E!O56+TI_CO_E!O56+TI_BF_E!O56+TI_GW_E!O56+TI_RPI_E!O56+TI_PF_E!O56+TI_BKBPB_E!O56+TI_CL_E!O56+TI_BNG_E!O56+TI_LBB_E!O56+TI_CPP_E!O56+TI_GTL_E!O56+TI_NSP_E!O56</f>
        <v>0.68770421324161646</v>
      </c>
      <c r="P56" s="10">
        <f>TI_EHG_E!P56+TI_CO_E!P56+TI_BF_E!P56+TI_GW_E!P56+TI_RPI_E!P56+TI_PF_E!P56+TI_BKBPB_E!P56+TI_CL_E!P56+TI_BNG_E!P56+TI_LBB_E!P56+TI_CPP_E!P56+TI_GTL_E!P56+TI_NSP_E!P56</f>
        <v>36.127429062768698</v>
      </c>
      <c r="Q56" s="10">
        <f>TI_EHG_E!Q56+TI_CO_E!Q56+TI_BF_E!Q56+TI_GW_E!Q56+TI_RPI_E!Q56+TI_PF_E!Q56+TI_BKBPB_E!Q56+TI_CL_E!Q56+TI_BNG_E!Q56+TI_LBB_E!Q56+TI_CPP_E!Q56+TI_GTL_E!Q56+TI_NSP_E!Q56</f>
        <v>138.95021496130698</v>
      </c>
      <c r="R56" s="10">
        <f>TI_EHG_E!R56+TI_CO_E!R56+TI_BF_E!R56+TI_GW_E!R56+TI_RPI_E!R56+TI_PF_E!R56+TI_BKBPB_E!R56+TI_CL_E!R56+TI_BNG_E!R56+TI_LBB_E!R56+TI_CPP_E!R56+TI_GTL_E!R56+TI_NSP_E!R56</f>
        <v>170.42132416165089</v>
      </c>
      <c r="S56" s="10">
        <f>TI_EHG_E!S56+TI_CO_E!S56+TI_BF_E!S56+TI_GW_E!S56+TI_RPI_E!S56+TI_PF_E!S56+TI_BKBPB_E!S56+TI_CL_E!S56+TI_BNG_E!S56+TI_LBB_E!S56+TI_CPP_E!S56+TI_GTL_E!S56+TI_NSP_E!S56</f>
        <v>156.46964746345662</v>
      </c>
      <c r="T56" s="10">
        <f>TI_EHG_E!T56+TI_CO_E!T56+TI_BF_E!T56+TI_GW_E!T56+TI_RPI_E!T56+TI_PF_E!T56+TI_BKBPB_E!T56+TI_CL_E!T56+TI_BNG_E!T56+TI_LBB_E!T56+TI_CPP_E!T56+TI_GTL_E!T56+TI_NSP_E!T56</f>
        <v>159.5592433361995</v>
      </c>
      <c r="U56" s="10">
        <f>TI_EHG_E!U56+TI_CO_E!U56+TI_BF_E!U56+TI_GW_E!U56+TI_RPI_E!U56+TI_PF_E!U56+TI_BKBPB_E!U56+TI_CL_E!U56+TI_BNG_E!U56+TI_LBB_E!U56+TI_CPP_E!U56+TI_GTL_E!U56+TI_NSP_E!U56</f>
        <v>152.2809114359415</v>
      </c>
      <c r="V56" s="10">
        <f>TI_EHG_E!V56+TI_CO_E!V56+TI_BF_E!V56+TI_GW_E!V56+TI_RPI_E!V56+TI_PF_E!V56+TI_BKBPB_E!V56+TI_CL_E!V56+TI_BNG_E!V56+TI_LBB_E!V56+TI_CPP_E!V56+TI_GTL_E!V56+TI_NSP_E!V56</f>
        <v>152.84737747205503</v>
      </c>
      <c r="W56" s="10">
        <f>TI_EHG_E!W56+TI_CO_E!W56+TI_BF_E!W56+TI_GW_E!W56+TI_RPI_E!W56+TI_PF_E!W56+TI_BKBPB_E!W56+TI_CL_E!W56+TI_BNG_E!W56+TI_LBB_E!W56+TI_CPP_E!W56+TI_GTL_E!W56+TI_NSP_E!W56</f>
        <v>149.04342218400686</v>
      </c>
      <c r="X56" s="10">
        <f>TI_EHG_E!X56+TI_CO_E!X56+TI_BF_E!X56+TI_GW_E!X56+TI_RPI_E!X56+TI_PF_E!X56+TI_BKBPB_E!X56+TI_CL_E!X56+TI_BNG_E!X56+TI_LBB_E!X56+TI_CPP_E!X56+TI_GTL_E!X56+TI_NSP_E!X56</f>
        <v>146.46173688736025</v>
      </c>
    </row>
    <row r="57" spans="1:24" ht="11.25" customHeight="1" x14ac:dyDescent="0.2">
      <c r="A57" s="42" t="s">
        <v>101</v>
      </c>
      <c r="B57" s="9" t="s">
        <v>102</v>
      </c>
      <c r="C57" s="10">
        <f>TI_EHG_E!C57+TI_CO_E!C57+TI_BF_E!C57+TI_GW_E!C57+TI_RPI_E!C57+TI_PF_E!C57+TI_BKBPB_E!C57+TI_CL_E!C57+TI_BNG_E!C57+TI_LBB_E!C57+TI_CPP_E!C57+TI_GTL_E!C57+TI_NSP_E!C57</f>
        <v>0</v>
      </c>
      <c r="D57" s="10">
        <f>TI_EHG_E!D57+TI_CO_E!D57+TI_BF_E!D57+TI_GW_E!D57+TI_RPI_E!D57+TI_PF_E!D57+TI_BKBPB_E!D57+TI_CL_E!D57+TI_BNG_E!D57+TI_LBB_E!D57+TI_CPP_E!D57+TI_GTL_E!D57+TI_NSP_E!D57</f>
        <v>0</v>
      </c>
      <c r="E57" s="10">
        <f>TI_EHG_E!E57+TI_CO_E!E57+TI_BF_E!E57+TI_GW_E!E57+TI_RPI_E!E57+TI_PF_E!E57+TI_BKBPB_E!E57+TI_CL_E!E57+TI_BNG_E!E57+TI_LBB_E!E57+TI_CPP_E!E57+TI_GTL_E!E57+TI_NSP_E!E57</f>
        <v>0</v>
      </c>
      <c r="F57" s="10">
        <f>TI_EHG_E!F57+TI_CO_E!F57+TI_BF_E!F57+TI_GW_E!F57+TI_RPI_E!F57+TI_PF_E!F57+TI_BKBPB_E!F57+TI_CL_E!F57+TI_BNG_E!F57+TI_LBB_E!F57+TI_CPP_E!F57+TI_GTL_E!F57+TI_NSP_E!F57</f>
        <v>0</v>
      </c>
      <c r="G57" s="10">
        <f>TI_EHG_E!G57+TI_CO_E!G57+TI_BF_E!G57+TI_GW_E!G57+TI_RPI_E!G57+TI_PF_E!G57+TI_BKBPB_E!G57+TI_CL_E!G57+TI_BNG_E!G57+TI_LBB_E!G57+TI_CPP_E!G57+TI_GTL_E!G57+TI_NSP_E!G57</f>
        <v>0</v>
      </c>
      <c r="H57" s="10">
        <f>TI_EHG_E!H57+TI_CO_E!H57+TI_BF_E!H57+TI_GW_E!H57+TI_RPI_E!H57+TI_PF_E!H57+TI_BKBPB_E!H57+TI_CL_E!H57+TI_BNG_E!H57+TI_LBB_E!H57+TI_CPP_E!H57+TI_GTL_E!H57+TI_NSP_E!H57</f>
        <v>0</v>
      </c>
      <c r="I57" s="10">
        <f>TI_EHG_E!I57+TI_CO_E!I57+TI_BF_E!I57+TI_GW_E!I57+TI_RPI_E!I57+TI_PF_E!I57+TI_BKBPB_E!I57+TI_CL_E!I57+TI_BNG_E!I57+TI_LBB_E!I57+TI_CPP_E!I57+TI_GTL_E!I57+TI_NSP_E!I57</f>
        <v>0</v>
      </c>
      <c r="J57" s="10">
        <f>TI_EHG_E!J57+TI_CO_E!J57+TI_BF_E!J57+TI_GW_E!J57+TI_RPI_E!J57+TI_PF_E!J57+TI_BKBPB_E!J57+TI_CL_E!J57+TI_BNG_E!J57+TI_LBB_E!J57+TI_CPP_E!J57+TI_GTL_E!J57+TI_NSP_E!J57</f>
        <v>0</v>
      </c>
      <c r="K57" s="10">
        <f>TI_EHG_E!K57+TI_CO_E!K57+TI_BF_E!K57+TI_GW_E!K57+TI_RPI_E!K57+TI_PF_E!K57+TI_BKBPB_E!K57+TI_CL_E!K57+TI_BNG_E!K57+TI_LBB_E!K57+TI_CPP_E!K57+TI_GTL_E!K57+TI_NSP_E!K57</f>
        <v>0</v>
      </c>
      <c r="L57" s="10">
        <f>TI_EHG_E!L57+TI_CO_E!L57+TI_BF_E!L57+TI_GW_E!L57+TI_RPI_E!L57+TI_PF_E!L57+TI_BKBPB_E!L57+TI_CL_E!L57+TI_BNG_E!L57+TI_LBB_E!L57+TI_CPP_E!L57+TI_GTL_E!L57+TI_NSP_E!L57</f>
        <v>0</v>
      </c>
      <c r="M57" s="10">
        <f>TI_EHG_E!M57+TI_CO_E!M57+TI_BF_E!M57+TI_GW_E!M57+TI_RPI_E!M57+TI_PF_E!M57+TI_BKBPB_E!M57+TI_CL_E!M57+TI_BNG_E!M57+TI_LBB_E!M57+TI_CPP_E!M57+TI_GTL_E!M57+TI_NSP_E!M57</f>
        <v>0</v>
      </c>
      <c r="N57" s="10">
        <f>TI_EHG_E!N57+TI_CO_E!N57+TI_BF_E!N57+TI_GW_E!N57+TI_RPI_E!N57+TI_PF_E!N57+TI_BKBPB_E!N57+TI_CL_E!N57+TI_BNG_E!N57+TI_LBB_E!N57+TI_CPP_E!N57+TI_GTL_E!N57+TI_NSP_E!N57</f>
        <v>0</v>
      </c>
      <c r="O57" s="10">
        <f>TI_EHG_E!O57+TI_CO_E!O57+TI_BF_E!O57+TI_GW_E!O57+TI_RPI_E!O57+TI_PF_E!O57+TI_BKBPB_E!O57+TI_CL_E!O57+TI_BNG_E!O57+TI_LBB_E!O57+TI_CPP_E!O57+TI_GTL_E!O57+TI_NSP_E!O57</f>
        <v>0</v>
      </c>
      <c r="P57" s="10">
        <f>TI_EHG_E!P57+TI_CO_E!P57+TI_BF_E!P57+TI_GW_E!P57+TI_RPI_E!P57+TI_PF_E!P57+TI_BKBPB_E!P57+TI_CL_E!P57+TI_BNG_E!P57+TI_LBB_E!P57+TI_CPP_E!P57+TI_GTL_E!P57+TI_NSP_E!P57</f>
        <v>0</v>
      </c>
      <c r="Q57" s="10">
        <f>TI_EHG_E!Q57+TI_CO_E!Q57+TI_BF_E!Q57+TI_GW_E!Q57+TI_RPI_E!Q57+TI_PF_E!Q57+TI_BKBPB_E!Q57+TI_CL_E!Q57+TI_BNG_E!Q57+TI_LBB_E!Q57+TI_CPP_E!Q57+TI_GTL_E!Q57+TI_NSP_E!Q57</f>
        <v>0</v>
      </c>
      <c r="R57" s="10">
        <f>TI_EHG_E!R57+TI_CO_E!R57+TI_BF_E!R57+TI_GW_E!R57+TI_RPI_E!R57+TI_PF_E!R57+TI_BKBPB_E!R57+TI_CL_E!R57+TI_BNG_E!R57+TI_LBB_E!R57+TI_CPP_E!R57+TI_GTL_E!R57+TI_NSP_E!R57</f>
        <v>0</v>
      </c>
      <c r="S57" s="10">
        <f>TI_EHG_E!S57+TI_CO_E!S57+TI_BF_E!S57+TI_GW_E!S57+TI_RPI_E!S57+TI_PF_E!S57+TI_BKBPB_E!S57+TI_CL_E!S57+TI_BNG_E!S57+TI_LBB_E!S57+TI_CPP_E!S57+TI_GTL_E!S57+TI_NSP_E!S57</f>
        <v>0</v>
      </c>
      <c r="T57" s="10">
        <f>TI_EHG_E!T57+TI_CO_E!T57+TI_BF_E!T57+TI_GW_E!T57+TI_RPI_E!T57+TI_PF_E!T57+TI_BKBPB_E!T57+TI_CL_E!T57+TI_BNG_E!T57+TI_LBB_E!T57+TI_CPP_E!T57+TI_GTL_E!T57+TI_NSP_E!T57</f>
        <v>0</v>
      </c>
      <c r="U57" s="10">
        <f>TI_EHG_E!U57+TI_CO_E!U57+TI_BF_E!U57+TI_GW_E!U57+TI_RPI_E!U57+TI_PF_E!U57+TI_BKBPB_E!U57+TI_CL_E!U57+TI_BNG_E!U57+TI_LBB_E!U57+TI_CPP_E!U57+TI_GTL_E!U57+TI_NSP_E!U57</f>
        <v>0</v>
      </c>
      <c r="V57" s="10">
        <f>TI_EHG_E!V57+TI_CO_E!V57+TI_BF_E!V57+TI_GW_E!V57+TI_RPI_E!V57+TI_PF_E!V57+TI_BKBPB_E!V57+TI_CL_E!V57+TI_BNG_E!V57+TI_LBB_E!V57+TI_CPP_E!V57+TI_GTL_E!V57+TI_NSP_E!V57</f>
        <v>0</v>
      </c>
      <c r="W57" s="10">
        <f>TI_EHG_E!W57+TI_CO_E!W57+TI_BF_E!W57+TI_GW_E!W57+TI_RPI_E!W57+TI_PF_E!W57+TI_BKBPB_E!W57+TI_CL_E!W57+TI_BNG_E!W57+TI_LBB_E!W57+TI_CPP_E!W57+TI_GTL_E!W57+TI_NSP_E!W57</f>
        <v>0</v>
      </c>
      <c r="X57" s="10">
        <f>TI_EHG_E!X57+TI_CO_E!X57+TI_BF_E!X57+TI_GW_E!X57+TI_RPI_E!X57+TI_PF_E!X57+TI_BKBPB_E!X57+TI_CL_E!X57+TI_BNG_E!X57+TI_LBB_E!X57+TI_CPP_E!X57+TI_GTL_E!X57+TI_NSP_E!X57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TI_EHG_E!C58+TI_CO_E!C58+TI_BF_E!C58+TI_GW_E!C58+TI_RPI_E!C58+TI_PF_E!C58+TI_BKBPB_E!C58+TI_CL_E!C58+TI_BNG_E!C58+TI_LBB_E!C58+TI_CPP_E!C58+TI_GTL_E!C58+TI_NSP_E!C58</f>
        <v>0</v>
      </c>
      <c r="D58" s="10">
        <f>TI_EHG_E!D58+TI_CO_E!D58+TI_BF_E!D58+TI_GW_E!D58+TI_RPI_E!D58+TI_PF_E!D58+TI_BKBPB_E!D58+TI_CL_E!D58+TI_BNG_E!D58+TI_LBB_E!D58+TI_CPP_E!D58+TI_GTL_E!D58+TI_NSP_E!D58</f>
        <v>0</v>
      </c>
      <c r="E58" s="10">
        <f>TI_EHG_E!E58+TI_CO_E!E58+TI_BF_E!E58+TI_GW_E!E58+TI_RPI_E!E58+TI_PF_E!E58+TI_BKBPB_E!E58+TI_CL_E!E58+TI_BNG_E!E58+TI_LBB_E!E58+TI_CPP_E!E58+TI_GTL_E!E58+TI_NSP_E!E58</f>
        <v>1.9345657781599312</v>
      </c>
      <c r="F58" s="10">
        <f>TI_EHG_E!F58+TI_CO_E!F58+TI_BF_E!F58+TI_GW_E!F58+TI_RPI_E!F58+TI_PF_E!F58+TI_BKBPB_E!F58+TI_CL_E!F58+TI_BNG_E!F58+TI_LBB_E!F58+TI_CPP_E!F58+TI_GTL_E!F58+TI_NSP_E!F58</f>
        <v>0.23886500429922619</v>
      </c>
      <c r="G58" s="10">
        <f>TI_EHG_E!G58+TI_CO_E!G58+TI_BF_E!G58+TI_GW_E!G58+TI_RPI_E!G58+TI_PF_E!G58+TI_BKBPB_E!G58+TI_CL_E!G58+TI_BNG_E!G58+TI_LBB_E!G58+TI_CPP_E!G58+TI_GTL_E!G58+TI_NSP_E!G58</f>
        <v>1.0987102321582116</v>
      </c>
      <c r="H58" s="10">
        <f>TI_EHG_E!H58+TI_CO_E!H58+TI_BF_E!H58+TI_GW_E!H58+TI_RPI_E!H58+TI_PF_E!H58+TI_BKBPB_E!H58+TI_CL_E!H58+TI_BNG_E!H58+TI_LBB_E!H58+TI_CPP_E!H58+TI_GTL_E!H58+TI_NSP_E!H58</f>
        <v>0.76431642304385206</v>
      </c>
      <c r="I58" s="10">
        <f>TI_EHG_E!I58+TI_CO_E!I58+TI_BF_E!I58+TI_GW_E!I58+TI_RPI_E!I58+TI_PF_E!I58+TI_BKBPB_E!I58+TI_CL_E!I58+TI_BNG_E!I58+TI_LBB_E!I58+TI_CPP_E!I58+TI_GTL_E!I58+TI_NSP_E!I58</f>
        <v>4.3947549441100602</v>
      </c>
      <c r="J58" s="10">
        <f>TI_EHG_E!J58+TI_CO_E!J58+TI_BF_E!J58+TI_GW_E!J58+TI_RPI_E!J58+TI_PF_E!J58+TI_BKBPB_E!J58+TI_CL_E!J58+TI_BNG_E!J58+TI_LBB_E!J58+TI_CPP_E!J58+TI_GTL_E!J58+TI_NSP_E!J58</f>
        <v>4.8246775580395527</v>
      </c>
      <c r="K58" s="10">
        <f>TI_EHG_E!K58+TI_CO_E!K58+TI_BF_E!K58+TI_GW_E!K58+TI_RPI_E!K58+TI_PF_E!K58+TI_BKBPB_E!K58+TI_CL_E!K58+TI_BNG_E!K58+TI_LBB_E!K58+TI_CPP_E!K58+TI_GTL_E!K58+TI_NSP_E!K58</f>
        <v>2.0540842648323294</v>
      </c>
      <c r="L58" s="10">
        <f>TI_EHG_E!L58+TI_CO_E!L58+TI_BF_E!L58+TI_GW_E!L58+TI_RPI_E!L58+TI_PF_E!L58+TI_BKBPB_E!L58+TI_CL_E!L58+TI_BNG_E!L58+TI_LBB_E!L58+TI_CPP_E!L58+TI_GTL_E!L58+TI_NSP_E!L58</f>
        <v>0.59716251074806537</v>
      </c>
      <c r="M58" s="10">
        <f>TI_EHG_E!M58+TI_CO_E!M58+TI_BF_E!M58+TI_GW_E!M58+TI_RPI_E!M58+TI_PF_E!M58+TI_BKBPB_E!M58+TI_CL_E!M58+TI_BNG_E!M58+TI_LBB_E!M58+TI_CPP_E!M58+TI_GTL_E!M58+TI_NSP_E!M58</f>
        <v>1.0987102321582114</v>
      </c>
      <c r="N58" s="10">
        <f>TI_EHG_E!N58+TI_CO_E!N58+TI_BF_E!N58+TI_GW_E!N58+TI_RPI_E!N58+TI_PF_E!N58+TI_BKBPB_E!N58+TI_CL_E!N58+TI_BNG_E!N58+TI_LBB_E!N58+TI_CPP_E!N58+TI_GTL_E!N58+TI_NSP_E!N58</f>
        <v>0.2149613069647463</v>
      </c>
      <c r="O58" s="10">
        <f>TI_EHG_E!O58+TI_CO_E!O58+TI_BF_E!O58+TI_GW_E!O58+TI_RPI_E!O58+TI_PF_E!O58+TI_BKBPB_E!O58+TI_CL_E!O58+TI_BNG_E!O58+TI_LBB_E!O58+TI_CPP_E!O58+TI_GTL_E!O58+TI_NSP_E!O58</f>
        <v>0.16715391229578669</v>
      </c>
      <c r="P58" s="10">
        <f>TI_EHG_E!P58+TI_CO_E!P58+TI_BF_E!P58+TI_GW_E!P58+TI_RPI_E!P58+TI_PF_E!P58+TI_BKBPB_E!P58+TI_CL_E!P58+TI_BNG_E!P58+TI_LBB_E!P58+TI_CPP_E!P58+TI_GTL_E!P58+TI_NSP_E!P58</f>
        <v>0.40601891659501288</v>
      </c>
      <c r="Q58" s="10">
        <f>TI_EHG_E!Q58+TI_CO_E!Q58+TI_BF_E!Q58+TI_GW_E!Q58+TI_RPI_E!Q58+TI_PF_E!Q58+TI_BKBPB_E!Q58+TI_CL_E!Q58+TI_BNG_E!Q58+TI_LBB_E!Q58+TI_CPP_E!Q58+TI_GTL_E!Q58+TI_NSP_E!Q58</f>
        <v>8.3118658641444529</v>
      </c>
      <c r="R58" s="10">
        <f>TI_EHG_E!R58+TI_CO_E!R58+TI_BF_E!R58+TI_GW_E!R58+TI_RPI_E!R58+TI_PF_E!R58+TI_BKBPB_E!R58+TI_CL_E!R58+TI_BNG_E!R58+TI_LBB_E!R58+TI_CPP_E!R58+TI_GTL_E!R58+TI_NSP_E!R58</f>
        <v>9.4343938091143595</v>
      </c>
      <c r="S58" s="10">
        <f>TI_EHG_E!S58+TI_CO_E!S58+TI_BF_E!S58+TI_GW_E!S58+TI_RPI_E!S58+TI_PF_E!S58+TI_BKBPB_E!S58+TI_CL_E!S58+TI_BNG_E!S58+TI_LBB_E!S58+TI_CPP_E!S58+TI_GTL_E!S58+TI_NSP_E!S58</f>
        <v>10.461392949269127</v>
      </c>
      <c r="T58" s="10">
        <f>TI_EHG_E!T58+TI_CO_E!T58+TI_BF_E!T58+TI_GW_E!T58+TI_RPI_E!T58+TI_PF_E!T58+TI_BKBPB_E!T58+TI_CL_E!T58+TI_BNG_E!T58+TI_LBB_E!T58+TI_CPP_E!T58+TI_GTL_E!T58+TI_NSP_E!T58</f>
        <v>15.62347377472055</v>
      </c>
      <c r="U58" s="10">
        <f>TI_EHG_E!U58+TI_CO_E!U58+TI_BF_E!U58+TI_GW_E!U58+TI_RPI_E!U58+TI_PF_E!U58+TI_BKBPB_E!U58+TI_CL_E!U58+TI_BNG_E!U58+TI_LBB_E!U58+TI_CPP_E!U58+TI_GTL_E!U58+TI_NSP_E!U58</f>
        <v>14.310662080825447</v>
      </c>
      <c r="V58" s="10">
        <f>TI_EHG_E!V58+TI_CO_E!V58+TI_BF_E!V58+TI_GW_E!V58+TI_RPI_E!V58+TI_PF_E!V58+TI_BKBPB_E!V58+TI_CL_E!V58+TI_BNG_E!V58+TI_LBB_E!V58+TI_CPP_E!V58+TI_GTL_E!V58+TI_NSP_E!V58</f>
        <v>14.75778159931212</v>
      </c>
      <c r="W58" s="10">
        <f>TI_EHG_E!W58+TI_CO_E!W58+TI_BF_E!W58+TI_GW_E!W58+TI_RPI_E!W58+TI_PF_E!W58+TI_BKBPB_E!W58+TI_CL_E!W58+TI_BNG_E!W58+TI_LBB_E!W58+TI_CPP_E!W58+TI_GTL_E!W58+TI_NSP_E!W58</f>
        <v>15.489853826311258</v>
      </c>
      <c r="X58" s="10">
        <f>TI_EHG_E!X58+TI_CO_E!X58+TI_BF_E!X58+TI_GW_E!X58+TI_RPI_E!X58+TI_PF_E!X58+TI_BKBPB_E!X58+TI_CL_E!X58+TI_BNG_E!X58+TI_LBB_E!X58+TI_CPP_E!X58+TI_GTL_E!X58+TI_NSP_E!X58</f>
        <v>17.44015477214101</v>
      </c>
    </row>
    <row r="59" spans="1:24" ht="11.25" customHeight="1" x14ac:dyDescent="0.2">
      <c r="A59" s="42" t="s">
        <v>105</v>
      </c>
      <c r="B59" s="9" t="s">
        <v>106</v>
      </c>
      <c r="C59" s="10">
        <f>TI_EHG_E!C59+TI_CO_E!C59+TI_BF_E!C59+TI_GW_E!C59+TI_RPI_E!C59+TI_PF_E!C59+TI_BKBPB_E!C59+TI_CL_E!C59+TI_BNG_E!C59+TI_LBB_E!C59+TI_CPP_E!C59+TI_GTL_E!C59+TI_NSP_E!C59</f>
        <v>27.610662080825453</v>
      </c>
      <c r="D59" s="10">
        <f>TI_EHG_E!D59+TI_CO_E!D59+TI_BF_E!D59+TI_GW_E!D59+TI_RPI_E!D59+TI_PF_E!D59+TI_BKBPB_E!D59+TI_CL_E!D59+TI_BNG_E!D59+TI_LBB_E!D59+TI_CPP_E!D59+TI_GTL_E!D59+TI_NSP_E!D59</f>
        <v>15.596646603611349</v>
      </c>
      <c r="E59" s="10">
        <f>TI_EHG_E!E59+TI_CO_E!E59+TI_BF_E!E59+TI_GW_E!E59+TI_RPI_E!E59+TI_PF_E!E59+TI_BKBPB_E!E59+TI_CL_E!E59+TI_BNG_E!E59+TI_LBB_E!E59+TI_CPP_E!E59+TI_GTL_E!E59+TI_NSP_E!E59</f>
        <v>90.522613929492678</v>
      </c>
      <c r="F59" s="10">
        <f>TI_EHG_E!F59+TI_CO_E!F59+TI_BF_E!F59+TI_GW_E!F59+TI_RPI_E!F59+TI_PF_E!F59+TI_BKBPB_E!F59+TI_CL_E!F59+TI_BNG_E!F59+TI_LBB_E!F59+TI_CPP_E!F59+TI_GTL_E!F59+TI_NSP_E!F59</f>
        <v>21.472226999140148</v>
      </c>
      <c r="G59" s="10">
        <f>TI_EHG_E!G59+TI_CO_E!G59+TI_BF_E!G59+TI_GW_E!G59+TI_RPI_E!G59+TI_PF_E!G59+TI_BKBPB_E!G59+TI_CL_E!G59+TI_BNG_E!G59+TI_LBB_E!G59+TI_CPP_E!G59+TI_GTL_E!G59+TI_NSP_E!G59</f>
        <v>69.814617368873598</v>
      </c>
      <c r="H59" s="10">
        <f>TI_EHG_E!H59+TI_CO_E!H59+TI_BF_E!H59+TI_GW_E!H59+TI_RPI_E!H59+TI_PF_E!H59+TI_BKBPB_E!H59+TI_CL_E!H59+TI_BNG_E!H59+TI_LBB_E!H59+TI_CPP_E!H59+TI_GTL_E!H59+TI_NSP_E!H59</f>
        <v>25.79535683576956</v>
      </c>
      <c r="I59" s="10">
        <f>TI_EHG_E!I59+TI_CO_E!I59+TI_BF_E!I59+TI_GW_E!I59+TI_RPI_E!I59+TI_PF_E!I59+TI_BKBPB_E!I59+TI_CL_E!I59+TI_BNG_E!I59+TI_LBB_E!I59+TI_CPP_E!I59+TI_GTL_E!I59+TI_NSP_E!I59</f>
        <v>89.113413585554596</v>
      </c>
      <c r="J59" s="10">
        <f>TI_EHG_E!J59+TI_CO_E!J59+TI_BF_E!J59+TI_GW_E!J59+TI_RPI_E!J59+TI_PF_E!J59+TI_BKBPB_E!J59+TI_CL_E!J59+TI_BNG_E!J59+TI_LBB_E!J59+TI_CPP_E!J59+TI_GTL_E!J59+TI_NSP_E!J59</f>
        <v>28.948065348237314</v>
      </c>
      <c r="K59" s="10">
        <f>TI_EHG_E!K59+TI_CO_E!K59+TI_BF_E!K59+TI_GW_E!K59+TI_RPI_E!K59+TI_PF_E!K59+TI_BKBPB_E!K59+TI_CL_E!K59+TI_BNG_E!K59+TI_LBB_E!K59+TI_CPP_E!K59+TI_GTL_E!K59+TI_NSP_E!K59</f>
        <v>32.48306104901117</v>
      </c>
      <c r="L59" s="10">
        <f>TI_EHG_E!L59+TI_CO_E!L59+TI_BF_E!L59+TI_GW_E!L59+TI_RPI_E!L59+TI_PF_E!L59+TI_BKBPB_E!L59+TI_CL_E!L59+TI_BNG_E!L59+TI_LBB_E!L59+TI_CPP_E!L59+TI_GTL_E!L59+TI_NSP_E!L59</f>
        <v>33.175752364574365</v>
      </c>
      <c r="M59" s="10">
        <f>TI_EHG_E!M59+TI_CO_E!M59+TI_BF_E!M59+TI_GW_E!M59+TI_RPI_E!M59+TI_PF_E!M59+TI_BKBPB_E!M59+TI_CL_E!M59+TI_BNG_E!M59+TI_LBB_E!M59+TI_CPP_E!M59+TI_GTL_E!M59+TI_NSP_E!M59</f>
        <v>62.434307824591571</v>
      </c>
      <c r="N59" s="10">
        <f>TI_EHG_E!N59+TI_CO_E!N59+TI_BF_E!N59+TI_GW_E!N59+TI_RPI_E!N59+TI_PF_E!N59+TI_BKBPB_E!N59+TI_CL_E!N59+TI_BNG_E!N59+TI_LBB_E!N59+TI_CPP_E!N59+TI_GTL_E!N59+TI_NSP_E!N59</f>
        <v>100.88847807394667</v>
      </c>
      <c r="O59" s="10">
        <f>TI_EHG_E!O59+TI_CO_E!O59+TI_BF_E!O59+TI_GW_E!O59+TI_RPI_E!O59+TI_PF_E!O59+TI_BKBPB_E!O59+TI_CL_E!O59+TI_BNG_E!O59+TI_LBB_E!O59+TI_CPP_E!O59+TI_GTL_E!O59+TI_NSP_E!O59</f>
        <v>89.113327601031813</v>
      </c>
      <c r="P59" s="10">
        <f>TI_EHG_E!P59+TI_CO_E!P59+TI_BF_E!P59+TI_GW_E!P59+TI_RPI_E!P59+TI_PF_E!P59+TI_BKBPB_E!P59+TI_CL_E!P59+TI_BNG_E!P59+TI_LBB_E!P59+TI_CPP_E!P59+TI_GTL_E!P59+TI_NSP_E!P59</f>
        <v>91.764488392089419</v>
      </c>
      <c r="Q59" s="10">
        <f>TI_EHG_E!Q59+TI_CO_E!Q59+TI_BF_E!Q59+TI_GW_E!Q59+TI_RPI_E!Q59+TI_PF_E!Q59+TI_BKBPB_E!Q59+TI_CL_E!Q59+TI_BNG_E!Q59+TI_LBB_E!Q59+TI_CPP_E!Q59+TI_GTL_E!Q59+TI_NSP_E!Q59</f>
        <v>175.31289767841787</v>
      </c>
      <c r="R59" s="10">
        <f>TI_EHG_E!R59+TI_CO_E!R59+TI_BF_E!R59+TI_GW_E!R59+TI_RPI_E!R59+TI_PF_E!R59+TI_BKBPB_E!R59+TI_CL_E!R59+TI_BNG_E!R59+TI_LBB_E!R59+TI_CPP_E!R59+TI_GTL_E!R59+TI_NSP_E!R59</f>
        <v>187.70885640584692</v>
      </c>
      <c r="S59" s="10">
        <f>TI_EHG_E!S59+TI_CO_E!S59+TI_BF_E!S59+TI_GW_E!S59+TI_RPI_E!S59+TI_PF_E!S59+TI_BKBPB_E!S59+TI_CL_E!S59+TI_BNG_E!S59+TI_LBB_E!S59+TI_CPP_E!S59+TI_GTL_E!S59+TI_NSP_E!S59</f>
        <v>193.63233018056746</v>
      </c>
      <c r="T59" s="10">
        <f>TI_EHG_E!T59+TI_CO_E!T59+TI_BF_E!T59+TI_GW_E!T59+TI_RPI_E!T59+TI_PF_E!T59+TI_BKBPB_E!T59+TI_CL_E!T59+TI_BNG_E!T59+TI_LBB_E!T59+TI_CPP_E!T59+TI_GTL_E!T59+TI_NSP_E!T59</f>
        <v>192.65365434221837</v>
      </c>
      <c r="U59" s="10">
        <f>TI_EHG_E!U59+TI_CO_E!U59+TI_BF_E!U59+TI_GW_E!U59+TI_RPI_E!U59+TI_PF_E!U59+TI_BKBPB_E!U59+TI_CL_E!U59+TI_BNG_E!U59+TI_LBB_E!U59+TI_CPP_E!U59+TI_GTL_E!U59+TI_NSP_E!U59</f>
        <v>171.24883920894237</v>
      </c>
      <c r="V59" s="10">
        <f>TI_EHG_E!V59+TI_CO_E!V59+TI_BF_E!V59+TI_GW_E!V59+TI_RPI_E!V59+TI_PF_E!V59+TI_BKBPB_E!V59+TI_CL_E!V59+TI_BNG_E!V59+TI_LBB_E!V59+TI_CPP_E!V59+TI_GTL_E!V59+TI_NSP_E!V59</f>
        <v>185.31117798796217</v>
      </c>
      <c r="W59" s="10">
        <f>TI_EHG_E!W59+TI_CO_E!W59+TI_BF_E!W59+TI_GW_E!W59+TI_RPI_E!W59+TI_PF_E!W59+TI_BKBPB_E!W59+TI_CL_E!W59+TI_BNG_E!W59+TI_LBB_E!W59+TI_CPP_E!W59+TI_GTL_E!W59+TI_NSP_E!W59</f>
        <v>186.83413585554598</v>
      </c>
      <c r="X59" s="10">
        <f>TI_EHG_E!X59+TI_CO_E!X59+TI_BF_E!X59+TI_GW_E!X59+TI_RPI_E!X59+TI_PF_E!X59+TI_BKBPB_E!X59+TI_CL_E!X59+TI_BNG_E!X59+TI_LBB_E!X59+TI_CPP_E!X59+TI_GTL_E!X59+TI_NSP_E!X59</f>
        <v>229.45932932072222</v>
      </c>
    </row>
    <row r="60" spans="1:24" ht="11.25" customHeight="1" x14ac:dyDescent="0.2">
      <c r="A60" s="42" t="s">
        <v>107</v>
      </c>
      <c r="B60" s="9" t="s">
        <v>108</v>
      </c>
      <c r="C60" s="10">
        <f>TI_EHG_E!C60+TI_CO_E!C60+TI_BF_E!C60+TI_GW_E!C60+TI_RPI_E!C60+TI_PF_E!C60+TI_BKBPB_E!C60+TI_CL_E!C60+TI_BNG_E!C60+TI_LBB_E!C60+TI_CPP_E!C60+TI_GTL_E!C60+TI_NSP_E!C60</f>
        <v>0</v>
      </c>
      <c r="D60" s="10">
        <f>TI_EHG_E!D60+TI_CO_E!D60+TI_BF_E!D60+TI_GW_E!D60+TI_RPI_E!D60+TI_PF_E!D60+TI_BKBPB_E!D60+TI_CL_E!D60+TI_BNG_E!D60+TI_LBB_E!D60+TI_CPP_E!D60+TI_GTL_E!D60+TI_NSP_E!D60</f>
        <v>0</v>
      </c>
      <c r="E60" s="10">
        <f>TI_EHG_E!E60+TI_CO_E!E60+TI_BF_E!E60+TI_GW_E!E60+TI_RPI_E!E60+TI_PF_E!E60+TI_BKBPB_E!E60+TI_CL_E!E60+TI_BNG_E!E60+TI_LBB_E!E60+TI_CPP_E!E60+TI_GTL_E!E60+TI_NSP_E!E60</f>
        <v>0</v>
      </c>
      <c r="F60" s="10">
        <f>TI_EHG_E!F60+TI_CO_E!F60+TI_BF_E!F60+TI_GW_E!F60+TI_RPI_E!F60+TI_PF_E!F60+TI_BKBPB_E!F60+TI_CL_E!F60+TI_BNG_E!F60+TI_LBB_E!F60+TI_CPP_E!F60+TI_GTL_E!F60+TI_NSP_E!F60</f>
        <v>0</v>
      </c>
      <c r="G60" s="10">
        <f>TI_EHG_E!G60+TI_CO_E!G60+TI_BF_E!G60+TI_GW_E!G60+TI_RPI_E!G60+TI_PF_E!G60+TI_BKBPB_E!G60+TI_CL_E!G60+TI_BNG_E!G60+TI_LBB_E!G60+TI_CPP_E!G60+TI_GTL_E!G60+TI_NSP_E!G60</f>
        <v>0</v>
      </c>
      <c r="H60" s="10">
        <f>TI_EHG_E!H60+TI_CO_E!H60+TI_BF_E!H60+TI_GW_E!H60+TI_RPI_E!H60+TI_PF_E!H60+TI_BKBPB_E!H60+TI_CL_E!H60+TI_BNG_E!H60+TI_LBB_E!H60+TI_CPP_E!H60+TI_GTL_E!H60+TI_NSP_E!H60</f>
        <v>0</v>
      </c>
      <c r="I60" s="10">
        <f>TI_EHG_E!I60+TI_CO_E!I60+TI_BF_E!I60+TI_GW_E!I60+TI_RPI_E!I60+TI_PF_E!I60+TI_BKBPB_E!I60+TI_CL_E!I60+TI_BNG_E!I60+TI_LBB_E!I60+TI_CPP_E!I60+TI_GTL_E!I60+TI_NSP_E!I60</f>
        <v>0</v>
      </c>
      <c r="J60" s="10">
        <f>TI_EHG_E!J60+TI_CO_E!J60+TI_BF_E!J60+TI_GW_E!J60+TI_RPI_E!J60+TI_PF_E!J60+TI_BKBPB_E!J60+TI_CL_E!J60+TI_BNG_E!J60+TI_LBB_E!J60+TI_CPP_E!J60+TI_GTL_E!J60+TI_NSP_E!J60</f>
        <v>0</v>
      </c>
      <c r="K60" s="10">
        <f>TI_EHG_E!K60+TI_CO_E!K60+TI_BF_E!K60+TI_GW_E!K60+TI_RPI_E!K60+TI_PF_E!K60+TI_BKBPB_E!K60+TI_CL_E!K60+TI_BNG_E!K60+TI_LBB_E!K60+TI_CPP_E!K60+TI_GTL_E!K60+TI_NSP_E!K60</f>
        <v>0</v>
      </c>
      <c r="L60" s="10">
        <f>TI_EHG_E!L60+TI_CO_E!L60+TI_BF_E!L60+TI_GW_E!L60+TI_RPI_E!L60+TI_PF_E!L60+TI_BKBPB_E!L60+TI_CL_E!L60+TI_BNG_E!L60+TI_LBB_E!L60+TI_CPP_E!L60+TI_GTL_E!L60+TI_NSP_E!L60</f>
        <v>0</v>
      </c>
      <c r="M60" s="10">
        <f>TI_EHG_E!M60+TI_CO_E!M60+TI_BF_E!M60+TI_GW_E!M60+TI_RPI_E!M60+TI_PF_E!M60+TI_BKBPB_E!M60+TI_CL_E!M60+TI_BNG_E!M60+TI_LBB_E!M60+TI_CPP_E!M60+TI_GTL_E!M60+TI_NSP_E!M60</f>
        <v>0</v>
      </c>
      <c r="N60" s="10">
        <f>TI_EHG_E!N60+TI_CO_E!N60+TI_BF_E!N60+TI_GW_E!N60+TI_RPI_E!N60+TI_PF_E!N60+TI_BKBPB_E!N60+TI_CL_E!N60+TI_BNG_E!N60+TI_LBB_E!N60+TI_CPP_E!N60+TI_GTL_E!N60+TI_NSP_E!N60</f>
        <v>0</v>
      </c>
      <c r="O60" s="10">
        <f>TI_EHG_E!O60+TI_CO_E!O60+TI_BF_E!O60+TI_GW_E!O60+TI_RPI_E!O60+TI_PF_E!O60+TI_BKBPB_E!O60+TI_CL_E!O60+TI_BNG_E!O60+TI_LBB_E!O60+TI_CPP_E!O60+TI_GTL_E!O60+TI_NSP_E!O60</f>
        <v>0</v>
      </c>
      <c r="P60" s="10">
        <f>TI_EHG_E!P60+TI_CO_E!P60+TI_BF_E!P60+TI_GW_E!P60+TI_RPI_E!P60+TI_PF_E!P60+TI_BKBPB_E!P60+TI_CL_E!P60+TI_BNG_E!P60+TI_LBB_E!P60+TI_CPP_E!P60+TI_GTL_E!P60+TI_NSP_E!P60</f>
        <v>0</v>
      </c>
      <c r="Q60" s="10">
        <f>TI_EHG_E!Q60+TI_CO_E!Q60+TI_BF_E!Q60+TI_GW_E!Q60+TI_RPI_E!Q60+TI_PF_E!Q60+TI_BKBPB_E!Q60+TI_CL_E!Q60+TI_BNG_E!Q60+TI_LBB_E!Q60+TI_CPP_E!Q60+TI_GTL_E!Q60+TI_NSP_E!Q60</f>
        <v>0</v>
      </c>
      <c r="R60" s="10">
        <f>TI_EHG_E!R60+TI_CO_E!R60+TI_BF_E!R60+TI_GW_E!R60+TI_RPI_E!R60+TI_PF_E!R60+TI_BKBPB_E!R60+TI_CL_E!R60+TI_BNG_E!R60+TI_LBB_E!R60+TI_CPP_E!R60+TI_GTL_E!R60+TI_NSP_E!R60</f>
        <v>0</v>
      </c>
      <c r="S60" s="10">
        <f>TI_EHG_E!S60+TI_CO_E!S60+TI_BF_E!S60+TI_GW_E!S60+TI_RPI_E!S60+TI_PF_E!S60+TI_BKBPB_E!S60+TI_CL_E!S60+TI_BNG_E!S60+TI_LBB_E!S60+TI_CPP_E!S60+TI_GTL_E!S60+TI_NSP_E!S60</f>
        <v>0</v>
      </c>
      <c r="T60" s="10">
        <f>TI_EHG_E!T60+TI_CO_E!T60+TI_BF_E!T60+TI_GW_E!T60+TI_RPI_E!T60+TI_PF_E!T60+TI_BKBPB_E!T60+TI_CL_E!T60+TI_BNG_E!T60+TI_LBB_E!T60+TI_CPP_E!T60+TI_GTL_E!T60+TI_NSP_E!T60</f>
        <v>0</v>
      </c>
      <c r="U60" s="10">
        <f>TI_EHG_E!U60+TI_CO_E!U60+TI_BF_E!U60+TI_GW_E!U60+TI_RPI_E!U60+TI_PF_E!U60+TI_BKBPB_E!U60+TI_CL_E!U60+TI_BNG_E!U60+TI_LBB_E!U60+TI_CPP_E!U60+TI_GTL_E!U60+TI_NSP_E!U60</f>
        <v>0</v>
      </c>
      <c r="V60" s="10">
        <f>TI_EHG_E!V60+TI_CO_E!V60+TI_BF_E!V60+TI_GW_E!V60+TI_RPI_E!V60+TI_PF_E!V60+TI_BKBPB_E!V60+TI_CL_E!V60+TI_BNG_E!V60+TI_LBB_E!V60+TI_CPP_E!V60+TI_GTL_E!V60+TI_NSP_E!V60</f>
        <v>0</v>
      </c>
      <c r="W60" s="10">
        <f>TI_EHG_E!W60+TI_CO_E!W60+TI_BF_E!W60+TI_GW_E!W60+TI_RPI_E!W60+TI_PF_E!W60+TI_BKBPB_E!W60+TI_CL_E!W60+TI_BNG_E!W60+TI_LBB_E!W60+TI_CPP_E!W60+TI_GTL_E!W60+TI_NSP_E!W60</f>
        <v>0</v>
      </c>
      <c r="X60" s="10">
        <f>TI_EHG_E!X60+TI_CO_E!X60+TI_BF_E!X60+TI_GW_E!X60+TI_RPI_E!X60+TI_PF_E!X60+TI_BKBPB_E!X60+TI_CL_E!X60+TI_BNG_E!X60+TI_LBB_E!X60+TI_CPP_E!X60+TI_GTL_E!X60+TI_NSP_E!X60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TI_EHG_E!C61+TI_CO_E!C61+TI_BF_E!C61+TI_GW_E!C61+TI_RPI_E!C61+TI_PF_E!C61+TI_BKBPB_E!C61+TI_CL_E!C61+TI_BNG_E!C61+TI_LBB_E!C61+TI_CPP_E!C61+TI_GTL_E!C61+TI_NSP_E!C61</f>
        <v>0</v>
      </c>
      <c r="D61" s="10">
        <f>TI_EHG_E!D61+TI_CO_E!D61+TI_BF_E!D61+TI_GW_E!D61+TI_RPI_E!D61+TI_PF_E!D61+TI_BKBPB_E!D61+TI_CL_E!D61+TI_BNG_E!D61+TI_LBB_E!D61+TI_CPP_E!D61+TI_GTL_E!D61+TI_NSP_E!D61</f>
        <v>0</v>
      </c>
      <c r="E61" s="10">
        <f>TI_EHG_E!E61+TI_CO_E!E61+TI_BF_E!E61+TI_GW_E!E61+TI_RPI_E!E61+TI_PF_E!E61+TI_BKBPB_E!E61+TI_CL_E!E61+TI_BNG_E!E61+TI_LBB_E!E61+TI_CPP_E!E61+TI_GTL_E!E61+TI_NSP_E!E61</f>
        <v>0.7165090283748925</v>
      </c>
      <c r="F61" s="10">
        <f>TI_EHG_E!F61+TI_CO_E!F61+TI_BF_E!F61+TI_GW_E!F61+TI_RPI_E!F61+TI_PF_E!F61+TI_BKBPB_E!F61+TI_CL_E!F61+TI_BNG_E!F61+TI_LBB_E!F61+TI_CPP_E!F61+TI_GTL_E!F61+TI_NSP_E!F61</f>
        <v>0</v>
      </c>
      <c r="G61" s="10">
        <f>TI_EHG_E!G61+TI_CO_E!G61+TI_BF_E!G61+TI_GW_E!G61+TI_RPI_E!G61+TI_PF_E!G61+TI_BKBPB_E!G61+TI_CL_E!G61+TI_BNG_E!G61+TI_LBB_E!G61+TI_CPP_E!G61+TI_GTL_E!G61+TI_NSP_E!G61</f>
        <v>0</v>
      </c>
      <c r="H61" s="10">
        <f>TI_EHG_E!H61+TI_CO_E!H61+TI_BF_E!H61+TI_GW_E!H61+TI_RPI_E!H61+TI_PF_E!H61+TI_BKBPB_E!H61+TI_CL_E!H61+TI_BNG_E!H61+TI_LBB_E!H61+TI_CPP_E!H61+TI_GTL_E!H61+TI_NSP_E!H61</f>
        <v>0</v>
      </c>
      <c r="I61" s="10">
        <f>TI_EHG_E!I61+TI_CO_E!I61+TI_BF_E!I61+TI_GW_E!I61+TI_RPI_E!I61+TI_PF_E!I61+TI_BKBPB_E!I61+TI_CL_E!I61+TI_BNG_E!I61+TI_LBB_E!I61+TI_CPP_E!I61+TI_GTL_E!I61+TI_NSP_E!I61</f>
        <v>0</v>
      </c>
      <c r="J61" s="10">
        <f>TI_EHG_E!J61+TI_CO_E!J61+TI_BF_E!J61+TI_GW_E!J61+TI_RPI_E!J61+TI_PF_E!J61+TI_BKBPB_E!J61+TI_CL_E!J61+TI_BNG_E!J61+TI_LBB_E!J61+TI_CPP_E!J61+TI_GTL_E!J61+TI_NSP_E!J61</f>
        <v>0.57325881341358542</v>
      </c>
      <c r="K61" s="10">
        <f>TI_EHG_E!K61+TI_CO_E!K61+TI_BF_E!K61+TI_GW_E!K61+TI_RPI_E!K61+TI_PF_E!K61+TI_BKBPB_E!K61+TI_CL_E!K61+TI_BNG_E!K61+TI_LBB_E!K61+TI_CPP_E!K61+TI_GTL_E!K61+TI_NSP_E!K61</f>
        <v>0.64479793637145311</v>
      </c>
      <c r="L61" s="10">
        <f>TI_EHG_E!L61+TI_CO_E!L61+TI_BF_E!L61+TI_GW_E!L61+TI_RPI_E!L61+TI_PF_E!L61+TI_BKBPB_E!L61+TI_CL_E!L61+TI_BNG_E!L61+TI_LBB_E!L61+TI_CPP_E!L61+TI_GTL_E!L61+TI_NSP_E!L61</f>
        <v>0.66878761822871879</v>
      </c>
      <c r="M61" s="10">
        <f>TI_EHG_E!M61+TI_CO_E!M61+TI_BF_E!M61+TI_GW_E!M61+TI_RPI_E!M61+TI_PF_E!M61+TI_BKBPB_E!M61+TI_CL_E!M61+TI_BNG_E!M61+TI_LBB_E!M61+TI_CPP_E!M61+TI_GTL_E!M61+TI_NSP_E!M61</f>
        <v>0.66878761822871891</v>
      </c>
      <c r="N61" s="10">
        <f>TI_EHG_E!N61+TI_CO_E!N61+TI_BF_E!N61+TI_GW_E!N61+TI_RPI_E!N61+TI_PF_E!N61+TI_BKBPB_E!N61+TI_CL_E!N61+TI_BNG_E!N61+TI_LBB_E!N61+TI_CPP_E!N61+TI_GTL_E!N61+TI_NSP_E!N61</f>
        <v>3.343766122098021</v>
      </c>
      <c r="O61" s="10">
        <f>TI_EHG_E!O61+TI_CO_E!O61+TI_BF_E!O61+TI_GW_E!O61+TI_RPI_E!O61+TI_PF_E!O61+TI_BKBPB_E!O61+TI_CL_E!O61+TI_BNG_E!O61+TI_LBB_E!O61+TI_CPP_E!O61+TI_GTL_E!O61+TI_NSP_E!O61</f>
        <v>22.260447119518481</v>
      </c>
      <c r="P61" s="10">
        <f>TI_EHG_E!P61+TI_CO_E!P61+TI_BF_E!P61+TI_GW_E!P61+TI_RPI_E!P61+TI_PF_E!P61+TI_BKBPB_E!P61+TI_CL_E!P61+TI_BNG_E!P61+TI_LBB_E!P61+TI_CPP_E!P61+TI_GTL_E!P61+TI_NSP_E!P61</f>
        <v>10.48529664660361</v>
      </c>
      <c r="Q61" s="10">
        <f>TI_EHG_E!Q61+TI_CO_E!Q61+TI_BF_E!Q61+TI_GW_E!Q61+TI_RPI_E!Q61+TI_PF_E!Q61+TI_BKBPB_E!Q61+TI_CL_E!Q61+TI_BNG_E!Q61+TI_LBB_E!Q61+TI_CPP_E!Q61+TI_GTL_E!Q61+TI_NSP_E!Q61</f>
        <v>14.569647463456576</v>
      </c>
      <c r="R61" s="10">
        <f>TI_EHG_E!R61+TI_CO_E!R61+TI_BF_E!R61+TI_GW_E!R61+TI_RPI_E!R61+TI_PF_E!R61+TI_BKBPB_E!R61+TI_CL_E!R61+TI_BNG_E!R61+TI_LBB_E!R61+TI_CPP_E!R61+TI_GTL_E!R61+TI_NSP_E!R61</f>
        <v>14.593465176268269</v>
      </c>
      <c r="S61" s="10">
        <f>TI_EHG_E!S61+TI_CO_E!S61+TI_BF_E!S61+TI_GW_E!S61+TI_RPI_E!S61+TI_PF_E!S61+TI_BKBPB_E!S61+TI_CL_E!S61+TI_BNG_E!S61+TI_LBB_E!S61+TI_CPP_E!S61+TI_GTL_E!S61+TI_NSP_E!S61</f>
        <v>11.990025795356834</v>
      </c>
      <c r="T61" s="10">
        <f>TI_EHG_E!T61+TI_CO_E!T61+TI_BF_E!T61+TI_GW_E!T61+TI_RPI_E!T61+TI_PF_E!T61+TI_BKBPB_E!T61+TI_CL_E!T61+TI_BNG_E!T61+TI_LBB_E!T61+TI_CPP_E!T61+TI_GTL_E!T61+TI_NSP_E!T61</f>
        <v>12.933276010318142</v>
      </c>
      <c r="U61" s="10">
        <f>TI_EHG_E!U61+TI_CO_E!U61+TI_BF_E!U61+TI_GW_E!U61+TI_RPI_E!U61+TI_PF_E!U61+TI_BKBPB_E!U61+TI_CL_E!U61+TI_BNG_E!U61+TI_LBB_E!U61+TI_CPP_E!U61+TI_GTL_E!U61+TI_NSP_E!U61</f>
        <v>13.859501289767842</v>
      </c>
      <c r="V61" s="10">
        <f>TI_EHG_E!V61+TI_CO_E!V61+TI_BF_E!V61+TI_GW_E!V61+TI_RPI_E!V61+TI_PF_E!V61+TI_BKBPB_E!V61+TI_CL_E!V61+TI_BNG_E!V61+TI_LBB_E!V61+TI_CPP_E!V61+TI_GTL_E!V61+TI_NSP_E!V61</f>
        <v>12.001031814273428</v>
      </c>
      <c r="W61" s="10">
        <f>TI_EHG_E!W61+TI_CO_E!W61+TI_BF_E!W61+TI_GW_E!W61+TI_RPI_E!W61+TI_PF_E!W61+TI_BKBPB_E!W61+TI_CL_E!W61+TI_BNG_E!W61+TI_LBB_E!W61+TI_CPP_E!W61+TI_GTL_E!W61+TI_NSP_E!W61</f>
        <v>13.981169389509887</v>
      </c>
      <c r="X61" s="10">
        <f>TI_EHG_E!X61+TI_CO_E!X61+TI_BF_E!X61+TI_GW_E!X61+TI_RPI_E!X61+TI_PF_E!X61+TI_BKBPB_E!X61+TI_CL_E!X61+TI_BNG_E!X61+TI_LBB_E!X61+TI_CPP_E!X61+TI_GTL_E!X61+TI_NSP_E!X61</f>
        <v>20.526569217540839</v>
      </c>
    </row>
    <row r="62" spans="1:24" ht="11.25" customHeight="1" x14ac:dyDescent="0.2">
      <c r="A62" s="42" t="s">
        <v>111</v>
      </c>
      <c r="B62" s="9" t="s">
        <v>112</v>
      </c>
      <c r="C62" s="10">
        <f>TI_EHG_E!C62+TI_CO_E!C62+TI_BF_E!C62+TI_GW_E!C62+TI_RPI_E!C62+TI_PF_E!C62+TI_BKBPB_E!C62+TI_CL_E!C62+TI_BNG_E!C62+TI_LBB_E!C62+TI_CPP_E!C62+TI_GTL_E!C62+TI_NSP_E!C62</f>
        <v>0</v>
      </c>
      <c r="D62" s="10">
        <f>TI_EHG_E!D62+TI_CO_E!D62+TI_BF_E!D62+TI_GW_E!D62+TI_RPI_E!D62+TI_PF_E!D62+TI_BKBPB_E!D62+TI_CL_E!D62+TI_BNG_E!D62+TI_LBB_E!D62+TI_CPP_E!D62+TI_GTL_E!D62+TI_NSP_E!D62</f>
        <v>0</v>
      </c>
      <c r="E62" s="10">
        <f>TI_EHG_E!E62+TI_CO_E!E62+TI_BF_E!E62+TI_GW_E!E62+TI_RPI_E!E62+TI_PF_E!E62+TI_BKBPB_E!E62+TI_CL_E!E62+TI_BNG_E!E62+TI_LBB_E!E62+TI_CPP_E!E62+TI_GTL_E!E62+TI_NSP_E!E62</f>
        <v>0</v>
      </c>
      <c r="F62" s="10">
        <f>TI_EHG_E!F62+TI_CO_E!F62+TI_BF_E!F62+TI_GW_E!F62+TI_RPI_E!F62+TI_PF_E!F62+TI_BKBPB_E!F62+TI_CL_E!F62+TI_BNG_E!F62+TI_LBB_E!F62+TI_CPP_E!F62+TI_GTL_E!F62+TI_NSP_E!F62</f>
        <v>0</v>
      </c>
      <c r="G62" s="10">
        <f>TI_EHG_E!G62+TI_CO_E!G62+TI_BF_E!G62+TI_GW_E!G62+TI_RPI_E!G62+TI_PF_E!G62+TI_BKBPB_E!G62+TI_CL_E!G62+TI_BNG_E!G62+TI_LBB_E!G62+TI_CPP_E!G62+TI_GTL_E!G62+TI_NSP_E!G62</f>
        <v>0</v>
      </c>
      <c r="H62" s="10">
        <f>TI_EHG_E!H62+TI_CO_E!H62+TI_BF_E!H62+TI_GW_E!H62+TI_RPI_E!H62+TI_PF_E!H62+TI_BKBPB_E!H62+TI_CL_E!H62+TI_BNG_E!H62+TI_LBB_E!H62+TI_CPP_E!H62+TI_GTL_E!H62+TI_NSP_E!H62</f>
        <v>0</v>
      </c>
      <c r="I62" s="10">
        <f>TI_EHG_E!I62+TI_CO_E!I62+TI_BF_E!I62+TI_GW_E!I62+TI_RPI_E!I62+TI_PF_E!I62+TI_BKBPB_E!I62+TI_CL_E!I62+TI_BNG_E!I62+TI_LBB_E!I62+TI_CPP_E!I62+TI_GTL_E!I62+TI_NSP_E!I62</f>
        <v>0</v>
      </c>
      <c r="J62" s="10">
        <f>TI_EHG_E!J62+TI_CO_E!J62+TI_BF_E!J62+TI_GW_E!J62+TI_RPI_E!J62+TI_PF_E!J62+TI_BKBPB_E!J62+TI_CL_E!J62+TI_BNG_E!J62+TI_LBB_E!J62+TI_CPP_E!J62+TI_GTL_E!J62+TI_NSP_E!J62</f>
        <v>0</v>
      </c>
      <c r="K62" s="10">
        <f>TI_EHG_E!K62+TI_CO_E!K62+TI_BF_E!K62+TI_GW_E!K62+TI_RPI_E!K62+TI_PF_E!K62+TI_BKBPB_E!K62+TI_CL_E!K62+TI_BNG_E!K62+TI_LBB_E!K62+TI_CPP_E!K62+TI_GTL_E!K62+TI_NSP_E!K62</f>
        <v>0</v>
      </c>
      <c r="L62" s="10">
        <f>TI_EHG_E!L62+TI_CO_E!L62+TI_BF_E!L62+TI_GW_E!L62+TI_RPI_E!L62+TI_PF_E!L62+TI_BKBPB_E!L62+TI_CL_E!L62+TI_BNG_E!L62+TI_LBB_E!L62+TI_CPP_E!L62+TI_GTL_E!L62+TI_NSP_E!L62</f>
        <v>0</v>
      </c>
      <c r="M62" s="10">
        <f>TI_EHG_E!M62+TI_CO_E!M62+TI_BF_E!M62+TI_GW_E!M62+TI_RPI_E!M62+TI_PF_E!M62+TI_BKBPB_E!M62+TI_CL_E!M62+TI_BNG_E!M62+TI_LBB_E!M62+TI_CPP_E!M62+TI_GTL_E!M62+TI_NSP_E!M62</f>
        <v>0</v>
      </c>
      <c r="N62" s="10">
        <f>TI_EHG_E!N62+TI_CO_E!N62+TI_BF_E!N62+TI_GW_E!N62+TI_RPI_E!N62+TI_PF_E!N62+TI_BKBPB_E!N62+TI_CL_E!N62+TI_BNG_E!N62+TI_LBB_E!N62+TI_CPP_E!N62+TI_GTL_E!N62+TI_NSP_E!N62</f>
        <v>0</v>
      </c>
      <c r="O62" s="10">
        <f>TI_EHG_E!O62+TI_CO_E!O62+TI_BF_E!O62+TI_GW_E!O62+TI_RPI_E!O62+TI_PF_E!O62+TI_BKBPB_E!O62+TI_CL_E!O62+TI_BNG_E!O62+TI_LBB_E!O62+TI_CPP_E!O62+TI_GTL_E!O62+TI_NSP_E!O62</f>
        <v>0</v>
      </c>
      <c r="P62" s="10">
        <f>TI_EHG_E!P62+TI_CO_E!P62+TI_BF_E!P62+TI_GW_E!P62+TI_RPI_E!P62+TI_PF_E!P62+TI_BKBPB_E!P62+TI_CL_E!P62+TI_BNG_E!P62+TI_LBB_E!P62+TI_CPP_E!P62+TI_GTL_E!P62+TI_NSP_E!P62</f>
        <v>0</v>
      </c>
      <c r="Q62" s="10">
        <f>TI_EHG_E!Q62+TI_CO_E!Q62+TI_BF_E!Q62+TI_GW_E!Q62+TI_RPI_E!Q62+TI_PF_E!Q62+TI_BKBPB_E!Q62+TI_CL_E!Q62+TI_BNG_E!Q62+TI_LBB_E!Q62+TI_CPP_E!Q62+TI_GTL_E!Q62+TI_NSP_E!Q62</f>
        <v>0.9792777300085983</v>
      </c>
      <c r="R62" s="10">
        <f>TI_EHG_E!R62+TI_CO_E!R62+TI_BF_E!R62+TI_GW_E!R62+TI_RPI_E!R62+TI_PF_E!R62+TI_BKBPB_E!R62+TI_CL_E!R62+TI_BNG_E!R62+TI_LBB_E!R62+TI_CPP_E!R62+TI_GTL_E!R62+TI_NSP_E!R62</f>
        <v>0.16715391229578669</v>
      </c>
      <c r="S62" s="10">
        <f>TI_EHG_E!S62+TI_CO_E!S62+TI_BF_E!S62+TI_GW_E!S62+TI_RPI_E!S62+TI_PF_E!S62+TI_BKBPB_E!S62+TI_CL_E!S62+TI_BNG_E!S62+TI_LBB_E!S62+TI_CPP_E!S62+TI_GTL_E!S62+TI_NSP_E!S62</f>
        <v>2.3903697334479789E-2</v>
      </c>
      <c r="T62" s="10">
        <f>TI_EHG_E!T62+TI_CO_E!T62+TI_BF_E!T62+TI_GW_E!T62+TI_RPI_E!T62+TI_PF_E!T62+TI_BKBPB_E!T62+TI_CL_E!T62+TI_BNG_E!T62+TI_LBB_E!T62+TI_CPP_E!T62+TI_GTL_E!T62+TI_NSP_E!T62</f>
        <v>1.2295786758383489E-2</v>
      </c>
      <c r="U62" s="10">
        <f>TI_EHG_E!U62+TI_CO_E!U62+TI_BF_E!U62+TI_GW_E!U62+TI_RPI_E!U62+TI_PF_E!U62+TI_BKBPB_E!U62+TI_CL_E!U62+TI_BNG_E!U62+TI_LBB_E!U62+TI_CPP_E!U62+TI_GTL_E!U62+TI_NSP_E!U62</f>
        <v>1.143594153052451E-2</v>
      </c>
      <c r="V62" s="10">
        <f>TI_EHG_E!V62+TI_CO_E!V62+TI_BF_E!V62+TI_GW_E!V62+TI_RPI_E!V62+TI_PF_E!V62+TI_BKBPB_E!V62+TI_CL_E!V62+TI_BNG_E!V62+TI_LBB_E!V62+TI_CPP_E!V62+TI_GTL_E!V62+TI_NSP_E!V62</f>
        <v>0</v>
      </c>
      <c r="W62" s="10">
        <f>TI_EHG_E!W62+TI_CO_E!W62+TI_BF_E!W62+TI_GW_E!W62+TI_RPI_E!W62+TI_PF_E!W62+TI_BKBPB_E!W62+TI_CL_E!W62+TI_BNG_E!W62+TI_LBB_E!W62+TI_CPP_E!W62+TI_GTL_E!W62+TI_NSP_E!W62</f>
        <v>0</v>
      </c>
      <c r="X62" s="10">
        <f>TI_EHG_E!X62+TI_CO_E!X62+TI_BF_E!X62+TI_GW_E!X62+TI_RPI_E!X62+TI_PF_E!X62+TI_BKBPB_E!X62+TI_CL_E!X62+TI_BNG_E!X62+TI_LBB_E!X62+TI_CPP_E!X62+TI_GTL_E!X62+TI_NSP_E!X62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TI_EHG_E!C63+TI_CO_E!C63+TI_BF_E!C63+TI_GW_E!C63+TI_RPI_E!C63+TI_PF_E!C63+TI_BKBPB_E!C63+TI_CL_E!C63+TI_BNG_E!C63+TI_LBB_E!C63+TI_CPP_E!C63+TI_GTL_E!C63+TI_NSP_E!C63</f>
        <v>0</v>
      </c>
      <c r="D63" s="10">
        <f>TI_EHG_E!D63+TI_CO_E!D63+TI_BF_E!D63+TI_GW_E!D63+TI_RPI_E!D63+TI_PF_E!D63+TI_BKBPB_E!D63+TI_CL_E!D63+TI_BNG_E!D63+TI_LBB_E!D63+TI_CPP_E!D63+TI_GTL_E!D63+TI_NSP_E!D63</f>
        <v>0</v>
      </c>
      <c r="E63" s="10">
        <f>TI_EHG_E!E63+TI_CO_E!E63+TI_BF_E!E63+TI_GW_E!E63+TI_RPI_E!E63+TI_PF_E!E63+TI_BKBPB_E!E63+TI_CL_E!E63+TI_BNG_E!E63+TI_LBB_E!E63+TI_CPP_E!E63+TI_GTL_E!E63+TI_NSP_E!E63</f>
        <v>0</v>
      </c>
      <c r="F63" s="10">
        <f>TI_EHG_E!F63+TI_CO_E!F63+TI_BF_E!F63+TI_GW_E!F63+TI_RPI_E!F63+TI_PF_E!F63+TI_BKBPB_E!F63+TI_CL_E!F63+TI_BNG_E!F63+TI_LBB_E!F63+TI_CPP_E!F63+TI_GTL_E!F63+TI_NSP_E!F63</f>
        <v>0</v>
      </c>
      <c r="G63" s="10">
        <f>TI_EHG_E!G63+TI_CO_E!G63+TI_BF_E!G63+TI_GW_E!G63+TI_RPI_E!G63+TI_PF_E!G63+TI_BKBPB_E!G63+TI_CL_E!G63+TI_BNG_E!G63+TI_LBB_E!G63+TI_CPP_E!G63+TI_GTL_E!G63+TI_NSP_E!G63</f>
        <v>0</v>
      </c>
      <c r="H63" s="10">
        <f>TI_EHG_E!H63+TI_CO_E!H63+TI_BF_E!H63+TI_GW_E!H63+TI_RPI_E!H63+TI_PF_E!H63+TI_BKBPB_E!H63+TI_CL_E!H63+TI_BNG_E!H63+TI_LBB_E!H63+TI_CPP_E!H63+TI_GTL_E!H63+TI_NSP_E!H63</f>
        <v>0</v>
      </c>
      <c r="I63" s="10">
        <f>TI_EHG_E!I63+TI_CO_E!I63+TI_BF_E!I63+TI_GW_E!I63+TI_RPI_E!I63+TI_PF_E!I63+TI_BKBPB_E!I63+TI_CL_E!I63+TI_BNG_E!I63+TI_LBB_E!I63+TI_CPP_E!I63+TI_GTL_E!I63+TI_NSP_E!I63</f>
        <v>0</v>
      </c>
      <c r="J63" s="10">
        <f>TI_EHG_E!J63+TI_CO_E!J63+TI_BF_E!J63+TI_GW_E!J63+TI_RPI_E!J63+TI_PF_E!J63+TI_BKBPB_E!J63+TI_CL_E!J63+TI_BNG_E!J63+TI_LBB_E!J63+TI_CPP_E!J63+TI_GTL_E!J63+TI_NSP_E!J63</f>
        <v>0</v>
      </c>
      <c r="K63" s="10">
        <f>TI_EHG_E!K63+TI_CO_E!K63+TI_BF_E!K63+TI_GW_E!K63+TI_RPI_E!K63+TI_PF_E!K63+TI_BKBPB_E!K63+TI_CL_E!K63+TI_BNG_E!K63+TI_LBB_E!K63+TI_CPP_E!K63+TI_GTL_E!K63+TI_NSP_E!K63</f>
        <v>0</v>
      </c>
      <c r="L63" s="10">
        <f>TI_EHG_E!L63+TI_CO_E!L63+TI_BF_E!L63+TI_GW_E!L63+TI_RPI_E!L63+TI_PF_E!L63+TI_BKBPB_E!L63+TI_CL_E!L63+TI_BNG_E!L63+TI_LBB_E!L63+TI_CPP_E!L63+TI_GTL_E!L63+TI_NSP_E!L63</f>
        <v>2.560533104041272</v>
      </c>
      <c r="M63" s="10">
        <f>TI_EHG_E!M63+TI_CO_E!M63+TI_BF_E!M63+TI_GW_E!M63+TI_RPI_E!M63+TI_PF_E!M63+TI_BKBPB_E!M63+TI_CL_E!M63+TI_BNG_E!M63+TI_LBB_E!M63+TI_CPP_E!M63+TI_GTL_E!M63+TI_NSP_E!M63</f>
        <v>46.726053310404119</v>
      </c>
      <c r="N63" s="10">
        <f>TI_EHG_E!N63+TI_CO_E!N63+TI_BF_E!N63+TI_GW_E!N63+TI_RPI_E!N63+TI_PF_E!N63+TI_BKBPB_E!N63+TI_CL_E!N63+TI_BNG_E!N63+TI_LBB_E!N63+TI_CPP_E!N63+TI_GTL_E!N63+TI_NSP_E!N63</f>
        <v>47.366122098022359</v>
      </c>
      <c r="O63" s="10">
        <f>TI_EHG_E!O63+TI_CO_E!O63+TI_BF_E!O63+TI_GW_E!O63+TI_RPI_E!O63+TI_PF_E!O63+TI_BKBPB_E!O63+TI_CL_E!O63+TI_BNG_E!O63+TI_LBB_E!O63+TI_CPP_E!O63+TI_GTL_E!O63+TI_NSP_E!O63</f>
        <v>58.887618228718829</v>
      </c>
      <c r="P63" s="10">
        <f>TI_EHG_E!P63+TI_CO_E!P63+TI_BF_E!P63+TI_GW_E!P63+TI_RPI_E!P63+TI_PF_E!P63+TI_BKBPB_E!P63+TI_CL_E!P63+TI_BNG_E!P63+TI_LBB_E!P63+TI_CPP_E!P63+TI_GTL_E!P63+TI_NSP_E!P63</f>
        <v>55.687274290627677</v>
      </c>
      <c r="Q63" s="10">
        <f>TI_EHG_E!Q63+TI_CO_E!Q63+TI_BF_E!Q63+TI_GW_E!Q63+TI_RPI_E!Q63+TI_PF_E!Q63+TI_BKBPB_E!Q63+TI_CL_E!Q63+TI_BNG_E!Q63+TI_LBB_E!Q63+TI_CPP_E!Q63+TI_GTL_E!Q63+TI_NSP_E!Q63</f>
        <v>41.606964746345653</v>
      </c>
      <c r="R63" s="10">
        <f>TI_EHG_E!R63+TI_CO_E!R63+TI_BF_E!R63+TI_GW_E!R63+TI_RPI_E!R63+TI_PF_E!R63+TI_BKBPB_E!R63+TI_CL_E!R63+TI_BNG_E!R63+TI_LBB_E!R63+TI_CPP_E!R63+TI_GTL_E!R63+TI_NSP_E!R63</f>
        <v>61.450300945829753</v>
      </c>
      <c r="S63" s="10">
        <f>TI_EHG_E!S63+TI_CO_E!S63+TI_BF_E!S63+TI_GW_E!S63+TI_RPI_E!S63+TI_PF_E!S63+TI_BKBPB_E!S63+TI_CL_E!S63+TI_BNG_E!S63+TI_LBB_E!S63+TI_CPP_E!S63+TI_GTL_E!S63+TI_NSP_E!S63</f>
        <v>81.293551160791054</v>
      </c>
      <c r="T63" s="10">
        <f>TI_EHG_E!T63+TI_CO_E!T63+TI_BF_E!T63+TI_GW_E!T63+TI_RPI_E!T63+TI_PF_E!T63+TI_BKBPB_E!T63+TI_CL_E!T63+TI_BNG_E!T63+TI_LBB_E!T63+TI_CPP_E!T63+TI_GTL_E!T63+TI_NSP_E!T63</f>
        <v>91.07317282889079</v>
      </c>
      <c r="U63" s="10">
        <f>TI_EHG_E!U63+TI_CO_E!U63+TI_BF_E!U63+TI_GW_E!U63+TI_RPI_E!U63+TI_PF_E!U63+TI_BKBPB_E!U63+TI_CL_E!U63+TI_BNG_E!U63+TI_LBB_E!U63+TI_CPP_E!U63+TI_GTL_E!U63+TI_NSP_E!U63</f>
        <v>90.436887360275136</v>
      </c>
      <c r="V63" s="10">
        <f>TI_EHG_E!V63+TI_CO_E!V63+TI_BF_E!V63+TI_GW_E!V63+TI_RPI_E!V63+TI_PF_E!V63+TI_BKBPB_E!V63+TI_CL_E!V63+TI_BNG_E!V63+TI_LBB_E!V63+TI_CPP_E!V63+TI_GTL_E!V63+TI_NSP_E!V63</f>
        <v>97.8128116938951</v>
      </c>
      <c r="W63" s="10">
        <f>TI_EHG_E!W63+TI_CO_E!W63+TI_BF_E!W63+TI_GW_E!W63+TI_RPI_E!W63+TI_PF_E!W63+TI_BKBPB_E!W63+TI_CL_E!W63+TI_BNG_E!W63+TI_LBB_E!W63+TI_CPP_E!W63+TI_GTL_E!W63+TI_NSP_E!W63</f>
        <v>91.629406706792778</v>
      </c>
      <c r="X63" s="10">
        <f>TI_EHG_E!X63+TI_CO_E!X63+TI_BF_E!X63+TI_GW_E!X63+TI_RPI_E!X63+TI_PF_E!X63+TI_BKBPB_E!X63+TI_CL_E!X63+TI_BNG_E!X63+TI_LBB_E!X63+TI_CPP_E!X63+TI_GTL_E!X63+TI_NSP_E!X63</f>
        <v>120.9411865864144</v>
      </c>
    </row>
    <row r="64" spans="1:24" ht="11.25" customHeight="1" x14ac:dyDescent="0.2">
      <c r="A64" s="42" t="s">
        <v>115</v>
      </c>
      <c r="B64" s="9" t="s">
        <v>116</v>
      </c>
      <c r="C64" s="10">
        <f>TI_EHG_E!C64+TI_CO_E!C64+TI_BF_E!C64+TI_GW_E!C64+TI_RPI_E!C64+TI_PF_E!C64+TI_BKBPB_E!C64+TI_CL_E!C64+TI_BNG_E!C64+TI_LBB_E!C64+TI_CPP_E!C64+TI_GTL_E!C64+TI_NSP_E!C64</f>
        <v>0</v>
      </c>
      <c r="D64" s="10">
        <f>TI_EHG_E!D64+TI_CO_E!D64+TI_BF_E!D64+TI_GW_E!D64+TI_RPI_E!D64+TI_PF_E!D64+TI_BKBPB_E!D64+TI_CL_E!D64+TI_BNG_E!D64+TI_LBB_E!D64+TI_CPP_E!D64+TI_GTL_E!D64+TI_NSP_E!D64</f>
        <v>0</v>
      </c>
      <c r="E64" s="10">
        <f>TI_EHG_E!E64+TI_CO_E!E64+TI_BF_E!E64+TI_GW_E!E64+TI_RPI_E!E64+TI_PF_E!E64+TI_BKBPB_E!E64+TI_CL_E!E64+TI_BNG_E!E64+TI_LBB_E!E64+TI_CPP_E!E64+TI_GTL_E!E64+TI_NSP_E!E64</f>
        <v>0</v>
      </c>
      <c r="F64" s="10">
        <f>TI_EHG_E!F64+TI_CO_E!F64+TI_BF_E!F64+TI_GW_E!F64+TI_RPI_E!F64+TI_PF_E!F64+TI_BKBPB_E!F64+TI_CL_E!F64+TI_BNG_E!F64+TI_LBB_E!F64+TI_CPP_E!F64+TI_GTL_E!F64+TI_NSP_E!F64</f>
        <v>0</v>
      </c>
      <c r="G64" s="10">
        <f>TI_EHG_E!G64+TI_CO_E!G64+TI_BF_E!G64+TI_GW_E!G64+TI_RPI_E!G64+TI_PF_E!G64+TI_BKBPB_E!G64+TI_CL_E!G64+TI_BNG_E!G64+TI_LBB_E!G64+TI_CPP_E!G64+TI_GTL_E!G64+TI_NSP_E!G64</f>
        <v>0</v>
      </c>
      <c r="H64" s="10">
        <f>TI_EHG_E!H64+TI_CO_E!H64+TI_BF_E!H64+TI_GW_E!H64+TI_RPI_E!H64+TI_PF_E!H64+TI_BKBPB_E!H64+TI_CL_E!H64+TI_BNG_E!H64+TI_LBB_E!H64+TI_CPP_E!H64+TI_GTL_E!H64+TI_NSP_E!H64</f>
        <v>0</v>
      </c>
      <c r="I64" s="10">
        <f>TI_EHG_E!I64+TI_CO_E!I64+TI_BF_E!I64+TI_GW_E!I64+TI_RPI_E!I64+TI_PF_E!I64+TI_BKBPB_E!I64+TI_CL_E!I64+TI_BNG_E!I64+TI_LBB_E!I64+TI_CPP_E!I64+TI_GTL_E!I64+TI_NSP_E!I64</f>
        <v>0</v>
      </c>
      <c r="J64" s="10">
        <f>TI_EHG_E!J64+TI_CO_E!J64+TI_BF_E!J64+TI_GW_E!J64+TI_RPI_E!J64+TI_PF_E!J64+TI_BKBPB_E!J64+TI_CL_E!J64+TI_BNG_E!J64+TI_LBB_E!J64+TI_CPP_E!J64+TI_GTL_E!J64+TI_NSP_E!J64</f>
        <v>0</v>
      </c>
      <c r="K64" s="10">
        <f>TI_EHG_E!K64+TI_CO_E!K64+TI_BF_E!K64+TI_GW_E!K64+TI_RPI_E!K64+TI_PF_E!K64+TI_BKBPB_E!K64+TI_CL_E!K64+TI_BNG_E!K64+TI_LBB_E!K64+TI_CPP_E!K64+TI_GTL_E!K64+TI_NSP_E!K64</f>
        <v>0</v>
      </c>
      <c r="L64" s="10">
        <f>TI_EHG_E!L64+TI_CO_E!L64+TI_BF_E!L64+TI_GW_E!L64+TI_RPI_E!L64+TI_PF_E!L64+TI_BKBPB_E!L64+TI_CL_E!L64+TI_BNG_E!L64+TI_LBB_E!L64+TI_CPP_E!L64+TI_GTL_E!L64+TI_NSP_E!L64</f>
        <v>0</v>
      </c>
      <c r="M64" s="10">
        <f>TI_EHG_E!M64+TI_CO_E!M64+TI_BF_E!M64+TI_GW_E!M64+TI_RPI_E!M64+TI_PF_E!M64+TI_BKBPB_E!M64+TI_CL_E!M64+TI_BNG_E!M64+TI_LBB_E!M64+TI_CPP_E!M64+TI_GTL_E!M64+TI_NSP_E!M64</f>
        <v>0</v>
      </c>
      <c r="N64" s="10">
        <f>TI_EHG_E!N64+TI_CO_E!N64+TI_BF_E!N64+TI_GW_E!N64+TI_RPI_E!N64+TI_PF_E!N64+TI_BKBPB_E!N64+TI_CL_E!N64+TI_BNG_E!N64+TI_LBB_E!N64+TI_CPP_E!N64+TI_GTL_E!N64+TI_NSP_E!N64</f>
        <v>0</v>
      </c>
      <c r="O64" s="10">
        <f>TI_EHG_E!O64+TI_CO_E!O64+TI_BF_E!O64+TI_GW_E!O64+TI_RPI_E!O64+TI_PF_E!O64+TI_BKBPB_E!O64+TI_CL_E!O64+TI_BNG_E!O64+TI_LBB_E!O64+TI_CPP_E!O64+TI_GTL_E!O64+TI_NSP_E!O64</f>
        <v>0</v>
      </c>
      <c r="P64" s="10">
        <f>TI_EHG_E!P64+TI_CO_E!P64+TI_BF_E!P64+TI_GW_E!P64+TI_RPI_E!P64+TI_PF_E!P64+TI_BKBPB_E!P64+TI_CL_E!P64+TI_BNG_E!P64+TI_LBB_E!P64+TI_CPP_E!P64+TI_GTL_E!P64+TI_NSP_E!P64</f>
        <v>0</v>
      </c>
      <c r="Q64" s="10">
        <f>TI_EHG_E!Q64+TI_CO_E!Q64+TI_BF_E!Q64+TI_GW_E!Q64+TI_RPI_E!Q64+TI_PF_E!Q64+TI_BKBPB_E!Q64+TI_CL_E!Q64+TI_BNG_E!Q64+TI_LBB_E!Q64+TI_CPP_E!Q64+TI_GTL_E!Q64+TI_NSP_E!Q64</f>
        <v>0</v>
      </c>
      <c r="R64" s="10">
        <f>TI_EHG_E!R64+TI_CO_E!R64+TI_BF_E!R64+TI_GW_E!R64+TI_RPI_E!R64+TI_PF_E!R64+TI_BKBPB_E!R64+TI_CL_E!R64+TI_BNG_E!R64+TI_LBB_E!R64+TI_CPP_E!R64+TI_GTL_E!R64+TI_NSP_E!R64</f>
        <v>0</v>
      </c>
      <c r="S64" s="10">
        <f>TI_EHG_E!S64+TI_CO_E!S64+TI_BF_E!S64+TI_GW_E!S64+TI_RPI_E!S64+TI_PF_E!S64+TI_BKBPB_E!S64+TI_CL_E!S64+TI_BNG_E!S64+TI_LBB_E!S64+TI_CPP_E!S64+TI_GTL_E!S64+TI_NSP_E!S64</f>
        <v>0</v>
      </c>
      <c r="T64" s="10">
        <f>TI_EHG_E!T64+TI_CO_E!T64+TI_BF_E!T64+TI_GW_E!T64+TI_RPI_E!T64+TI_PF_E!T64+TI_BKBPB_E!T64+TI_CL_E!T64+TI_BNG_E!T64+TI_LBB_E!T64+TI_CPP_E!T64+TI_GTL_E!T64+TI_NSP_E!T64</f>
        <v>0</v>
      </c>
      <c r="U64" s="10">
        <f>TI_EHG_E!U64+TI_CO_E!U64+TI_BF_E!U64+TI_GW_E!U64+TI_RPI_E!U64+TI_PF_E!U64+TI_BKBPB_E!U64+TI_CL_E!U64+TI_BNG_E!U64+TI_LBB_E!U64+TI_CPP_E!U64+TI_GTL_E!U64+TI_NSP_E!U64</f>
        <v>0</v>
      </c>
      <c r="V64" s="10">
        <f>TI_EHG_E!V64+TI_CO_E!V64+TI_BF_E!V64+TI_GW_E!V64+TI_RPI_E!V64+TI_PF_E!V64+TI_BKBPB_E!V64+TI_CL_E!V64+TI_BNG_E!V64+TI_LBB_E!V64+TI_CPP_E!V64+TI_GTL_E!V64+TI_NSP_E!V64</f>
        <v>0</v>
      </c>
      <c r="W64" s="10">
        <f>TI_EHG_E!W64+TI_CO_E!W64+TI_BF_E!W64+TI_GW_E!W64+TI_RPI_E!W64+TI_PF_E!W64+TI_BKBPB_E!W64+TI_CL_E!W64+TI_BNG_E!W64+TI_LBB_E!W64+TI_CPP_E!W64+TI_GTL_E!W64+TI_NSP_E!W64</f>
        <v>0</v>
      </c>
      <c r="X64" s="10">
        <f>TI_EHG_E!X64+TI_CO_E!X64+TI_BF_E!X64+TI_GW_E!X64+TI_RPI_E!X64+TI_PF_E!X64+TI_BKBPB_E!X64+TI_CL_E!X64+TI_BNG_E!X64+TI_LBB_E!X64+TI_CPP_E!X64+TI_GTL_E!X64+TI_NSP_E!X64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TI_EHG_E!C65+TI_CO_E!C65+TI_BF_E!C65+TI_GW_E!C65+TI_RPI_E!C65+TI_PF_E!C65+TI_BKBPB_E!C65+TI_CL_E!C65+TI_BNG_E!C65+TI_LBB_E!C65+TI_CPP_E!C65+TI_GTL_E!C65+TI_NSP_E!C65</f>
        <v>0</v>
      </c>
      <c r="D65" s="10">
        <f>TI_EHG_E!D65+TI_CO_E!D65+TI_BF_E!D65+TI_GW_E!D65+TI_RPI_E!D65+TI_PF_E!D65+TI_BKBPB_E!D65+TI_CL_E!D65+TI_BNG_E!D65+TI_LBB_E!D65+TI_CPP_E!D65+TI_GTL_E!D65+TI_NSP_E!D65</f>
        <v>0</v>
      </c>
      <c r="E65" s="10">
        <f>TI_EHG_E!E65+TI_CO_E!E65+TI_BF_E!E65+TI_GW_E!E65+TI_RPI_E!E65+TI_PF_E!E65+TI_BKBPB_E!E65+TI_CL_E!E65+TI_BNG_E!E65+TI_LBB_E!E65+TI_CPP_E!E65+TI_GTL_E!E65+TI_NSP_E!E65</f>
        <v>0</v>
      </c>
      <c r="F65" s="10">
        <f>TI_EHG_E!F65+TI_CO_E!F65+TI_BF_E!F65+TI_GW_E!F65+TI_RPI_E!F65+TI_PF_E!F65+TI_BKBPB_E!F65+TI_CL_E!F65+TI_BNG_E!F65+TI_LBB_E!F65+TI_CPP_E!F65+TI_GTL_E!F65+TI_NSP_E!F65</f>
        <v>0</v>
      </c>
      <c r="G65" s="10">
        <f>TI_EHG_E!G65+TI_CO_E!G65+TI_BF_E!G65+TI_GW_E!G65+TI_RPI_E!G65+TI_PF_E!G65+TI_BKBPB_E!G65+TI_CL_E!G65+TI_BNG_E!G65+TI_LBB_E!G65+TI_CPP_E!G65+TI_GTL_E!G65+TI_NSP_E!G65</f>
        <v>0</v>
      </c>
      <c r="H65" s="10">
        <f>TI_EHG_E!H65+TI_CO_E!H65+TI_BF_E!H65+TI_GW_E!H65+TI_RPI_E!H65+TI_PF_E!H65+TI_BKBPB_E!H65+TI_CL_E!H65+TI_BNG_E!H65+TI_LBB_E!H65+TI_CPP_E!H65+TI_GTL_E!H65+TI_NSP_E!H65</f>
        <v>0</v>
      </c>
      <c r="I65" s="10">
        <f>TI_EHG_E!I65+TI_CO_E!I65+TI_BF_E!I65+TI_GW_E!I65+TI_RPI_E!I65+TI_PF_E!I65+TI_BKBPB_E!I65+TI_CL_E!I65+TI_BNG_E!I65+TI_LBB_E!I65+TI_CPP_E!I65+TI_GTL_E!I65+TI_NSP_E!I65</f>
        <v>0</v>
      </c>
      <c r="J65" s="10">
        <f>TI_EHG_E!J65+TI_CO_E!J65+TI_BF_E!J65+TI_GW_E!J65+TI_RPI_E!J65+TI_PF_E!J65+TI_BKBPB_E!J65+TI_CL_E!J65+TI_BNG_E!J65+TI_LBB_E!J65+TI_CPP_E!J65+TI_GTL_E!J65+TI_NSP_E!J65</f>
        <v>40.423043852106623</v>
      </c>
      <c r="K65" s="10">
        <f>TI_EHG_E!K65+TI_CO_E!K65+TI_BF_E!K65+TI_GW_E!K65+TI_RPI_E!K65+TI_PF_E!K65+TI_BKBPB_E!K65+TI_CL_E!K65+TI_BNG_E!K65+TI_LBB_E!K65+TI_CPP_E!K65+TI_GTL_E!K65+TI_NSP_E!K65</f>
        <v>49.21066208082545</v>
      </c>
      <c r="L65" s="10">
        <f>TI_EHG_E!L65+TI_CO_E!L65+TI_BF_E!L65+TI_GW_E!L65+TI_RPI_E!L65+TI_PF_E!L65+TI_BKBPB_E!L65+TI_CL_E!L65+TI_BNG_E!L65+TI_LBB_E!L65+TI_CPP_E!L65+TI_GTL_E!L65+TI_NSP_E!L65</f>
        <v>37.792949269131547</v>
      </c>
      <c r="M65" s="10">
        <f>TI_EHG_E!M65+TI_CO_E!M65+TI_BF_E!M65+TI_GW_E!M65+TI_RPI_E!M65+TI_PF_E!M65+TI_BKBPB_E!M65+TI_CL_E!M65+TI_BNG_E!M65+TI_LBB_E!M65+TI_CPP_E!M65+TI_GTL_E!M65+TI_NSP_E!M65</f>
        <v>66.787704213241611</v>
      </c>
      <c r="N65" s="10">
        <f>TI_EHG_E!N65+TI_CO_E!N65+TI_BF_E!N65+TI_GW_E!N65+TI_RPI_E!N65+TI_PF_E!N65+TI_BKBPB_E!N65+TI_CL_E!N65+TI_BNG_E!N65+TI_LBB_E!N65+TI_CPP_E!N65+TI_GTL_E!N65+TI_NSP_E!N65</f>
        <v>137.9693895098882</v>
      </c>
      <c r="O65" s="10">
        <f>TI_EHG_E!O65+TI_CO_E!O65+TI_BF_E!O65+TI_GW_E!O65+TI_RPI_E!O65+TI_PF_E!O65+TI_BKBPB_E!O65+TI_CL_E!O65+TI_BNG_E!O65+TI_LBB_E!O65+TI_CPP_E!O65+TI_GTL_E!O65+TI_NSP_E!O65</f>
        <v>114.24213241616511</v>
      </c>
      <c r="P65" s="10">
        <f>TI_EHG_E!P65+TI_CO_E!P65+TI_BF_E!P65+TI_GW_E!P65+TI_RPI_E!P65+TI_PF_E!P65+TI_BKBPB_E!P65+TI_CL_E!P65+TI_BNG_E!P65+TI_LBB_E!P65+TI_CPP_E!P65+TI_GTL_E!P65+TI_NSP_E!P65</f>
        <v>96.666466036113491</v>
      </c>
      <c r="Q65" s="10">
        <f>TI_EHG_E!Q65+TI_CO_E!Q65+TI_BF_E!Q65+TI_GW_E!Q65+TI_RPI_E!Q65+TI_PF_E!Q65+TI_BKBPB_E!Q65+TI_CL_E!Q65+TI_BNG_E!Q65+TI_LBB_E!Q65+TI_CPP_E!Q65+TI_GTL_E!Q65+TI_NSP_E!Q65</f>
        <v>90.532158211521917</v>
      </c>
      <c r="R65" s="10">
        <f>TI_EHG_E!R65+TI_CO_E!R65+TI_BF_E!R65+TI_GW_E!R65+TI_RPI_E!R65+TI_PF_E!R65+TI_BKBPB_E!R65+TI_CL_E!R65+TI_BNG_E!R65+TI_LBB_E!R65+TI_CPP_E!R65+TI_GTL_E!R65+TI_NSP_E!R65</f>
        <v>95.805846947549426</v>
      </c>
      <c r="S65" s="10">
        <f>TI_EHG_E!S65+TI_CO_E!S65+TI_BF_E!S65+TI_GW_E!S65+TI_RPI_E!S65+TI_PF_E!S65+TI_BKBPB_E!S65+TI_CL_E!S65+TI_BNG_E!S65+TI_LBB_E!S65+TI_CPP_E!S65+TI_GTL_E!S65+TI_NSP_E!S65</f>
        <v>164.36423043852099</v>
      </c>
      <c r="T65" s="10">
        <f>TI_EHG_E!T65+TI_CO_E!T65+TI_BF_E!T65+TI_GW_E!T65+TI_RPI_E!T65+TI_PF_E!T65+TI_BKBPB_E!T65+TI_CL_E!T65+TI_BNG_E!T65+TI_LBB_E!T65+TI_CPP_E!T65+TI_GTL_E!T65+TI_NSP_E!T65</f>
        <v>182.02355975924331</v>
      </c>
      <c r="U65" s="10">
        <f>TI_EHG_E!U65+TI_CO_E!U65+TI_BF_E!U65+TI_GW_E!U65+TI_RPI_E!U65+TI_PF_E!U65+TI_BKBPB_E!U65+TI_CL_E!U65+TI_BNG_E!U65+TI_LBB_E!U65+TI_CPP_E!U65+TI_GTL_E!U65+TI_NSP_E!U65</f>
        <v>201.68392089423901</v>
      </c>
      <c r="V65" s="10">
        <f>TI_EHG_E!V65+TI_CO_E!V65+TI_BF_E!V65+TI_GW_E!V65+TI_RPI_E!V65+TI_PF_E!V65+TI_BKBPB_E!V65+TI_CL_E!V65+TI_BNG_E!V65+TI_LBB_E!V65+TI_CPP_E!V65+TI_GTL_E!V65+TI_NSP_E!V65</f>
        <v>270.42631126397248</v>
      </c>
      <c r="W65" s="10">
        <f>TI_EHG_E!W65+TI_CO_E!W65+TI_BF_E!W65+TI_GW_E!W65+TI_RPI_E!W65+TI_PF_E!W65+TI_BKBPB_E!W65+TI_CL_E!W65+TI_BNG_E!W65+TI_LBB_E!W65+TI_CPP_E!W65+TI_GTL_E!W65+TI_NSP_E!W65</f>
        <v>339.03852106620798</v>
      </c>
      <c r="X65" s="10">
        <f>TI_EHG_E!X65+TI_CO_E!X65+TI_BF_E!X65+TI_GW_E!X65+TI_RPI_E!X65+TI_PF_E!X65+TI_BKBPB_E!X65+TI_CL_E!X65+TI_BNG_E!X65+TI_LBB_E!X65+TI_CPP_E!X65+TI_GTL_E!X65+TI_NSP_E!X65</f>
        <v>278.75167669819427</v>
      </c>
    </row>
    <row r="66" spans="1:24" ht="11.25" customHeight="1" x14ac:dyDescent="0.2">
      <c r="A66" s="42" t="s">
        <v>119</v>
      </c>
      <c r="B66" s="9" t="s">
        <v>120</v>
      </c>
      <c r="C66" s="10">
        <f>TI_EHG_E!C66+TI_CO_E!C66+TI_BF_E!C66+TI_GW_E!C66+TI_RPI_E!C66+TI_PF_E!C66+TI_BKBPB_E!C66+TI_CL_E!C66+TI_BNG_E!C66+TI_LBB_E!C66+TI_CPP_E!C66+TI_GTL_E!C66+TI_NSP_E!C66</f>
        <v>0</v>
      </c>
      <c r="D66" s="10">
        <f>TI_EHG_E!D66+TI_CO_E!D66+TI_BF_E!D66+TI_GW_E!D66+TI_RPI_E!D66+TI_PF_E!D66+TI_BKBPB_E!D66+TI_CL_E!D66+TI_BNG_E!D66+TI_LBB_E!D66+TI_CPP_E!D66+TI_GTL_E!D66+TI_NSP_E!D66</f>
        <v>0</v>
      </c>
      <c r="E66" s="10">
        <f>TI_EHG_E!E66+TI_CO_E!E66+TI_BF_E!E66+TI_GW_E!E66+TI_RPI_E!E66+TI_PF_E!E66+TI_BKBPB_E!E66+TI_CL_E!E66+TI_BNG_E!E66+TI_LBB_E!E66+TI_CPP_E!E66+TI_GTL_E!E66+TI_NSP_E!E66</f>
        <v>0</v>
      </c>
      <c r="F66" s="10">
        <f>TI_EHG_E!F66+TI_CO_E!F66+TI_BF_E!F66+TI_GW_E!F66+TI_RPI_E!F66+TI_PF_E!F66+TI_BKBPB_E!F66+TI_CL_E!F66+TI_BNG_E!F66+TI_LBB_E!F66+TI_CPP_E!F66+TI_GTL_E!F66+TI_NSP_E!F66</f>
        <v>0</v>
      </c>
      <c r="G66" s="10">
        <f>TI_EHG_E!G66+TI_CO_E!G66+TI_BF_E!G66+TI_GW_E!G66+TI_RPI_E!G66+TI_PF_E!G66+TI_BKBPB_E!G66+TI_CL_E!G66+TI_BNG_E!G66+TI_LBB_E!G66+TI_CPP_E!G66+TI_GTL_E!G66+TI_NSP_E!G66</f>
        <v>0</v>
      </c>
      <c r="H66" s="10">
        <f>TI_EHG_E!H66+TI_CO_E!H66+TI_BF_E!H66+TI_GW_E!H66+TI_RPI_E!H66+TI_PF_E!H66+TI_BKBPB_E!H66+TI_CL_E!H66+TI_BNG_E!H66+TI_LBB_E!H66+TI_CPP_E!H66+TI_GTL_E!H66+TI_NSP_E!H66</f>
        <v>0</v>
      </c>
      <c r="I66" s="10">
        <f>TI_EHG_E!I66+TI_CO_E!I66+TI_BF_E!I66+TI_GW_E!I66+TI_RPI_E!I66+TI_PF_E!I66+TI_BKBPB_E!I66+TI_CL_E!I66+TI_BNG_E!I66+TI_LBB_E!I66+TI_CPP_E!I66+TI_GTL_E!I66+TI_NSP_E!I66</f>
        <v>0</v>
      </c>
      <c r="J66" s="10">
        <f>TI_EHG_E!J66+TI_CO_E!J66+TI_BF_E!J66+TI_GW_E!J66+TI_RPI_E!J66+TI_PF_E!J66+TI_BKBPB_E!J66+TI_CL_E!J66+TI_BNG_E!J66+TI_LBB_E!J66+TI_CPP_E!J66+TI_GTL_E!J66+TI_NSP_E!J66</f>
        <v>0</v>
      </c>
      <c r="K66" s="10">
        <f>TI_EHG_E!K66+TI_CO_E!K66+TI_BF_E!K66+TI_GW_E!K66+TI_RPI_E!K66+TI_PF_E!K66+TI_BKBPB_E!K66+TI_CL_E!K66+TI_BNG_E!K66+TI_LBB_E!K66+TI_CPP_E!K66+TI_GTL_E!K66+TI_NSP_E!K66</f>
        <v>0</v>
      </c>
      <c r="L66" s="10">
        <f>TI_EHG_E!L66+TI_CO_E!L66+TI_BF_E!L66+TI_GW_E!L66+TI_RPI_E!L66+TI_PF_E!L66+TI_BKBPB_E!L66+TI_CL_E!L66+TI_BNG_E!L66+TI_LBB_E!L66+TI_CPP_E!L66+TI_GTL_E!L66+TI_NSP_E!L66</f>
        <v>0</v>
      </c>
      <c r="M66" s="10">
        <f>TI_EHG_E!M66+TI_CO_E!M66+TI_BF_E!M66+TI_GW_E!M66+TI_RPI_E!M66+TI_PF_E!M66+TI_BKBPB_E!M66+TI_CL_E!M66+TI_BNG_E!M66+TI_LBB_E!M66+TI_CPP_E!M66+TI_GTL_E!M66+TI_NSP_E!M66</f>
        <v>0</v>
      </c>
      <c r="N66" s="10">
        <f>TI_EHG_E!N66+TI_CO_E!N66+TI_BF_E!N66+TI_GW_E!N66+TI_RPI_E!N66+TI_PF_E!N66+TI_BKBPB_E!N66+TI_CL_E!N66+TI_BNG_E!N66+TI_LBB_E!N66+TI_CPP_E!N66+TI_GTL_E!N66+TI_NSP_E!N66</f>
        <v>0</v>
      </c>
      <c r="O66" s="10">
        <f>TI_EHG_E!O66+TI_CO_E!O66+TI_BF_E!O66+TI_GW_E!O66+TI_RPI_E!O66+TI_PF_E!O66+TI_BKBPB_E!O66+TI_CL_E!O66+TI_BNG_E!O66+TI_LBB_E!O66+TI_CPP_E!O66+TI_GTL_E!O66+TI_NSP_E!O66</f>
        <v>0</v>
      </c>
      <c r="P66" s="10">
        <f>TI_EHG_E!P66+TI_CO_E!P66+TI_BF_E!P66+TI_GW_E!P66+TI_RPI_E!P66+TI_PF_E!P66+TI_BKBPB_E!P66+TI_CL_E!P66+TI_BNG_E!P66+TI_LBB_E!P66+TI_CPP_E!P66+TI_GTL_E!P66+TI_NSP_E!P66</f>
        <v>0</v>
      </c>
      <c r="Q66" s="10">
        <f>TI_EHG_E!Q66+TI_CO_E!Q66+TI_BF_E!Q66+TI_GW_E!Q66+TI_RPI_E!Q66+TI_PF_E!Q66+TI_BKBPB_E!Q66+TI_CL_E!Q66+TI_BNG_E!Q66+TI_LBB_E!Q66+TI_CPP_E!Q66+TI_GTL_E!Q66+TI_NSP_E!Q66</f>
        <v>0</v>
      </c>
      <c r="R66" s="10">
        <f>TI_EHG_E!R66+TI_CO_E!R66+TI_BF_E!R66+TI_GW_E!R66+TI_RPI_E!R66+TI_PF_E!R66+TI_BKBPB_E!R66+TI_CL_E!R66+TI_BNG_E!R66+TI_LBB_E!R66+TI_CPP_E!R66+TI_GTL_E!R66+TI_NSP_E!R66</f>
        <v>0</v>
      </c>
      <c r="S66" s="10">
        <f>TI_EHG_E!S66+TI_CO_E!S66+TI_BF_E!S66+TI_GW_E!S66+TI_RPI_E!S66+TI_PF_E!S66+TI_BKBPB_E!S66+TI_CL_E!S66+TI_BNG_E!S66+TI_LBB_E!S66+TI_CPP_E!S66+TI_GTL_E!S66+TI_NSP_E!S66</f>
        <v>0</v>
      </c>
      <c r="T66" s="10">
        <f>TI_EHG_E!T66+TI_CO_E!T66+TI_BF_E!T66+TI_GW_E!T66+TI_RPI_E!T66+TI_PF_E!T66+TI_BKBPB_E!T66+TI_CL_E!T66+TI_BNG_E!T66+TI_LBB_E!T66+TI_CPP_E!T66+TI_GTL_E!T66+TI_NSP_E!T66</f>
        <v>0</v>
      </c>
      <c r="U66" s="10">
        <f>TI_EHG_E!U66+TI_CO_E!U66+TI_BF_E!U66+TI_GW_E!U66+TI_RPI_E!U66+TI_PF_E!U66+TI_BKBPB_E!U66+TI_CL_E!U66+TI_BNG_E!U66+TI_LBB_E!U66+TI_CPP_E!U66+TI_GTL_E!U66+TI_NSP_E!U66</f>
        <v>0</v>
      </c>
      <c r="V66" s="10">
        <f>TI_EHG_E!V66+TI_CO_E!V66+TI_BF_E!V66+TI_GW_E!V66+TI_RPI_E!V66+TI_PF_E!V66+TI_BKBPB_E!V66+TI_CL_E!V66+TI_BNG_E!V66+TI_LBB_E!V66+TI_CPP_E!V66+TI_GTL_E!V66+TI_NSP_E!V66</f>
        <v>0</v>
      </c>
      <c r="W66" s="10">
        <f>TI_EHG_E!W66+TI_CO_E!W66+TI_BF_E!W66+TI_GW_E!W66+TI_RPI_E!W66+TI_PF_E!W66+TI_BKBPB_E!W66+TI_CL_E!W66+TI_BNG_E!W66+TI_LBB_E!W66+TI_CPP_E!W66+TI_GTL_E!W66+TI_NSP_E!W66</f>
        <v>0</v>
      </c>
      <c r="X66" s="10">
        <f>TI_EHG_E!X66+TI_CO_E!X66+TI_BF_E!X66+TI_GW_E!X66+TI_RPI_E!X66+TI_PF_E!X66+TI_BKBPB_E!X66+TI_CL_E!X66+TI_BNG_E!X66+TI_LBB_E!X66+TI_CPP_E!X66+TI_GTL_E!X66+TI_NSP_E!X66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TI_EHG_E!C67+TI_CO_E!C67+TI_BF_E!C67+TI_GW_E!C67+TI_RPI_E!C67+TI_PF_E!C67+TI_BKBPB_E!C67+TI_CL_E!C67+TI_BNG_E!C67+TI_LBB_E!C67+TI_CPP_E!C67+TI_GTL_E!C67+TI_NSP_E!C67</f>
        <v>0</v>
      </c>
      <c r="D67" s="10">
        <f>TI_EHG_E!D67+TI_CO_E!D67+TI_BF_E!D67+TI_GW_E!D67+TI_RPI_E!D67+TI_PF_E!D67+TI_BKBPB_E!D67+TI_CL_E!D67+TI_BNG_E!D67+TI_LBB_E!D67+TI_CPP_E!D67+TI_GTL_E!D67+TI_NSP_E!D67</f>
        <v>0</v>
      </c>
      <c r="E67" s="10">
        <f>TI_EHG_E!E67+TI_CO_E!E67+TI_BF_E!E67+TI_GW_E!E67+TI_RPI_E!E67+TI_PF_E!E67+TI_BKBPB_E!E67+TI_CL_E!E67+TI_BNG_E!E67+TI_LBB_E!E67+TI_CPP_E!E67+TI_GTL_E!E67+TI_NSP_E!E67</f>
        <v>0</v>
      </c>
      <c r="F67" s="10">
        <f>TI_EHG_E!F67+TI_CO_E!F67+TI_BF_E!F67+TI_GW_E!F67+TI_RPI_E!F67+TI_PF_E!F67+TI_BKBPB_E!F67+TI_CL_E!F67+TI_BNG_E!F67+TI_LBB_E!F67+TI_CPP_E!F67+TI_GTL_E!F67+TI_NSP_E!F67</f>
        <v>0</v>
      </c>
      <c r="G67" s="10">
        <f>TI_EHG_E!G67+TI_CO_E!G67+TI_BF_E!G67+TI_GW_E!G67+TI_RPI_E!G67+TI_PF_E!G67+TI_BKBPB_E!G67+TI_CL_E!G67+TI_BNG_E!G67+TI_LBB_E!G67+TI_CPP_E!G67+TI_GTL_E!G67+TI_NSP_E!G67</f>
        <v>0</v>
      </c>
      <c r="H67" s="10">
        <f>TI_EHG_E!H67+TI_CO_E!H67+TI_BF_E!H67+TI_GW_E!H67+TI_RPI_E!H67+TI_PF_E!H67+TI_BKBPB_E!H67+TI_CL_E!H67+TI_BNG_E!H67+TI_LBB_E!H67+TI_CPP_E!H67+TI_GTL_E!H67+TI_NSP_E!H67</f>
        <v>0</v>
      </c>
      <c r="I67" s="10">
        <f>TI_EHG_E!I67+TI_CO_E!I67+TI_BF_E!I67+TI_GW_E!I67+TI_RPI_E!I67+TI_PF_E!I67+TI_BKBPB_E!I67+TI_CL_E!I67+TI_BNG_E!I67+TI_LBB_E!I67+TI_CPP_E!I67+TI_GTL_E!I67+TI_NSP_E!I67</f>
        <v>0</v>
      </c>
      <c r="J67" s="10">
        <f>TI_EHG_E!J67+TI_CO_E!J67+TI_BF_E!J67+TI_GW_E!J67+TI_RPI_E!J67+TI_PF_E!J67+TI_BKBPB_E!J67+TI_CL_E!J67+TI_BNG_E!J67+TI_LBB_E!J67+TI_CPP_E!J67+TI_GTL_E!J67+TI_NSP_E!J67</f>
        <v>0</v>
      </c>
      <c r="K67" s="10">
        <f>TI_EHG_E!K67+TI_CO_E!K67+TI_BF_E!K67+TI_GW_E!K67+TI_RPI_E!K67+TI_PF_E!K67+TI_BKBPB_E!K67+TI_CL_E!K67+TI_BNG_E!K67+TI_LBB_E!K67+TI_CPP_E!K67+TI_GTL_E!K67+TI_NSP_E!K67</f>
        <v>0</v>
      </c>
      <c r="L67" s="10">
        <f>TI_EHG_E!L67+TI_CO_E!L67+TI_BF_E!L67+TI_GW_E!L67+TI_RPI_E!L67+TI_PF_E!L67+TI_BKBPB_E!L67+TI_CL_E!L67+TI_BNG_E!L67+TI_LBB_E!L67+TI_CPP_E!L67+TI_GTL_E!L67+TI_NSP_E!L67</f>
        <v>0</v>
      </c>
      <c r="M67" s="10">
        <f>TI_EHG_E!M67+TI_CO_E!M67+TI_BF_E!M67+TI_GW_E!M67+TI_RPI_E!M67+TI_PF_E!M67+TI_BKBPB_E!M67+TI_CL_E!M67+TI_BNG_E!M67+TI_LBB_E!M67+TI_CPP_E!M67+TI_GTL_E!M67+TI_NSP_E!M67</f>
        <v>0</v>
      </c>
      <c r="N67" s="10">
        <f>TI_EHG_E!N67+TI_CO_E!N67+TI_BF_E!N67+TI_GW_E!N67+TI_RPI_E!N67+TI_PF_E!N67+TI_BKBPB_E!N67+TI_CL_E!N67+TI_BNG_E!N67+TI_LBB_E!N67+TI_CPP_E!N67+TI_GTL_E!N67+TI_NSP_E!N67</f>
        <v>0</v>
      </c>
      <c r="O67" s="10">
        <f>TI_EHG_E!O67+TI_CO_E!O67+TI_BF_E!O67+TI_GW_E!O67+TI_RPI_E!O67+TI_PF_E!O67+TI_BKBPB_E!O67+TI_CL_E!O67+TI_BNG_E!O67+TI_LBB_E!O67+TI_CPP_E!O67+TI_GTL_E!O67+TI_NSP_E!O67</f>
        <v>0</v>
      </c>
      <c r="P67" s="10">
        <f>TI_EHG_E!P67+TI_CO_E!P67+TI_BF_E!P67+TI_GW_E!P67+TI_RPI_E!P67+TI_PF_E!P67+TI_BKBPB_E!P67+TI_CL_E!P67+TI_BNG_E!P67+TI_LBB_E!P67+TI_CPP_E!P67+TI_GTL_E!P67+TI_NSP_E!P67</f>
        <v>0</v>
      </c>
      <c r="Q67" s="10">
        <f>TI_EHG_E!Q67+TI_CO_E!Q67+TI_BF_E!Q67+TI_GW_E!Q67+TI_RPI_E!Q67+TI_PF_E!Q67+TI_BKBPB_E!Q67+TI_CL_E!Q67+TI_BNG_E!Q67+TI_LBB_E!Q67+TI_CPP_E!Q67+TI_GTL_E!Q67+TI_NSP_E!Q67</f>
        <v>0</v>
      </c>
      <c r="R67" s="10">
        <f>TI_EHG_E!R67+TI_CO_E!R67+TI_BF_E!R67+TI_GW_E!R67+TI_RPI_E!R67+TI_PF_E!R67+TI_BKBPB_E!R67+TI_CL_E!R67+TI_BNG_E!R67+TI_LBB_E!R67+TI_CPP_E!R67+TI_GTL_E!R67+TI_NSP_E!R67</f>
        <v>0</v>
      </c>
      <c r="S67" s="10">
        <f>TI_EHG_E!S67+TI_CO_E!S67+TI_BF_E!S67+TI_GW_E!S67+TI_RPI_E!S67+TI_PF_E!S67+TI_BKBPB_E!S67+TI_CL_E!S67+TI_BNG_E!S67+TI_LBB_E!S67+TI_CPP_E!S67+TI_GTL_E!S67+TI_NSP_E!S67</f>
        <v>0</v>
      </c>
      <c r="T67" s="10">
        <f>TI_EHG_E!T67+TI_CO_E!T67+TI_BF_E!T67+TI_GW_E!T67+TI_RPI_E!T67+TI_PF_E!T67+TI_BKBPB_E!T67+TI_CL_E!T67+TI_BNG_E!T67+TI_LBB_E!T67+TI_CPP_E!T67+TI_GTL_E!T67+TI_NSP_E!T67</f>
        <v>0</v>
      </c>
      <c r="U67" s="10">
        <f>TI_EHG_E!U67+TI_CO_E!U67+TI_BF_E!U67+TI_GW_E!U67+TI_RPI_E!U67+TI_PF_E!U67+TI_BKBPB_E!U67+TI_CL_E!U67+TI_BNG_E!U67+TI_LBB_E!U67+TI_CPP_E!U67+TI_GTL_E!U67+TI_NSP_E!U67</f>
        <v>0</v>
      </c>
      <c r="V67" s="10">
        <f>TI_EHG_E!V67+TI_CO_E!V67+TI_BF_E!V67+TI_GW_E!V67+TI_RPI_E!V67+TI_PF_E!V67+TI_BKBPB_E!V67+TI_CL_E!V67+TI_BNG_E!V67+TI_LBB_E!V67+TI_CPP_E!V67+TI_GTL_E!V67+TI_NSP_E!V67</f>
        <v>0</v>
      </c>
      <c r="W67" s="10">
        <f>TI_EHG_E!W67+TI_CO_E!W67+TI_BF_E!W67+TI_GW_E!W67+TI_RPI_E!W67+TI_PF_E!W67+TI_BKBPB_E!W67+TI_CL_E!W67+TI_BNG_E!W67+TI_LBB_E!W67+TI_CPP_E!W67+TI_GTL_E!W67+TI_NSP_E!W67</f>
        <v>0</v>
      </c>
      <c r="X67" s="10">
        <f>TI_EHG_E!X67+TI_CO_E!X67+TI_BF_E!X67+TI_GW_E!X67+TI_RPI_E!X67+TI_PF_E!X67+TI_BKBPB_E!X67+TI_CL_E!X67+TI_BNG_E!X67+TI_LBB_E!X67+TI_CPP_E!X67+TI_GTL_E!X67+TI_NSP_E!X67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TI_EHG_E!C68+TI_CO_E!C68+TI_BF_E!C68+TI_GW_E!C68+TI_RPI_E!C68+TI_PF_E!C68+TI_BKBPB_E!C68+TI_CL_E!C68+TI_BNG_E!C68+TI_LBB_E!C68+TI_CPP_E!C68+TI_GTL_E!C68+TI_NSP_E!C68</f>
        <v>0</v>
      </c>
      <c r="D68" s="10">
        <f>TI_EHG_E!D68+TI_CO_E!D68+TI_BF_E!D68+TI_GW_E!D68+TI_RPI_E!D68+TI_PF_E!D68+TI_BKBPB_E!D68+TI_CL_E!D68+TI_BNG_E!D68+TI_LBB_E!D68+TI_CPP_E!D68+TI_GTL_E!D68+TI_NSP_E!D68</f>
        <v>0</v>
      </c>
      <c r="E68" s="10">
        <f>TI_EHG_E!E68+TI_CO_E!E68+TI_BF_E!E68+TI_GW_E!E68+TI_RPI_E!E68+TI_PF_E!E68+TI_BKBPB_E!E68+TI_CL_E!E68+TI_BNG_E!E68+TI_LBB_E!E68+TI_CPP_E!E68+TI_GTL_E!E68+TI_NSP_E!E68</f>
        <v>0</v>
      </c>
      <c r="F68" s="10">
        <f>TI_EHG_E!F68+TI_CO_E!F68+TI_BF_E!F68+TI_GW_E!F68+TI_RPI_E!F68+TI_PF_E!F68+TI_BKBPB_E!F68+TI_CL_E!F68+TI_BNG_E!F68+TI_LBB_E!F68+TI_CPP_E!F68+TI_GTL_E!F68+TI_NSP_E!F68</f>
        <v>0</v>
      </c>
      <c r="G68" s="10">
        <f>TI_EHG_E!G68+TI_CO_E!G68+TI_BF_E!G68+TI_GW_E!G68+TI_RPI_E!G68+TI_PF_E!G68+TI_BKBPB_E!G68+TI_CL_E!G68+TI_BNG_E!G68+TI_LBB_E!G68+TI_CPP_E!G68+TI_GTL_E!G68+TI_NSP_E!G68</f>
        <v>0</v>
      </c>
      <c r="H68" s="10">
        <f>TI_EHG_E!H68+TI_CO_E!H68+TI_BF_E!H68+TI_GW_E!H68+TI_RPI_E!H68+TI_PF_E!H68+TI_BKBPB_E!H68+TI_CL_E!H68+TI_BNG_E!H68+TI_LBB_E!H68+TI_CPP_E!H68+TI_GTL_E!H68+TI_NSP_E!H68</f>
        <v>0</v>
      </c>
      <c r="I68" s="10">
        <f>TI_EHG_E!I68+TI_CO_E!I68+TI_BF_E!I68+TI_GW_E!I68+TI_RPI_E!I68+TI_PF_E!I68+TI_BKBPB_E!I68+TI_CL_E!I68+TI_BNG_E!I68+TI_LBB_E!I68+TI_CPP_E!I68+TI_GTL_E!I68+TI_NSP_E!I68</f>
        <v>0</v>
      </c>
      <c r="J68" s="10">
        <f>TI_EHG_E!J68+TI_CO_E!J68+TI_BF_E!J68+TI_GW_E!J68+TI_RPI_E!J68+TI_PF_E!J68+TI_BKBPB_E!J68+TI_CL_E!J68+TI_BNG_E!J68+TI_LBB_E!J68+TI_CPP_E!J68+TI_GTL_E!J68+TI_NSP_E!J68</f>
        <v>0</v>
      </c>
      <c r="K68" s="10">
        <f>TI_EHG_E!K68+TI_CO_E!K68+TI_BF_E!K68+TI_GW_E!K68+TI_RPI_E!K68+TI_PF_E!K68+TI_BKBPB_E!K68+TI_CL_E!K68+TI_BNG_E!K68+TI_LBB_E!K68+TI_CPP_E!K68+TI_GTL_E!K68+TI_NSP_E!K68</f>
        <v>0</v>
      </c>
      <c r="L68" s="10">
        <f>TI_EHG_E!L68+TI_CO_E!L68+TI_BF_E!L68+TI_GW_E!L68+TI_RPI_E!L68+TI_PF_E!L68+TI_BKBPB_E!L68+TI_CL_E!L68+TI_BNG_E!L68+TI_LBB_E!L68+TI_CPP_E!L68+TI_GTL_E!L68+TI_NSP_E!L68</f>
        <v>0</v>
      </c>
      <c r="M68" s="10">
        <f>TI_EHG_E!M68+TI_CO_E!M68+TI_BF_E!M68+TI_GW_E!M68+TI_RPI_E!M68+TI_PF_E!M68+TI_BKBPB_E!M68+TI_CL_E!M68+TI_BNG_E!M68+TI_LBB_E!M68+TI_CPP_E!M68+TI_GTL_E!M68+TI_NSP_E!M68</f>
        <v>0</v>
      </c>
      <c r="N68" s="10">
        <f>TI_EHG_E!N68+TI_CO_E!N68+TI_BF_E!N68+TI_GW_E!N68+TI_RPI_E!N68+TI_PF_E!N68+TI_BKBPB_E!N68+TI_CL_E!N68+TI_BNG_E!N68+TI_LBB_E!N68+TI_CPP_E!N68+TI_GTL_E!N68+TI_NSP_E!N68</f>
        <v>0</v>
      </c>
      <c r="O68" s="10">
        <f>TI_EHG_E!O68+TI_CO_E!O68+TI_BF_E!O68+TI_GW_E!O68+TI_RPI_E!O68+TI_PF_E!O68+TI_BKBPB_E!O68+TI_CL_E!O68+TI_BNG_E!O68+TI_LBB_E!O68+TI_CPP_E!O68+TI_GTL_E!O68+TI_NSP_E!O68</f>
        <v>0</v>
      </c>
      <c r="P68" s="10">
        <f>TI_EHG_E!P68+TI_CO_E!P68+TI_BF_E!P68+TI_GW_E!P68+TI_RPI_E!P68+TI_PF_E!P68+TI_BKBPB_E!P68+TI_CL_E!P68+TI_BNG_E!P68+TI_LBB_E!P68+TI_CPP_E!P68+TI_GTL_E!P68+TI_NSP_E!P68</f>
        <v>0</v>
      </c>
      <c r="Q68" s="10">
        <f>TI_EHG_E!Q68+TI_CO_E!Q68+TI_BF_E!Q68+TI_GW_E!Q68+TI_RPI_E!Q68+TI_PF_E!Q68+TI_BKBPB_E!Q68+TI_CL_E!Q68+TI_BNG_E!Q68+TI_LBB_E!Q68+TI_CPP_E!Q68+TI_GTL_E!Q68+TI_NSP_E!Q68</f>
        <v>0</v>
      </c>
      <c r="R68" s="10">
        <f>TI_EHG_E!R68+TI_CO_E!R68+TI_BF_E!R68+TI_GW_E!R68+TI_RPI_E!R68+TI_PF_E!R68+TI_BKBPB_E!R68+TI_CL_E!R68+TI_BNG_E!R68+TI_LBB_E!R68+TI_CPP_E!R68+TI_GTL_E!R68+TI_NSP_E!R68</f>
        <v>0</v>
      </c>
      <c r="S68" s="10">
        <f>TI_EHG_E!S68+TI_CO_E!S68+TI_BF_E!S68+TI_GW_E!S68+TI_RPI_E!S68+TI_PF_E!S68+TI_BKBPB_E!S68+TI_CL_E!S68+TI_BNG_E!S68+TI_LBB_E!S68+TI_CPP_E!S68+TI_GTL_E!S68+TI_NSP_E!S68</f>
        <v>0</v>
      </c>
      <c r="T68" s="10">
        <f>TI_EHG_E!T68+TI_CO_E!T68+TI_BF_E!T68+TI_GW_E!T68+TI_RPI_E!T68+TI_PF_E!T68+TI_BKBPB_E!T68+TI_CL_E!T68+TI_BNG_E!T68+TI_LBB_E!T68+TI_CPP_E!T68+TI_GTL_E!T68+TI_NSP_E!T68</f>
        <v>0</v>
      </c>
      <c r="U68" s="10">
        <f>TI_EHG_E!U68+TI_CO_E!U68+TI_BF_E!U68+TI_GW_E!U68+TI_RPI_E!U68+TI_PF_E!U68+TI_BKBPB_E!U68+TI_CL_E!U68+TI_BNG_E!U68+TI_LBB_E!U68+TI_CPP_E!U68+TI_GTL_E!U68+TI_NSP_E!U68</f>
        <v>0</v>
      </c>
      <c r="V68" s="10">
        <f>TI_EHG_E!V68+TI_CO_E!V68+TI_BF_E!V68+TI_GW_E!V68+TI_RPI_E!V68+TI_PF_E!V68+TI_BKBPB_E!V68+TI_CL_E!V68+TI_BNG_E!V68+TI_LBB_E!V68+TI_CPP_E!V68+TI_GTL_E!V68+TI_NSP_E!V68</f>
        <v>0</v>
      </c>
      <c r="W68" s="10">
        <f>TI_EHG_E!W68+TI_CO_E!W68+TI_BF_E!W68+TI_GW_E!W68+TI_RPI_E!W68+TI_PF_E!W68+TI_BKBPB_E!W68+TI_CL_E!W68+TI_BNG_E!W68+TI_LBB_E!W68+TI_CPP_E!W68+TI_GTL_E!W68+TI_NSP_E!W68</f>
        <v>0</v>
      </c>
      <c r="X68" s="10">
        <f>TI_EHG_E!X68+TI_CO_E!X68+TI_BF_E!X68+TI_GW_E!X68+TI_RPI_E!X68+TI_PF_E!X68+TI_BKBPB_E!X68+TI_CL_E!X68+TI_BNG_E!X68+TI_LBB_E!X68+TI_CPP_E!X68+TI_GTL_E!X68+TI_NSP_E!X68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TI_EHG_E!C69+TI_CO_E!C69+TI_BF_E!C69+TI_GW_E!C69+TI_RPI_E!C69+TI_PF_E!C69+TI_BKBPB_E!C69+TI_CL_E!C69+TI_BNG_E!C69+TI_LBB_E!C69+TI_CPP_E!C69+TI_GTL_E!C69+TI_NSP_E!C69</f>
        <v>0</v>
      </c>
      <c r="D69" s="10">
        <f>TI_EHG_E!D69+TI_CO_E!D69+TI_BF_E!D69+TI_GW_E!D69+TI_RPI_E!D69+TI_PF_E!D69+TI_BKBPB_E!D69+TI_CL_E!D69+TI_BNG_E!D69+TI_LBB_E!D69+TI_CPP_E!D69+TI_GTL_E!D69+TI_NSP_E!D69</f>
        <v>0</v>
      </c>
      <c r="E69" s="10">
        <f>TI_EHG_E!E69+TI_CO_E!E69+TI_BF_E!E69+TI_GW_E!E69+TI_RPI_E!E69+TI_PF_E!E69+TI_BKBPB_E!E69+TI_CL_E!E69+TI_BNG_E!E69+TI_LBB_E!E69+TI_CPP_E!E69+TI_GTL_E!E69+TI_NSP_E!E69</f>
        <v>0</v>
      </c>
      <c r="F69" s="10">
        <f>TI_EHG_E!F69+TI_CO_E!F69+TI_BF_E!F69+TI_GW_E!F69+TI_RPI_E!F69+TI_PF_E!F69+TI_BKBPB_E!F69+TI_CL_E!F69+TI_BNG_E!F69+TI_LBB_E!F69+TI_CPP_E!F69+TI_GTL_E!F69+TI_NSP_E!F69</f>
        <v>0</v>
      </c>
      <c r="G69" s="10">
        <f>TI_EHG_E!G69+TI_CO_E!G69+TI_BF_E!G69+TI_GW_E!G69+TI_RPI_E!G69+TI_PF_E!G69+TI_BKBPB_E!G69+TI_CL_E!G69+TI_BNG_E!G69+TI_LBB_E!G69+TI_CPP_E!G69+TI_GTL_E!G69+TI_NSP_E!G69</f>
        <v>0</v>
      </c>
      <c r="H69" s="10">
        <f>TI_EHG_E!H69+TI_CO_E!H69+TI_BF_E!H69+TI_GW_E!H69+TI_RPI_E!H69+TI_PF_E!H69+TI_BKBPB_E!H69+TI_CL_E!H69+TI_BNG_E!H69+TI_LBB_E!H69+TI_CPP_E!H69+TI_GTL_E!H69+TI_NSP_E!H69</f>
        <v>0</v>
      </c>
      <c r="I69" s="10">
        <f>TI_EHG_E!I69+TI_CO_E!I69+TI_BF_E!I69+TI_GW_E!I69+TI_RPI_E!I69+TI_PF_E!I69+TI_BKBPB_E!I69+TI_CL_E!I69+TI_BNG_E!I69+TI_LBB_E!I69+TI_CPP_E!I69+TI_GTL_E!I69+TI_NSP_E!I69</f>
        <v>0</v>
      </c>
      <c r="J69" s="10">
        <f>TI_EHG_E!J69+TI_CO_E!J69+TI_BF_E!J69+TI_GW_E!J69+TI_RPI_E!J69+TI_PF_E!J69+TI_BKBPB_E!J69+TI_CL_E!J69+TI_BNG_E!J69+TI_LBB_E!J69+TI_CPP_E!J69+TI_GTL_E!J69+TI_NSP_E!J69</f>
        <v>0</v>
      </c>
      <c r="K69" s="10">
        <f>TI_EHG_E!K69+TI_CO_E!K69+TI_BF_E!K69+TI_GW_E!K69+TI_RPI_E!K69+TI_PF_E!K69+TI_BKBPB_E!K69+TI_CL_E!K69+TI_BNG_E!K69+TI_LBB_E!K69+TI_CPP_E!K69+TI_GTL_E!K69+TI_NSP_E!K69</f>
        <v>0</v>
      </c>
      <c r="L69" s="10">
        <f>TI_EHG_E!L69+TI_CO_E!L69+TI_BF_E!L69+TI_GW_E!L69+TI_RPI_E!L69+TI_PF_E!L69+TI_BKBPB_E!L69+TI_CL_E!L69+TI_BNG_E!L69+TI_LBB_E!L69+TI_CPP_E!L69+TI_GTL_E!L69+TI_NSP_E!L69</f>
        <v>0</v>
      </c>
      <c r="M69" s="10">
        <f>TI_EHG_E!M69+TI_CO_E!M69+TI_BF_E!M69+TI_GW_E!M69+TI_RPI_E!M69+TI_PF_E!M69+TI_BKBPB_E!M69+TI_CL_E!M69+TI_BNG_E!M69+TI_LBB_E!M69+TI_CPP_E!M69+TI_GTL_E!M69+TI_NSP_E!M69</f>
        <v>0</v>
      </c>
      <c r="N69" s="10">
        <f>TI_EHG_E!N69+TI_CO_E!N69+TI_BF_E!N69+TI_GW_E!N69+TI_RPI_E!N69+TI_PF_E!N69+TI_BKBPB_E!N69+TI_CL_E!N69+TI_BNG_E!N69+TI_LBB_E!N69+TI_CPP_E!N69+TI_GTL_E!N69+TI_NSP_E!N69</f>
        <v>0</v>
      </c>
      <c r="O69" s="10">
        <f>TI_EHG_E!O69+TI_CO_E!O69+TI_BF_E!O69+TI_GW_E!O69+TI_RPI_E!O69+TI_PF_E!O69+TI_BKBPB_E!O69+TI_CL_E!O69+TI_BNG_E!O69+TI_LBB_E!O69+TI_CPP_E!O69+TI_GTL_E!O69+TI_NSP_E!O69</f>
        <v>0</v>
      </c>
      <c r="P69" s="10">
        <f>TI_EHG_E!P69+TI_CO_E!P69+TI_BF_E!P69+TI_GW_E!P69+TI_RPI_E!P69+TI_PF_E!P69+TI_BKBPB_E!P69+TI_CL_E!P69+TI_BNG_E!P69+TI_LBB_E!P69+TI_CPP_E!P69+TI_GTL_E!P69+TI_NSP_E!P69</f>
        <v>0</v>
      </c>
      <c r="Q69" s="10">
        <f>TI_EHG_E!Q69+TI_CO_E!Q69+TI_BF_E!Q69+TI_GW_E!Q69+TI_RPI_E!Q69+TI_PF_E!Q69+TI_BKBPB_E!Q69+TI_CL_E!Q69+TI_BNG_E!Q69+TI_LBB_E!Q69+TI_CPP_E!Q69+TI_GTL_E!Q69+TI_NSP_E!Q69</f>
        <v>0</v>
      </c>
      <c r="R69" s="10">
        <f>TI_EHG_E!R69+TI_CO_E!R69+TI_BF_E!R69+TI_GW_E!R69+TI_RPI_E!R69+TI_PF_E!R69+TI_BKBPB_E!R69+TI_CL_E!R69+TI_BNG_E!R69+TI_LBB_E!R69+TI_CPP_E!R69+TI_GTL_E!R69+TI_NSP_E!R69</f>
        <v>0</v>
      </c>
      <c r="S69" s="10">
        <f>TI_EHG_E!S69+TI_CO_E!S69+TI_BF_E!S69+TI_GW_E!S69+TI_RPI_E!S69+TI_PF_E!S69+TI_BKBPB_E!S69+TI_CL_E!S69+TI_BNG_E!S69+TI_LBB_E!S69+TI_CPP_E!S69+TI_GTL_E!S69+TI_NSP_E!S69</f>
        <v>0</v>
      </c>
      <c r="T69" s="10">
        <f>TI_EHG_E!T69+TI_CO_E!T69+TI_BF_E!T69+TI_GW_E!T69+TI_RPI_E!T69+TI_PF_E!T69+TI_BKBPB_E!T69+TI_CL_E!T69+TI_BNG_E!T69+TI_LBB_E!T69+TI_CPP_E!T69+TI_GTL_E!T69+TI_NSP_E!T69</f>
        <v>0</v>
      </c>
      <c r="U69" s="10">
        <f>TI_EHG_E!U69+TI_CO_E!U69+TI_BF_E!U69+TI_GW_E!U69+TI_RPI_E!U69+TI_PF_E!U69+TI_BKBPB_E!U69+TI_CL_E!U69+TI_BNG_E!U69+TI_LBB_E!U69+TI_CPP_E!U69+TI_GTL_E!U69+TI_NSP_E!U69</f>
        <v>0</v>
      </c>
      <c r="V69" s="10">
        <f>TI_EHG_E!V69+TI_CO_E!V69+TI_BF_E!V69+TI_GW_E!V69+TI_RPI_E!V69+TI_PF_E!V69+TI_BKBPB_E!V69+TI_CL_E!V69+TI_BNG_E!V69+TI_LBB_E!V69+TI_CPP_E!V69+TI_GTL_E!V69+TI_NSP_E!V69</f>
        <v>0</v>
      </c>
      <c r="W69" s="10">
        <f>TI_EHG_E!W69+TI_CO_E!W69+TI_BF_E!W69+TI_GW_E!W69+TI_RPI_E!W69+TI_PF_E!W69+TI_BKBPB_E!W69+TI_CL_E!W69+TI_BNG_E!W69+TI_LBB_E!W69+TI_CPP_E!W69+TI_GTL_E!W69+TI_NSP_E!W69</f>
        <v>0</v>
      </c>
      <c r="X69" s="10">
        <f>TI_EHG_E!X69+TI_CO_E!X69+TI_BF_E!X69+TI_GW_E!X69+TI_RPI_E!X69+TI_PF_E!X69+TI_BKBPB_E!X69+TI_CL_E!X69+TI_BNG_E!X69+TI_LBB_E!X69+TI_CPP_E!X69+TI_GTL_E!X69+TI_NSP_E!X69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TI_EHG_E!C70+TI_CO_E!C70+TI_BF_E!C70+TI_GW_E!C70+TI_RPI_E!C70+TI_PF_E!C70+TI_BKBPB_E!C70+TI_CL_E!C70+TI_BNG_E!C70+TI_LBB_E!C70+TI_CPP_E!C70+TI_GTL_E!C70+TI_NSP_E!C70</f>
        <v>0</v>
      </c>
      <c r="D70" s="10">
        <f>TI_EHG_E!D70+TI_CO_E!D70+TI_BF_E!D70+TI_GW_E!D70+TI_RPI_E!D70+TI_PF_E!D70+TI_BKBPB_E!D70+TI_CL_E!D70+TI_BNG_E!D70+TI_LBB_E!D70+TI_CPP_E!D70+TI_GTL_E!D70+TI_NSP_E!D70</f>
        <v>0</v>
      </c>
      <c r="E70" s="10">
        <f>TI_EHG_E!E70+TI_CO_E!E70+TI_BF_E!E70+TI_GW_E!E70+TI_RPI_E!E70+TI_PF_E!E70+TI_BKBPB_E!E70+TI_CL_E!E70+TI_BNG_E!E70+TI_LBB_E!E70+TI_CPP_E!E70+TI_GTL_E!E70+TI_NSP_E!E70</f>
        <v>0</v>
      </c>
      <c r="F70" s="10">
        <f>TI_EHG_E!F70+TI_CO_E!F70+TI_BF_E!F70+TI_GW_E!F70+TI_RPI_E!F70+TI_PF_E!F70+TI_BKBPB_E!F70+TI_CL_E!F70+TI_BNG_E!F70+TI_LBB_E!F70+TI_CPP_E!F70+TI_GTL_E!F70+TI_NSP_E!F70</f>
        <v>0</v>
      </c>
      <c r="G70" s="10">
        <f>TI_EHG_E!G70+TI_CO_E!G70+TI_BF_E!G70+TI_GW_E!G70+TI_RPI_E!G70+TI_PF_E!G70+TI_BKBPB_E!G70+TI_CL_E!G70+TI_BNG_E!G70+TI_LBB_E!G70+TI_CPP_E!G70+TI_GTL_E!G70+TI_NSP_E!G70</f>
        <v>0</v>
      </c>
      <c r="H70" s="10">
        <f>TI_EHG_E!H70+TI_CO_E!H70+TI_BF_E!H70+TI_GW_E!H70+TI_RPI_E!H70+TI_PF_E!H70+TI_BKBPB_E!H70+TI_CL_E!H70+TI_BNG_E!H70+TI_LBB_E!H70+TI_CPP_E!H70+TI_GTL_E!H70+TI_NSP_E!H70</f>
        <v>0</v>
      </c>
      <c r="I70" s="10">
        <f>TI_EHG_E!I70+TI_CO_E!I70+TI_BF_E!I70+TI_GW_E!I70+TI_RPI_E!I70+TI_PF_E!I70+TI_BKBPB_E!I70+TI_CL_E!I70+TI_BNG_E!I70+TI_LBB_E!I70+TI_CPP_E!I70+TI_GTL_E!I70+TI_NSP_E!I70</f>
        <v>0</v>
      </c>
      <c r="J70" s="10">
        <f>TI_EHG_E!J70+TI_CO_E!J70+TI_BF_E!J70+TI_GW_E!J70+TI_RPI_E!J70+TI_PF_E!J70+TI_BKBPB_E!J70+TI_CL_E!J70+TI_BNG_E!J70+TI_LBB_E!J70+TI_CPP_E!J70+TI_GTL_E!J70+TI_NSP_E!J70</f>
        <v>0</v>
      </c>
      <c r="K70" s="10">
        <f>TI_EHG_E!K70+TI_CO_E!K70+TI_BF_E!K70+TI_GW_E!K70+TI_RPI_E!K70+TI_PF_E!K70+TI_BKBPB_E!K70+TI_CL_E!K70+TI_BNG_E!K70+TI_LBB_E!K70+TI_CPP_E!K70+TI_GTL_E!K70+TI_NSP_E!K70</f>
        <v>0</v>
      </c>
      <c r="L70" s="10">
        <f>TI_EHG_E!L70+TI_CO_E!L70+TI_BF_E!L70+TI_GW_E!L70+TI_RPI_E!L70+TI_PF_E!L70+TI_BKBPB_E!L70+TI_CL_E!L70+TI_BNG_E!L70+TI_LBB_E!L70+TI_CPP_E!L70+TI_GTL_E!L70+TI_NSP_E!L70</f>
        <v>0</v>
      </c>
      <c r="M70" s="10">
        <f>TI_EHG_E!M70+TI_CO_E!M70+TI_BF_E!M70+TI_GW_E!M70+TI_RPI_E!M70+TI_PF_E!M70+TI_BKBPB_E!M70+TI_CL_E!M70+TI_BNG_E!M70+TI_LBB_E!M70+TI_CPP_E!M70+TI_GTL_E!M70+TI_NSP_E!M70</f>
        <v>0</v>
      </c>
      <c r="N70" s="10">
        <f>TI_EHG_E!N70+TI_CO_E!N70+TI_BF_E!N70+TI_GW_E!N70+TI_RPI_E!N70+TI_PF_E!N70+TI_BKBPB_E!N70+TI_CL_E!N70+TI_BNG_E!N70+TI_LBB_E!N70+TI_CPP_E!N70+TI_GTL_E!N70+TI_NSP_E!N70</f>
        <v>0</v>
      </c>
      <c r="O70" s="10">
        <f>TI_EHG_E!O70+TI_CO_E!O70+TI_BF_E!O70+TI_GW_E!O70+TI_RPI_E!O70+TI_PF_E!O70+TI_BKBPB_E!O70+TI_CL_E!O70+TI_BNG_E!O70+TI_LBB_E!O70+TI_CPP_E!O70+TI_GTL_E!O70+TI_NSP_E!O70</f>
        <v>0</v>
      </c>
      <c r="P70" s="10">
        <f>TI_EHG_E!P70+TI_CO_E!P70+TI_BF_E!P70+TI_GW_E!P70+TI_RPI_E!P70+TI_PF_E!P70+TI_BKBPB_E!P70+TI_CL_E!P70+TI_BNG_E!P70+TI_LBB_E!P70+TI_CPP_E!P70+TI_GTL_E!P70+TI_NSP_E!P70</f>
        <v>0</v>
      </c>
      <c r="Q70" s="10">
        <f>TI_EHG_E!Q70+TI_CO_E!Q70+TI_BF_E!Q70+TI_GW_E!Q70+TI_RPI_E!Q70+TI_PF_E!Q70+TI_BKBPB_E!Q70+TI_CL_E!Q70+TI_BNG_E!Q70+TI_LBB_E!Q70+TI_CPP_E!Q70+TI_GTL_E!Q70+TI_NSP_E!Q70</f>
        <v>0</v>
      </c>
      <c r="R70" s="10">
        <f>TI_EHG_E!R70+TI_CO_E!R70+TI_BF_E!R70+TI_GW_E!R70+TI_RPI_E!R70+TI_PF_E!R70+TI_BKBPB_E!R70+TI_CL_E!R70+TI_BNG_E!R70+TI_LBB_E!R70+TI_CPP_E!R70+TI_GTL_E!R70+TI_NSP_E!R70</f>
        <v>0</v>
      </c>
      <c r="S70" s="10">
        <f>TI_EHG_E!S70+TI_CO_E!S70+TI_BF_E!S70+TI_GW_E!S70+TI_RPI_E!S70+TI_PF_E!S70+TI_BKBPB_E!S70+TI_CL_E!S70+TI_BNG_E!S70+TI_LBB_E!S70+TI_CPP_E!S70+TI_GTL_E!S70+TI_NSP_E!S70</f>
        <v>0</v>
      </c>
      <c r="T70" s="10">
        <f>TI_EHG_E!T70+TI_CO_E!T70+TI_BF_E!T70+TI_GW_E!T70+TI_RPI_E!T70+TI_PF_E!T70+TI_BKBPB_E!T70+TI_CL_E!T70+TI_BNG_E!T70+TI_LBB_E!T70+TI_CPP_E!T70+TI_GTL_E!T70+TI_NSP_E!T70</f>
        <v>0</v>
      </c>
      <c r="U70" s="10">
        <f>TI_EHG_E!U70+TI_CO_E!U70+TI_BF_E!U70+TI_GW_E!U70+TI_RPI_E!U70+TI_PF_E!U70+TI_BKBPB_E!U70+TI_CL_E!U70+TI_BNG_E!U70+TI_LBB_E!U70+TI_CPP_E!U70+TI_GTL_E!U70+TI_NSP_E!U70</f>
        <v>0</v>
      </c>
      <c r="V70" s="10">
        <f>TI_EHG_E!V70+TI_CO_E!V70+TI_BF_E!V70+TI_GW_E!V70+TI_RPI_E!V70+TI_PF_E!V70+TI_BKBPB_E!V70+TI_CL_E!V70+TI_BNG_E!V70+TI_LBB_E!V70+TI_CPP_E!V70+TI_GTL_E!V70+TI_NSP_E!V70</f>
        <v>0</v>
      </c>
      <c r="W70" s="10">
        <f>TI_EHG_E!W70+TI_CO_E!W70+TI_BF_E!W70+TI_GW_E!W70+TI_RPI_E!W70+TI_PF_E!W70+TI_BKBPB_E!W70+TI_CL_E!W70+TI_BNG_E!W70+TI_LBB_E!W70+TI_CPP_E!W70+TI_GTL_E!W70+TI_NSP_E!W70</f>
        <v>0</v>
      </c>
      <c r="X70" s="10">
        <f>TI_EHG_E!X70+TI_CO_E!X70+TI_BF_E!X70+TI_GW_E!X70+TI_RPI_E!X70+TI_PF_E!X70+TI_BKBPB_E!X70+TI_CL_E!X70+TI_BNG_E!X70+TI_LBB_E!X70+TI_CPP_E!X70+TI_GTL_E!X70+TI_NSP_E!X70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7.8579535683576944</v>
      </c>
      <c r="D71" s="37">
        <f t="shared" si="22"/>
        <v>18.91659501289768</v>
      </c>
      <c r="E71" s="37">
        <f t="shared" si="22"/>
        <v>11.010834049871022</v>
      </c>
      <c r="F71" s="37">
        <f t="shared" si="22"/>
        <v>2.1735167669819431</v>
      </c>
      <c r="G71" s="37">
        <f t="shared" si="22"/>
        <v>2.4840068787618228</v>
      </c>
      <c r="H71" s="37">
        <f t="shared" si="22"/>
        <v>3.1527085124677554</v>
      </c>
      <c r="I71" s="37">
        <f t="shared" si="22"/>
        <v>0.83594153052450548</v>
      </c>
      <c r="J71" s="37">
        <f t="shared" si="22"/>
        <v>4.0364574376612206</v>
      </c>
      <c r="K71" s="37">
        <f t="shared" si="22"/>
        <v>5.8277730008598452</v>
      </c>
      <c r="L71" s="37">
        <f t="shared" si="22"/>
        <v>0.28658641444539978</v>
      </c>
      <c r="M71" s="37">
        <f t="shared" si="22"/>
        <v>0.28658641444539978</v>
      </c>
      <c r="N71" s="37">
        <f t="shared" si="22"/>
        <v>1.4570077386070504</v>
      </c>
      <c r="O71" s="37">
        <f t="shared" si="22"/>
        <v>0.23886500429922611</v>
      </c>
      <c r="P71" s="37">
        <f t="shared" si="22"/>
        <v>0.54935511607910581</v>
      </c>
      <c r="Q71" s="37">
        <f t="shared" si="22"/>
        <v>0.64488392089423907</v>
      </c>
      <c r="R71" s="37">
        <f t="shared" si="22"/>
        <v>0.23886500429922619</v>
      </c>
      <c r="S71" s="37">
        <f t="shared" si="22"/>
        <v>1.0509888220120376</v>
      </c>
      <c r="T71" s="37">
        <f t="shared" si="22"/>
        <v>0.23516766981943249</v>
      </c>
      <c r="U71" s="37">
        <f t="shared" si="22"/>
        <v>0.220292347377472</v>
      </c>
      <c r="V71" s="37">
        <f t="shared" si="22"/>
        <v>0.44376612209802235</v>
      </c>
      <c r="W71" s="37">
        <f t="shared" si="22"/>
        <v>3.2072226999140148E-2</v>
      </c>
      <c r="X71" s="37">
        <f t="shared" ref="X71" si="23">SUM(X72:X73)</f>
        <v>7.9019776440240747E-2</v>
      </c>
    </row>
    <row r="72" spans="1:24" ht="11.25" customHeight="1" x14ac:dyDescent="0.2">
      <c r="A72" s="42" t="s">
        <v>131</v>
      </c>
      <c r="B72" s="9" t="s">
        <v>132</v>
      </c>
      <c r="C72" s="10">
        <f>TI_EHG_E!C72+TI_CO_E!C72+TI_BF_E!C72+TI_GW_E!C72+TI_RPI_E!C72+TI_PF_E!C72+TI_BKBPB_E!C72+TI_CL_E!C72+TI_BNG_E!C72+TI_LBB_E!C72+TI_CPP_E!C72+TI_GTL_E!C72+TI_NSP_E!C72</f>
        <v>7.8579535683576944</v>
      </c>
      <c r="D72" s="10">
        <f>TI_EHG_E!D72+TI_CO_E!D72+TI_BF_E!D72+TI_GW_E!D72+TI_RPI_E!D72+TI_PF_E!D72+TI_BKBPB_E!D72+TI_CL_E!D72+TI_BNG_E!D72+TI_LBB_E!D72+TI_CPP_E!D72+TI_GTL_E!D72+TI_NSP_E!D72</f>
        <v>18.91659501289768</v>
      </c>
      <c r="E72" s="10">
        <f>TI_EHG_E!E72+TI_CO_E!E72+TI_BF_E!E72+TI_GW_E!E72+TI_RPI_E!E72+TI_PF_E!E72+TI_BKBPB_E!E72+TI_CL_E!E72+TI_BNG_E!E72+TI_LBB_E!E72+TI_CPP_E!E72+TI_GTL_E!E72+TI_NSP_E!E72</f>
        <v>11.010834049871022</v>
      </c>
      <c r="F72" s="10">
        <f>TI_EHG_E!F72+TI_CO_E!F72+TI_BF_E!F72+TI_GW_E!F72+TI_RPI_E!F72+TI_PF_E!F72+TI_BKBPB_E!F72+TI_CL_E!F72+TI_BNG_E!F72+TI_LBB_E!F72+TI_CPP_E!F72+TI_GTL_E!F72+TI_NSP_E!F72</f>
        <v>2.1735167669819431</v>
      </c>
      <c r="G72" s="10">
        <f>TI_EHG_E!G72+TI_CO_E!G72+TI_BF_E!G72+TI_GW_E!G72+TI_RPI_E!G72+TI_PF_E!G72+TI_BKBPB_E!G72+TI_CL_E!G72+TI_BNG_E!G72+TI_LBB_E!G72+TI_CPP_E!G72+TI_GTL_E!G72+TI_NSP_E!G72</f>
        <v>2.4840068787618228</v>
      </c>
      <c r="H72" s="10">
        <f>TI_EHG_E!H72+TI_CO_E!H72+TI_BF_E!H72+TI_GW_E!H72+TI_RPI_E!H72+TI_PF_E!H72+TI_BKBPB_E!H72+TI_CL_E!H72+TI_BNG_E!H72+TI_LBB_E!H72+TI_CPP_E!H72+TI_GTL_E!H72+TI_NSP_E!H72</f>
        <v>3.1527085124677554</v>
      </c>
      <c r="I72" s="10">
        <f>TI_EHG_E!I72+TI_CO_E!I72+TI_BF_E!I72+TI_GW_E!I72+TI_RPI_E!I72+TI_PF_E!I72+TI_BKBPB_E!I72+TI_CL_E!I72+TI_BNG_E!I72+TI_LBB_E!I72+TI_CPP_E!I72+TI_GTL_E!I72+TI_NSP_E!I72</f>
        <v>0.83594153052450548</v>
      </c>
      <c r="J72" s="10">
        <f>TI_EHG_E!J72+TI_CO_E!J72+TI_BF_E!J72+TI_GW_E!J72+TI_RPI_E!J72+TI_PF_E!J72+TI_BKBPB_E!J72+TI_CL_E!J72+TI_BNG_E!J72+TI_LBB_E!J72+TI_CPP_E!J72+TI_GTL_E!J72+TI_NSP_E!J72</f>
        <v>4.0364574376612206</v>
      </c>
      <c r="K72" s="10">
        <f>TI_EHG_E!K72+TI_CO_E!K72+TI_BF_E!K72+TI_GW_E!K72+TI_RPI_E!K72+TI_PF_E!K72+TI_BKBPB_E!K72+TI_CL_E!K72+TI_BNG_E!K72+TI_LBB_E!K72+TI_CPP_E!K72+TI_GTL_E!K72+TI_NSP_E!K72</f>
        <v>5.8277730008598452</v>
      </c>
      <c r="L72" s="10">
        <f>TI_EHG_E!L72+TI_CO_E!L72+TI_BF_E!L72+TI_GW_E!L72+TI_RPI_E!L72+TI_PF_E!L72+TI_BKBPB_E!L72+TI_CL_E!L72+TI_BNG_E!L72+TI_LBB_E!L72+TI_CPP_E!L72+TI_GTL_E!L72+TI_NSP_E!L72</f>
        <v>0.28658641444539978</v>
      </c>
      <c r="M72" s="10">
        <f>TI_EHG_E!M72+TI_CO_E!M72+TI_BF_E!M72+TI_GW_E!M72+TI_RPI_E!M72+TI_PF_E!M72+TI_BKBPB_E!M72+TI_CL_E!M72+TI_BNG_E!M72+TI_LBB_E!M72+TI_CPP_E!M72+TI_GTL_E!M72+TI_NSP_E!M72</f>
        <v>0.28658641444539978</v>
      </c>
      <c r="N72" s="10">
        <f>TI_EHG_E!N72+TI_CO_E!N72+TI_BF_E!N72+TI_GW_E!N72+TI_RPI_E!N72+TI_PF_E!N72+TI_BKBPB_E!N72+TI_CL_E!N72+TI_BNG_E!N72+TI_LBB_E!N72+TI_CPP_E!N72+TI_GTL_E!N72+TI_NSP_E!N72</f>
        <v>1.4570077386070504</v>
      </c>
      <c r="O72" s="10">
        <f>TI_EHG_E!O72+TI_CO_E!O72+TI_BF_E!O72+TI_GW_E!O72+TI_RPI_E!O72+TI_PF_E!O72+TI_BKBPB_E!O72+TI_CL_E!O72+TI_BNG_E!O72+TI_LBB_E!O72+TI_CPP_E!O72+TI_GTL_E!O72+TI_NSP_E!O72</f>
        <v>0.23886500429922611</v>
      </c>
      <c r="P72" s="10">
        <f>TI_EHG_E!P72+TI_CO_E!P72+TI_BF_E!P72+TI_GW_E!P72+TI_RPI_E!P72+TI_PF_E!P72+TI_BKBPB_E!P72+TI_CL_E!P72+TI_BNG_E!P72+TI_LBB_E!P72+TI_CPP_E!P72+TI_GTL_E!P72+TI_NSP_E!P72</f>
        <v>0.54935511607910581</v>
      </c>
      <c r="Q72" s="10">
        <f>TI_EHG_E!Q72+TI_CO_E!Q72+TI_BF_E!Q72+TI_GW_E!Q72+TI_RPI_E!Q72+TI_PF_E!Q72+TI_BKBPB_E!Q72+TI_CL_E!Q72+TI_BNG_E!Q72+TI_LBB_E!Q72+TI_CPP_E!Q72+TI_GTL_E!Q72+TI_NSP_E!Q72</f>
        <v>0.64488392089423907</v>
      </c>
      <c r="R72" s="10">
        <f>TI_EHG_E!R72+TI_CO_E!R72+TI_BF_E!R72+TI_GW_E!R72+TI_RPI_E!R72+TI_PF_E!R72+TI_BKBPB_E!R72+TI_CL_E!R72+TI_BNG_E!R72+TI_LBB_E!R72+TI_CPP_E!R72+TI_GTL_E!R72+TI_NSP_E!R72</f>
        <v>0.23886500429922619</v>
      </c>
      <c r="S72" s="10">
        <f>TI_EHG_E!S72+TI_CO_E!S72+TI_BF_E!S72+TI_GW_E!S72+TI_RPI_E!S72+TI_PF_E!S72+TI_BKBPB_E!S72+TI_CL_E!S72+TI_BNG_E!S72+TI_LBB_E!S72+TI_CPP_E!S72+TI_GTL_E!S72+TI_NSP_E!S72</f>
        <v>1.0509888220120376</v>
      </c>
      <c r="T72" s="10">
        <f>TI_EHG_E!T72+TI_CO_E!T72+TI_BF_E!T72+TI_GW_E!T72+TI_RPI_E!T72+TI_PF_E!T72+TI_BKBPB_E!T72+TI_CL_E!T72+TI_BNG_E!T72+TI_LBB_E!T72+TI_CPP_E!T72+TI_GTL_E!T72+TI_NSP_E!T72</f>
        <v>0.23516766981943249</v>
      </c>
      <c r="U72" s="10">
        <f>TI_EHG_E!U72+TI_CO_E!U72+TI_BF_E!U72+TI_GW_E!U72+TI_RPI_E!U72+TI_PF_E!U72+TI_BKBPB_E!U72+TI_CL_E!U72+TI_BNG_E!U72+TI_LBB_E!U72+TI_CPP_E!U72+TI_GTL_E!U72+TI_NSP_E!U72</f>
        <v>0.220292347377472</v>
      </c>
      <c r="V72" s="10">
        <f>TI_EHG_E!V72+TI_CO_E!V72+TI_BF_E!V72+TI_GW_E!V72+TI_RPI_E!V72+TI_PF_E!V72+TI_BKBPB_E!V72+TI_CL_E!V72+TI_BNG_E!V72+TI_LBB_E!V72+TI_CPP_E!V72+TI_GTL_E!V72+TI_NSP_E!V72</f>
        <v>0.44376612209802235</v>
      </c>
      <c r="W72" s="10">
        <f>TI_EHG_E!W72+TI_CO_E!W72+TI_BF_E!W72+TI_GW_E!W72+TI_RPI_E!W72+TI_PF_E!W72+TI_BKBPB_E!W72+TI_CL_E!W72+TI_BNG_E!W72+TI_LBB_E!W72+TI_CPP_E!W72+TI_GTL_E!W72+TI_NSP_E!W72</f>
        <v>3.2072226999140148E-2</v>
      </c>
      <c r="X72" s="10">
        <f>TI_EHG_E!X72+TI_CO_E!X72+TI_BF_E!X72+TI_GW_E!X72+TI_RPI_E!X72+TI_PF_E!X72+TI_BKBPB_E!X72+TI_CL_E!X72+TI_BNG_E!X72+TI_LBB_E!X72+TI_CPP_E!X72+TI_GTL_E!X72+TI_NSP_E!X72</f>
        <v>7.9019776440240747E-2</v>
      </c>
    </row>
    <row r="73" spans="1:24" ht="11.25" customHeight="1" x14ac:dyDescent="0.2">
      <c r="A73" s="42" t="s">
        <v>133</v>
      </c>
      <c r="B73" s="9" t="s">
        <v>134</v>
      </c>
      <c r="C73" s="10">
        <f>TI_EHG_E!C73+TI_CO_E!C73+TI_BF_E!C73+TI_GW_E!C73+TI_RPI_E!C73+TI_PF_E!C73+TI_BKBPB_E!C73+TI_CL_E!C73+TI_BNG_E!C73+TI_LBB_E!C73+TI_CPP_E!C73+TI_GTL_E!C73+TI_NSP_E!C73</f>
        <v>0</v>
      </c>
      <c r="D73" s="10">
        <f>TI_EHG_E!D73+TI_CO_E!D73+TI_BF_E!D73+TI_GW_E!D73+TI_RPI_E!D73+TI_PF_E!D73+TI_BKBPB_E!D73+TI_CL_E!D73+TI_BNG_E!D73+TI_LBB_E!D73+TI_CPP_E!D73+TI_GTL_E!D73+TI_NSP_E!D73</f>
        <v>0</v>
      </c>
      <c r="E73" s="10">
        <f>TI_EHG_E!E73+TI_CO_E!E73+TI_BF_E!E73+TI_GW_E!E73+TI_RPI_E!E73+TI_PF_E!E73+TI_BKBPB_E!E73+TI_CL_E!E73+TI_BNG_E!E73+TI_LBB_E!E73+TI_CPP_E!E73+TI_GTL_E!E73+TI_NSP_E!E73</f>
        <v>0</v>
      </c>
      <c r="F73" s="10">
        <f>TI_EHG_E!F73+TI_CO_E!F73+TI_BF_E!F73+TI_GW_E!F73+TI_RPI_E!F73+TI_PF_E!F73+TI_BKBPB_E!F73+TI_CL_E!F73+TI_BNG_E!F73+TI_LBB_E!F73+TI_CPP_E!F73+TI_GTL_E!F73+TI_NSP_E!F73</f>
        <v>0</v>
      </c>
      <c r="G73" s="10">
        <f>TI_EHG_E!G73+TI_CO_E!G73+TI_BF_E!G73+TI_GW_E!G73+TI_RPI_E!G73+TI_PF_E!G73+TI_BKBPB_E!G73+TI_CL_E!G73+TI_BNG_E!G73+TI_LBB_E!G73+TI_CPP_E!G73+TI_GTL_E!G73+TI_NSP_E!G73</f>
        <v>0</v>
      </c>
      <c r="H73" s="10">
        <f>TI_EHG_E!H73+TI_CO_E!H73+TI_BF_E!H73+TI_GW_E!H73+TI_RPI_E!H73+TI_PF_E!H73+TI_BKBPB_E!H73+TI_CL_E!H73+TI_BNG_E!H73+TI_LBB_E!H73+TI_CPP_E!H73+TI_GTL_E!H73+TI_NSP_E!H73</f>
        <v>0</v>
      </c>
      <c r="I73" s="10">
        <f>TI_EHG_E!I73+TI_CO_E!I73+TI_BF_E!I73+TI_GW_E!I73+TI_RPI_E!I73+TI_PF_E!I73+TI_BKBPB_E!I73+TI_CL_E!I73+TI_BNG_E!I73+TI_LBB_E!I73+TI_CPP_E!I73+TI_GTL_E!I73+TI_NSP_E!I73</f>
        <v>0</v>
      </c>
      <c r="J73" s="10">
        <f>TI_EHG_E!J73+TI_CO_E!J73+TI_BF_E!J73+TI_GW_E!J73+TI_RPI_E!J73+TI_PF_E!J73+TI_BKBPB_E!J73+TI_CL_E!J73+TI_BNG_E!J73+TI_LBB_E!J73+TI_CPP_E!J73+TI_GTL_E!J73+TI_NSP_E!J73</f>
        <v>0</v>
      </c>
      <c r="K73" s="10">
        <f>TI_EHG_E!K73+TI_CO_E!K73+TI_BF_E!K73+TI_GW_E!K73+TI_RPI_E!K73+TI_PF_E!K73+TI_BKBPB_E!K73+TI_CL_E!K73+TI_BNG_E!K73+TI_LBB_E!K73+TI_CPP_E!K73+TI_GTL_E!K73+TI_NSP_E!K73</f>
        <v>0</v>
      </c>
      <c r="L73" s="10">
        <f>TI_EHG_E!L73+TI_CO_E!L73+TI_BF_E!L73+TI_GW_E!L73+TI_RPI_E!L73+TI_PF_E!L73+TI_BKBPB_E!L73+TI_CL_E!L73+TI_BNG_E!L73+TI_LBB_E!L73+TI_CPP_E!L73+TI_GTL_E!L73+TI_NSP_E!L73</f>
        <v>0</v>
      </c>
      <c r="M73" s="10">
        <f>TI_EHG_E!M73+TI_CO_E!M73+TI_BF_E!M73+TI_GW_E!M73+TI_RPI_E!M73+TI_PF_E!M73+TI_BKBPB_E!M73+TI_CL_E!M73+TI_BNG_E!M73+TI_LBB_E!M73+TI_CPP_E!M73+TI_GTL_E!M73+TI_NSP_E!M73</f>
        <v>0</v>
      </c>
      <c r="N73" s="10">
        <f>TI_EHG_E!N73+TI_CO_E!N73+TI_BF_E!N73+TI_GW_E!N73+TI_RPI_E!N73+TI_PF_E!N73+TI_BKBPB_E!N73+TI_CL_E!N73+TI_BNG_E!N73+TI_LBB_E!N73+TI_CPP_E!N73+TI_GTL_E!N73+TI_NSP_E!N73</f>
        <v>0</v>
      </c>
      <c r="O73" s="10">
        <f>TI_EHG_E!O73+TI_CO_E!O73+TI_BF_E!O73+TI_GW_E!O73+TI_RPI_E!O73+TI_PF_E!O73+TI_BKBPB_E!O73+TI_CL_E!O73+TI_BNG_E!O73+TI_LBB_E!O73+TI_CPP_E!O73+TI_GTL_E!O73+TI_NSP_E!O73</f>
        <v>0</v>
      </c>
      <c r="P73" s="10">
        <f>TI_EHG_E!P73+TI_CO_E!P73+TI_BF_E!P73+TI_GW_E!P73+TI_RPI_E!P73+TI_PF_E!P73+TI_BKBPB_E!P73+TI_CL_E!P73+TI_BNG_E!P73+TI_LBB_E!P73+TI_CPP_E!P73+TI_GTL_E!P73+TI_NSP_E!P73</f>
        <v>0</v>
      </c>
      <c r="Q73" s="10">
        <f>TI_EHG_E!Q73+TI_CO_E!Q73+TI_BF_E!Q73+TI_GW_E!Q73+TI_RPI_E!Q73+TI_PF_E!Q73+TI_BKBPB_E!Q73+TI_CL_E!Q73+TI_BNG_E!Q73+TI_LBB_E!Q73+TI_CPP_E!Q73+TI_GTL_E!Q73+TI_NSP_E!Q73</f>
        <v>0</v>
      </c>
      <c r="R73" s="10">
        <f>TI_EHG_E!R73+TI_CO_E!R73+TI_BF_E!R73+TI_GW_E!R73+TI_RPI_E!R73+TI_PF_E!R73+TI_BKBPB_E!R73+TI_CL_E!R73+TI_BNG_E!R73+TI_LBB_E!R73+TI_CPP_E!R73+TI_GTL_E!R73+TI_NSP_E!R73</f>
        <v>0</v>
      </c>
      <c r="S73" s="10">
        <f>TI_EHG_E!S73+TI_CO_E!S73+TI_BF_E!S73+TI_GW_E!S73+TI_RPI_E!S73+TI_PF_E!S73+TI_BKBPB_E!S73+TI_CL_E!S73+TI_BNG_E!S73+TI_LBB_E!S73+TI_CPP_E!S73+TI_GTL_E!S73+TI_NSP_E!S73</f>
        <v>0</v>
      </c>
      <c r="T73" s="10">
        <f>TI_EHG_E!T73+TI_CO_E!T73+TI_BF_E!T73+TI_GW_E!T73+TI_RPI_E!T73+TI_PF_E!T73+TI_BKBPB_E!T73+TI_CL_E!T73+TI_BNG_E!T73+TI_LBB_E!T73+TI_CPP_E!T73+TI_GTL_E!T73+TI_NSP_E!T73</f>
        <v>0</v>
      </c>
      <c r="U73" s="10">
        <f>TI_EHG_E!U73+TI_CO_E!U73+TI_BF_E!U73+TI_GW_E!U73+TI_RPI_E!U73+TI_PF_E!U73+TI_BKBPB_E!U73+TI_CL_E!U73+TI_BNG_E!U73+TI_LBB_E!U73+TI_CPP_E!U73+TI_GTL_E!U73+TI_NSP_E!U73</f>
        <v>0</v>
      </c>
      <c r="V73" s="10">
        <f>TI_EHG_E!V73+TI_CO_E!V73+TI_BF_E!V73+TI_GW_E!V73+TI_RPI_E!V73+TI_PF_E!V73+TI_BKBPB_E!V73+TI_CL_E!V73+TI_BNG_E!V73+TI_LBB_E!V73+TI_CPP_E!V73+TI_GTL_E!V73+TI_NSP_E!V73</f>
        <v>0</v>
      </c>
      <c r="W73" s="10">
        <f>TI_EHG_E!W73+TI_CO_E!W73+TI_BF_E!W73+TI_GW_E!W73+TI_RPI_E!W73+TI_PF_E!W73+TI_BKBPB_E!W73+TI_CL_E!W73+TI_BNG_E!W73+TI_LBB_E!W73+TI_CPP_E!W73+TI_GTL_E!W73+TI_NSP_E!W73</f>
        <v>0</v>
      </c>
      <c r="X73" s="10">
        <f>TI_EHG_E!X73+TI_CO_E!X73+TI_BF_E!X73+TI_GW_E!X73+TI_RPI_E!X73+TI_PF_E!X73+TI_BKBPB_E!X73+TI_CL_E!X73+TI_BNG_E!X73+TI_LBB_E!X73+TI_CPP_E!X73+TI_GTL_E!X73+TI_NSP_E!X73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TI_EHG_E!C74+TI_CO_E!C74+TI_BF_E!C74+TI_GW_E!C74+TI_RPI_E!C74+TI_PF_E!C74+TI_BKBPB_E!C74+TI_CL_E!C74+TI_BNG_E!C74+TI_LBB_E!C74+TI_CPP_E!C74+TI_GTL_E!C74+TI_NSP_E!C74</f>
        <v>1407.3946689595871</v>
      </c>
      <c r="D74" s="37">
        <f>TI_EHG_E!D74+TI_CO_E!D74+TI_BF_E!D74+TI_GW_E!D74+TI_RPI_E!D74+TI_PF_E!D74+TI_BKBPB_E!D74+TI_CL_E!D74+TI_BNG_E!D74+TI_LBB_E!D74+TI_CPP_E!D74+TI_GTL_E!D74+TI_NSP_E!D74</f>
        <v>1404.8151332760101</v>
      </c>
      <c r="E74" s="37">
        <f>TI_EHG_E!E74+TI_CO_E!E74+TI_BF_E!E74+TI_GW_E!E74+TI_RPI_E!E74+TI_PF_E!E74+TI_BKBPB_E!E74+TI_CL_E!E74+TI_BNG_E!E74+TI_LBB_E!E74+TI_CPP_E!E74+TI_GTL_E!E74+TI_NSP_E!E74</f>
        <v>1422.0980223559759</v>
      </c>
      <c r="F74" s="37">
        <f>TI_EHG_E!F74+TI_CO_E!F74+TI_BF_E!F74+TI_GW_E!F74+TI_RPI_E!F74+TI_PF_E!F74+TI_BKBPB_E!F74+TI_CL_E!F74+TI_BNG_E!F74+TI_LBB_E!F74+TI_CPP_E!F74+TI_GTL_E!F74+TI_NSP_E!F74</f>
        <v>1265.5202063628551</v>
      </c>
      <c r="G74" s="37">
        <f>TI_EHG_E!G74+TI_CO_E!G74+TI_BF_E!G74+TI_GW_E!G74+TI_RPI_E!G74+TI_PF_E!G74+TI_BKBPB_E!G74+TI_CL_E!G74+TI_BNG_E!G74+TI_LBB_E!G74+TI_CPP_E!G74+TI_GTL_E!G74+TI_NSP_E!G74</f>
        <v>1431.1263972484951</v>
      </c>
      <c r="H74" s="37">
        <f>TI_EHG_E!H74+TI_CO_E!H74+TI_BF_E!H74+TI_GW_E!H74+TI_RPI_E!H74+TI_PF_E!H74+TI_BKBPB_E!H74+TI_CL_E!H74+TI_BNG_E!H74+TI_LBB_E!H74+TI_CPP_E!H74+TI_GTL_E!H74+TI_NSP_E!H74</f>
        <v>1432.932072226999</v>
      </c>
      <c r="I74" s="37">
        <f>TI_EHG_E!I74+TI_CO_E!I74+TI_BF_E!I74+TI_GW_E!I74+TI_RPI_E!I74+TI_PF_E!I74+TI_BKBPB_E!I74+TI_CL_E!I74+TI_BNG_E!I74+TI_LBB_E!I74+TI_CPP_E!I74+TI_GTL_E!I74+TI_NSP_E!I74</f>
        <v>1452.794496990542</v>
      </c>
      <c r="J74" s="37">
        <f>TI_EHG_E!J74+TI_CO_E!J74+TI_BF_E!J74+TI_GW_E!J74+TI_RPI_E!J74+TI_PF_E!J74+TI_BKBPB_E!J74+TI_CL_E!J74+TI_BNG_E!J74+TI_LBB_E!J74+TI_CPP_E!J74+TI_GTL_E!J74+TI_NSP_E!J74</f>
        <v>1988.564058469475</v>
      </c>
      <c r="K74" s="37">
        <f>TI_EHG_E!K74+TI_CO_E!K74+TI_BF_E!K74+TI_GW_E!K74+TI_RPI_E!K74+TI_PF_E!K74+TI_BKBPB_E!K74+TI_CL_E!K74+TI_BNG_E!K74+TI_LBB_E!K74+TI_CPP_E!K74+TI_GTL_E!K74+TI_NSP_E!K74</f>
        <v>2895.7867583834909</v>
      </c>
      <c r="L74" s="37">
        <f>TI_EHG_E!L74+TI_CO_E!L74+TI_BF_E!L74+TI_GW_E!L74+TI_RPI_E!L74+TI_PF_E!L74+TI_BKBPB_E!L74+TI_CL_E!L74+TI_BNG_E!L74+TI_LBB_E!L74+TI_CPP_E!L74+TI_GTL_E!L74+TI_NSP_E!L74</f>
        <v>2979.6</v>
      </c>
      <c r="M74" s="37">
        <f>TI_EHG_E!M74+TI_CO_E!M74+TI_BF_E!M74+TI_GW_E!M74+TI_RPI_E!M74+TI_PF_E!M74+TI_BKBPB_E!M74+TI_CL_E!M74+TI_BNG_E!M74+TI_LBB_E!M74+TI_CPP_E!M74+TI_GTL_E!M74+TI_NSP_E!M74</f>
        <v>2922.830008598452</v>
      </c>
      <c r="N74" s="37">
        <f>TI_EHG_E!N74+TI_CO_E!N74+TI_BF_E!N74+TI_GW_E!N74+TI_RPI_E!N74+TI_PF_E!N74+TI_BKBPB_E!N74+TI_CL_E!N74+TI_BNG_E!N74+TI_LBB_E!N74+TI_CPP_E!N74+TI_GTL_E!N74+TI_NSP_E!N74</f>
        <v>2978.9</v>
      </c>
      <c r="O74" s="37">
        <f>TI_EHG_E!O74+TI_CO_E!O74+TI_BF_E!O74+TI_GW_E!O74+TI_RPI_E!O74+TI_PF_E!O74+TI_BKBPB_E!O74+TI_CL_E!O74+TI_BNG_E!O74+TI_LBB_E!O74+TI_CPP_E!O74+TI_GTL_E!O74+TI_NSP_E!O74</f>
        <v>3008.4900257953568</v>
      </c>
      <c r="P74" s="37">
        <f>TI_EHG_E!P74+TI_CO_E!P74+TI_BF_E!P74+TI_GW_E!P74+TI_RPI_E!P74+TI_PF_E!P74+TI_BKBPB_E!P74+TI_CL_E!P74+TI_BNG_E!P74+TI_LBB_E!P74+TI_CPP_E!P74+TI_GTL_E!P74+TI_NSP_E!P74</f>
        <v>2922.2</v>
      </c>
      <c r="Q74" s="37">
        <f>TI_EHG_E!Q74+TI_CO_E!Q74+TI_BF_E!Q74+TI_GW_E!Q74+TI_RPI_E!Q74+TI_PF_E!Q74+TI_BKBPB_E!Q74+TI_CL_E!Q74+TI_BNG_E!Q74+TI_LBB_E!Q74+TI_CPP_E!Q74+TI_GTL_E!Q74+TI_NSP_E!Q74</f>
        <v>2941.2</v>
      </c>
      <c r="R74" s="37">
        <f>TI_EHG_E!R74+TI_CO_E!R74+TI_BF_E!R74+TI_GW_E!R74+TI_RPI_E!R74+TI_PF_E!R74+TI_BKBPB_E!R74+TI_CL_E!R74+TI_BNG_E!R74+TI_LBB_E!R74+TI_CPP_E!R74+TI_GTL_E!R74+TI_NSP_E!R74</f>
        <v>2940.099999999999</v>
      </c>
      <c r="S74" s="37">
        <f>TI_EHG_E!S74+TI_CO_E!S74+TI_BF_E!S74+TI_GW_E!S74+TI_RPI_E!S74+TI_PF_E!S74+TI_BKBPB_E!S74+TI_CL_E!S74+TI_BNG_E!S74+TI_LBB_E!S74+TI_CPP_E!S74+TI_GTL_E!S74+TI_NSP_E!S74</f>
        <v>2810.7</v>
      </c>
      <c r="T74" s="37">
        <f>TI_EHG_E!T74+TI_CO_E!T74+TI_BF_E!T74+TI_GW_E!T74+TI_RPI_E!T74+TI_PF_E!T74+TI_BKBPB_E!T74+TI_CL_E!T74+TI_BNG_E!T74+TI_LBB_E!T74+TI_CPP_E!T74+TI_GTL_E!T74+TI_NSP_E!T74</f>
        <v>2907</v>
      </c>
      <c r="U74" s="37">
        <f>TI_EHG_E!U74+TI_CO_E!U74+TI_BF_E!U74+TI_GW_E!U74+TI_RPI_E!U74+TI_PF_E!U74+TI_BKBPB_E!U74+TI_CL_E!U74+TI_BNG_E!U74+TI_LBB_E!U74+TI_CPP_E!U74+TI_GTL_E!U74+TI_NSP_E!U74</f>
        <v>2877</v>
      </c>
      <c r="V74" s="37">
        <f>TI_EHG_E!V74+TI_CO_E!V74+TI_BF_E!V74+TI_GW_E!V74+TI_RPI_E!V74+TI_PF_E!V74+TI_BKBPB_E!V74+TI_CL_E!V74+TI_BNG_E!V74+TI_LBB_E!V74+TI_CPP_E!V74+TI_GTL_E!V74+TI_NSP_E!V74</f>
        <v>2846</v>
      </c>
      <c r="W74" s="37">
        <f>TI_EHG_E!W74+TI_CO_E!W74+TI_BF_E!W74+TI_GW_E!W74+TI_RPI_E!W74+TI_PF_E!W74+TI_BKBPB_E!W74+TI_CL_E!W74+TI_BNG_E!W74+TI_LBB_E!W74+TI_CPP_E!W74+TI_GTL_E!W74+TI_NSP_E!W74</f>
        <v>2887</v>
      </c>
      <c r="X74" s="37">
        <f>TI_EHG_E!X74+TI_CO_E!X74+TI_BF_E!X74+TI_GW_E!X74+TI_RPI_E!X74+TI_PF_E!X74+TI_BKBPB_E!X74+TI_CL_E!X74+TI_BNG_E!X74+TI_LBB_E!X74+TI_CPP_E!X74+TI_GTL_E!X74+TI_NSP_E!X74</f>
        <v>2866</v>
      </c>
    </row>
    <row r="75" spans="1:24" ht="11.25" customHeight="1" x14ac:dyDescent="0.2">
      <c r="A75" s="35" t="s">
        <v>137</v>
      </c>
      <c r="B75" s="36" t="s">
        <v>138</v>
      </c>
      <c r="C75" s="37">
        <f>TI_EHG_E!C75+TI_CO_E!C75+TI_BF_E!C75+TI_GW_E!C75+TI_RPI_E!C75+TI_PF_E!C75+TI_BKBPB_E!C75+TI_CL_E!C75+TI_BNG_E!C75+TI_LBB_E!C75+TI_CPP_E!C75+TI_GTL_E!C75+TI_NSP_E!C75</f>
        <v>0</v>
      </c>
      <c r="D75" s="37">
        <f>TI_EHG_E!D75+TI_CO_E!D75+TI_BF_E!D75+TI_GW_E!D75+TI_RPI_E!D75+TI_PF_E!D75+TI_BKBPB_E!D75+TI_CL_E!D75+TI_BNG_E!D75+TI_LBB_E!D75+TI_CPP_E!D75+TI_GTL_E!D75+TI_NSP_E!D75</f>
        <v>0</v>
      </c>
      <c r="E75" s="37">
        <f>TI_EHG_E!E75+TI_CO_E!E75+TI_BF_E!E75+TI_GW_E!E75+TI_RPI_E!E75+TI_PF_E!E75+TI_BKBPB_E!E75+TI_CL_E!E75+TI_BNG_E!E75+TI_LBB_E!E75+TI_CPP_E!E75+TI_GTL_E!E75+TI_NSP_E!E75</f>
        <v>0</v>
      </c>
      <c r="F75" s="37">
        <f>TI_EHG_E!F75+TI_CO_E!F75+TI_BF_E!F75+TI_GW_E!F75+TI_RPI_E!F75+TI_PF_E!F75+TI_BKBPB_E!F75+TI_CL_E!F75+TI_BNG_E!F75+TI_LBB_E!F75+TI_CPP_E!F75+TI_GTL_E!F75+TI_NSP_E!F75</f>
        <v>0</v>
      </c>
      <c r="G75" s="37">
        <f>TI_EHG_E!G75+TI_CO_E!G75+TI_BF_E!G75+TI_GW_E!G75+TI_RPI_E!G75+TI_PF_E!G75+TI_BKBPB_E!G75+TI_CL_E!G75+TI_BNG_E!G75+TI_LBB_E!G75+TI_CPP_E!G75+TI_GTL_E!G75+TI_NSP_E!G75</f>
        <v>0</v>
      </c>
      <c r="H75" s="37">
        <f>TI_EHG_E!H75+TI_CO_E!H75+TI_BF_E!H75+TI_GW_E!H75+TI_RPI_E!H75+TI_PF_E!H75+TI_BKBPB_E!H75+TI_CL_E!H75+TI_BNG_E!H75+TI_LBB_E!H75+TI_CPP_E!H75+TI_GTL_E!H75+TI_NSP_E!H75</f>
        <v>0</v>
      </c>
      <c r="I75" s="37">
        <f>TI_EHG_E!I75+TI_CO_E!I75+TI_BF_E!I75+TI_GW_E!I75+TI_RPI_E!I75+TI_PF_E!I75+TI_BKBPB_E!I75+TI_CL_E!I75+TI_BNG_E!I75+TI_LBB_E!I75+TI_CPP_E!I75+TI_GTL_E!I75+TI_NSP_E!I75</f>
        <v>0</v>
      </c>
      <c r="J75" s="37">
        <f>TI_EHG_E!J75+TI_CO_E!J75+TI_BF_E!J75+TI_GW_E!J75+TI_RPI_E!J75+TI_PF_E!J75+TI_BKBPB_E!J75+TI_CL_E!J75+TI_BNG_E!J75+TI_LBB_E!J75+TI_CPP_E!J75+TI_GTL_E!J75+TI_NSP_E!J75</f>
        <v>0</v>
      </c>
      <c r="K75" s="37">
        <f>TI_EHG_E!K75+TI_CO_E!K75+TI_BF_E!K75+TI_GW_E!K75+TI_RPI_E!K75+TI_PF_E!K75+TI_BKBPB_E!K75+TI_CL_E!K75+TI_BNG_E!K75+TI_LBB_E!K75+TI_CPP_E!K75+TI_GTL_E!K75+TI_NSP_E!K75</f>
        <v>0</v>
      </c>
      <c r="L75" s="37">
        <f>TI_EHG_E!L75+TI_CO_E!L75+TI_BF_E!L75+TI_GW_E!L75+TI_RPI_E!L75+TI_PF_E!L75+TI_BKBPB_E!L75+TI_CL_E!L75+TI_BNG_E!L75+TI_LBB_E!L75+TI_CPP_E!L75+TI_GTL_E!L75+TI_NSP_E!L75</f>
        <v>0</v>
      </c>
      <c r="M75" s="37">
        <f>TI_EHG_E!M75+TI_CO_E!M75+TI_BF_E!M75+TI_GW_E!M75+TI_RPI_E!M75+TI_PF_E!M75+TI_BKBPB_E!M75+TI_CL_E!M75+TI_BNG_E!M75+TI_LBB_E!M75+TI_CPP_E!M75+TI_GTL_E!M75+TI_NSP_E!M75</f>
        <v>0</v>
      </c>
      <c r="N75" s="37">
        <f>TI_EHG_E!N75+TI_CO_E!N75+TI_BF_E!N75+TI_GW_E!N75+TI_RPI_E!N75+TI_PF_E!N75+TI_BKBPB_E!N75+TI_CL_E!N75+TI_BNG_E!N75+TI_LBB_E!N75+TI_CPP_E!N75+TI_GTL_E!N75+TI_NSP_E!N75</f>
        <v>0</v>
      </c>
      <c r="O75" s="37">
        <f>TI_EHG_E!O75+TI_CO_E!O75+TI_BF_E!O75+TI_GW_E!O75+TI_RPI_E!O75+TI_PF_E!O75+TI_BKBPB_E!O75+TI_CL_E!O75+TI_BNG_E!O75+TI_LBB_E!O75+TI_CPP_E!O75+TI_GTL_E!O75+TI_NSP_E!O75</f>
        <v>0</v>
      </c>
      <c r="P75" s="37">
        <f>TI_EHG_E!P75+TI_CO_E!P75+TI_BF_E!P75+TI_GW_E!P75+TI_RPI_E!P75+TI_PF_E!P75+TI_BKBPB_E!P75+TI_CL_E!P75+TI_BNG_E!P75+TI_LBB_E!P75+TI_CPP_E!P75+TI_GTL_E!P75+TI_NSP_E!P75</f>
        <v>0</v>
      </c>
      <c r="Q75" s="37">
        <f>TI_EHG_E!Q75+TI_CO_E!Q75+TI_BF_E!Q75+TI_GW_E!Q75+TI_RPI_E!Q75+TI_PF_E!Q75+TI_BKBPB_E!Q75+TI_CL_E!Q75+TI_BNG_E!Q75+TI_LBB_E!Q75+TI_CPP_E!Q75+TI_GTL_E!Q75+TI_NSP_E!Q75</f>
        <v>0</v>
      </c>
      <c r="R75" s="37">
        <f>TI_EHG_E!R75+TI_CO_E!R75+TI_BF_E!R75+TI_GW_E!R75+TI_RPI_E!R75+TI_PF_E!R75+TI_BKBPB_E!R75+TI_CL_E!R75+TI_BNG_E!R75+TI_LBB_E!R75+TI_CPP_E!R75+TI_GTL_E!R75+TI_NSP_E!R75</f>
        <v>0</v>
      </c>
      <c r="S75" s="37">
        <f>TI_EHG_E!S75+TI_CO_E!S75+TI_BF_E!S75+TI_GW_E!S75+TI_RPI_E!S75+TI_PF_E!S75+TI_BKBPB_E!S75+TI_CL_E!S75+TI_BNG_E!S75+TI_LBB_E!S75+TI_CPP_E!S75+TI_GTL_E!S75+TI_NSP_E!S75</f>
        <v>0</v>
      </c>
      <c r="T75" s="37">
        <f>TI_EHG_E!T75+TI_CO_E!T75+TI_BF_E!T75+TI_GW_E!T75+TI_RPI_E!T75+TI_PF_E!T75+TI_BKBPB_E!T75+TI_CL_E!T75+TI_BNG_E!T75+TI_LBB_E!T75+TI_CPP_E!T75+TI_GTL_E!T75+TI_NSP_E!T75</f>
        <v>0</v>
      </c>
      <c r="U75" s="37">
        <f>TI_EHG_E!U75+TI_CO_E!U75+TI_BF_E!U75+TI_GW_E!U75+TI_RPI_E!U75+TI_PF_E!U75+TI_BKBPB_E!U75+TI_CL_E!U75+TI_BNG_E!U75+TI_LBB_E!U75+TI_CPP_E!U75+TI_GTL_E!U75+TI_NSP_E!U75</f>
        <v>0</v>
      </c>
      <c r="V75" s="37">
        <f>TI_EHG_E!V75+TI_CO_E!V75+TI_BF_E!V75+TI_GW_E!V75+TI_RPI_E!V75+TI_PF_E!V75+TI_BKBPB_E!V75+TI_CL_E!V75+TI_BNG_E!V75+TI_LBB_E!V75+TI_CPP_E!V75+TI_GTL_E!V75+TI_NSP_E!V75</f>
        <v>0</v>
      </c>
      <c r="W75" s="37">
        <f>TI_EHG_E!W75+TI_CO_E!W75+TI_BF_E!W75+TI_GW_E!W75+TI_RPI_E!W75+TI_PF_E!W75+TI_BKBPB_E!W75+TI_CL_E!W75+TI_BNG_E!W75+TI_LBB_E!W75+TI_CPP_E!W75+TI_GTL_E!W75+TI_NSP_E!W75</f>
        <v>0</v>
      </c>
      <c r="X75" s="37">
        <f>TI_EHG_E!X75+TI_CO_E!X75+TI_BF_E!X75+TI_GW_E!X75+TI_RPI_E!X75+TI_PF_E!X75+TI_BKBPB_E!X75+TI_CL_E!X75+TI_BNG_E!X75+TI_LBB_E!X75+TI_CPP_E!X75+TI_GTL_E!X75+TI_NSP_E!X75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TI_EHG_E!C76+TI_CO_E!C76+TI_BF_E!C76+TI_GW_E!C76+TI_RPI_E!C76+TI_PF_E!C76+TI_BKBPB_E!C76+TI_CL_E!C76+TI_BNG_E!C76+TI_LBB_E!C76+TI_CPP_E!C76+TI_GTL_E!C76+TI_NSP_E!C76</f>
        <v>0</v>
      </c>
      <c r="D76" s="40">
        <f>TI_EHG_E!D76+TI_CO_E!D76+TI_BF_E!D76+TI_GW_E!D76+TI_RPI_E!D76+TI_PF_E!D76+TI_BKBPB_E!D76+TI_CL_E!D76+TI_BNG_E!D76+TI_LBB_E!D76+TI_CPP_E!D76+TI_GTL_E!D76+TI_NSP_E!D76</f>
        <v>0</v>
      </c>
      <c r="E76" s="40">
        <f>TI_EHG_E!E76+TI_CO_E!E76+TI_BF_E!E76+TI_GW_E!E76+TI_RPI_E!E76+TI_PF_E!E76+TI_BKBPB_E!E76+TI_CL_E!E76+TI_BNG_E!E76+TI_LBB_E!E76+TI_CPP_E!E76+TI_GTL_E!E76+TI_NSP_E!E76</f>
        <v>0</v>
      </c>
      <c r="F76" s="40">
        <f>TI_EHG_E!F76+TI_CO_E!F76+TI_BF_E!F76+TI_GW_E!F76+TI_RPI_E!F76+TI_PF_E!F76+TI_BKBPB_E!F76+TI_CL_E!F76+TI_BNG_E!F76+TI_LBB_E!F76+TI_CPP_E!F76+TI_GTL_E!F76+TI_NSP_E!F76</f>
        <v>0</v>
      </c>
      <c r="G76" s="40">
        <f>TI_EHG_E!G76+TI_CO_E!G76+TI_BF_E!G76+TI_GW_E!G76+TI_RPI_E!G76+TI_PF_E!G76+TI_BKBPB_E!G76+TI_CL_E!G76+TI_BNG_E!G76+TI_LBB_E!G76+TI_CPP_E!G76+TI_GTL_E!G76+TI_NSP_E!G76</f>
        <v>0</v>
      </c>
      <c r="H76" s="40">
        <f>TI_EHG_E!H76+TI_CO_E!H76+TI_BF_E!H76+TI_GW_E!H76+TI_RPI_E!H76+TI_PF_E!H76+TI_BKBPB_E!H76+TI_CL_E!H76+TI_BNG_E!H76+TI_LBB_E!H76+TI_CPP_E!H76+TI_GTL_E!H76+TI_NSP_E!H76</f>
        <v>0</v>
      </c>
      <c r="I76" s="40">
        <f>TI_EHG_E!I76+TI_CO_E!I76+TI_BF_E!I76+TI_GW_E!I76+TI_RPI_E!I76+TI_PF_E!I76+TI_BKBPB_E!I76+TI_CL_E!I76+TI_BNG_E!I76+TI_LBB_E!I76+TI_CPP_E!I76+TI_GTL_E!I76+TI_NSP_E!I76</f>
        <v>0</v>
      </c>
      <c r="J76" s="40">
        <f>TI_EHG_E!J76+TI_CO_E!J76+TI_BF_E!J76+TI_GW_E!J76+TI_RPI_E!J76+TI_PF_E!J76+TI_BKBPB_E!J76+TI_CL_E!J76+TI_BNG_E!J76+TI_LBB_E!J76+TI_CPP_E!J76+TI_GTL_E!J76+TI_NSP_E!J76</f>
        <v>0</v>
      </c>
      <c r="K76" s="40">
        <f>TI_EHG_E!K76+TI_CO_E!K76+TI_BF_E!K76+TI_GW_E!K76+TI_RPI_E!K76+TI_PF_E!K76+TI_BKBPB_E!K76+TI_CL_E!K76+TI_BNG_E!K76+TI_LBB_E!K76+TI_CPP_E!K76+TI_GTL_E!K76+TI_NSP_E!K76</f>
        <v>0</v>
      </c>
      <c r="L76" s="40">
        <f>TI_EHG_E!L76+TI_CO_E!L76+TI_BF_E!L76+TI_GW_E!L76+TI_RPI_E!L76+TI_PF_E!L76+TI_BKBPB_E!L76+TI_CL_E!L76+TI_BNG_E!L76+TI_LBB_E!L76+TI_CPP_E!L76+TI_GTL_E!L76+TI_NSP_E!L76</f>
        <v>30.524505588993978</v>
      </c>
      <c r="M76" s="40">
        <f>TI_EHG_E!M76+TI_CO_E!M76+TI_BF_E!M76+TI_GW_E!M76+TI_RPI_E!M76+TI_PF_E!M76+TI_BKBPB_E!M76+TI_CL_E!M76+TI_BNG_E!M76+TI_LBB_E!M76+TI_CPP_E!M76+TI_GTL_E!M76+TI_NSP_E!M76</f>
        <v>40.240756663800511</v>
      </c>
      <c r="N76" s="40">
        <f>TI_EHG_E!N76+TI_CO_E!N76+TI_BF_E!N76+TI_GW_E!N76+TI_RPI_E!N76+TI_PF_E!N76+TI_BKBPB_E!N76+TI_CL_E!N76+TI_BNG_E!N76+TI_LBB_E!N76+TI_CPP_E!N76+TI_GTL_E!N76+TI_NSP_E!N76</f>
        <v>24.333619948409289</v>
      </c>
      <c r="O76" s="40">
        <f>TI_EHG_E!O76+TI_CO_E!O76+TI_BF_E!O76+TI_GW_E!O76+TI_RPI_E!O76+TI_PF_E!O76+TI_BKBPB_E!O76+TI_CL_E!O76+TI_BNG_E!O76+TI_LBB_E!O76+TI_CPP_E!O76+TI_GTL_E!O76+TI_NSP_E!O76</f>
        <v>30.266552020636279</v>
      </c>
      <c r="P76" s="40">
        <f>TI_EHG_E!P76+TI_CO_E!P76+TI_BF_E!P76+TI_GW_E!P76+TI_RPI_E!P76+TI_PF_E!P76+TI_BKBPB_E!P76+TI_CL_E!P76+TI_BNG_E!P76+TI_LBB_E!P76+TI_CPP_E!P76+TI_GTL_E!P76+TI_NSP_E!P76</f>
        <v>39.208942390369728</v>
      </c>
      <c r="Q76" s="40">
        <f>TI_EHG_E!Q76+TI_CO_E!Q76+TI_BF_E!Q76+TI_GW_E!Q76+TI_RPI_E!Q76+TI_PF_E!Q76+TI_BKBPB_E!Q76+TI_CL_E!Q76+TI_BNG_E!Q76+TI_LBB_E!Q76+TI_CPP_E!Q76+TI_GTL_E!Q76+TI_NSP_E!Q76</f>
        <v>52.966466036113488</v>
      </c>
      <c r="R76" s="40">
        <f>TI_EHG_E!R76+TI_CO_E!R76+TI_BF_E!R76+TI_GW_E!R76+TI_RPI_E!R76+TI_PF_E!R76+TI_BKBPB_E!R76+TI_CL_E!R76+TI_BNG_E!R76+TI_LBB_E!R76+TI_CPP_E!R76+TI_GTL_E!R76+TI_NSP_E!R76</f>
        <v>41.788478073946678</v>
      </c>
      <c r="S76" s="40">
        <f>TI_EHG_E!S76+TI_CO_E!S76+TI_BF_E!S76+TI_GW_E!S76+TI_RPI_E!S76+TI_PF_E!S76+TI_BKBPB_E!S76+TI_CL_E!S76+TI_BNG_E!S76+TI_LBB_E!S76+TI_CPP_E!S76+TI_GTL_E!S76+TI_NSP_E!S76</f>
        <v>56.749785038693027</v>
      </c>
      <c r="T76" s="40">
        <f>TI_EHG_E!T76+TI_CO_E!T76+TI_BF_E!T76+TI_GW_E!T76+TI_RPI_E!T76+TI_PF_E!T76+TI_BKBPB_E!T76+TI_CL_E!T76+TI_BNG_E!T76+TI_LBB_E!T76+TI_CPP_E!T76+TI_GTL_E!T76+TI_NSP_E!T76</f>
        <v>40.105245055889938</v>
      </c>
      <c r="U76" s="40">
        <f>TI_EHG_E!U76+TI_CO_E!U76+TI_BF_E!U76+TI_GW_E!U76+TI_RPI_E!U76+TI_PF_E!U76+TI_BKBPB_E!U76+TI_CL_E!U76+TI_BNG_E!U76+TI_LBB_E!U76+TI_CPP_E!U76+TI_GTL_E!U76+TI_NSP_E!U76</f>
        <v>48.414187446259668</v>
      </c>
      <c r="V76" s="40">
        <f>TI_EHG_E!V76+TI_CO_E!V76+TI_BF_E!V76+TI_GW_E!V76+TI_RPI_E!V76+TI_PF_E!V76+TI_BKBPB_E!V76+TI_CL_E!V76+TI_BNG_E!V76+TI_LBB_E!V76+TI_CPP_E!V76+TI_GTL_E!V76+TI_NSP_E!V76</f>
        <v>47.517884780739458</v>
      </c>
      <c r="W76" s="40">
        <f>TI_EHG_E!W76+TI_CO_E!W76+TI_BF_E!W76+TI_GW_E!W76+TI_RPI_E!W76+TI_PF_E!W76+TI_BKBPB_E!W76+TI_CL_E!W76+TI_BNG_E!W76+TI_LBB_E!W76+TI_CPP_E!W76+TI_GTL_E!W76+TI_NSP_E!W76</f>
        <v>35.788392089423901</v>
      </c>
      <c r="X76" s="40">
        <f>TI_EHG_E!X76+TI_CO_E!X76+TI_BF_E!X76+TI_GW_E!X76+TI_RPI_E!X76+TI_PF_E!X76+TI_BKBPB_E!X76+TI_CL_E!X76+TI_BNG_E!X76+TI_LBB_E!X76+TI_CPP_E!X76+TI_GTL_E!X76+TI_NSP_E!X76</f>
        <v>37.232674118658643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206</v>
      </c>
      <c r="B1" s="4" t="s">
        <v>327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15256.433190025797</v>
      </c>
      <c r="D2" s="31">
        <f t="shared" ref="D2:W2" si="1">SUM(D3,D17,D22,D25,D26,D51,D52,D71,D74,D75,D76)</f>
        <v>15218.407480653479</v>
      </c>
      <c r="E2" s="31">
        <f t="shared" si="1"/>
        <v>14764.713241616508</v>
      </c>
      <c r="F2" s="31">
        <f t="shared" si="1"/>
        <v>15901.032932072227</v>
      </c>
      <c r="G2" s="31">
        <f t="shared" si="1"/>
        <v>15001.442046431641</v>
      </c>
      <c r="H2" s="31">
        <f t="shared" si="1"/>
        <v>14333.835769561478</v>
      </c>
      <c r="I2" s="31">
        <f t="shared" si="1"/>
        <v>15412.917798796214</v>
      </c>
      <c r="J2" s="31">
        <f t="shared" si="1"/>
        <v>15452.103181427343</v>
      </c>
      <c r="K2" s="31">
        <f t="shared" si="1"/>
        <v>16008.139208942388</v>
      </c>
      <c r="L2" s="31">
        <f t="shared" si="1"/>
        <v>14266.013241616509</v>
      </c>
      <c r="M2" s="31">
        <f t="shared" si="1"/>
        <v>14058.166036113502</v>
      </c>
      <c r="N2" s="31">
        <f t="shared" si="1"/>
        <v>15242.414531384351</v>
      </c>
      <c r="O2" s="31">
        <f t="shared" si="1"/>
        <v>14366.661134995702</v>
      </c>
      <c r="P2" s="31">
        <f t="shared" si="1"/>
        <v>12794.588220120377</v>
      </c>
      <c r="Q2" s="31">
        <f t="shared" si="1"/>
        <v>13188.891315563194</v>
      </c>
      <c r="R2" s="31">
        <f t="shared" si="1"/>
        <v>13476.280997420461</v>
      </c>
      <c r="S2" s="31">
        <f t="shared" si="1"/>
        <v>12909.039896818569</v>
      </c>
      <c r="T2" s="31">
        <f t="shared" si="1"/>
        <v>13101.697076526223</v>
      </c>
      <c r="U2" s="31">
        <f t="shared" si="1"/>
        <v>13052.206104901119</v>
      </c>
      <c r="V2" s="31">
        <f t="shared" si="1"/>
        <v>12189.01195184867</v>
      </c>
      <c r="W2" s="31">
        <f t="shared" si="1"/>
        <v>10943.06913155632</v>
      </c>
      <c r="X2" s="31">
        <f t="shared" ref="X2" si="2">SUM(X3,X17,X22,X25,X26,X51,X52,X71,X74,X75,X76)</f>
        <v>11389.17506448839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5516.0514187446261</v>
      </c>
      <c r="D3" s="34">
        <f t="shared" ref="D3:W3" si="4">SUM(D4,D8,D11)</f>
        <v>5528.8857265692168</v>
      </c>
      <c r="E3" s="34">
        <f t="shared" si="4"/>
        <v>5682.9754084264823</v>
      </c>
      <c r="F3" s="34">
        <f t="shared" si="4"/>
        <v>6740.4664660361123</v>
      </c>
      <c r="G3" s="34">
        <f t="shared" si="4"/>
        <v>6418.3715391229571</v>
      </c>
      <c r="H3" s="34">
        <f t="shared" si="4"/>
        <v>6097.5959587274283</v>
      </c>
      <c r="I3" s="34">
        <f t="shared" si="4"/>
        <v>7143.6833190025782</v>
      </c>
      <c r="J3" s="34">
        <f t="shared" si="4"/>
        <v>7322.1487532244191</v>
      </c>
      <c r="K3" s="34">
        <f t="shared" si="4"/>
        <v>7429.7803095442814</v>
      </c>
      <c r="L3" s="34">
        <f t="shared" si="4"/>
        <v>6398.9900257953568</v>
      </c>
      <c r="M3" s="34">
        <f t="shared" si="4"/>
        <v>5930.5817712811695</v>
      </c>
      <c r="N3" s="34">
        <f t="shared" si="4"/>
        <v>7231.623559759244</v>
      </c>
      <c r="O3" s="34">
        <f t="shared" si="4"/>
        <v>6586.3980223559756</v>
      </c>
      <c r="P3" s="34">
        <f t="shared" si="4"/>
        <v>4949.5437661220985</v>
      </c>
      <c r="Q3" s="34">
        <f t="shared" si="4"/>
        <v>4901.5294926913139</v>
      </c>
      <c r="R3" s="34">
        <f t="shared" si="4"/>
        <v>4979.0976784178847</v>
      </c>
      <c r="S3" s="34">
        <f t="shared" si="4"/>
        <v>4374.6653482373167</v>
      </c>
      <c r="T3" s="34">
        <f t="shared" si="4"/>
        <v>4499.8248495270855</v>
      </c>
      <c r="U3" s="34">
        <f t="shared" si="4"/>
        <v>4241.707566638006</v>
      </c>
      <c r="V3" s="34">
        <f t="shared" si="4"/>
        <v>4036.2644883920898</v>
      </c>
      <c r="W3" s="34">
        <f t="shared" si="4"/>
        <v>2725.2700773860706</v>
      </c>
      <c r="X3" s="34">
        <f t="shared" ref="X3" si="5">SUM(X4,X8,X11)</f>
        <v>3032.6540842648324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208.03043852106617</v>
      </c>
      <c r="D4" s="29">
        <f t="shared" ref="D4:W4" si="7">SUM(D5:D7)</f>
        <v>339.80085984522782</v>
      </c>
      <c r="E4" s="29">
        <f t="shared" si="7"/>
        <v>173.58435081685298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TI_EHG_E_E!C5+TI_EHG_CHP_E!C5+TI_EHG_H_E!C5+TI_EHG_EDHP!C5+TI_EHG_EB!C5+TI_EHG_EPS!C5+TI_EHG_DHEP!C5</f>
        <v>0</v>
      </c>
      <c r="D5" s="10">
        <f>TI_EHG_E_E!D5+TI_EHG_CHP_E!D5+TI_EHG_H_E!D5+TI_EHG_EDHP!D5+TI_EHG_EB!D5+TI_EHG_EPS!D5+TI_EHG_DHEP!D5</f>
        <v>0</v>
      </c>
      <c r="E5" s="10">
        <f>TI_EHG_E_E!E5+TI_EHG_CHP_E!E5+TI_EHG_H_E!E5+TI_EHG_EDHP!E5+TI_EHG_EB!E5+TI_EHG_EPS!E5+TI_EHG_DHEP!E5</f>
        <v>0</v>
      </c>
      <c r="F5" s="10">
        <f>TI_EHG_E_E!F5+TI_EHG_CHP_E!F5+TI_EHG_H_E!F5+TI_EHG_EDHP!F5+TI_EHG_EB!F5+TI_EHG_EPS!F5+TI_EHG_DHEP!F5</f>
        <v>0</v>
      </c>
      <c r="G5" s="10">
        <f>TI_EHG_E_E!G5+TI_EHG_CHP_E!G5+TI_EHG_H_E!G5+TI_EHG_EDHP!G5+TI_EHG_EB!G5+TI_EHG_EPS!G5+TI_EHG_DHEP!G5</f>
        <v>0</v>
      </c>
      <c r="H5" s="10">
        <f>TI_EHG_E_E!H5+TI_EHG_CHP_E!H5+TI_EHG_H_E!H5+TI_EHG_EDHP!H5+TI_EHG_EB!H5+TI_EHG_EPS!H5+TI_EHG_DHEP!H5</f>
        <v>0</v>
      </c>
      <c r="I5" s="10">
        <f>TI_EHG_E_E!I5+TI_EHG_CHP_E!I5+TI_EHG_H_E!I5+TI_EHG_EDHP!I5+TI_EHG_EB!I5+TI_EHG_EPS!I5+TI_EHG_DHEP!I5</f>
        <v>0</v>
      </c>
      <c r="J5" s="10">
        <f>TI_EHG_E_E!J5+TI_EHG_CHP_E!J5+TI_EHG_H_E!J5+TI_EHG_EDHP!J5+TI_EHG_EB!J5+TI_EHG_EPS!J5+TI_EHG_DHEP!J5</f>
        <v>0</v>
      </c>
      <c r="K5" s="10">
        <f>TI_EHG_E_E!K5+TI_EHG_CHP_E!K5+TI_EHG_H_E!K5+TI_EHG_EDHP!K5+TI_EHG_EB!K5+TI_EHG_EPS!K5+TI_EHG_DHEP!K5</f>
        <v>0</v>
      </c>
      <c r="L5" s="10">
        <f>TI_EHG_E_E!L5+TI_EHG_CHP_E!L5+TI_EHG_H_E!L5+TI_EHG_EDHP!L5+TI_EHG_EB!L5+TI_EHG_EPS!L5+TI_EHG_DHEP!L5</f>
        <v>0</v>
      </c>
      <c r="M5" s="10">
        <f>TI_EHG_E_E!M5+TI_EHG_CHP_E!M5+TI_EHG_H_E!M5+TI_EHG_EDHP!M5+TI_EHG_EB!M5+TI_EHG_EPS!M5+TI_EHG_DHEP!M5</f>
        <v>0</v>
      </c>
      <c r="N5" s="10">
        <f>TI_EHG_E_E!N5+TI_EHG_CHP_E!N5+TI_EHG_H_E!N5+TI_EHG_EDHP!N5+TI_EHG_EB!N5+TI_EHG_EPS!N5+TI_EHG_DHEP!N5</f>
        <v>0</v>
      </c>
      <c r="O5" s="10">
        <f>TI_EHG_E_E!O5+TI_EHG_CHP_E!O5+TI_EHG_H_E!O5+TI_EHG_EDHP!O5+TI_EHG_EB!O5+TI_EHG_EPS!O5+TI_EHG_DHEP!O5</f>
        <v>0</v>
      </c>
      <c r="P5" s="10">
        <f>TI_EHG_E_E!P5+TI_EHG_CHP_E!P5+TI_EHG_H_E!P5+TI_EHG_EDHP!P5+TI_EHG_EB!P5+TI_EHG_EPS!P5+TI_EHG_DHEP!P5</f>
        <v>0</v>
      </c>
      <c r="Q5" s="10">
        <f>TI_EHG_E_E!Q5+TI_EHG_CHP_E!Q5+TI_EHG_H_E!Q5+TI_EHG_EDHP!Q5+TI_EHG_EB!Q5+TI_EHG_EPS!Q5+TI_EHG_DHEP!Q5</f>
        <v>0</v>
      </c>
      <c r="R5" s="10">
        <f>TI_EHG_E_E!R5+TI_EHG_CHP_E!R5+TI_EHG_H_E!R5+TI_EHG_EDHP!R5+TI_EHG_EB!R5+TI_EHG_EPS!R5+TI_EHG_DHEP!R5</f>
        <v>0</v>
      </c>
      <c r="S5" s="10">
        <f>TI_EHG_E_E!S5+TI_EHG_CHP_E!S5+TI_EHG_H_E!S5+TI_EHG_EDHP!S5+TI_EHG_EB!S5+TI_EHG_EPS!S5+TI_EHG_DHEP!S5</f>
        <v>0</v>
      </c>
      <c r="T5" s="10">
        <f>TI_EHG_E_E!T5+TI_EHG_CHP_E!T5+TI_EHG_H_E!T5+TI_EHG_EDHP!T5+TI_EHG_EB!T5+TI_EHG_EPS!T5+TI_EHG_DHEP!T5</f>
        <v>0</v>
      </c>
      <c r="U5" s="10">
        <f>TI_EHG_E_E!U5+TI_EHG_CHP_E!U5+TI_EHG_H_E!U5+TI_EHG_EDHP!U5+TI_EHG_EB!U5+TI_EHG_EPS!U5+TI_EHG_DHEP!U5</f>
        <v>0</v>
      </c>
      <c r="V5" s="10">
        <f>TI_EHG_E_E!V5+TI_EHG_CHP_E!V5+TI_EHG_H_E!V5+TI_EHG_EDHP!V5+TI_EHG_EB!V5+TI_EHG_EPS!V5+TI_EHG_DHEP!V5</f>
        <v>0</v>
      </c>
      <c r="W5" s="10">
        <f>TI_EHG_E_E!W5+TI_EHG_CHP_E!W5+TI_EHG_H_E!W5+TI_EHG_EDHP!W5+TI_EHG_EB!W5+TI_EHG_EPS!W5+TI_EHG_DHEP!W5</f>
        <v>0</v>
      </c>
      <c r="X5" s="10">
        <f>TI_EHG_E_E!X5+TI_EHG_CHP_E!X5+TI_EHG_H_E!X5+TI_EHG_EDHP!X5+TI_EHG_EB!X5+TI_EHG_EPS!X5+TI_EHG_DHEP!X5</f>
        <v>0</v>
      </c>
    </row>
    <row r="6" spans="1:24" ht="11.25" customHeight="1" x14ac:dyDescent="0.2">
      <c r="A6" s="41" t="s">
        <v>7</v>
      </c>
      <c r="B6" s="9" t="s">
        <v>8</v>
      </c>
      <c r="C6" s="10">
        <f>TI_EHG_E_E!C6+TI_EHG_CHP_E!C6+TI_EHG_H_E!C6+TI_EHG_EDHP!C6+TI_EHG_EB!C6+TI_EHG_EPS!C6+TI_EHG_DHEP!C6</f>
        <v>0</v>
      </c>
      <c r="D6" s="10">
        <f>TI_EHG_E_E!D6+TI_EHG_CHP_E!D6+TI_EHG_H_E!D6+TI_EHG_EDHP!D6+TI_EHG_EB!D6+TI_EHG_EPS!D6+TI_EHG_DHEP!D6</f>
        <v>0</v>
      </c>
      <c r="E6" s="10">
        <f>TI_EHG_E_E!E6+TI_EHG_CHP_E!E6+TI_EHG_H_E!E6+TI_EHG_EDHP!E6+TI_EHG_EB!E6+TI_EHG_EPS!E6+TI_EHG_DHEP!E6</f>
        <v>0</v>
      </c>
      <c r="F6" s="10">
        <f>TI_EHG_E_E!F6+TI_EHG_CHP_E!F6+TI_EHG_H_E!F6+TI_EHG_EDHP!F6+TI_EHG_EB!F6+TI_EHG_EPS!F6+TI_EHG_DHEP!F6</f>
        <v>0</v>
      </c>
      <c r="G6" s="10">
        <f>TI_EHG_E_E!G6+TI_EHG_CHP_E!G6+TI_EHG_H_E!G6+TI_EHG_EDHP!G6+TI_EHG_EB!G6+TI_EHG_EPS!G6+TI_EHG_DHEP!G6</f>
        <v>0</v>
      </c>
      <c r="H6" s="10">
        <f>TI_EHG_E_E!H6+TI_EHG_CHP_E!H6+TI_EHG_H_E!H6+TI_EHG_EDHP!H6+TI_EHG_EB!H6+TI_EHG_EPS!H6+TI_EHG_DHEP!H6</f>
        <v>0</v>
      </c>
      <c r="I6" s="10">
        <f>TI_EHG_E_E!I6+TI_EHG_CHP_E!I6+TI_EHG_H_E!I6+TI_EHG_EDHP!I6+TI_EHG_EB!I6+TI_EHG_EPS!I6+TI_EHG_DHEP!I6</f>
        <v>0</v>
      </c>
      <c r="J6" s="10">
        <f>TI_EHG_E_E!J6+TI_EHG_CHP_E!J6+TI_EHG_H_E!J6+TI_EHG_EDHP!J6+TI_EHG_EB!J6+TI_EHG_EPS!J6+TI_EHG_DHEP!J6</f>
        <v>0</v>
      </c>
      <c r="K6" s="10">
        <f>TI_EHG_E_E!K6+TI_EHG_CHP_E!K6+TI_EHG_H_E!K6+TI_EHG_EDHP!K6+TI_EHG_EB!K6+TI_EHG_EPS!K6+TI_EHG_DHEP!K6</f>
        <v>0</v>
      </c>
      <c r="L6" s="10">
        <f>TI_EHG_E_E!L6+TI_EHG_CHP_E!L6+TI_EHG_H_E!L6+TI_EHG_EDHP!L6+TI_EHG_EB!L6+TI_EHG_EPS!L6+TI_EHG_DHEP!L6</f>
        <v>0</v>
      </c>
      <c r="M6" s="10">
        <f>TI_EHG_E_E!M6+TI_EHG_CHP_E!M6+TI_EHG_H_E!M6+TI_EHG_EDHP!M6+TI_EHG_EB!M6+TI_EHG_EPS!M6+TI_EHG_DHEP!M6</f>
        <v>0</v>
      </c>
      <c r="N6" s="10">
        <f>TI_EHG_E_E!N6+TI_EHG_CHP_E!N6+TI_EHG_H_E!N6+TI_EHG_EDHP!N6+TI_EHG_EB!N6+TI_EHG_EPS!N6+TI_EHG_DHEP!N6</f>
        <v>0</v>
      </c>
      <c r="O6" s="10">
        <f>TI_EHG_E_E!O6+TI_EHG_CHP_E!O6+TI_EHG_H_E!O6+TI_EHG_EDHP!O6+TI_EHG_EB!O6+TI_EHG_EPS!O6+TI_EHG_DHEP!O6</f>
        <v>0</v>
      </c>
      <c r="P6" s="10">
        <f>TI_EHG_E_E!P6+TI_EHG_CHP_E!P6+TI_EHG_H_E!P6+TI_EHG_EDHP!P6+TI_EHG_EB!P6+TI_EHG_EPS!P6+TI_EHG_DHEP!P6</f>
        <v>0</v>
      </c>
      <c r="Q6" s="10">
        <f>TI_EHG_E_E!Q6+TI_EHG_CHP_E!Q6+TI_EHG_H_E!Q6+TI_EHG_EDHP!Q6+TI_EHG_EB!Q6+TI_EHG_EPS!Q6+TI_EHG_DHEP!Q6</f>
        <v>0</v>
      </c>
      <c r="R6" s="10">
        <f>TI_EHG_E_E!R6+TI_EHG_CHP_E!R6+TI_EHG_H_E!R6+TI_EHG_EDHP!R6+TI_EHG_EB!R6+TI_EHG_EPS!R6+TI_EHG_DHEP!R6</f>
        <v>0</v>
      </c>
      <c r="S6" s="10">
        <f>TI_EHG_E_E!S6+TI_EHG_CHP_E!S6+TI_EHG_H_E!S6+TI_EHG_EDHP!S6+TI_EHG_EB!S6+TI_EHG_EPS!S6+TI_EHG_DHEP!S6</f>
        <v>0</v>
      </c>
      <c r="T6" s="10">
        <f>TI_EHG_E_E!T6+TI_EHG_CHP_E!T6+TI_EHG_H_E!T6+TI_EHG_EDHP!T6+TI_EHG_EB!T6+TI_EHG_EPS!T6+TI_EHG_DHEP!T6</f>
        <v>0</v>
      </c>
      <c r="U6" s="10">
        <f>TI_EHG_E_E!U6+TI_EHG_CHP_E!U6+TI_EHG_H_E!U6+TI_EHG_EDHP!U6+TI_EHG_EB!U6+TI_EHG_EPS!U6+TI_EHG_DHEP!U6</f>
        <v>0</v>
      </c>
      <c r="V6" s="10">
        <f>TI_EHG_E_E!V6+TI_EHG_CHP_E!V6+TI_EHG_H_E!V6+TI_EHG_EDHP!V6+TI_EHG_EB!V6+TI_EHG_EPS!V6+TI_EHG_DHEP!V6</f>
        <v>0</v>
      </c>
      <c r="W6" s="10">
        <f>TI_EHG_E_E!W6+TI_EHG_CHP_E!W6+TI_EHG_H_E!W6+TI_EHG_EDHP!W6+TI_EHG_EB!W6+TI_EHG_EPS!W6+TI_EHG_DHEP!W6</f>
        <v>0</v>
      </c>
      <c r="X6" s="10">
        <f>TI_EHG_E_E!X6+TI_EHG_CHP_E!X6+TI_EHG_H_E!X6+TI_EHG_EDHP!X6+TI_EHG_EB!X6+TI_EHG_EPS!X6+TI_EHG_DHEP!X6</f>
        <v>0</v>
      </c>
    </row>
    <row r="7" spans="1:24" ht="11.25" customHeight="1" x14ac:dyDescent="0.2">
      <c r="A7" s="41" t="s">
        <v>9</v>
      </c>
      <c r="B7" s="9" t="s">
        <v>10</v>
      </c>
      <c r="C7" s="10">
        <f>TI_EHG_E_E!C7+TI_EHG_CHP_E!C7+TI_EHG_H_E!C7+TI_EHG_EDHP!C7+TI_EHG_EB!C7+TI_EHG_EPS!C7+TI_EHG_DHEP!C7</f>
        <v>208.03043852106617</v>
      </c>
      <c r="D7" s="10">
        <f>TI_EHG_E_E!D7+TI_EHG_CHP_E!D7+TI_EHG_H_E!D7+TI_EHG_EDHP!D7+TI_EHG_EB!D7+TI_EHG_EPS!D7+TI_EHG_DHEP!D7</f>
        <v>339.80085984522782</v>
      </c>
      <c r="E7" s="10">
        <f>TI_EHG_E_E!E7+TI_EHG_CHP_E!E7+TI_EHG_H_E!E7+TI_EHG_EDHP!E7+TI_EHG_EB!E7+TI_EHG_EPS!E7+TI_EHG_DHEP!E7</f>
        <v>173.58435081685298</v>
      </c>
      <c r="F7" s="10">
        <f>TI_EHG_E_E!F7+TI_EHG_CHP_E!F7+TI_EHG_H_E!F7+TI_EHG_EDHP!F7+TI_EHG_EB!F7+TI_EHG_EPS!F7+TI_EHG_DHEP!F7</f>
        <v>0</v>
      </c>
      <c r="G7" s="10">
        <f>TI_EHG_E_E!G7+TI_EHG_CHP_E!G7+TI_EHG_H_E!G7+TI_EHG_EDHP!G7+TI_EHG_EB!G7+TI_EHG_EPS!G7+TI_EHG_DHEP!G7</f>
        <v>0</v>
      </c>
      <c r="H7" s="10">
        <f>TI_EHG_E_E!H7+TI_EHG_CHP_E!H7+TI_EHG_H_E!H7+TI_EHG_EDHP!H7+TI_EHG_EB!H7+TI_EHG_EPS!H7+TI_EHG_DHEP!H7</f>
        <v>0</v>
      </c>
      <c r="I7" s="10">
        <f>TI_EHG_E_E!I7+TI_EHG_CHP_E!I7+TI_EHG_H_E!I7+TI_EHG_EDHP!I7+TI_EHG_EB!I7+TI_EHG_EPS!I7+TI_EHG_DHEP!I7</f>
        <v>0</v>
      </c>
      <c r="J7" s="10">
        <f>TI_EHG_E_E!J7+TI_EHG_CHP_E!J7+TI_EHG_H_E!J7+TI_EHG_EDHP!J7+TI_EHG_EB!J7+TI_EHG_EPS!J7+TI_EHG_DHEP!J7</f>
        <v>0</v>
      </c>
      <c r="K7" s="10">
        <f>TI_EHG_E_E!K7+TI_EHG_CHP_E!K7+TI_EHG_H_E!K7+TI_EHG_EDHP!K7+TI_EHG_EB!K7+TI_EHG_EPS!K7+TI_EHG_DHEP!K7</f>
        <v>0</v>
      </c>
      <c r="L7" s="10">
        <f>TI_EHG_E_E!L7+TI_EHG_CHP_E!L7+TI_EHG_H_E!L7+TI_EHG_EDHP!L7+TI_EHG_EB!L7+TI_EHG_EPS!L7+TI_EHG_DHEP!L7</f>
        <v>0</v>
      </c>
      <c r="M7" s="10">
        <f>TI_EHG_E_E!M7+TI_EHG_CHP_E!M7+TI_EHG_H_E!M7+TI_EHG_EDHP!M7+TI_EHG_EB!M7+TI_EHG_EPS!M7+TI_EHG_DHEP!M7</f>
        <v>0</v>
      </c>
      <c r="N7" s="10">
        <f>TI_EHG_E_E!N7+TI_EHG_CHP_E!N7+TI_EHG_H_E!N7+TI_EHG_EDHP!N7+TI_EHG_EB!N7+TI_EHG_EPS!N7+TI_EHG_DHEP!N7</f>
        <v>0</v>
      </c>
      <c r="O7" s="10">
        <f>TI_EHG_E_E!O7+TI_EHG_CHP_E!O7+TI_EHG_H_E!O7+TI_EHG_EDHP!O7+TI_EHG_EB!O7+TI_EHG_EPS!O7+TI_EHG_DHEP!O7</f>
        <v>0</v>
      </c>
      <c r="P7" s="10">
        <f>TI_EHG_E_E!P7+TI_EHG_CHP_E!P7+TI_EHG_H_E!P7+TI_EHG_EDHP!P7+TI_EHG_EB!P7+TI_EHG_EPS!P7+TI_EHG_DHEP!P7</f>
        <v>0</v>
      </c>
      <c r="Q7" s="10">
        <f>TI_EHG_E_E!Q7+TI_EHG_CHP_E!Q7+TI_EHG_H_E!Q7+TI_EHG_EDHP!Q7+TI_EHG_EB!Q7+TI_EHG_EPS!Q7+TI_EHG_DHEP!Q7</f>
        <v>0</v>
      </c>
      <c r="R7" s="10">
        <f>TI_EHG_E_E!R7+TI_EHG_CHP_E!R7+TI_EHG_H_E!R7+TI_EHG_EDHP!R7+TI_EHG_EB!R7+TI_EHG_EPS!R7+TI_EHG_DHEP!R7</f>
        <v>0</v>
      </c>
      <c r="S7" s="10">
        <f>TI_EHG_E_E!S7+TI_EHG_CHP_E!S7+TI_EHG_H_E!S7+TI_EHG_EDHP!S7+TI_EHG_EB!S7+TI_EHG_EPS!S7+TI_EHG_DHEP!S7</f>
        <v>0</v>
      </c>
      <c r="T7" s="10">
        <f>TI_EHG_E_E!T7+TI_EHG_CHP_E!T7+TI_EHG_H_E!T7+TI_EHG_EDHP!T7+TI_EHG_EB!T7+TI_EHG_EPS!T7+TI_EHG_DHEP!T7</f>
        <v>0</v>
      </c>
      <c r="U7" s="10">
        <f>TI_EHG_E_E!U7+TI_EHG_CHP_E!U7+TI_EHG_H_E!U7+TI_EHG_EDHP!U7+TI_EHG_EB!U7+TI_EHG_EPS!U7+TI_EHG_DHEP!U7</f>
        <v>0</v>
      </c>
      <c r="V7" s="10">
        <f>TI_EHG_E_E!V7+TI_EHG_CHP_E!V7+TI_EHG_H_E!V7+TI_EHG_EDHP!V7+TI_EHG_EB!V7+TI_EHG_EPS!V7+TI_EHG_DHEP!V7</f>
        <v>0</v>
      </c>
      <c r="W7" s="10">
        <f>TI_EHG_E_E!W7+TI_EHG_CHP_E!W7+TI_EHG_H_E!W7+TI_EHG_EDHP!W7+TI_EHG_EB!W7+TI_EHG_EPS!W7+TI_EHG_DHEP!W7</f>
        <v>0</v>
      </c>
      <c r="X7" s="10">
        <f>TI_EHG_E_E!X7+TI_EHG_CHP_E!X7+TI_EHG_H_E!X7+TI_EHG_EDHP!X7+TI_EHG_EB!X7+TI_EHG_EPS!X7+TI_EHG_DHEP!X7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5308.0209802235595</v>
      </c>
      <c r="D8" s="29">
        <f t="shared" ref="D8:W8" si="10">SUM(D9:D10)</f>
        <v>5189.0848667239889</v>
      </c>
      <c r="E8" s="29">
        <f t="shared" si="10"/>
        <v>5509.3910576096296</v>
      </c>
      <c r="F8" s="29">
        <f t="shared" si="10"/>
        <v>6740.4664660361123</v>
      </c>
      <c r="G8" s="29">
        <f t="shared" si="10"/>
        <v>6418.3715391229571</v>
      </c>
      <c r="H8" s="29">
        <f t="shared" si="10"/>
        <v>6097.5959587274283</v>
      </c>
      <c r="I8" s="29">
        <f t="shared" si="10"/>
        <v>7143.6833190025782</v>
      </c>
      <c r="J8" s="29">
        <f t="shared" si="10"/>
        <v>7322.1487532244191</v>
      </c>
      <c r="K8" s="29">
        <f t="shared" si="10"/>
        <v>7429.7803095442814</v>
      </c>
      <c r="L8" s="29">
        <f t="shared" si="10"/>
        <v>6398.9900257953568</v>
      </c>
      <c r="M8" s="29">
        <f t="shared" si="10"/>
        <v>5930.5817712811695</v>
      </c>
      <c r="N8" s="29">
        <f t="shared" si="10"/>
        <v>7231.623559759244</v>
      </c>
      <c r="O8" s="29">
        <f t="shared" si="10"/>
        <v>6586.3980223559756</v>
      </c>
      <c r="P8" s="29">
        <f t="shared" si="10"/>
        <v>4949.5437661220985</v>
      </c>
      <c r="Q8" s="29">
        <f t="shared" si="10"/>
        <v>4901.5294926913139</v>
      </c>
      <c r="R8" s="29">
        <f t="shared" si="10"/>
        <v>4979.0976784178847</v>
      </c>
      <c r="S8" s="29">
        <f t="shared" si="10"/>
        <v>4374.6653482373167</v>
      </c>
      <c r="T8" s="29">
        <f t="shared" si="10"/>
        <v>4499.8248495270855</v>
      </c>
      <c r="U8" s="29">
        <f t="shared" si="10"/>
        <v>4241.707566638006</v>
      </c>
      <c r="V8" s="29">
        <f t="shared" si="10"/>
        <v>4036.2644883920898</v>
      </c>
      <c r="W8" s="29">
        <f t="shared" si="10"/>
        <v>2725.2700773860706</v>
      </c>
      <c r="X8" s="29">
        <f t="shared" ref="X8" si="11">SUM(X9:X10)</f>
        <v>3032.6540842648324</v>
      </c>
    </row>
    <row r="9" spans="1:24" ht="11.25" customHeight="1" x14ac:dyDescent="0.2">
      <c r="A9" s="41" t="s">
        <v>11</v>
      </c>
      <c r="B9" s="9" t="s">
        <v>12</v>
      </c>
      <c r="C9" s="10">
        <f>TI_EHG_E_E!C9+TI_EHG_CHP_E!C9+TI_EHG_H_E!C9+TI_EHG_EDHP!C9+TI_EHG_EB!C9+TI_EHG_EPS!C9+TI_EHG_DHEP!C9</f>
        <v>0</v>
      </c>
      <c r="D9" s="10">
        <f>TI_EHG_E_E!D9+TI_EHG_CHP_E!D9+TI_EHG_H_E!D9+TI_EHG_EDHP!D9+TI_EHG_EB!D9+TI_EHG_EPS!D9+TI_EHG_DHEP!D9</f>
        <v>0</v>
      </c>
      <c r="E9" s="10">
        <f>TI_EHG_E_E!E9+TI_EHG_CHP_E!E9+TI_EHG_H_E!E9+TI_EHG_EDHP!E9+TI_EHG_EB!E9+TI_EHG_EPS!E9+TI_EHG_DHEP!E9</f>
        <v>0</v>
      </c>
      <c r="F9" s="10">
        <f>TI_EHG_E_E!F9+TI_EHG_CHP_E!F9+TI_EHG_H_E!F9+TI_EHG_EDHP!F9+TI_EHG_EB!F9+TI_EHG_EPS!F9+TI_EHG_DHEP!F9</f>
        <v>0</v>
      </c>
      <c r="G9" s="10">
        <f>TI_EHG_E_E!G9+TI_EHG_CHP_E!G9+TI_EHG_H_E!G9+TI_EHG_EDHP!G9+TI_EHG_EB!G9+TI_EHG_EPS!G9+TI_EHG_DHEP!G9</f>
        <v>234.06784178847806</v>
      </c>
      <c r="H9" s="10">
        <f>TI_EHG_E_E!H9+TI_EHG_CHP_E!H9+TI_EHG_H_E!H9+TI_EHG_EDHP!H9+TI_EHG_EB!H9+TI_EHG_EPS!H9+TI_EHG_DHEP!H9</f>
        <v>199.5981083404987</v>
      </c>
      <c r="I9" s="10">
        <f>TI_EHG_E_E!I9+TI_EHG_CHP_E!I9+TI_EHG_H_E!I9+TI_EHG_EDHP!I9+TI_EHG_EB!I9+TI_EHG_EPS!I9+TI_EHG_DHEP!I9</f>
        <v>249.85846947549433</v>
      </c>
      <c r="J9" s="10">
        <f>TI_EHG_E_E!J9+TI_EHG_CHP_E!J9+TI_EHG_H_E!J9+TI_EHG_EDHP!J9+TI_EHG_EB!J9+TI_EHG_EPS!J9+TI_EHG_DHEP!J9</f>
        <v>542.52046431642304</v>
      </c>
      <c r="K9" s="10">
        <f>TI_EHG_E_E!K9+TI_EHG_CHP_E!K9+TI_EHG_H_E!K9+TI_EHG_EDHP!K9+TI_EHG_EB!K9+TI_EHG_EPS!K9+TI_EHG_DHEP!K9</f>
        <v>293.44608770421326</v>
      </c>
      <c r="L9" s="10">
        <f>TI_EHG_E_E!L9+TI_EHG_CHP_E!L9+TI_EHG_H_E!L9+TI_EHG_EDHP!L9+TI_EHG_EB!L9+TI_EHG_EPS!L9+TI_EHG_DHEP!L9</f>
        <v>217.67497850386931</v>
      </c>
      <c r="M9" s="10">
        <f>TI_EHG_E_E!M9+TI_EHG_CHP_E!M9+TI_EHG_H_E!M9+TI_EHG_EDHP!M9+TI_EHG_EB!M9+TI_EHG_EPS!M9+TI_EHG_DHEP!M9</f>
        <v>231.99475494411007</v>
      </c>
      <c r="N9" s="10">
        <f>TI_EHG_E_E!N9+TI_EHG_CHP_E!N9+TI_EHG_H_E!N9+TI_EHG_EDHP!N9+TI_EHG_EB!N9+TI_EHG_EPS!N9+TI_EHG_DHEP!N9</f>
        <v>329.8397248495271</v>
      </c>
      <c r="O9" s="10">
        <f>TI_EHG_E_E!O9+TI_EHG_CHP_E!O9+TI_EHG_H_E!O9+TI_EHG_EDHP!O9+TI_EHG_EB!O9+TI_EHG_EPS!O9+TI_EHG_DHEP!O9</f>
        <v>392.43361994840922</v>
      </c>
      <c r="P9" s="10">
        <f>TI_EHG_E_E!P9+TI_EHG_CHP_E!P9+TI_EHG_H_E!P9+TI_EHG_EDHP!P9+TI_EHG_EB!P9+TI_EHG_EPS!P9+TI_EHG_DHEP!P9</f>
        <v>187.77944969905414</v>
      </c>
      <c r="Q9" s="10">
        <f>TI_EHG_E_E!Q9+TI_EHG_CHP_E!Q9+TI_EHG_H_E!Q9+TI_EHG_EDHP!Q9+TI_EHG_EB!Q9+TI_EHG_EPS!Q9+TI_EHG_DHEP!Q9</f>
        <v>144.41797076526225</v>
      </c>
      <c r="R9" s="10">
        <f>TI_EHG_E_E!R9+TI_EHG_CHP_E!R9+TI_EHG_H_E!R9+TI_EHG_EDHP!R9+TI_EHG_EB!R9+TI_EHG_EPS!R9+TI_EHG_DHEP!R9</f>
        <v>115.6976784178848</v>
      </c>
      <c r="S9" s="10">
        <f>TI_EHG_E_E!S9+TI_EHG_CHP_E!S9+TI_EHG_H_E!S9+TI_EHG_EDHP!S9+TI_EHG_EB!S9+TI_EHG_EPS!S9+TI_EHG_DHEP!S9</f>
        <v>92.258297506448841</v>
      </c>
      <c r="T9" s="10">
        <f>TI_EHG_E_E!T9+TI_EHG_CHP_E!T9+TI_EHG_H_E!T9+TI_EHG_EDHP!T9+TI_EHG_EB!T9+TI_EHG_EPS!T9+TI_EHG_DHEP!T9</f>
        <v>133.43619948409281</v>
      </c>
      <c r="U9" s="10">
        <f>TI_EHG_E_E!U9+TI_EHG_CHP_E!U9+TI_EHG_H_E!U9+TI_EHG_EDHP!U9+TI_EHG_EB!U9+TI_EHG_EPS!U9+TI_EHG_DHEP!U9</f>
        <v>126.13877901977644</v>
      </c>
      <c r="V9" s="10">
        <f>TI_EHG_E_E!V9+TI_EHG_CHP_E!V9+TI_EHG_H_E!V9+TI_EHG_EDHP!V9+TI_EHG_EB!V9+TI_EHG_EPS!V9+TI_EHG_DHEP!V9</f>
        <v>149.12235597592434</v>
      </c>
      <c r="W9" s="10">
        <f>TI_EHG_E_E!W9+TI_EHG_CHP_E!W9+TI_EHG_H_E!W9+TI_EHG_EDHP!W9+TI_EHG_EB!W9+TI_EHG_EPS!W9+TI_EHG_DHEP!W9</f>
        <v>91.015821152192601</v>
      </c>
      <c r="X9" s="10">
        <f>TI_EHG_E_E!X9+TI_EHG_CHP_E!X9+TI_EHG_H_E!X9+TI_EHG_EDHP!X9+TI_EHG_EB!X9+TI_EHG_EPS!X9+TI_EHG_DHEP!X9</f>
        <v>54.138865004299227</v>
      </c>
    </row>
    <row r="10" spans="1:24" ht="11.25" customHeight="1" x14ac:dyDescent="0.2">
      <c r="A10" s="41" t="s">
        <v>13</v>
      </c>
      <c r="B10" s="9" t="s">
        <v>14</v>
      </c>
      <c r="C10" s="10">
        <f>TI_EHG_E_E!C10+TI_EHG_CHP_E!C10+TI_EHG_H_E!C10+TI_EHG_EDHP!C10+TI_EHG_EB!C10+TI_EHG_EPS!C10+TI_EHG_DHEP!C10</f>
        <v>5308.0209802235595</v>
      </c>
      <c r="D10" s="10">
        <f>TI_EHG_E_E!D10+TI_EHG_CHP_E!D10+TI_EHG_H_E!D10+TI_EHG_EDHP!D10+TI_EHG_EB!D10+TI_EHG_EPS!D10+TI_EHG_DHEP!D10</f>
        <v>5189.0848667239889</v>
      </c>
      <c r="E10" s="10">
        <f>TI_EHG_E_E!E10+TI_EHG_CHP_E!E10+TI_EHG_H_E!E10+TI_EHG_EDHP!E10+TI_EHG_EB!E10+TI_EHG_EPS!E10+TI_EHG_DHEP!E10</f>
        <v>5509.3910576096296</v>
      </c>
      <c r="F10" s="10">
        <f>TI_EHG_E_E!F10+TI_EHG_CHP_E!F10+TI_EHG_H_E!F10+TI_EHG_EDHP!F10+TI_EHG_EB!F10+TI_EHG_EPS!F10+TI_EHG_DHEP!F10</f>
        <v>6740.4664660361123</v>
      </c>
      <c r="G10" s="10">
        <f>TI_EHG_E_E!G10+TI_EHG_CHP_E!G10+TI_EHG_H_E!G10+TI_EHG_EDHP!G10+TI_EHG_EB!G10+TI_EHG_EPS!G10+TI_EHG_DHEP!G10</f>
        <v>6184.3036973344788</v>
      </c>
      <c r="H10" s="10">
        <f>TI_EHG_E_E!H10+TI_EHG_CHP_E!H10+TI_EHG_H_E!H10+TI_EHG_EDHP!H10+TI_EHG_EB!H10+TI_EHG_EPS!H10+TI_EHG_DHEP!H10</f>
        <v>5897.9978503869297</v>
      </c>
      <c r="I10" s="10">
        <f>TI_EHG_E_E!I10+TI_EHG_CHP_E!I10+TI_EHG_H_E!I10+TI_EHG_EDHP!I10+TI_EHG_EB!I10+TI_EHG_EPS!I10+TI_EHG_DHEP!I10</f>
        <v>6893.8248495270836</v>
      </c>
      <c r="J10" s="10">
        <f>TI_EHG_E_E!J10+TI_EHG_CHP_E!J10+TI_EHG_H_E!J10+TI_EHG_EDHP!J10+TI_EHG_EB!J10+TI_EHG_EPS!J10+TI_EHG_DHEP!J10</f>
        <v>6779.6282889079957</v>
      </c>
      <c r="K10" s="10">
        <f>TI_EHG_E_E!K10+TI_EHG_CHP_E!K10+TI_EHG_H_E!K10+TI_EHG_EDHP!K10+TI_EHG_EB!K10+TI_EHG_EPS!K10+TI_EHG_DHEP!K10</f>
        <v>7136.3342218400685</v>
      </c>
      <c r="L10" s="10">
        <f>TI_EHG_E_E!L10+TI_EHG_CHP_E!L10+TI_EHG_H_E!L10+TI_EHG_EDHP!L10+TI_EHG_EB!L10+TI_EHG_EPS!L10+TI_EHG_DHEP!L10</f>
        <v>6181.3150472914876</v>
      </c>
      <c r="M10" s="10">
        <f>TI_EHG_E_E!M10+TI_EHG_CHP_E!M10+TI_EHG_H_E!M10+TI_EHG_EDHP!M10+TI_EHG_EB!M10+TI_EHG_EPS!M10+TI_EHG_DHEP!M10</f>
        <v>5698.5870163370591</v>
      </c>
      <c r="N10" s="10">
        <f>TI_EHG_E_E!N10+TI_EHG_CHP_E!N10+TI_EHG_H_E!N10+TI_EHG_EDHP!N10+TI_EHG_EB!N10+TI_EHG_EPS!N10+TI_EHG_DHEP!N10</f>
        <v>6901.7838349097165</v>
      </c>
      <c r="O10" s="10">
        <f>TI_EHG_E_E!O10+TI_EHG_CHP_E!O10+TI_EHG_H_E!O10+TI_EHG_EDHP!O10+TI_EHG_EB!O10+TI_EHG_EPS!O10+TI_EHG_DHEP!O10</f>
        <v>6193.964402407566</v>
      </c>
      <c r="P10" s="10">
        <f>TI_EHG_E_E!P10+TI_EHG_CHP_E!P10+TI_EHG_H_E!P10+TI_EHG_EDHP!P10+TI_EHG_EB!P10+TI_EHG_EPS!P10+TI_EHG_DHEP!P10</f>
        <v>4761.764316423044</v>
      </c>
      <c r="Q10" s="10">
        <f>TI_EHG_E_E!Q10+TI_EHG_CHP_E!Q10+TI_EHG_H_E!Q10+TI_EHG_EDHP!Q10+TI_EHG_EB!Q10+TI_EHG_EPS!Q10+TI_EHG_DHEP!Q10</f>
        <v>4757.1115219260519</v>
      </c>
      <c r="R10" s="10">
        <f>TI_EHG_E_E!R10+TI_EHG_CHP_E!R10+TI_EHG_H_E!R10+TI_EHG_EDHP!R10+TI_EHG_EB!R10+TI_EHG_EPS!R10+TI_EHG_DHEP!R10</f>
        <v>4863.3999999999996</v>
      </c>
      <c r="S10" s="10">
        <f>TI_EHG_E_E!S10+TI_EHG_CHP_E!S10+TI_EHG_H_E!S10+TI_EHG_EDHP!S10+TI_EHG_EB!S10+TI_EHG_EPS!S10+TI_EHG_DHEP!S10</f>
        <v>4282.4070507308679</v>
      </c>
      <c r="T10" s="10">
        <f>TI_EHG_E_E!T10+TI_EHG_CHP_E!T10+TI_EHG_H_E!T10+TI_EHG_EDHP!T10+TI_EHG_EB!T10+TI_EHG_EPS!T10+TI_EHG_DHEP!T10</f>
        <v>4366.3886500429926</v>
      </c>
      <c r="U10" s="10">
        <f>TI_EHG_E_E!U10+TI_EHG_CHP_E!U10+TI_EHG_H_E!U10+TI_EHG_EDHP!U10+TI_EHG_EB!U10+TI_EHG_EPS!U10+TI_EHG_DHEP!U10</f>
        <v>4115.5687876182292</v>
      </c>
      <c r="V10" s="10">
        <f>TI_EHG_E_E!V10+TI_EHG_CHP_E!V10+TI_EHG_H_E!V10+TI_EHG_EDHP!V10+TI_EHG_EB!V10+TI_EHG_EPS!V10+TI_EHG_DHEP!V10</f>
        <v>3887.1421324161656</v>
      </c>
      <c r="W10" s="10">
        <f>TI_EHG_E_E!W10+TI_EHG_CHP_E!W10+TI_EHG_H_E!W10+TI_EHG_EDHP!W10+TI_EHG_EB!W10+TI_EHG_EPS!W10+TI_EHG_DHEP!W10</f>
        <v>2634.2542562338781</v>
      </c>
      <c r="X10" s="10">
        <f>TI_EHG_E_E!X10+TI_EHG_CHP_E!X10+TI_EHG_H_E!X10+TI_EHG_EDHP!X10+TI_EHG_EB!X10+TI_EHG_EPS!X10+TI_EHG_DHEP!X10</f>
        <v>2978.5152192605333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TI_EHG_E_E!C12+TI_EHG_CHP_E!C12+TI_EHG_H_E!C12+TI_EHG_EDHP!C12+TI_EHG_EB!C12+TI_EHG_EPS!C12+TI_EHG_DHEP!C12</f>
        <v>0</v>
      </c>
      <c r="D12" s="10">
        <f>TI_EHG_E_E!D12+TI_EHG_CHP_E!D12+TI_EHG_H_E!D12+TI_EHG_EDHP!D12+TI_EHG_EB!D12+TI_EHG_EPS!D12+TI_EHG_DHEP!D12</f>
        <v>0</v>
      </c>
      <c r="E12" s="10">
        <f>TI_EHG_E_E!E12+TI_EHG_CHP_E!E12+TI_EHG_H_E!E12+TI_EHG_EDHP!E12+TI_EHG_EB!E12+TI_EHG_EPS!E12+TI_EHG_DHEP!E12</f>
        <v>0</v>
      </c>
      <c r="F12" s="10">
        <f>TI_EHG_E_E!F12+TI_EHG_CHP_E!F12+TI_EHG_H_E!F12+TI_EHG_EDHP!F12+TI_EHG_EB!F12+TI_EHG_EPS!F12+TI_EHG_DHEP!F12</f>
        <v>0</v>
      </c>
      <c r="G12" s="10">
        <f>TI_EHG_E_E!G12+TI_EHG_CHP_E!G12+TI_EHG_H_E!G12+TI_EHG_EDHP!G12+TI_EHG_EB!G12+TI_EHG_EPS!G12+TI_EHG_DHEP!G12</f>
        <v>0</v>
      </c>
      <c r="H12" s="10">
        <f>TI_EHG_E_E!H12+TI_EHG_CHP_E!H12+TI_EHG_H_E!H12+TI_EHG_EDHP!H12+TI_EHG_EB!H12+TI_EHG_EPS!H12+TI_EHG_DHEP!H12</f>
        <v>0</v>
      </c>
      <c r="I12" s="10">
        <f>TI_EHG_E_E!I12+TI_EHG_CHP_E!I12+TI_EHG_H_E!I12+TI_EHG_EDHP!I12+TI_EHG_EB!I12+TI_EHG_EPS!I12+TI_EHG_DHEP!I12</f>
        <v>0</v>
      </c>
      <c r="J12" s="10">
        <f>TI_EHG_E_E!J12+TI_EHG_CHP_E!J12+TI_EHG_H_E!J12+TI_EHG_EDHP!J12+TI_EHG_EB!J12+TI_EHG_EPS!J12+TI_EHG_DHEP!J12</f>
        <v>0</v>
      </c>
      <c r="K12" s="10">
        <f>TI_EHG_E_E!K12+TI_EHG_CHP_E!K12+TI_EHG_H_E!K12+TI_EHG_EDHP!K12+TI_EHG_EB!K12+TI_EHG_EPS!K12+TI_EHG_DHEP!K12</f>
        <v>0</v>
      </c>
      <c r="L12" s="10">
        <f>TI_EHG_E_E!L12+TI_EHG_CHP_E!L12+TI_EHG_H_E!L12+TI_EHG_EDHP!L12+TI_EHG_EB!L12+TI_EHG_EPS!L12+TI_EHG_DHEP!L12</f>
        <v>0</v>
      </c>
      <c r="M12" s="10">
        <f>TI_EHG_E_E!M12+TI_EHG_CHP_E!M12+TI_EHG_H_E!M12+TI_EHG_EDHP!M12+TI_EHG_EB!M12+TI_EHG_EPS!M12+TI_EHG_DHEP!M12</f>
        <v>0</v>
      </c>
      <c r="N12" s="10">
        <f>TI_EHG_E_E!N12+TI_EHG_CHP_E!N12+TI_EHG_H_E!N12+TI_EHG_EDHP!N12+TI_EHG_EB!N12+TI_EHG_EPS!N12+TI_EHG_DHEP!N12</f>
        <v>0</v>
      </c>
      <c r="O12" s="10">
        <f>TI_EHG_E_E!O12+TI_EHG_CHP_E!O12+TI_EHG_H_E!O12+TI_EHG_EDHP!O12+TI_EHG_EB!O12+TI_EHG_EPS!O12+TI_EHG_DHEP!O12</f>
        <v>0</v>
      </c>
      <c r="P12" s="10">
        <f>TI_EHG_E_E!P12+TI_EHG_CHP_E!P12+TI_EHG_H_E!P12+TI_EHG_EDHP!P12+TI_EHG_EB!P12+TI_EHG_EPS!P12+TI_EHG_DHEP!P12</f>
        <v>0</v>
      </c>
      <c r="Q12" s="10">
        <f>TI_EHG_E_E!Q12+TI_EHG_CHP_E!Q12+TI_EHG_H_E!Q12+TI_EHG_EDHP!Q12+TI_EHG_EB!Q12+TI_EHG_EPS!Q12+TI_EHG_DHEP!Q12</f>
        <v>0</v>
      </c>
      <c r="R12" s="10">
        <f>TI_EHG_E_E!R12+TI_EHG_CHP_E!R12+TI_EHG_H_E!R12+TI_EHG_EDHP!R12+TI_EHG_EB!R12+TI_EHG_EPS!R12+TI_EHG_DHEP!R12</f>
        <v>0</v>
      </c>
      <c r="S12" s="10">
        <f>TI_EHG_E_E!S12+TI_EHG_CHP_E!S12+TI_EHG_H_E!S12+TI_EHG_EDHP!S12+TI_EHG_EB!S12+TI_EHG_EPS!S12+TI_EHG_DHEP!S12</f>
        <v>0</v>
      </c>
      <c r="T12" s="10">
        <f>TI_EHG_E_E!T12+TI_EHG_CHP_E!T12+TI_EHG_H_E!T12+TI_EHG_EDHP!T12+TI_EHG_EB!T12+TI_EHG_EPS!T12+TI_EHG_DHEP!T12</f>
        <v>0</v>
      </c>
      <c r="U12" s="10">
        <f>TI_EHG_E_E!U12+TI_EHG_CHP_E!U12+TI_EHG_H_E!U12+TI_EHG_EDHP!U12+TI_EHG_EB!U12+TI_EHG_EPS!U12+TI_EHG_DHEP!U12</f>
        <v>0</v>
      </c>
      <c r="V12" s="10">
        <f>TI_EHG_E_E!V12+TI_EHG_CHP_E!V12+TI_EHG_H_E!V12+TI_EHG_EDHP!V12+TI_EHG_EB!V12+TI_EHG_EPS!V12+TI_EHG_DHEP!V12</f>
        <v>0</v>
      </c>
      <c r="W12" s="10">
        <f>TI_EHG_E_E!W12+TI_EHG_CHP_E!W12+TI_EHG_H_E!W12+TI_EHG_EDHP!W12+TI_EHG_EB!W12+TI_EHG_EPS!W12+TI_EHG_DHEP!W12</f>
        <v>0</v>
      </c>
      <c r="X12" s="10">
        <f>TI_EHG_E_E!X12+TI_EHG_CHP_E!X12+TI_EHG_H_E!X12+TI_EHG_EDHP!X12+TI_EHG_EB!X12+TI_EHG_EPS!X12+TI_EHG_DHEP!X12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TI_EHG_E_E!C13+TI_EHG_CHP_E!C13+TI_EHG_H_E!C13+TI_EHG_EDHP!C13+TI_EHG_EB!C13+TI_EHG_EPS!C13+TI_EHG_DHEP!C13</f>
        <v>0</v>
      </c>
      <c r="D13" s="10">
        <f>TI_EHG_E_E!D13+TI_EHG_CHP_E!D13+TI_EHG_H_E!D13+TI_EHG_EDHP!D13+TI_EHG_EB!D13+TI_EHG_EPS!D13+TI_EHG_DHEP!D13</f>
        <v>0</v>
      </c>
      <c r="E13" s="10">
        <f>TI_EHG_E_E!E13+TI_EHG_CHP_E!E13+TI_EHG_H_E!E13+TI_EHG_EDHP!E13+TI_EHG_EB!E13+TI_EHG_EPS!E13+TI_EHG_DHEP!E13</f>
        <v>0</v>
      </c>
      <c r="F13" s="10">
        <f>TI_EHG_E_E!F13+TI_EHG_CHP_E!F13+TI_EHG_H_E!F13+TI_EHG_EDHP!F13+TI_EHG_EB!F13+TI_EHG_EPS!F13+TI_EHG_DHEP!F13</f>
        <v>0</v>
      </c>
      <c r="G13" s="10">
        <f>TI_EHG_E_E!G13+TI_EHG_CHP_E!G13+TI_EHG_H_E!G13+TI_EHG_EDHP!G13+TI_EHG_EB!G13+TI_EHG_EPS!G13+TI_EHG_DHEP!G13</f>
        <v>0</v>
      </c>
      <c r="H13" s="10">
        <f>TI_EHG_E_E!H13+TI_EHG_CHP_E!H13+TI_EHG_H_E!H13+TI_EHG_EDHP!H13+TI_EHG_EB!H13+TI_EHG_EPS!H13+TI_EHG_DHEP!H13</f>
        <v>0</v>
      </c>
      <c r="I13" s="10">
        <f>TI_EHG_E_E!I13+TI_EHG_CHP_E!I13+TI_EHG_H_E!I13+TI_EHG_EDHP!I13+TI_EHG_EB!I13+TI_EHG_EPS!I13+TI_EHG_DHEP!I13</f>
        <v>0</v>
      </c>
      <c r="J13" s="10">
        <f>TI_EHG_E_E!J13+TI_EHG_CHP_E!J13+TI_EHG_H_E!J13+TI_EHG_EDHP!J13+TI_EHG_EB!J13+TI_EHG_EPS!J13+TI_EHG_DHEP!J13</f>
        <v>0</v>
      </c>
      <c r="K13" s="10">
        <f>TI_EHG_E_E!K13+TI_EHG_CHP_E!K13+TI_EHG_H_E!K13+TI_EHG_EDHP!K13+TI_EHG_EB!K13+TI_EHG_EPS!K13+TI_EHG_DHEP!K13</f>
        <v>0</v>
      </c>
      <c r="L13" s="10">
        <f>TI_EHG_E_E!L13+TI_EHG_CHP_E!L13+TI_EHG_H_E!L13+TI_EHG_EDHP!L13+TI_EHG_EB!L13+TI_EHG_EPS!L13+TI_EHG_DHEP!L13</f>
        <v>0</v>
      </c>
      <c r="M13" s="10">
        <f>TI_EHG_E_E!M13+TI_EHG_CHP_E!M13+TI_EHG_H_E!M13+TI_EHG_EDHP!M13+TI_EHG_EB!M13+TI_EHG_EPS!M13+TI_EHG_DHEP!M13</f>
        <v>0</v>
      </c>
      <c r="N13" s="10">
        <f>TI_EHG_E_E!N13+TI_EHG_CHP_E!N13+TI_EHG_H_E!N13+TI_EHG_EDHP!N13+TI_EHG_EB!N13+TI_EHG_EPS!N13+TI_EHG_DHEP!N13</f>
        <v>0</v>
      </c>
      <c r="O13" s="10">
        <f>TI_EHG_E_E!O13+TI_EHG_CHP_E!O13+TI_EHG_H_E!O13+TI_EHG_EDHP!O13+TI_EHG_EB!O13+TI_EHG_EPS!O13+TI_EHG_DHEP!O13</f>
        <v>0</v>
      </c>
      <c r="P13" s="10">
        <f>TI_EHG_E_E!P13+TI_EHG_CHP_E!P13+TI_EHG_H_E!P13+TI_EHG_EDHP!P13+TI_EHG_EB!P13+TI_EHG_EPS!P13+TI_EHG_DHEP!P13</f>
        <v>0</v>
      </c>
      <c r="Q13" s="10">
        <f>TI_EHG_E_E!Q13+TI_EHG_CHP_E!Q13+TI_EHG_H_E!Q13+TI_EHG_EDHP!Q13+TI_EHG_EB!Q13+TI_EHG_EPS!Q13+TI_EHG_DHEP!Q13</f>
        <v>0</v>
      </c>
      <c r="R13" s="10">
        <f>TI_EHG_E_E!R13+TI_EHG_CHP_E!R13+TI_EHG_H_E!R13+TI_EHG_EDHP!R13+TI_EHG_EB!R13+TI_EHG_EPS!R13+TI_EHG_DHEP!R13</f>
        <v>0</v>
      </c>
      <c r="S13" s="10">
        <f>TI_EHG_E_E!S13+TI_EHG_CHP_E!S13+TI_EHG_H_E!S13+TI_EHG_EDHP!S13+TI_EHG_EB!S13+TI_EHG_EPS!S13+TI_EHG_DHEP!S13</f>
        <v>0</v>
      </c>
      <c r="T13" s="10">
        <f>TI_EHG_E_E!T13+TI_EHG_CHP_E!T13+TI_EHG_H_E!T13+TI_EHG_EDHP!T13+TI_EHG_EB!T13+TI_EHG_EPS!T13+TI_EHG_DHEP!T13</f>
        <v>0</v>
      </c>
      <c r="U13" s="10">
        <f>TI_EHG_E_E!U13+TI_EHG_CHP_E!U13+TI_EHG_H_E!U13+TI_EHG_EDHP!U13+TI_EHG_EB!U13+TI_EHG_EPS!U13+TI_EHG_DHEP!U13</f>
        <v>0</v>
      </c>
      <c r="V13" s="10">
        <f>TI_EHG_E_E!V13+TI_EHG_CHP_E!V13+TI_EHG_H_E!V13+TI_EHG_EDHP!V13+TI_EHG_EB!V13+TI_EHG_EPS!V13+TI_EHG_DHEP!V13</f>
        <v>0</v>
      </c>
      <c r="W13" s="10">
        <f>TI_EHG_E_E!W13+TI_EHG_CHP_E!W13+TI_EHG_H_E!W13+TI_EHG_EDHP!W13+TI_EHG_EB!W13+TI_EHG_EPS!W13+TI_EHG_DHEP!W13</f>
        <v>0</v>
      </c>
      <c r="X13" s="10">
        <f>TI_EHG_E_E!X13+TI_EHG_CHP_E!X13+TI_EHG_H_E!X13+TI_EHG_EDHP!X13+TI_EHG_EB!X13+TI_EHG_EPS!X13+TI_EHG_DHEP!X13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TI_EHG_E_E!C14+TI_EHG_CHP_E!C14+TI_EHG_H_E!C14+TI_EHG_EDHP!C14+TI_EHG_EB!C14+TI_EHG_EPS!C14+TI_EHG_DHEP!C14</f>
        <v>0</v>
      </c>
      <c r="D14" s="10">
        <f>TI_EHG_E_E!D14+TI_EHG_CHP_E!D14+TI_EHG_H_E!D14+TI_EHG_EDHP!D14+TI_EHG_EB!D14+TI_EHG_EPS!D14+TI_EHG_DHEP!D14</f>
        <v>0</v>
      </c>
      <c r="E14" s="10">
        <f>TI_EHG_E_E!E14+TI_EHG_CHP_E!E14+TI_EHG_H_E!E14+TI_EHG_EDHP!E14+TI_EHG_EB!E14+TI_EHG_EPS!E14+TI_EHG_DHEP!E14</f>
        <v>0</v>
      </c>
      <c r="F14" s="10">
        <f>TI_EHG_E_E!F14+TI_EHG_CHP_E!F14+TI_EHG_H_E!F14+TI_EHG_EDHP!F14+TI_EHG_EB!F14+TI_EHG_EPS!F14+TI_EHG_DHEP!F14</f>
        <v>0</v>
      </c>
      <c r="G14" s="10">
        <f>TI_EHG_E_E!G14+TI_EHG_CHP_E!G14+TI_EHG_H_E!G14+TI_EHG_EDHP!G14+TI_EHG_EB!G14+TI_EHG_EPS!G14+TI_EHG_DHEP!G14</f>
        <v>0</v>
      </c>
      <c r="H14" s="10">
        <f>TI_EHG_E_E!H14+TI_EHG_CHP_E!H14+TI_EHG_H_E!H14+TI_EHG_EDHP!H14+TI_EHG_EB!H14+TI_EHG_EPS!H14+TI_EHG_DHEP!H14</f>
        <v>0</v>
      </c>
      <c r="I14" s="10">
        <f>TI_EHG_E_E!I14+TI_EHG_CHP_E!I14+TI_EHG_H_E!I14+TI_EHG_EDHP!I14+TI_EHG_EB!I14+TI_EHG_EPS!I14+TI_EHG_DHEP!I14</f>
        <v>0</v>
      </c>
      <c r="J14" s="10">
        <f>TI_EHG_E_E!J14+TI_EHG_CHP_E!J14+TI_EHG_H_E!J14+TI_EHG_EDHP!J14+TI_EHG_EB!J14+TI_EHG_EPS!J14+TI_EHG_DHEP!J14</f>
        <v>0</v>
      </c>
      <c r="K14" s="10">
        <f>TI_EHG_E_E!K14+TI_EHG_CHP_E!K14+TI_EHG_H_E!K14+TI_EHG_EDHP!K14+TI_EHG_EB!K14+TI_EHG_EPS!K14+TI_EHG_DHEP!K14</f>
        <v>0</v>
      </c>
      <c r="L14" s="10">
        <f>TI_EHG_E_E!L14+TI_EHG_CHP_E!L14+TI_EHG_H_E!L14+TI_EHG_EDHP!L14+TI_EHG_EB!L14+TI_EHG_EPS!L14+TI_EHG_DHEP!L14</f>
        <v>0</v>
      </c>
      <c r="M14" s="10">
        <f>TI_EHG_E_E!M14+TI_EHG_CHP_E!M14+TI_EHG_H_E!M14+TI_EHG_EDHP!M14+TI_EHG_EB!M14+TI_EHG_EPS!M14+TI_EHG_DHEP!M14</f>
        <v>0</v>
      </c>
      <c r="N14" s="10">
        <f>TI_EHG_E_E!N14+TI_EHG_CHP_E!N14+TI_EHG_H_E!N14+TI_EHG_EDHP!N14+TI_EHG_EB!N14+TI_EHG_EPS!N14+TI_EHG_DHEP!N14</f>
        <v>0</v>
      </c>
      <c r="O14" s="10">
        <f>TI_EHG_E_E!O14+TI_EHG_CHP_E!O14+TI_EHG_H_E!O14+TI_EHG_EDHP!O14+TI_EHG_EB!O14+TI_EHG_EPS!O14+TI_EHG_DHEP!O14</f>
        <v>0</v>
      </c>
      <c r="P14" s="10">
        <f>TI_EHG_E_E!P14+TI_EHG_CHP_E!P14+TI_EHG_H_E!P14+TI_EHG_EDHP!P14+TI_EHG_EB!P14+TI_EHG_EPS!P14+TI_EHG_DHEP!P14</f>
        <v>0</v>
      </c>
      <c r="Q14" s="10">
        <f>TI_EHG_E_E!Q14+TI_EHG_CHP_E!Q14+TI_EHG_H_E!Q14+TI_EHG_EDHP!Q14+TI_EHG_EB!Q14+TI_EHG_EPS!Q14+TI_EHG_DHEP!Q14</f>
        <v>0</v>
      </c>
      <c r="R14" s="10">
        <f>TI_EHG_E_E!R14+TI_EHG_CHP_E!R14+TI_EHG_H_E!R14+TI_EHG_EDHP!R14+TI_EHG_EB!R14+TI_EHG_EPS!R14+TI_EHG_DHEP!R14</f>
        <v>0</v>
      </c>
      <c r="S14" s="10">
        <f>TI_EHG_E_E!S14+TI_EHG_CHP_E!S14+TI_EHG_H_E!S14+TI_EHG_EDHP!S14+TI_EHG_EB!S14+TI_EHG_EPS!S14+TI_EHG_DHEP!S14</f>
        <v>0</v>
      </c>
      <c r="T14" s="10">
        <f>TI_EHG_E_E!T14+TI_EHG_CHP_E!T14+TI_EHG_H_E!T14+TI_EHG_EDHP!T14+TI_EHG_EB!T14+TI_EHG_EPS!T14+TI_EHG_DHEP!T14</f>
        <v>0</v>
      </c>
      <c r="U14" s="10">
        <f>TI_EHG_E_E!U14+TI_EHG_CHP_E!U14+TI_EHG_H_E!U14+TI_EHG_EDHP!U14+TI_EHG_EB!U14+TI_EHG_EPS!U14+TI_EHG_DHEP!U14</f>
        <v>0</v>
      </c>
      <c r="V14" s="10">
        <f>TI_EHG_E_E!V14+TI_EHG_CHP_E!V14+TI_EHG_H_E!V14+TI_EHG_EDHP!V14+TI_EHG_EB!V14+TI_EHG_EPS!V14+TI_EHG_DHEP!V14</f>
        <v>0</v>
      </c>
      <c r="W14" s="10">
        <f>TI_EHG_E_E!W14+TI_EHG_CHP_E!W14+TI_EHG_H_E!W14+TI_EHG_EDHP!W14+TI_EHG_EB!W14+TI_EHG_EPS!W14+TI_EHG_DHEP!W14</f>
        <v>0</v>
      </c>
      <c r="X14" s="10">
        <f>TI_EHG_E_E!X14+TI_EHG_CHP_E!X14+TI_EHG_H_E!X14+TI_EHG_EDHP!X14+TI_EHG_EB!X14+TI_EHG_EPS!X14+TI_EHG_DHEP!X14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TI_EHG_E_E!C15+TI_EHG_CHP_E!C15+TI_EHG_H_E!C15+TI_EHG_EDHP!C15+TI_EHG_EB!C15+TI_EHG_EPS!C15+TI_EHG_DHEP!C15</f>
        <v>0</v>
      </c>
      <c r="D15" s="10">
        <f>TI_EHG_E_E!D15+TI_EHG_CHP_E!D15+TI_EHG_H_E!D15+TI_EHG_EDHP!D15+TI_EHG_EB!D15+TI_EHG_EPS!D15+TI_EHG_DHEP!D15</f>
        <v>0</v>
      </c>
      <c r="E15" s="10">
        <f>TI_EHG_E_E!E15+TI_EHG_CHP_E!E15+TI_EHG_H_E!E15+TI_EHG_EDHP!E15+TI_EHG_EB!E15+TI_EHG_EPS!E15+TI_EHG_DHEP!E15</f>
        <v>0</v>
      </c>
      <c r="F15" s="10">
        <f>TI_EHG_E_E!F15+TI_EHG_CHP_E!F15+TI_EHG_H_E!F15+TI_EHG_EDHP!F15+TI_EHG_EB!F15+TI_EHG_EPS!F15+TI_EHG_DHEP!F15</f>
        <v>0</v>
      </c>
      <c r="G15" s="10">
        <f>TI_EHG_E_E!G15+TI_EHG_CHP_E!G15+TI_EHG_H_E!G15+TI_EHG_EDHP!G15+TI_EHG_EB!G15+TI_EHG_EPS!G15+TI_EHG_DHEP!G15</f>
        <v>0</v>
      </c>
      <c r="H15" s="10">
        <f>TI_EHG_E_E!H15+TI_EHG_CHP_E!H15+TI_EHG_H_E!H15+TI_EHG_EDHP!H15+TI_EHG_EB!H15+TI_EHG_EPS!H15+TI_EHG_DHEP!H15</f>
        <v>0</v>
      </c>
      <c r="I15" s="10">
        <f>TI_EHG_E_E!I15+TI_EHG_CHP_E!I15+TI_EHG_H_E!I15+TI_EHG_EDHP!I15+TI_EHG_EB!I15+TI_EHG_EPS!I15+TI_EHG_DHEP!I15</f>
        <v>0</v>
      </c>
      <c r="J15" s="10">
        <f>TI_EHG_E_E!J15+TI_EHG_CHP_E!J15+TI_EHG_H_E!J15+TI_EHG_EDHP!J15+TI_EHG_EB!J15+TI_EHG_EPS!J15+TI_EHG_DHEP!J15</f>
        <v>0</v>
      </c>
      <c r="K15" s="10">
        <f>TI_EHG_E_E!K15+TI_EHG_CHP_E!K15+TI_EHG_H_E!K15+TI_EHG_EDHP!K15+TI_EHG_EB!K15+TI_EHG_EPS!K15+TI_EHG_DHEP!K15</f>
        <v>0</v>
      </c>
      <c r="L15" s="10">
        <f>TI_EHG_E_E!L15+TI_EHG_CHP_E!L15+TI_EHG_H_E!L15+TI_EHG_EDHP!L15+TI_EHG_EB!L15+TI_EHG_EPS!L15+TI_EHG_DHEP!L15</f>
        <v>0</v>
      </c>
      <c r="M15" s="10">
        <f>TI_EHG_E_E!M15+TI_EHG_CHP_E!M15+TI_EHG_H_E!M15+TI_EHG_EDHP!M15+TI_EHG_EB!M15+TI_EHG_EPS!M15+TI_EHG_DHEP!M15</f>
        <v>0</v>
      </c>
      <c r="N15" s="10">
        <f>TI_EHG_E_E!N15+TI_EHG_CHP_E!N15+TI_EHG_H_E!N15+TI_EHG_EDHP!N15+TI_EHG_EB!N15+TI_EHG_EPS!N15+TI_EHG_DHEP!N15</f>
        <v>0</v>
      </c>
      <c r="O15" s="10">
        <f>TI_EHG_E_E!O15+TI_EHG_CHP_E!O15+TI_EHG_H_E!O15+TI_EHG_EDHP!O15+TI_EHG_EB!O15+TI_EHG_EPS!O15+TI_EHG_DHEP!O15</f>
        <v>0</v>
      </c>
      <c r="P15" s="10">
        <f>TI_EHG_E_E!P15+TI_EHG_CHP_E!P15+TI_EHG_H_E!P15+TI_EHG_EDHP!P15+TI_EHG_EB!P15+TI_EHG_EPS!P15+TI_EHG_DHEP!P15</f>
        <v>0</v>
      </c>
      <c r="Q15" s="10">
        <f>TI_EHG_E_E!Q15+TI_EHG_CHP_E!Q15+TI_EHG_H_E!Q15+TI_EHG_EDHP!Q15+TI_EHG_EB!Q15+TI_EHG_EPS!Q15+TI_EHG_DHEP!Q15</f>
        <v>0</v>
      </c>
      <c r="R15" s="10">
        <f>TI_EHG_E_E!R15+TI_EHG_CHP_E!R15+TI_EHG_H_E!R15+TI_EHG_EDHP!R15+TI_EHG_EB!R15+TI_EHG_EPS!R15+TI_EHG_DHEP!R15</f>
        <v>0</v>
      </c>
      <c r="S15" s="10">
        <f>TI_EHG_E_E!S15+TI_EHG_CHP_E!S15+TI_EHG_H_E!S15+TI_EHG_EDHP!S15+TI_EHG_EB!S15+TI_EHG_EPS!S15+TI_EHG_DHEP!S15</f>
        <v>0</v>
      </c>
      <c r="T15" s="10">
        <f>TI_EHG_E_E!T15+TI_EHG_CHP_E!T15+TI_EHG_H_E!T15+TI_EHG_EDHP!T15+TI_EHG_EB!T15+TI_EHG_EPS!T15+TI_EHG_DHEP!T15</f>
        <v>0</v>
      </c>
      <c r="U15" s="10">
        <f>TI_EHG_E_E!U15+TI_EHG_CHP_E!U15+TI_EHG_H_E!U15+TI_EHG_EDHP!U15+TI_EHG_EB!U15+TI_EHG_EPS!U15+TI_EHG_DHEP!U15</f>
        <v>0</v>
      </c>
      <c r="V15" s="10">
        <f>TI_EHG_E_E!V15+TI_EHG_CHP_E!V15+TI_EHG_H_E!V15+TI_EHG_EDHP!V15+TI_EHG_EB!V15+TI_EHG_EPS!V15+TI_EHG_DHEP!V15</f>
        <v>0</v>
      </c>
      <c r="W15" s="10">
        <f>TI_EHG_E_E!W15+TI_EHG_CHP_E!W15+TI_EHG_H_E!W15+TI_EHG_EDHP!W15+TI_EHG_EB!W15+TI_EHG_EPS!W15+TI_EHG_DHEP!W15</f>
        <v>0</v>
      </c>
      <c r="X15" s="10">
        <f>TI_EHG_E_E!X15+TI_EHG_CHP_E!X15+TI_EHG_H_E!X15+TI_EHG_EDHP!X15+TI_EHG_EB!X15+TI_EHG_EPS!X15+TI_EHG_DHEP!X15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TI_EHG_E_E!C16+TI_EHG_CHP_E!C16+TI_EHG_H_E!C16+TI_EHG_EDHP!C16+TI_EHG_EB!C16+TI_EHG_EPS!C16+TI_EHG_DHEP!C16</f>
        <v>0</v>
      </c>
      <c r="D16" s="10">
        <f>TI_EHG_E_E!D16+TI_EHG_CHP_E!D16+TI_EHG_H_E!D16+TI_EHG_EDHP!D16+TI_EHG_EB!D16+TI_EHG_EPS!D16+TI_EHG_DHEP!D16</f>
        <v>0</v>
      </c>
      <c r="E16" s="10">
        <f>TI_EHG_E_E!E16+TI_EHG_CHP_E!E16+TI_EHG_H_E!E16+TI_EHG_EDHP!E16+TI_EHG_EB!E16+TI_EHG_EPS!E16+TI_EHG_DHEP!E16</f>
        <v>0</v>
      </c>
      <c r="F16" s="10">
        <f>TI_EHG_E_E!F16+TI_EHG_CHP_E!F16+TI_EHG_H_E!F16+TI_EHG_EDHP!F16+TI_EHG_EB!F16+TI_EHG_EPS!F16+TI_EHG_DHEP!F16</f>
        <v>0</v>
      </c>
      <c r="G16" s="10">
        <f>TI_EHG_E_E!G16+TI_EHG_CHP_E!G16+TI_EHG_H_E!G16+TI_EHG_EDHP!G16+TI_EHG_EB!G16+TI_EHG_EPS!G16+TI_EHG_DHEP!G16</f>
        <v>0</v>
      </c>
      <c r="H16" s="10">
        <f>TI_EHG_E_E!H16+TI_EHG_CHP_E!H16+TI_EHG_H_E!H16+TI_EHG_EDHP!H16+TI_EHG_EB!H16+TI_EHG_EPS!H16+TI_EHG_DHEP!H16</f>
        <v>0</v>
      </c>
      <c r="I16" s="10">
        <f>TI_EHG_E_E!I16+TI_EHG_CHP_E!I16+TI_EHG_H_E!I16+TI_EHG_EDHP!I16+TI_EHG_EB!I16+TI_EHG_EPS!I16+TI_EHG_DHEP!I16</f>
        <v>0</v>
      </c>
      <c r="J16" s="10">
        <f>TI_EHG_E_E!J16+TI_EHG_CHP_E!J16+TI_EHG_H_E!J16+TI_EHG_EDHP!J16+TI_EHG_EB!J16+TI_EHG_EPS!J16+TI_EHG_DHEP!J16</f>
        <v>0</v>
      </c>
      <c r="K16" s="10">
        <f>TI_EHG_E_E!K16+TI_EHG_CHP_E!K16+TI_EHG_H_E!K16+TI_EHG_EDHP!K16+TI_EHG_EB!K16+TI_EHG_EPS!K16+TI_EHG_DHEP!K16</f>
        <v>0</v>
      </c>
      <c r="L16" s="10">
        <f>TI_EHG_E_E!L16+TI_EHG_CHP_E!L16+TI_EHG_H_E!L16+TI_EHG_EDHP!L16+TI_EHG_EB!L16+TI_EHG_EPS!L16+TI_EHG_DHEP!L16</f>
        <v>0</v>
      </c>
      <c r="M16" s="10">
        <f>TI_EHG_E_E!M16+TI_EHG_CHP_E!M16+TI_EHG_H_E!M16+TI_EHG_EDHP!M16+TI_EHG_EB!M16+TI_EHG_EPS!M16+TI_EHG_DHEP!M16</f>
        <v>0</v>
      </c>
      <c r="N16" s="10">
        <f>TI_EHG_E_E!N16+TI_EHG_CHP_E!N16+TI_EHG_H_E!N16+TI_EHG_EDHP!N16+TI_EHG_EB!N16+TI_EHG_EPS!N16+TI_EHG_DHEP!N16</f>
        <v>0</v>
      </c>
      <c r="O16" s="10">
        <f>TI_EHG_E_E!O16+TI_EHG_CHP_E!O16+TI_EHG_H_E!O16+TI_EHG_EDHP!O16+TI_EHG_EB!O16+TI_EHG_EPS!O16+TI_EHG_DHEP!O16</f>
        <v>0</v>
      </c>
      <c r="P16" s="10">
        <f>TI_EHG_E_E!P16+TI_EHG_CHP_E!P16+TI_EHG_H_E!P16+TI_EHG_EDHP!P16+TI_EHG_EB!P16+TI_EHG_EPS!P16+TI_EHG_DHEP!P16</f>
        <v>0</v>
      </c>
      <c r="Q16" s="10">
        <f>TI_EHG_E_E!Q16+TI_EHG_CHP_E!Q16+TI_EHG_H_E!Q16+TI_EHG_EDHP!Q16+TI_EHG_EB!Q16+TI_EHG_EPS!Q16+TI_EHG_DHEP!Q16</f>
        <v>0</v>
      </c>
      <c r="R16" s="10">
        <f>TI_EHG_E_E!R16+TI_EHG_CHP_E!R16+TI_EHG_H_E!R16+TI_EHG_EDHP!R16+TI_EHG_EB!R16+TI_EHG_EPS!R16+TI_EHG_DHEP!R16</f>
        <v>0</v>
      </c>
      <c r="S16" s="10">
        <f>TI_EHG_E_E!S16+TI_EHG_CHP_E!S16+TI_EHG_H_E!S16+TI_EHG_EDHP!S16+TI_EHG_EB!S16+TI_EHG_EPS!S16+TI_EHG_DHEP!S16</f>
        <v>0</v>
      </c>
      <c r="T16" s="10">
        <f>TI_EHG_E_E!T16+TI_EHG_CHP_E!T16+TI_EHG_H_E!T16+TI_EHG_EDHP!T16+TI_EHG_EB!T16+TI_EHG_EPS!T16+TI_EHG_DHEP!T16</f>
        <v>0</v>
      </c>
      <c r="U16" s="10">
        <f>TI_EHG_E_E!U16+TI_EHG_CHP_E!U16+TI_EHG_H_E!U16+TI_EHG_EDHP!U16+TI_EHG_EB!U16+TI_EHG_EPS!U16+TI_EHG_DHEP!U16</f>
        <v>0</v>
      </c>
      <c r="V16" s="10">
        <f>TI_EHG_E_E!V16+TI_EHG_CHP_E!V16+TI_EHG_H_E!V16+TI_EHG_EDHP!V16+TI_EHG_EB!V16+TI_EHG_EPS!V16+TI_EHG_DHEP!V16</f>
        <v>0</v>
      </c>
      <c r="W16" s="10">
        <f>TI_EHG_E_E!W16+TI_EHG_CHP_E!W16+TI_EHG_H_E!W16+TI_EHG_EDHP!W16+TI_EHG_EB!W16+TI_EHG_EPS!W16+TI_EHG_DHEP!W16</f>
        <v>0</v>
      </c>
      <c r="X16" s="10">
        <f>TI_EHG_E_E!X16+TI_EHG_CHP_E!X16+TI_EHG_H_E!X16+TI_EHG_EDHP!X16+TI_EHG_EB!X16+TI_EHG_EPS!X16+TI_EHG_DHEP!X16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114.39527085124676</v>
      </c>
      <c r="D17" s="37">
        <f t="shared" ref="D17:W17" si="16">SUM(D18:D21)</f>
        <v>145.57420464316422</v>
      </c>
      <c r="E17" s="37">
        <f t="shared" si="16"/>
        <v>150.98641444539984</v>
      </c>
      <c r="F17" s="37">
        <f t="shared" si="16"/>
        <v>140.9047291487532</v>
      </c>
      <c r="G17" s="37">
        <f t="shared" si="16"/>
        <v>133.90421324161647</v>
      </c>
      <c r="H17" s="37">
        <f t="shared" si="16"/>
        <v>82.490111779879626</v>
      </c>
      <c r="I17" s="37">
        <f t="shared" si="16"/>
        <v>62.023559759243334</v>
      </c>
      <c r="J17" s="37">
        <f t="shared" si="16"/>
        <v>88.392089423903698</v>
      </c>
      <c r="K17" s="37">
        <f t="shared" si="16"/>
        <v>36.209028374892519</v>
      </c>
      <c r="L17" s="37">
        <f t="shared" si="16"/>
        <v>22.90541702493551</v>
      </c>
      <c r="M17" s="37">
        <f t="shared" si="16"/>
        <v>36.232932072226994</v>
      </c>
      <c r="N17" s="37">
        <f t="shared" si="16"/>
        <v>18.176182287188304</v>
      </c>
      <c r="O17" s="37">
        <f t="shared" si="16"/>
        <v>13.542562338779017</v>
      </c>
      <c r="P17" s="37">
        <f t="shared" si="16"/>
        <v>22.49922613929493</v>
      </c>
      <c r="Q17" s="37">
        <f t="shared" si="16"/>
        <v>30.35726569217541</v>
      </c>
      <c r="R17" s="37">
        <f t="shared" si="16"/>
        <v>56.080997420464314</v>
      </c>
      <c r="S17" s="37">
        <f t="shared" si="16"/>
        <v>57.824591573516763</v>
      </c>
      <c r="T17" s="37">
        <f t="shared" si="16"/>
        <v>43.520808254514179</v>
      </c>
      <c r="U17" s="37">
        <f t="shared" si="16"/>
        <v>52.869733447979364</v>
      </c>
      <c r="V17" s="37">
        <f t="shared" si="16"/>
        <v>59.020980223559761</v>
      </c>
      <c r="W17" s="37">
        <f t="shared" si="16"/>
        <v>67.97472055030093</v>
      </c>
      <c r="X17" s="37">
        <f t="shared" ref="X17" si="17">SUM(X18:X21)</f>
        <v>89.497764402407554</v>
      </c>
    </row>
    <row r="18" spans="1:24" ht="11.25" customHeight="1" x14ac:dyDescent="0.2">
      <c r="A18" s="42" t="s">
        <v>27</v>
      </c>
      <c r="B18" s="9" t="s">
        <v>28</v>
      </c>
      <c r="C18" s="10">
        <f>TI_EHG_E_E!C18+TI_EHG_CHP_E!C18+TI_EHG_H_E!C18+TI_EHG_EDHP!C18+TI_EHG_EB!C18+TI_EHG_EPS!C18+TI_EHG_DHEP!C18</f>
        <v>0</v>
      </c>
      <c r="D18" s="10">
        <f>TI_EHG_E_E!D18+TI_EHG_CHP_E!D18+TI_EHG_H_E!D18+TI_EHG_EDHP!D18+TI_EHG_EB!D18+TI_EHG_EPS!D18+TI_EHG_DHEP!D18</f>
        <v>0</v>
      </c>
      <c r="E18" s="10">
        <f>TI_EHG_E_E!E18+TI_EHG_CHP_E!E18+TI_EHG_H_E!E18+TI_EHG_EDHP!E18+TI_EHG_EB!E18+TI_EHG_EPS!E18+TI_EHG_DHEP!E18</f>
        <v>0</v>
      </c>
      <c r="F18" s="10">
        <f>TI_EHG_E_E!F18+TI_EHG_CHP_E!F18+TI_EHG_H_E!F18+TI_EHG_EDHP!F18+TI_EHG_EB!F18+TI_EHG_EPS!F18+TI_EHG_DHEP!F18</f>
        <v>0</v>
      </c>
      <c r="G18" s="10">
        <f>TI_EHG_E_E!G18+TI_EHG_CHP_E!G18+TI_EHG_H_E!G18+TI_EHG_EDHP!G18+TI_EHG_EB!G18+TI_EHG_EPS!G18+TI_EHG_DHEP!G18</f>
        <v>0</v>
      </c>
      <c r="H18" s="10">
        <f>TI_EHG_E_E!H18+TI_EHG_CHP_E!H18+TI_EHG_H_E!H18+TI_EHG_EDHP!H18+TI_EHG_EB!H18+TI_EHG_EPS!H18+TI_EHG_DHEP!H18</f>
        <v>0</v>
      </c>
      <c r="I18" s="10">
        <f>TI_EHG_E_E!I18+TI_EHG_CHP_E!I18+TI_EHG_H_E!I18+TI_EHG_EDHP!I18+TI_EHG_EB!I18+TI_EHG_EPS!I18+TI_EHG_DHEP!I18</f>
        <v>0</v>
      </c>
      <c r="J18" s="10">
        <f>TI_EHG_E_E!J18+TI_EHG_CHP_E!J18+TI_EHG_H_E!J18+TI_EHG_EDHP!J18+TI_EHG_EB!J18+TI_EHG_EPS!J18+TI_EHG_DHEP!J18</f>
        <v>0</v>
      </c>
      <c r="K18" s="10">
        <f>TI_EHG_E_E!K18+TI_EHG_CHP_E!K18+TI_EHG_H_E!K18+TI_EHG_EDHP!K18+TI_EHG_EB!K18+TI_EHG_EPS!K18+TI_EHG_DHEP!K18</f>
        <v>0</v>
      </c>
      <c r="L18" s="10">
        <f>TI_EHG_E_E!L18+TI_EHG_CHP_E!L18+TI_EHG_H_E!L18+TI_EHG_EDHP!L18+TI_EHG_EB!L18+TI_EHG_EPS!L18+TI_EHG_DHEP!L18</f>
        <v>0</v>
      </c>
      <c r="M18" s="10">
        <f>TI_EHG_E_E!M18+TI_EHG_CHP_E!M18+TI_EHG_H_E!M18+TI_EHG_EDHP!M18+TI_EHG_EB!M18+TI_EHG_EPS!M18+TI_EHG_DHEP!M18</f>
        <v>0</v>
      </c>
      <c r="N18" s="10">
        <f>TI_EHG_E_E!N18+TI_EHG_CHP_E!N18+TI_EHG_H_E!N18+TI_EHG_EDHP!N18+TI_EHG_EB!N18+TI_EHG_EPS!N18+TI_EHG_DHEP!N18</f>
        <v>0</v>
      </c>
      <c r="O18" s="10">
        <f>TI_EHG_E_E!O18+TI_EHG_CHP_E!O18+TI_EHG_H_E!O18+TI_EHG_EDHP!O18+TI_EHG_EB!O18+TI_EHG_EPS!O18+TI_EHG_DHEP!O18</f>
        <v>0</v>
      </c>
      <c r="P18" s="10">
        <f>TI_EHG_E_E!P18+TI_EHG_CHP_E!P18+TI_EHG_H_E!P18+TI_EHG_EDHP!P18+TI_EHG_EB!P18+TI_EHG_EPS!P18+TI_EHG_DHEP!P18</f>
        <v>0</v>
      </c>
      <c r="Q18" s="10">
        <f>TI_EHG_E_E!Q18+TI_EHG_CHP_E!Q18+TI_EHG_H_E!Q18+TI_EHG_EDHP!Q18+TI_EHG_EB!Q18+TI_EHG_EPS!Q18+TI_EHG_DHEP!Q18</f>
        <v>0</v>
      </c>
      <c r="R18" s="10">
        <f>TI_EHG_E_E!R18+TI_EHG_CHP_E!R18+TI_EHG_H_E!R18+TI_EHG_EDHP!R18+TI_EHG_EB!R18+TI_EHG_EPS!R18+TI_EHG_DHEP!R18</f>
        <v>0</v>
      </c>
      <c r="S18" s="10">
        <f>TI_EHG_E_E!S18+TI_EHG_CHP_E!S18+TI_EHG_H_E!S18+TI_EHG_EDHP!S18+TI_EHG_EB!S18+TI_EHG_EPS!S18+TI_EHG_DHEP!S18</f>
        <v>0</v>
      </c>
      <c r="T18" s="10">
        <f>TI_EHG_E_E!T18+TI_EHG_CHP_E!T18+TI_EHG_H_E!T18+TI_EHG_EDHP!T18+TI_EHG_EB!T18+TI_EHG_EPS!T18+TI_EHG_DHEP!T18</f>
        <v>0</v>
      </c>
      <c r="U18" s="10">
        <f>TI_EHG_E_E!U18+TI_EHG_CHP_E!U18+TI_EHG_H_E!U18+TI_EHG_EDHP!U18+TI_EHG_EB!U18+TI_EHG_EPS!U18+TI_EHG_DHEP!U18</f>
        <v>0</v>
      </c>
      <c r="V18" s="10">
        <f>TI_EHG_E_E!V18+TI_EHG_CHP_E!V18+TI_EHG_H_E!V18+TI_EHG_EDHP!V18+TI_EHG_EB!V18+TI_EHG_EPS!V18+TI_EHG_DHEP!V18</f>
        <v>0</v>
      </c>
      <c r="W18" s="10">
        <f>TI_EHG_E_E!W18+TI_EHG_CHP_E!W18+TI_EHG_H_E!W18+TI_EHG_EDHP!W18+TI_EHG_EB!W18+TI_EHG_EPS!W18+TI_EHG_DHEP!W18</f>
        <v>0</v>
      </c>
      <c r="X18" s="10">
        <f>TI_EHG_E_E!X18+TI_EHG_CHP_E!X18+TI_EHG_H_E!X18+TI_EHG_EDHP!X18+TI_EHG_EB!X18+TI_EHG_EPS!X18+TI_EHG_DHEP!X18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TI_EHG_E_E!C19+TI_EHG_CHP_E!C19+TI_EHG_H_E!C19+TI_EHG_EDHP!C19+TI_EHG_EB!C19+TI_EHG_EPS!C19+TI_EHG_DHEP!C19</f>
        <v>38.800515907136713</v>
      </c>
      <c r="D19" s="10">
        <f>TI_EHG_E_E!D19+TI_EHG_CHP_E!D19+TI_EHG_H_E!D19+TI_EHG_EDHP!D19+TI_EHG_EB!D19+TI_EHG_EPS!D19+TI_EHG_DHEP!D19</f>
        <v>16.143594153052444</v>
      </c>
      <c r="E19" s="10">
        <f>TI_EHG_E_E!E19+TI_EHG_CHP_E!E19+TI_EHG_H_E!E19+TI_EHG_EDHP!E19+TI_EHG_EB!E19+TI_EHG_EPS!E19+TI_EHG_DHEP!E19</f>
        <v>6.5563198624247629</v>
      </c>
      <c r="F19" s="10">
        <f>TI_EHG_E_E!F19+TI_EHG_CHP_E!F19+TI_EHG_H_E!F19+TI_EHG_EDHP!F19+TI_EHG_EB!F19+TI_EHG_EPS!F19+TI_EHG_DHEP!F19</f>
        <v>4.6431642304385203</v>
      </c>
      <c r="G19" s="10">
        <f>TI_EHG_E_E!G19+TI_EHG_CHP_E!G19+TI_EHG_H_E!G19+TI_EHG_EDHP!G19+TI_EHG_EB!G19+TI_EHG_EPS!G19+TI_EHG_DHEP!G19</f>
        <v>5.7394668959587269</v>
      </c>
      <c r="H19" s="10">
        <f>TI_EHG_E_E!H19+TI_EHG_CHP_E!H19+TI_EHG_H_E!H19+TI_EHG_EDHP!H19+TI_EHG_EB!H19+TI_EHG_EPS!H19+TI_EHG_DHEP!H19</f>
        <v>4.1487532244196039</v>
      </c>
      <c r="I19" s="10">
        <f>TI_EHG_E_E!I19+TI_EHG_CHP_E!I19+TI_EHG_H_E!I19+TI_EHG_EDHP!I19+TI_EHG_EB!I19+TI_EHG_EPS!I19+TI_EHG_DHEP!I19</f>
        <v>0.68787618228718828</v>
      </c>
      <c r="J19" s="10">
        <f>TI_EHG_E_E!J19+TI_EHG_CHP_E!J19+TI_EHG_H_E!J19+TI_EHG_EDHP!J19+TI_EHG_EB!J19+TI_EHG_EPS!J19+TI_EHG_DHEP!J19</f>
        <v>4.2992261392949267E-2</v>
      </c>
      <c r="K19" s="10">
        <f>TI_EHG_E_E!K19+TI_EHG_CHP_E!K19+TI_EHG_H_E!K19+TI_EHG_EDHP!K19+TI_EHG_EB!K19+TI_EHG_EPS!K19+TI_EHG_DHEP!K19</f>
        <v>0</v>
      </c>
      <c r="L19" s="10">
        <f>TI_EHG_E_E!L19+TI_EHG_CHP_E!L19+TI_EHG_H_E!L19+TI_EHG_EDHP!L19+TI_EHG_EB!L19+TI_EHG_EPS!L19+TI_EHG_DHEP!L19</f>
        <v>0</v>
      </c>
      <c r="M19" s="10">
        <f>TI_EHG_E_E!M19+TI_EHG_CHP_E!M19+TI_EHG_H_E!M19+TI_EHG_EDHP!M19+TI_EHG_EB!M19+TI_EHG_EPS!M19+TI_EHG_DHEP!M19</f>
        <v>0</v>
      </c>
      <c r="N19" s="10">
        <f>TI_EHG_E_E!N19+TI_EHG_CHP_E!N19+TI_EHG_H_E!N19+TI_EHG_EDHP!N19+TI_EHG_EB!N19+TI_EHG_EPS!N19+TI_EHG_DHEP!N19</f>
        <v>0</v>
      </c>
      <c r="O19" s="10">
        <f>TI_EHG_E_E!O19+TI_EHG_CHP_E!O19+TI_EHG_H_E!O19+TI_EHG_EDHP!O19+TI_EHG_EB!O19+TI_EHG_EPS!O19+TI_EHG_DHEP!O19</f>
        <v>0</v>
      </c>
      <c r="P19" s="10">
        <f>TI_EHG_E_E!P19+TI_EHG_CHP_E!P19+TI_EHG_H_E!P19+TI_EHG_EDHP!P19+TI_EHG_EB!P19+TI_EHG_EPS!P19+TI_EHG_DHEP!P19</f>
        <v>0</v>
      </c>
      <c r="Q19" s="10">
        <f>TI_EHG_E_E!Q19+TI_EHG_CHP_E!Q19+TI_EHG_H_E!Q19+TI_EHG_EDHP!Q19+TI_EHG_EB!Q19+TI_EHG_EPS!Q19+TI_EHG_DHEP!Q19</f>
        <v>0</v>
      </c>
      <c r="R19" s="10">
        <f>TI_EHG_E_E!R19+TI_EHG_CHP_E!R19+TI_EHG_H_E!R19+TI_EHG_EDHP!R19+TI_EHG_EB!R19+TI_EHG_EPS!R19+TI_EHG_DHEP!R19</f>
        <v>0</v>
      </c>
      <c r="S19" s="10">
        <f>TI_EHG_E_E!S19+TI_EHG_CHP_E!S19+TI_EHG_H_E!S19+TI_EHG_EDHP!S19+TI_EHG_EB!S19+TI_EHG_EPS!S19+TI_EHG_DHEP!S19</f>
        <v>0</v>
      </c>
      <c r="T19" s="10">
        <f>TI_EHG_E_E!T19+TI_EHG_CHP_E!T19+TI_EHG_H_E!T19+TI_EHG_EDHP!T19+TI_EHG_EB!T19+TI_EHG_EPS!T19+TI_EHG_DHEP!T19</f>
        <v>0</v>
      </c>
      <c r="U19" s="10">
        <f>TI_EHG_E_E!U19+TI_EHG_CHP_E!U19+TI_EHG_H_E!U19+TI_EHG_EDHP!U19+TI_EHG_EB!U19+TI_EHG_EPS!U19+TI_EHG_DHEP!U19</f>
        <v>0</v>
      </c>
      <c r="V19" s="10">
        <f>TI_EHG_E_E!V19+TI_EHG_CHP_E!V19+TI_EHG_H_E!V19+TI_EHG_EDHP!V19+TI_EHG_EB!V19+TI_EHG_EPS!V19+TI_EHG_DHEP!V19</f>
        <v>0</v>
      </c>
      <c r="W19" s="10">
        <f>TI_EHG_E_E!W19+TI_EHG_CHP_E!W19+TI_EHG_H_E!W19+TI_EHG_EDHP!W19+TI_EHG_EB!W19+TI_EHG_EPS!W19+TI_EHG_DHEP!W19</f>
        <v>0</v>
      </c>
      <c r="X19" s="10">
        <f>TI_EHG_E_E!X19+TI_EHG_CHP_E!X19+TI_EHG_H_E!X19+TI_EHG_EDHP!X19+TI_EHG_EB!X19+TI_EHG_EPS!X19+TI_EHG_DHEP!X19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TI_EHG_E_E!C20+TI_EHG_CHP_E!C20+TI_EHG_H_E!C20+TI_EHG_EDHP!C20+TI_EHG_EB!C20+TI_EHG_EPS!C20+TI_EHG_DHEP!C20</f>
        <v>75.594754944110051</v>
      </c>
      <c r="D20" s="10">
        <f>TI_EHG_E_E!D20+TI_EHG_CHP_E!D20+TI_EHG_H_E!D20+TI_EHG_EDHP!D20+TI_EHG_EB!D20+TI_EHG_EPS!D20+TI_EHG_DHEP!D20</f>
        <v>129.43061049011177</v>
      </c>
      <c r="E20" s="10">
        <f>TI_EHG_E_E!E20+TI_EHG_CHP_E!E20+TI_EHG_H_E!E20+TI_EHG_EDHP!E20+TI_EHG_EB!E20+TI_EHG_EPS!E20+TI_EHG_DHEP!E20</f>
        <v>144.43009458297507</v>
      </c>
      <c r="F20" s="10">
        <f>TI_EHG_E_E!F20+TI_EHG_CHP_E!F20+TI_EHG_H_E!F20+TI_EHG_EDHP!F20+TI_EHG_EB!F20+TI_EHG_EPS!F20+TI_EHG_DHEP!F20</f>
        <v>136.26156491831469</v>
      </c>
      <c r="G20" s="10">
        <f>TI_EHG_E_E!G20+TI_EHG_CHP_E!G20+TI_EHG_H_E!G20+TI_EHG_EDHP!G20+TI_EHG_EB!G20+TI_EHG_EPS!G20+TI_EHG_DHEP!G20</f>
        <v>128.16474634565776</v>
      </c>
      <c r="H20" s="10">
        <f>TI_EHG_E_E!H20+TI_EHG_CHP_E!H20+TI_EHG_H_E!H20+TI_EHG_EDHP!H20+TI_EHG_EB!H20+TI_EHG_EPS!H20+TI_EHG_DHEP!H20</f>
        <v>78.341358555460019</v>
      </c>
      <c r="I20" s="10">
        <f>TI_EHG_E_E!I20+TI_EHG_CHP_E!I20+TI_EHG_H_E!I20+TI_EHG_EDHP!I20+TI_EHG_EB!I20+TI_EHG_EPS!I20+TI_EHG_DHEP!I20</f>
        <v>61.335683576956143</v>
      </c>
      <c r="J20" s="10">
        <f>TI_EHG_E_E!J20+TI_EHG_CHP_E!J20+TI_EHG_H_E!J20+TI_EHG_EDHP!J20+TI_EHG_EB!J20+TI_EHG_EPS!J20+TI_EHG_DHEP!J20</f>
        <v>88.349097162510745</v>
      </c>
      <c r="K20" s="10">
        <f>TI_EHG_E_E!K20+TI_EHG_CHP_E!K20+TI_EHG_H_E!K20+TI_EHG_EDHP!K20+TI_EHG_EB!K20+TI_EHG_EPS!K20+TI_EHG_DHEP!K20</f>
        <v>36.209028374892519</v>
      </c>
      <c r="L20" s="10">
        <f>TI_EHG_E_E!L20+TI_EHG_CHP_E!L20+TI_EHG_H_E!L20+TI_EHG_EDHP!L20+TI_EHG_EB!L20+TI_EHG_EPS!L20+TI_EHG_DHEP!L20</f>
        <v>22.90541702493551</v>
      </c>
      <c r="M20" s="10">
        <f>TI_EHG_E_E!M20+TI_EHG_CHP_E!M20+TI_EHG_H_E!M20+TI_EHG_EDHP!M20+TI_EHG_EB!M20+TI_EHG_EPS!M20+TI_EHG_DHEP!M20</f>
        <v>36.232932072226994</v>
      </c>
      <c r="N20" s="10">
        <f>TI_EHG_E_E!N20+TI_EHG_CHP_E!N20+TI_EHG_H_E!N20+TI_EHG_EDHP!N20+TI_EHG_EB!N20+TI_EHG_EPS!N20+TI_EHG_DHEP!N20</f>
        <v>18.176182287188304</v>
      </c>
      <c r="O20" s="10">
        <f>TI_EHG_E_E!O20+TI_EHG_CHP_E!O20+TI_EHG_H_E!O20+TI_EHG_EDHP!O20+TI_EHG_EB!O20+TI_EHG_EPS!O20+TI_EHG_DHEP!O20</f>
        <v>13.542562338779017</v>
      </c>
      <c r="P20" s="10">
        <f>TI_EHG_E_E!P20+TI_EHG_CHP_E!P20+TI_EHG_H_E!P20+TI_EHG_EDHP!P20+TI_EHG_EB!P20+TI_EHG_EPS!P20+TI_EHG_DHEP!P20</f>
        <v>22.49922613929493</v>
      </c>
      <c r="Q20" s="10">
        <f>TI_EHG_E_E!Q20+TI_EHG_CHP_E!Q20+TI_EHG_H_E!Q20+TI_EHG_EDHP!Q20+TI_EHG_EB!Q20+TI_EHG_EPS!Q20+TI_EHG_DHEP!Q20</f>
        <v>30.35726569217541</v>
      </c>
      <c r="R20" s="10">
        <f>TI_EHG_E_E!R20+TI_EHG_CHP_E!R20+TI_EHG_H_E!R20+TI_EHG_EDHP!R20+TI_EHG_EB!R20+TI_EHG_EPS!R20+TI_EHG_DHEP!R20</f>
        <v>56.080997420464314</v>
      </c>
      <c r="S20" s="10">
        <f>TI_EHG_E_E!S20+TI_EHG_CHP_E!S20+TI_EHG_H_E!S20+TI_EHG_EDHP!S20+TI_EHG_EB!S20+TI_EHG_EPS!S20+TI_EHG_DHEP!S20</f>
        <v>57.824591573516763</v>
      </c>
      <c r="T20" s="10">
        <f>TI_EHG_E_E!T20+TI_EHG_CHP_E!T20+TI_EHG_H_E!T20+TI_EHG_EDHP!T20+TI_EHG_EB!T20+TI_EHG_EPS!T20+TI_EHG_DHEP!T20</f>
        <v>43.520808254514179</v>
      </c>
      <c r="U20" s="10">
        <f>TI_EHG_E_E!U20+TI_EHG_CHP_E!U20+TI_EHG_H_E!U20+TI_EHG_EDHP!U20+TI_EHG_EB!U20+TI_EHG_EPS!U20+TI_EHG_DHEP!U20</f>
        <v>52.869733447979364</v>
      </c>
      <c r="V20" s="10">
        <f>TI_EHG_E_E!V20+TI_EHG_CHP_E!V20+TI_EHG_H_E!V20+TI_EHG_EDHP!V20+TI_EHG_EB!V20+TI_EHG_EPS!V20+TI_EHG_DHEP!V20</f>
        <v>59.020980223559761</v>
      </c>
      <c r="W20" s="10">
        <f>TI_EHG_E_E!W20+TI_EHG_CHP_E!W20+TI_EHG_H_E!W20+TI_EHG_EDHP!W20+TI_EHG_EB!W20+TI_EHG_EPS!W20+TI_EHG_DHEP!W20</f>
        <v>67.97472055030093</v>
      </c>
      <c r="X20" s="10">
        <f>TI_EHG_E_E!X20+TI_EHG_CHP_E!X20+TI_EHG_H_E!X20+TI_EHG_EDHP!X20+TI_EHG_EB!X20+TI_EHG_EPS!X20+TI_EHG_DHEP!X20</f>
        <v>89.497764402407554</v>
      </c>
    </row>
    <row r="21" spans="1:24" ht="11.25" customHeight="1" x14ac:dyDescent="0.2">
      <c r="A21" s="42" t="s">
        <v>33</v>
      </c>
      <c r="B21" s="9" t="s">
        <v>34</v>
      </c>
      <c r="C21" s="10">
        <f>TI_EHG_E_E!C21+TI_EHG_CHP_E!C21+TI_EHG_H_E!C21+TI_EHG_EDHP!C21+TI_EHG_EB!C21+TI_EHG_EPS!C21+TI_EHG_DHEP!C21</f>
        <v>0</v>
      </c>
      <c r="D21" s="10">
        <f>TI_EHG_E_E!D21+TI_EHG_CHP_E!D21+TI_EHG_H_E!D21+TI_EHG_EDHP!D21+TI_EHG_EB!D21+TI_EHG_EPS!D21+TI_EHG_DHEP!D21</f>
        <v>0</v>
      </c>
      <c r="E21" s="10">
        <f>TI_EHG_E_E!E21+TI_EHG_CHP_E!E21+TI_EHG_H_E!E21+TI_EHG_EDHP!E21+TI_EHG_EB!E21+TI_EHG_EPS!E21+TI_EHG_DHEP!E21</f>
        <v>0</v>
      </c>
      <c r="F21" s="10">
        <f>TI_EHG_E_E!F21+TI_EHG_CHP_E!F21+TI_EHG_H_E!F21+TI_EHG_EDHP!F21+TI_EHG_EB!F21+TI_EHG_EPS!F21+TI_EHG_DHEP!F21</f>
        <v>0</v>
      </c>
      <c r="G21" s="10">
        <f>TI_EHG_E_E!G21+TI_EHG_CHP_E!G21+TI_EHG_H_E!G21+TI_EHG_EDHP!G21+TI_EHG_EB!G21+TI_EHG_EPS!G21+TI_EHG_DHEP!G21</f>
        <v>0</v>
      </c>
      <c r="H21" s="10">
        <f>TI_EHG_E_E!H21+TI_EHG_CHP_E!H21+TI_EHG_H_E!H21+TI_EHG_EDHP!H21+TI_EHG_EB!H21+TI_EHG_EPS!H21+TI_EHG_DHEP!H21</f>
        <v>0</v>
      </c>
      <c r="I21" s="10">
        <f>TI_EHG_E_E!I21+TI_EHG_CHP_E!I21+TI_EHG_H_E!I21+TI_EHG_EDHP!I21+TI_EHG_EB!I21+TI_EHG_EPS!I21+TI_EHG_DHEP!I21</f>
        <v>0</v>
      </c>
      <c r="J21" s="10">
        <f>TI_EHG_E_E!J21+TI_EHG_CHP_E!J21+TI_EHG_H_E!J21+TI_EHG_EDHP!J21+TI_EHG_EB!J21+TI_EHG_EPS!J21+TI_EHG_DHEP!J21</f>
        <v>0</v>
      </c>
      <c r="K21" s="10">
        <f>TI_EHG_E_E!K21+TI_EHG_CHP_E!K21+TI_EHG_H_E!K21+TI_EHG_EDHP!K21+TI_EHG_EB!K21+TI_EHG_EPS!K21+TI_EHG_DHEP!K21</f>
        <v>0</v>
      </c>
      <c r="L21" s="10">
        <f>TI_EHG_E_E!L21+TI_EHG_CHP_E!L21+TI_EHG_H_E!L21+TI_EHG_EDHP!L21+TI_EHG_EB!L21+TI_EHG_EPS!L21+TI_EHG_DHEP!L21</f>
        <v>0</v>
      </c>
      <c r="M21" s="10">
        <f>TI_EHG_E_E!M21+TI_EHG_CHP_E!M21+TI_EHG_H_E!M21+TI_EHG_EDHP!M21+TI_EHG_EB!M21+TI_EHG_EPS!M21+TI_EHG_DHEP!M21</f>
        <v>0</v>
      </c>
      <c r="N21" s="10">
        <f>TI_EHG_E_E!N21+TI_EHG_CHP_E!N21+TI_EHG_H_E!N21+TI_EHG_EDHP!N21+TI_EHG_EB!N21+TI_EHG_EPS!N21+TI_EHG_DHEP!N21</f>
        <v>0</v>
      </c>
      <c r="O21" s="10">
        <f>TI_EHG_E_E!O21+TI_EHG_CHP_E!O21+TI_EHG_H_E!O21+TI_EHG_EDHP!O21+TI_EHG_EB!O21+TI_EHG_EPS!O21+TI_EHG_DHEP!O21</f>
        <v>0</v>
      </c>
      <c r="P21" s="10">
        <f>TI_EHG_E_E!P21+TI_EHG_CHP_E!P21+TI_EHG_H_E!P21+TI_EHG_EDHP!P21+TI_EHG_EB!P21+TI_EHG_EPS!P21+TI_EHG_DHEP!P21</f>
        <v>0</v>
      </c>
      <c r="Q21" s="10">
        <f>TI_EHG_E_E!Q21+TI_EHG_CHP_E!Q21+TI_EHG_H_E!Q21+TI_EHG_EDHP!Q21+TI_EHG_EB!Q21+TI_EHG_EPS!Q21+TI_EHG_DHEP!Q21</f>
        <v>0</v>
      </c>
      <c r="R21" s="10">
        <f>TI_EHG_E_E!R21+TI_EHG_CHP_E!R21+TI_EHG_H_E!R21+TI_EHG_EDHP!R21+TI_EHG_EB!R21+TI_EHG_EPS!R21+TI_EHG_DHEP!R21</f>
        <v>0</v>
      </c>
      <c r="S21" s="10">
        <f>TI_EHG_E_E!S21+TI_EHG_CHP_E!S21+TI_EHG_H_E!S21+TI_EHG_EDHP!S21+TI_EHG_EB!S21+TI_EHG_EPS!S21+TI_EHG_DHEP!S21</f>
        <v>0</v>
      </c>
      <c r="T21" s="10">
        <f>TI_EHG_E_E!T21+TI_EHG_CHP_E!T21+TI_EHG_H_E!T21+TI_EHG_EDHP!T21+TI_EHG_EB!T21+TI_EHG_EPS!T21+TI_EHG_DHEP!T21</f>
        <v>0</v>
      </c>
      <c r="U21" s="10">
        <f>TI_EHG_E_E!U21+TI_EHG_CHP_E!U21+TI_EHG_H_E!U21+TI_EHG_EDHP!U21+TI_EHG_EB!U21+TI_EHG_EPS!U21+TI_EHG_DHEP!U21</f>
        <v>0</v>
      </c>
      <c r="V21" s="10">
        <f>TI_EHG_E_E!V21+TI_EHG_CHP_E!V21+TI_EHG_H_E!V21+TI_EHG_EDHP!V21+TI_EHG_EB!V21+TI_EHG_EPS!V21+TI_EHG_DHEP!V21</f>
        <v>0</v>
      </c>
      <c r="W21" s="10">
        <f>TI_EHG_E_E!W21+TI_EHG_CHP_E!W21+TI_EHG_H_E!W21+TI_EHG_EDHP!W21+TI_EHG_EB!W21+TI_EHG_EPS!W21+TI_EHG_DHEP!W21</f>
        <v>0</v>
      </c>
      <c r="X21" s="10">
        <f>TI_EHG_E_E!X21+TI_EHG_CHP_E!X21+TI_EHG_H_E!X21+TI_EHG_EDHP!X21+TI_EHG_EB!X21+TI_EHG_EPS!X21+TI_EHG_DHEP!X21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TI_EHG_E_E!C23+TI_EHG_CHP_E!C23+TI_EHG_H_E!C23+TI_EHG_EDHP!C23+TI_EHG_EB!C23+TI_EHG_EPS!C23+TI_EHG_DHEP!C23</f>
        <v>0</v>
      </c>
      <c r="D23" s="10">
        <f>TI_EHG_E_E!D23+TI_EHG_CHP_E!D23+TI_EHG_H_E!D23+TI_EHG_EDHP!D23+TI_EHG_EB!D23+TI_EHG_EPS!D23+TI_EHG_DHEP!D23</f>
        <v>0</v>
      </c>
      <c r="E23" s="10">
        <f>TI_EHG_E_E!E23+TI_EHG_CHP_E!E23+TI_EHG_H_E!E23+TI_EHG_EDHP!E23+TI_EHG_EB!E23+TI_EHG_EPS!E23+TI_EHG_DHEP!E23</f>
        <v>0</v>
      </c>
      <c r="F23" s="10">
        <f>TI_EHG_E_E!F23+TI_EHG_CHP_E!F23+TI_EHG_H_E!F23+TI_EHG_EDHP!F23+TI_EHG_EB!F23+TI_EHG_EPS!F23+TI_EHG_DHEP!F23</f>
        <v>0</v>
      </c>
      <c r="G23" s="10">
        <f>TI_EHG_E_E!G23+TI_EHG_CHP_E!G23+TI_EHG_H_E!G23+TI_EHG_EDHP!G23+TI_EHG_EB!G23+TI_EHG_EPS!G23+TI_EHG_DHEP!G23</f>
        <v>0</v>
      </c>
      <c r="H23" s="10">
        <f>TI_EHG_E_E!H23+TI_EHG_CHP_E!H23+TI_EHG_H_E!H23+TI_EHG_EDHP!H23+TI_EHG_EB!H23+TI_EHG_EPS!H23+TI_EHG_DHEP!H23</f>
        <v>0</v>
      </c>
      <c r="I23" s="10">
        <f>TI_EHG_E_E!I23+TI_EHG_CHP_E!I23+TI_EHG_H_E!I23+TI_EHG_EDHP!I23+TI_EHG_EB!I23+TI_EHG_EPS!I23+TI_EHG_DHEP!I23</f>
        <v>0</v>
      </c>
      <c r="J23" s="10">
        <f>TI_EHG_E_E!J23+TI_EHG_CHP_E!J23+TI_EHG_H_E!J23+TI_EHG_EDHP!J23+TI_EHG_EB!J23+TI_EHG_EPS!J23+TI_EHG_DHEP!J23</f>
        <v>0</v>
      </c>
      <c r="K23" s="10">
        <f>TI_EHG_E_E!K23+TI_EHG_CHP_E!K23+TI_EHG_H_E!K23+TI_EHG_EDHP!K23+TI_EHG_EB!K23+TI_EHG_EPS!K23+TI_EHG_DHEP!K23</f>
        <v>0</v>
      </c>
      <c r="L23" s="10">
        <f>TI_EHG_E_E!L23+TI_EHG_CHP_E!L23+TI_EHG_H_E!L23+TI_EHG_EDHP!L23+TI_EHG_EB!L23+TI_EHG_EPS!L23+TI_EHG_DHEP!L23</f>
        <v>0</v>
      </c>
      <c r="M23" s="10">
        <f>TI_EHG_E_E!M23+TI_EHG_CHP_E!M23+TI_EHG_H_E!M23+TI_EHG_EDHP!M23+TI_EHG_EB!M23+TI_EHG_EPS!M23+TI_EHG_DHEP!M23</f>
        <v>0</v>
      </c>
      <c r="N23" s="10">
        <f>TI_EHG_E_E!N23+TI_EHG_CHP_E!N23+TI_EHG_H_E!N23+TI_EHG_EDHP!N23+TI_EHG_EB!N23+TI_EHG_EPS!N23+TI_EHG_DHEP!N23</f>
        <v>0</v>
      </c>
      <c r="O23" s="10">
        <f>TI_EHG_E_E!O23+TI_EHG_CHP_E!O23+TI_EHG_H_E!O23+TI_EHG_EDHP!O23+TI_EHG_EB!O23+TI_EHG_EPS!O23+TI_EHG_DHEP!O23</f>
        <v>0</v>
      </c>
      <c r="P23" s="10">
        <f>TI_EHG_E_E!P23+TI_EHG_CHP_E!P23+TI_EHG_H_E!P23+TI_EHG_EDHP!P23+TI_EHG_EB!P23+TI_EHG_EPS!P23+TI_EHG_DHEP!P23</f>
        <v>0</v>
      </c>
      <c r="Q23" s="10">
        <f>TI_EHG_E_E!Q23+TI_EHG_CHP_E!Q23+TI_EHG_H_E!Q23+TI_EHG_EDHP!Q23+TI_EHG_EB!Q23+TI_EHG_EPS!Q23+TI_EHG_DHEP!Q23</f>
        <v>0</v>
      </c>
      <c r="R23" s="10">
        <f>TI_EHG_E_E!R23+TI_EHG_CHP_E!R23+TI_EHG_H_E!R23+TI_EHG_EDHP!R23+TI_EHG_EB!R23+TI_EHG_EPS!R23+TI_EHG_DHEP!R23</f>
        <v>0</v>
      </c>
      <c r="S23" s="10">
        <f>TI_EHG_E_E!S23+TI_EHG_CHP_E!S23+TI_EHG_H_E!S23+TI_EHG_EDHP!S23+TI_EHG_EB!S23+TI_EHG_EPS!S23+TI_EHG_DHEP!S23</f>
        <v>0</v>
      </c>
      <c r="T23" s="10">
        <f>TI_EHG_E_E!T23+TI_EHG_CHP_E!T23+TI_EHG_H_E!T23+TI_EHG_EDHP!T23+TI_EHG_EB!T23+TI_EHG_EPS!T23+TI_EHG_DHEP!T23</f>
        <v>0</v>
      </c>
      <c r="U23" s="10">
        <f>TI_EHG_E_E!U23+TI_EHG_CHP_E!U23+TI_EHG_H_E!U23+TI_EHG_EDHP!U23+TI_EHG_EB!U23+TI_EHG_EPS!U23+TI_EHG_DHEP!U23</f>
        <v>0</v>
      </c>
      <c r="V23" s="10">
        <f>TI_EHG_E_E!V23+TI_EHG_CHP_E!V23+TI_EHG_H_E!V23+TI_EHG_EDHP!V23+TI_EHG_EB!V23+TI_EHG_EPS!V23+TI_EHG_DHEP!V23</f>
        <v>0</v>
      </c>
      <c r="W23" s="10">
        <f>TI_EHG_E_E!W23+TI_EHG_CHP_E!W23+TI_EHG_H_E!W23+TI_EHG_EDHP!W23+TI_EHG_EB!W23+TI_EHG_EPS!W23+TI_EHG_DHEP!W23</f>
        <v>0</v>
      </c>
      <c r="X23" s="10">
        <f>TI_EHG_E_E!X23+TI_EHG_CHP_E!X23+TI_EHG_H_E!X23+TI_EHG_EDHP!X23+TI_EHG_EB!X23+TI_EHG_EPS!X23+TI_EHG_DHEP!X23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TI_EHG_E_E!C24+TI_EHG_CHP_E!C24+TI_EHG_H_E!C24+TI_EHG_EDHP!C24+TI_EHG_EB!C24+TI_EHG_EPS!C24+TI_EHG_DHEP!C24</f>
        <v>0</v>
      </c>
      <c r="D24" s="10">
        <f>TI_EHG_E_E!D24+TI_EHG_CHP_E!D24+TI_EHG_H_E!D24+TI_EHG_EDHP!D24+TI_EHG_EB!D24+TI_EHG_EPS!D24+TI_EHG_DHEP!D24</f>
        <v>0</v>
      </c>
      <c r="E24" s="10">
        <f>TI_EHG_E_E!E24+TI_EHG_CHP_E!E24+TI_EHG_H_E!E24+TI_EHG_EDHP!E24+TI_EHG_EB!E24+TI_EHG_EPS!E24+TI_EHG_DHEP!E24</f>
        <v>0</v>
      </c>
      <c r="F24" s="10">
        <f>TI_EHG_E_E!F24+TI_EHG_CHP_E!F24+TI_EHG_H_E!F24+TI_EHG_EDHP!F24+TI_EHG_EB!F24+TI_EHG_EPS!F24+TI_EHG_DHEP!F24</f>
        <v>0</v>
      </c>
      <c r="G24" s="10">
        <f>TI_EHG_E_E!G24+TI_EHG_CHP_E!G24+TI_EHG_H_E!G24+TI_EHG_EDHP!G24+TI_EHG_EB!G24+TI_EHG_EPS!G24+TI_EHG_DHEP!G24</f>
        <v>0</v>
      </c>
      <c r="H24" s="10">
        <f>TI_EHG_E_E!H24+TI_EHG_CHP_E!H24+TI_EHG_H_E!H24+TI_EHG_EDHP!H24+TI_EHG_EB!H24+TI_EHG_EPS!H24+TI_EHG_DHEP!H24</f>
        <v>0</v>
      </c>
      <c r="I24" s="10">
        <f>TI_EHG_E_E!I24+TI_EHG_CHP_E!I24+TI_EHG_H_E!I24+TI_EHG_EDHP!I24+TI_EHG_EB!I24+TI_EHG_EPS!I24+TI_EHG_DHEP!I24</f>
        <v>0</v>
      </c>
      <c r="J24" s="10">
        <f>TI_EHG_E_E!J24+TI_EHG_CHP_E!J24+TI_EHG_H_E!J24+TI_EHG_EDHP!J24+TI_EHG_EB!J24+TI_EHG_EPS!J24+TI_EHG_DHEP!J24</f>
        <v>0</v>
      </c>
      <c r="K24" s="10">
        <f>TI_EHG_E_E!K24+TI_EHG_CHP_E!K24+TI_EHG_H_E!K24+TI_EHG_EDHP!K24+TI_EHG_EB!K24+TI_EHG_EPS!K24+TI_EHG_DHEP!K24</f>
        <v>0</v>
      </c>
      <c r="L24" s="10">
        <f>TI_EHG_E_E!L24+TI_EHG_CHP_E!L24+TI_EHG_H_E!L24+TI_EHG_EDHP!L24+TI_EHG_EB!L24+TI_EHG_EPS!L24+TI_EHG_DHEP!L24</f>
        <v>0</v>
      </c>
      <c r="M24" s="10">
        <f>TI_EHG_E_E!M24+TI_EHG_CHP_E!M24+TI_EHG_H_E!M24+TI_EHG_EDHP!M24+TI_EHG_EB!M24+TI_EHG_EPS!M24+TI_EHG_DHEP!M24</f>
        <v>0</v>
      </c>
      <c r="N24" s="10">
        <f>TI_EHG_E_E!N24+TI_EHG_CHP_E!N24+TI_EHG_H_E!N24+TI_EHG_EDHP!N24+TI_EHG_EB!N24+TI_EHG_EPS!N24+TI_EHG_DHEP!N24</f>
        <v>0</v>
      </c>
      <c r="O24" s="10">
        <f>TI_EHG_E_E!O24+TI_EHG_CHP_E!O24+TI_EHG_H_E!O24+TI_EHG_EDHP!O24+TI_EHG_EB!O24+TI_EHG_EPS!O24+TI_EHG_DHEP!O24</f>
        <v>0</v>
      </c>
      <c r="P24" s="10">
        <f>TI_EHG_E_E!P24+TI_EHG_CHP_E!P24+TI_EHG_H_E!P24+TI_EHG_EDHP!P24+TI_EHG_EB!P24+TI_EHG_EPS!P24+TI_EHG_DHEP!P24</f>
        <v>0</v>
      </c>
      <c r="Q24" s="10">
        <f>TI_EHG_E_E!Q24+TI_EHG_CHP_E!Q24+TI_EHG_H_E!Q24+TI_EHG_EDHP!Q24+TI_EHG_EB!Q24+TI_EHG_EPS!Q24+TI_EHG_DHEP!Q24</f>
        <v>0</v>
      </c>
      <c r="R24" s="10">
        <f>TI_EHG_E_E!R24+TI_EHG_CHP_E!R24+TI_EHG_H_E!R24+TI_EHG_EDHP!R24+TI_EHG_EB!R24+TI_EHG_EPS!R24+TI_EHG_DHEP!R24</f>
        <v>0</v>
      </c>
      <c r="S24" s="10">
        <f>TI_EHG_E_E!S24+TI_EHG_CHP_E!S24+TI_EHG_H_E!S24+TI_EHG_EDHP!S24+TI_EHG_EB!S24+TI_EHG_EPS!S24+TI_EHG_DHEP!S24</f>
        <v>0</v>
      </c>
      <c r="T24" s="10">
        <f>TI_EHG_E_E!T24+TI_EHG_CHP_E!T24+TI_EHG_H_E!T24+TI_EHG_EDHP!T24+TI_EHG_EB!T24+TI_EHG_EPS!T24+TI_EHG_DHEP!T24</f>
        <v>0</v>
      </c>
      <c r="U24" s="10">
        <f>TI_EHG_E_E!U24+TI_EHG_CHP_E!U24+TI_EHG_H_E!U24+TI_EHG_EDHP!U24+TI_EHG_EB!U24+TI_EHG_EPS!U24+TI_EHG_DHEP!U24</f>
        <v>0</v>
      </c>
      <c r="V24" s="10">
        <f>TI_EHG_E_E!V24+TI_EHG_CHP_E!V24+TI_EHG_H_E!V24+TI_EHG_EDHP!V24+TI_EHG_EB!V24+TI_EHG_EPS!V24+TI_EHG_DHEP!V24</f>
        <v>0</v>
      </c>
      <c r="W24" s="10">
        <f>TI_EHG_E_E!W24+TI_EHG_CHP_E!W24+TI_EHG_H_E!W24+TI_EHG_EDHP!W24+TI_EHG_EB!W24+TI_EHG_EPS!W24+TI_EHG_DHEP!W24</f>
        <v>0</v>
      </c>
      <c r="X24" s="10">
        <f>TI_EHG_E_E!X24+TI_EHG_CHP_E!X24+TI_EHG_H_E!X24+TI_EHG_EDHP!X24+TI_EHG_EB!X24+TI_EHG_EPS!X24+TI_EHG_DHEP!X24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TI_EHG_E_E!C25+TI_EHG_CHP_E!C25+TI_EHG_H_E!C25+TI_EHG_EDHP!C25+TI_EHG_EB!C25+TI_EHG_EPS!C25+TI_EHG_DHEP!C25</f>
        <v>0</v>
      </c>
      <c r="D25" s="37">
        <f>TI_EHG_E_E!D25+TI_EHG_CHP_E!D25+TI_EHG_H_E!D25+TI_EHG_EDHP!D25+TI_EHG_EB!D25+TI_EHG_EPS!D25+TI_EHG_DHEP!D25</f>
        <v>0</v>
      </c>
      <c r="E25" s="37">
        <f>TI_EHG_E_E!E25+TI_EHG_CHP_E!E25+TI_EHG_H_E!E25+TI_EHG_EDHP!E25+TI_EHG_EB!E25+TI_EHG_EPS!E25+TI_EHG_DHEP!E25</f>
        <v>0</v>
      </c>
      <c r="F25" s="37">
        <f>TI_EHG_E_E!F25+TI_EHG_CHP_E!F25+TI_EHG_H_E!F25+TI_EHG_EDHP!F25+TI_EHG_EB!F25+TI_EHG_EPS!F25+TI_EHG_DHEP!F25</f>
        <v>0</v>
      </c>
      <c r="G25" s="37">
        <f>TI_EHG_E_E!G25+TI_EHG_CHP_E!G25+TI_EHG_H_E!G25+TI_EHG_EDHP!G25+TI_EHG_EB!G25+TI_EHG_EPS!G25+TI_EHG_DHEP!G25</f>
        <v>0</v>
      </c>
      <c r="H25" s="37">
        <f>TI_EHG_E_E!H25+TI_EHG_CHP_E!H25+TI_EHG_H_E!H25+TI_EHG_EDHP!H25+TI_EHG_EB!H25+TI_EHG_EPS!H25+TI_EHG_DHEP!H25</f>
        <v>0</v>
      </c>
      <c r="I25" s="37">
        <f>TI_EHG_E_E!I25+TI_EHG_CHP_E!I25+TI_EHG_H_E!I25+TI_EHG_EDHP!I25+TI_EHG_EB!I25+TI_EHG_EPS!I25+TI_EHG_DHEP!I25</f>
        <v>0</v>
      </c>
      <c r="J25" s="37">
        <f>TI_EHG_E_E!J25+TI_EHG_CHP_E!J25+TI_EHG_H_E!J25+TI_EHG_EDHP!J25+TI_EHG_EB!J25+TI_EHG_EPS!J25+TI_EHG_DHEP!J25</f>
        <v>0</v>
      </c>
      <c r="K25" s="37">
        <f>TI_EHG_E_E!K25+TI_EHG_CHP_E!K25+TI_EHG_H_E!K25+TI_EHG_EDHP!K25+TI_EHG_EB!K25+TI_EHG_EPS!K25+TI_EHG_DHEP!K25</f>
        <v>0</v>
      </c>
      <c r="L25" s="37">
        <f>TI_EHG_E_E!L25+TI_EHG_CHP_E!L25+TI_EHG_H_E!L25+TI_EHG_EDHP!L25+TI_EHG_EB!L25+TI_EHG_EPS!L25+TI_EHG_DHEP!L25</f>
        <v>0</v>
      </c>
      <c r="M25" s="37">
        <f>TI_EHG_E_E!M25+TI_EHG_CHP_E!M25+TI_EHG_H_E!M25+TI_EHG_EDHP!M25+TI_EHG_EB!M25+TI_EHG_EPS!M25+TI_EHG_DHEP!M25</f>
        <v>0</v>
      </c>
      <c r="N25" s="37">
        <f>TI_EHG_E_E!N25+TI_EHG_CHP_E!N25+TI_EHG_H_E!N25+TI_EHG_EDHP!N25+TI_EHG_EB!N25+TI_EHG_EPS!N25+TI_EHG_DHEP!N25</f>
        <v>0</v>
      </c>
      <c r="O25" s="37">
        <f>TI_EHG_E_E!O25+TI_EHG_CHP_E!O25+TI_EHG_H_E!O25+TI_EHG_EDHP!O25+TI_EHG_EB!O25+TI_EHG_EPS!O25+TI_EHG_DHEP!O25</f>
        <v>0</v>
      </c>
      <c r="P25" s="37">
        <f>TI_EHG_E_E!P25+TI_EHG_CHP_E!P25+TI_EHG_H_E!P25+TI_EHG_EDHP!P25+TI_EHG_EB!P25+TI_EHG_EPS!P25+TI_EHG_DHEP!P25</f>
        <v>0</v>
      </c>
      <c r="Q25" s="37">
        <f>TI_EHG_E_E!Q25+TI_EHG_CHP_E!Q25+TI_EHG_H_E!Q25+TI_EHG_EDHP!Q25+TI_EHG_EB!Q25+TI_EHG_EPS!Q25+TI_EHG_DHEP!Q25</f>
        <v>0</v>
      </c>
      <c r="R25" s="37">
        <f>TI_EHG_E_E!R25+TI_EHG_CHP_E!R25+TI_EHG_H_E!R25+TI_EHG_EDHP!R25+TI_EHG_EB!R25+TI_EHG_EPS!R25+TI_EHG_DHEP!R25</f>
        <v>0</v>
      </c>
      <c r="S25" s="37">
        <f>TI_EHG_E_E!S25+TI_EHG_CHP_E!S25+TI_EHG_H_E!S25+TI_EHG_EDHP!S25+TI_EHG_EB!S25+TI_EHG_EPS!S25+TI_EHG_DHEP!S25</f>
        <v>0</v>
      </c>
      <c r="T25" s="37">
        <f>TI_EHG_E_E!T25+TI_EHG_CHP_E!T25+TI_EHG_H_E!T25+TI_EHG_EDHP!T25+TI_EHG_EB!T25+TI_EHG_EPS!T25+TI_EHG_DHEP!T25</f>
        <v>0</v>
      </c>
      <c r="U25" s="37">
        <f>TI_EHG_E_E!U25+TI_EHG_CHP_E!U25+TI_EHG_H_E!U25+TI_EHG_EDHP!U25+TI_EHG_EB!U25+TI_EHG_EPS!U25+TI_EHG_DHEP!U25</f>
        <v>0</v>
      </c>
      <c r="V25" s="37">
        <f>TI_EHG_E_E!V25+TI_EHG_CHP_E!V25+TI_EHG_H_E!V25+TI_EHG_EDHP!V25+TI_EHG_EB!V25+TI_EHG_EPS!V25+TI_EHG_DHEP!V25</f>
        <v>0</v>
      </c>
      <c r="W25" s="37">
        <f>TI_EHG_E_E!W25+TI_EHG_CHP_E!W25+TI_EHG_H_E!W25+TI_EHG_EDHP!W25+TI_EHG_EB!W25+TI_EHG_EPS!W25+TI_EHG_DHEP!W25</f>
        <v>0</v>
      </c>
      <c r="X25" s="37">
        <f>TI_EHG_E_E!X25+TI_EHG_CHP_E!X25+TI_EHG_H_E!X25+TI_EHG_EDHP!X25+TI_EHG_EB!X25+TI_EHG_EPS!X25+TI_EHG_DHEP!X25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2042.4358555460017</v>
      </c>
      <c r="D26" s="37">
        <f t="shared" ref="D26:W26" si="22">SUM(D27,D33)</f>
        <v>2664.285296646603</v>
      </c>
      <c r="E26" s="37">
        <f t="shared" si="22"/>
        <v>1877.2810834049872</v>
      </c>
      <c r="F26" s="37">
        <f t="shared" si="22"/>
        <v>1692.3807394668961</v>
      </c>
      <c r="G26" s="37">
        <f t="shared" si="22"/>
        <v>1080.3860705073087</v>
      </c>
      <c r="H26" s="37">
        <f t="shared" si="22"/>
        <v>882.84385210662072</v>
      </c>
      <c r="I26" s="37">
        <f t="shared" si="22"/>
        <v>820.74307824591563</v>
      </c>
      <c r="J26" s="37">
        <f t="shared" si="22"/>
        <v>468.09931212381775</v>
      </c>
      <c r="K26" s="37">
        <f t="shared" si="22"/>
        <v>372.50851246775574</v>
      </c>
      <c r="L26" s="37">
        <f t="shared" si="22"/>
        <v>499.68546861564914</v>
      </c>
      <c r="M26" s="37">
        <f t="shared" si="22"/>
        <v>417.16552020636288</v>
      </c>
      <c r="N26" s="37">
        <f t="shared" si="22"/>
        <v>463.8909716251074</v>
      </c>
      <c r="O26" s="37">
        <f t="shared" si="22"/>
        <v>425.95055889939812</v>
      </c>
      <c r="P26" s="37">
        <f t="shared" si="22"/>
        <v>301.56087704213246</v>
      </c>
      <c r="Q26" s="37">
        <f t="shared" si="22"/>
        <v>294.16947549441096</v>
      </c>
      <c r="R26" s="37">
        <f t="shared" si="22"/>
        <v>266.91143594153056</v>
      </c>
      <c r="S26" s="37">
        <f t="shared" si="22"/>
        <v>333.90636285468611</v>
      </c>
      <c r="T26" s="37">
        <f t="shared" si="22"/>
        <v>306.86053310404128</v>
      </c>
      <c r="U26" s="37">
        <f t="shared" si="22"/>
        <v>325.11453138435076</v>
      </c>
      <c r="V26" s="37">
        <f t="shared" si="22"/>
        <v>344.89638865004292</v>
      </c>
      <c r="W26" s="37">
        <f t="shared" si="22"/>
        <v>256.85743766122101</v>
      </c>
      <c r="X26" s="37">
        <f t="shared" ref="X26" si="23">SUM(X27,X33)</f>
        <v>257.17721410146174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TI_EHG_E_E!C28+TI_EHG_CHP_E!C28+TI_EHG_H_E!C28+TI_EHG_EDHP!C28+TI_EHG_EB!C28+TI_EHG_EPS!C28+TI_EHG_DHEP!C28</f>
        <v>0</v>
      </c>
      <c r="D28" s="10">
        <f>TI_EHG_E_E!D28+TI_EHG_CHP_E!D28+TI_EHG_H_E!D28+TI_EHG_EDHP!D28+TI_EHG_EB!D28+TI_EHG_EPS!D28+TI_EHG_DHEP!D28</f>
        <v>0</v>
      </c>
      <c r="E28" s="10">
        <f>TI_EHG_E_E!E28+TI_EHG_CHP_E!E28+TI_EHG_H_E!E28+TI_EHG_EDHP!E28+TI_EHG_EB!E28+TI_EHG_EPS!E28+TI_EHG_DHEP!E28</f>
        <v>0</v>
      </c>
      <c r="F28" s="10">
        <f>TI_EHG_E_E!F28+TI_EHG_CHP_E!F28+TI_EHG_H_E!F28+TI_EHG_EDHP!F28+TI_EHG_EB!F28+TI_EHG_EPS!F28+TI_EHG_DHEP!F28</f>
        <v>0</v>
      </c>
      <c r="G28" s="10">
        <f>TI_EHG_E_E!G28+TI_EHG_CHP_E!G28+TI_EHG_H_E!G28+TI_EHG_EDHP!G28+TI_EHG_EB!G28+TI_EHG_EPS!G28+TI_EHG_DHEP!G28</f>
        <v>0</v>
      </c>
      <c r="H28" s="10">
        <f>TI_EHG_E_E!H28+TI_EHG_CHP_E!H28+TI_EHG_H_E!H28+TI_EHG_EDHP!H28+TI_EHG_EB!H28+TI_EHG_EPS!H28+TI_EHG_DHEP!H28</f>
        <v>0</v>
      </c>
      <c r="I28" s="10">
        <f>TI_EHG_E_E!I28+TI_EHG_CHP_E!I28+TI_EHG_H_E!I28+TI_EHG_EDHP!I28+TI_EHG_EB!I28+TI_EHG_EPS!I28+TI_EHG_DHEP!I28</f>
        <v>0</v>
      </c>
      <c r="J28" s="10">
        <f>TI_EHG_E_E!J28+TI_EHG_CHP_E!J28+TI_EHG_H_E!J28+TI_EHG_EDHP!J28+TI_EHG_EB!J28+TI_EHG_EPS!J28+TI_EHG_DHEP!J28</f>
        <v>0</v>
      </c>
      <c r="K28" s="10">
        <f>TI_EHG_E_E!K28+TI_EHG_CHP_E!K28+TI_EHG_H_E!K28+TI_EHG_EDHP!K28+TI_EHG_EB!K28+TI_EHG_EPS!K28+TI_EHG_DHEP!K28</f>
        <v>0</v>
      </c>
      <c r="L28" s="10">
        <f>TI_EHG_E_E!L28+TI_EHG_CHP_E!L28+TI_EHG_H_E!L28+TI_EHG_EDHP!L28+TI_EHG_EB!L28+TI_EHG_EPS!L28+TI_EHG_DHEP!L28</f>
        <v>0</v>
      </c>
      <c r="M28" s="10">
        <f>TI_EHG_E_E!M28+TI_EHG_CHP_E!M28+TI_EHG_H_E!M28+TI_EHG_EDHP!M28+TI_EHG_EB!M28+TI_EHG_EPS!M28+TI_EHG_DHEP!M28</f>
        <v>0</v>
      </c>
      <c r="N28" s="10">
        <f>TI_EHG_E_E!N28+TI_EHG_CHP_E!N28+TI_EHG_H_E!N28+TI_EHG_EDHP!N28+TI_EHG_EB!N28+TI_EHG_EPS!N28+TI_EHG_DHEP!N28</f>
        <v>0</v>
      </c>
      <c r="O28" s="10">
        <f>TI_EHG_E_E!O28+TI_EHG_CHP_E!O28+TI_EHG_H_E!O28+TI_EHG_EDHP!O28+TI_EHG_EB!O28+TI_EHG_EPS!O28+TI_EHG_DHEP!O28</f>
        <v>0</v>
      </c>
      <c r="P28" s="10">
        <f>TI_EHG_E_E!P28+TI_EHG_CHP_E!P28+TI_EHG_H_E!P28+TI_EHG_EDHP!P28+TI_EHG_EB!P28+TI_EHG_EPS!P28+TI_EHG_DHEP!P28</f>
        <v>0</v>
      </c>
      <c r="Q28" s="10">
        <f>TI_EHG_E_E!Q28+TI_EHG_CHP_E!Q28+TI_EHG_H_E!Q28+TI_EHG_EDHP!Q28+TI_EHG_EB!Q28+TI_EHG_EPS!Q28+TI_EHG_DHEP!Q28</f>
        <v>0</v>
      </c>
      <c r="R28" s="10">
        <f>TI_EHG_E_E!R28+TI_EHG_CHP_E!R28+TI_EHG_H_E!R28+TI_EHG_EDHP!R28+TI_EHG_EB!R28+TI_EHG_EPS!R28+TI_EHG_DHEP!R28</f>
        <v>0</v>
      </c>
      <c r="S28" s="10">
        <f>TI_EHG_E_E!S28+TI_EHG_CHP_E!S28+TI_EHG_H_E!S28+TI_EHG_EDHP!S28+TI_EHG_EB!S28+TI_EHG_EPS!S28+TI_EHG_DHEP!S28</f>
        <v>0</v>
      </c>
      <c r="T28" s="10">
        <f>TI_EHG_E_E!T28+TI_EHG_CHP_E!T28+TI_EHG_H_E!T28+TI_EHG_EDHP!T28+TI_EHG_EB!T28+TI_EHG_EPS!T28+TI_EHG_DHEP!T28</f>
        <v>0</v>
      </c>
      <c r="U28" s="10">
        <f>TI_EHG_E_E!U28+TI_EHG_CHP_E!U28+TI_EHG_H_E!U28+TI_EHG_EDHP!U28+TI_EHG_EB!U28+TI_EHG_EPS!U28+TI_EHG_DHEP!U28</f>
        <v>0</v>
      </c>
      <c r="V28" s="10">
        <f>TI_EHG_E_E!V28+TI_EHG_CHP_E!V28+TI_EHG_H_E!V28+TI_EHG_EDHP!V28+TI_EHG_EB!V28+TI_EHG_EPS!V28+TI_EHG_DHEP!V28</f>
        <v>0</v>
      </c>
      <c r="W28" s="10">
        <f>TI_EHG_E_E!W28+TI_EHG_CHP_E!W28+TI_EHG_H_E!W28+TI_EHG_EDHP!W28+TI_EHG_EB!W28+TI_EHG_EPS!W28+TI_EHG_DHEP!W28</f>
        <v>0</v>
      </c>
      <c r="X28" s="10">
        <f>TI_EHG_E_E!X28+TI_EHG_CHP_E!X28+TI_EHG_H_E!X28+TI_EHG_EDHP!X28+TI_EHG_EB!X28+TI_EHG_EPS!X28+TI_EHG_DHEP!X28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TI_EHG_E_E!C29+TI_EHG_CHP_E!C29+TI_EHG_H_E!C29+TI_EHG_EDHP!C29+TI_EHG_EB!C29+TI_EHG_EPS!C29+TI_EHG_DHEP!C29</f>
        <v>0</v>
      </c>
      <c r="D29" s="10">
        <f>TI_EHG_E_E!D29+TI_EHG_CHP_E!D29+TI_EHG_H_E!D29+TI_EHG_EDHP!D29+TI_EHG_EB!D29+TI_EHG_EPS!D29+TI_EHG_DHEP!D29</f>
        <v>0</v>
      </c>
      <c r="E29" s="10">
        <f>TI_EHG_E_E!E29+TI_EHG_CHP_E!E29+TI_EHG_H_E!E29+TI_EHG_EDHP!E29+TI_EHG_EB!E29+TI_EHG_EPS!E29+TI_EHG_DHEP!E29</f>
        <v>0</v>
      </c>
      <c r="F29" s="10">
        <f>TI_EHG_E_E!F29+TI_EHG_CHP_E!F29+TI_EHG_H_E!F29+TI_EHG_EDHP!F29+TI_EHG_EB!F29+TI_EHG_EPS!F29+TI_EHG_DHEP!F29</f>
        <v>0</v>
      </c>
      <c r="G29" s="10">
        <f>TI_EHG_E_E!G29+TI_EHG_CHP_E!G29+TI_EHG_H_E!G29+TI_EHG_EDHP!G29+TI_EHG_EB!G29+TI_EHG_EPS!G29+TI_EHG_DHEP!G29</f>
        <v>0</v>
      </c>
      <c r="H29" s="10">
        <f>TI_EHG_E_E!H29+TI_EHG_CHP_E!H29+TI_EHG_H_E!H29+TI_EHG_EDHP!H29+TI_EHG_EB!H29+TI_EHG_EPS!H29+TI_EHG_DHEP!H29</f>
        <v>0</v>
      </c>
      <c r="I29" s="10">
        <f>TI_EHG_E_E!I29+TI_EHG_CHP_E!I29+TI_EHG_H_E!I29+TI_EHG_EDHP!I29+TI_EHG_EB!I29+TI_EHG_EPS!I29+TI_EHG_DHEP!I29</f>
        <v>0</v>
      </c>
      <c r="J29" s="10">
        <f>TI_EHG_E_E!J29+TI_EHG_CHP_E!J29+TI_EHG_H_E!J29+TI_EHG_EDHP!J29+TI_EHG_EB!J29+TI_EHG_EPS!J29+TI_EHG_DHEP!J29</f>
        <v>0</v>
      </c>
      <c r="K29" s="10">
        <f>TI_EHG_E_E!K29+TI_EHG_CHP_E!K29+TI_EHG_H_E!K29+TI_EHG_EDHP!K29+TI_EHG_EB!K29+TI_EHG_EPS!K29+TI_EHG_DHEP!K29</f>
        <v>0</v>
      </c>
      <c r="L29" s="10">
        <f>TI_EHG_E_E!L29+TI_EHG_CHP_E!L29+TI_EHG_H_E!L29+TI_EHG_EDHP!L29+TI_EHG_EB!L29+TI_EHG_EPS!L29+TI_EHG_DHEP!L29</f>
        <v>0</v>
      </c>
      <c r="M29" s="10">
        <f>TI_EHG_E_E!M29+TI_EHG_CHP_E!M29+TI_EHG_H_E!M29+TI_EHG_EDHP!M29+TI_EHG_EB!M29+TI_EHG_EPS!M29+TI_EHG_DHEP!M29</f>
        <v>0</v>
      </c>
      <c r="N29" s="10">
        <f>TI_EHG_E_E!N29+TI_EHG_CHP_E!N29+TI_EHG_H_E!N29+TI_EHG_EDHP!N29+TI_EHG_EB!N29+TI_EHG_EPS!N29+TI_EHG_DHEP!N29</f>
        <v>0</v>
      </c>
      <c r="O29" s="10">
        <f>TI_EHG_E_E!O29+TI_EHG_CHP_E!O29+TI_EHG_H_E!O29+TI_EHG_EDHP!O29+TI_EHG_EB!O29+TI_EHG_EPS!O29+TI_EHG_DHEP!O29</f>
        <v>0</v>
      </c>
      <c r="P29" s="10">
        <f>TI_EHG_E_E!P29+TI_EHG_CHP_E!P29+TI_EHG_H_E!P29+TI_EHG_EDHP!P29+TI_EHG_EB!P29+TI_EHG_EPS!P29+TI_EHG_DHEP!P29</f>
        <v>0</v>
      </c>
      <c r="Q29" s="10">
        <f>TI_EHG_E_E!Q29+TI_EHG_CHP_E!Q29+TI_EHG_H_E!Q29+TI_EHG_EDHP!Q29+TI_EHG_EB!Q29+TI_EHG_EPS!Q29+TI_EHG_DHEP!Q29</f>
        <v>0</v>
      </c>
      <c r="R29" s="10">
        <f>TI_EHG_E_E!R29+TI_EHG_CHP_E!R29+TI_EHG_H_E!R29+TI_EHG_EDHP!R29+TI_EHG_EB!R29+TI_EHG_EPS!R29+TI_EHG_DHEP!R29</f>
        <v>0</v>
      </c>
      <c r="S29" s="10">
        <f>TI_EHG_E_E!S29+TI_EHG_CHP_E!S29+TI_EHG_H_E!S29+TI_EHG_EDHP!S29+TI_EHG_EB!S29+TI_EHG_EPS!S29+TI_EHG_DHEP!S29</f>
        <v>0</v>
      </c>
      <c r="T29" s="10">
        <f>TI_EHG_E_E!T29+TI_EHG_CHP_E!T29+TI_EHG_H_E!T29+TI_EHG_EDHP!T29+TI_EHG_EB!T29+TI_EHG_EPS!T29+TI_EHG_DHEP!T29</f>
        <v>0</v>
      </c>
      <c r="U29" s="10">
        <f>TI_EHG_E_E!U29+TI_EHG_CHP_E!U29+TI_EHG_H_E!U29+TI_EHG_EDHP!U29+TI_EHG_EB!U29+TI_EHG_EPS!U29+TI_EHG_DHEP!U29</f>
        <v>0</v>
      </c>
      <c r="V29" s="10">
        <f>TI_EHG_E_E!V29+TI_EHG_CHP_E!V29+TI_EHG_H_E!V29+TI_EHG_EDHP!V29+TI_EHG_EB!V29+TI_EHG_EPS!V29+TI_EHG_DHEP!V29</f>
        <v>0</v>
      </c>
      <c r="W29" s="10">
        <f>TI_EHG_E_E!W29+TI_EHG_CHP_E!W29+TI_EHG_H_E!W29+TI_EHG_EDHP!W29+TI_EHG_EB!W29+TI_EHG_EPS!W29+TI_EHG_DHEP!W29</f>
        <v>0</v>
      </c>
      <c r="X29" s="10">
        <f>TI_EHG_E_E!X29+TI_EHG_CHP_E!X29+TI_EHG_H_E!X29+TI_EHG_EDHP!X29+TI_EHG_EB!X29+TI_EHG_EPS!X29+TI_EHG_DHEP!X29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TI_EHG_E_E!C30+TI_EHG_CHP_E!C30+TI_EHG_H_E!C30+TI_EHG_EDHP!C30+TI_EHG_EB!C30+TI_EHG_EPS!C30+TI_EHG_DHEP!C30</f>
        <v>0</v>
      </c>
      <c r="D30" s="10">
        <f>TI_EHG_E_E!D30+TI_EHG_CHP_E!D30+TI_EHG_H_E!D30+TI_EHG_EDHP!D30+TI_EHG_EB!D30+TI_EHG_EPS!D30+TI_EHG_DHEP!D30</f>
        <v>0</v>
      </c>
      <c r="E30" s="10">
        <f>TI_EHG_E_E!E30+TI_EHG_CHP_E!E30+TI_EHG_H_E!E30+TI_EHG_EDHP!E30+TI_EHG_EB!E30+TI_EHG_EPS!E30+TI_EHG_DHEP!E30</f>
        <v>0</v>
      </c>
      <c r="F30" s="10">
        <f>TI_EHG_E_E!F30+TI_EHG_CHP_E!F30+TI_EHG_H_E!F30+TI_EHG_EDHP!F30+TI_EHG_EB!F30+TI_EHG_EPS!F30+TI_EHG_DHEP!F30</f>
        <v>0</v>
      </c>
      <c r="G30" s="10">
        <f>TI_EHG_E_E!G30+TI_EHG_CHP_E!G30+TI_EHG_H_E!G30+TI_EHG_EDHP!G30+TI_EHG_EB!G30+TI_EHG_EPS!G30+TI_EHG_DHEP!G30</f>
        <v>0</v>
      </c>
      <c r="H30" s="10">
        <f>TI_EHG_E_E!H30+TI_EHG_CHP_E!H30+TI_EHG_H_E!H30+TI_EHG_EDHP!H30+TI_EHG_EB!H30+TI_EHG_EPS!H30+TI_EHG_DHEP!H30</f>
        <v>0</v>
      </c>
      <c r="I30" s="10">
        <f>TI_EHG_E_E!I30+TI_EHG_CHP_E!I30+TI_EHG_H_E!I30+TI_EHG_EDHP!I30+TI_EHG_EB!I30+TI_EHG_EPS!I30+TI_EHG_DHEP!I30</f>
        <v>0</v>
      </c>
      <c r="J30" s="10">
        <f>TI_EHG_E_E!J30+TI_EHG_CHP_E!J30+TI_EHG_H_E!J30+TI_EHG_EDHP!J30+TI_EHG_EB!J30+TI_EHG_EPS!J30+TI_EHG_DHEP!J30</f>
        <v>0</v>
      </c>
      <c r="K30" s="10">
        <f>TI_EHG_E_E!K30+TI_EHG_CHP_E!K30+TI_EHG_H_E!K30+TI_EHG_EDHP!K30+TI_EHG_EB!K30+TI_EHG_EPS!K30+TI_EHG_DHEP!K30</f>
        <v>0</v>
      </c>
      <c r="L30" s="10">
        <f>TI_EHG_E_E!L30+TI_EHG_CHP_E!L30+TI_EHG_H_E!L30+TI_EHG_EDHP!L30+TI_EHG_EB!L30+TI_EHG_EPS!L30+TI_EHG_DHEP!L30</f>
        <v>0</v>
      </c>
      <c r="M30" s="10">
        <f>TI_EHG_E_E!M30+TI_EHG_CHP_E!M30+TI_EHG_H_E!M30+TI_EHG_EDHP!M30+TI_EHG_EB!M30+TI_EHG_EPS!M30+TI_EHG_DHEP!M30</f>
        <v>0</v>
      </c>
      <c r="N30" s="10">
        <f>TI_EHG_E_E!N30+TI_EHG_CHP_E!N30+TI_EHG_H_E!N30+TI_EHG_EDHP!N30+TI_EHG_EB!N30+TI_EHG_EPS!N30+TI_EHG_DHEP!N30</f>
        <v>0</v>
      </c>
      <c r="O30" s="10">
        <f>TI_EHG_E_E!O30+TI_EHG_CHP_E!O30+TI_EHG_H_E!O30+TI_EHG_EDHP!O30+TI_EHG_EB!O30+TI_EHG_EPS!O30+TI_EHG_DHEP!O30</f>
        <v>0</v>
      </c>
      <c r="P30" s="10">
        <f>TI_EHG_E_E!P30+TI_EHG_CHP_E!P30+TI_EHG_H_E!P30+TI_EHG_EDHP!P30+TI_EHG_EB!P30+TI_EHG_EPS!P30+TI_EHG_DHEP!P30</f>
        <v>0</v>
      </c>
      <c r="Q30" s="10">
        <f>TI_EHG_E_E!Q30+TI_EHG_CHP_E!Q30+TI_EHG_H_E!Q30+TI_EHG_EDHP!Q30+TI_EHG_EB!Q30+TI_EHG_EPS!Q30+TI_EHG_DHEP!Q30</f>
        <v>0</v>
      </c>
      <c r="R30" s="10">
        <f>TI_EHG_E_E!R30+TI_EHG_CHP_E!R30+TI_EHG_H_E!R30+TI_EHG_EDHP!R30+TI_EHG_EB!R30+TI_EHG_EPS!R30+TI_EHG_DHEP!R30</f>
        <v>0</v>
      </c>
      <c r="S30" s="10">
        <f>TI_EHG_E_E!S30+TI_EHG_CHP_E!S30+TI_EHG_H_E!S30+TI_EHG_EDHP!S30+TI_EHG_EB!S30+TI_EHG_EPS!S30+TI_EHG_DHEP!S30</f>
        <v>0</v>
      </c>
      <c r="T30" s="10">
        <f>TI_EHG_E_E!T30+TI_EHG_CHP_E!T30+TI_EHG_H_E!T30+TI_EHG_EDHP!T30+TI_EHG_EB!T30+TI_EHG_EPS!T30+TI_EHG_DHEP!T30</f>
        <v>0</v>
      </c>
      <c r="U30" s="10">
        <f>TI_EHG_E_E!U30+TI_EHG_CHP_E!U30+TI_EHG_H_E!U30+TI_EHG_EDHP!U30+TI_EHG_EB!U30+TI_EHG_EPS!U30+TI_EHG_DHEP!U30</f>
        <v>0</v>
      </c>
      <c r="V30" s="10">
        <f>TI_EHG_E_E!V30+TI_EHG_CHP_E!V30+TI_EHG_H_E!V30+TI_EHG_EDHP!V30+TI_EHG_EB!V30+TI_EHG_EPS!V30+TI_EHG_DHEP!V30</f>
        <v>0</v>
      </c>
      <c r="W30" s="10">
        <f>TI_EHG_E_E!W30+TI_EHG_CHP_E!W30+TI_EHG_H_E!W30+TI_EHG_EDHP!W30+TI_EHG_EB!W30+TI_EHG_EPS!W30+TI_EHG_DHEP!W30</f>
        <v>0</v>
      </c>
      <c r="X30" s="10">
        <f>TI_EHG_E_E!X30+TI_EHG_CHP_E!X30+TI_EHG_H_E!X30+TI_EHG_EDHP!X30+TI_EHG_EB!X30+TI_EHG_EPS!X30+TI_EHG_DHEP!X30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TI_EHG_E_E!C31+TI_EHG_CHP_E!C31+TI_EHG_H_E!C31+TI_EHG_EDHP!C31+TI_EHG_EB!C31+TI_EHG_EPS!C31+TI_EHG_DHEP!C31</f>
        <v>0</v>
      </c>
      <c r="D31" s="10">
        <f>TI_EHG_E_E!D31+TI_EHG_CHP_E!D31+TI_EHG_H_E!D31+TI_EHG_EDHP!D31+TI_EHG_EB!D31+TI_EHG_EPS!D31+TI_EHG_DHEP!D31</f>
        <v>0</v>
      </c>
      <c r="E31" s="10">
        <f>TI_EHG_E_E!E31+TI_EHG_CHP_E!E31+TI_EHG_H_E!E31+TI_EHG_EDHP!E31+TI_EHG_EB!E31+TI_EHG_EPS!E31+TI_EHG_DHEP!E31</f>
        <v>0</v>
      </c>
      <c r="F31" s="10">
        <f>TI_EHG_E_E!F31+TI_EHG_CHP_E!F31+TI_EHG_H_E!F31+TI_EHG_EDHP!F31+TI_EHG_EB!F31+TI_EHG_EPS!F31+TI_EHG_DHEP!F31</f>
        <v>0</v>
      </c>
      <c r="G31" s="10">
        <f>TI_EHG_E_E!G31+TI_EHG_CHP_E!G31+TI_EHG_H_E!G31+TI_EHG_EDHP!G31+TI_EHG_EB!G31+TI_EHG_EPS!G31+TI_EHG_DHEP!G31</f>
        <v>0</v>
      </c>
      <c r="H31" s="10">
        <f>TI_EHG_E_E!H31+TI_EHG_CHP_E!H31+TI_EHG_H_E!H31+TI_EHG_EDHP!H31+TI_EHG_EB!H31+TI_EHG_EPS!H31+TI_EHG_DHEP!H31</f>
        <v>0</v>
      </c>
      <c r="I31" s="10">
        <f>TI_EHG_E_E!I31+TI_EHG_CHP_E!I31+TI_EHG_H_E!I31+TI_EHG_EDHP!I31+TI_EHG_EB!I31+TI_EHG_EPS!I31+TI_EHG_DHEP!I31</f>
        <v>0</v>
      </c>
      <c r="J31" s="10">
        <f>TI_EHG_E_E!J31+TI_EHG_CHP_E!J31+TI_EHG_H_E!J31+TI_EHG_EDHP!J31+TI_EHG_EB!J31+TI_EHG_EPS!J31+TI_EHG_DHEP!J31</f>
        <v>0</v>
      </c>
      <c r="K31" s="10">
        <f>TI_EHG_E_E!K31+TI_EHG_CHP_E!K31+TI_EHG_H_E!K31+TI_EHG_EDHP!K31+TI_EHG_EB!K31+TI_EHG_EPS!K31+TI_EHG_DHEP!K31</f>
        <v>0</v>
      </c>
      <c r="L31" s="10">
        <f>TI_EHG_E_E!L31+TI_EHG_CHP_E!L31+TI_EHG_H_E!L31+TI_EHG_EDHP!L31+TI_EHG_EB!L31+TI_EHG_EPS!L31+TI_EHG_DHEP!L31</f>
        <v>0</v>
      </c>
      <c r="M31" s="10">
        <f>TI_EHG_E_E!M31+TI_EHG_CHP_E!M31+TI_EHG_H_E!M31+TI_EHG_EDHP!M31+TI_EHG_EB!M31+TI_EHG_EPS!M31+TI_EHG_DHEP!M31</f>
        <v>0</v>
      </c>
      <c r="N31" s="10">
        <f>TI_EHG_E_E!N31+TI_EHG_CHP_E!N31+TI_EHG_H_E!N31+TI_EHG_EDHP!N31+TI_EHG_EB!N31+TI_EHG_EPS!N31+TI_EHG_DHEP!N31</f>
        <v>0</v>
      </c>
      <c r="O31" s="10">
        <f>TI_EHG_E_E!O31+TI_EHG_CHP_E!O31+TI_EHG_H_E!O31+TI_EHG_EDHP!O31+TI_EHG_EB!O31+TI_EHG_EPS!O31+TI_EHG_DHEP!O31</f>
        <v>0</v>
      </c>
      <c r="P31" s="10">
        <f>TI_EHG_E_E!P31+TI_EHG_CHP_E!P31+TI_EHG_H_E!P31+TI_EHG_EDHP!P31+TI_EHG_EB!P31+TI_EHG_EPS!P31+TI_EHG_DHEP!P31</f>
        <v>0</v>
      </c>
      <c r="Q31" s="10">
        <f>TI_EHG_E_E!Q31+TI_EHG_CHP_E!Q31+TI_EHG_H_E!Q31+TI_EHG_EDHP!Q31+TI_EHG_EB!Q31+TI_EHG_EPS!Q31+TI_EHG_DHEP!Q31</f>
        <v>0</v>
      </c>
      <c r="R31" s="10">
        <f>TI_EHG_E_E!R31+TI_EHG_CHP_E!R31+TI_EHG_H_E!R31+TI_EHG_EDHP!R31+TI_EHG_EB!R31+TI_EHG_EPS!R31+TI_EHG_DHEP!R31</f>
        <v>0</v>
      </c>
      <c r="S31" s="10">
        <f>TI_EHG_E_E!S31+TI_EHG_CHP_E!S31+TI_EHG_H_E!S31+TI_EHG_EDHP!S31+TI_EHG_EB!S31+TI_EHG_EPS!S31+TI_EHG_DHEP!S31</f>
        <v>0</v>
      </c>
      <c r="T31" s="10">
        <f>TI_EHG_E_E!T31+TI_EHG_CHP_E!T31+TI_EHG_H_E!T31+TI_EHG_EDHP!T31+TI_EHG_EB!T31+TI_EHG_EPS!T31+TI_EHG_DHEP!T31</f>
        <v>0</v>
      </c>
      <c r="U31" s="10">
        <f>TI_EHG_E_E!U31+TI_EHG_CHP_E!U31+TI_EHG_H_E!U31+TI_EHG_EDHP!U31+TI_EHG_EB!U31+TI_EHG_EPS!U31+TI_EHG_DHEP!U31</f>
        <v>0</v>
      </c>
      <c r="V31" s="10">
        <f>TI_EHG_E_E!V31+TI_EHG_CHP_E!V31+TI_EHG_H_E!V31+TI_EHG_EDHP!V31+TI_EHG_EB!V31+TI_EHG_EPS!V31+TI_EHG_DHEP!V31</f>
        <v>0</v>
      </c>
      <c r="W31" s="10">
        <f>TI_EHG_E_E!W31+TI_EHG_CHP_E!W31+TI_EHG_H_E!W31+TI_EHG_EDHP!W31+TI_EHG_EB!W31+TI_EHG_EPS!W31+TI_EHG_DHEP!W31</f>
        <v>0</v>
      </c>
      <c r="X31" s="10">
        <f>TI_EHG_E_E!X31+TI_EHG_CHP_E!X31+TI_EHG_H_E!X31+TI_EHG_EDHP!X31+TI_EHG_EB!X31+TI_EHG_EPS!X31+TI_EHG_DHEP!X31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TI_EHG_E_E!C32+TI_EHG_CHP_E!C32+TI_EHG_H_E!C32+TI_EHG_EDHP!C32+TI_EHG_EB!C32+TI_EHG_EPS!C32+TI_EHG_DHEP!C32</f>
        <v>0</v>
      </c>
      <c r="D32" s="10">
        <f>TI_EHG_E_E!D32+TI_EHG_CHP_E!D32+TI_EHG_H_E!D32+TI_EHG_EDHP!D32+TI_EHG_EB!D32+TI_EHG_EPS!D32+TI_EHG_DHEP!D32</f>
        <v>0</v>
      </c>
      <c r="E32" s="10">
        <f>TI_EHG_E_E!E32+TI_EHG_CHP_E!E32+TI_EHG_H_E!E32+TI_EHG_EDHP!E32+TI_EHG_EB!E32+TI_EHG_EPS!E32+TI_EHG_DHEP!E32</f>
        <v>0</v>
      </c>
      <c r="F32" s="10">
        <f>TI_EHG_E_E!F32+TI_EHG_CHP_E!F32+TI_EHG_H_E!F32+TI_EHG_EDHP!F32+TI_EHG_EB!F32+TI_EHG_EPS!F32+TI_EHG_DHEP!F32</f>
        <v>0</v>
      </c>
      <c r="G32" s="10">
        <f>TI_EHG_E_E!G32+TI_EHG_CHP_E!G32+TI_EHG_H_E!G32+TI_EHG_EDHP!G32+TI_EHG_EB!G32+TI_EHG_EPS!G32+TI_EHG_DHEP!G32</f>
        <v>0</v>
      </c>
      <c r="H32" s="10">
        <f>TI_EHG_E_E!H32+TI_EHG_CHP_E!H32+TI_EHG_H_E!H32+TI_EHG_EDHP!H32+TI_EHG_EB!H32+TI_EHG_EPS!H32+TI_EHG_DHEP!H32</f>
        <v>0</v>
      </c>
      <c r="I32" s="10">
        <f>TI_EHG_E_E!I32+TI_EHG_CHP_E!I32+TI_EHG_H_E!I32+TI_EHG_EDHP!I32+TI_EHG_EB!I32+TI_EHG_EPS!I32+TI_EHG_DHEP!I32</f>
        <v>0</v>
      </c>
      <c r="J32" s="10">
        <f>TI_EHG_E_E!J32+TI_EHG_CHP_E!J32+TI_EHG_H_E!J32+TI_EHG_EDHP!J32+TI_EHG_EB!J32+TI_EHG_EPS!J32+TI_EHG_DHEP!J32</f>
        <v>0</v>
      </c>
      <c r="K32" s="10">
        <f>TI_EHG_E_E!K32+TI_EHG_CHP_E!K32+TI_EHG_H_E!K32+TI_EHG_EDHP!K32+TI_EHG_EB!K32+TI_EHG_EPS!K32+TI_EHG_DHEP!K32</f>
        <v>0</v>
      </c>
      <c r="L32" s="10">
        <f>TI_EHG_E_E!L32+TI_EHG_CHP_E!L32+TI_EHG_H_E!L32+TI_EHG_EDHP!L32+TI_EHG_EB!L32+TI_EHG_EPS!L32+TI_EHG_DHEP!L32</f>
        <v>0</v>
      </c>
      <c r="M32" s="10">
        <f>TI_EHG_E_E!M32+TI_EHG_CHP_E!M32+TI_EHG_H_E!M32+TI_EHG_EDHP!M32+TI_EHG_EB!M32+TI_EHG_EPS!M32+TI_EHG_DHEP!M32</f>
        <v>0</v>
      </c>
      <c r="N32" s="10">
        <f>TI_EHG_E_E!N32+TI_EHG_CHP_E!N32+TI_EHG_H_E!N32+TI_EHG_EDHP!N32+TI_EHG_EB!N32+TI_EHG_EPS!N32+TI_EHG_DHEP!N32</f>
        <v>0</v>
      </c>
      <c r="O32" s="10">
        <f>TI_EHG_E_E!O32+TI_EHG_CHP_E!O32+TI_EHG_H_E!O32+TI_EHG_EDHP!O32+TI_EHG_EB!O32+TI_EHG_EPS!O32+TI_EHG_DHEP!O32</f>
        <v>0</v>
      </c>
      <c r="P32" s="10">
        <f>TI_EHG_E_E!P32+TI_EHG_CHP_E!P32+TI_EHG_H_E!P32+TI_EHG_EDHP!P32+TI_EHG_EB!P32+TI_EHG_EPS!P32+TI_EHG_DHEP!P32</f>
        <v>0</v>
      </c>
      <c r="Q32" s="10">
        <f>TI_EHG_E_E!Q32+TI_EHG_CHP_E!Q32+TI_EHG_H_E!Q32+TI_EHG_EDHP!Q32+TI_EHG_EB!Q32+TI_EHG_EPS!Q32+TI_EHG_DHEP!Q32</f>
        <v>0</v>
      </c>
      <c r="R32" s="10">
        <f>TI_EHG_E_E!R32+TI_EHG_CHP_E!R32+TI_EHG_H_E!R32+TI_EHG_EDHP!R32+TI_EHG_EB!R32+TI_EHG_EPS!R32+TI_EHG_DHEP!R32</f>
        <v>0</v>
      </c>
      <c r="S32" s="10">
        <f>TI_EHG_E_E!S32+TI_EHG_CHP_E!S32+TI_EHG_H_E!S32+TI_EHG_EDHP!S32+TI_EHG_EB!S32+TI_EHG_EPS!S32+TI_EHG_DHEP!S32</f>
        <v>0</v>
      </c>
      <c r="T32" s="10">
        <f>TI_EHG_E_E!T32+TI_EHG_CHP_E!T32+TI_EHG_H_E!T32+TI_EHG_EDHP!T32+TI_EHG_EB!T32+TI_EHG_EPS!T32+TI_EHG_DHEP!T32</f>
        <v>0</v>
      </c>
      <c r="U32" s="10">
        <f>TI_EHG_E_E!U32+TI_EHG_CHP_E!U32+TI_EHG_H_E!U32+TI_EHG_EDHP!U32+TI_EHG_EB!U32+TI_EHG_EPS!U32+TI_EHG_DHEP!U32</f>
        <v>0</v>
      </c>
      <c r="V32" s="10">
        <f>TI_EHG_E_E!V32+TI_EHG_CHP_E!V32+TI_EHG_H_E!V32+TI_EHG_EDHP!V32+TI_EHG_EB!V32+TI_EHG_EPS!V32+TI_EHG_DHEP!V32</f>
        <v>0</v>
      </c>
      <c r="W32" s="10">
        <f>TI_EHG_E_E!W32+TI_EHG_CHP_E!W32+TI_EHG_H_E!W32+TI_EHG_EDHP!W32+TI_EHG_EB!W32+TI_EHG_EPS!W32+TI_EHG_DHEP!W32</f>
        <v>0</v>
      </c>
      <c r="X32" s="10">
        <f>TI_EHG_E_E!X32+TI_EHG_CHP_E!X32+TI_EHG_H_E!X32+TI_EHG_EDHP!X32+TI_EHG_EB!X32+TI_EHG_EPS!X32+TI_EHG_DHEP!X32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2042.4358555460017</v>
      </c>
      <c r="D33" s="29">
        <f t="shared" ref="D33:W33" si="28">SUM(D34:D50)</f>
        <v>2664.285296646603</v>
      </c>
      <c r="E33" s="29">
        <f t="shared" si="28"/>
        <v>1877.2810834049872</v>
      </c>
      <c r="F33" s="29">
        <f t="shared" si="28"/>
        <v>1692.3807394668961</v>
      </c>
      <c r="G33" s="29">
        <f t="shared" si="28"/>
        <v>1080.3860705073087</v>
      </c>
      <c r="H33" s="29">
        <f t="shared" si="28"/>
        <v>882.84385210662072</v>
      </c>
      <c r="I33" s="29">
        <f t="shared" si="28"/>
        <v>820.74307824591563</v>
      </c>
      <c r="J33" s="29">
        <f t="shared" si="28"/>
        <v>468.09931212381775</v>
      </c>
      <c r="K33" s="29">
        <f t="shared" si="28"/>
        <v>372.50851246775574</v>
      </c>
      <c r="L33" s="29">
        <f t="shared" si="28"/>
        <v>499.68546861564914</v>
      </c>
      <c r="M33" s="29">
        <f t="shared" si="28"/>
        <v>417.16552020636288</v>
      </c>
      <c r="N33" s="29">
        <f t="shared" si="28"/>
        <v>463.8909716251074</v>
      </c>
      <c r="O33" s="29">
        <f t="shared" si="28"/>
        <v>425.95055889939812</v>
      </c>
      <c r="P33" s="29">
        <f t="shared" si="28"/>
        <v>301.56087704213246</v>
      </c>
      <c r="Q33" s="29">
        <f t="shared" si="28"/>
        <v>294.16947549441096</v>
      </c>
      <c r="R33" s="29">
        <f t="shared" si="28"/>
        <v>266.91143594153056</v>
      </c>
      <c r="S33" s="29">
        <f t="shared" si="28"/>
        <v>333.90636285468611</v>
      </c>
      <c r="T33" s="29">
        <f t="shared" si="28"/>
        <v>306.86053310404128</v>
      </c>
      <c r="U33" s="29">
        <f t="shared" si="28"/>
        <v>325.11453138435076</v>
      </c>
      <c r="V33" s="29">
        <f t="shared" si="28"/>
        <v>344.89638865004292</v>
      </c>
      <c r="W33" s="29">
        <f t="shared" si="28"/>
        <v>256.85743766122101</v>
      </c>
      <c r="X33" s="29">
        <f t="shared" ref="X33" si="29">SUM(X34:X50)</f>
        <v>257.17721410146174</v>
      </c>
    </row>
    <row r="34" spans="1:24" ht="11.25" customHeight="1" x14ac:dyDescent="0.2">
      <c r="A34" s="41" t="s">
        <v>55</v>
      </c>
      <c r="B34" s="9" t="s">
        <v>56</v>
      </c>
      <c r="C34" s="10">
        <f>TI_EHG_E_E!C34+TI_EHG_CHP_E!C34+TI_EHG_H_E!C34+TI_EHG_EDHP!C34+TI_EHG_EB!C34+TI_EHG_EPS!C34+TI_EHG_DHEP!C34</f>
        <v>62.661220980223561</v>
      </c>
      <c r="D34" s="10">
        <f>TI_EHG_E_E!D34+TI_EHG_CHP_E!D34+TI_EHG_H_E!D34+TI_EHG_EDHP!D34+TI_EHG_EB!D34+TI_EHG_EPS!D34+TI_EHG_DHEP!D34</f>
        <v>88.671539122957853</v>
      </c>
      <c r="E34" s="10">
        <f>TI_EHG_E_E!E34+TI_EHG_CHP_E!E34+TI_EHG_H_E!E34+TI_EHG_EDHP!E34+TI_EHG_EB!E34+TI_EHG_EPS!E34+TI_EHG_DHEP!E34</f>
        <v>46.109200343938085</v>
      </c>
      <c r="F34" s="10">
        <f>TI_EHG_E_E!F34+TI_EHG_CHP_E!F34+TI_EHG_H_E!F34+TI_EHG_EDHP!F34+TI_EHG_EB!F34+TI_EHG_EPS!F34+TI_EHG_DHEP!F34</f>
        <v>1.182287188306105</v>
      </c>
      <c r="G34" s="10">
        <f>TI_EHG_E_E!G34+TI_EHG_CHP_E!G34+TI_EHG_H_E!G34+TI_EHG_EDHP!G34+TI_EHG_EB!G34+TI_EHG_EPS!G34+TI_EHG_DHEP!G34</f>
        <v>14.187446259673257</v>
      </c>
      <c r="H34" s="10">
        <f>TI_EHG_E_E!H34+TI_EHG_CHP_E!H34+TI_EHG_H_E!H34+TI_EHG_EDHP!H34+TI_EHG_EB!H34+TI_EHG_EPS!H34+TI_EHG_DHEP!H34</f>
        <v>14.94651762682717</v>
      </c>
      <c r="I34" s="10">
        <f>TI_EHG_E_E!I34+TI_EHG_CHP_E!I34+TI_EHG_H_E!I34+TI_EHG_EDHP!I34+TI_EHG_EB!I34+TI_EHG_EPS!I34+TI_EHG_DHEP!I34</f>
        <v>29.894926913155626</v>
      </c>
      <c r="J34" s="10">
        <f>TI_EHG_E_E!J34+TI_EHG_CHP_E!J34+TI_EHG_H_E!J34+TI_EHG_EDHP!J34+TI_EHG_EB!J34+TI_EHG_EPS!J34+TI_EHG_DHEP!J34</f>
        <v>45.989337919174538</v>
      </c>
      <c r="K34" s="10">
        <f>TI_EHG_E_E!K34+TI_EHG_CHP_E!K34+TI_EHG_H_E!K34+TI_EHG_EDHP!K34+TI_EHG_EB!K34+TI_EHG_EPS!K34+TI_EHG_DHEP!K34</f>
        <v>51.741186586414443</v>
      </c>
      <c r="L34" s="10">
        <f>TI_EHG_E_E!L34+TI_EHG_CHP_E!L34+TI_EHG_H_E!L34+TI_EHG_EDHP!L34+TI_EHG_EB!L34+TI_EHG_EPS!L34+TI_EHG_DHEP!L34</f>
        <v>34.494067067927773</v>
      </c>
      <c r="M34" s="10">
        <f>TI_EHG_E_E!M34+TI_EHG_CHP_E!M34+TI_EHG_H_E!M34+TI_EHG_EDHP!M34+TI_EHG_EB!M34+TI_EHG_EPS!M34+TI_EHG_DHEP!M34</f>
        <v>148.32467755803955</v>
      </c>
      <c r="N34" s="10">
        <f>TI_EHG_E_E!N34+TI_EHG_CHP_E!N34+TI_EHG_H_E!N34+TI_EHG_EDHP!N34+TI_EHG_EB!N34+TI_EHG_EPS!N34+TI_EHG_DHEP!N34</f>
        <v>173.62046431642301</v>
      </c>
      <c r="O34" s="10">
        <f>TI_EHG_E_E!O34+TI_EHG_CHP_E!O34+TI_EHG_H_E!O34+TI_EHG_EDHP!O34+TI_EHG_EB!O34+TI_EHG_EPS!O34+TI_EHG_DHEP!O34</f>
        <v>171.32080825451419</v>
      </c>
      <c r="P34" s="10">
        <f>TI_EHG_E_E!P34+TI_EHG_CHP_E!P34+TI_EHG_H_E!P34+TI_EHG_EDHP!P34+TI_EHG_EB!P34+TI_EHG_EPS!P34+TI_EHG_DHEP!P34</f>
        <v>111.5310404127257</v>
      </c>
      <c r="Q34" s="10">
        <f>TI_EHG_E_E!Q34+TI_EHG_CHP_E!Q34+TI_EHG_H_E!Q34+TI_EHG_EDHP!Q34+TI_EHG_EB!Q34+TI_EHG_EPS!Q34+TI_EHG_DHEP!Q34</f>
        <v>110.38125537403266</v>
      </c>
      <c r="R34" s="10">
        <f>TI_EHG_E_E!R34+TI_EHG_CHP_E!R34+TI_EHG_H_E!R34+TI_EHG_EDHP!R34+TI_EHG_EB!R34+TI_EHG_EPS!R34+TI_EHG_DHEP!R34</f>
        <v>94.283834909716262</v>
      </c>
      <c r="S34" s="10">
        <f>TI_EHG_E_E!S34+TI_EHG_CHP_E!S34+TI_EHG_H_E!S34+TI_EHG_EDHP!S34+TI_EHG_EB!S34+TI_EHG_EPS!S34+TI_EHG_DHEP!S34</f>
        <v>171.32080825451416</v>
      </c>
      <c r="T34" s="10">
        <f>TI_EHG_E_E!T34+TI_EHG_CHP_E!T34+TI_EHG_H_E!T34+TI_EHG_EDHP!T34+TI_EHG_EB!T34+TI_EHG_EPS!T34+TI_EHG_DHEP!T34</f>
        <v>159.61315563198625</v>
      </c>
      <c r="U34" s="10">
        <f>TI_EHG_E_E!U34+TI_EHG_CHP_E!U34+TI_EHG_H_E!U34+TI_EHG_EDHP!U34+TI_EHG_EB!U34+TI_EHG_EPS!U34+TI_EHG_DHEP!U34</f>
        <v>157.05219260533102</v>
      </c>
      <c r="V34" s="10">
        <f>TI_EHG_E_E!V34+TI_EHG_CHP_E!V34+TI_EHG_H_E!V34+TI_EHG_EDHP!V34+TI_EHG_EB!V34+TI_EHG_EPS!V34+TI_EHG_DHEP!V34</f>
        <v>220.14608770421319</v>
      </c>
      <c r="W34" s="10">
        <f>TI_EHG_E_E!W34+TI_EHG_CHP_E!W34+TI_EHG_H_E!W34+TI_EHG_EDHP!W34+TI_EHG_EB!W34+TI_EHG_EPS!W34+TI_EHG_DHEP!W34</f>
        <v>149.55700773860707</v>
      </c>
      <c r="X34" s="10">
        <f>TI_EHG_E_E!X34+TI_EHG_CHP_E!X34+TI_EHG_H_E!X34+TI_EHG_EDHP!X34+TI_EHG_EB!X34+TI_EHG_EPS!X34+TI_EHG_DHEP!X34</f>
        <v>161.62184006878761</v>
      </c>
    </row>
    <row r="35" spans="1:24" ht="11.25" customHeight="1" x14ac:dyDescent="0.2">
      <c r="A35" s="41" t="s">
        <v>57</v>
      </c>
      <c r="B35" s="9" t="s">
        <v>58</v>
      </c>
      <c r="C35" s="10">
        <f>TI_EHG_E_E!C35+TI_EHG_CHP_E!C35+TI_EHG_H_E!C35+TI_EHG_EDHP!C35+TI_EHG_EB!C35+TI_EHG_EPS!C35+TI_EHG_DHEP!C35</f>
        <v>0</v>
      </c>
      <c r="D35" s="10">
        <f>TI_EHG_E_E!D35+TI_EHG_CHP_E!D35+TI_EHG_H_E!D35+TI_EHG_EDHP!D35+TI_EHG_EB!D35+TI_EHG_EPS!D35+TI_EHG_DHEP!D35</f>
        <v>0</v>
      </c>
      <c r="E35" s="10">
        <f>TI_EHG_E_E!E35+TI_EHG_CHP_E!E35+TI_EHG_H_E!E35+TI_EHG_EDHP!E35+TI_EHG_EB!E35+TI_EHG_EPS!E35+TI_EHG_DHEP!E35</f>
        <v>0</v>
      </c>
      <c r="F35" s="10">
        <f>TI_EHG_E_E!F35+TI_EHG_CHP_E!F35+TI_EHG_H_E!F35+TI_EHG_EDHP!F35+TI_EHG_EB!F35+TI_EHG_EPS!F35+TI_EHG_DHEP!F35</f>
        <v>0</v>
      </c>
      <c r="G35" s="10">
        <f>TI_EHG_E_E!G35+TI_EHG_CHP_E!G35+TI_EHG_H_E!G35+TI_EHG_EDHP!G35+TI_EHG_EB!G35+TI_EHG_EPS!G35+TI_EHG_DHEP!G35</f>
        <v>0</v>
      </c>
      <c r="H35" s="10">
        <f>TI_EHG_E_E!H35+TI_EHG_CHP_E!H35+TI_EHG_H_E!H35+TI_EHG_EDHP!H35+TI_EHG_EB!H35+TI_EHG_EPS!H35+TI_EHG_DHEP!H35</f>
        <v>0</v>
      </c>
      <c r="I35" s="10">
        <f>TI_EHG_E_E!I35+TI_EHG_CHP_E!I35+TI_EHG_H_E!I35+TI_EHG_EDHP!I35+TI_EHG_EB!I35+TI_EHG_EPS!I35+TI_EHG_DHEP!I35</f>
        <v>0</v>
      </c>
      <c r="J35" s="10">
        <f>TI_EHG_E_E!J35+TI_EHG_CHP_E!J35+TI_EHG_H_E!J35+TI_EHG_EDHP!J35+TI_EHG_EB!J35+TI_EHG_EPS!J35+TI_EHG_DHEP!J35</f>
        <v>0</v>
      </c>
      <c r="K35" s="10">
        <f>TI_EHG_E_E!K35+TI_EHG_CHP_E!K35+TI_EHG_H_E!K35+TI_EHG_EDHP!K35+TI_EHG_EB!K35+TI_EHG_EPS!K35+TI_EHG_DHEP!K35</f>
        <v>0</v>
      </c>
      <c r="L35" s="10">
        <f>TI_EHG_E_E!L35+TI_EHG_CHP_E!L35+TI_EHG_H_E!L35+TI_EHG_EDHP!L35+TI_EHG_EB!L35+TI_EHG_EPS!L35+TI_EHG_DHEP!L35</f>
        <v>0</v>
      </c>
      <c r="M35" s="10">
        <f>TI_EHG_E_E!M35+TI_EHG_CHP_E!M35+TI_EHG_H_E!M35+TI_EHG_EDHP!M35+TI_EHG_EB!M35+TI_EHG_EPS!M35+TI_EHG_DHEP!M35</f>
        <v>0</v>
      </c>
      <c r="N35" s="10">
        <f>TI_EHG_E_E!N35+TI_EHG_CHP_E!N35+TI_EHG_H_E!N35+TI_EHG_EDHP!N35+TI_EHG_EB!N35+TI_EHG_EPS!N35+TI_EHG_DHEP!N35</f>
        <v>0</v>
      </c>
      <c r="O35" s="10">
        <f>TI_EHG_E_E!O35+TI_EHG_CHP_E!O35+TI_EHG_H_E!O35+TI_EHG_EDHP!O35+TI_EHG_EB!O35+TI_EHG_EPS!O35+TI_EHG_DHEP!O35</f>
        <v>0</v>
      </c>
      <c r="P35" s="10">
        <f>TI_EHG_E_E!P35+TI_EHG_CHP_E!P35+TI_EHG_H_E!P35+TI_EHG_EDHP!P35+TI_EHG_EB!P35+TI_EHG_EPS!P35+TI_EHG_DHEP!P35</f>
        <v>0</v>
      </c>
      <c r="Q35" s="10">
        <f>TI_EHG_E_E!Q35+TI_EHG_CHP_E!Q35+TI_EHG_H_E!Q35+TI_EHG_EDHP!Q35+TI_EHG_EB!Q35+TI_EHG_EPS!Q35+TI_EHG_DHEP!Q35</f>
        <v>0</v>
      </c>
      <c r="R35" s="10">
        <f>TI_EHG_E_E!R35+TI_EHG_CHP_E!R35+TI_EHG_H_E!R35+TI_EHG_EDHP!R35+TI_EHG_EB!R35+TI_EHG_EPS!R35+TI_EHG_DHEP!R35</f>
        <v>0</v>
      </c>
      <c r="S35" s="10">
        <f>TI_EHG_E_E!S35+TI_EHG_CHP_E!S35+TI_EHG_H_E!S35+TI_EHG_EDHP!S35+TI_EHG_EB!S35+TI_EHG_EPS!S35+TI_EHG_DHEP!S35</f>
        <v>0</v>
      </c>
      <c r="T35" s="10">
        <f>TI_EHG_E_E!T35+TI_EHG_CHP_E!T35+TI_EHG_H_E!T35+TI_EHG_EDHP!T35+TI_EHG_EB!T35+TI_EHG_EPS!T35+TI_EHG_DHEP!T35</f>
        <v>0</v>
      </c>
      <c r="U35" s="10">
        <f>TI_EHG_E_E!U35+TI_EHG_CHP_E!U35+TI_EHG_H_E!U35+TI_EHG_EDHP!U35+TI_EHG_EB!U35+TI_EHG_EPS!U35+TI_EHG_DHEP!U35</f>
        <v>0</v>
      </c>
      <c r="V35" s="10">
        <f>TI_EHG_E_E!V35+TI_EHG_CHP_E!V35+TI_EHG_H_E!V35+TI_EHG_EDHP!V35+TI_EHG_EB!V35+TI_EHG_EPS!V35+TI_EHG_DHEP!V35</f>
        <v>0</v>
      </c>
      <c r="W35" s="10">
        <f>TI_EHG_E_E!W35+TI_EHG_CHP_E!W35+TI_EHG_H_E!W35+TI_EHG_EDHP!W35+TI_EHG_EB!W35+TI_EHG_EPS!W35+TI_EHG_DHEP!W35</f>
        <v>0</v>
      </c>
      <c r="X35" s="10">
        <f>TI_EHG_E_E!X35+TI_EHG_CHP_E!X35+TI_EHG_H_E!X35+TI_EHG_EDHP!X35+TI_EHG_EB!X35+TI_EHG_EPS!X35+TI_EHG_DHEP!X35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TI_EHG_E_E!C36+TI_EHG_CHP_E!C36+TI_EHG_H_E!C36+TI_EHG_EDHP!C36+TI_EHG_EB!C36+TI_EHG_EPS!C36+TI_EHG_DHEP!C36</f>
        <v>3.389251934651762</v>
      </c>
      <c r="D36" s="10">
        <f>TI_EHG_E_E!D36+TI_EHG_CHP_E!D36+TI_EHG_H_E!D36+TI_EHG_EDHP!D36+TI_EHG_EB!D36+TI_EHG_EPS!D36+TI_EHG_DHEP!D36</f>
        <v>3.389251934651762</v>
      </c>
      <c r="E36" s="10">
        <f>TI_EHG_E_E!E36+TI_EHG_CHP_E!E36+TI_EHG_H_E!E36+TI_EHG_EDHP!E36+TI_EHG_EB!E36+TI_EHG_EPS!E36+TI_EHG_DHEP!E36</f>
        <v>9.0379191745485805</v>
      </c>
      <c r="F36" s="10">
        <f>TI_EHG_E_E!F36+TI_EHG_CHP_E!F36+TI_EHG_H_E!F36+TI_EHG_EDHP!F36+TI_EHG_EB!F36+TI_EHG_EPS!F36+TI_EHG_DHEP!F36</f>
        <v>11.297420464316421</v>
      </c>
      <c r="G36" s="10">
        <f>TI_EHG_E_E!G36+TI_EHG_CHP_E!G36+TI_EHG_H_E!G36+TI_EHG_EDHP!G36+TI_EHG_EB!G36+TI_EHG_EPS!G36+TI_EHG_DHEP!G36</f>
        <v>1.129750644883921</v>
      </c>
      <c r="H36" s="10">
        <f>TI_EHG_E_E!H36+TI_EHG_CHP_E!H36+TI_EHG_H_E!H36+TI_EHG_EDHP!H36+TI_EHG_EB!H36+TI_EHG_EPS!H36+TI_EHG_DHEP!H36</f>
        <v>0</v>
      </c>
      <c r="I36" s="10">
        <f>TI_EHG_E_E!I36+TI_EHG_CHP_E!I36+TI_EHG_H_E!I36+TI_EHG_EDHP!I36+TI_EHG_EB!I36+TI_EHG_EPS!I36+TI_EHG_DHEP!I36</f>
        <v>2.299570077386071</v>
      </c>
      <c r="J36" s="10">
        <f>TI_EHG_E_E!J36+TI_EHG_CHP_E!J36+TI_EHG_H_E!J36+TI_EHG_EDHP!J36+TI_EHG_EB!J36+TI_EHG_EPS!J36+TI_EHG_DHEP!J36</f>
        <v>5.7484952708512473</v>
      </c>
      <c r="K36" s="10">
        <f>TI_EHG_E_E!K36+TI_EHG_CHP_E!K36+TI_EHG_H_E!K36+TI_EHG_EDHP!K36+TI_EHG_EB!K36+TI_EHG_EPS!K36+TI_EHG_DHEP!K36</f>
        <v>4.5987962166809977</v>
      </c>
      <c r="L36" s="10">
        <f>TI_EHG_E_E!L36+TI_EHG_CHP_E!L36+TI_EHG_H_E!L36+TI_EHG_EDHP!L36+TI_EHG_EB!L36+TI_EHG_EPS!L36+TI_EHG_DHEP!L36</f>
        <v>3.4496130696474627</v>
      </c>
      <c r="M36" s="10">
        <f>TI_EHG_E_E!M36+TI_EHG_CHP_E!M36+TI_EHG_H_E!M36+TI_EHG_EDHP!M36+TI_EHG_EB!M36+TI_EHG_EPS!M36+TI_EHG_DHEP!M36</f>
        <v>2.2993981083404988</v>
      </c>
      <c r="N36" s="10">
        <f>TI_EHG_E_E!N36+TI_EHG_CHP_E!N36+TI_EHG_H_E!N36+TI_EHG_EDHP!N36+TI_EHG_EB!N36+TI_EHG_EPS!N36+TI_EHG_DHEP!N36</f>
        <v>1.149699054170249</v>
      </c>
      <c r="O36" s="10">
        <f>TI_EHG_E_E!O36+TI_EHG_CHP_E!O36+TI_EHG_H_E!O36+TI_EHG_EDHP!O36+TI_EHG_EB!O36+TI_EHG_EPS!O36+TI_EHG_DHEP!O36</f>
        <v>2.2993981083404988</v>
      </c>
      <c r="P36" s="10">
        <f>TI_EHG_E_E!P36+TI_EHG_CHP_E!P36+TI_EHG_H_E!P36+TI_EHG_EDHP!P36+TI_EHG_EB!P36+TI_EHG_EPS!P36+TI_EHG_DHEP!P36</f>
        <v>1.149699054170249</v>
      </c>
      <c r="Q36" s="10">
        <f>TI_EHG_E_E!Q36+TI_EHG_CHP_E!Q36+TI_EHG_H_E!Q36+TI_EHG_EDHP!Q36+TI_EHG_EB!Q36+TI_EHG_EPS!Q36+TI_EHG_DHEP!Q36</f>
        <v>1.149699054170249</v>
      </c>
      <c r="R36" s="10">
        <f>TI_EHG_E_E!R36+TI_EHG_CHP_E!R36+TI_EHG_H_E!R36+TI_EHG_EDHP!R36+TI_EHG_EB!R36+TI_EHG_EPS!R36+TI_EHG_DHEP!R36</f>
        <v>1.149699054170249</v>
      </c>
      <c r="S36" s="10">
        <f>TI_EHG_E_E!S36+TI_EHG_CHP_E!S36+TI_EHG_H_E!S36+TI_EHG_EDHP!S36+TI_EHG_EB!S36+TI_EHG_EPS!S36+TI_EHG_DHEP!S36</f>
        <v>1.149699054170249</v>
      </c>
      <c r="T36" s="10">
        <f>TI_EHG_E_E!T36+TI_EHG_CHP_E!T36+TI_EHG_H_E!T36+TI_EHG_EDHP!T36+TI_EHG_EB!T36+TI_EHG_EPS!T36+TI_EHG_DHEP!T36</f>
        <v>1.3957867583834906</v>
      </c>
      <c r="U36" s="10">
        <f>TI_EHG_E_E!U36+TI_EHG_CHP_E!U36+TI_EHG_H_E!U36+TI_EHG_EDHP!U36+TI_EHG_EB!U36+TI_EHG_EPS!U36+TI_EHG_DHEP!U36</f>
        <v>0.64041272570937224</v>
      </c>
      <c r="V36" s="10">
        <f>TI_EHG_E_E!V36+TI_EHG_CHP_E!V36+TI_EHG_H_E!V36+TI_EHG_EDHP!V36+TI_EHG_EB!V36+TI_EHG_EPS!V36+TI_EHG_DHEP!V36</f>
        <v>1.5107480653482366</v>
      </c>
      <c r="W36" s="10">
        <f>TI_EHG_E_E!W36+TI_EHG_CHP_E!W36+TI_EHG_H_E!W36+TI_EHG_EDHP!W36+TI_EHG_EB!W36+TI_EHG_EPS!W36+TI_EHG_DHEP!W36</f>
        <v>1.2877042132416163</v>
      </c>
      <c r="X36" s="10">
        <f>TI_EHG_E_E!X36+TI_EHG_CHP_E!X36+TI_EHG_H_E!X36+TI_EHG_EDHP!X36+TI_EHG_EB!X36+TI_EHG_EPS!X36+TI_EHG_DHEP!X36</f>
        <v>2.3087704213241613</v>
      </c>
    </row>
    <row r="37" spans="1:24" ht="11.25" customHeight="1" x14ac:dyDescent="0.2">
      <c r="A37" s="41" t="s">
        <v>61</v>
      </c>
      <c r="B37" s="9" t="s">
        <v>62</v>
      </c>
      <c r="C37" s="10">
        <f>TI_EHG_E_E!C37+TI_EHG_CHP_E!C37+TI_EHG_H_E!C37+TI_EHG_EDHP!C37+TI_EHG_EB!C37+TI_EHG_EPS!C37+TI_EHG_DHEP!C37</f>
        <v>1.058125537403267</v>
      </c>
      <c r="D37" s="10">
        <f>TI_EHG_E_E!D37+TI_EHG_CHP_E!D37+TI_EHG_H_E!D37+TI_EHG_EDHP!D37+TI_EHG_EB!D37+TI_EHG_EPS!D37+TI_EHG_DHEP!D37</f>
        <v>1.058125537403267</v>
      </c>
      <c r="E37" s="10">
        <f>TI_EHG_E_E!E37+TI_EHG_CHP_E!E37+TI_EHG_H_E!E37+TI_EHG_EDHP!E37+TI_EHG_EB!E37+TI_EHG_EPS!E37+TI_EHG_DHEP!E37</f>
        <v>1.058125537403267</v>
      </c>
      <c r="F37" s="10">
        <f>TI_EHG_E_E!F37+TI_EHG_CHP_E!F37+TI_EHG_H_E!F37+TI_EHG_EDHP!F37+TI_EHG_EB!F37+TI_EHG_EPS!F37+TI_EHG_DHEP!F37</f>
        <v>1.058125537403267</v>
      </c>
      <c r="G37" s="10">
        <f>TI_EHG_E_E!G37+TI_EHG_CHP_E!G37+TI_EHG_H_E!G37+TI_EHG_EDHP!G37+TI_EHG_EB!G37+TI_EHG_EPS!G37+TI_EHG_DHEP!G37</f>
        <v>1.058125537403267</v>
      </c>
      <c r="H37" s="10">
        <f>TI_EHG_E_E!H37+TI_EHG_CHP_E!H37+TI_EHG_H_E!H37+TI_EHG_EDHP!H37+TI_EHG_EB!H37+TI_EHG_EPS!H37+TI_EHG_DHEP!H37</f>
        <v>1.039466895958727</v>
      </c>
      <c r="I37" s="10">
        <f>TI_EHG_E_E!I37+TI_EHG_CHP_E!I37+TI_EHG_H_E!I37+TI_EHG_EDHP!I37+TI_EHG_EB!I37+TI_EHG_EPS!I37+TI_EHG_DHEP!I37</f>
        <v>2.0790197764402398</v>
      </c>
      <c r="J37" s="10">
        <f>TI_EHG_E_E!J37+TI_EHG_CHP_E!J37+TI_EHG_H_E!J37+TI_EHG_EDHP!J37+TI_EHG_EB!J37+TI_EHG_EPS!J37+TI_EHG_DHEP!J37</f>
        <v>1.0434221840068789</v>
      </c>
      <c r="K37" s="10">
        <f>TI_EHG_E_E!K37+TI_EHG_CHP_E!K37+TI_EHG_H_E!K37+TI_EHG_EDHP!K37+TI_EHG_EB!K37+TI_EHG_EPS!K37+TI_EHG_DHEP!K37</f>
        <v>0</v>
      </c>
      <c r="L37" s="10">
        <f>TI_EHG_E_E!L37+TI_EHG_CHP_E!L37+TI_EHG_H_E!L37+TI_EHG_EDHP!L37+TI_EHG_EB!L37+TI_EHG_EPS!L37+TI_EHG_DHEP!L37</f>
        <v>0</v>
      </c>
      <c r="M37" s="10">
        <f>TI_EHG_E_E!M37+TI_EHG_CHP_E!M37+TI_EHG_H_E!M37+TI_EHG_EDHP!M37+TI_EHG_EB!M37+TI_EHG_EPS!M37+TI_EHG_DHEP!M37</f>
        <v>0</v>
      </c>
      <c r="N37" s="10">
        <f>TI_EHG_E_E!N37+TI_EHG_CHP_E!N37+TI_EHG_H_E!N37+TI_EHG_EDHP!N37+TI_EHG_EB!N37+TI_EHG_EPS!N37+TI_EHG_DHEP!N37</f>
        <v>0</v>
      </c>
      <c r="O37" s="10">
        <f>TI_EHG_E_E!O37+TI_EHG_CHP_E!O37+TI_EHG_H_E!O37+TI_EHG_EDHP!O37+TI_EHG_EB!O37+TI_EHG_EPS!O37+TI_EHG_DHEP!O37</f>
        <v>0</v>
      </c>
      <c r="P37" s="10">
        <f>TI_EHG_E_E!P37+TI_EHG_CHP_E!P37+TI_EHG_H_E!P37+TI_EHG_EDHP!P37+TI_EHG_EB!P37+TI_EHG_EPS!P37+TI_EHG_DHEP!P37</f>
        <v>0</v>
      </c>
      <c r="Q37" s="10">
        <f>TI_EHG_E_E!Q37+TI_EHG_CHP_E!Q37+TI_EHG_H_E!Q37+TI_EHG_EDHP!Q37+TI_EHG_EB!Q37+TI_EHG_EPS!Q37+TI_EHG_DHEP!Q37</f>
        <v>0</v>
      </c>
      <c r="R37" s="10">
        <f>TI_EHG_E_E!R37+TI_EHG_CHP_E!R37+TI_EHG_H_E!R37+TI_EHG_EDHP!R37+TI_EHG_EB!R37+TI_EHG_EPS!R37+TI_EHG_DHEP!R37</f>
        <v>0</v>
      </c>
      <c r="S37" s="10">
        <f>TI_EHG_E_E!S37+TI_EHG_CHP_E!S37+TI_EHG_H_E!S37+TI_EHG_EDHP!S37+TI_EHG_EB!S37+TI_EHG_EPS!S37+TI_EHG_DHEP!S37</f>
        <v>0</v>
      </c>
      <c r="T37" s="10">
        <f>TI_EHG_E_E!T37+TI_EHG_CHP_E!T37+TI_EHG_H_E!T37+TI_EHG_EDHP!T37+TI_EHG_EB!T37+TI_EHG_EPS!T37+TI_EHG_DHEP!T37</f>
        <v>1.1082545141874462</v>
      </c>
      <c r="U37" s="10">
        <f>TI_EHG_E_E!U37+TI_EHG_CHP_E!U37+TI_EHG_H_E!U37+TI_EHG_EDHP!U37+TI_EHG_EB!U37+TI_EHG_EPS!U37+TI_EHG_DHEP!U37</f>
        <v>0.34092863284608771</v>
      </c>
      <c r="V37" s="10">
        <f>TI_EHG_E_E!V37+TI_EHG_CHP_E!V37+TI_EHG_H_E!V37+TI_EHG_EDHP!V37+TI_EHG_EB!V37+TI_EHG_EPS!V37+TI_EHG_DHEP!V37</f>
        <v>0.10816852966466037</v>
      </c>
      <c r="W37" s="10">
        <f>TI_EHG_E_E!W37+TI_EHG_CHP_E!W37+TI_EHG_H_E!W37+TI_EHG_EDHP!W37+TI_EHG_EB!W37+TI_EHG_EPS!W37+TI_EHG_DHEP!W37</f>
        <v>7.4806534823731716E-2</v>
      </c>
      <c r="X37" s="10">
        <f>TI_EHG_E_E!X37+TI_EHG_CHP_E!X37+TI_EHG_H_E!X37+TI_EHG_EDHP!X37+TI_EHG_EB!X37+TI_EHG_EPS!X37+TI_EHG_DHEP!X37</f>
        <v>0.12055030094582971</v>
      </c>
    </row>
    <row r="38" spans="1:24" ht="11.25" customHeight="1" x14ac:dyDescent="0.2">
      <c r="A38" s="41" t="s">
        <v>63</v>
      </c>
      <c r="B38" s="9" t="s">
        <v>64</v>
      </c>
      <c r="C38" s="10">
        <f>TI_EHG_E_E!C38+TI_EHG_CHP_E!C38+TI_EHG_H_E!C38+TI_EHG_EDHP!C38+TI_EHG_EB!C38+TI_EHG_EPS!C38+TI_EHG_DHEP!C38</f>
        <v>0</v>
      </c>
      <c r="D38" s="10">
        <f>TI_EHG_E_E!D38+TI_EHG_CHP_E!D38+TI_EHG_H_E!D38+TI_EHG_EDHP!D38+TI_EHG_EB!D38+TI_EHG_EPS!D38+TI_EHG_DHEP!D38</f>
        <v>0</v>
      </c>
      <c r="E38" s="10">
        <f>TI_EHG_E_E!E38+TI_EHG_CHP_E!E38+TI_EHG_H_E!E38+TI_EHG_EDHP!E38+TI_EHG_EB!E38+TI_EHG_EPS!E38+TI_EHG_DHEP!E38</f>
        <v>0</v>
      </c>
      <c r="F38" s="10">
        <f>TI_EHG_E_E!F38+TI_EHG_CHP_E!F38+TI_EHG_H_E!F38+TI_EHG_EDHP!F38+TI_EHG_EB!F38+TI_EHG_EPS!F38+TI_EHG_DHEP!F38</f>
        <v>0</v>
      </c>
      <c r="G38" s="10">
        <f>TI_EHG_E_E!G38+TI_EHG_CHP_E!G38+TI_EHG_H_E!G38+TI_EHG_EDHP!G38+TI_EHG_EB!G38+TI_EHG_EPS!G38+TI_EHG_DHEP!G38</f>
        <v>0</v>
      </c>
      <c r="H38" s="10">
        <f>TI_EHG_E_E!H38+TI_EHG_CHP_E!H38+TI_EHG_H_E!H38+TI_EHG_EDHP!H38+TI_EHG_EB!H38+TI_EHG_EPS!H38+TI_EHG_DHEP!H38</f>
        <v>0</v>
      </c>
      <c r="I38" s="10">
        <f>TI_EHG_E_E!I38+TI_EHG_CHP_E!I38+TI_EHG_H_E!I38+TI_EHG_EDHP!I38+TI_EHG_EB!I38+TI_EHG_EPS!I38+TI_EHG_DHEP!I38</f>
        <v>0</v>
      </c>
      <c r="J38" s="10">
        <f>TI_EHG_E_E!J38+TI_EHG_CHP_E!J38+TI_EHG_H_E!J38+TI_EHG_EDHP!J38+TI_EHG_EB!J38+TI_EHG_EPS!J38+TI_EHG_DHEP!J38</f>
        <v>0</v>
      </c>
      <c r="K38" s="10">
        <f>TI_EHG_E_E!K38+TI_EHG_CHP_E!K38+TI_EHG_H_E!K38+TI_EHG_EDHP!K38+TI_EHG_EB!K38+TI_EHG_EPS!K38+TI_EHG_DHEP!K38</f>
        <v>0</v>
      </c>
      <c r="L38" s="10">
        <f>TI_EHG_E_E!L38+TI_EHG_CHP_E!L38+TI_EHG_H_E!L38+TI_EHG_EDHP!L38+TI_EHG_EB!L38+TI_EHG_EPS!L38+TI_EHG_DHEP!L38</f>
        <v>0</v>
      </c>
      <c r="M38" s="10">
        <f>TI_EHG_E_E!M38+TI_EHG_CHP_E!M38+TI_EHG_H_E!M38+TI_EHG_EDHP!M38+TI_EHG_EB!M38+TI_EHG_EPS!M38+TI_EHG_DHEP!M38</f>
        <v>0</v>
      </c>
      <c r="N38" s="10">
        <f>TI_EHG_E_E!N38+TI_EHG_CHP_E!N38+TI_EHG_H_E!N38+TI_EHG_EDHP!N38+TI_EHG_EB!N38+TI_EHG_EPS!N38+TI_EHG_DHEP!N38</f>
        <v>0</v>
      </c>
      <c r="O38" s="10">
        <f>TI_EHG_E_E!O38+TI_EHG_CHP_E!O38+TI_EHG_H_E!O38+TI_EHG_EDHP!O38+TI_EHG_EB!O38+TI_EHG_EPS!O38+TI_EHG_DHEP!O38</f>
        <v>0</v>
      </c>
      <c r="P38" s="10">
        <f>TI_EHG_E_E!P38+TI_EHG_CHP_E!P38+TI_EHG_H_E!P38+TI_EHG_EDHP!P38+TI_EHG_EB!P38+TI_EHG_EPS!P38+TI_EHG_DHEP!P38</f>
        <v>0</v>
      </c>
      <c r="Q38" s="10">
        <f>TI_EHG_E_E!Q38+TI_EHG_CHP_E!Q38+TI_EHG_H_E!Q38+TI_EHG_EDHP!Q38+TI_EHG_EB!Q38+TI_EHG_EPS!Q38+TI_EHG_DHEP!Q38</f>
        <v>0</v>
      </c>
      <c r="R38" s="10">
        <f>TI_EHG_E_E!R38+TI_EHG_CHP_E!R38+TI_EHG_H_E!R38+TI_EHG_EDHP!R38+TI_EHG_EB!R38+TI_EHG_EPS!R38+TI_EHG_DHEP!R38</f>
        <v>0</v>
      </c>
      <c r="S38" s="10">
        <f>TI_EHG_E_E!S38+TI_EHG_CHP_E!S38+TI_EHG_H_E!S38+TI_EHG_EDHP!S38+TI_EHG_EB!S38+TI_EHG_EPS!S38+TI_EHG_DHEP!S38</f>
        <v>0</v>
      </c>
      <c r="T38" s="10">
        <f>TI_EHG_E_E!T38+TI_EHG_CHP_E!T38+TI_EHG_H_E!T38+TI_EHG_EDHP!T38+TI_EHG_EB!T38+TI_EHG_EPS!T38+TI_EHG_DHEP!T38</f>
        <v>0</v>
      </c>
      <c r="U38" s="10">
        <f>TI_EHG_E_E!U38+TI_EHG_CHP_E!U38+TI_EHG_H_E!U38+TI_EHG_EDHP!U38+TI_EHG_EB!U38+TI_EHG_EPS!U38+TI_EHG_DHEP!U38</f>
        <v>0</v>
      </c>
      <c r="V38" s="10">
        <f>TI_EHG_E_E!V38+TI_EHG_CHP_E!V38+TI_EHG_H_E!V38+TI_EHG_EDHP!V38+TI_EHG_EB!V38+TI_EHG_EPS!V38+TI_EHG_DHEP!V38</f>
        <v>0</v>
      </c>
      <c r="W38" s="10">
        <f>TI_EHG_E_E!W38+TI_EHG_CHP_E!W38+TI_EHG_H_E!W38+TI_EHG_EDHP!W38+TI_EHG_EB!W38+TI_EHG_EPS!W38+TI_EHG_DHEP!W38</f>
        <v>0</v>
      </c>
      <c r="X38" s="10">
        <f>TI_EHG_E_E!X38+TI_EHG_CHP_E!X38+TI_EHG_H_E!X38+TI_EHG_EDHP!X38+TI_EHG_EB!X38+TI_EHG_EPS!X38+TI_EHG_DHEP!X38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TI_EHG_E_E!C39+TI_EHG_CHP_E!C39+TI_EHG_H_E!C39+TI_EHG_EDHP!C39+TI_EHG_EB!C39+TI_EHG_EPS!C39+TI_EHG_DHEP!C39</f>
        <v>0</v>
      </c>
      <c r="D39" s="10">
        <f>TI_EHG_E_E!D39+TI_EHG_CHP_E!D39+TI_EHG_H_E!D39+TI_EHG_EDHP!D39+TI_EHG_EB!D39+TI_EHG_EPS!D39+TI_EHG_DHEP!D39</f>
        <v>0</v>
      </c>
      <c r="E39" s="10">
        <f>TI_EHG_E_E!E39+TI_EHG_CHP_E!E39+TI_EHG_H_E!E39+TI_EHG_EDHP!E39+TI_EHG_EB!E39+TI_EHG_EPS!E39+TI_EHG_DHEP!E39</f>
        <v>0</v>
      </c>
      <c r="F39" s="10">
        <f>TI_EHG_E_E!F39+TI_EHG_CHP_E!F39+TI_EHG_H_E!F39+TI_EHG_EDHP!F39+TI_EHG_EB!F39+TI_EHG_EPS!F39+TI_EHG_DHEP!F39</f>
        <v>0</v>
      </c>
      <c r="G39" s="10">
        <f>TI_EHG_E_E!G39+TI_EHG_CHP_E!G39+TI_EHG_H_E!G39+TI_EHG_EDHP!G39+TI_EHG_EB!G39+TI_EHG_EPS!G39+TI_EHG_DHEP!G39</f>
        <v>0</v>
      </c>
      <c r="H39" s="10">
        <f>TI_EHG_E_E!H39+TI_EHG_CHP_E!H39+TI_EHG_H_E!H39+TI_EHG_EDHP!H39+TI_EHG_EB!H39+TI_EHG_EPS!H39+TI_EHG_DHEP!H39</f>
        <v>0</v>
      </c>
      <c r="I39" s="10">
        <f>TI_EHG_E_E!I39+TI_EHG_CHP_E!I39+TI_EHG_H_E!I39+TI_EHG_EDHP!I39+TI_EHG_EB!I39+TI_EHG_EPS!I39+TI_EHG_DHEP!I39</f>
        <v>0</v>
      </c>
      <c r="J39" s="10">
        <f>TI_EHG_E_E!J39+TI_EHG_CHP_E!J39+TI_EHG_H_E!J39+TI_EHG_EDHP!J39+TI_EHG_EB!J39+TI_EHG_EPS!J39+TI_EHG_DHEP!J39</f>
        <v>0</v>
      </c>
      <c r="K39" s="10">
        <f>TI_EHG_E_E!K39+TI_EHG_CHP_E!K39+TI_EHG_H_E!K39+TI_EHG_EDHP!K39+TI_EHG_EB!K39+TI_EHG_EPS!K39+TI_EHG_DHEP!K39</f>
        <v>0</v>
      </c>
      <c r="L39" s="10">
        <f>TI_EHG_E_E!L39+TI_EHG_CHP_E!L39+TI_EHG_H_E!L39+TI_EHG_EDHP!L39+TI_EHG_EB!L39+TI_EHG_EPS!L39+TI_EHG_DHEP!L39</f>
        <v>0</v>
      </c>
      <c r="M39" s="10">
        <f>TI_EHG_E_E!M39+TI_EHG_CHP_E!M39+TI_EHG_H_E!M39+TI_EHG_EDHP!M39+TI_EHG_EB!M39+TI_EHG_EPS!M39+TI_EHG_DHEP!M39</f>
        <v>0</v>
      </c>
      <c r="N39" s="10">
        <f>TI_EHG_E_E!N39+TI_EHG_CHP_E!N39+TI_EHG_H_E!N39+TI_EHG_EDHP!N39+TI_EHG_EB!N39+TI_EHG_EPS!N39+TI_EHG_DHEP!N39</f>
        <v>0</v>
      </c>
      <c r="O39" s="10">
        <f>TI_EHG_E_E!O39+TI_EHG_CHP_E!O39+TI_EHG_H_E!O39+TI_EHG_EDHP!O39+TI_EHG_EB!O39+TI_EHG_EPS!O39+TI_EHG_DHEP!O39</f>
        <v>0</v>
      </c>
      <c r="P39" s="10">
        <f>TI_EHG_E_E!P39+TI_EHG_CHP_E!P39+TI_EHG_H_E!P39+TI_EHG_EDHP!P39+TI_EHG_EB!P39+TI_EHG_EPS!P39+TI_EHG_DHEP!P39</f>
        <v>0</v>
      </c>
      <c r="Q39" s="10">
        <f>TI_EHG_E_E!Q39+TI_EHG_CHP_E!Q39+TI_EHG_H_E!Q39+TI_EHG_EDHP!Q39+TI_EHG_EB!Q39+TI_EHG_EPS!Q39+TI_EHG_DHEP!Q39</f>
        <v>0</v>
      </c>
      <c r="R39" s="10">
        <f>TI_EHG_E_E!R39+TI_EHG_CHP_E!R39+TI_EHG_H_E!R39+TI_EHG_EDHP!R39+TI_EHG_EB!R39+TI_EHG_EPS!R39+TI_EHG_DHEP!R39</f>
        <v>0</v>
      </c>
      <c r="S39" s="10">
        <f>TI_EHG_E_E!S39+TI_EHG_CHP_E!S39+TI_EHG_H_E!S39+TI_EHG_EDHP!S39+TI_EHG_EB!S39+TI_EHG_EPS!S39+TI_EHG_DHEP!S39</f>
        <v>0</v>
      </c>
      <c r="T39" s="10">
        <f>TI_EHG_E_E!T39+TI_EHG_CHP_E!T39+TI_EHG_H_E!T39+TI_EHG_EDHP!T39+TI_EHG_EB!T39+TI_EHG_EPS!T39+TI_EHG_DHEP!T39</f>
        <v>0</v>
      </c>
      <c r="U39" s="10">
        <f>TI_EHG_E_E!U39+TI_EHG_CHP_E!U39+TI_EHG_H_E!U39+TI_EHG_EDHP!U39+TI_EHG_EB!U39+TI_EHG_EPS!U39+TI_EHG_DHEP!U39</f>
        <v>0</v>
      </c>
      <c r="V39" s="10">
        <f>TI_EHG_E_E!V39+TI_EHG_CHP_E!V39+TI_EHG_H_E!V39+TI_EHG_EDHP!V39+TI_EHG_EB!V39+TI_EHG_EPS!V39+TI_EHG_DHEP!V39</f>
        <v>0</v>
      </c>
      <c r="W39" s="10">
        <f>TI_EHG_E_E!W39+TI_EHG_CHP_E!W39+TI_EHG_H_E!W39+TI_EHG_EDHP!W39+TI_EHG_EB!W39+TI_EHG_EPS!W39+TI_EHG_DHEP!W39</f>
        <v>0</v>
      </c>
      <c r="X39" s="10">
        <f>TI_EHG_E_E!X39+TI_EHG_CHP_E!X39+TI_EHG_H_E!X39+TI_EHG_EDHP!X39+TI_EHG_EB!X39+TI_EHG_EPS!X39+TI_EHG_DHEP!X39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TI_EHG_E_E!C40+TI_EHG_CHP_E!C40+TI_EHG_H_E!C40+TI_EHG_EDHP!C40+TI_EHG_EB!C40+TI_EHG_EPS!C40+TI_EHG_DHEP!C40</f>
        <v>0</v>
      </c>
      <c r="D40" s="10">
        <f>TI_EHG_E_E!D40+TI_EHG_CHP_E!D40+TI_EHG_H_E!D40+TI_EHG_EDHP!D40+TI_EHG_EB!D40+TI_EHG_EPS!D40+TI_EHG_DHEP!D40</f>
        <v>0</v>
      </c>
      <c r="E40" s="10">
        <f>TI_EHG_E_E!E40+TI_EHG_CHP_E!E40+TI_EHG_H_E!E40+TI_EHG_EDHP!E40+TI_EHG_EB!E40+TI_EHG_EPS!E40+TI_EHG_DHEP!E40</f>
        <v>0</v>
      </c>
      <c r="F40" s="10">
        <f>TI_EHG_E_E!F40+TI_EHG_CHP_E!F40+TI_EHG_H_E!F40+TI_EHG_EDHP!F40+TI_EHG_EB!F40+TI_EHG_EPS!F40+TI_EHG_DHEP!F40</f>
        <v>0</v>
      </c>
      <c r="G40" s="10">
        <f>TI_EHG_E_E!G40+TI_EHG_CHP_E!G40+TI_EHG_H_E!G40+TI_EHG_EDHP!G40+TI_EHG_EB!G40+TI_EHG_EPS!G40+TI_EHG_DHEP!G40</f>
        <v>0</v>
      </c>
      <c r="H40" s="10">
        <f>TI_EHG_E_E!H40+TI_EHG_CHP_E!H40+TI_EHG_H_E!H40+TI_EHG_EDHP!H40+TI_EHG_EB!H40+TI_EHG_EPS!H40+TI_EHG_DHEP!H40</f>
        <v>0</v>
      </c>
      <c r="I40" s="10">
        <f>TI_EHG_E_E!I40+TI_EHG_CHP_E!I40+TI_EHG_H_E!I40+TI_EHG_EDHP!I40+TI_EHG_EB!I40+TI_EHG_EPS!I40+TI_EHG_DHEP!I40</f>
        <v>0</v>
      </c>
      <c r="J40" s="10">
        <f>TI_EHG_E_E!J40+TI_EHG_CHP_E!J40+TI_EHG_H_E!J40+TI_EHG_EDHP!J40+TI_EHG_EB!J40+TI_EHG_EPS!J40+TI_EHG_DHEP!J40</f>
        <v>0</v>
      </c>
      <c r="K40" s="10">
        <f>TI_EHG_E_E!K40+TI_EHG_CHP_E!K40+TI_EHG_H_E!K40+TI_EHG_EDHP!K40+TI_EHG_EB!K40+TI_EHG_EPS!K40+TI_EHG_DHEP!K40</f>
        <v>0</v>
      </c>
      <c r="L40" s="10">
        <f>TI_EHG_E_E!L40+TI_EHG_CHP_E!L40+TI_EHG_H_E!L40+TI_EHG_EDHP!L40+TI_EHG_EB!L40+TI_EHG_EPS!L40+TI_EHG_DHEP!L40</f>
        <v>0</v>
      </c>
      <c r="M40" s="10">
        <f>TI_EHG_E_E!M40+TI_EHG_CHP_E!M40+TI_EHG_H_E!M40+TI_EHG_EDHP!M40+TI_EHG_EB!M40+TI_EHG_EPS!M40+TI_EHG_DHEP!M40</f>
        <v>0</v>
      </c>
      <c r="N40" s="10">
        <f>TI_EHG_E_E!N40+TI_EHG_CHP_E!N40+TI_EHG_H_E!N40+TI_EHG_EDHP!N40+TI_EHG_EB!N40+TI_EHG_EPS!N40+TI_EHG_DHEP!N40</f>
        <v>0</v>
      </c>
      <c r="O40" s="10">
        <f>TI_EHG_E_E!O40+TI_EHG_CHP_E!O40+TI_EHG_H_E!O40+TI_EHG_EDHP!O40+TI_EHG_EB!O40+TI_EHG_EPS!O40+TI_EHG_DHEP!O40</f>
        <v>0</v>
      </c>
      <c r="P40" s="10">
        <f>TI_EHG_E_E!P40+TI_EHG_CHP_E!P40+TI_EHG_H_E!P40+TI_EHG_EDHP!P40+TI_EHG_EB!P40+TI_EHG_EPS!P40+TI_EHG_DHEP!P40</f>
        <v>0</v>
      </c>
      <c r="Q40" s="10">
        <f>TI_EHG_E_E!Q40+TI_EHG_CHP_E!Q40+TI_EHG_H_E!Q40+TI_EHG_EDHP!Q40+TI_EHG_EB!Q40+TI_EHG_EPS!Q40+TI_EHG_DHEP!Q40</f>
        <v>0</v>
      </c>
      <c r="R40" s="10">
        <f>TI_EHG_E_E!R40+TI_EHG_CHP_E!R40+TI_EHG_H_E!R40+TI_EHG_EDHP!R40+TI_EHG_EB!R40+TI_EHG_EPS!R40+TI_EHG_DHEP!R40</f>
        <v>0</v>
      </c>
      <c r="S40" s="10">
        <f>TI_EHG_E_E!S40+TI_EHG_CHP_E!S40+TI_EHG_H_E!S40+TI_EHG_EDHP!S40+TI_EHG_EB!S40+TI_EHG_EPS!S40+TI_EHG_DHEP!S40</f>
        <v>0</v>
      </c>
      <c r="T40" s="10">
        <f>TI_EHG_E_E!T40+TI_EHG_CHP_E!T40+TI_EHG_H_E!T40+TI_EHG_EDHP!T40+TI_EHG_EB!T40+TI_EHG_EPS!T40+TI_EHG_DHEP!T40</f>
        <v>0</v>
      </c>
      <c r="U40" s="10">
        <f>TI_EHG_E_E!U40+TI_EHG_CHP_E!U40+TI_EHG_H_E!U40+TI_EHG_EDHP!U40+TI_EHG_EB!U40+TI_EHG_EPS!U40+TI_EHG_DHEP!U40</f>
        <v>0</v>
      </c>
      <c r="V40" s="10">
        <f>TI_EHG_E_E!V40+TI_EHG_CHP_E!V40+TI_EHG_H_E!V40+TI_EHG_EDHP!V40+TI_EHG_EB!V40+TI_EHG_EPS!V40+TI_EHG_DHEP!V40</f>
        <v>0</v>
      </c>
      <c r="W40" s="10">
        <f>TI_EHG_E_E!W40+TI_EHG_CHP_E!W40+TI_EHG_H_E!W40+TI_EHG_EDHP!W40+TI_EHG_EB!W40+TI_EHG_EPS!W40+TI_EHG_DHEP!W40</f>
        <v>0</v>
      </c>
      <c r="X40" s="10">
        <f>TI_EHG_E_E!X40+TI_EHG_CHP_E!X40+TI_EHG_H_E!X40+TI_EHG_EDHP!X40+TI_EHG_EB!X40+TI_EHG_EPS!X40+TI_EHG_DHEP!X40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TI_EHG_E_E!C41+TI_EHG_CHP_E!C41+TI_EHG_H_E!C41+TI_EHG_EDHP!C41+TI_EHG_EB!C41+TI_EHG_EPS!C41+TI_EHG_DHEP!C41</f>
        <v>0</v>
      </c>
      <c r="D41" s="10">
        <f>TI_EHG_E_E!D41+TI_EHG_CHP_E!D41+TI_EHG_H_E!D41+TI_EHG_EDHP!D41+TI_EHG_EB!D41+TI_EHG_EPS!D41+TI_EHG_DHEP!D41</f>
        <v>0</v>
      </c>
      <c r="E41" s="10">
        <f>TI_EHG_E_E!E41+TI_EHG_CHP_E!E41+TI_EHG_H_E!E41+TI_EHG_EDHP!E41+TI_EHG_EB!E41+TI_EHG_EPS!E41+TI_EHG_DHEP!E41</f>
        <v>0</v>
      </c>
      <c r="F41" s="10">
        <f>TI_EHG_E_E!F41+TI_EHG_CHP_E!F41+TI_EHG_H_E!F41+TI_EHG_EDHP!F41+TI_EHG_EB!F41+TI_EHG_EPS!F41+TI_EHG_DHEP!F41</f>
        <v>0</v>
      </c>
      <c r="G41" s="10">
        <f>TI_EHG_E_E!G41+TI_EHG_CHP_E!G41+TI_EHG_H_E!G41+TI_EHG_EDHP!G41+TI_EHG_EB!G41+TI_EHG_EPS!G41+TI_EHG_DHEP!G41</f>
        <v>0</v>
      </c>
      <c r="H41" s="10">
        <f>TI_EHG_E_E!H41+TI_EHG_CHP_E!H41+TI_EHG_H_E!H41+TI_EHG_EDHP!H41+TI_EHG_EB!H41+TI_EHG_EPS!H41+TI_EHG_DHEP!H41</f>
        <v>0</v>
      </c>
      <c r="I41" s="10">
        <f>TI_EHG_E_E!I41+TI_EHG_CHP_E!I41+TI_EHG_H_E!I41+TI_EHG_EDHP!I41+TI_EHG_EB!I41+TI_EHG_EPS!I41+TI_EHG_DHEP!I41</f>
        <v>0</v>
      </c>
      <c r="J41" s="10">
        <f>TI_EHG_E_E!J41+TI_EHG_CHP_E!J41+TI_EHG_H_E!J41+TI_EHG_EDHP!J41+TI_EHG_EB!J41+TI_EHG_EPS!J41+TI_EHG_DHEP!J41</f>
        <v>0</v>
      </c>
      <c r="K41" s="10">
        <f>TI_EHG_E_E!K41+TI_EHG_CHP_E!K41+TI_EHG_H_E!K41+TI_EHG_EDHP!K41+TI_EHG_EB!K41+TI_EHG_EPS!K41+TI_EHG_DHEP!K41</f>
        <v>0</v>
      </c>
      <c r="L41" s="10">
        <f>TI_EHG_E_E!L41+TI_EHG_CHP_E!L41+TI_EHG_H_E!L41+TI_EHG_EDHP!L41+TI_EHG_EB!L41+TI_EHG_EPS!L41+TI_EHG_DHEP!L41</f>
        <v>0</v>
      </c>
      <c r="M41" s="10">
        <f>TI_EHG_E_E!M41+TI_EHG_CHP_E!M41+TI_EHG_H_E!M41+TI_EHG_EDHP!M41+TI_EHG_EB!M41+TI_EHG_EPS!M41+TI_EHG_DHEP!M41</f>
        <v>0</v>
      </c>
      <c r="N41" s="10">
        <f>TI_EHG_E_E!N41+TI_EHG_CHP_E!N41+TI_EHG_H_E!N41+TI_EHG_EDHP!N41+TI_EHG_EB!N41+TI_EHG_EPS!N41+TI_EHG_DHEP!N41</f>
        <v>0</v>
      </c>
      <c r="O41" s="10">
        <f>TI_EHG_E_E!O41+TI_EHG_CHP_E!O41+TI_EHG_H_E!O41+TI_EHG_EDHP!O41+TI_EHG_EB!O41+TI_EHG_EPS!O41+TI_EHG_DHEP!O41</f>
        <v>0</v>
      </c>
      <c r="P41" s="10">
        <f>TI_EHG_E_E!P41+TI_EHG_CHP_E!P41+TI_EHG_H_E!P41+TI_EHG_EDHP!P41+TI_EHG_EB!P41+TI_EHG_EPS!P41+TI_EHG_DHEP!P41</f>
        <v>0</v>
      </c>
      <c r="Q41" s="10">
        <f>TI_EHG_E_E!Q41+TI_EHG_CHP_E!Q41+TI_EHG_H_E!Q41+TI_EHG_EDHP!Q41+TI_EHG_EB!Q41+TI_EHG_EPS!Q41+TI_EHG_DHEP!Q41</f>
        <v>0</v>
      </c>
      <c r="R41" s="10">
        <f>TI_EHG_E_E!R41+TI_EHG_CHP_E!R41+TI_EHG_H_E!R41+TI_EHG_EDHP!R41+TI_EHG_EB!R41+TI_EHG_EPS!R41+TI_EHG_DHEP!R41</f>
        <v>0</v>
      </c>
      <c r="S41" s="10">
        <f>TI_EHG_E_E!S41+TI_EHG_CHP_E!S41+TI_EHG_H_E!S41+TI_EHG_EDHP!S41+TI_EHG_EB!S41+TI_EHG_EPS!S41+TI_EHG_DHEP!S41</f>
        <v>0</v>
      </c>
      <c r="T41" s="10">
        <f>TI_EHG_E_E!T41+TI_EHG_CHP_E!T41+TI_EHG_H_E!T41+TI_EHG_EDHP!T41+TI_EHG_EB!T41+TI_EHG_EPS!T41+TI_EHG_DHEP!T41</f>
        <v>0</v>
      </c>
      <c r="U41" s="10">
        <f>TI_EHG_E_E!U41+TI_EHG_CHP_E!U41+TI_EHG_H_E!U41+TI_EHG_EDHP!U41+TI_EHG_EB!U41+TI_EHG_EPS!U41+TI_EHG_DHEP!U41</f>
        <v>0</v>
      </c>
      <c r="V41" s="10">
        <f>TI_EHG_E_E!V41+TI_EHG_CHP_E!V41+TI_EHG_H_E!V41+TI_EHG_EDHP!V41+TI_EHG_EB!V41+TI_EHG_EPS!V41+TI_EHG_DHEP!V41</f>
        <v>0</v>
      </c>
      <c r="W41" s="10">
        <f>TI_EHG_E_E!W41+TI_EHG_CHP_E!W41+TI_EHG_H_E!W41+TI_EHG_EDHP!W41+TI_EHG_EB!W41+TI_EHG_EPS!W41+TI_EHG_DHEP!W41</f>
        <v>0</v>
      </c>
      <c r="X41" s="10">
        <f>TI_EHG_E_E!X41+TI_EHG_CHP_E!X41+TI_EHG_H_E!X41+TI_EHG_EDHP!X41+TI_EHG_EB!X41+TI_EHG_EPS!X41+TI_EHG_DHEP!X41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TI_EHG_E_E!C42+TI_EHG_CHP_E!C42+TI_EHG_H_E!C42+TI_EHG_EDHP!C42+TI_EHG_EB!C42+TI_EHG_EPS!C42+TI_EHG_DHEP!C42</f>
        <v>0</v>
      </c>
      <c r="D42" s="10">
        <f>TI_EHG_E_E!D42+TI_EHG_CHP_E!D42+TI_EHG_H_E!D42+TI_EHG_EDHP!D42+TI_EHG_EB!D42+TI_EHG_EPS!D42+TI_EHG_DHEP!D42</f>
        <v>0</v>
      </c>
      <c r="E42" s="10">
        <f>TI_EHG_E_E!E42+TI_EHG_CHP_E!E42+TI_EHG_H_E!E42+TI_EHG_EDHP!E42+TI_EHG_EB!E42+TI_EHG_EPS!E42+TI_EHG_DHEP!E42</f>
        <v>0</v>
      </c>
      <c r="F42" s="10">
        <f>TI_EHG_E_E!F42+TI_EHG_CHP_E!F42+TI_EHG_H_E!F42+TI_EHG_EDHP!F42+TI_EHG_EB!F42+TI_EHG_EPS!F42+TI_EHG_DHEP!F42</f>
        <v>0</v>
      </c>
      <c r="G42" s="10">
        <f>TI_EHG_E_E!G42+TI_EHG_CHP_E!G42+TI_EHG_H_E!G42+TI_EHG_EDHP!G42+TI_EHG_EB!G42+TI_EHG_EPS!G42+TI_EHG_DHEP!G42</f>
        <v>0</v>
      </c>
      <c r="H42" s="10">
        <f>TI_EHG_E_E!H42+TI_EHG_CHP_E!H42+TI_EHG_H_E!H42+TI_EHG_EDHP!H42+TI_EHG_EB!H42+TI_EHG_EPS!H42+TI_EHG_DHEP!H42</f>
        <v>0</v>
      </c>
      <c r="I42" s="10">
        <f>TI_EHG_E_E!I42+TI_EHG_CHP_E!I42+TI_EHG_H_E!I42+TI_EHG_EDHP!I42+TI_EHG_EB!I42+TI_EHG_EPS!I42+TI_EHG_DHEP!I42</f>
        <v>0</v>
      </c>
      <c r="J42" s="10">
        <f>TI_EHG_E_E!J42+TI_EHG_CHP_E!J42+TI_EHG_H_E!J42+TI_EHG_EDHP!J42+TI_EHG_EB!J42+TI_EHG_EPS!J42+TI_EHG_DHEP!J42</f>
        <v>0</v>
      </c>
      <c r="K42" s="10">
        <f>TI_EHG_E_E!K42+TI_EHG_CHP_E!K42+TI_EHG_H_E!K42+TI_EHG_EDHP!K42+TI_EHG_EB!K42+TI_EHG_EPS!K42+TI_EHG_DHEP!K42</f>
        <v>0</v>
      </c>
      <c r="L42" s="10">
        <f>TI_EHG_E_E!L42+TI_EHG_CHP_E!L42+TI_EHG_H_E!L42+TI_EHG_EDHP!L42+TI_EHG_EB!L42+TI_EHG_EPS!L42+TI_EHG_DHEP!L42</f>
        <v>0</v>
      </c>
      <c r="M42" s="10">
        <f>TI_EHG_E_E!M42+TI_EHG_CHP_E!M42+TI_EHG_H_E!M42+TI_EHG_EDHP!M42+TI_EHG_EB!M42+TI_EHG_EPS!M42+TI_EHG_DHEP!M42</f>
        <v>0</v>
      </c>
      <c r="N42" s="10">
        <f>TI_EHG_E_E!N42+TI_EHG_CHP_E!N42+TI_EHG_H_E!N42+TI_EHG_EDHP!N42+TI_EHG_EB!N42+TI_EHG_EPS!N42+TI_EHG_DHEP!N42</f>
        <v>0</v>
      </c>
      <c r="O42" s="10">
        <f>TI_EHG_E_E!O42+TI_EHG_CHP_E!O42+TI_EHG_H_E!O42+TI_EHG_EDHP!O42+TI_EHG_EB!O42+TI_EHG_EPS!O42+TI_EHG_DHEP!O42</f>
        <v>0</v>
      </c>
      <c r="P42" s="10">
        <f>TI_EHG_E_E!P42+TI_EHG_CHP_E!P42+TI_EHG_H_E!P42+TI_EHG_EDHP!P42+TI_EHG_EB!P42+TI_EHG_EPS!P42+TI_EHG_DHEP!P42</f>
        <v>0</v>
      </c>
      <c r="Q42" s="10">
        <f>TI_EHG_E_E!Q42+TI_EHG_CHP_E!Q42+TI_EHG_H_E!Q42+TI_EHG_EDHP!Q42+TI_EHG_EB!Q42+TI_EHG_EPS!Q42+TI_EHG_DHEP!Q42</f>
        <v>0</v>
      </c>
      <c r="R42" s="10">
        <f>TI_EHG_E_E!R42+TI_EHG_CHP_E!R42+TI_EHG_H_E!R42+TI_EHG_EDHP!R42+TI_EHG_EB!R42+TI_EHG_EPS!R42+TI_EHG_DHEP!R42</f>
        <v>0</v>
      </c>
      <c r="S42" s="10">
        <f>TI_EHG_E_E!S42+TI_EHG_CHP_E!S42+TI_EHG_H_E!S42+TI_EHG_EDHP!S42+TI_EHG_EB!S42+TI_EHG_EPS!S42+TI_EHG_DHEP!S42</f>
        <v>0</v>
      </c>
      <c r="T42" s="10">
        <f>TI_EHG_E_E!T42+TI_EHG_CHP_E!T42+TI_EHG_H_E!T42+TI_EHG_EDHP!T42+TI_EHG_EB!T42+TI_EHG_EPS!T42+TI_EHG_DHEP!T42</f>
        <v>0</v>
      </c>
      <c r="U42" s="10">
        <f>TI_EHG_E_E!U42+TI_EHG_CHP_E!U42+TI_EHG_H_E!U42+TI_EHG_EDHP!U42+TI_EHG_EB!U42+TI_EHG_EPS!U42+TI_EHG_DHEP!U42</f>
        <v>0</v>
      </c>
      <c r="V42" s="10">
        <f>TI_EHG_E_E!V42+TI_EHG_CHP_E!V42+TI_EHG_H_E!V42+TI_EHG_EDHP!V42+TI_EHG_EB!V42+TI_EHG_EPS!V42+TI_EHG_DHEP!V42</f>
        <v>0</v>
      </c>
      <c r="W42" s="10">
        <f>TI_EHG_E_E!W42+TI_EHG_CHP_E!W42+TI_EHG_H_E!W42+TI_EHG_EDHP!W42+TI_EHG_EB!W42+TI_EHG_EPS!W42+TI_EHG_DHEP!W42</f>
        <v>0</v>
      </c>
      <c r="X42" s="10">
        <f>TI_EHG_E_E!X42+TI_EHG_CHP_E!X42+TI_EHG_H_E!X42+TI_EHG_EDHP!X42+TI_EHG_EB!X42+TI_EHG_EPS!X42+TI_EHG_DHEP!X42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TI_EHG_E_E!C43+TI_EHG_CHP_E!C43+TI_EHG_H_E!C43+TI_EHG_EDHP!C43+TI_EHG_EB!C43+TI_EHG_EPS!C43+TI_EHG_DHEP!C43</f>
        <v>161.24479793637144</v>
      </c>
      <c r="D43" s="10">
        <f>TI_EHG_E_E!D43+TI_EHG_CHP_E!D43+TI_EHG_H_E!D43+TI_EHG_EDHP!D43+TI_EHG_EB!D43+TI_EHG_EPS!D43+TI_EHG_DHEP!D43</f>
        <v>121.19036973344798</v>
      </c>
      <c r="E43" s="10">
        <f>TI_EHG_E_E!E43+TI_EHG_CHP_E!E43+TI_EHG_H_E!E43+TI_EHG_EDHP!E43+TI_EHG_EB!E43+TI_EHG_EPS!E43+TI_EHG_DHEP!E43</f>
        <v>68.811435941530519</v>
      </c>
      <c r="F43" s="10">
        <f>TI_EHG_E_E!F43+TI_EHG_CHP_E!F43+TI_EHG_H_E!F43+TI_EHG_EDHP!F43+TI_EHG_EB!F43+TI_EHG_EPS!F43+TI_EHG_DHEP!F43</f>
        <v>96.541444539982791</v>
      </c>
      <c r="G43" s="10">
        <f>TI_EHG_E_E!G43+TI_EHG_CHP_E!G43+TI_EHG_H_E!G43+TI_EHG_EDHP!G43+TI_EHG_EB!G43+TI_EHG_EPS!G43+TI_EHG_DHEP!G43</f>
        <v>59.568099742046428</v>
      </c>
      <c r="H43" s="10">
        <f>TI_EHG_E_E!H43+TI_EHG_CHP_E!H43+TI_EHG_H_E!H43+TI_EHG_EDHP!H43+TI_EHG_EB!H43+TI_EHG_EPS!H43+TI_EHG_DHEP!H43</f>
        <v>49.297764402407566</v>
      </c>
      <c r="I43" s="10">
        <f>TI_EHG_E_E!I43+TI_EHG_CHP_E!I43+TI_EHG_H_E!I43+TI_EHG_EDHP!I43+TI_EHG_EB!I43+TI_EHG_EPS!I43+TI_EHG_DHEP!I43</f>
        <v>40.054428202923482</v>
      </c>
      <c r="J43" s="10">
        <f>TI_EHG_E_E!J43+TI_EHG_CHP_E!J43+TI_EHG_H_E!J43+TI_EHG_EDHP!J43+TI_EHG_EB!J43+TI_EHG_EPS!J43+TI_EHG_DHEP!J43</f>
        <v>42.108512467755808</v>
      </c>
      <c r="K43" s="10">
        <f>TI_EHG_E_E!K43+TI_EHG_CHP_E!K43+TI_EHG_H_E!K43+TI_EHG_EDHP!K43+TI_EHG_EB!K43+TI_EHG_EPS!K43+TI_EHG_DHEP!K43</f>
        <v>33.892175408426482</v>
      </c>
      <c r="L43" s="10">
        <f>TI_EHG_E_E!L43+TI_EHG_CHP_E!L43+TI_EHG_H_E!L43+TI_EHG_EDHP!L43+TI_EHG_EB!L43+TI_EHG_EPS!L43+TI_EHG_DHEP!L43</f>
        <v>36.97325881341358</v>
      </c>
      <c r="M43" s="10">
        <f>TI_EHG_E_E!M43+TI_EHG_CHP_E!M43+TI_EHG_H_E!M43+TI_EHG_EDHP!M43+TI_EHG_EB!M43+TI_EHG_EPS!M43+TI_EHG_DHEP!M43</f>
        <v>28.757093723129834</v>
      </c>
      <c r="N43" s="10">
        <f>TI_EHG_E_E!N43+TI_EHG_CHP_E!N43+TI_EHG_H_E!N43+TI_EHG_EDHP!N43+TI_EHG_EB!N43+TI_EHG_EPS!N43+TI_EHG_DHEP!N43</f>
        <v>36.973344797936377</v>
      </c>
      <c r="O43" s="10">
        <f>TI_EHG_E_E!O43+TI_EHG_CHP_E!O43+TI_EHG_H_E!O43+TI_EHG_EDHP!O43+TI_EHG_EB!O43+TI_EHG_EPS!O43+TI_EHG_DHEP!O43</f>
        <v>37.501117798796216</v>
      </c>
      <c r="P43" s="10">
        <f>TI_EHG_E_E!P43+TI_EHG_CHP_E!P43+TI_EHG_H_E!P43+TI_EHG_EDHP!P43+TI_EHG_EB!P43+TI_EHG_EPS!P43+TI_EHG_DHEP!P43</f>
        <v>29.392863284608769</v>
      </c>
      <c r="Q43" s="10">
        <f>TI_EHG_E_E!Q43+TI_EHG_CHP_E!Q43+TI_EHG_H_E!Q43+TI_EHG_EDHP!Q43+TI_EHG_EB!Q43+TI_EHG_EPS!Q43+TI_EHG_DHEP!Q43</f>
        <v>27.36577815993121</v>
      </c>
      <c r="R43" s="10">
        <f>TI_EHG_E_E!R43+TI_EHG_CHP_E!R43+TI_EHG_H_E!R43+TI_EHG_EDHP!R43+TI_EHG_EB!R43+TI_EHG_EPS!R43+TI_EHG_DHEP!R43</f>
        <v>18.24393809114359</v>
      </c>
      <c r="S43" s="10">
        <f>TI_EHG_E_E!S43+TI_EHG_CHP_E!S43+TI_EHG_H_E!S43+TI_EHG_EDHP!S43+TI_EHG_EB!S43+TI_EHG_EPS!S43+TI_EHG_DHEP!S43</f>
        <v>20.271023215821145</v>
      </c>
      <c r="T43" s="10">
        <f>TI_EHG_E_E!T43+TI_EHG_CHP_E!T43+TI_EHG_H_E!T43+TI_EHG_EDHP!T43+TI_EHG_EB!T43+TI_EHG_EPS!T43+TI_EHG_DHEP!T43</f>
        <v>19.724591573516769</v>
      </c>
      <c r="U43" s="10">
        <f>TI_EHG_E_E!U43+TI_EHG_CHP_E!U43+TI_EHG_H_E!U43+TI_EHG_EDHP!U43+TI_EHG_EB!U43+TI_EHG_EPS!U43+TI_EHG_DHEP!U43</f>
        <v>22.954686156491825</v>
      </c>
      <c r="V43" s="10">
        <f>TI_EHG_E_E!V43+TI_EHG_CHP_E!V43+TI_EHG_H_E!V43+TI_EHG_EDHP!V43+TI_EHG_EB!V43+TI_EHG_EPS!V43+TI_EHG_DHEP!V43</f>
        <v>24.913757523645739</v>
      </c>
      <c r="W43" s="10">
        <f>TI_EHG_E_E!W43+TI_EHG_CHP_E!W43+TI_EHG_H_E!W43+TI_EHG_EDHP!W43+TI_EHG_EB!W43+TI_EHG_EPS!W43+TI_EHG_DHEP!W43</f>
        <v>25.459329320722265</v>
      </c>
      <c r="X43" s="10">
        <f>TI_EHG_E_E!X43+TI_EHG_CHP_E!X43+TI_EHG_H_E!X43+TI_EHG_EDHP!X43+TI_EHG_EB!X43+TI_EHG_EPS!X43+TI_EHG_DHEP!X43</f>
        <v>25.093035253654339</v>
      </c>
    </row>
    <row r="44" spans="1:24" ht="11.25" customHeight="1" x14ac:dyDescent="0.2">
      <c r="A44" s="41" t="s">
        <v>75</v>
      </c>
      <c r="B44" s="9" t="s">
        <v>76</v>
      </c>
      <c r="C44" s="10">
        <f>TI_EHG_E_E!C44+TI_EHG_CHP_E!C44+TI_EHG_H_E!C44+TI_EHG_EDHP!C44+TI_EHG_EB!C44+TI_EHG_EPS!C44+TI_EHG_DHEP!C44</f>
        <v>1814.0824591573516</v>
      </c>
      <c r="D44" s="10">
        <f>TI_EHG_E_E!D44+TI_EHG_CHP_E!D44+TI_EHG_H_E!D44+TI_EHG_EDHP!D44+TI_EHG_EB!D44+TI_EHG_EPS!D44+TI_EHG_DHEP!D44</f>
        <v>2449.976010318142</v>
      </c>
      <c r="E44" s="10">
        <f>TI_EHG_E_E!E44+TI_EHG_CHP_E!E44+TI_EHG_H_E!E44+TI_EHG_EDHP!E44+TI_EHG_EB!E44+TI_EHG_EPS!E44+TI_EHG_DHEP!E44</f>
        <v>1739.7822871883061</v>
      </c>
      <c r="F44" s="10">
        <f>TI_EHG_E_E!F44+TI_EHG_CHP_E!F44+TI_EHG_H_E!F44+TI_EHG_EDHP!F44+TI_EHG_EB!F44+TI_EHG_EPS!F44+TI_EHG_DHEP!F44</f>
        <v>1542.9349097162512</v>
      </c>
      <c r="G44" s="10">
        <f>TI_EHG_E_E!G44+TI_EHG_CHP_E!G44+TI_EHG_H_E!G44+TI_EHG_EDHP!G44+TI_EHG_EB!G44+TI_EHG_EPS!G44+TI_EHG_DHEP!G44</f>
        <v>992.92072226999142</v>
      </c>
      <c r="H44" s="10">
        <f>TI_EHG_E_E!H44+TI_EHG_CHP_E!H44+TI_EHG_H_E!H44+TI_EHG_EDHP!H44+TI_EHG_EB!H44+TI_EHG_EPS!H44+TI_EHG_DHEP!H44</f>
        <v>814.40722269991397</v>
      </c>
      <c r="I44" s="10">
        <f>TI_EHG_E_E!I44+TI_EHG_CHP_E!I44+TI_EHG_H_E!I44+TI_EHG_EDHP!I44+TI_EHG_EB!I44+TI_EHG_EPS!I44+TI_EHG_DHEP!I44</f>
        <v>633.96388650042979</v>
      </c>
      <c r="J44" s="10">
        <f>TI_EHG_E_E!J44+TI_EHG_CHP_E!J44+TI_EHG_H_E!J44+TI_EHG_EDHP!J44+TI_EHG_EB!J44+TI_EHG_EPS!J44+TI_EHG_DHEP!J44</f>
        <v>340.62287188306112</v>
      </c>
      <c r="K44" s="10">
        <f>TI_EHG_E_E!K44+TI_EHG_CHP_E!K44+TI_EHG_H_E!K44+TI_EHG_EDHP!K44+TI_EHG_EB!K44+TI_EHG_EPS!K44+TI_EHG_DHEP!K44</f>
        <v>275.97214101461731</v>
      </c>
      <c r="L44" s="10">
        <f>TI_EHG_E_E!L44+TI_EHG_CHP_E!L44+TI_EHG_H_E!L44+TI_EHG_EDHP!L44+TI_EHG_EB!L44+TI_EHG_EPS!L44+TI_EHG_DHEP!L44</f>
        <v>400.44901117798793</v>
      </c>
      <c r="M44" s="10">
        <f>TI_EHG_E_E!M44+TI_EHG_CHP_E!M44+TI_EHG_H_E!M44+TI_EHG_EDHP!M44+TI_EHG_EB!M44+TI_EHG_EPS!M44+TI_EHG_DHEP!M44</f>
        <v>237.78435081685296</v>
      </c>
      <c r="N44" s="10">
        <f>TI_EHG_E_E!N44+TI_EHG_CHP_E!N44+TI_EHG_H_E!N44+TI_EHG_EDHP!N44+TI_EHG_EB!N44+TI_EHG_EPS!N44+TI_EHG_DHEP!N44</f>
        <v>203.60180567497849</v>
      </c>
      <c r="O44" s="10">
        <f>TI_EHG_E_E!O44+TI_EHG_CHP_E!O44+TI_EHG_H_E!O44+TI_EHG_EDHP!O44+TI_EHG_EB!O44+TI_EHG_EPS!O44+TI_EHG_DHEP!O44</f>
        <v>138.11367153912295</v>
      </c>
      <c r="P44" s="10">
        <f>TI_EHG_E_E!P44+TI_EHG_CHP_E!P44+TI_EHG_H_E!P44+TI_EHG_EDHP!P44+TI_EHG_EB!P44+TI_EHG_EPS!P44+TI_EHG_DHEP!P44</f>
        <v>54.514531384350818</v>
      </c>
      <c r="Q44" s="10">
        <f>TI_EHG_E_E!Q44+TI_EHG_CHP_E!Q44+TI_EHG_H_E!Q44+TI_EHG_EDHP!Q44+TI_EHG_EB!Q44+TI_EHG_EPS!Q44+TI_EHG_DHEP!Q44</f>
        <v>36.653482373172835</v>
      </c>
      <c r="R44" s="10">
        <f>TI_EHG_E_E!R44+TI_EHG_CHP_E!R44+TI_EHG_H_E!R44+TI_EHG_EDHP!R44+TI_EHG_EB!R44+TI_EHG_EPS!R44+TI_EHG_DHEP!R44</f>
        <v>45.11203783319003</v>
      </c>
      <c r="S44" s="10">
        <f>TI_EHG_E_E!S44+TI_EHG_CHP_E!S44+TI_EHG_H_E!S44+TI_EHG_EDHP!S44+TI_EHG_EB!S44+TI_EHG_EPS!S44+TI_EHG_DHEP!S44</f>
        <v>59.209630266552026</v>
      </c>
      <c r="T44" s="10">
        <f>TI_EHG_E_E!T44+TI_EHG_CHP_E!T44+TI_EHG_H_E!T44+TI_EHG_EDHP!T44+TI_EHG_EB!T44+TI_EHG_EPS!T44+TI_EHG_DHEP!T44</f>
        <v>31.643250214961306</v>
      </c>
      <c r="U44" s="10">
        <f>TI_EHG_E_E!U44+TI_EHG_CHP_E!U44+TI_EHG_H_E!U44+TI_EHG_EDHP!U44+TI_EHG_EB!U44+TI_EHG_EPS!U44+TI_EHG_DHEP!U44</f>
        <v>55.874376612209794</v>
      </c>
      <c r="V44" s="10">
        <f>TI_EHG_E_E!V44+TI_EHG_CHP_E!V44+TI_EHG_H_E!V44+TI_EHG_EDHP!V44+TI_EHG_EB!V44+TI_EHG_EPS!V44+TI_EHG_DHEP!V44</f>
        <v>42.404729148753219</v>
      </c>
      <c r="W44" s="10">
        <f>TI_EHG_E_E!W44+TI_EHG_CHP_E!W44+TI_EHG_H_E!W44+TI_EHG_EDHP!W44+TI_EHG_EB!W44+TI_EHG_EPS!W44+TI_EHG_DHEP!W44</f>
        <v>44.438865004299224</v>
      </c>
      <c r="X44" s="10">
        <f>TI_EHG_E_E!X44+TI_EHG_CHP_E!X44+TI_EHG_H_E!X44+TI_EHG_EDHP!X44+TI_EHG_EB!X44+TI_EHG_EPS!X44+TI_EHG_DHEP!X44</f>
        <v>39.684178847807388</v>
      </c>
    </row>
    <row r="45" spans="1:24" ht="11.25" customHeight="1" x14ac:dyDescent="0.2">
      <c r="A45" s="41" t="s">
        <v>77</v>
      </c>
      <c r="B45" s="9" t="s">
        <v>78</v>
      </c>
      <c r="C45" s="10">
        <f>TI_EHG_E_E!C45+TI_EHG_CHP_E!C45+TI_EHG_H_E!C45+TI_EHG_EDHP!C45+TI_EHG_EB!C45+TI_EHG_EPS!C45+TI_EHG_DHEP!C45</f>
        <v>0</v>
      </c>
      <c r="D45" s="10">
        <f>TI_EHG_E_E!D45+TI_EHG_CHP_E!D45+TI_EHG_H_E!D45+TI_EHG_EDHP!D45+TI_EHG_EB!D45+TI_EHG_EPS!D45+TI_EHG_DHEP!D45</f>
        <v>0</v>
      </c>
      <c r="E45" s="10">
        <f>TI_EHG_E_E!E45+TI_EHG_CHP_E!E45+TI_EHG_H_E!E45+TI_EHG_EDHP!E45+TI_EHG_EB!E45+TI_EHG_EPS!E45+TI_EHG_DHEP!E45</f>
        <v>0</v>
      </c>
      <c r="F45" s="10">
        <f>TI_EHG_E_E!F45+TI_EHG_CHP_E!F45+TI_EHG_H_E!F45+TI_EHG_EDHP!F45+TI_EHG_EB!F45+TI_EHG_EPS!F45+TI_EHG_DHEP!F45</f>
        <v>0</v>
      </c>
      <c r="G45" s="10">
        <f>TI_EHG_E_E!G45+TI_EHG_CHP_E!G45+TI_EHG_H_E!G45+TI_EHG_EDHP!G45+TI_EHG_EB!G45+TI_EHG_EPS!G45+TI_EHG_DHEP!G45</f>
        <v>0</v>
      </c>
      <c r="H45" s="10">
        <f>TI_EHG_E_E!H45+TI_EHG_CHP_E!H45+TI_EHG_H_E!H45+TI_EHG_EDHP!H45+TI_EHG_EB!H45+TI_EHG_EPS!H45+TI_EHG_DHEP!H45</f>
        <v>0</v>
      </c>
      <c r="I45" s="10">
        <f>TI_EHG_E_E!I45+TI_EHG_CHP_E!I45+TI_EHG_H_E!I45+TI_EHG_EDHP!I45+TI_EHG_EB!I45+TI_EHG_EPS!I45+TI_EHG_DHEP!I45</f>
        <v>0</v>
      </c>
      <c r="J45" s="10">
        <f>TI_EHG_E_E!J45+TI_EHG_CHP_E!J45+TI_EHG_H_E!J45+TI_EHG_EDHP!J45+TI_EHG_EB!J45+TI_EHG_EPS!J45+TI_EHG_DHEP!J45</f>
        <v>0</v>
      </c>
      <c r="K45" s="10">
        <f>TI_EHG_E_E!K45+TI_EHG_CHP_E!K45+TI_EHG_H_E!K45+TI_EHG_EDHP!K45+TI_EHG_EB!K45+TI_EHG_EPS!K45+TI_EHG_DHEP!K45</f>
        <v>0</v>
      </c>
      <c r="L45" s="10">
        <f>TI_EHG_E_E!L45+TI_EHG_CHP_E!L45+TI_EHG_H_E!L45+TI_EHG_EDHP!L45+TI_EHG_EB!L45+TI_EHG_EPS!L45+TI_EHG_DHEP!L45</f>
        <v>0</v>
      </c>
      <c r="M45" s="10">
        <f>TI_EHG_E_E!M45+TI_EHG_CHP_E!M45+TI_EHG_H_E!M45+TI_EHG_EDHP!M45+TI_EHG_EB!M45+TI_EHG_EPS!M45+TI_EHG_DHEP!M45</f>
        <v>0</v>
      </c>
      <c r="N45" s="10">
        <f>TI_EHG_E_E!N45+TI_EHG_CHP_E!N45+TI_EHG_H_E!N45+TI_EHG_EDHP!N45+TI_EHG_EB!N45+TI_EHG_EPS!N45+TI_EHG_DHEP!N45</f>
        <v>0</v>
      </c>
      <c r="O45" s="10">
        <f>TI_EHG_E_E!O45+TI_EHG_CHP_E!O45+TI_EHG_H_E!O45+TI_EHG_EDHP!O45+TI_EHG_EB!O45+TI_EHG_EPS!O45+TI_EHG_DHEP!O45</f>
        <v>0</v>
      </c>
      <c r="P45" s="10">
        <f>TI_EHG_E_E!P45+TI_EHG_CHP_E!P45+TI_EHG_H_E!P45+TI_EHG_EDHP!P45+TI_EHG_EB!P45+TI_EHG_EPS!P45+TI_EHG_DHEP!P45</f>
        <v>0</v>
      </c>
      <c r="Q45" s="10">
        <f>TI_EHG_E_E!Q45+TI_EHG_CHP_E!Q45+TI_EHG_H_E!Q45+TI_EHG_EDHP!Q45+TI_EHG_EB!Q45+TI_EHG_EPS!Q45+TI_EHG_DHEP!Q45</f>
        <v>0</v>
      </c>
      <c r="R45" s="10">
        <f>TI_EHG_E_E!R45+TI_EHG_CHP_E!R45+TI_EHG_H_E!R45+TI_EHG_EDHP!R45+TI_EHG_EB!R45+TI_EHG_EPS!R45+TI_EHG_DHEP!R45</f>
        <v>0</v>
      </c>
      <c r="S45" s="10">
        <f>TI_EHG_E_E!S45+TI_EHG_CHP_E!S45+TI_EHG_H_E!S45+TI_EHG_EDHP!S45+TI_EHG_EB!S45+TI_EHG_EPS!S45+TI_EHG_DHEP!S45</f>
        <v>0</v>
      </c>
      <c r="T45" s="10">
        <f>TI_EHG_E_E!T45+TI_EHG_CHP_E!T45+TI_EHG_H_E!T45+TI_EHG_EDHP!T45+TI_EHG_EB!T45+TI_EHG_EPS!T45+TI_EHG_DHEP!T45</f>
        <v>0</v>
      </c>
      <c r="U45" s="10">
        <f>TI_EHG_E_E!U45+TI_EHG_CHP_E!U45+TI_EHG_H_E!U45+TI_EHG_EDHP!U45+TI_EHG_EB!U45+TI_EHG_EPS!U45+TI_EHG_DHEP!U45</f>
        <v>0</v>
      </c>
      <c r="V45" s="10">
        <f>TI_EHG_E_E!V45+TI_EHG_CHP_E!V45+TI_EHG_H_E!V45+TI_EHG_EDHP!V45+TI_EHG_EB!V45+TI_EHG_EPS!V45+TI_EHG_DHEP!V45</f>
        <v>0</v>
      </c>
      <c r="W45" s="10">
        <f>TI_EHG_E_E!W45+TI_EHG_CHP_E!W45+TI_EHG_H_E!W45+TI_EHG_EDHP!W45+TI_EHG_EB!W45+TI_EHG_EPS!W45+TI_EHG_DHEP!W45</f>
        <v>0</v>
      </c>
      <c r="X45" s="10">
        <f>TI_EHG_E_E!X45+TI_EHG_CHP_E!X45+TI_EHG_H_E!X45+TI_EHG_EDHP!X45+TI_EHG_EB!X45+TI_EHG_EPS!X45+TI_EHG_DHEP!X45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TI_EHG_E_E!C46+TI_EHG_CHP_E!C46+TI_EHG_H_E!C46+TI_EHG_EDHP!C46+TI_EHG_EB!C46+TI_EHG_EPS!C46+TI_EHG_DHEP!C46</f>
        <v>0</v>
      </c>
      <c r="D46" s="10">
        <f>TI_EHG_E_E!D46+TI_EHG_CHP_E!D46+TI_EHG_H_E!D46+TI_EHG_EDHP!D46+TI_EHG_EB!D46+TI_EHG_EPS!D46+TI_EHG_DHEP!D46</f>
        <v>0</v>
      </c>
      <c r="E46" s="10">
        <f>TI_EHG_E_E!E46+TI_EHG_CHP_E!E46+TI_EHG_H_E!E46+TI_EHG_EDHP!E46+TI_EHG_EB!E46+TI_EHG_EPS!E46+TI_EHG_DHEP!E46</f>
        <v>0</v>
      </c>
      <c r="F46" s="10">
        <f>TI_EHG_E_E!F46+TI_EHG_CHP_E!F46+TI_EHG_H_E!F46+TI_EHG_EDHP!F46+TI_EHG_EB!F46+TI_EHG_EPS!F46+TI_EHG_DHEP!F46</f>
        <v>0</v>
      </c>
      <c r="G46" s="10">
        <f>TI_EHG_E_E!G46+TI_EHG_CHP_E!G46+TI_EHG_H_E!G46+TI_EHG_EDHP!G46+TI_EHG_EB!G46+TI_EHG_EPS!G46+TI_EHG_DHEP!G46</f>
        <v>0</v>
      </c>
      <c r="H46" s="10">
        <f>TI_EHG_E_E!H46+TI_EHG_CHP_E!H46+TI_EHG_H_E!H46+TI_EHG_EDHP!H46+TI_EHG_EB!H46+TI_EHG_EPS!H46+TI_EHG_DHEP!H46</f>
        <v>0</v>
      </c>
      <c r="I46" s="10">
        <f>TI_EHG_E_E!I46+TI_EHG_CHP_E!I46+TI_EHG_H_E!I46+TI_EHG_EDHP!I46+TI_EHG_EB!I46+TI_EHG_EPS!I46+TI_EHG_DHEP!I46</f>
        <v>0</v>
      </c>
      <c r="J46" s="10">
        <f>TI_EHG_E_E!J46+TI_EHG_CHP_E!J46+TI_EHG_H_E!J46+TI_EHG_EDHP!J46+TI_EHG_EB!J46+TI_EHG_EPS!J46+TI_EHG_DHEP!J46</f>
        <v>0</v>
      </c>
      <c r="K46" s="10">
        <f>TI_EHG_E_E!K46+TI_EHG_CHP_E!K46+TI_EHG_H_E!K46+TI_EHG_EDHP!K46+TI_EHG_EB!K46+TI_EHG_EPS!K46+TI_EHG_DHEP!K46</f>
        <v>0</v>
      </c>
      <c r="L46" s="10">
        <f>TI_EHG_E_E!L46+TI_EHG_CHP_E!L46+TI_EHG_H_E!L46+TI_EHG_EDHP!L46+TI_EHG_EB!L46+TI_EHG_EPS!L46+TI_EHG_DHEP!L46</f>
        <v>0</v>
      </c>
      <c r="M46" s="10">
        <f>TI_EHG_E_E!M46+TI_EHG_CHP_E!M46+TI_EHG_H_E!M46+TI_EHG_EDHP!M46+TI_EHG_EB!M46+TI_EHG_EPS!M46+TI_EHG_DHEP!M46</f>
        <v>0</v>
      </c>
      <c r="N46" s="10">
        <f>TI_EHG_E_E!N46+TI_EHG_CHP_E!N46+TI_EHG_H_E!N46+TI_EHG_EDHP!N46+TI_EHG_EB!N46+TI_EHG_EPS!N46+TI_EHG_DHEP!N46</f>
        <v>0</v>
      </c>
      <c r="O46" s="10">
        <f>TI_EHG_E_E!O46+TI_EHG_CHP_E!O46+TI_EHG_H_E!O46+TI_EHG_EDHP!O46+TI_EHG_EB!O46+TI_EHG_EPS!O46+TI_EHG_DHEP!O46</f>
        <v>0</v>
      </c>
      <c r="P46" s="10">
        <f>TI_EHG_E_E!P46+TI_EHG_CHP_E!P46+TI_EHG_H_E!P46+TI_EHG_EDHP!P46+TI_EHG_EB!P46+TI_EHG_EPS!P46+TI_EHG_DHEP!P46</f>
        <v>0</v>
      </c>
      <c r="Q46" s="10">
        <f>TI_EHG_E_E!Q46+TI_EHG_CHP_E!Q46+TI_EHG_H_E!Q46+TI_EHG_EDHP!Q46+TI_EHG_EB!Q46+TI_EHG_EPS!Q46+TI_EHG_DHEP!Q46</f>
        <v>0</v>
      </c>
      <c r="R46" s="10">
        <f>TI_EHG_E_E!R46+TI_EHG_CHP_E!R46+TI_EHG_H_E!R46+TI_EHG_EDHP!R46+TI_EHG_EB!R46+TI_EHG_EPS!R46+TI_EHG_DHEP!R46</f>
        <v>0</v>
      </c>
      <c r="S46" s="10">
        <f>TI_EHG_E_E!S46+TI_EHG_CHP_E!S46+TI_EHG_H_E!S46+TI_EHG_EDHP!S46+TI_EHG_EB!S46+TI_EHG_EPS!S46+TI_EHG_DHEP!S46</f>
        <v>0</v>
      </c>
      <c r="T46" s="10">
        <f>TI_EHG_E_E!T46+TI_EHG_CHP_E!T46+TI_EHG_H_E!T46+TI_EHG_EDHP!T46+TI_EHG_EB!T46+TI_EHG_EPS!T46+TI_EHG_DHEP!T46</f>
        <v>0</v>
      </c>
      <c r="U46" s="10">
        <f>TI_EHG_E_E!U46+TI_EHG_CHP_E!U46+TI_EHG_H_E!U46+TI_EHG_EDHP!U46+TI_EHG_EB!U46+TI_EHG_EPS!U46+TI_EHG_DHEP!U46</f>
        <v>0</v>
      </c>
      <c r="V46" s="10">
        <f>TI_EHG_E_E!V46+TI_EHG_CHP_E!V46+TI_EHG_H_E!V46+TI_EHG_EDHP!V46+TI_EHG_EB!V46+TI_EHG_EPS!V46+TI_EHG_DHEP!V46</f>
        <v>0</v>
      </c>
      <c r="W46" s="10">
        <f>TI_EHG_E_E!W46+TI_EHG_CHP_E!W46+TI_EHG_H_E!W46+TI_EHG_EDHP!W46+TI_EHG_EB!W46+TI_EHG_EPS!W46+TI_EHG_DHEP!W46</f>
        <v>0</v>
      </c>
      <c r="X46" s="10">
        <f>TI_EHG_E_E!X46+TI_EHG_CHP_E!X46+TI_EHG_H_E!X46+TI_EHG_EDHP!X46+TI_EHG_EB!X46+TI_EHG_EPS!X46+TI_EHG_DHEP!X46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TI_EHG_E_E!C47+TI_EHG_CHP_E!C47+TI_EHG_H_E!C47+TI_EHG_EDHP!C47+TI_EHG_EB!C47+TI_EHG_EPS!C47+TI_EHG_DHEP!C47</f>
        <v>0</v>
      </c>
      <c r="D47" s="10">
        <f>TI_EHG_E_E!D47+TI_EHG_CHP_E!D47+TI_EHG_H_E!D47+TI_EHG_EDHP!D47+TI_EHG_EB!D47+TI_EHG_EPS!D47+TI_EHG_DHEP!D47</f>
        <v>0</v>
      </c>
      <c r="E47" s="10">
        <f>TI_EHG_E_E!E47+TI_EHG_CHP_E!E47+TI_EHG_H_E!E47+TI_EHG_EDHP!E47+TI_EHG_EB!E47+TI_EHG_EPS!E47+TI_EHG_DHEP!E47</f>
        <v>0</v>
      </c>
      <c r="F47" s="10">
        <f>TI_EHG_E_E!F47+TI_EHG_CHP_E!F47+TI_EHG_H_E!F47+TI_EHG_EDHP!F47+TI_EHG_EB!F47+TI_EHG_EPS!F47+TI_EHG_DHEP!F47</f>
        <v>0</v>
      </c>
      <c r="G47" s="10">
        <f>TI_EHG_E_E!G47+TI_EHG_CHP_E!G47+TI_EHG_H_E!G47+TI_EHG_EDHP!G47+TI_EHG_EB!G47+TI_EHG_EPS!G47+TI_EHG_DHEP!G47</f>
        <v>0</v>
      </c>
      <c r="H47" s="10">
        <f>TI_EHG_E_E!H47+TI_EHG_CHP_E!H47+TI_EHG_H_E!H47+TI_EHG_EDHP!H47+TI_EHG_EB!H47+TI_EHG_EPS!H47+TI_EHG_DHEP!H47</f>
        <v>0</v>
      </c>
      <c r="I47" s="10">
        <f>TI_EHG_E_E!I47+TI_EHG_CHP_E!I47+TI_EHG_H_E!I47+TI_EHG_EDHP!I47+TI_EHG_EB!I47+TI_EHG_EPS!I47+TI_EHG_DHEP!I47</f>
        <v>0</v>
      </c>
      <c r="J47" s="10">
        <f>TI_EHG_E_E!J47+TI_EHG_CHP_E!J47+TI_EHG_H_E!J47+TI_EHG_EDHP!J47+TI_EHG_EB!J47+TI_EHG_EPS!J47+TI_EHG_DHEP!J47</f>
        <v>0</v>
      </c>
      <c r="K47" s="10">
        <f>TI_EHG_E_E!K47+TI_EHG_CHP_E!K47+TI_EHG_H_E!K47+TI_EHG_EDHP!K47+TI_EHG_EB!K47+TI_EHG_EPS!K47+TI_EHG_DHEP!K47</f>
        <v>0</v>
      </c>
      <c r="L47" s="10">
        <f>TI_EHG_E_E!L47+TI_EHG_CHP_E!L47+TI_EHG_H_E!L47+TI_EHG_EDHP!L47+TI_EHG_EB!L47+TI_EHG_EPS!L47+TI_EHG_DHEP!L47</f>
        <v>0</v>
      </c>
      <c r="M47" s="10">
        <f>TI_EHG_E_E!M47+TI_EHG_CHP_E!M47+TI_EHG_H_E!M47+TI_EHG_EDHP!M47+TI_EHG_EB!M47+TI_EHG_EPS!M47+TI_EHG_DHEP!M47</f>
        <v>0</v>
      </c>
      <c r="N47" s="10">
        <f>TI_EHG_E_E!N47+TI_EHG_CHP_E!N47+TI_EHG_H_E!N47+TI_EHG_EDHP!N47+TI_EHG_EB!N47+TI_EHG_EPS!N47+TI_EHG_DHEP!N47</f>
        <v>0</v>
      </c>
      <c r="O47" s="10">
        <f>TI_EHG_E_E!O47+TI_EHG_CHP_E!O47+TI_EHG_H_E!O47+TI_EHG_EDHP!O47+TI_EHG_EB!O47+TI_EHG_EPS!O47+TI_EHG_DHEP!O47</f>
        <v>0</v>
      </c>
      <c r="P47" s="10">
        <f>TI_EHG_E_E!P47+TI_EHG_CHP_E!P47+TI_EHG_H_E!P47+TI_EHG_EDHP!P47+TI_EHG_EB!P47+TI_EHG_EPS!P47+TI_EHG_DHEP!P47</f>
        <v>0</v>
      </c>
      <c r="Q47" s="10">
        <f>TI_EHG_E_E!Q47+TI_EHG_CHP_E!Q47+TI_EHG_H_E!Q47+TI_EHG_EDHP!Q47+TI_EHG_EB!Q47+TI_EHG_EPS!Q47+TI_EHG_DHEP!Q47</f>
        <v>0</v>
      </c>
      <c r="R47" s="10">
        <f>TI_EHG_E_E!R47+TI_EHG_CHP_E!R47+TI_EHG_H_E!R47+TI_EHG_EDHP!R47+TI_EHG_EB!R47+TI_EHG_EPS!R47+TI_EHG_DHEP!R47</f>
        <v>0</v>
      </c>
      <c r="S47" s="10">
        <f>TI_EHG_E_E!S47+TI_EHG_CHP_E!S47+TI_EHG_H_E!S47+TI_EHG_EDHP!S47+TI_EHG_EB!S47+TI_EHG_EPS!S47+TI_EHG_DHEP!S47</f>
        <v>0</v>
      </c>
      <c r="T47" s="10">
        <f>TI_EHG_E_E!T47+TI_EHG_CHP_E!T47+TI_EHG_H_E!T47+TI_EHG_EDHP!T47+TI_EHG_EB!T47+TI_EHG_EPS!T47+TI_EHG_DHEP!T47</f>
        <v>0</v>
      </c>
      <c r="U47" s="10">
        <f>TI_EHG_E_E!U47+TI_EHG_CHP_E!U47+TI_EHG_H_E!U47+TI_EHG_EDHP!U47+TI_EHG_EB!U47+TI_EHG_EPS!U47+TI_EHG_DHEP!U47</f>
        <v>0</v>
      </c>
      <c r="V47" s="10">
        <f>TI_EHG_E_E!V47+TI_EHG_CHP_E!V47+TI_EHG_H_E!V47+TI_EHG_EDHP!V47+TI_EHG_EB!V47+TI_EHG_EPS!V47+TI_EHG_DHEP!V47</f>
        <v>0</v>
      </c>
      <c r="W47" s="10">
        <f>TI_EHG_E_E!W47+TI_EHG_CHP_E!W47+TI_EHG_H_E!W47+TI_EHG_EDHP!W47+TI_EHG_EB!W47+TI_EHG_EPS!W47+TI_EHG_DHEP!W47</f>
        <v>0</v>
      </c>
      <c r="X47" s="10">
        <f>TI_EHG_E_E!X47+TI_EHG_CHP_E!X47+TI_EHG_H_E!X47+TI_EHG_EDHP!X47+TI_EHG_EB!X47+TI_EHG_EPS!X47+TI_EHG_DHEP!X47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TI_EHG_E_E!C48+TI_EHG_CHP_E!C48+TI_EHG_H_E!C48+TI_EHG_EDHP!C48+TI_EHG_EB!C48+TI_EHG_EPS!C48+TI_EHG_DHEP!C48</f>
        <v>0</v>
      </c>
      <c r="D48" s="10">
        <f>TI_EHG_E_E!D48+TI_EHG_CHP_E!D48+TI_EHG_H_E!D48+TI_EHG_EDHP!D48+TI_EHG_EB!D48+TI_EHG_EPS!D48+TI_EHG_DHEP!D48</f>
        <v>0</v>
      </c>
      <c r="E48" s="10">
        <f>TI_EHG_E_E!E48+TI_EHG_CHP_E!E48+TI_EHG_H_E!E48+TI_EHG_EDHP!E48+TI_EHG_EB!E48+TI_EHG_EPS!E48+TI_EHG_DHEP!E48</f>
        <v>0</v>
      </c>
      <c r="F48" s="10">
        <f>TI_EHG_E_E!F48+TI_EHG_CHP_E!F48+TI_EHG_H_E!F48+TI_EHG_EDHP!F48+TI_EHG_EB!F48+TI_EHG_EPS!F48+TI_EHG_DHEP!F48</f>
        <v>0</v>
      </c>
      <c r="G48" s="10">
        <f>TI_EHG_E_E!G48+TI_EHG_CHP_E!G48+TI_EHG_H_E!G48+TI_EHG_EDHP!G48+TI_EHG_EB!G48+TI_EHG_EPS!G48+TI_EHG_DHEP!G48</f>
        <v>0</v>
      </c>
      <c r="H48" s="10">
        <f>TI_EHG_E_E!H48+TI_EHG_CHP_E!H48+TI_EHG_H_E!H48+TI_EHG_EDHP!H48+TI_EHG_EB!H48+TI_EHG_EPS!H48+TI_EHG_DHEP!H48</f>
        <v>0</v>
      </c>
      <c r="I48" s="10">
        <f>TI_EHG_E_E!I48+TI_EHG_CHP_E!I48+TI_EHG_H_E!I48+TI_EHG_EDHP!I48+TI_EHG_EB!I48+TI_EHG_EPS!I48+TI_EHG_DHEP!I48</f>
        <v>0</v>
      </c>
      <c r="J48" s="10">
        <f>TI_EHG_E_E!J48+TI_EHG_CHP_E!J48+TI_EHG_H_E!J48+TI_EHG_EDHP!J48+TI_EHG_EB!J48+TI_EHG_EPS!J48+TI_EHG_DHEP!J48</f>
        <v>0</v>
      </c>
      <c r="K48" s="10">
        <f>TI_EHG_E_E!K48+TI_EHG_CHP_E!K48+TI_EHG_H_E!K48+TI_EHG_EDHP!K48+TI_EHG_EB!K48+TI_EHG_EPS!K48+TI_EHG_DHEP!K48</f>
        <v>0</v>
      </c>
      <c r="L48" s="10">
        <f>TI_EHG_E_E!L48+TI_EHG_CHP_E!L48+TI_EHG_H_E!L48+TI_EHG_EDHP!L48+TI_EHG_EB!L48+TI_EHG_EPS!L48+TI_EHG_DHEP!L48</f>
        <v>0</v>
      </c>
      <c r="M48" s="10">
        <f>TI_EHG_E_E!M48+TI_EHG_CHP_E!M48+TI_EHG_H_E!M48+TI_EHG_EDHP!M48+TI_EHG_EB!M48+TI_EHG_EPS!M48+TI_EHG_DHEP!M48</f>
        <v>0</v>
      </c>
      <c r="N48" s="10">
        <f>TI_EHG_E_E!N48+TI_EHG_CHP_E!N48+TI_EHG_H_E!N48+TI_EHG_EDHP!N48+TI_EHG_EB!N48+TI_EHG_EPS!N48+TI_EHG_DHEP!N48</f>
        <v>0</v>
      </c>
      <c r="O48" s="10">
        <f>TI_EHG_E_E!O48+TI_EHG_CHP_E!O48+TI_EHG_H_E!O48+TI_EHG_EDHP!O48+TI_EHG_EB!O48+TI_EHG_EPS!O48+TI_EHG_DHEP!O48</f>
        <v>0</v>
      </c>
      <c r="P48" s="10">
        <f>TI_EHG_E_E!P48+TI_EHG_CHP_E!P48+TI_EHG_H_E!P48+TI_EHG_EDHP!P48+TI_EHG_EB!P48+TI_EHG_EPS!P48+TI_EHG_DHEP!P48</f>
        <v>0</v>
      </c>
      <c r="Q48" s="10">
        <f>TI_EHG_E_E!Q48+TI_EHG_CHP_E!Q48+TI_EHG_H_E!Q48+TI_EHG_EDHP!Q48+TI_EHG_EB!Q48+TI_EHG_EPS!Q48+TI_EHG_DHEP!Q48</f>
        <v>0</v>
      </c>
      <c r="R48" s="10">
        <f>TI_EHG_E_E!R48+TI_EHG_CHP_E!R48+TI_EHG_H_E!R48+TI_EHG_EDHP!R48+TI_EHG_EB!R48+TI_EHG_EPS!R48+TI_EHG_DHEP!R48</f>
        <v>0</v>
      </c>
      <c r="S48" s="10">
        <f>TI_EHG_E_E!S48+TI_EHG_CHP_E!S48+TI_EHG_H_E!S48+TI_EHG_EDHP!S48+TI_EHG_EB!S48+TI_EHG_EPS!S48+TI_EHG_DHEP!S48</f>
        <v>81.955202063628548</v>
      </c>
      <c r="T48" s="10">
        <f>TI_EHG_E_E!T48+TI_EHG_CHP_E!T48+TI_EHG_H_E!T48+TI_EHG_EDHP!T48+TI_EHG_EB!T48+TI_EHG_EPS!T48+TI_EHG_DHEP!T48</f>
        <v>91.298452278589849</v>
      </c>
      <c r="U48" s="10">
        <f>TI_EHG_E_E!U48+TI_EHG_CHP_E!U48+TI_EHG_H_E!U48+TI_EHG_EDHP!U48+TI_EHG_EB!U48+TI_EHG_EPS!U48+TI_EHG_DHEP!U48</f>
        <v>88.136199484092842</v>
      </c>
      <c r="V48" s="10">
        <f>TI_EHG_E_E!V48+TI_EHG_CHP_E!V48+TI_EHG_H_E!V48+TI_EHG_EDHP!V48+TI_EHG_EB!V48+TI_EHG_EPS!V48+TI_EHG_DHEP!V48</f>
        <v>55.792691315563196</v>
      </c>
      <c r="W48" s="10">
        <f>TI_EHG_E_E!W48+TI_EHG_CHP_E!W48+TI_EHG_H_E!W48+TI_EHG_EDHP!W48+TI_EHG_EB!W48+TI_EHG_EPS!W48+TI_EHG_DHEP!W48</f>
        <v>36.034049871023207</v>
      </c>
      <c r="X48" s="10">
        <f>TI_EHG_E_E!X48+TI_EHG_CHP_E!X48+TI_EHG_H_E!X48+TI_EHG_EDHP!X48+TI_EHG_EB!X48+TI_EHG_EPS!X48+TI_EHG_DHEP!X48</f>
        <v>28.344282029234741</v>
      </c>
    </row>
    <row r="49" spans="1:24" ht="11.25" customHeight="1" x14ac:dyDescent="0.2">
      <c r="A49" s="41" t="s">
        <v>85</v>
      </c>
      <c r="B49" s="9" t="s">
        <v>86</v>
      </c>
      <c r="C49" s="10">
        <f>TI_EHG_E_E!C49+TI_EHG_CHP_E!C49+TI_EHG_H_E!C49+TI_EHG_EDHP!C49+TI_EHG_EB!C49+TI_EHG_EPS!C49+TI_EHG_DHEP!C49</f>
        <v>0</v>
      </c>
      <c r="D49" s="10">
        <f>TI_EHG_E_E!D49+TI_EHG_CHP_E!D49+TI_EHG_H_E!D49+TI_EHG_EDHP!D49+TI_EHG_EB!D49+TI_EHG_EPS!D49+TI_EHG_DHEP!D49</f>
        <v>0</v>
      </c>
      <c r="E49" s="10">
        <f>TI_EHG_E_E!E49+TI_EHG_CHP_E!E49+TI_EHG_H_E!E49+TI_EHG_EDHP!E49+TI_EHG_EB!E49+TI_EHG_EPS!E49+TI_EHG_DHEP!E49</f>
        <v>0</v>
      </c>
      <c r="F49" s="10">
        <f>TI_EHG_E_E!F49+TI_EHG_CHP_E!F49+TI_EHG_H_E!F49+TI_EHG_EDHP!F49+TI_EHG_EB!F49+TI_EHG_EPS!F49+TI_EHG_DHEP!F49</f>
        <v>0</v>
      </c>
      <c r="G49" s="10">
        <f>TI_EHG_E_E!G49+TI_EHG_CHP_E!G49+TI_EHG_H_E!G49+TI_EHG_EDHP!G49+TI_EHG_EB!G49+TI_EHG_EPS!G49+TI_EHG_DHEP!G49</f>
        <v>0</v>
      </c>
      <c r="H49" s="10">
        <f>TI_EHG_E_E!H49+TI_EHG_CHP_E!H49+TI_EHG_H_E!H49+TI_EHG_EDHP!H49+TI_EHG_EB!H49+TI_EHG_EPS!H49+TI_EHG_DHEP!H49</f>
        <v>0</v>
      </c>
      <c r="I49" s="10">
        <f>TI_EHG_E_E!I49+TI_EHG_CHP_E!I49+TI_EHG_H_E!I49+TI_EHG_EDHP!I49+TI_EHG_EB!I49+TI_EHG_EPS!I49+TI_EHG_DHEP!I49</f>
        <v>0</v>
      </c>
      <c r="J49" s="10">
        <f>TI_EHG_E_E!J49+TI_EHG_CHP_E!J49+TI_EHG_H_E!J49+TI_EHG_EDHP!J49+TI_EHG_EB!J49+TI_EHG_EPS!J49+TI_EHG_DHEP!J49</f>
        <v>0</v>
      </c>
      <c r="K49" s="10">
        <f>TI_EHG_E_E!K49+TI_EHG_CHP_E!K49+TI_EHG_H_E!K49+TI_EHG_EDHP!K49+TI_EHG_EB!K49+TI_EHG_EPS!K49+TI_EHG_DHEP!K49</f>
        <v>0</v>
      </c>
      <c r="L49" s="10">
        <f>TI_EHG_E_E!L49+TI_EHG_CHP_E!L49+TI_EHG_H_E!L49+TI_EHG_EDHP!L49+TI_EHG_EB!L49+TI_EHG_EPS!L49+TI_EHG_DHEP!L49</f>
        <v>0</v>
      </c>
      <c r="M49" s="10">
        <f>TI_EHG_E_E!M49+TI_EHG_CHP_E!M49+TI_EHG_H_E!M49+TI_EHG_EDHP!M49+TI_EHG_EB!M49+TI_EHG_EPS!M49+TI_EHG_DHEP!M49</f>
        <v>0</v>
      </c>
      <c r="N49" s="10">
        <f>TI_EHG_E_E!N49+TI_EHG_CHP_E!N49+TI_EHG_H_E!N49+TI_EHG_EDHP!N49+TI_EHG_EB!N49+TI_EHG_EPS!N49+TI_EHG_DHEP!N49</f>
        <v>0</v>
      </c>
      <c r="O49" s="10">
        <f>TI_EHG_E_E!O49+TI_EHG_CHP_E!O49+TI_EHG_H_E!O49+TI_EHG_EDHP!O49+TI_EHG_EB!O49+TI_EHG_EPS!O49+TI_EHG_DHEP!O49</f>
        <v>0</v>
      </c>
      <c r="P49" s="10">
        <f>TI_EHG_E_E!P49+TI_EHG_CHP_E!P49+TI_EHG_H_E!P49+TI_EHG_EDHP!P49+TI_EHG_EB!P49+TI_EHG_EPS!P49+TI_EHG_DHEP!P49</f>
        <v>0</v>
      </c>
      <c r="Q49" s="10">
        <f>TI_EHG_E_E!Q49+TI_EHG_CHP_E!Q49+TI_EHG_H_E!Q49+TI_EHG_EDHP!Q49+TI_EHG_EB!Q49+TI_EHG_EPS!Q49+TI_EHG_DHEP!Q49</f>
        <v>0</v>
      </c>
      <c r="R49" s="10">
        <f>TI_EHG_E_E!R49+TI_EHG_CHP_E!R49+TI_EHG_H_E!R49+TI_EHG_EDHP!R49+TI_EHG_EB!R49+TI_EHG_EPS!R49+TI_EHG_DHEP!R49</f>
        <v>0</v>
      </c>
      <c r="S49" s="10">
        <f>TI_EHG_E_E!S49+TI_EHG_CHP_E!S49+TI_EHG_H_E!S49+TI_EHG_EDHP!S49+TI_EHG_EB!S49+TI_EHG_EPS!S49+TI_EHG_DHEP!S49</f>
        <v>0</v>
      </c>
      <c r="T49" s="10">
        <f>TI_EHG_E_E!T49+TI_EHG_CHP_E!T49+TI_EHG_H_E!T49+TI_EHG_EDHP!T49+TI_EHG_EB!T49+TI_EHG_EPS!T49+TI_EHG_DHEP!T49</f>
        <v>0</v>
      </c>
      <c r="U49" s="10">
        <f>TI_EHG_E_E!U49+TI_EHG_CHP_E!U49+TI_EHG_H_E!U49+TI_EHG_EDHP!U49+TI_EHG_EB!U49+TI_EHG_EPS!U49+TI_EHG_DHEP!U49</f>
        <v>0</v>
      </c>
      <c r="V49" s="10">
        <f>TI_EHG_E_E!V49+TI_EHG_CHP_E!V49+TI_EHG_H_E!V49+TI_EHG_EDHP!V49+TI_EHG_EB!V49+TI_EHG_EPS!V49+TI_EHG_DHEP!V49</f>
        <v>0</v>
      </c>
      <c r="W49" s="10">
        <f>TI_EHG_E_E!W49+TI_EHG_CHP_E!W49+TI_EHG_H_E!W49+TI_EHG_EDHP!W49+TI_EHG_EB!W49+TI_EHG_EPS!W49+TI_EHG_DHEP!W49</f>
        <v>0</v>
      </c>
      <c r="X49" s="10">
        <f>TI_EHG_E_E!X49+TI_EHG_CHP_E!X49+TI_EHG_H_E!X49+TI_EHG_EDHP!X49+TI_EHG_EB!X49+TI_EHG_EPS!X49+TI_EHG_DHEP!X49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TI_EHG_E_E!C50+TI_EHG_CHP_E!C50+TI_EHG_H_E!C50+TI_EHG_EDHP!C50+TI_EHG_EB!C50+TI_EHG_EPS!C50+TI_EHG_DHEP!C50</f>
        <v>0</v>
      </c>
      <c r="D50" s="10">
        <f>TI_EHG_E_E!D50+TI_EHG_CHP_E!D50+TI_EHG_H_E!D50+TI_EHG_EDHP!D50+TI_EHG_EB!D50+TI_EHG_EPS!D50+TI_EHG_DHEP!D50</f>
        <v>0</v>
      </c>
      <c r="E50" s="10">
        <f>TI_EHG_E_E!E50+TI_EHG_CHP_E!E50+TI_EHG_H_E!E50+TI_EHG_EDHP!E50+TI_EHG_EB!E50+TI_EHG_EPS!E50+TI_EHG_DHEP!E50</f>
        <v>12.48211521926053</v>
      </c>
      <c r="F50" s="10">
        <f>TI_EHG_E_E!F50+TI_EHG_CHP_E!F50+TI_EHG_H_E!F50+TI_EHG_EDHP!F50+TI_EHG_EB!F50+TI_EHG_EPS!F50+TI_EHG_DHEP!F50</f>
        <v>39.366552020636277</v>
      </c>
      <c r="G50" s="10">
        <f>TI_EHG_E_E!G50+TI_EHG_CHP_E!G50+TI_EHG_H_E!G50+TI_EHG_EDHP!G50+TI_EHG_EB!G50+TI_EHG_EPS!G50+TI_EHG_DHEP!G50</f>
        <v>11.5219260533104</v>
      </c>
      <c r="H50" s="10">
        <f>TI_EHG_E_E!H50+TI_EHG_CHP_E!H50+TI_EHG_H_E!H50+TI_EHG_EDHP!H50+TI_EHG_EB!H50+TI_EHG_EPS!H50+TI_EHG_DHEP!H50</f>
        <v>3.1528804815133271</v>
      </c>
      <c r="I50" s="10">
        <f>TI_EHG_E_E!I50+TI_EHG_CHP_E!I50+TI_EHG_H_E!I50+TI_EHG_EDHP!I50+TI_EHG_EB!I50+TI_EHG_EPS!I50+TI_EHG_DHEP!I50</f>
        <v>112.4512467755804</v>
      </c>
      <c r="J50" s="10">
        <f>TI_EHG_E_E!J50+TI_EHG_CHP_E!J50+TI_EHG_H_E!J50+TI_EHG_EDHP!J50+TI_EHG_EB!J50+TI_EHG_EPS!J50+TI_EHG_DHEP!J50</f>
        <v>32.586672398968183</v>
      </c>
      <c r="K50" s="10">
        <f>TI_EHG_E_E!K50+TI_EHG_CHP_E!K50+TI_EHG_H_E!K50+TI_EHG_EDHP!K50+TI_EHG_EB!K50+TI_EHG_EPS!K50+TI_EHG_DHEP!K50</f>
        <v>6.304213241616508</v>
      </c>
      <c r="L50" s="10">
        <f>TI_EHG_E_E!L50+TI_EHG_CHP_E!L50+TI_EHG_H_E!L50+TI_EHG_EDHP!L50+TI_EHG_EB!L50+TI_EHG_EPS!L50+TI_EHG_DHEP!L50</f>
        <v>24.319518486672393</v>
      </c>
      <c r="M50" s="10">
        <f>TI_EHG_E_E!M50+TI_EHG_CHP_E!M50+TI_EHG_H_E!M50+TI_EHG_EDHP!M50+TI_EHG_EB!M50+TI_EHG_EPS!M50+TI_EHG_DHEP!M50</f>
        <v>0</v>
      </c>
      <c r="N50" s="10">
        <f>TI_EHG_E_E!N50+TI_EHG_CHP_E!N50+TI_EHG_H_E!N50+TI_EHG_EDHP!N50+TI_EHG_EB!N50+TI_EHG_EPS!N50+TI_EHG_DHEP!N50</f>
        <v>48.54565778159931</v>
      </c>
      <c r="O50" s="10">
        <f>TI_EHG_E_E!O50+TI_EHG_CHP_E!O50+TI_EHG_H_E!O50+TI_EHG_EDHP!O50+TI_EHG_EB!O50+TI_EHG_EPS!O50+TI_EHG_DHEP!O50</f>
        <v>76.715563198624238</v>
      </c>
      <c r="P50" s="10">
        <f>TI_EHG_E_E!P50+TI_EHG_CHP_E!P50+TI_EHG_H_E!P50+TI_EHG_EDHP!P50+TI_EHG_EB!P50+TI_EHG_EPS!P50+TI_EHG_DHEP!P50</f>
        <v>104.97274290627691</v>
      </c>
      <c r="Q50" s="10">
        <f>TI_EHG_E_E!Q50+TI_EHG_CHP_E!Q50+TI_EHG_H_E!Q50+TI_EHG_EDHP!Q50+TI_EHG_EB!Q50+TI_EHG_EPS!Q50+TI_EHG_DHEP!Q50</f>
        <v>118.619260533104</v>
      </c>
      <c r="R50" s="10">
        <f>TI_EHG_E_E!R50+TI_EHG_CHP_E!R50+TI_EHG_H_E!R50+TI_EHG_EDHP!R50+TI_EHG_EB!R50+TI_EHG_EPS!R50+TI_EHG_DHEP!R50</f>
        <v>108.1219260533104</v>
      </c>
      <c r="S50" s="10">
        <f>TI_EHG_E_E!S50+TI_EHG_CHP_E!S50+TI_EHG_H_E!S50+TI_EHG_EDHP!S50+TI_EHG_EB!S50+TI_EHG_EPS!S50+TI_EHG_DHEP!S50</f>
        <v>0</v>
      </c>
      <c r="T50" s="10">
        <f>TI_EHG_E_E!T50+TI_EHG_CHP_E!T50+TI_EHG_H_E!T50+TI_EHG_EDHP!T50+TI_EHG_EB!T50+TI_EHG_EPS!T50+TI_EHG_DHEP!T50</f>
        <v>2.0770421324161652</v>
      </c>
      <c r="U50" s="10">
        <f>TI_EHG_E_E!U50+TI_EHG_CHP_E!U50+TI_EHG_H_E!U50+TI_EHG_EDHP!U50+TI_EHG_EB!U50+TI_EHG_EPS!U50+TI_EHG_DHEP!U50</f>
        <v>0.11573516766981941</v>
      </c>
      <c r="V50" s="10">
        <f>TI_EHG_E_E!V50+TI_EHG_CHP_E!V50+TI_EHG_H_E!V50+TI_EHG_EDHP!V50+TI_EHG_EB!V50+TI_EHG_EPS!V50+TI_EHG_DHEP!V50</f>
        <v>2.020636285468615E-2</v>
      </c>
      <c r="W50" s="10">
        <f>TI_EHG_E_E!W50+TI_EHG_CHP_E!W50+TI_EHG_H_E!W50+TI_EHG_EDHP!W50+TI_EHG_EB!W50+TI_EHG_EPS!W50+TI_EHG_DHEP!W50</f>
        <v>5.6749785038693037E-3</v>
      </c>
      <c r="X50" s="10">
        <f>TI_EHG_E_E!X50+TI_EHG_CHP_E!X50+TI_EHG_H_E!X50+TI_EHG_EDHP!X50+TI_EHG_EB!X50+TI_EHG_EPS!X50+TI_EHG_DHEP!X50</f>
        <v>4.557179707652622E-3</v>
      </c>
    </row>
    <row r="51" spans="1:24" ht="11.25" customHeight="1" x14ac:dyDescent="0.2">
      <c r="A51" s="35" t="s">
        <v>89</v>
      </c>
      <c r="B51" s="36" t="s">
        <v>90</v>
      </c>
      <c r="C51" s="37">
        <f>TI_EHG_E_E!C51+TI_EHG_CHP_E!C51+TI_EHG_H_E!C51+TI_EHG_EDHP!C51+TI_EHG_EB!C51+TI_EHG_EPS!C51+TI_EHG_DHEP!C51</f>
        <v>4871.3456577815987</v>
      </c>
      <c r="D51" s="37">
        <f>TI_EHG_E_E!D51+TI_EHG_CHP_E!D51+TI_EHG_H_E!D51+TI_EHG_EDHP!D51+TI_EHG_EB!D51+TI_EHG_EPS!D51+TI_EHG_DHEP!D51</f>
        <v>4158.1900257953575</v>
      </c>
      <c r="E51" s="37">
        <f>TI_EHG_E_E!E51+TI_EHG_CHP_E!E51+TI_EHG_H_E!E51+TI_EHG_EDHP!E51+TI_EHG_EB!E51+TI_EHG_EPS!E51+TI_EHG_DHEP!E51</f>
        <v>4147.9578675838338</v>
      </c>
      <c r="F51" s="37">
        <f>TI_EHG_E_E!F51+TI_EHG_CHP_E!F51+TI_EHG_H_E!F51+TI_EHG_EDHP!F51+TI_EHG_EB!F51+TI_EHG_EPS!F51+TI_EHG_DHEP!F51</f>
        <v>4897.8073946689601</v>
      </c>
      <c r="G51" s="37">
        <f>TI_EHG_E_E!G51+TI_EHG_CHP_E!G51+TI_EHG_H_E!G51+TI_EHG_EDHP!G51+TI_EHG_EB!G51+TI_EHG_EPS!G51+TI_EHG_DHEP!G51</f>
        <v>4444.3895098882203</v>
      </c>
      <c r="H51" s="37">
        <f>TI_EHG_E_E!H51+TI_EHG_CHP_E!H51+TI_EHG_H_E!H51+TI_EHG_EDHP!H51+TI_EHG_EB!H51+TI_EHG_EPS!H51+TI_EHG_DHEP!H51</f>
        <v>4070.7652622527939</v>
      </c>
      <c r="I51" s="37">
        <f>TI_EHG_E_E!I51+TI_EHG_CHP_E!I51+TI_EHG_H_E!I51+TI_EHG_EDHP!I51+TI_EHG_EB!I51+TI_EHG_EPS!I51+TI_EHG_DHEP!I51</f>
        <v>4261.0060189165943</v>
      </c>
      <c r="J51" s="37">
        <f>TI_EHG_E_E!J51+TI_EHG_CHP_E!J51+TI_EHG_H_E!J51+TI_EHG_EDHP!J51+TI_EHG_EB!J51+TI_EHG_EPS!J51+TI_EHG_DHEP!J51</f>
        <v>4173.473774720549</v>
      </c>
      <c r="K51" s="37">
        <f>TI_EHG_E_E!K51+TI_EHG_CHP_E!K51+TI_EHG_H_E!K51+TI_EHG_EDHP!K51+TI_EHG_EB!K51+TI_EHG_EPS!K51+TI_EHG_DHEP!K51</f>
        <v>3753.8478073946685</v>
      </c>
      <c r="L51" s="37">
        <f>TI_EHG_E_E!L51+TI_EHG_CHP_E!L51+TI_EHG_H_E!L51+TI_EHG_EDHP!L51+TI_EHG_EB!L51+TI_EHG_EPS!L51+TI_EHG_DHEP!L51</f>
        <v>2963.155631986242</v>
      </c>
      <c r="M51" s="37">
        <f>TI_EHG_E_E!M51+TI_EHG_CHP_E!M51+TI_EHG_H_E!M51+TI_EHG_EDHP!M51+TI_EHG_EB!M51+TI_EHG_EPS!M51+TI_EHG_DHEP!M51</f>
        <v>2910.6620808254511</v>
      </c>
      <c r="N51" s="37">
        <f>TI_EHG_E_E!N51+TI_EHG_CHP_E!N51+TI_EHG_H_E!N51+TI_EHG_EDHP!N51+TI_EHG_EB!N51+TI_EHG_EPS!N51+TI_EHG_DHEP!N51</f>
        <v>3033.8349097162504</v>
      </c>
      <c r="O51" s="37">
        <f>TI_EHG_E_E!O51+TI_EHG_CHP_E!O51+TI_EHG_H_E!O51+TI_EHG_EDHP!O51+TI_EHG_EB!O51+TI_EHG_EPS!O51+TI_EHG_DHEP!O51</f>
        <v>2925.042992261393</v>
      </c>
      <c r="P51" s="37">
        <f>TI_EHG_E_E!P51+TI_EHG_CHP_E!P51+TI_EHG_H_E!P51+TI_EHG_EDHP!P51+TI_EHG_EB!P51+TI_EHG_EPS!P51+TI_EHG_DHEP!P51</f>
        <v>2745.5717970765268</v>
      </c>
      <c r="Q51" s="37">
        <f>TI_EHG_E_E!Q51+TI_EHG_CHP_E!Q51+TI_EHG_H_E!Q51+TI_EHG_EDHP!Q51+TI_EHG_EB!Q51+TI_EHG_EPS!Q51+TI_EHG_DHEP!Q51</f>
        <v>2479.8151332760099</v>
      </c>
      <c r="R51" s="37">
        <f>TI_EHG_E_E!R51+TI_EHG_CHP_E!R51+TI_EHG_H_E!R51+TI_EHG_EDHP!R51+TI_EHG_EB!R51+TI_EHG_EPS!R51+TI_EHG_DHEP!R51</f>
        <v>2772.3344797936365</v>
      </c>
      <c r="S51" s="37">
        <f>TI_EHG_E_E!S51+TI_EHG_CHP_E!S51+TI_EHG_H_E!S51+TI_EHG_EDHP!S51+TI_EHG_EB!S51+TI_EHG_EPS!S51+TI_EHG_DHEP!S51</f>
        <v>2784.7807394668948</v>
      </c>
      <c r="T51" s="37">
        <f>TI_EHG_E_E!T51+TI_EHG_CHP_E!T51+TI_EHG_H_E!T51+TI_EHG_EDHP!T51+TI_EHG_EB!T51+TI_EHG_EPS!T51+TI_EHG_DHEP!T51</f>
        <v>3040.2078245915727</v>
      </c>
      <c r="U51" s="37">
        <f>TI_EHG_E_E!U51+TI_EHG_CHP_E!U51+TI_EHG_H_E!U51+TI_EHG_EDHP!U51+TI_EHG_EB!U51+TI_EHG_EPS!U51+TI_EHG_DHEP!U51</f>
        <v>3092.7071367153912</v>
      </c>
      <c r="V51" s="37">
        <f>TI_EHG_E_E!V51+TI_EHG_CHP_E!V51+TI_EHG_H_E!V51+TI_EHG_EDHP!V51+TI_EHG_EB!V51+TI_EHG_EPS!V51+TI_EHG_DHEP!V51</f>
        <v>2567.9019776440241</v>
      </c>
      <c r="W51" s="37">
        <f>TI_EHG_E_E!W51+TI_EHG_CHP_E!W51+TI_EHG_H_E!W51+TI_EHG_EDHP!W51+TI_EHG_EB!W51+TI_EHG_EPS!W51+TI_EHG_DHEP!W51</f>
        <v>2685.0467755803957</v>
      </c>
      <c r="X51" s="37">
        <f>TI_EHG_E_E!X51+TI_EHG_CHP_E!X51+TI_EHG_H_E!X51+TI_EHG_EDHP!X51+TI_EHG_EB!X51+TI_EHG_EPS!X51+TI_EHG_DHEP!X51</f>
        <v>2630.0935511607904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1296.952364574377</v>
      </c>
      <c r="D52" s="37">
        <f t="shared" ref="D52:W52" si="31">SUM(D53:D70)</f>
        <v>1297.7404987102316</v>
      </c>
      <c r="E52" s="37">
        <f t="shared" si="31"/>
        <v>1472.4036113499571</v>
      </c>
      <c r="F52" s="37">
        <f t="shared" si="31"/>
        <v>1161.7798796216682</v>
      </c>
      <c r="G52" s="37">
        <f t="shared" si="31"/>
        <v>1490.7803095442823</v>
      </c>
      <c r="H52" s="37">
        <f t="shared" si="31"/>
        <v>1764.0558039552884</v>
      </c>
      <c r="I52" s="37">
        <f t="shared" si="31"/>
        <v>1671.831384350817</v>
      </c>
      <c r="J52" s="37">
        <f t="shared" si="31"/>
        <v>1407.3887360275146</v>
      </c>
      <c r="K52" s="37">
        <f t="shared" si="31"/>
        <v>1514.1790197764396</v>
      </c>
      <c r="L52" s="37">
        <f t="shared" si="31"/>
        <v>1370.8656061908853</v>
      </c>
      <c r="M52" s="37">
        <f t="shared" si="31"/>
        <v>1800.1663800515912</v>
      </c>
      <c r="N52" s="37">
        <f t="shared" si="31"/>
        <v>1490.1982803095448</v>
      </c>
      <c r="O52" s="37">
        <f t="shared" si="31"/>
        <v>1376.7315563198626</v>
      </c>
      <c r="P52" s="37">
        <f t="shared" si="31"/>
        <v>1813.4542562338781</v>
      </c>
      <c r="Q52" s="37">
        <f t="shared" si="31"/>
        <v>2488.2085984522778</v>
      </c>
      <c r="R52" s="37">
        <f t="shared" si="31"/>
        <v>2419.7290627687016</v>
      </c>
      <c r="S52" s="37">
        <f t="shared" si="31"/>
        <v>2489.3620808254514</v>
      </c>
      <c r="T52" s="37">
        <f t="shared" si="31"/>
        <v>2263.942648323301</v>
      </c>
      <c r="U52" s="37">
        <f t="shared" si="31"/>
        <v>2414.1726569217535</v>
      </c>
      <c r="V52" s="37">
        <f t="shared" si="31"/>
        <v>2286.9664660361136</v>
      </c>
      <c r="W52" s="37">
        <f t="shared" si="31"/>
        <v>2285.0996560619092</v>
      </c>
      <c r="X52" s="37">
        <f t="shared" ref="X52" si="32">SUM(X53:X70)</f>
        <v>2476.4407566637997</v>
      </c>
    </row>
    <row r="53" spans="1:24" ht="11.25" customHeight="1" x14ac:dyDescent="0.2">
      <c r="A53" s="42" t="s">
        <v>93</v>
      </c>
      <c r="B53" s="9" t="s">
        <v>94</v>
      </c>
      <c r="C53" s="10">
        <f>TI_EHG_E_E!C53+TI_EHG_CHP_E!C53+TI_EHG_H_E!C53+TI_EHG_EDHP!C53+TI_EHG_EB!C53+TI_EHG_EPS!C53+TI_EHG_DHEP!C53</f>
        <v>1270.6792777300091</v>
      </c>
      <c r="D53" s="10">
        <f>TI_EHG_E_E!D53+TI_EHG_CHP_E!D53+TI_EHG_H_E!D53+TI_EHG_EDHP!D53+TI_EHG_EB!D53+TI_EHG_EPS!D53+TI_EHG_DHEP!D53</f>
        <v>1283.1470335339634</v>
      </c>
      <c r="E53" s="10">
        <f>TI_EHG_E_E!E53+TI_EHG_CHP_E!E53+TI_EHG_H_E!E53+TI_EHG_EDHP!E53+TI_EHG_EB!E53+TI_EHG_EPS!E53+TI_EHG_DHEP!E53</f>
        <v>1379.707652622528</v>
      </c>
      <c r="F53" s="10">
        <f>TI_EHG_E_E!F53+TI_EHG_CHP_E!F53+TI_EHG_H_E!F53+TI_EHG_EDHP!F53+TI_EHG_EB!F53+TI_EHG_EPS!F53+TI_EHG_DHEP!F53</f>
        <v>1140.068787618229</v>
      </c>
      <c r="G53" s="10">
        <f>TI_EHG_E_E!G53+TI_EHG_CHP_E!G53+TI_EHG_H_E!G53+TI_EHG_EDHP!G53+TI_EHG_EB!G53+TI_EHG_EPS!G53+TI_EHG_DHEP!G53</f>
        <v>1419.8669819432505</v>
      </c>
      <c r="H53" s="10">
        <f>TI_EHG_E_E!H53+TI_EHG_CHP_E!H53+TI_EHG_H_E!H53+TI_EHG_EDHP!H53+TI_EHG_EB!H53+TI_EHG_EPS!H53+TI_EHG_DHEP!H53</f>
        <v>1737.4766122098024</v>
      </c>
      <c r="I53" s="10">
        <f>TI_EHG_E_E!I53+TI_EHG_CHP_E!I53+TI_EHG_H_E!I53+TI_EHG_EDHP!I53+TI_EHG_EB!I53+TI_EHG_EPS!I53+TI_EHG_DHEP!I53</f>
        <v>1578.2754084264834</v>
      </c>
      <c r="J53" s="10">
        <f>TI_EHG_E_E!J53+TI_EHG_CHP_E!J53+TI_EHG_H_E!J53+TI_EHG_EDHP!J53+TI_EHG_EB!J53+TI_EHG_EPS!J53+TI_EHG_DHEP!J53</f>
        <v>1372.8257093723125</v>
      </c>
      <c r="K53" s="10">
        <f>TI_EHG_E_E!K53+TI_EHG_CHP_E!K53+TI_EHG_H_E!K53+TI_EHG_EDHP!K53+TI_EHG_EB!K53+TI_EHG_EPS!K53+TI_EHG_DHEP!K53</f>
        <v>1478.5683576956142</v>
      </c>
      <c r="L53" s="10">
        <f>TI_EHG_E_E!L53+TI_EHG_CHP_E!L53+TI_EHG_H_E!L53+TI_EHG_EDHP!L53+TI_EHG_EB!L53+TI_EHG_EPS!L53+TI_EHG_DHEP!L53</f>
        <v>1335.6419604471191</v>
      </c>
      <c r="M53" s="10">
        <f>TI_EHG_E_E!M53+TI_EHG_CHP_E!M53+TI_EHG_H_E!M53+TI_EHG_EDHP!M53+TI_EHG_EB!M53+TI_EHG_EPS!M53+TI_EHG_DHEP!M53</f>
        <v>1709.6202923473779</v>
      </c>
      <c r="N53" s="10">
        <f>TI_EHG_E_E!N53+TI_EHG_CHP_E!N53+TI_EHG_H_E!N53+TI_EHG_EDHP!N53+TI_EHG_EB!N53+TI_EHG_EPS!N53+TI_EHG_DHEP!N53</f>
        <v>1266.3506448839212</v>
      </c>
      <c r="O53" s="10">
        <f>TI_EHG_E_E!O53+TI_EHG_CHP_E!O53+TI_EHG_H_E!O53+TI_EHG_EDHP!O53+TI_EHG_EB!O53+TI_EHG_EPS!O53+TI_EHG_DHEP!O53</f>
        <v>1037.5145313843509</v>
      </c>
      <c r="P53" s="10">
        <f>TI_EHG_E_E!P53+TI_EHG_CHP_E!P53+TI_EHG_H_E!P53+TI_EHG_EDHP!P53+TI_EHG_EB!P53+TI_EHG_EPS!P53+TI_EHG_DHEP!P53</f>
        <v>1286.0029234737751</v>
      </c>
      <c r="Q53" s="10">
        <f>TI_EHG_E_E!Q53+TI_EHG_CHP_E!Q53+TI_EHG_H_E!Q53+TI_EHG_EDHP!Q53+TI_EHG_EB!Q53+TI_EHG_EPS!Q53+TI_EHG_DHEP!Q53</f>
        <v>1616.902407566638</v>
      </c>
      <c r="R53" s="10">
        <f>TI_EHG_E_E!R53+TI_EHG_CHP_E!R53+TI_EHG_H_E!R53+TI_EHG_EDHP!R53+TI_EHG_EB!R53+TI_EHG_EPS!R53+TI_EHG_DHEP!R53</f>
        <v>1430.1012037833193</v>
      </c>
      <c r="S53" s="10">
        <f>TI_EHG_E_E!S53+TI_EHG_CHP_E!S53+TI_EHG_H_E!S53+TI_EHG_EDHP!S53+TI_EHG_EB!S53+TI_EHG_EPS!S53+TI_EHG_DHEP!S53</f>
        <v>1550.1467755803956</v>
      </c>
      <c r="T53" s="10">
        <f>TI_EHG_E_E!T53+TI_EHG_CHP_E!T53+TI_EHG_H_E!T53+TI_EHG_EDHP!T53+TI_EHG_EB!T53+TI_EHG_EPS!T53+TI_EHG_DHEP!T53</f>
        <v>1246.2989681857262</v>
      </c>
      <c r="U53" s="10">
        <f>TI_EHG_E_E!U53+TI_EHG_CHP_E!U53+TI_EHG_H_E!U53+TI_EHG_EDHP!U53+TI_EHG_EB!U53+TI_EHG_EPS!U53+TI_EHG_DHEP!U53</f>
        <v>1518.8483233018057</v>
      </c>
      <c r="V53" s="10">
        <f>TI_EHG_E_E!V53+TI_EHG_CHP_E!V53+TI_EHG_H_E!V53+TI_EHG_EDHP!V53+TI_EHG_EB!V53+TI_EHG_EPS!V53+TI_EHG_DHEP!V53</f>
        <v>1339.6923473774718</v>
      </c>
      <c r="W53" s="10">
        <f>TI_EHG_E_E!W53+TI_EHG_CHP_E!W53+TI_EHG_H_E!W53+TI_EHG_EDHP!W53+TI_EHG_EB!W53+TI_EHG_EPS!W53+TI_EHG_DHEP!W53</f>
        <v>1322.5488392089428</v>
      </c>
      <c r="X53" s="10">
        <f>TI_EHG_E_E!X53+TI_EHG_CHP_E!X53+TI_EHG_H_E!X53+TI_EHG_EDHP!X53+TI_EHG_EB!X53+TI_EHG_EPS!X53+TI_EHG_DHEP!X53</f>
        <v>1497.1574376612207</v>
      </c>
    </row>
    <row r="54" spans="1:24" ht="11.25" customHeight="1" x14ac:dyDescent="0.2">
      <c r="A54" s="42" t="s">
        <v>95</v>
      </c>
      <c r="B54" s="9" t="s">
        <v>96</v>
      </c>
      <c r="C54" s="10">
        <f>TI_EHG_E_E!C54+TI_EHG_CHP_E!C54+TI_EHG_H_E!C54+TI_EHG_EDHP!C54+TI_EHG_EB!C54+TI_EHG_EPS!C54+TI_EHG_DHEP!C54</f>
        <v>0</v>
      </c>
      <c r="D54" s="10">
        <f>TI_EHG_E_E!D54+TI_EHG_CHP_E!D54+TI_EHG_H_E!D54+TI_EHG_EDHP!D54+TI_EHG_EB!D54+TI_EHG_EPS!D54+TI_EHG_DHEP!D54</f>
        <v>0</v>
      </c>
      <c r="E54" s="10">
        <f>TI_EHG_E_E!E54+TI_EHG_CHP_E!E54+TI_EHG_H_E!E54+TI_EHG_EDHP!E54+TI_EHG_EB!E54+TI_EHG_EPS!E54+TI_EHG_DHEP!E54</f>
        <v>0</v>
      </c>
      <c r="F54" s="10">
        <f>TI_EHG_E_E!F54+TI_EHG_CHP_E!F54+TI_EHG_H_E!F54+TI_EHG_EDHP!F54+TI_EHG_EB!F54+TI_EHG_EPS!F54+TI_EHG_DHEP!F54</f>
        <v>0</v>
      </c>
      <c r="G54" s="10">
        <f>TI_EHG_E_E!G54+TI_EHG_CHP_E!G54+TI_EHG_H_E!G54+TI_EHG_EDHP!G54+TI_EHG_EB!G54+TI_EHG_EPS!G54+TI_EHG_DHEP!G54</f>
        <v>0</v>
      </c>
      <c r="H54" s="10">
        <f>TI_EHG_E_E!H54+TI_EHG_CHP_E!H54+TI_EHG_H_E!H54+TI_EHG_EDHP!H54+TI_EHG_EB!H54+TI_EHG_EPS!H54+TI_EHG_DHEP!H54</f>
        <v>0</v>
      </c>
      <c r="I54" s="10">
        <f>TI_EHG_E_E!I54+TI_EHG_CHP_E!I54+TI_EHG_H_E!I54+TI_EHG_EDHP!I54+TI_EHG_EB!I54+TI_EHG_EPS!I54+TI_EHG_DHEP!I54</f>
        <v>0</v>
      </c>
      <c r="J54" s="10">
        <f>TI_EHG_E_E!J54+TI_EHG_CHP_E!J54+TI_EHG_H_E!J54+TI_EHG_EDHP!J54+TI_EHG_EB!J54+TI_EHG_EPS!J54+TI_EHG_DHEP!J54</f>
        <v>0</v>
      </c>
      <c r="K54" s="10">
        <f>TI_EHG_E_E!K54+TI_EHG_CHP_E!K54+TI_EHG_H_E!K54+TI_EHG_EDHP!K54+TI_EHG_EB!K54+TI_EHG_EPS!K54+TI_EHG_DHEP!K54</f>
        <v>0</v>
      </c>
      <c r="L54" s="10">
        <f>TI_EHG_E_E!L54+TI_EHG_CHP_E!L54+TI_EHG_H_E!L54+TI_EHG_EDHP!L54+TI_EHG_EB!L54+TI_EHG_EPS!L54+TI_EHG_DHEP!L54</f>
        <v>0</v>
      </c>
      <c r="M54" s="10">
        <f>TI_EHG_E_E!M54+TI_EHG_CHP_E!M54+TI_EHG_H_E!M54+TI_EHG_EDHP!M54+TI_EHG_EB!M54+TI_EHG_EPS!M54+TI_EHG_DHEP!M54</f>
        <v>0</v>
      </c>
      <c r="N54" s="10">
        <f>TI_EHG_E_E!N54+TI_EHG_CHP_E!N54+TI_EHG_H_E!N54+TI_EHG_EDHP!N54+TI_EHG_EB!N54+TI_EHG_EPS!N54+TI_EHG_DHEP!N54</f>
        <v>0</v>
      </c>
      <c r="O54" s="10">
        <f>TI_EHG_E_E!O54+TI_EHG_CHP_E!O54+TI_EHG_H_E!O54+TI_EHG_EDHP!O54+TI_EHG_EB!O54+TI_EHG_EPS!O54+TI_EHG_DHEP!O54</f>
        <v>0</v>
      </c>
      <c r="P54" s="10">
        <f>TI_EHG_E_E!P54+TI_EHG_CHP_E!P54+TI_EHG_H_E!P54+TI_EHG_EDHP!P54+TI_EHG_EB!P54+TI_EHG_EPS!P54+TI_EHG_DHEP!P54</f>
        <v>0</v>
      </c>
      <c r="Q54" s="10">
        <f>TI_EHG_E_E!Q54+TI_EHG_CHP_E!Q54+TI_EHG_H_E!Q54+TI_EHG_EDHP!Q54+TI_EHG_EB!Q54+TI_EHG_EPS!Q54+TI_EHG_DHEP!Q54</f>
        <v>0</v>
      </c>
      <c r="R54" s="10">
        <f>TI_EHG_E_E!R54+TI_EHG_CHP_E!R54+TI_EHG_H_E!R54+TI_EHG_EDHP!R54+TI_EHG_EB!R54+TI_EHG_EPS!R54+TI_EHG_DHEP!R54</f>
        <v>0</v>
      </c>
      <c r="S54" s="10">
        <f>TI_EHG_E_E!S54+TI_EHG_CHP_E!S54+TI_EHG_H_E!S54+TI_EHG_EDHP!S54+TI_EHG_EB!S54+TI_EHG_EPS!S54+TI_EHG_DHEP!S54</f>
        <v>0</v>
      </c>
      <c r="T54" s="10">
        <f>TI_EHG_E_E!T54+TI_EHG_CHP_E!T54+TI_EHG_H_E!T54+TI_EHG_EDHP!T54+TI_EHG_EB!T54+TI_EHG_EPS!T54+TI_EHG_DHEP!T54</f>
        <v>0</v>
      </c>
      <c r="U54" s="10">
        <f>TI_EHG_E_E!U54+TI_EHG_CHP_E!U54+TI_EHG_H_E!U54+TI_EHG_EDHP!U54+TI_EHG_EB!U54+TI_EHG_EPS!U54+TI_EHG_DHEP!U54</f>
        <v>0</v>
      </c>
      <c r="V54" s="10">
        <f>TI_EHG_E_E!V54+TI_EHG_CHP_E!V54+TI_EHG_H_E!V54+TI_EHG_EDHP!V54+TI_EHG_EB!V54+TI_EHG_EPS!V54+TI_EHG_DHEP!V54</f>
        <v>0</v>
      </c>
      <c r="W54" s="10">
        <f>TI_EHG_E_E!W54+TI_EHG_CHP_E!W54+TI_EHG_H_E!W54+TI_EHG_EDHP!W54+TI_EHG_EB!W54+TI_EHG_EPS!W54+TI_EHG_DHEP!W54</f>
        <v>0</v>
      </c>
      <c r="X54" s="10">
        <f>TI_EHG_E_E!X54+TI_EHG_CHP_E!X54+TI_EHG_H_E!X54+TI_EHG_EDHP!X54+TI_EHG_EB!X54+TI_EHG_EPS!X54+TI_EHG_DHEP!X54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TI_EHG_E_E!C55+TI_EHG_CHP_E!C55+TI_EHG_H_E!C55+TI_EHG_EDHP!C55+TI_EHG_EB!C55+TI_EHG_EPS!C55+TI_EHG_DHEP!C55</f>
        <v>0</v>
      </c>
      <c r="D55" s="10">
        <f>TI_EHG_E_E!D55+TI_EHG_CHP_E!D55+TI_EHG_H_E!D55+TI_EHG_EDHP!D55+TI_EHG_EB!D55+TI_EHG_EPS!D55+TI_EHG_DHEP!D55</f>
        <v>0</v>
      </c>
      <c r="E55" s="10">
        <f>TI_EHG_E_E!E55+TI_EHG_CHP_E!E55+TI_EHG_H_E!E55+TI_EHG_EDHP!E55+TI_EHG_EB!E55+TI_EHG_EPS!E55+TI_EHG_DHEP!E55</f>
        <v>0</v>
      </c>
      <c r="F55" s="10">
        <f>TI_EHG_E_E!F55+TI_EHG_CHP_E!F55+TI_EHG_H_E!F55+TI_EHG_EDHP!F55+TI_EHG_EB!F55+TI_EHG_EPS!F55+TI_EHG_DHEP!F55</f>
        <v>0</v>
      </c>
      <c r="G55" s="10">
        <f>TI_EHG_E_E!G55+TI_EHG_CHP_E!G55+TI_EHG_H_E!G55+TI_EHG_EDHP!G55+TI_EHG_EB!G55+TI_EHG_EPS!G55+TI_EHG_DHEP!G55</f>
        <v>0</v>
      </c>
      <c r="H55" s="10">
        <f>TI_EHG_E_E!H55+TI_EHG_CHP_E!H55+TI_EHG_H_E!H55+TI_EHG_EDHP!H55+TI_EHG_EB!H55+TI_EHG_EPS!H55+TI_EHG_DHEP!H55</f>
        <v>1.9518486672398964E-2</v>
      </c>
      <c r="I55" s="10">
        <f>TI_EHG_E_E!I55+TI_EHG_CHP_E!I55+TI_EHG_H_E!I55+TI_EHG_EDHP!I55+TI_EHG_EB!I55+TI_EHG_EPS!I55+TI_EHG_DHEP!I55</f>
        <v>4.7807394668959578E-2</v>
      </c>
      <c r="J55" s="10">
        <f>TI_EHG_E_E!J55+TI_EHG_CHP_E!J55+TI_EHG_H_E!J55+TI_EHG_EDHP!J55+TI_EHG_EB!J55+TI_EHG_EPS!J55+TI_EHG_DHEP!J55</f>
        <v>0.21702493551160787</v>
      </c>
      <c r="K55" s="10">
        <f>TI_EHG_E_E!K55+TI_EHG_CHP_E!K55+TI_EHG_H_E!K55+TI_EHG_EDHP!K55+TI_EHG_EB!K55+TI_EHG_EPS!K55+TI_EHG_DHEP!K55</f>
        <v>0.42803095442820288</v>
      </c>
      <c r="L55" s="10">
        <f>TI_EHG_E_E!L55+TI_EHG_CHP_E!L55+TI_EHG_H_E!L55+TI_EHG_EDHP!L55+TI_EHG_EB!L55+TI_EHG_EPS!L55+TI_EHG_DHEP!L55</f>
        <v>0.77979363714531369</v>
      </c>
      <c r="M55" s="10">
        <f>TI_EHG_E_E!M55+TI_EHG_CHP_E!M55+TI_EHG_H_E!M55+TI_EHG_EDHP!M55+TI_EHG_EB!M55+TI_EHG_EPS!M55+TI_EHG_DHEP!M55</f>
        <v>26.341186586414445</v>
      </c>
      <c r="N55" s="10">
        <f>TI_EHG_E_E!N55+TI_EHG_CHP_E!N55+TI_EHG_H_E!N55+TI_EHG_EDHP!N55+TI_EHG_EB!N55+TI_EHG_EPS!N55+TI_EHG_DHEP!N55</f>
        <v>119.27773000859844</v>
      </c>
      <c r="O55" s="10">
        <f>TI_EHG_E_E!O55+TI_EHG_CHP_E!O55+TI_EHG_H_E!O55+TI_EHG_EDHP!O55+TI_EHG_EB!O55+TI_EHG_EPS!O55+TI_EHG_DHEP!O55</f>
        <v>226.98839208942391</v>
      </c>
      <c r="P55" s="10">
        <f>TI_EHG_E_E!P55+TI_EHG_CHP_E!P55+TI_EHG_H_E!P55+TI_EHG_EDHP!P55+TI_EHG_EB!P55+TI_EHG_EPS!P55+TI_EHG_DHEP!P55</f>
        <v>388.66809974204648</v>
      </c>
      <c r="Q55" s="10">
        <f>TI_EHG_E_E!Q55+TI_EHG_CHP_E!Q55+TI_EHG_H_E!Q55+TI_EHG_EDHP!Q55+TI_EHG_EB!Q55+TI_EHG_EPS!Q55+TI_EHG_DHEP!Q55</f>
        <v>533.18228718830596</v>
      </c>
      <c r="R55" s="10">
        <f>TI_EHG_E_E!R55+TI_EHG_CHP_E!R55+TI_EHG_H_E!R55+TI_EHG_EDHP!R55+TI_EHG_EB!R55+TI_EHG_EPS!R55+TI_EHG_DHEP!R55</f>
        <v>607.30266552020635</v>
      </c>
      <c r="S55" s="10">
        <f>TI_EHG_E_E!S55+TI_EHG_CHP_E!S55+TI_EHG_H_E!S55+TI_EHG_EDHP!S55+TI_EHG_EB!S55+TI_EHG_EPS!S55+TI_EHG_DHEP!S55</f>
        <v>566.63800515907133</v>
      </c>
      <c r="T55" s="10">
        <f>TI_EHG_E_E!T55+TI_EHG_CHP_E!T55+TI_EHG_H_E!T55+TI_EHG_EDHP!T55+TI_EHG_EB!T55+TI_EHG_EPS!T55+TI_EHG_DHEP!T55</f>
        <v>636.86173688736017</v>
      </c>
      <c r="U55" s="10">
        <f>TI_EHG_E_E!U55+TI_EHG_CHP_E!U55+TI_EHG_H_E!U55+TI_EHG_EDHP!U55+TI_EHG_EB!U55+TI_EHG_EPS!U55+TI_EHG_DHEP!U55</f>
        <v>543.61298366294056</v>
      </c>
      <c r="V55" s="10">
        <f>TI_EHG_E_E!V55+TI_EHG_CHP_E!V55+TI_EHG_H_E!V55+TI_EHG_EDHP!V55+TI_EHG_EB!V55+TI_EHG_EPS!V55+TI_EHG_DHEP!V55</f>
        <v>582.35674978503857</v>
      </c>
      <c r="W55" s="10">
        <f>TI_EHG_E_E!W55+TI_EHG_CHP_E!W55+TI_EHG_H_E!W55+TI_EHG_EDHP!W55+TI_EHG_EB!W55+TI_EHG_EPS!W55+TI_EHG_DHEP!W55</f>
        <v>597.20223559759233</v>
      </c>
      <c r="X55" s="10">
        <f>TI_EHG_E_E!X55+TI_EHG_CHP_E!X55+TI_EHG_H_E!X55+TI_EHG_EDHP!X55+TI_EHG_EB!X55+TI_EHG_EPS!X55+TI_EHG_DHEP!X55</f>
        <v>565.39552880481517</v>
      </c>
    </row>
    <row r="56" spans="1:24" ht="11.25" customHeight="1" x14ac:dyDescent="0.2">
      <c r="A56" s="42" t="s">
        <v>99</v>
      </c>
      <c r="B56" s="9" t="s">
        <v>100</v>
      </c>
      <c r="C56" s="10">
        <f>TI_EHG_E_E!C56+TI_EHG_CHP_E!C56+TI_EHG_H_E!C56+TI_EHG_EDHP!C56+TI_EHG_EB!C56+TI_EHG_EPS!C56+TI_EHG_DHEP!C56</f>
        <v>0</v>
      </c>
      <c r="D56" s="10">
        <f>TI_EHG_E_E!D56+TI_EHG_CHP_E!D56+TI_EHG_H_E!D56+TI_EHG_EDHP!D56+TI_EHG_EB!D56+TI_EHG_EPS!D56+TI_EHG_DHEP!D56</f>
        <v>0</v>
      </c>
      <c r="E56" s="10">
        <f>TI_EHG_E_E!E56+TI_EHG_CHP_E!E56+TI_EHG_H_E!E56+TI_EHG_EDHP!E56+TI_EHG_EB!E56+TI_EHG_EPS!E56+TI_EHG_DHEP!E56</f>
        <v>0</v>
      </c>
      <c r="F56" s="10">
        <f>TI_EHG_E_E!F56+TI_EHG_CHP_E!F56+TI_EHG_H_E!F56+TI_EHG_EDHP!F56+TI_EHG_EB!F56+TI_EHG_EPS!F56+TI_EHG_DHEP!F56</f>
        <v>0</v>
      </c>
      <c r="G56" s="10">
        <f>TI_EHG_E_E!G56+TI_EHG_CHP_E!G56+TI_EHG_H_E!G56+TI_EHG_EDHP!G56+TI_EHG_EB!G56+TI_EHG_EPS!G56+TI_EHG_DHEP!G56</f>
        <v>0</v>
      </c>
      <c r="H56" s="10">
        <f>TI_EHG_E_E!H56+TI_EHG_CHP_E!H56+TI_EHG_H_E!H56+TI_EHG_EDHP!H56+TI_EHG_EB!H56+TI_EHG_EPS!H56+TI_EHG_DHEP!H56</f>
        <v>0</v>
      </c>
      <c r="I56" s="10">
        <f>TI_EHG_E_E!I56+TI_EHG_CHP_E!I56+TI_EHG_H_E!I56+TI_EHG_EDHP!I56+TI_EHG_EB!I56+TI_EHG_EPS!I56+TI_EHG_DHEP!I56</f>
        <v>0</v>
      </c>
      <c r="J56" s="10">
        <f>TI_EHG_E_E!J56+TI_EHG_CHP_E!J56+TI_EHG_H_E!J56+TI_EHG_EDHP!J56+TI_EHG_EB!J56+TI_EHG_EPS!J56+TI_EHG_DHEP!J56</f>
        <v>0</v>
      </c>
      <c r="K56" s="10">
        <f>TI_EHG_E_E!K56+TI_EHG_CHP_E!K56+TI_EHG_H_E!K56+TI_EHG_EDHP!K56+TI_EHG_EB!K56+TI_EHG_EPS!K56+TI_EHG_DHEP!K56</f>
        <v>6.878761822871883E-4</v>
      </c>
      <c r="L56" s="10">
        <f>TI_EHG_E_E!L56+TI_EHG_CHP_E!L56+TI_EHG_H_E!L56+TI_EHG_EDHP!L56+TI_EHG_EB!L56+TI_EHG_EPS!L56+TI_EHG_DHEP!L56</f>
        <v>2.149613069647463E-3</v>
      </c>
      <c r="M56" s="10">
        <f>TI_EHG_E_E!M56+TI_EHG_CHP_E!M56+TI_EHG_H_E!M56+TI_EHG_EDHP!M56+TI_EHG_EB!M56+TI_EHG_EPS!M56+TI_EHG_DHEP!M56</f>
        <v>3.095442820292347E-3</v>
      </c>
      <c r="N56" s="10">
        <f>TI_EHG_E_E!N56+TI_EHG_CHP_E!N56+TI_EHG_H_E!N56+TI_EHG_EDHP!N56+TI_EHG_EB!N56+TI_EHG_EPS!N56+TI_EHG_DHEP!N56</f>
        <v>0.12269991401547721</v>
      </c>
      <c r="O56" s="10">
        <f>TI_EHG_E_E!O56+TI_EHG_CHP_E!O56+TI_EHG_H_E!O56+TI_EHG_EDHP!O56+TI_EHG_EB!O56+TI_EHG_EPS!O56+TI_EHG_DHEP!O56</f>
        <v>0.68770421324161646</v>
      </c>
      <c r="P56" s="10">
        <f>TI_EHG_E_E!P56+TI_EHG_CHP_E!P56+TI_EHG_H_E!P56+TI_EHG_EDHP!P56+TI_EHG_EB!P56+TI_EHG_EPS!P56+TI_EHG_DHEP!P56</f>
        <v>36.127429062768698</v>
      </c>
      <c r="Q56" s="10">
        <f>TI_EHG_E_E!Q56+TI_EHG_CHP_E!Q56+TI_EHG_H_E!Q56+TI_EHG_EDHP!Q56+TI_EHG_EB!Q56+TI_EHG_EPS!Q56+TI_EHG_DHEP!Q56</f>
        <v>138.95021496130698</v>
      </c>
      <c r="R56" s="10">
        <f>TI_EHG_E_E!R56+TI_EHG_CHP_E!R56+TI_EHG_H_E!R56+TI_EHG_EDHP!R56+TI_EHG_EB!R56+TI_EHG_EPS!R56+TI_EHG_DHEP!R56</f>
        <v>170.42132416165089</v>
      </c>
      <c r="S56" s="10">
        <f>TI_EHG_E_E!S56+TI_EHG_CHP_E!S56+TI_EHG_H_E!S56+TI_EHG_EDHP!S56+TI_EHG_EB!S56+TI_EHG_EPS!S56+TI_EHG_DHEP!S56</f>
        <v>156.46964746345662</v>
      </c>
      <c r="T56" s="10">
        <f>TI_EHG_E_E!T56+TI_EHG_CHP_E!T56+TI_EHG_H_E!T56+TI_EHG_EDHP!T56+TI_EHG_EB!T56+TI_EHG_EPS!T56+TI_EHG_DHEP!T56</f>
        <v>159.5592433361995</v>
      </c>
      <c r="U56" s="10">
        <f>TI_EHG_E_E!U56+TI_EHG_CHP_E!U56+TI_EHG_H_E!U56+TI_EHG_EDHP!U56+TI_EHG_EB!U56+TI_EHG_EPS!U56+TI_EHG_DHEP!U56</f>
        <v>152.2809114359415</v>
      </c>
      <c r="V56" s="10">
        <f>TI_EHG_E_E!V56+TI_EHG_CHP_E!V56+TI_EHG_H_E!V56+TI_EHG_EDHP!V56+TI_EHG_EB!V56+TI_EHG_EPS!V56+TI_EHG_DHEP!V56</f>
        <v>152.84737747205503</v>
      </c>
      <c r="W56" s="10">
        <f>TI_EHG_E_E!W56+TI_EHG_CHP_E!W56+TI_EHG_H_E!W56+TI_EHG_EDHP!W56+TI_EHG_EB!W56+TI_EHG_EPS!W56+TI_EHG_DHEP!W56</f>
        <v>149.04342218400686</v>
      </c>
      <c r="X56" s="10">
        <f>TI_EHG_E_E!X56+TI_EHG_CHP_E!X56+TI_EHG_H_E!X56+TI_EHG_EDHP!X56+TI_EHG_EB!X56+TI_EHG_EPS!X56+TI_EHG_DHEP!X56</f>
        <v>146.46173688736025</v>
      </c>
    </row>
    <row r="57" spans="1:24" ht="11.25" customHeight="1" x14ac:dyDescent="0.2">
      <c r="A57" s="42" t="s">
        <v>101</v>
      </c>
      <c r="B57" s="9" t="s">
        <v>102</v>
      </c>
      <c r="C57" s="10">
        <f>TI_EHG_E_E!C57+TI_EHG_CHP_E!C57+TI_EHG_H_E!C57+TI_EHG_EDHP!C57+TI_EHG_EB!C57+TI_EHG_EPS!C57+TI_EHG_DHEP!C57</f>
        <v>0</v>
      </c>
      <c r="D57" s="10">
        <f>TI_EHG_E_E!D57+TI_EHG_CHP_E!D57+TI_EHG_H_E!D57+TI_EHG_EDHP!D57+TI_EHG_EB!D57+TI_EHG_EPS!D57+TI_EHG_DHEP!D57</f>
        <v>0</v>
      </c>
      <c r="E57" s="10">
        <f>TI_EHG_E_E!E57+TI_EHG_CHP_E!E57+TI_EHG_H_E!E57+TI_EHG_EDHP!E57+TI_EHG_EB!E57+TI_EHG_EPS!E57+TI_EHG_DHEP!E57</f>
        <v>0</v>
      </c>
      <c r="F57" s="10">
        <f>TI_EHG_E_E!F57+TI_EHG_CHP_E!F57+TI_EHG_H_E!F57+TI_EHG_EDHP!F57+TI_EHG_EB!F57+TI_EHG_EPS!F57+TI_EHG_DHEP!F57</f>
        <v>0</v>
      </c>
      <c r="G57" s="10">
        <f>TI_EHG_E_E!G57+TI_EHG_CHP_E!G57+TI_EHG_H_E!G57+TI_EHG_EDHP!G57+TI_EHG_EB!G57+TI_EHG_EPS!G57+TI_EHG_DHEP!G57</f>
        <v>0</v>
      </c>
      <c r="H57" s="10">
        <f>TI_EHG_E_E!H57+TI_EHG_CHP_E!H57+TI_EHG_H_E!H57+TI_EHG_EDHP!H57+TI_EHG_EB!H57+TI_EHG_EPS!H57+TI_EHG_DHEP!H57</f>
        <v>0</v>
      </c>
      <c r="I57" s="10">
        <f>TI_EHG_E_E!I57+TI_EHG_CHP_E!I57+TI_EHG_H_E!I57+TI_EHG_EDHP!I57+TI_EHG_EB!I57+TI_EHG_EPS!I57+TI_EHG_DHEP!I57</f>
        <v>0</v>
      </c>
      <c r="J57" s="10">
        <f>TI_EHG_E_E!J57+TI_EHG_CHP_E!J57+TI_EHG_H_E!J57+TI_EHG_EDHP!J57+TI_EHG_EB!J57+TI_EHG_EPS!J57+TI_EHG_DHEP!J57</f>
        <v>0</v>
      </c>
      <c r="K57" s="10">
        <f>TI_EHG_E_E!K57+TI_EHG_CHP_E!K57+TI_EHG_H_E!K57+TI_EHG_EDHP!K57+TI_EHG_EB!K57+TI_EHG_EPS!K57+TI_EHG_DHEP!K57</f>
        <v>0</v>
      </c>
      <c r="L57" s="10">
        <f>TI_EHG_E_E!L57+TI_EHG_CHP_E!L57+TI_EHG_H_E!L57+TI_EHG_EDHP!L57+TI_EHG_EB!L57+TI_EHG_EPS!L57+TI_EHG_DHEP!L57</f>
        <v>0</v>
      </c>
      <c r="M57" s="10">
        <f>TI_EHG_E_E!M57+TI_EHG_CHP_E!M57+TI_EHG_H_E!M57+TI_EHG_EDHP!M57+TI_EHG_EB!M57+TI_EHG_EPS!M57+TI_EHG_DHEP!M57</f>
        <v>0</v>
      </c>
      <c r="N57" s="10">
        <f>TI_EHG_E_E!N57+TI_EHG_CHP_E!N57+TI_EHG_H_E!N57+TI_EHG_EDHP!N57+TI_EHG_EB!N57+TI_EHG_EPS!N57+TI_EHG_DHEP!N57</f>
        <v>0</v>
      </c>
      <c r="O57" s="10">
        <f>TI_EHG_E_E!O57+TI_EHG_CHP_E!O57+TI_EHG_H_E!O57+TI_EHG_EDHP!O57+TI_EHG_EB!O57+TI_EHG_EPS!O57+TI_EHG_DHEP!O57</f>
        <v>0</v>
      </c>
      <c r="P57" s="10">
        <f>TI_EHG_E_E!P57+TI_EHG_CHP_E!P57+TI_EHG_H_E!P57+TI_EHG_EDHP!P57+TI_EHG_EB!P57+TI_EHG_EPS!P57+TI_EHG_DHEP!P57</f>
        <v>0</v>
      </c>
      <c r="Q57" s="10">
        <f>TI_EHG_E_E!Q57+TI_EHG_CHP_E!Q57+TI_EHG_H_E!Q57+TI_EHG_EDHP!Q57+TI_EHG_EB!Q57+TI_EHG_EPS!Q57+TI_EHG_DHEP!Q57</f>
        <v>0</v>
      </c>
      <c r="R57" s="10">
        <f>TI_EHG_E_E!R57+TI_EHG_CHP_E!R57+TI_EHG_H_E!R57+TI_EHG_EDHP!R57+TI_EHG_EB!R57+TI_EHG_EPS!R57+TI_EHG_DHEP!R57</f>
        <v>0</v>
      </c>
      <c r="S57" s="10">
        <f>TI_EHG_E_E!S57+TI_EHG_CHP_E!S57+TI_EHG_H_E!S57+TI_EHG_EDHP!S57+TI_EHG_EB!S57+TI_EHG_EPS!S57+TI_EHG_DHEP!S57</f>
        <v>0</v>
      </c>
      <c r="T57" s="10">
        <f>TI_EHG_E_E!T57+TI_EHG_CHP_E!T57+TI_EHG_H_E!T57+TI_EHG_EDHP!T57+TI_EHG_EB!T57+TI_EHG_EPS!T57+TI_EHG_DHEP!T57</f>
        <v>0</v>
      </c>
      <c r="U57" s="10">
        <f>TI_EHG_E_E!U57+TI_EHG_CHP_E!U57+TI_EHG_H_E!U57+TI_EHG_EDHP!U57+TI_EHG_EB!U57+TI_EHG_EPS!U57+TI_EHG_DHEP!U57</f>
        <v>0</v>
      </c>
      <c r="V57" s="10">
        <f>TI_EHG_E_E!V57+TI_EHG_CHP_E!V57+TI_EHG_H_E!V57+TI_EHG_EDHP!V57+TI_EHG_EB!V57+TI_EHG_EPS!V57+TI_EHG_DHEP!V57</f>
        <v>0</v>
      </c>
      <c r="W57" s="10">
        <f>TI_EHG_E_E!W57+TI_EHG_CHP_E!W57+TI_EHG_H_E!W57+TI_EHG_EDHP!W57+TI_EHG_EB!W57+TI_EHG_EPS!W57+TI_EHG_DHEP!W57</f>
        <v>0</v>
      </c>
      <c r="X57" s="10">
        <f>TI_EHG_E_E!X57+TI_EHG_CHP_E!X57+TI_EHG_H_E!X57+TI_EHG_EDHP!X57+TI_EHG_EB!X57+TI_EHG_EPS!X57+TI_EHG_DHEP!X57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TI_EHG_E_E!C58+TI_EHG_CHP_E!C58+TI_EHG_H_E!C58+TI_EHG_EDHP!C58+TI_EHG_EB!C58+TI_EHG_EPS!C58+TI_EHG_DHEP!C58</f>
        <v>0</v>
      </c>
      <c r="D58" s="10">
        <f>TI_EHG_E_E!D58+TI_EHG_CHP_E!D58+TI_EHG_H_E!D58+TI_EHG_EDHP!D58+TI_EHG_EB!D58+TI_EHG_EPS!D58+TI_EHG_DHEP!D58</f>
        <v>0</v>
      </c>
      <c r="E58" s="10">
        <f>TI_EHG_E_E!E58+TI_EHG_CHP_E!E58+TI_EHG_H_E!E58+TI_EHG_EDHP!E58+TI_EHG_EB!E58+TI_EHG_EPS!E58+TI_EHG_DHEP!E58</f>
        <v>1.9345657781599312</v>
      </c>
      <c r="F58" s="10">
        <f>TI_EHG_E_E!F58+TI_EHG_CHP_E!F58+TI_EHG_H_E!F58+TI_EHG_EDHP!F58+TI_EHG_EB!F58+TI_EHG_EPS!F58+TI_EHG_DHEP!F58</f>
        <v>0.23886500429922619</v>
      </c>
      <c r="G58" s="10">
        <f>TI_EHG_E_E!G58+TI_EHG_CHP_E!G58+TI_EHG_H_E!G58+TI_EHG_EDHP!G58+TI_EHG_EB!G58+TI_EHG_EPS!G58+TI_EHG_DHEP!G58</f>
        <v>1.0987102321582116</v>
      </c>
      <c r="H58" s="10">
        <f>TI_EHG_E_E!H58+TI_EHG_CHP_E!H58+TI_EHG_H_E!H58+TI_EHG_EDHP!H58+TI_EHG_EB!H58+TI_EHG_EPS!H58+TI_EHG_DHEP!H58</f>
        <v>0.76431642304385206</v>
      </c>
      <c r="I58" s="10">
        <f>TI_EHG_E_E!I58+TI_EHG_CHP_E!I58+TI_EHG_H_E!I58+TI_EHG_EDHP!I58+TI_EHG_EB!I58+TI_EHG_EPS!I58+TI_EHG_DHEP!I58</f>
        <v>4.3947549441100602</v>
      </c>
      <c r="J58" s="10">
        <f>TI_EHG_E_E!J58+TI_EHG_CHP_E!J58+TI_EHG_H_E!J58+TI_EHG_EDHP!J58+TI_EHG_EB!J58+TI_EHG_EPS!J58+TI_EHG_DHEP!J58</f>
        <v>4.8246775580395527</v>
      </c>
      <c r="K58" s="10">
        <f>TI_EHG_E_E!K58+TI_EHG_CHP_E!K58+TI_EHG_H_E!K58+TI_EHG_EDHP!K58+TI_EHG_EB!K58+TI_EHG_EPS!K58+TI_EHG_DHEP!K58</f>
        <v>2.0540842648323294</v>
      </c>
      <c r="L58" s="10">
        <f>TI_EHG_E_E!L58+TI_EHG_CHP_E!L58+TI_EHG_H_E!L58+TI_EHG_EDHP!L58+TI_EHG_EB!L58+TI_EHG_EPS!L58+TI_EHG_DHEP!L58</f>
        <v>0.59716251074806537</v>
      </c>
      <c r="M58" s="10">
        <f>TI_EHG_E_E!M58+TI_EHG_CHP_E!M58+TI_EHG_H_E!M58+TI_EHG_EDHP!M58+TI_EHG_EB!M58+TI_EHG_EPS!M58+TI_EHG_DHEP!M58</f>
        <v>1.0987102321582114</v>
      </c>
      <c r="N58" s="10">
        <f>TI_EHG_E_E!N58+TI_EHG_CHP_E!N58+TI_EHG_H_E!N58+TI_EHG_EDHP!N58+TI_EHG_EB!N58+TI_EHG_EPS!N58+TI_EHG_DHEP!N58</f>
        <v>0.2149613069647463</v>
      </c>
      <c r="O58" s="10">
        <f>TI_EHG_E_E!O58+TI_EHG_CHP_E!O58+TI_EHG_H_E!O58+TI_EHG_EDHP!O58+TI_EHG_EB!O58+TI_EHG_EPS!O58+TI_EHG_DHEP!O58</f>
        <v>0.16715391229578669</v>
      </c>
      <c r="P58" s="10">
        <f>TI_EHG_E_E!P58+TI_EHG_CHP_E!P58+TI_EHG_H_E!P58+TI_EHG_EDHP!P58+TI_EHG_EB!P58+TI_EHG_EPS!P58+TI_EHG_DHEP!P58</f>
        <v>0.40601891659501288</v>
      </c>
      <c r="Q58" s="10">
        <f>TI_EHG_E_E!Q58+TI_EHG_CHP_E!Q58+TI_EHG_H_E!Q58+TI_EHG_EDHP!Q58+TI_EHG_EB!Q58+TI_EHG_EPS!Q58+TI_EHG_DHEP!Q58</f>
        <v>8.3118658641444529</v>
      </c>
      <c r="R58" s="10">
        <f>TI_EHG_E_E!R58+TI_EHG_CHP_E!R58+TI_EHG_H_E!R58+TI_EHG_EDHP!R58+TI_EHG_EB!R58+TI_EHG_EPS!R58+TI_EHG_DHEP!R58</f>
        <v>9.4343938091143595</v>
      </c>
      <c r="S58" s="10">
        <f>TI_EHG_E_E!S58+TI_EHG_CHP_E!S58+TI_EHG_H_E!S58+TI_EHG_EDHP!S58+TI_EHG_EB!S58+TI_EHG_EPS!S58+TI_EHG_DHEP!S58</f>
        <v>10.461392949269127</v>
      </c>
      <c r="T58" s="10">
        <f>TI_EHG_E_E!T58+TI_EHG_CHP_E!T58+TI_EHG_H_E!T58+TI_EHG_EDHP!T58+TI_EHG_EB!T58+TI_EHG_EPS!T58+TI_EHG_DHEP!T58</f>
        <v>15.62347377472055</v>
      </c>
      <c r="U58" s="10">
        <f>TI_EHG_E_E!U58+TI_EHG_CHP_E!U58+TI_EHG_H_E!U58+TI_EHG_EDHP!U58+TI_EHG_EB!U58+TI_EHG_EPS!U58+TI_EHG_DHEP!U58</f>
        <v>14.310662080825447</v>
      </c>
      <c r="V58" s="10">
        <f>TI_EHG_E_E!V58+TI_EHG_CHP_E!V58+TI_EHG_H_E!V58+TI_EHG_EDHP!V58+TI_EHG_EB!V58+TI_EHG_EPS!V58+TI_EHG_DHEP!V58</f>
        <v>14.75778159931212</v>
      </c>
      <c r="W58" s="10">
        <f>TI_EHG_E_E!W58+TI_EHG_CHP_E!W58+TI_EHG_H_E!W58+TI_EHG_EDHP!W58+TI_EHG_EB!W58+TI_EHG_EPS!W58+TI_EHG_DHEP!W58</f>
        <v>15.489853826311258</v>
      </c>
      <c r="X58" s="10">
        <f>TI_EHG_E_E!X58+TI_EHG_CHP_E!X58+TI_EHG_H_E!X58+TI_EHG_EDHP!X58+TI_EHG_EB!X58+TI_EHG_EPS!X58+TI_EHG_DHEP!X58</f>
        <v>17.44015477214101</v>
      </c>
    </row>
    <row r="59" spans="1:24" ht="11.25" customHeight="1" x14ac:dyDescent="0.2">
      <c r="A59" s="42" t="s">
        <v>105</v>
      </c>
      <c r="B59" s="9" t="s">
        <v>106</v>
      </c>
      <c r="C59" s="10">
        <f>TI_EHG_E_E!C59+TI_EHG_CHP_E!C59+TI_EHG_H_E!C59+TI_EHG_EDHP!C59+TI_EHG_EB!C59+TI_EHG_EPS!C59+TI_EHG_DHEP!C59</f>
        <v>26.273086844368013</v>
      </c>
      <c r="D59" s="10">
        <f>TI_EHG_E_E!D59+TI_EHG_CHP_E!D59+TI_EHG_H_E!D59+TI_EHG_EDHP!D59+TI_EHG_EB!D59+TI_EHG_EPS!D59+TI_EHG_DHEP!D59</f>
        <v>14.593465176268271</v>
      </c>
      <c r="E59" s="10">
        <f>TI_EHG_E_E!E59+TI_EHG_CHP_E!E59+TI_EHG_H_E!E59+TI_EHG_EDHP!E59+TI_EHG_EB!E59+TI_EHG_EPS!E59+TI_EHG_DHEP!E59</f>
        <v>90.044883920894222</v>
      </c>
      <c r="F59" s="10">
        <f>TI_EHG_E_E!F59+TI_EHG_CHP_E!F59+TI_EHG_H_E!F59+TI_EHG_EDHP!F59+TI_EHG_EB!F59+TI_EHG_EPS!F59+TI_EHG_DHEP!F59</f>
        <v>21.472226999140148</v>
      </c>
      <c r="G59" s="10">
        <f>TI_EHG_E_E!G59+TI_EHG_CHP_E!G59+TI_EHG_H_E!G59+TI_EHG_EDHP!G59+TI_EHG_EB!G59+TI_EHG_EPS!G59+TI_EHG_DHEP!G59</f>
        <v>69.814617368873598</v>
      </c>
      <c r="H59" s="10">
        <f>TI_EHG_E_E!H59+TI_EHG_CHP_E!H59+TI_EHG_H_E!H59+TI_EHG_EDHP!H59+TI_EHG_EB!H59+TI_EHG_EPS!H59+TI_EHG_DHEP!H59</f>
        <v>25.79535683576956</v>
      </c>
      <c r="I59" s="10">
        <f>TI_EHG_E_E!I59+TI_EHG_CHP_E!I59+TI_EHG_H_E!I59+TI_EHG_EDHP!I59+TI_EHG_EB!I59+TI_EHG_EPS!I59+TI_EHG_DHEP!I59</f>
        <v>89.113413585554596</v>
      </c>
      <c r="J59" s="10">
        <f>TI_EHG_E_E!J59+TI_EHG_CHP_E!J59+TI_EHG_H_E!J59+TI_EHG_EDHP!J59+TI_EHG_EB!J59+TI_EHG_EPS!J59+TI_EHG_DHEP!J59</f>
        <v>28.948065348237314</v>
      </c>
      <c r="K59" s="10">
        <f>TI_EHG_E_E!K59+TI_EHG_CHP_E!K59+TI_EHG_H_E!K59+TI_EHG_EDHP!K59+TI_EHG_EB!K59+TI_EHG_EPS!K59+TI_EHG_DHEP!K59</f>
        <v>32.48306104901117</v>
      </c>
      <c r="L59" s="10">
        <f>TI_EHG_E_E!L59+TI_EHG_CHP_E!L59+TI_EHG_H_E!L59+TI_EHG_EDHP!L59+TI_EHG_EB!L59+TI_EHG_EPS!L59+TI_EHG_DHEP!L59</f>
        <v>33.175752364574365</v>
      </c>
      <c r="M59" s="10">
        <f>TI_EHG_E_E!M59+TI_EHG_CHP_E!M59+TI_EHG_H_E!M59+TI_EHG_EDHP!M59+TI_EHG_EB!M59+TI_EHG_EPS!M59+TI_EHG_DHEP!M59</f>
        <v>62.434307824591571</v>
      </c>
      <c r="N59" s="10">
        <f>TI_EHG_E_E!N59+TI_EHG_CHP_E!N59+TI_EHG_H_E!N59+TI_EHG_EDHP!N59+TI_EHG_EB!N59+TI_EHG_EPS!N59+TI_EHG_DHEP!N59</f>
        <v>100.88847807394667</v>
      </c>
      <c r="O59" s="10">
        <f>TI_EHG_E_E!O59+TI_EHG_CHP_E!O59+TI_EHG_H_E!O59+TI_EHG_EDHP!O59+TI_EHG_EB!O59+TI_EHG_EPS!O59+TI_EHG_DHEP!O59</f>
        <v>89.113327601031813</v>
      </c>
      <c r="P59" s="10">
        <f>TI_EHG_E_E!P59+TI_EHG_CHP_E!P59+TI_EHG_H_E!P59+TI_EHG_EDHP!P59+TI_EHG_EB!P59+TI_EHG_EPS!P59+TI_EHG_DHEP!P59</f>
        <v>91.764488392089419</v>
      </c>
      <c r="Q59" s="10">
        <f>TI_EHG_E_E!Q59+TI_EHG_CHP_E!Q59+TI_EHG_H_E!Q59+TI_EHG_EDHP!Q59+TI_EHG_EB!Q59+TI_EHG_EPS!Q59+TI_EHG_DHEP!Q59</f>
        <v>175.31289767841787</v>
      </c>
      <c r="R59" s="10">
        <f>TI_EHG_E_E!R59+TI_EHG_CHP_E!R59+TI_EHG_H_E!R59+TI_EHG_EDHP!R59+TI_EHG_EB!R59+TI_EHG_EPS!R59+TI_EHG_DHEP!R59</f>
        <v>187.70885640584692</v>
      </c>
      <c r="S59" s="10">
        <f>TI_EHG_E_E!S59+TI_EHG_CHP_E!S59+TI_EHG_H_E!S59+TI_EHG_EDHP!S59+TI_EHG_EB!S59+TI_EHG_EPS!S59+TI_EHG_DHEP!S59</f>
        <v>193.63233018056746</v>
      </c>
      <c r="T59" s="10">
        <f>TI_EHG_E_E!T59+TI_EHG_CHP_E!T59+TI_EHG_H_E!T59+TI_EHG_EDHP!T59+TI_EHG_EB!T59+TI_EHG_EPS!T59+TI_EHG_DHEP!T59</f>
        <v>192.65365434221837</v>
      </c>
      <c r="U59" s="10">
        <f>TI_EHG_E_E!U59+TI_EHG_CHP_E!U59+TI_EHG_H_E!U59+TI_EHG_EDHP!U59+TI_EHG_EB!U59+TI_EHG_EPS!U59+TI_EHG_DHEP!U59</f>
        <v>171.24883920894237</v>
      </c>
      <c r="V59" s="10">
        <f>TI_EHG_E_E!V59+TI_EHG_CHP_E!V59+TI_EHG_H_E!V59+TI_EHG_EDHP!V59+TI_EHG_EB!V59+TI_EHG_EPS!V59+TI_EHG_DHEP!V59</f>
        <v>185.31117798796217</v>
      </c>
      <c r="W59" s="10">
        <f>TI_EHG_E_E!W59+TI_EHG_CHP_E!W59+TI_EHG_H_E!W59+TI_EHG_EDHP!W59+TI_EHG_EB!W59+TI_EHG_EPS!W59+TI_EHG_DHEP!W59</f>
        <v>186.83413585554598</v>
      </c>
      <c r="X59" s="10">
        <f>TI_EHG_E_E!X59+TI_EHG_CHP_E!X59+TI_EHG_H_E!X59+TI_EHG_EDHP!X59+TI_EHG_EB!X59+TI_EHG_EPS!X59+TI_EHG_DHEP!X59</f>
        <v>229.45932932072222</v>
      </c>
    </row>
    <row r="60" spans="1:24" ht="11.25" customHeight="1" x14ac:dyDescent="0.2">
      <c r="A60" s="42" t="s">
        <v>107</v>
      </c>
      <c r="B60" s="9" t="s">
        <v>108</v>
      </c>
      <c r="C60" s="10">
        <f>TI_EHG_E_E!C60+TI_EHG_CHP_E!C60+TI_EHG_H_E!C60+TI_EHG_EDHP!C60+TI_EHG_EB!C60+TI_EHG_EPS!C60+TI_EHG_DHEP!C60</f>
        <v>0</v>
      </c>
      <c r="D60" s="10">
        <f>TI_EHG_E_E!D60+TI_EHG_CHP_E!D60+TI_EHG_H_E!D60+TI_EHG_EDHP!D60+TI_EHG_EB!D60+TI_EHG_EPS!D60+TI_EHG_DHEP!D60</f>
        <v>0</v>
      </c>
      <c r="E60" s="10">
        <f>TI_EHG_E_E!E60+TI_EHG_CHP_E!E60+TI_EHG_H_E!E60+TI_EHG_EDHP!E60+TI_EHG_EB!E60+TI_EHG_EPS!E60+TI_EHG_DHEP!E60</f>
        <v>0</v>
      </c>
      <c r="F60" s="10">
        <f>TI_EHG_E_E!F60+TI_EHG_CHP_E!F60+TI_EHG_H_E!F60+TI_EHG_EDHP!F60+TI_EHG_EB!F60+TI_EHG_EPS!F60+TI_EHG_DHEP!F60</f>
        <v>0</v>
      </c>
      <c r="G60" s="10">
        <f>TI_EHG_E_E!G60+TI_EHG_CHP_E!G60+TI_EHG_H_E!G60+TI_EHG_EDHP!G60+TI_EHG_EB!G60+TI_EHG_EPS!G60+TI_EHG_DHEP!G60</f>
        <v>0</v>
      </c>
      <c r="H60" s="10">
        <f>TI_EHG_E_E!H60+TI_EHG_CHP_E!H60+TI_EHG_H_E!H60+TI_EHG_EDHP!H60+TI_EHG_EB!H60+TI_EHG_EPS!H60+TI_EHG_DHEP!H60</f>
        <v>0</v>
      </c>
      <c r="I60" s="10">
        <f>TI_EHG_E_E!I60+TI_EHG_CHP_E!I60+TI_EHG_H_E!I60+TI_EHG_EDHP!I60+TI_EHG_EB!I60+TI_EHG_EPS!I60+TI_EHG_DHEP!I60</f>
        <v>0</v>
      </c>
      <c r="J60" s="10">
        <f>TI_EHG_E_E!J60+TI_EHG_CHP_E!J60+TI_EHG_H_E!J60+TI_EHG_EDHP!J60+TI_EHG_EB!J60+TI_EHG_EPS!J60+TI_EHG_DHEP!J60</f>
        <v>0</v>
      </c>
      <c r="K60" s="10">
        <f>TI_EHG_E_E!K60+TI_EHG_CHP_E!K60+TI_EHG_H_E!K60+TI_EHG_EDHP!K60+TI_EHG_EB!K60+TI_EHG_EPS!K60+TI_EHG_DHEP!K60</f>
        <v>0</v>
      </c>
      <c r="L60" s="10">
        <f>TI_EHG_E_E!L60+TI_EHG_CHP_E!L60+TI_EHG_H_E!L60+TI_EHG_EDHP!L60+TI_EHG_EB!L60+TI_EHG_EPS!L60+TI_EHG_DHEP!L60</f>
        <v>0</v>
      </c>
      <c r="M60" s="10">
        <f>TI_EHG_E_E!M60+TI_EHG_CHP_E!M60+TI_EHG_H_E!M60+TI_EHG_EDHP!M60+TI_EHG_EB!M60+TI_EHG_EPS!M60+TI_EHG_DHEP!M60</f>
        <v>0</v>
      </c>
      <c r="N60" s="10">
        <f>TI_EHG_E_E!N60+TI_EHG_CHP_E!N60+TI_EHG_H_E!N60+TI_EHG_EDHP!N60+TI_EHG_EB!N60+TI_EHG_EPS!N60+TI_EHG_DHEP!N60</f>
        <v>0</v>
      </c>
      <c r="O60" s="10">
        <f>TI_EHG_E_E!O60+TI_EHG_CHP_E!O60+TI_EHG_H_E!O60+TI_EHG_EDHP!O60+TI_EHG_EB!O60+TI_EHG_EPS!O60+TI_EHG_DHEP!O60</f>
        <v>0</v>
      </c>
      <c r="P60" s="10">
        <f>TI_EHG_E_E!P60+TI_EHG_CHP_E!P60+TI_EHG_H_E!P60+TI_EHG_EDHP!P60+TI_EHG_EB!P60+TI_EHG_EPS!P60+TI_EHG_DHEP!P60</f>
        <v>0</v>
      </c>
      <c r="Q60" s="10">
        <f>TI_EHG_E_E!Q60+TI_EHG_CHP_E!Q60+TI_EHG_H_E!Q60+TI_EHG_EDHP!Q60+TI_EHG_EB!Q60+TI_EHG_EPS!Q60+TI_EHG_DHEP!Q60</f>
        <v>0</v>
      </c>
      <c r="R60" s="10">
        <f>TI_EHG_E_E!R60+TI_EHG_CHP_E!R60+TI_EHG_H_E!R60+TI_EHG_EDHP!R60+TI_EHG_EB!R60+TI_EHG_EPS!R60+TI_EHG_DHEP!R60</f>
        <v>0</v>
      </c>
      <c r="S60" s="10">
        <f>TI_EHG_E_E!S60+TI_EHG_CHP_E!S60+TI_EHG_H_E!S60+TI_EHG_EDHP!S60+TI_EHG_EB!S60+TI_EHG_EPS!S60+TI_EHG_DHEP!S60</f>
        <v>0</v>
      </c>
      <c r="T60" s="10">
        <f>TI_EHG_E_E!T60+TI_EHG_CHP_E!T60+TI_EHG_H_E!T60+TI_EHG_EDHP!T60+TI_EHG_EB!T60+TI_EHG_EPS!T60+TI_EHG_DHEP!T60</f>
        <v>0</v>
      </c>
      <c r="U60" s="10">
        <f>TI_EHG_E_E!U60+TI_EHG_CHP_E!U60+TI_EHG_H_E!U60+TI_EHG_EDHP!U60+TI_EHG_EB!U60+TI_EHG_EPS!U60+TI_EHG_DHEP!U60</f>
        <v>0</v>
      </c>
      <c r="V60" s="10">
        <f>TI_EHG_E_E!V60+TI_EHG_CHP_E!V60+TI_EHG_H_E!V60+TI_EHG_EDHP!V60+TI_EHG_EB!V60+TI_EHG_EPS!V60+TI_EHG_DHEP!V60</f>
        <v>0</v>
      </c>
      <c r="W60" s="10">
        <f>TI_EHG_E_E!W60+TI_EHG_CHP_E!W60+TI_EHG_H_E!W60+TI_EHG_EDHP!W60+TI_EHG_EB!W60+TI_EHG_EPS!W60+TI_EHG_DHEP!W60</f>
        <v>0</v>
      </c>
      <c r="X60" s="10">
        <f>TI_EHG_E_E!X60+TI_EHG_CHP_E!X60+TI_EHG_H_E!X60+TI_EHG_EDHP!X60+TI_EHG_EB!X60+TI_EHG_EPS!X60+TI_EHG_DHEP!X60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TI_EHG_E_E!C61+TI_EHG_CHP_E!C61+TI_EHG_H_E!C61+TI_EHG_EDHP!C61+TI_EHG_EB!C61+TI_EHG_EPS!C61+TI_EHG_DHEP!C61</f>
        <v>0</v>
      </c>
      <c r="D61" s="10">
        <f>TI_EHG_E_E!D61+TI_EHG_CHP_E!D61+TI_EHG_H_E!D61+TI_EHG_EDHP!D61+TI_EHG_EB!D61+TI_EHG_EPS!D61+TI_EHG_DHEP!D61</f>
        <v>0</v>
      </c>
      <c r="E61" s="10">
        <f>TI_EHG_E_E!E61+TI_EHG_CHP_E!E61+TI_EHG_H_E!E61+TI_EHG_EDHP!E61+TI_EHG_EB!E61+TI_EHG_EPS!E61+TI_EHG_DHEP!E61</f>
        <v>0.7165090283748925</v>
      </c>
      <c r="F61" s="10">
        <f>TI_EHG_E_E!F61+TI_EHG_CHP_E!F61+TI_EHG_H_E!F61+TI_EHG_EDHP!F61+TI_EHG_EB!F61+TI_EHG_EPS!F61+TI_EHG_DHEP!F61</f>
        <v>0</v>
      </c>
      <c r="G61" s="10">
        <f>TI_EHG_E_E!G61+TI_EHG_CHP_E!G61+TI_EHG_H_E!G61+TI_EHG_EDHP!G61+TI_EHG_EB!G61+TI_EHG_EPS!G61+TI_EHG_DHEP!G61</f>
        <v>0</v>
      </c>
      <c r="H61" s="10">
        <f>TI_EHG_E_E!H61+TI_EHG_CHP_E!H61+TI_EHG_H_E!H61+TI_EHG_EDHP!H61+TI_EHG_EB!H61+TI_EHG_EPS!H61+TI_EHG_DHEP!H61</f>
        <v>0</v>
      </c>
      <c r="I61" s="10">
        <f>TI_EHG_E_E!I61+TI_EHG_CHP_E!I61+TI_EHG_H_E!I61+TI_EHG_EDHP!I61+TI_EHG_EB!I61+TI_EHG_EPS!I61+TI_EHG_DHEP!I61</f>
        <v>0</v>
      </c>
      <c r="J61" s="10">
        <f>TI_EHG_E_E!J61+TI_EHG_CHP_E!J61+TI_EHG_H_E!J61+TI_EHG_EDHP!J61+TI_EHG_EB!J61+TI_EHG_EPS!J61+TI_EHG_DHEP!J61</f>
        <v>0.57325881341358542</v>
      </c>
      <c r="K61" s="10">
        <f>TI_EHG_E_E!K61+TI_EHG_CHP_E!K61+TI_EHG_H_E!K61+TI_EHG_EDHP!K61+TI_EHG_EB!K61+TI_EHG_EPS!K61+TI_EHG_DHEP!K61</f>
        <v>0.64479793637145311</v>
      </c>
      <c r="L61" s="10">
        <f>TI_EHG_E_E!L61+TI_EHG_CHP_E!L61+TI_EHG_H_E!L61+TI_EHG_EDHP!L61+TI_EHG_EB!L61+TI_EHG_EPS!L61+TI_EHG_DHEP!L61</f>
        <v>0.66878761822871879</v>
      </c>
      <c r="M61" s="10">
        <f>TI_EHG_E_E!M61+TI_EHG_CHP_E!M61+TI_EHG_H_E!M61+TI_EHG_EDHP!M61+TI_EHG_EB!M61+TI_EHG_EPS!M61+TI_EHG_DHEP!M61</f>
        <v>0.66878761822871891</v>
      </c>
      <c r="N61" s="10">
        <f>TI_EHG_E_E!N61+TI_EHG_CHP_E!N61+TI_EHG_H_E!N61+TI_EHG_EDHP!N61+TI_EHG_EB!N61+TI_EHG_EPS!N61+TI_EHG_DHEP!N61</f>
        <v>3.343766122098021</v>
      </c>
      <c r="O61" s="10">
        <f>TI_EHG_E_E!O61+TI_EHG_CHP_E!O61+TI_EHG_H_E!O61+TI_EHG_EDHP!O61+TI_EHG_EB!O61+TI_EHG_EPS!O61+TI_EHG_DHEP!O61</f>
        <v>22.260447119518481</v>
      </c>
      <c r="P61" s="10">
        <f>TI_EHG_E_E!P61+TI_EHG_CHP_E!P61+TI_EHG_H_E!P61+TI_EHG_EDHP!P61+TI_EHG_EB!P61+TI_EHG_EPS!P61+TI_EHG_DHEP!P61</f>
        <v>10.48529664660361</v>
      </c>
      <c r="Q61" s="10">
        <f>TI_EHG_E_E!Q61+TI_EHG_CHP_E!Q61+TI_EHG_H_E!Q61+TI_EHG_EDHP!Q61+TI_EHG_EB!Q61+TI_EHG_EPS!Q61+TI_EHG_DHEP!Q61</f>
        <v>14.569647463456576</v>
      </c>
      <c r="R61" s="10">
        <f>TI_EHG_E_E!R61+TI_EHG_CHP_E!R61+TI_EHG_H_E!R61+TI_EHG_EDHP!R61+TI_EHG_EB!R61+TI_EHG_EPS!R61+TI_EHG_DHEP!R61</f>
        <v>14.593465176268269</v>
      </c>
      <c r="S61" s="10">
        <f>TI_EHG_E_E!S61+TI_EHG_CHP_E!S61+TI_EHG_H_E!S61+TI_EHG_EDHP!S61+TI_EHG_EB!S61+TI_EHG_EPS!S61+TI_EHG_DHEP!S61</f>
        <v>11.990025795356834</v>
      </c>
      <c r="T61" s="10">
        <f>TI_EHG_E_E!T61+TI_EHG_CHP_E!T61+TI_EHG_H_E!T61+TI_EHG_EDHP!T61+TI_EHG_EB!T61+TI_EHG_EPS!T61+TI_EHG_DHEP!T61</f>
        <v>12.933276010318142</v>
      </c>
      <c r="U61" s="10">
        <f>TI_EHG_E_E!U61+TI_EHG_CHP_E!U61+TI_EHG_H_E!U61+TI_EHG_EDHP!U61+TI_EHG_EB!U61+TI_EHG_EPS!U61+TI_EHG_DHEP!U61</f>
        <v>13.859501289767842</v>
      </c>
      <c r="V61" s="10">
        <f>TI_EHG_E_E!V61+TI_EHG_CHP_E!V61+TI_EHG_H_E!V61+TI_EHG_EDHP!V61+TI_EHG_EB!V61+TI_EHG_EPS!V61+TI_EHG_DHEP!V61</f>
        <v>12.001031814273428</v>
      </c>
      <c r="W61" s="10">
        <f>TI_EHG_E_E!W61+TI_EHG_CHP_E!W61+TI_EHG_H_E!W61+TI_EHG_EDHP!W61+TI_EHG_EB!W61+TI_EHG_EPS!W61+TI_EHG_DHEP!W61</f>
        <v>13.981169389509887</v>
      </c>
      <c r="X61" s="10">
        <f>TI_EHG_E_E!X61+TI_EHG_CHP_E!X61+TI_EHG_H_E!X61+TI_EHG_EDHP!X61+TI_EHG_EB!X61+TI_EHG_EPS!X61+TI_EHG_DHEP!X61</f>
        <v>20.526569217540839</v>
      </c>
    </row>
    <row r="62" spans="1:24" ht="11.25" customHeight="1" x14ac:dyDescent="0.2">
      <c r="A62" s="42" t="s">
        <v>111</v>
      </c>
      <c r="B62" s="9" t="s">
        <v>112</v>
      </c>
      <c r="C62" s="10">
        <f>TI_EHG_E_E!C62+TI_EHG_CHP_E!C62+TI_EHG_H_E!C62+TI_EHG_EDHP!C62+TI_EHG_EB!C62+TI_EHG_EPS!C62+TI_EHG_DHEP!C62</f>
        <v>0</v>
      </c>
      <c r="D62" s="10">
        <f>TI_EHG_E_E!D62+TI_EHG_CHP_E!D62+TI_EHG_H_E!D62+TI_EHG_EDHP!D62+TI_EHG_EB!D62+TI_EHG_EPS!D62+TI_EHG_DHEP!D62</f>
        <v>0</v>
      </c>
      <c r="E62" s="10">
        <f>TI_EHG_E_E!E62+TI_EHG_CHP_E!E62+TI_EHG_H_E!E62+TI_EHG_EDHP!E62+TI_EHG_EB!E62+TI_EHG_EPS!E62+TI_EHG_DHEP!E62</f>
        <v>0</v>
      </c>
      <c r="F62" s="10">
        <f>TI_EHG_E_E!F62+TI_EHG_CHP_E!F62+TI_EHG_H_E!F62+TI_EHG_EDHP!F62+TI_EHG_EB!F62+TI_EHG_EPS!F62+TI_EHG_DHEP!F62</f>
        <v>0</v>
      </c>
      <c r="G62" s="10">
        <f>TI_EHG_E_E!G62+TI_EHG_CHP_E!G62+TI_EHG_H_E!G62+TI_EHG_EDHP!G62+TI_EHG_EB!G62+TI_EHG_EPS!G62+TI_EHG_DHEP!G62</f>
        <v>0</v>
      </c>
      <c r="H62" s="10">
        <f>TI_EHG_E_E!H62+TI_EHG_CHP_E!H62+TI_EHG_H_E!H62+TI_EHG_EDHP!H62+TI_EHG_EB!H62+TI_EHG_EPS!H62+TI_EHG_DHEP!H62</f>
        <v>0</v>
      </c>
      <c r="I62" s="10">
        <f>TI_EHG_E_E!I62+TI_EHG_CHP_E!I62+TI_EHG_H_E!I62+TI_EHG_EDHP!I62+TI_EHG_EB!I62+TI_EHG_EPS!I62+TI_EHG_DHEP!I62</f>
        <v>0</v>
      </c>
      <c r="J62" s="10">
        <f>TI_EHG_E_E!J62+TI_EHG_CHP_E!J62+TI_EHG_H_E!J62+TI_EHG_EDHP!J62+TI_EHG_EB!J62+TI_EHG_EPS!J62+TI_EHG_DHEP!J62</f>
        <v>0</v>
      </c>
      <c r="K62" s="10">
        <f>TI_EHG_E_E!K62+TI_EHG_CHP_E!K62+TI_EHG_H_E!K62+TI_EHG_EDHP!K62+TI_EHG_EB!K62+TI_EHG_EPS!K62+TI_EHG_DHEP!K62</f>
        <v>0</v>
      </c>
      <c r="L62" s="10">
        <f>TI_EHG_E_E!L62+TI_EHG_CHP_E!L62+TI_EHG_H_E!L62+TI_EHG_EDHP!L62+TI_EHG_EB!L62+TI_EHG_EPS!L62+TI_EHG_DHEP!L62</f>
        <v>0</v>
      </c>
      <c r="M62" s="10">
        <f>TI_EHG_E_E!M62+TI_EHG_CHP_E!M62+TI_EHG_H_E!M62+TI_EHG_EDHP!M62+TI_EHG_EB!M62+TI_EHG_EPS!M62+TI_EHG_DHEP!M62</f>
        <v>0</v>
      </c>
      <c r="N62" s="10">
        <f>TI_EHG_E_E!N62+TI_EHG_CHP_E!N62+TI_EHG_H_E!N62+TI_EHG_EDHP!N62+TI_EHG_EB!N62+TI_EHG_EPS!N62+TI_EHG_DHEP!N62</f>
        <v>0</v>
      </c>
      <c r="O62" s="10">
        <f>TI_EHG_E_E!O62+TI_EHG_CHP_E!O62+TI_EHG_H_E!O62+TI_EHG_EDHP!O62+TI_EHG_EB!O62+TI_EHG_EPS!O62+TI_EHG_DHEP!O62</f>
        <v>0</v>
      </c>
      <c r="P62" s="10">
        <f>TI_EHG_E_E!P62+TI_EHG_CHP_E!P62+TI_EHG_H_E!P62+TI_EHG_EDHP!P62+TI_EHG_EB!P62+TI_EHG_EPS!P62+TI_EHG_DHEP!P62</f>
        <v>0</v>
      </c>
      <c r="Q62" s="10">
        <f>TI_EHG_E_E!Q62+TI_EHG_CHP_E!Q62+TI_EHG_H_E!Q62+TI_EHG_EDHP!Q62+TI_EHG_EB!Q62+TI_EHG_EPS!Q62+TI_EHG_DHEP!Q62</f>
        <v>0.9792777300085983</v>
      </c>
      <c r="R62" s="10">
        <f>TI_EHG_E_E!R62+TI_EHG_CHP_E!R62+TI_EHG_H_E!R62+TI_EHG_EDHP!R62+TI_EHG_EB!R62+TI_EHG_EPS!R62+TI_EHG_DHEP!R62</f>
        <v>0.16715391229578669</v>
      </c>
      <c r="S62" s="10">
        <f>TI_EHG_E_E!S62+TI_EHG_CHP_E!S62+TI_EHG_H_E!S62+TI_EHG_EDHP!S62+TI_EHG_EB!S62+TI_EHG_EPS!S62+TI_EHG_DHEP!S62</f>
        <v>2.3903697334479789E-2</v>
      </c>
      <c r="T62" s="10">
        <f>TI_EHG_E_E!T62+TI_EHG_CHP_E!T62+TI_EHG_H_E!T62+TI_EHG_EDHP!T62+TI_EHG_EB!T62+TI_EHG_EPS!T62+TI_EHG_DHEP!T62</f>
        <v>1.2295786758383489E-2</v>
      </c>
      <c r="U62" s="10">
        <f>TI_EHG_E_E!U62+TI_EHG_CHP_E!U62+TI_EHG_H_E!U62+TI_EHG_EDHP!U62+TI_EHG_EB!U62+TI_EHG_EPS!U62+TI_EHG_DHEP!U62</f>
        <v>1.143594153052451E-2</v>
      </c>
      <c r="V62" s="10">
        <f>TI_EHG_E_E!V62+TI_EHG_CHP_E!V62+TI_EHG_H_E!V62+TI_EHG_EDHP!V62+TI_EHG_EB!V62+TI_EHG_EPS!V62+TI_EHG_DHEP!V62</f>
        <v>0</v>
      </c>
      <c r="W62" s="10">
        <f>TI_EHG_E_E!W62+TI_EHG_CHP_E!W62+TI_EHG_H_E!W62+TI_EHG_EDHP!W62+TI_EHG_EB!W62+TI_EHG_EPS!W62+TI_EHG_DHEP!W62</f>
        <v>0</v>
      </c>
      <c r="X62" s="10">
        <f>TI_EHG_E_E!X62+TI_EHG_CHP_E!X62+TI_EHG_H_E!X62+TI_EHG_EDHP!X62+TI_EHG_EB!X62+TI_EHG_EPS!X62+TI_EHG_DHEP!X62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TI_EHG_E_E!C63+TI_EHG_CHP_E!C63+TI_EHG_H_E!C63+TI_EHG_EDHP!C63+TI_EHG_EB!C63+TI_EHG_EPS!C63+TI_EHG_DHEP!C63</f>
        <v>0</v>
      </c>
      <c r="D63" s="10">
        <f>TI_EHG_E_E!D63+TI_EHG_CHP_E!D63+TI_EHG_H_E!D63+TI_EHG_EDHP!D63+TI_EHG_EB!D63+TI_EHG_EPS!D63+TI_EHG_DHEP!D63</f>
        <v>0</v>
      </c>
      <c r="E63" s="10">
        <f>TI_EHG_E_E!E63+TI_EHG_CHP_E!E63+TI_EHG_H_E!E63+TI_EHG_EDHP!E63+TI_EHG_EB!E63+TI_EHG_EPS!E63+TI_EHG_DHEP!E63</f>
        <v>0</v>
      </c>
      <c r="F63" s="10">
        <f>TI_EHG_E_E!F63+TI_EHG_CHP_E!F63+TI_EHG_H_E!F63+TI_EHG_EDHP!F63+TI_EHG_EB!F63+TI_EHG_EPS!F63+TI_EHG_DHEP!F63</f>
        <v>0</v>
      </c>
      <c r="G63" s="10">
        <f>TI_EHG_E_E!G63+TI_EHG_CHP_E!G63+TI_EHG_H_E!G63+TI_EHG_EDHP!G63+TI_EHG_EB!G63+TI_EHG_EPS!G63+TI_EHG_DHEP!G63</f>
        <v>0</v>
      </c>
      <c r="H63" s="10">
        <f>TI_EHG_E_E!H63+TI_EHG_CHP_E!H63+TI_EHG_H_E!H63+TI_EHG_EDHP!H63+TI_EHG_EB!H63+TI_EHG_EPS!H63+TI_EHG_DHEP!H63</f>
        <v>0</v>
      </c>
      <c r="I63" s="10">
        <f>TI_EHG_E_E!I63+TI_EHG_CHP_E!I63+TI_EHG_H_E!I63+TI_EHG_EDHP!I63+TI_EHG_EB!I63+TI_EHG_EPS!I63+TI_EHG_DHEP!I63</f>
        <v>0</v>
      </c>
      <c r="J63" s="10">
        <f>TI_EHG_E_E!J63+TI_EHG_CHP_E!J63+TI_EHG_H_E!J63+TI_EHG_EDHP!J63+TI_EHG_EB!J63+TI_EHG_EPS!J63+TI_EHG_DHEP!J63</f>
        <v>0</v>
      </c>
      <c r="K63" s="10">
        <f>TI_EHG_E_E!K63+TI_EHG_CHP_E!K63+TI_EHG_H_E!K63+TI_EHG_EDHP!K63+TI_EHG_EB!K63+TI_EHG_EPS!K63+TI_EHG_DHEP!K63</f>
        <v>0</v>
      </c>
      <c r="L63" s="10">
        <f>TI_EHG_E_E!L63+TI_EHG_CHP_E!L63+TI_EHG_H_E!L63+TI_EHG_EDHP!L63+TI_EHG_EB!L63+TI_EHG_EPS!L63+TI_EHG_DHEP!L63</f>
        <v>0</v>
      </c>
      <c r="M63" s="10">
        <f>TI_EHG_E_E!M63+TI_EHG_CHP_E!M63+TI_EHG_H_E!M63+TI_EHG_EDHP!M63+TI_EHG_EB!M63+TI_EHG_EPS!M63+TI_EHG_DHEP!M63</f>
        <v>0</v>
      </c>
      <c r="N63" s="10">
        <f>TI_EHG_E_E!N63+TI_EHG_CHP_E!N63+TI_EHG_H_E!N63+TI_EHG_EDHP!N63+TI_EHG_EB!N63+TI_EHG_EPS!N63+TI_EHG_DHEP!N63</f>
        <v>0</v>
      </c>
      <c r="O63" s="10">
        <f>TI_EHG_E_E!O63+TI_EHG_CHP_E!O63+TI_EHG_H_E!O63+TI_EHG_EDHP!O63+TI_EHG_EB!O63+TI_EHG_EPS!O63+TI_EHG_DHEP!O63</f>
        <v>0</v>
      </c>
      <c r="P63" s="10">
        <f>TI_EHG_E_E!P63+TI_EHG_CHP_E!P63+TI_EHG_H_E!P63+TI_EHG_EDHP!P63+TI_EHG_EB!P63+TI_EHG_EPS!P63+TI_EHG_DHEP!P63</f>
        <v>0</v>
      </c>
      <c r="Q63" s="10">
        <f>TI_EHG_E_E!Q63+TI_EHG_CHP_E!Q63+TI_EHG_H_E!Q63+TI_EHG_EDHP!Q63+TI_EHG_EB!Q63+TI_EHG_EPS!Q63+TI_EHG_DHEP!Q63</f>
        <v>0</v>
      </c>
      <c r="R63" s="10">
        <f>TI_EHG_E_E!R63+TI_EHG_CHP_E!R63+TI_EHG_H_E!R63+TI_EHG_EDHP!R63+TI_EHG_EB!R63+TI_EHG_EPS!R63+TI_EHG_DHEP!R63</f>
        <v>0</v>
      </c>
      <c r="S63" s="10">
        <f>TI_EHG_E_E!S63+TI_EHG_CHP_E!S63+TI_EHG_H_E!S63+TI_EHG_EDHP!S63+TI_EHG_EB!S63+TI_EHG_EPS!S63+TI_EHG_DHEP!S63</f>
        <v>0</v>
      </c>
      <c r="T63" s="10">
        <f>TI_EHG_E_E!T63+TI_EHG_CHP_E!T63+TI_EHG_H_E!T63+TI_EHG_EDHP!T63+TI_EHG_EB!T63+TI_EHG_EPS!T63+TI_EHG_DHEP!T63</f>
        <v>0</v>
      </c>
      <c r="U63" s="10">
        <f>TI_EHG_E_E!U63+TI_EHG_CHP_E!U63+TI_EHG_H_E!U63+TI_EHG_EDHP!U63+TI_EHG_EB!U63+TI_EHG_EPS!U63+TI_EHG_DHEP!U63</f>
        <v>0</v>
      </c>
      <c r="V63" s="10">
        <f>TI_EHG_E_E!V63+TI_EHG_CHP_E!V63+TI_EHG_H_E!V63+TI_EHG_EDHP!V63+TI_EHG_EB!V63+TI_EHG_EPS!V63+TI_EHG_DHEP!V63</f>
        <v>0</v>
      </c>
      <c r="W63" s="10">
        <f>TI_EHG_E_E!W63+TI_EHG_CHP_E!W63+TI_EHG_H_E!W63+TI_EHG_EDHP!W63+TI_EHG_EB!W63+TI_EHG_EPS!W63+TI_EHG_DHEP!W63</f>
        <v>0</v>
      </c>
      <c r="X63" s="10">
        <f>TI_EHG_E_E!X63+TI_EHG_CHP_E!X63+TI_EHG_H_E!X63+TI_EHG_EDHP!X63+TI_EHG_EB!X63+TI_EHG_EPS!X63+TI_EHG_DHEP!X63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TI_EHG_E_E!C64+TI_EHG_CHP_E!C64+TI_EHG_H_E!C64+TI_EHG_EDHP!C64+TI_EHG_EB!C64+TI_EHG_EPS!C64+TI_EHG_DHEP!C64</f>
        <v>0</v>
      </c>
      <c r="D64" s="10">
        <f>TI_EHG_E_E!D64+TI_EHG_CHP_E!D64+TI_EHG_H_E!D64+TI_EHG_EDHP!D64+TI_EHG_EB!D64+TI_EHG_EPS!D64+TI_EHG_DHEP!D64</f>
        <v>0</v>
      </c>
      <c r="E64" s="10">
        <f>TI_EHG_E_E!E64+TI_EHG_CHP_E!E64+TI_EHG_H_E!E64+TI_EHG_EDHP!E64+TI_EHG_EB!E64+TI_EHG_EPS!E64+TI_EHG_DHEP!E64</f>
        <v>0</v>
      </c>
      <c r="F64" s="10">
        <f>TI_EHG_E_E!F64+TI_EHG_CHP_E!F64+TI_EHG_H_E!F64+TI_EHG_EDHP!F64+TI_EHG_EB!F64+TI_EHG_EPS!F64+TI_EHG_DHEP!F64</f>
        <v>0</v>
      </c>
      <c r="G64" s="10">
        <f>TI_EHG_E_E!G64+TI_EHG_CHP_E!G64+TI_EHG_H_E!G64+TI_EHG_EDHP!G64+TI_EHG_EB!G64+TI_EHG_EPS!G64+TI_EHG_DHEP!G64</f>
        <v>0</v>
      </c>
      <c r="H64" s="10">
        <f>TI_EHG_E_E!H64+TI_EHG_CHP_E!H64+TI_EHG_H_E!H64+TI_EHG_EDHP!H64+TI_EHG_EB!H64+TI_EHG_EPS!H64+TI_EHG_DHEP!H64</f>
        <v>0</v>
      </c>
      <c r="I64" s="10">
        <f>TI_EHG_E_E!I64+TI_EHG_CHP_E!I64+TI_EHG_H_E!I64+TI_EHG_EDHP!I64+TI_EHG_EB!I64+TI_EHG_EPS!I64+TI_EHG_DHEP!I64</f>
        <v>0</v>
      </c>
      <c r="J64" s="10">
        <f>TI_EHG_E_E!J64+TI_EHG_CHP_E!J64+TI_EHG_H_E!J64+TI_EHG_EDHP!J64+TI_EHG_EB!J64+TI_EHG_EPS!J64+TI_EHG_DHEP!J64</f>
        <v>0</v>
      </c>
      <c r="K64" s="10">
        <f>TI_EHG_E_E!K64+TI_EHG_CHP_E!K64+TI_EHG_H_E!K64+TI_EHG_EDHP!K64+TI_EHG_EB!K64+TI_EHG_EPS!K64+TI_EHG_DHEP!K64</f>
        <v>0</v>
      </c>
      <c r="L64" s="10">
        <f>TI_EHG_E_E!L64+TI_EHG_CHP_E!L64+TI_EHG_H_E!L64+TI_EHG_EDHP!L64+TI_EHG_EB!L64+TI_EHG_EPS!L64+TI_EHG_DHEP!L64</f>
        <v>0</v>
      </c>
      <c r="M64" s="10">
        <f>TI_EHG_E_E!M64+TI_EHG_CHP_E!M64+TI_EHG_H_E!M64+TI_EHG_EDHP!M64+TI_EHG_EB!M64+TI_EHG_EPS!M64+TI_EHG_DHEP!M64</f>
        <v>0</v>
      </c>
      <c r="N64" s="10">
        <f>TI_EHG_E_E!N64+TI_EHG_CHP_E!N64+TI_EHG_H_E!N64+TI_EHG_EDHP!N64+TI_EHG_EB!N64+TI_EHG_EPS!N64+TI_EHG_DHEP!N64</f>
        <v>0</v>
      </c>
      <c r="O64" s="10">
        <f>TI_EHG_E_E!O64+TI_EHG_CHP_E!O64+TI_EHG_H_E!O64+TI_EHG_EDHP!O64+TI_EHG_EB!O64+TI_EHG_EPS!O64+TI_EHG_DHEP!O64</f>
        <v>0</v>
      </c>
      <c r="P64" s="10">
        <f>TI_EHG_E_E!P64+TI_EHG_CHP_E!P64+TI_EHG_H_E!P64+TI_EHG_EDHP!P64+TI_EHG_EB!P64+TI_EHG_EPS!P64+TI_EHG_DHEP!P64</f>
        <v>0</v>
      </c>
      <c r="Q64" s="10">
        <f>TI_EHG_E_E!Q64+TI_EHG_CHP_E!Q64+TI_EHG_H_E!Q64+TI_EHG_EDHP!Q64+TI_EHG_EB!Q64+TI_EHG_EPS!Q64+TI_EHG_DHEP!Q64</f>
        <v>0</v>
      </c>
      <c r="R64" s="10">
        <f>TI_EHG_E_E!R64+TI_EHG_CHP_E!R64+TI_EHG_H_E!R64+TI_EHG_EDHP!R64+TI_EHG_EB!R64+TI_EHG_EPS!R64+TI_EHG_DHEP!R64</f>
        <v>0</v>
      </c>
      <c r="S64" s="10">
        <f>TI_EHG_E_E!S64+TI_EHG_CHP_E!S64+TI_EHG_H_E!S64+TI_EHG_EDHP!S64+TI_EHG_EB!S64+TI_EHG_EPS!S64+TI_EHG_DHEP!S64</f>
        <v>0</v>
      </c>
      <c r="T64" s="10">
        <f>TI_EHG_E_E!T64+TI_EHG_CHP_E!T64+TI_EHG_H_E!T64+TI_EHG_EDHP!T64+TI_EHG_EB!T64+TI_EHG_EPS!T64+TI_EHG_DHEP!T64</f>
        <v>0</v>
      </c>
      <c r="U64" s="10">
        <f>TI_EHG_E_E!U64+TI_EHG_CHP_E!U64+TI_EHG_H_E!U64+TI_EHG_EDHP!U64+TI_EHG_EB!U64+TI_EHG_EPS!U64+TI_EHG_DHEP!U64</f>
        <v>0</v>
      </c>
      <c r="V64" s="10">
        <f>TI_EHG_E_E!V64+TI_EHG_CHP_E!V64+TI_EHG_H_E!V64+TI_EHG_EDHP!V64+TI_EHG_EB!V64+TI_EHG_EPS!V64+TI_EHG_DHEP!V64</f>
        <v>0</v>
      </c>
      <c r="W64" s="10">
        <f>TI_EHG_E_E!W64+TI_EHG_CHP_E!W64+TI_EHG_H_E!W64+TI_EHG_EDHP!W64+TI_EHG_EB!W64+TI_EHG_EPS!W64+TI_EHG_DHEP!W64</f>
        <v>0</v>
      </c>
      <c r="X64" s="10">
        <f>TI_EHG_E_E!X64+TI_EHG_CHP_E!X64+TI_EHG_H_E!X64+TI_EHG_EDHP!X64+TI_EHG_EB!X64+TI_EHG_EPS!X64+TI_EHG_DHEP!X64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TI_EHG_E_E!C65+TI_EHG_CHP_E!C65+TI_EHG_H_E!C65+TI_EHG_EDHP!C65+TI_EHG_EB!C65+TI_EHG_EPS!C65+TI_EHG_DHEP!C65</f>
        <v>0</v>
      </c>
      <c r="D65" s="10">
        <f>TI_EHG_E_E!D65+TI_EHG_CHP_E!D65+TI_EHG_H_E!D65+TI_EHG_EDHP!D65+TI_EHG_EB!D65+TI_EHG_EPS!D65+TI_EHG_DHEP!D65</f>
        <v>0</v>
      </c>
      <c r="E65" s="10">
        <f>TI_EHG_E_E!E65+TI_EHG_CHP_E!E65+TI_EHG_H_E!E65+TI_EHG_EDHP!E65+TI_EHG_EB!E65+TI_EHG_EPS!E65+TI_EHG_DHEP!E65</f>
        <v>0</v>
      </c>
      <c r="F65" s="10">
        <f>TI_EHG_E_E!F65+TI_EHG_CHP_E!F65+TI_EHG_H_E!F65+TI_EHG_EDHP!F65+TI_EHG_EB!F65+TI_EHG_EPS!F65+TI_EHG_DHEP!F65</f>
        <v>0</v>
      </c>
      <c r="G65" s="10">
        <f>TI_EHG_E_E!G65+TI_EHG_CHP_E!G65+TI_EHG_H_E!G65+TI_EHG_EDHP!G65+TI_EHG_EB!G65+TI_EHG_EPS!G65+TI_EHG_DHEP!G65</f>
        <v>0</v>
      </c>
      <c r="H65" s="10">
        <f>TI_EHG_E_E!H65+TI_EHG_CHP_E!H65+TI_EHG_H_E!H65+TI_EHG_EDHP!H65+TI_EHG_EB!H65+TI_EHG_EPS!H65+TI_EHG_DHEP!H65</f>
        <v>0</v>
      </c>
      <c r="I65" s="10">
        <f>TI_EHG_E_E!I65+TI_EHG_CHP_E!I65+TI_EHG_H_E!I65+TI_EHG_EDHP!I65+TI_EHG_EB!I65+TI_EHG_EPS!I65+TI_EHG_DHEP!I65</f>
        <v>0</v>
      </c>
      <c r="J65" s="10">
        <f>TI_EHG_E_E!J65+TI_EHG_CHP_E!J65+TI_EHG_H_E!J65+TI_EHG_EDHP!J65+TI_EHG_EB!J65+TI_EHG_EPS!J65+TI_EHG_DHEP!J65</f>
        <v>0</v>
      </c>
      <c r="K65" s="10">
        <f>TI_EHG_E_E!K65+TI_EHG_CHP_E!K65+TI_EHG_H_E!K65+TI_EHG_EDHP!K65+TI_EHG_EB!K65+TI_EHG_EPS!K65+TI_EHG_DHEP!K65</f>
        <v>0</v>
      </c>
      <c r="L65" s="10">
        <f>TI_EHG_E_E!L65+TI_EHG_CHP_E!L65+TI_EHG_H_E!L65+TI_EHG_EDHP!L65+TI_EHG_EB!L65+TI_EHG_EPS!L65+TI_EHG_DHEP!L65</f>
        <v>0</v>
      </c>
      <c r="M65" s="10">
        <f>TI_EHG_E_E!M65+TI_EHG_CHP_E!M65+TI_EHG_H_E!M65+TI_EHG_EDHP!M65+TI_EHG_EB!M65+TI_EHG_EPS!M65+TI_EHG_DHEP!M65</f>
        <v>0</v>
      </c>
      <c r="N65" s="10">
        <f>TI_EHG_E_E!N65+TI_EHG_CHP_E!N65+TI_EHG_H_E!N65+TI_EHG_EDHP!N65+TI_EHG_EB!N65+TI_EHG_EPS!N65+TI_EHG_DHEP!N65</f>
        <v>0</v>
      </c>
      <c r="O65" s="10">
        <f>TI_EHG_E_E!O65+TI_EHG_CHP_E!O65+TI_EHG_H_E!O65+TI_EHG_EDHP!O65+TI_EHG_EB!O65+TI_EHG_EPS!O65+TI_EHG_DHEP!O65</f>
        <v>0</v>
      </c>
      <c r="P65" s="10">
        <f>TI_EHG_E_E!P65+TI_EHG_CHP_E!P65+TI_EHG_H_E!P65+TI_EHG_EDHP!P65+TI_EHG_EB!P65+TI_EHG_EPS!P65+TI_EHG_DHEP!P65</f>
        <v>0</v>
      </c>
      <c r="Q65" s="10">
        <f>TI_EHG_E_E!Q65+TI_EHG_CHP_E!Q65+TI_EHG_H_E!Q65+TI_EHG_EDHP!Q65+TI_EHG_EB!Q65+TI_EHG_EPS!Q65+TI_EHG_DHEP!Q65</f>
        <v>0</v>
      </c>
      <c r="R65" s="10">
        <f>TI_EHG_E_E!R65+TI_EHG_CHP_E!R65+TI_EHG_H_E!R65+TI_EHG_EDHP!R65+TI_EHG_EB!R65+TI_EHG_EPS!R65+TI_EHG_DHEP!R65</f>
        <v>0</v>
      </c>
      <c r="S65" s="10">
        <f>TI_EHG_E_E!S65+TI_EHG_CHP_E!S65+TI_EHG_H_E!S65+TI_EHG_EDHP!S65+TI_EHG_EB!S65+TI_EHG_EPS!S65+TI_EHG_DHEP!S65</f>
        <v>0</v>
      </c>
      <c r="T65" s="10">
        <f>TI_EHG_E_E!T65+TI_EHG_CHP_E!T65+TI_EHG_H_E!T65+TI_EHG_EDHP!T65+TI_EHG_EB!T65+TI_EHG_EPS!T65+TI_EHG_DHEP!T65</f>
        <v>0</v>
      </c>
      <c r="U65" s="10">
        <f>TI_EHG_E_E!U65+TI_EHG_CHP_E!U65+TI_EHG_H_E!U65+TI_EHG_EDHP!U65+TI_EHG_EB!U65+TI_EHG_EPS!U65+TI_EHG_DHEP!U65</f>
        <v>0</v>
      </c>
      <c r="V65" s="10">
        <f>TI_EHG_E_E!V65+TI_EHG_CHP_E!V65+TI_EHG_H_E!V65+TI_EHG_EDHP!V65+TI_EHG_EB!V65+TI_EHG_EPS!V65+TI_EHG_DHEP!V65</f>
        <v>0</v>
      </c>
      <c r="W65" s="10">
        <f>TI_EHG_E_E!W65+TI_EHG_CHP_E!W65+TI_EHG_H_E!W65+TI_EHG_EDHP!W65+TI_EHG_EB!W65+TI_EHG_EPS!W65+TI_EHG_DHEP!W65</f>
        <v>0</v>
      </c>
      <c r="X65" s="10">
        <f>TI_EHG_E_E!X65+TI_EHG_CHP_E!X65+TI_EHG_H_E!X65+TI_EHG_EDHP!X65+TI_EHG_EB!X65+TI_EHG_EPS!X65+TI_EHG_DHEP!X65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TI_EHG_E_E!C66+TI_EHG_CHP_E!C66+TI_EHG_H_E!C66+TI_EHG_EDHP!C66+TI_EHG_EB!C66+TI_EHG_EPS!C66+TI_EHG_DHEP!C66</f>
        <v>0</v>
      </c>
      <c r="D66" s="10">
        <f>TI_EHG_E_E!D66+TI_EHG_CHP_E!D66+TI_EHG_H_E!D66+TI_EHG_EDHP!D66+TI_EHG_EB!D66+TI_EHG_EPS!D66+TI_EHG_DHEP!D66</f>
        <v>0</v>
      </c>
      <c r="E66" s="10">
        <f>TI_EHG_E_E!E66+TI_EHG_CHP_E!E66+TI_EHG_H_E!E66+TI_EHG_EDHP!E66+TI_EHG_EB!E66+TI_EHG_EPS!E66+TI_EHG_DHEP!E66</f>
        <v>0</v>
      </c>
      <c r="F66" s="10">
        <f>TI_EHG_E_E!F66+TI_EHG_CHP_E!F66+TI_EHG_H_E!F66+TI_EHG_EDHP!F66+TI_EHG_EB!F66+TI_EHG_EPS!F66+TI_EHG_DHEP!F66</f>
        <v>0</v>
      </c>
      <c r="G66" s="10">
        <f>TI_EHG_E_E!G66+TI_EHG_CHP_E!G66+TI_EHG_H_E!G66+TI_EHG_EDHP!G66+TI_EHG_EB!G66+TI_EHG_EPS!G66+TI_EHG_DHEP!G66</f>
        <v>0</v>
      </c>
      <c r="H66" s="10">
        <f>TI_EHG_E_E!H66+TI_EHG_CHP_E!H66+TI_EHG_H_E!H66+TI_EHG_EDHP!H66+TI_EHG_EB!H66+TI_EHG_EPS!H66+TI_EHG_DHEP!H66</f>
        <v>0</v>
      </c>
      <c r="I66" s="10">
        <f>TI_EHG_E_E!I66+TI_EHG_CHP_E!I66+TI_EHG_H_E!I66+TI_EHG_EDHP!I66+TI_EHG_EB!I66+TI_EHG_EPS!I66+TI_EHG_DHEP!I66</f>
        <v>0</v>
      </c>
      <c r="J66" s="10">
        <f>TI_EHG_E_E!J66+TI_EHG_CHP_E!J66+TI_EHG_H_E!J66+TI_EHG_EDHP!J66+TI_EHG_EB!J66+TI_EHG_EPS!J66+TI_EHG_DHEP!J66</f>
        <v>0</v>
      </c>
      <c r="K66" s="10">
        <f>TI_EHG_E_E!K66+TI_EHG_CHP_E!K66+TI_EHG_H_E!K66+TI_EHG_EDHP!K66+TI_EHG_EB!K66+TI_EHG_EPS!K66+TI_EHG_DHEP!K66</f>
        <v>0</v>
      </c>
      <c r="L66" s="10">
        <f>TI_EHG_E_E!L66+TI_EHG_CHP_E!L66+TI_EHG_H_E!L66+TI_EHG_EDHP!L66+TI_EHG_EB!L66+TI_EHG_EPS!L66+TI_EHG_DHEP!L66</f>
        <v>0</v>
      </c>
      <c r="M66" s="10">
        <f>TI_EHG_E_E!M66+TI_EHG_CHP_E!M66+TI_EHG_H_E!M66+TI_EHG_EDHP!M66+TI_EHG_EB!M66+TI_EHG_EPS!M66+TI_EHG_DHEP!M66</f>
        <v>0</v>
      </c>
      <c r="N66" s="10">
        <f>TI_EHG_E_E!N66+TI_EHG_CHP_E!N66+TI_EHG_H_E!N66+TI_EHG_EDHP!N66+TI_EHG_EB!N66+TI_EHG_EPS!N66+TI_EHG_DHEP!N66</f>
        <v>0</v>
      </c>
      <c r="O66" s="10">
        <f>TI_EHG_E_E!O66+TI_EHG_CHP_E!O66+TI_EHG_H_E!O66+TI_EHG_EDHP!O66+TI_EHG_EB!O66+TI_EHG_EPS!O66+TI_EHG_DHEP!O66</f>
        <v>0</v>
      </c>
      <c r="P66" s="10">
        <f>TI_EHG_E_E!P66+TI_EHG_CHP_E!P66+TI_EHG_H_E!P66+TI_EHG_EDHP!P66+TI_EHG_EB!P66+TI_EHG_EPS!P66+TI_EHG_DHEP!P66</f>
        <v>0</v>
      </c>
      <c r="Q66" s="10">
        <f>TI_EHG_E_E!Q66+TI_EHG_CHP_E!Q66+TI_EHG_H_E!Q66+TI_EHG_EDHP!Q66+TI_EHG_EB!Q66+TI_EHG_EPS!Q66+TI_EHG_DHEP!Q66</f>
        <v>0</v>
      </c>
      <c r="R66" s="10">
        <f>TI_EHG_E_E!R66+TI_EHG_CHP_E!R66+TI_EHG_H_E!R66+TI_EHG_EDHP!R66+TI_EHG_EB!R66+TI_EHG_EPS!R66+TI_EHG_DHEP!R66</f>
        <v>0</v>
      </c>
      <c r="S66" s="10">
        <f>TI_EHG_E_E!S66+TI_EHG_CHP_E!S66+TI_EHG_H_E!S66+TI_EHG_EDHP!S66+TI_EHG_EB!S66+TI_EHG_EPS!S66+TI_EHG_DHEP!S66</f>
        <v>0</v>
      </c>
      <c r="T66" s="10">
        <f>TI_EHG_E_E!T66+TI_EHG_CHP_E!T66+TI_EHG_H_E!T66+TI_EHG_EDHP!T66+TI_EHG_EB!T66+TI_EHG_EPS!T66+TI_EHG_DHEP!T66</f>
        <v>0</v>
      </c>
      <c r="U66" s="10">
        <f>TI_EHG_E_E!U66+TI_EHG_CHP_E!U66+TI_EHG_H_E!U66+TI_EHG_EDHP!U66+TI_EHG_EB!U66+TI_EHG_EPS!U66+TI_EHG_DHEP!U66</f>
        <v>0</v>
      </c>
      <c r="V66" s="10">
        <f>TI_EHG_E_E!V66+TI_EHG_CHP_E!V66+TI_EHG_H_E!V66+TI_EHG_EDHP!V66+TI_EHG_EB!V66+TI_EHG_EPS!V66+TI_EHG_DHEP!V66</f>
        <v>0</v>
      </c>
      <c r="W66" s="10">
        <f>TI_EHG_E_E!W66+TI_EHG_CHP_E!W66+TI_EHG_H_E!W66+TI_EHG_EDHP!W66+TI_EHG_EB!W66+TI_EHG_EPS!W66+TI_EHG_DHEP!W66</f>
        <v>0</v>
      </c>
      <c r="X66" s="10">
        <f>TI_EHG_E_E!X66+TI_EHG_CHP_E!X66+TI_EHG_H_E!X66+TI_EHG_EDHP!X66+TI_EHG_EB!X66+TI_EHG_EPS!X66+TI_EHG_DHEP!X66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TI_EHG_E_E!C67+TI_EHG_CHP_E!C67+TI_EHG_H_E!C67+TI_EHG_EDHP!C67+TI_EHG_EB!C67+TI_EHG_EPS!C67+TI_EHG_DHEP!C67</f>
        <v>0</v>
      </c>
      <c r="D67" s="10">
        <f>TI_EHG_E_E!D67+TI_EHG_CHP_E!D67+TI_EHG_H_E!D67+TI_EHG_EDHP!D67+TI_EHG_EB!D67+TI_EHG_EPS!D67+TI_EHG_DHEP!D67</f>
        <v>0</v>
      </c>
      <c r="E67" s="10">
        <f>TI_EHG_E_E!E67+TI_EHG_CHP_E!E67+TI_EHG_H_E!E67+TI_EHG_EDHP!E67+TI_EHG_EB!E67+TI_EHG_EPS!E67+TI_EHG_DHEP!E67</f>
        <v>0</v>
      </c>
      <c r="F67" s="10">
        <f>TI_EHG_E_E!F67+TI_EHG_CHP_E!F67+TI_EHG_H_E!F67+TI_EHG_EDHP!F67+TI_EHG_EB!F67+TI_EHG_EPS!F67+TI_EHG_DHEP!F67</f>
        <v>0</v>
      </c>
      <c r="G67" s="10">
        <f>TI_EHG_E_E!G67+TI_EHG_CHP_E!G67+TI_EHG_H_E!G67+TI_EHG_EDHP!G67+TI_EHG_EB!G67+TI_EHG_EPS!G67+TI_EHG_DHEP!G67</f>
        <v>0</v>
      </c>
      <c r="H67" s="10">
        <f>TI_EHG_E_E!H67+TI_EHG_CHP_E!H67+TI_EHG_H_E!H67+TI_EHG_EDHP!H67+TI_EHG_EB!H67+TI_EHG_EPS!H67+TI_EHG_DHEP!H67</f>
        <v>0</v>
      </c>
      <c r="I67" s="10">
        <f>TI_EHG_E_E!I67+TI_EHG_CHP_E!I67+TI_EHG_H_E!I67+TI_EHG_EDHP!I67+TI_EHG_EB!I67+TI_EHG_EPS!I67+TI_EHG_DHEP!I67</f>
        <v>0</v>
      </c>
      <c r="J67" s="10">
        <f>TI_EHG_E_E!J67+TI_EHG_CHP_E!J67+TI_EHG_H_E!J67+TI_EHG_EDHP!J67+TI_EHG_EB!J67+TI_EHG_EPS!J67+TI_EHG_DHEP!J67</f>
        <v>0</v>
      </c>
      <c r="K67" s="10">
        <f>TI_EHG_E_E!K67+TI_EHG_CHP_E!K67+TI_EHG_H_E!K67+TI_EHG_EDHP!K67+TI_EHG_EB!K67+TI_EHG_EPS!K67+TI_EHG_DHEP!K67</f>
        <v>0</v>
      </c>
      <c r="L67" s="10">
        <f>TI_EHG_E_E!L67+TI_EHG_CHP_E!L67+TI_EHG_H_E!L67+TI_EHG_EDHP!L67+TI_EHG_EB!L67+TI_EHG_EPS!L67+TI_EHG_DHEP!L67</f>
        <v>0</v>
      </c>
      <c r="M67" s="10">
        <f>TI_EHG_E_E!M67+TI_EHG_CHP_E!M67+TI_EHG_H_E!M67+TI_EHG_EDHP!M67+TI_EHG_EB!M67+TI_EHG_EPS!M67+TI_EHG_DHEP!M67</f>
        <v>0</v>
      </c>
      <c r="N67" s="10">
        <f>TI_EHG_E_E!N67+TI_EHG_CHP_E!N67+TI_EHG_H_E!N67+TI_EHG_EDHP!N67+TI_EHG_EB!N67+TI_EHG_EPS!N67+TI_EHG_DHEP!N67</f>
        <v>0</v>
      </c>
      <c r="O67" s="10">
        <f>TI_EHG_E_E!O67+TI_EHG_CHP_E!O67+TI_EHG_H_E!O67+TI_EHG_EDHP!O67+TI_EHG_EB!O67+TI_EHG_EPS!O67+TI_EHG_DHEP!O67</f>
        <v>0</v>
      </c>
      <c r="P67" s="10">
        <f>TI_EHG_E_E!P67+TI_EHG_CHP_E!P67+TI_EHG_H_E!P67+TI_EHG_EDHP!P67+TI_EHG_EB!P67+TI_EHG_EPS!P67+TI_EHG_DHEP!P67</f>
        <v>0</v>
      </c>
      <c r="Q67" s="10">
        <f>TI_EHG_E_E!Q67+TI_EHG_CHP_E!Q67+TI_EHG_H_E!Q67+TI_EHG_EDHP!Q67+TI_EHG_EB!Q67+TI_EHG_EPS!Q67+TI_EHG_DHEP!Q67</f>
        <v>0</v>
      </c>
      <c r="R67" s="10">
        <f>TI_EHG_E_E!R67+TI_EHG_CHP_E!R67+TI_EHG_H_E!R67+TI_EHG_EDHP!R67+TI_EHG_EB!R67+TI_EHG_EPS!R67+TI_EHG_DHEP!R67</f>
        <v>0</v>
      </c>
      <c r="S67" s="10">
        <f>TI_EHG_E_E!S67+TI_EHG_CHP_E!S67+TI_EHG_H_E!S67+TI_EHG_EDHP!S67+TI_EHG_EB!S67+TI_EHG_EPS!S67+TI_EHG_DHEP!S67</f>
        <v>0</v>
      </c>
      <c r="T67" s="10">
        <f>TI_EHG_E_E!T67+TI_EHG_CHP_E!T67+TI_EHG_H_E!T67+TI_EHG_EDHP!T67+TI_EHG_EB!T67+TI_EHG_EPS!T67+TI_EHG_DHEP!T67</f>
        <v>0</v>
      </c>
      <c r="U67" s="10">
        <f>TI_EHG_E_E!U67+TI_EHG_CHP_E!U67+TI_EHG_H_E!U67+TI_EHG_EDHP!U67+TI_EHG_EB!U67+TI_EHG_EPS!U67+TI_EHG_DHEP!U67</f>
        <v>0</v>
      </c>
      <c r="V67" s="10">
        <f>TI_EHG_E_E!V67+TI_EHG_CHP_E!V67+TI_EHG_H_E!V67+TI_EHG_EDHP!V67+TI_EHG_EB!V67+TI_EHG_EPS!V67+TI_EHG_DHEP!V67</f>
        <v>0</v>
      </c>
      <c r="W67" s="10">
        <f>TI_EHG_E_E!W67+TI_EHG_CHP_E!W67+TI_EHG_H_E!W67+TI_EHG_EDHP!W67+TI_EHG_EB!W67+TI_EHG_EPS!W67+TI_EHG_DHEP!W67</f>
        <v>0</v>
      </c>
      <c r="X67" s="10">
        <f>TI_EHG_E_E!X67+TI_EHG_CHP_E!X67+TI_EHG_H_E!X67+TI_EHG_EDHP!X67+TI_EHG_EB!X67+TI_EHG_EPS!X67+TI_EHG_DHEP!X67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TI_EHG_E_E!C68+TI_EHG_CHP_E!C68+TI_EHG_H_E!C68+TI_EHG_EDHP!C68+TI_EHG_EB!C68+TI_EHG_EPS!C68+TI_EHG_DHEP!C68</f>
        <v>0</v>
      </c>
      <c r="D68" s="10">
        <f>TI_EHG_E_E!D68+TI_EHG_CHP_E!D68+TI_EHG_H_E!D68+TI_EHG_EDHP!D68+TI_EHG_EB!D68+TI_EHG_EPS!D68+TI_EHG_DHEP!D68</f>
        <v>0</v>
      </c>
      <c r="E68" s="10">
        <f>TI_EHG_E_E!E68+TI_EHG_CHP_E!E68+TI_EHG_H_E!E68+TI_EHG_EDHP!E68+TI_EHG_EB!E68+TI_EHG_EPS!E68+TI_EHG_DHEP!E68</f>
        <v>0</v>
      </c>
      <c r="F68" s="10">
        <f>TI_EHG_E_E!F68+TI_EHG_CHP_E!F68+TI_EHG_H_E!F68+TI_EHG_EDHP!F68+TI_EHG_EB!F68+TI_EHG_EPS!F68+TI_EHG_DHEP!F68</f>
        <v>0</v>
      </c>
      <c r="G68" s="10">
        <f>TI_EHG_E_E!G68+TI_EHG_CHP_E!G68+TI_EHG_H_E!G68+TI_EHG_EDHP!G68+TI_EHG_EB!G68+TI_EHG_EPS!G68+TI_EHG_DHEP!G68</f>
        <v>0</v>
      </c>
      <c r="H68" s="10">
        <f>TI_EHG_E_E!H68+TI_EHG_CHP_E!H68+TI_EHG_H_E!H68+TI_EHG_EDHP!H68+TI_EHG_EB!H68+TI_EHG_EPS!H68+TI_EHG_DHEP!H68</f>
        <v>0</v>
      </c>
      <c r="I68" s="10">
        <f>TI_EHG_E_E!I68+TI_EHG_CHP_E!I68+TI_EHG_H_E!I68+TI_EHG_EDHP!I68+TI_EHG_EB!I68+TI_EHG_EPS!I68+TI_EHG_DHEP!I68</f>
        <v>0</v>
      </c>
      <c r="J68" s="10">
        <f>TI_EHG_E_E!J68+TI_EHG_CHP_E!J68+TI_EHG_H_E!J68+TI_EHG_EDHP!J68+TI_EHG_EB!J68+TI_EHG_EPS!J68+TI_EHG_DHEP!J68</f>
        <v>0</v>
      </c>
      <c r="K68" s="10">
        <f>TI_EHG_E_E!K68+TI_EHG_CHP_E!K68+TI_EHG_H_E!K68+TI_EHG_EDHP!K68+TI_EHG_EB!K68+TI_EHG_EPS!K68+TI_EHG_DHEP!K68</f>
        <v>0</v>
      </c>
      <c r="L68" s="10">
        <f>TI_EHG_E_E!L68+TI_EHG_CHP_E!L68+TI_EHG_H_E!L68+TI_EHG_EDHP!L68+TI_EHG_EB!L68+TI_EHG_EPS!L68+TI_EHG_DHEP!L68</f>
        <v>0</v>
      </c>
      <c r="M68" s="10">
        <f>TI_EHG_E_E!M68+TI_EHG_CHP_E!M68+TI_EHG_H_E!M68+TI_EHG_EDHP!M68+TI_EHG_EB!M68+TI_EHG_EPS!M68+TI_EHG_DHEP!M68</f>
        <v>0</v>
      </c>
      <c r="N68" s="10">
        <f>TI_EHG_E_E!N68+TI_EHG_CHP_E!N68+TI_EHG_H_E!N68+TI_EHG_EDHP!N68+TI_EHG_EB!N68+TI_EHG_EPS!N68+TI_EHG_DHEP!N68</f>
        <v>0</v>
      </c>
      <c r="O68" s="10">
        <f>TI_EHG_E_E!O68+TI_EHG_CHP_E!O68+TI_EHG_H_E!O68+TI_EHG_EDHP!O68+TI_EHG_EB!O68+TI_EHG_EPS!O68+TI_EHG_DHEP!O68</f>
        <v>0</v>
      </c>
      <c r="P68" s="10">
        <f>TI_EHG_E_E!P68+TI_EHG_CHP_E!P68+TI_EHG_H_E!P68+TI_EHG_EDHP!P68+TI_EHG_EB!P68+TI_EHG_EPS!P68+TI_EHG_DHEP!P68</f>
        <v>0</v>
      </c>
      <c r="Q68" s="10">
        <f>TI_EHG_E_E!Q68+TI_EHG_CHP_E!Q68+TI_EHG_H_E!Q68+TI_EHG_EDHP!Q68+TI_EHG_EB!Q68+TI_EHG_EPS!Q68+TI_EHG_DHEP!Q68</f>
        <v>0</v>
      </c>
      <c r="R68" s="10">
        <f>TI_EHG_E_E!R68+TI_EHG_CHP_E!R68+TI_EHG_H_E!R68+TI_EHG_EDHP!R68+TI_EHG_EB!R68+TI_EHG_EPS!R68+TI_EHG_DHEP!R68</f>
        <v>0</v>
      </c>
      <c r="S68" s="10">
        <f>TI_EHG_E_E!S68+TI_EHG_CHP_E!S68+TI_EHG_H_E!S68+TI_EHG_EDHP!S68+TI_EHG_EB!S68+TI_EHG_EPS!S68+TI_EHG_DHEP!S68</f>
        <v>0</v>
      </c>
      <c r="T68" s="10">
        <f>TI_EHG_E_E!T68+TI_EHG_CHP_E!T68+TI_EHG_H_E!T68+TI_EHG_EDHP!T68+TI_EHG_EB!T68+TI_EHG_EPS!T68+TI_EHG_DHEP!T68</f>
        <v>0</v>
      </c>
      <c r="U68" s="10">
        <f>TI_EHG_E_E!U68+TI_EHG_CHP_E!U68+TI_EHG_H_E!U68+TI_EHG_EDHP!U68+TI_EHG_EB!U68+TI_EHG_EPS!U68+TI_EHG_DHEP!U68</f>
        <v>0</v>
      </c>
      <c r="V68" s="10">
        <f>TI_EHG_E_E!V68+TI_EHG_CHP_E!V68+TI_EHG_H_E!V68+TI_EHG_EDHP!V68+TI_EHG_EB!V68+TI_EHG_EPS!V68+TI_EHG_DHEP!V68</f>
        <v>0</v>
      </c>
      <c r="W68" s="10">
        <f>TI_EHG_E_E!W68+TI_EHG_CHP_E!W68+TI_EHG_H_E!W68+TI_EHG_EDHP!W68+TI_EHG_EB!W68+TI_EHG_EPS!W68+TI_EHG_DHEP!W68</f>
        <v>0</v>
      </c>
      <c r="X68" s="10">
        <f>TI_EHG_E_E!X68+TI_EHG_CHP_E!X68+TI_EHG_H_E!X68+TI_EHG_EDHP!X68+TI_EHG_EB!X68+TI_EHG_EPS!X68+TI_EHG_DHEP!X68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TI_EHG_E_E!C69+TI_EHG_CHP_E!C69+TI_EHG_H_E!C69+TI_EHG_EDHP!C69+TI_EHG_EB!C69+TI_EHG_EPS!C69+TI_EHG_DHEP!C69</f>
        <v>0</v>
      </c>
      <c r="D69" s="10">
        <f>TI_EHG_E_E!D69+TI_EHG_CHP_E!D69+TI_EHG_H_E!D69+TI_EHG_EDHP!D69+TI_EHG_EB!D69+TI_EHG_EPS!D69+TI_EHG_DHEP!D69</f>
        <v>0</v>
      </c>
      <c r="E69" s="10">
        <f>TI_EHG_E_E!E69+TI_EHG_CHP_E!E69+TI_EHG_H_E!E69+TI_EHG_EDHP!E69+TI_EHG_EB!E69+TI_EHG_EPS!E69+TI_EHG_DHEP!E69</f>
        <v>0</v>
      </c>
      <c r="F69" s="10">
        <f>TI_EHG_E_E!F69+TI_EHG_CHP_E!F69+TI_EHG_H_E!F69+TI_EHG_EDHP!F69+TI_EHG_EB!F69+TI_EHG_EPS!F69+TI_EHG_DHEP!F69</f>
        <v>0</v>
      </c>
      <c r="G69" s="10">
        <f>TI_EHG_E_E!G69+TI_EHG_CHP_E!G69+TI_EHG_H_E!G69+TI_EHG_EDHP!G69+TI_EHG_EB!G69+TI_EHG_EPS!G69+TI_EHG_DHEP!G69</f>
        <v>0</v>
      </c>
      <c r="H69" s="10">
        <f>TI_EHG_E_E!H69+TI_EHG_CHP_E!H69+TI_EHG_H_E!H69+TI_EHG_EDHP!H69+TI_EHG_EB!H69+TI_EHG_EPS!H69+TI_EHG_DHEP!H69</f>
        <v>0</v>
      </c>
      <c r="I69" s="10">
        <f>TI_EHG_E_E!I69+TI_EHG_CHP_E!I69+TI_EHG_H_E!I69+TI_EHG_EDHP!I69+TI_EHG_EB!I69+TI_EHG_EPS!I69+TI_EHG_DHEP!I69</f>
        <v>0</v>
      </c>
      <c r="J69" s="10">
        <f>TI_EHG_E_E!J69+TI_EHG_CHP_E!J69+TI_EHG_H_E!J69+TI_EHG_EDHP!J69+TI_EHG_EB!J69+TI_EHG_EPS!J69+TI_EHG_DHEP!J69</f>
        <v>0</v>
      </c>
      <c r="K69" s="10">
        <f>TI_EHG_E_E!K69+TI_EHG_CHP_E!K69+TI_EHG_H_E!K69+TI_EHG_EDHP!K69+TI_EHG_EB!K69+TI_EHG_EPS!K69+TI_EHG_DHEP!K69</f>
        <v>0</v>
      </c>
      <c r="L69" s="10">
        <f>TI_EHG_E_E!L69+TI_EHG_CHP_E!L69+TI_EHG_H_E!L69+TI_EHG_EDHP!L69+TI_EHG_EB!L69+TI_EHG_EPS!L69+TI_EHG_DHEP!L69</f>
        <v>0</v>
      </c>
      <c r="M69" s="10">
        <f>TI_EHG_E_E!M69+TI_EHG_CHP_E!M69+TI_EHG_H_E!M69+TI_EHG_EDHP!M69+TI_EHG_EB!M69+TI_EHG_EPS!M69+TI_EHG_DHEP!M69</f>
        <v>0</v>
      </c>
      <c r="N69" s="10">
        <f>TI_EHG_E_E!N69+TI_EHG_CHP_E!N69+TI_EHG_H_E!N69+TI_EHG_EDHP!N69+TI_EHG_EB!N69+TI_EHG_EPS!N69+TI_EHG_DHEP!N69</f>
        <v>0</v>
      </c>
      <c r="O69" s="10">
        <f>TI_EHG_E_E!O69+TI_EHG_CHP_E!O69+TI_EHG_H_E!O69+TI_EHG_EDHP!O69+TI_EHG_EB!O69+TI_EHG_EPS!O69+TI_EHG_DHEP!O69</f>
        <v>0</v>
      </c>
      <c r="P69" s="10">
        <f>TI_EHG_E_E!P69+TI_EHG_CHP_E!P69+TI_EHG_H_E!P69+TI_EHG_EDHP!P69+TI_EHG_EB!P69+TI_EHG_EPS!P69+TI_EHG_DHEP!P69</f>
        <v>0</v>
      </c>
      <c r="Q69" s="10">
        <f>TI_EHG_E_E!Q69+TI_EHG_CHP_E!Q69+TI_EHG_H_E!Q69+TI_EHG_EDHP!Q69+TI_EHG_EB!Q69+TI_EHG_EPS!Q69+TI_EHG_DHEP!Q69</f>
        <v>0</v>
      </c>
      <c r="R69" s="10">
        <f>TI_EHG_E_E!R69+TI_EHG_CHP_E!R69+TI_EHG_H_E!R69+TI_EHG_EDHP!R69+TI_EHG_EB!R69+TI_EHG_EPS!R69+TI_EHG_DHEP!R69</f>
        <v>0</v>
      </c>
      <c r="S69" s="10">
        <f>TI_EHG_E_E!S69+TI_EHG_CHP_E!S69+TI_EHG_H_E!S69+TI_EHG_EDHP!S69+TI_EHG_EB!S69+TI_EHG_EPS!S69+TI_EHG_DHEP!S69</f>
        <v>0</v>
      </c>
      <c r="T69" s="10">
        <f>TI_EHG_E_E!T69+TI_EHG_CHP_E!T69+TI_EHG_H_E!T69+TI_EHG_EDHP!T69+TI_EHG_EB!T69+TI_EHG_EPS!T69+TI_EHG_DHEP!T69</f>
        <v>0</v>
      </c>
      <c r="U69" s="10">
        <f>TI_EHG_E_E!U69+TI_EHG_CHP_E!U69+TI_EHG_H_E!U69+TI_EHG_EDHP!U69+TI_EHG_EB!U69+TI_EHG_EPS!U69+TI_EHG_DHEP!U69</f>
        <v>0</v>
      </c>
      <c r="V69" s="10">
        <f>TI_EHG_E_E!V69+TI_EHG_CHP_E!V69+TI_EHG_H_E!V69+TI_EHG_EDHP!V69+TI_EHG_EB!V69+TI_EHG_EPS!V69+TI_EHG_DHEP!V69</f>
        <v>0</v>
      </c>
      <c r="W69" s="10">
        <f>TI_EHG_E_E!W69+TI_EHG_CHP_E!W69+TI_EHG_H_E!W69+TI_EHG_EDHP!W69+TI_EHG_EB!W69+TI_EHG_EPS!W69+TI_EHG_DHEP!W69</f>
        <v>0</v>
      </c>
      <c r="X69" s="10">
        <f>TI_EHG_E_E!X69+TI_EHG_CHP_E!X69+TI_EHG_H_E!X69+TI_EHG_EDHP!X69+TI_EHG_EB!X69+TI_EHG_EPS!X69+TI_EHG_DHEP!X69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TI_EHG_E_E!C70+TI_EHG_CHP_E!C70+TI_EHG_H_E!C70+TI_EHG_EDHP!C70+TI_EHG_EB!C70+TI_EHG_EPS!C70+TI_EHG_DHEP!C70</f>
        <v>0</v>
      </c>
      <c r="D70" s="10">
        <f>TI_EHG_E_E!D70+TI_EHG_CHP_E!D70+TI_EHG_H_E!D70+TI_EHG_EDHP!D70+TI_EHG_EB!D70+TI_EHG_EPS!D70+TI_EHG_DHEP!D70</f>
        <v>0</v>
      </c>
      <c r="E70" s="10">
        <f>TI_EHG_E_E!E70+TI_EHG_CHP_E!E70+TI_EHG_H_E!E70+TI_EHG_EDHP!E70+TI_EHG_EB!E70+TI_EHG_EPS!E70+TI_EHG_DHEP!E70</f>
        <v>0</v>
      </c>
      <c r="F70" s="10">
        <f>TI_EHG_E_E!F70+TI_EHG_CHP_E!F70+TI_EHG_H_E!F70+TI_EHG_EDHP!F70+TI_EHG_EB!F70+TI_EHG_EPS!F70+TI_EHG_DHEP!F70</f>
        <v>0</v>
      </c>
      <c r="G70" s="10">
        <f>TI_EHG_E_E!G70+TI_EHG_CHP_E!G70+TI_EHG_H_E!G70+TI_EHG_EDHP!G70+TI_EHG_EB!G70+TI_EHG_EPS!G70+TI_EHG_DHEP!G70</f>
        <v>0</v>
      </c>
      <c r="H70" s="10">
        <f>TI_EHG_E_E!H70+TI_EHG_CHP_E!H70+TI_EHG_H_E!H70+TI_EHG_EDHP!H70+TI_EHG_EB!H70+TI_EHG_EPS!H70+TI_EHG_DHEP!H70</f>
        <v>0</v>
      </c>
      <c r="I70" s="10">
        <f>TI_EHG_E_E!I70+TI_EHG_CHP_E!I70+TI_EHG_H_E!I70+TI_EHG_EDHP!I70+TI_EHG_EB!I70+TI_EHG_EPS!I70+TI_EHG_DHEP!I70</f>
        <v>0</v>
      </c>
      <c r="J70" s="10">
        <f>TI_EHG_E_E!J70+TI_EHG_CHP_E!J70+TI_EHG_H_E!J70+TI_EHG_EDHP!J70+TI_EHG_EB!J70+TI_EHG_EPS!J70+TI_EHG_DHEP!J70</f>
        <v>0</v>
      </c>
      <c r="K70" s="10">
        <f>TI_EHG_E_E!K70+TI_EHG_CHP_E!K70+TI_EHG_H_E!K70+TI_EHG_EDHP!K70+TI_EHG_EB!K70+TI_EHG_EPS!K70+TI_EHG_DHEP!K70</f>
        <v>0</v>
      </c>
      <c r="L70" s="10">
        <f>TI_EHG_E_E!L70+TI_EHG_CHP_E!L70+TI_EHG_H_E!L70+TI_EHG_EDHP!L70+TI_EHG_EB!L70+TI_EHG_EPS!L70+TI_EHG_DHEP!L70</f>
        <v>0</v>
      </c>
      <c r="M70" s="10">
        <f>TI_EHG_E_E!M70+TI_EHG_CHP_E!M70+TI_EHG_H_E!M70+TI_EHG_EDHP!M70+TI_EHG_EB!M70+TI_EHG_EPS!M70+TI_EHG_DHEP!M70</f>
        <v>0</v>
      </c>
      <c r="N70" s="10">
        <f>TI_EHG_E_E!N70+TI_EHG_CHP_E!N70+TI_EHG_H_E!N70+TI_EHG_EDHP!N70+TI_EHG_EB!N70+TI_EHG_EPS!N70+TI_EHG_DHEP!N70</f>
        <v>0</v>
      </c>
      <c r="O70" s="10">
        <f>TI_EHG_E_E!O70+TI_EHG_CHP_E!O70+TI_EHG_H_E!O70+TI_EHG_EDHP!O70+TI_EHG_EB!O70+TI_EHG_EPS!O70+TI_EHG_DHEP!O70</f>
        <v>0</v>
      </c>
      <c r="P70" s="10">
        <f>TI_EHG_E_E!P70+TI_EHG_CHP_E!P70+TI_EHG_H_E!P70+TI_EHG_EDHP!P70+TI_EHG_EB!P70+TI_EHG_EPS!P70+TI_EHG_DHEP!P70</f>
        <v>0</v>
      </c>
      <c r="Q70" s="10">
        <f>TI_EHG_E_E!Q70+TI_EHG_CHP_E!Q70+TI_EHG_H_E!Q70+TI_EHG_EDHP!Q70+TI_EHG_EB!Q70+TI_EHG_EPS!Q70+TI_EHG_DHEP!Q70</f>
        <v>0</v>
      </c>
      <c r="R70" s="10">
        <f>TI_EHG_E_E!R70+TI_EHG_CHP_E!R70+TI_EHG_H_E!R70+TI_EHG_EDHP!R70+TI_EHG_EB!R70+TI_EHG_EPS!R70+TI_EHG_DHEP!R70</f>
        <v>0</v>
      </c>
      <c r="S70" s="10">
        <f>TI_EHG_E_E!S70+TI_EHG_CHP_E!S70+TI_EHG_H_E!S70+TI_EHG_EDHP!S70+TI_EHG_EB!S70+TI_EHG_EPS!S70+TI_EHG_DHEP!S70</f>
        <v>0</v>
      </c>
      <c r="T70" s="10">
        <f>TI_EHG_E_E!T70+TI_EHG_CHP_E!T70+TI_EHG_H_E!T70+TI_EHG_EDHP!T70+TI_EHG_EB!T70+TI_EHG_EPS!T70+TI_EHG_DHEP!T70</f>
        <v>0</v>
      </c>
      <c r="U70" s="10">
        <f>TI_EHG_E_E!U70+TI_EHG_CHP_E!U70+TI_EHG_H_E!U70+TI_EHG_EDHP!U70+TI_EHG_EB!U70+TI_EHG_EPS!U70+TI_EHG_DHEP!U70</f>
        <v>0</v>
      </c>
      <c r="V70" s="10">
        <f>TI_EHG_E_E!V70+TI_EHG_CHP_E!V70+TI_EHG_H_E!V70+TI_EHG_EDHP!V70+TI_EHG_EB!V70+TI_EHG_EPS!V70+TI_EHG_DHEP!V70</f>
        <v>0</v>
      </c>
      <c r="W70" s="10">
        <f>TI_EHG_E_E!W70+TI_EHG_CHP_E!W70+TI_EHG_H_E!W70+TI_EHG_EDHP!W70+TI_EHG_EB!W70+TI_EHG_EPS!W70+TI_EHG_DHEP!W70</f>
        <v>0</v>
      </c>
      <c r="X70" s="10">
        <f>TI_EHG_E_E!X70+TI_EHG_CHP_E!X70+TI_EHG_H_E!X70+TI_EHG_EDHP!X70+TI_EHG_EB!X70+TI_EHG_EPS!X70+TI_EHG_DHEP!X70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7.8579535683576944</v>
      </c>
      <c r="D71" s="37">
        <f t="shared" ref="D71:W71" si="34">SUM(D72:D73)</f>
        <v>18.91659501289768</v>
      </c>
      <c r="E71" s="37">
        <f t="shared" si="34"/>
        <v>11.010834049871022</v>
      </c>
      <c r="F71" s="37">
        <f t="shared" si="34"/>
        <v>2.1735167669819431</v>
      </c>
      <c r="G71" s="37">
        <f t="shared" si="34"/>
        <v>2.4840068787618228</v>
      </c>
      <c r="H71" s="37">
        <f t="shared" si="34"/>
        <v>3.1527085124677554</v>
      </c>
      <c r="I71" s="37">
        <f t="shared" si="34"/>
        <v>0.83594153052450548</v>
      </c>
      <c r="J71" s="37">
        <f t="shared" si="34"/>
        <v>4.0364574376612206</v>
      </c>
      <c r="K71" s="37">
        <f t="shared" si="34"/>
        <v>5.8277730008598452</v>
      </c>
      <c r="L71" s="37">
        <f t="shared" si="34"/>
        <v>0.28658641444539978</v>
      </c>
      <c r="M71" s="37">
        <f t="shared" si="34"/>
        <v>0.28658641444539978</v>
      </c>
      <c r="N71" s="37">
        <f t="shared" si="34"/>
        <v>1.4570077386070504</v>
      </c>
      <c r="O71" s="37">
        <f t="shared" si="34"/>
        <v>0.23886500429922611</v>
      </c>
      <c r="P71" s="37">
        <f t="shared" si="34"/>
        <v>0.54935511607910581</v>
      </c>
      <c r="Q71" s="37">
        <f t="shared" si="34"/>
        <v>0.64488392089423907</v>
      </c>
      <c r="R71" s="37">
        <f t="shared" si="34"/>
        <v>0.23886500429922619</v>
      </c>
      <c r="S71" s="37">
        <f t="shared" si="34"/>
        <v>1.0509888220120376</v>
      </c>
      <c r="T71" s="37">
        <f t="shared" si="34"/>
        <v>0.23516766981943249</v>
      </c>
      <c r="U71" s="37">
        <f t="shared" si="34"/>
        <v>0.220292347377472</v>
      </c>
      <c r="V71" s="37">
        <f t="shared" si="34"/>
        <v>0.44376612209802235</v>
      </c>
      <c r="W71" s="37">
        <f t="shared" si="34"/>
        <v>3.2072226999140148E-2</v>
      </c>
      <c r="X71" s="37">
        <f t="shared" ref="X71" si="35">SUM(X72:X73)</f>
        <v>7.9019776440240747E-2</v>
      </c>
    </row>
    <row r="72" spans="1:24" ht="11.25" customHeight="1" x14ac:dyDescent="0.2">
      <c r="A72" s="42" t="s">
        <v>131</v>
      </c>
      <c r="B72" s="9" t="s">
        <v>132</v>
      </c>
      <c r="C72" s="10">
        <f>TI_EHG_E_E!C72+TI_EHG_CHP_E!C72+TI_EHG_H_E!C72+TI_EHG_EDHP!C72+TI_EHG_EB!C72+TI_EHG_EPS!C72+TI_EHG_DHEP!C72</f>
        <v>7.8579535683576944</v>
      </c>
      <c r="D72" s="10">
        <f>TI_EHG_E_E!D72+TI_EHG_CHP_E!D72+TI_EHG_H_E!D72+TI_EHG_EDHP!D72+TI_EHG_EB!D72+TI_EHG_EPS!D72+TI_EHG_DHEP!D72</f>
        <v>18.91659501289768</v>
      </c>
      <c r="E72" s="10">
        <f>TI_EHG_E_E!E72+TI_EHG_CHP_E!E72+TI_EHG_H_E!E72+TI_EHG_EDHP!E72+TI_EHG_EB!E72+TI_EHG_EPS!E72+TI_EHG_DHEP!E72</f>
        <v>11.010834049871022</v>
      </c>
      <c r="F72" s="10">
        <f>TI_EHG_E_E!F72+TI_EHG_CHP_E!F72+TI_EHG_H_E!F72+TI_EHG_EDHP!F72+TI_EHG_EB!F72+TI_EHG_EPS!F72+TI_EHG_DHEP!F72</f>
        <v>2.1735167669819431</v>
      </c>
      <c r="G72" s="10">
        <f>TI_EHG_E_E!G72+TI_EHG_CHP_E!G72+TI_EHG_H_E!G72+TI_EHG_EDHP!G72+TI_EHG_EB!G72+TI_EHG_EPS!G72+TI_EHG_DHEP!G72</f>
        <v>2.4840068787618228</v>
      </c>
      <c r="H72" s="10">
        <f>TI_EHG_E_E!H72+TI_EHG_CHP_E!H72+TI_EHG_H_E!H72+TI_EHG_EDHP!H72+TI_EHG_EB!H72+TI_EHG_EPS!H72+TI_EHG_DHEP!H72</f>
        <v>3.1527085124677554</v>
      </c>
      <c r="I72" s="10">
        <f>TI_EHG_E_E!I72+TI_EHG_CHP_E!I72+TI_EHG_H_E!I72+TI_EHG_EDHP!I72+TI_EHG_EB!I72+TI_EHG_EPS!I72+TI_EHG_DHEP!I72</f>
        <v>0.83594153052450548</v>
      </c>
      <c r="J72" s="10">
        <f>TI_EHG_E_E!J72+TI_EHG_CHP_E!J72+TI_EHG_H_E!J72+TI_EHG_EDHP!J72+TI_EHG_EB!J72+TI_EHG_EPS!J72+TI_EHG_DHEP!J72</f>
        <v>4.0364574376612206</v>
      </c>
      <c r="K72" s="10">
        <f>TI_EHG_E_E!K72+TI_EHG_CHP_E!K72+TI_EHG_H_E!K72+TI_EHG_EDHP!K72+TI_EHG_EB!K72+TI_EHG_EPS!K72+TI_EHG_DHEP!K72</f>
        <v>5.8277730008598452</v>
      </c>
      <c r="L72" s="10">
        <f>TI_EHG_E_E!L72+TI_EHG_CHP_E!L72+TI_EHG_H_E!L72+TI_EHG_EDHP!L72+TI_EHG_EB!L72+TI_EHG_EPS!L72+TI_EHG_DHEP!L72</f>
        <v>0.28658641444539978</v>
      </c>
      <c r="M72" s="10">
        <f>TI_EHG_E_E!M72+TI_EHG_CHP_E!M72+TI_EHG_H_E!M72+TI_EHG_EDHP!M72+TI_EHG_EB!M72+TI_EHG_EPS!M72+TI_EHG_DHEP!M72</f>
        <v>0.28658641444539978</v>
      </c>
      <c r="N72" s="10">
        <f>TI_EHG_E_E!N72+TI_EHG_CHP_E!N72+TI_EHG_H_E!N72+TI_EHG_EDHP!N72+TI_EHG_EB!N72+TI_EHG_EPS!N72+TI_EHG_DHEP!N72</f>
        <v>1.4570077386070504</v>
      </c>
      <c r="O72" s="10">
        <f>TI_EHG_E_E!O72+TI_EHG_CHP_E!O72+TI_EHG_H_E!O72+TI_EHG_EDHP!O72+TI_EHG_EB!O72+TI_EHG_EPS!O72+TI_EHG_DHEP!O72</f>
        <v>0.23886500429922611</v>
      </c>
      <c r="P72" s="10">
        <f>TI_EHG_E_E!P72+TI_EHG_CHP_E!P72+TI_EHG_H_E!P72+TI_EHG_EDHP!P72+TI_EHG_EB!P72+TI_EHG_EPS!P72+TI_EHG_DHEP!P72</f>
        <v>0.54935511607910581</v>
      </c>
      <c r="Q72" s="10">
        <f>TI_EHG_E_E!Q72+TI_EHG_CHP_E!Q72+TI_EHG_H_E!Q72+TI_EHG_EDHP!Q72+TI_EHG_EB!Q72+TI_EHG_EPS!Q72+TI_EHG_DHEP!Q72</f>
        <v>0.64488392089423907</v>
      </c>
      <c r="R72" s="10">
        <f>TI_EHG_E_E!R72+TI_EHG_CHP_E!R72+TI_EHG_H_E!R72+TI_EHG_EDHP!R72+TI_EHG_EB!R72+TI_EHG_EPS!R72+TI_EHG_DHEP!R72</f>
        <v>0.23886500429922619</v>
      </c>
      <c r="S72" s="10">
        <f>TI_EHG_E_E!S72+TI_EHG_CHP_E!S72+TI_EHG_H_E!S72+TI_EHG_EDHP!S72+TI_EHG_EB!S72+TI_EHG_EPS!S72+TI_EHG_DHEP!S72</f>
        <v>1.0509888220120376</v>
      </c>
      <c r="T72" s="10">
        <f>TI_EHG_E_E!T72+TI_EHG_CHP_E!T72+TI_EHG_H_E!T72+TI_EHG_EDHP!T72+TI_EHG_EB!T72+TI_EHG_EPS!T72+TI_EHG_DHEP!T72</f>
        <v>0.23516766981943249</v>
      </c>
      <c r="U72" s="10">
        <f>TI_EHG_E_E!U72+TI_EHG_CHP_E!U72+TI_EHG_H_E!U72+TI_EHG_EDHP!U72+TI_EHG_EB!U72+TI_EHG_EPS!U72+TI_EHG_DHEP!U72</f>
        <v>0.220292347377472</v>
      </c>
      <c r="V72" s="10">
        <f>TI_EHG_E_E!V72+TI_EHG_CHP_E!V72+TI_EHG_H_E!V72+TI_EHG_EDHP!V72+TI_EHG_EB!V72+TI_EHG_EPS!V72+TI_EHG_DHEP!V72</f>
        <v>0.44376612209802235</v>
      </c>
      <c r="W72" s="10">
        <f>TI_EHG_E_E!W72+TI_EHG_CHP_E!W72+TI_EHG_H_E!W72+TI_EHG_EDHP!W72+TI_EHG_EB!W72+TI_EHG_EPS!W72+TI_EHG_DHEP!W72</f>
        <v>3.2072226999140148E-2</v>
      </c>
      <c r="X72" s="10">
        <f>TI_EHG_E_E!X72+TI_EHG_CHP_E!X72+TI_EHG_H_E!X72+TI_EHG_EDHP!X72+TI_EHG_EB!X72+TI_EHG_EPS!X72+TI_EHG_DHEP!X72</f>
        <v>7.9019776440240747E-2</v>
      </c>
    </row>
    <row r="73" spans="1:24" ht="11.25" customHeight="1" x14ac:dyDescent="0.2">
      <c r="A73" s="42" t="s">
        <v>133</v>
      </c>
      <c r="B73" s="9" t="s">
        <v>134</v>
      </c>
      <c r="C73" s="10">
        <f>TI_EHG_E_E!C73+TI_EHG_CHP_E!C73+TI_EHG_H_E!C73+TI_EHG_EDHP!C73+TI_EHG_EB!C73+TI_EHG_EPS!C73+TI_EHG_DHEP!C73</f>
        <v>0</v>
      </c>
      <c r="D73" s="10">
        <f>TI_EHG_E_E!D73+TI_EHG_CHP_E!D73+TI_EHG_H_E!D73+TI_EHG_EDHP!D73+TI_EHG_EB!D73+TI_EHG_EPS!D73+TI_EHG_DHEP!D73</f>
        <v>0</v>
      </c>
      <c r="E73" s="10">
        <f>TI_EHG_E_E!E73+TI_EHG_CHP_E!E73+TI_EHG_H_E!E73+TI_EHG_EDHP!E73+TI_EHG_EB!E73+TI_EHG_EPS!E73+TI_EHG_DHEP!E73</f>
        <v>0</v>
      </c>
      <c r="F73" s="10">
        <f>TI_EHG_E_E!F73+TI_EHG_CHP_E!F73+TI_EHG_H_E!F73+TI_EHG_EDHP!F73+TI_EHG_EB!F73+TI_EHG_EPS!F73+TI_EHG_DHEP!F73</f>
        <v>0</v>
      </c>
      <c r="G73" s="10">
        <f>TI_EHG_E_E!G73+TI_EHG_CHP_E!G73+TI_EHG_H_E!G73+TI_EHG_EDHP!G73+TI_EHG_EB!G73+TI_EHG_EPS!G73+TI_EHG_DHEP!G73</f>
        <v>0</v>
      </c>
      <c r="H73" s="10">
        <f>TI_EHG_E_E!H73+TI_EHG_CHP_E!H73+TI_EHG_H_E!H73+TI_EHG_EDHP!H73+TI_EHG_EB!H73+TI_EHG_EPS!H73+TI_EHG_DHEP!H73</f>
        <v>0</v>
      </c>
      <c r="I73" s="10">
        <f>TI_EHG_E_E!I73+TI_EHG_CHP_E!I73+TI_EHG_H_E!I73+TI_EHG_EDHP!I73+TI_EHG_EB!I73+TI_EHG_EPS!I73+TI_EHG_DHEP!I73</f>
        <v>0</v>
      </c>
      <c r="J73" s="10">
        <f>TI_EHG_E_E!J73+TI_EHG_CHP_E!J73+TI_EHG_H_E!J73+TI_EHG_EDHP!J73+TI_EHG_EB!J73+TI_EHG_EPS!J73+TI_EHG_DHEP!J73</f>
        <v>0</v>
      </c>
      <c r="K73" s="10">
        <f>TI_EHG_E_E!K73+TI_EHG_CHP_E!K73+TI_EHG_H_E!K73+TI_EHG_EDHP!K73+TI_EHG_EB!K73+TI_EHG_EPS!K73+TI_EHG_DHEP!K73</f>
        <v>0</v>
      </c>
      <c r="L73" s="10">
        <f>TI_EHG_E_E!L73+TI_EHG_CHP_E!L73+TI_EHG_H_E!L73+TI_EHG_EDHP!L73+TI_EHG_EB!L73+TI_EHG_EPS!L73+TI_EHG_DHEP!L73</f>
        <v>0</v>
      </c>
      <c r="M73" s="10">
        <f>TI_EHG_E_E!M73+TI_EHG_CHP_E!M73+TI_EHG_H_E!M73+TI_EHG_EDHP!M73+TI_EHG_EB!M73+TI_EHG_EPS!M73+TI_EHG_DHEP!M73</f>
        <v>0</v>
      </c>
      <c r="N73" s="10">
        <f>TI_EHG_E_E!N73+TI_EHG_CHP_E!N73+TI_EHG_H_E!N73+TI_EHG_EDHP!N73+TI_EHG_EB!N73+TI_EHG_EPS!N73+TI_EHG_DHEP!N73</f>
        <v>0</v>
      </c>
      <c r="O73" s="10">
        <f>TI_EHG_E_E!O73+TI_EHG_CHP_E!O73+TI_EHG_H_E!O73+TI_EHG_EDHP!O73+TI_EHG_EB!O73+TI_EHG_EPS!O73+TI_EHG_DHEP!O73</f>
        <v>0</v>
      </c>
      <c r="P73" s="10">
        <f>TI_EHG_E_E!P73+TI_EHG_CHP_E!P73+TI_EHG_H_E!P73+TI_EHG_EDHP!P73+TI_EHG_EB!P73+TI_EHG_EPS!P73+TI_EHG_DHEP!P73</f>
        <v>0</v>
      </c>
      <c r="Q73" s="10">
        <f>TI_EHG_E_E!Q73+TI_EHG_CHP_E!Q73+TI_EHG_H_E!Q73+TI_EHG_EDHP!Q73+TI_EHG_EB!Q73+TI_EHG_EPS!Q73+TI_EHG_DHEP!Q73</f>
        <v>0</v>
      </c>
      <c r="R73" s="10">
        <f>TI_EHG_E_E!R73+TI_EHG_CHP_E!R73+TI_EHG_H_E!R73+TI_EHG_EDHP!R73+TI_EHG_EB!R73+TI_EHG_EPS!R73+TI_EHG_DHEP!R73</f>
        <v>0</v>
      </c>
      <c r="S73" s="10">
        <f>TI_EHG_E_E!S73+TI_EHG_CHP_E!S73+TI_EHG_H_E!S73+TI_EHG_EDHP!S73+TI_EHG_EB!S73+TI_EHG_EPS!S73+TI_EHG_DHEP!S73</f>
        <v>0</v>
      </c>
      <c r="T73" s="10">
        <f>TI_EHG_E_E!T73+TI_EHG_CHP_E!T73+TI_EHG_H_E!T73+TI_EHG_EDHP!T73+TI_EHG_EB!T73+TI_EHG_EPS!T73+TI_EHG_DHEP!T73</f>
        <v>0</v>
      </c>
      <c r="U73" s="10">
        <f>TI_EHG_E_E!U73+TI_EHG_CHP_E!U73+TI_EHG_H_E!U73+TI_EHG_EDHP!U73+TI_EHG_EB!U73+TI_EHG_EPS!U73+TI_EHG_DHEP!U73</f>
        <v>0</v>
      </c>
      <c r="V73" s="10">
        <f>TI_EHG_E_E!V73+TI_EHG_CHP_E!V73+TI_EHG_H_E!V73+TI_EHG_EDHP!V73+TI_EHG_EB!V73+TI_EHG_EPS!V73+TI_EHG_DHEP!V73</f>
        <v>0</v>
      </c>
      <c r="W73" s="10">
        <f>TI_EHG_E_E!W73+TI_EHG_CHP_E!W73+TI_EHG_H_E!W73+TI_EHG_EDHP!W73+TI_EHG_EB!W73+TI_EHG_EPS!W73+TI_EHG_DHEP!W73</f>
        <v>0</v>
      </c>
      <c r="X73" s="10">
        <f>TI_EHG_E_E!X73+TI_EHG_CHP_E!X73+TI_EHG_H_E!X73+TI_EHG_EDHP!X73+TI_EHG_EB!X73+TI_EHG_EPS!X73+TI_EHG_DHEP!X73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TI_EHG_E_E!C74+TI_EHG_CHP_E!C74+TI_EHG_H_E!C74+TI_EHG_EDHP!C74+TI_EHG_EB!C74+TI_EHG_EPS!C74+TI_EHG_DHEP!C74</f>
        <v>1407.3946689595871</v>
      </c>
      <c r="D74" s="37">
        <f>TI_EHG_E_E!D74+TI_EHG_CHP_E!D74+TI_EHG_H_E!D74+TI_EHG_EDHP!D74+TI_EHG_EB!D74+TI_EHG_EPS!D74+TI_EHG_DHEP!D74</f>
        <v>1404.8151332760101</v>
      </c>
      <c r="E74" s="37">
        <f>TI_EHG_E_E!E74+TI_EHG_CHP_E!E74+TI_EHG_H_E!E74+TI_EHG_EDHP!E74+TI_EHG_EB!E74+TI_EHG_EPS!E74+TI_EHG_DHEP!E74</f>
        <v>1422.0980223559759</v>
      </c>
      <c r="F74" s="37">
        <f>TI_EHG_E_E!F74+TI_EHG_CHP_E!F74+TI_EHG_H_E!F74+TI_EHG_EDHP!F74+TI_EHG_EB!F74+TI_EHG_EPS!F74+TI_EHG_DHEP!F74</f>
        <v>1265.5202063628551</v>
      </c>
      <c r="G74" s="37">
        <f>TI_EHG_E_E!G74+TI_EHG_CHP_E!G74+TI_EHG_H_E!G74+TI_EHG_EDHP!G74+TI_EHG_EB!G74+TI_EHG_EPS!G74+TI_EHG_DHEP!G74</f>
        <v>1431.1263972484951</v>
      </c>
      <c r="H74" s="37">
        <f>TI_EHG_E_E!H74+TI_EHG_CHP_E!H74+TI_EHG_H_E!H74+TI_EHG_EDHP!H74+TI_EHG_EB!H74+TI_EHG_EPS!H74+TI_EHG_DHEP!H74</f>
        <v>1432.932072226999</v>
      </c>
      <c r="I74" s="37">
        <f>TI_EHG_E_E!I74+TI_EHG_CHP_E!I74+TI_EHG_H_E!I74+TI_EHG_EDHP!I74+TI_EHG_EB!I74+TI_EHG_EPS!I74+TI_EHG_DHEP!I74</f>
        <v>1452.794496990542</v>
      </c>
      <c r="J74" s="37">
        <f>TI_EHG_E_E!J74+TI_EHG_CHP_E!J74+TI_EHG_H_E!J74+TI_EHG_EDHP!J74+TI_EHG_EB!J74+TI_EHG_EPS!J74+TI_EHG_DHEP!J74</f>
        <v>1988.564058469475</v>
      </c>
      <c r="K74" s="37">
        <f>TI_EHG_E_E!K74+TI_EHG_CHP_E!K74+TI_EHG_H_E!K74+TI_EHG_EDHP!K74+TI_EHG_EB!K74+TI_EHG_EPS!K74+TI_EHG_DHEP!K74</f>
        <v>2895.7867583834909</v>
      </c>
      <c r="L74" s="37">
        <f>TI_EHG_E_E!L74+TI_EHG_CHP_E!L74+TI_EHG_H_E!L74+TI_EHG_EDHP!L74+TI_EHG_EB!L74+TI_EHG_EPS!L74+TI_EHG_DHEP!L74</f>
        <v>2979.6</v>
      </c>
      <c r="M74" s="37">
        <f>TI_EHG_E_E!M74+TI_EHG_CHP_E!M74+TI_EHG_H_E!M74+TI_EHG_EDHP!M74+TI_EHG_EB!M74+TI_EHG_EPS!M74+TI_EHG_DHEP!M74</f>
        <v>2922.830008598452</v>
      </c>
      <c r="N74" s="37">
        <f>TI_EHG_E_E!N74+TI_EHG_CHP_E!N74+TI_EHG_H_E!N74+TI_EHG_EDHP!N74+TI_EHG_EB!N74+TI_EHG_EPS!N74+TI_EHG_DHEP!N74</f>
        <v>2978.9</v>
      </c>
      <c r="O74" s="37">
        <f>TI_EHG_E_E!O74+TI_EHG_CHP_E!O74+TI_EHG_H_E!O74+TI_EHG_EDHP!O74+TI_EHG_EB!O74+TI_EHG_EPS!O74+TI_EHG_DHEP!O74</f>
        <v>3008.4900257953568</v>
      </c>
      <c r="P74" s="37">
        <f>TI_EHG_E_E!P74+TI_EHG_CHP_E!P74+TI_EHG_H_E!P74+TI_EHG_EDHP!P74+TI_EHG_EB!P74+TI_EHG_EPS!P74+TI_EHG_DHEP!P74</f>
        <v>2922.2</v>
      </c>
      <c r="Q74" s="37">
        <f>TI_EHG_E_E!Q74+TI_EHG_CHP_E!Q74+TI_EHG_H_E!Q74+TI_EHG_EDHP!Q74+TI_EHG_EB!Q74+TI_EHG_EPS!Q74+TI_EHG_DHEP!Q74</f>
        <v>2941.2</v>
      </c>
      <c r="R74" s="37">
        <f>TI_EHG_E_E!R74+TI_EHG_CHP_E!R74+TI_EHG_H_E!R74+TI_EHG_EDHP!R74+TI_EHG_EB!R74+TI_EHG_EPS!R74+TI_EHG_DHEP!R74</f>
        <v>2940.099999999999</v>
      </c>
      <c r="S74" s="37">
        <f>TI_EHG_E_E!S74+TI_EHG_CHP_E!S74+TI_EHG_H_E!S74+TI_EHG_EDHP!S74+TI_EHG_EB!S74+TI_EHG_EPS!S74+TI_EHG_DHEP!S74</f>
        <v>2810.7</v>
      </c>
      <c r="T74" s="37">
        <f>TI_EHG_E_E!T74+TI_EHG_CHP_E!T74+TI_EHG_H_E!T74+TI_EHG_EDHP!T74+TI_EHG_EB!T74+TI_EHG_EPS!T74+TI_EHG_DHEP!T74</f>
        <v>2907</v>
      </c>
      <c r="U74" s="37">
        <f>TI_EHG_E_E!U74+TI_EHG_CHP_E!U74+TI_EHG_H_E!U74+TI_EHG_EDHP!U74+TI_EHG_EB!U74+TI_EHG_EPS!U74+TI_EHG_DHEP!U74</f>
        <v>2877</v>
      </c>
      <c r="V74" s="37">
        <f>TI_EHG_E_E!V74+TI_EHG_CHP_E!V74+TI_EHG_H_E!V74+TI_EHG_EDHP!V74+TI_EHG_EB!V74+TI_EHG_EPS!V74+TI_EHG_DHEP!V74</f>
        <v>2846</v>
      </c>
      <c r="W74" s="37">
        <f>TI_EHG_E_E!W74+TI_EHG_CHP_E!W74+TI_EHG_H_E!W74+TI_EHG_EDHP!W74+TI_EHG_EB!W74+TI_EHG_EPS!W74+TI_EHG_DHEP!W74</f>
        <v>2887</v>
      </c>
      <c r="X74" s="37">
        <f>TI_EHG_E_E!X74+TI_EHG_CHP_E!X74+TI_EHG_H_E!X74+TI_EHG_EDHP!X74+TI_EHG_EB!X74+TI_EHG_EPS!X74+TI_EHG_DHEP!X74</f>
        <v>2866</v>
      </c>
    </row>
    <row r="75" spans="1:24" ht="11.25" customHeight="1" x14ac:dyDescent="0.2">
      <c r="A75" s="35" t="s">
        <v>137</v>
      </c>
      <c r="B75" s="36" t="s">
        <v>138</v>
      </c>
      <c r="C75" s="37">
        <f>TI_EHG_E_E!C75+TI_EHG_CHP_E!C75+TI_EHG_H_E!C75+TI_EHG_EDHP!C75+TI_EHG_EB!C75+TI_EHG_EPS!C75+TI_EHG_DHEP!C75</f>
        <v>0</v>
      </c>
      <c r="D75" s="37">
        <f>TI_EHG_E_E!D75+TI_EHG_CHP_E!D75+TI_EHG_H_E!D75+TI_EHG_EDHP!D75+TI_EHG_EB!D75+TI_EHG_EPS!D75+TI_EHG_DHEP!D75</f>
        <v>0</v>
      </c>
      <c r="E75" s="37">
        <f>TI_EHG_E_E!E75+TI_EHG_CHP_E!E75+TI_EHG_H_E!E75+TI_EHG_EDHP!E75+TI_EHG_EB!E75+TI_EHG_EPS!E75+TI_EHG_DHEP!E75</f>
        <v>0</v>
      </c>
      <c r="F75" s="37">
        <f>TI_EHG_E_E!F75+TI_EHG_CHP_E!F75+TI_EHG_H_E!F75+TI_EHG_EDHP!F75+TI_EHG_EB!F75+TI_EHG_EPS!F75+TI_EHG_DHEP!F75</f>
        <v>0</v>
      </c>
      <c r="G75" s="37">
        <f>TI_EHG_E_E!G75+TI_EHG_CHP_E!G75+TI_EHG_H_E!G75+TI_EHG_EDHP!G75+TI_EHG_EB!G75+TI_EHG_EPS!G75+TI_EHG_DHEP!G75</f>
        <v>0</v>
      </c>
      <c r="H75" s="37">
        <f>TI_EHG_E_E!H75+TI_EHG_CHP_E!H75+TI_EHG_H_E!H75+TI_EHG_EDHP!H75+TI_EHG_EB!H75+TI_EHG_EPS!H75+TI_EHG_DHEP!H75</f>
        <v>0</v>
      </c>
      <c r="I75" s="37">
        <f>TI_EHG_E_E!I75+TI_EHG_CHP_E!I75+TI_EHG_H_E!I75+TI_EHG_EDHP!I75+TI_EHG_EB!I75+TI_EHG_EPS!I75+TI_EHG_DHEP!I75</f>
        <v>0</v>
      </c>
      <c r="J75" s="37">
        <f>TI_EHG_E_E!J75+TI_EHG_CHP_E!J75+TI_EHG_H_E!J75+TI_EHG_EDHP!J75+TI_EHG_EB!J75+TI_EHG_EPS!J75+TI_EHG_DHEP!J75</f>
        <v>0</v>
      </c>
      <c r="K75" s="37">
        <f>TI_EHG_E_E!K75+TI_EHG_CHP_E!K75+TI_EHG_H_E!K75+TI_EHG_EDHP!K75+TI_EHG_EB!K75+TI_EHG_EPS!K75+TI_EHG_DHEP!K75</f>
        <v>0</v>
      </c>
      <c r="L75" s="37">
        <f>TI_EHG_E_E!L75+TI_EHG_CHP_E!L75+TI_EHG_H_E!L75+TI_EHG_EDHP!L75+TI_EHG_EB!L75+TI_EHG_EPS!L75+TI_EHG_DHEP!L75</f>
        <v>0</v>
      </c>
      <c r="M75" s="37">
        <f>TI_EHG_E_E!M75+TI_EHG_CHP_E!M75+TI_EHG_H_E!M75+TI_EHG_EDHP!M75+TI_EHG_EB!M75+TI_EHG_EPS!M75+TI_EHG_DHEP!M75</f>
        <v>0</v>
      </c>
      <c r="N75" s="37">
        <f>TI_EHG_E_E!N75+TI_EHG_CHP_E!N75+TI_EHG_H_E!N75+TI_EHG_EDHP!N75+TI_EHG_EB!N75+TI_EHG_EPS!N75+TI_EHG_DHEP!N75</f>
        <v>0</v>
      </c>
      <c r="O75" s="37">
        <f>TI_EHG_E_E!O75+TI_EHG_CHP_E!O75+TI_EHG_H_E!O75+TI_EHG_EDHP!O75+TI_EHG_EB!O75+TI_EHG_EPS!O75+TI_EHG_DHEP!O75</f>
        <v>0</v>
      </c>
      <c r="P75" s="37">
        <f>TI_EHG_E_E!P75+TI_EHG_CHP_E!P75+TI_EHG_H_E!P75+TI_EHG_EDHP!P75+TI_EHG_EB!P75+TI_EHG_EPS!P75+TI_EHG_DHEP!P75</f>
        <v>0</v>
      </c>
      <c r="Q75" s="37">
        <f>TI_EHG_E_E!Q75+TI_EHG_CHP_E!Q75+TI_EHG_H_E!Q75+TI_EHG_EDHP!Q75+TI_EHG_EB!Q75+TI_EHG_EPS!Q75+TI_EHG_DHEP!Q75</f>
        <v>0</v>
      </c>
      <c r="R75" s="37">
        <f>TI_EHG_E_E!R75+TI_EHG_CHP_E!R75+TI_EHG_H_E!R75+TI_EHG_EDHP!R75+TI_EHG_EB!R75+TI_EHG_EPS!R75+TI_EHG_DHEP!R75</f>
        <v>0</v>
      </c>
      <c r="S75" s="37">
        <f>TI_EHG_E_E!S75+TI_EHG_CHP_E!S75+TI_EHG_H_E!S75+TI_EHG_EDHP!S75+TI_EHG_EB!S75+TI_EHG_EPS!S75+TI_EHG_DHEP!S75</f>
        <v>0</v>
      </c>
      <c r="T75" s="37">
        <f>TI_EHG_E_E!T75+TI_EHG_CHP_E!T75+TI_EHG_H_E!T75+TI_EHG_EDHP!T75+TI_EHG_EB!T75+TI_EHG_EPS!T75+TI_EHG_DHEP!T75</f>
        <v>0</v>
      </c>
      <c r="U75" s="37">
        <f>TI_EHG_E_E!U75+TI_EHG_CHP_E!U75+TI_EHG_H_E!U75+TI_EHG_EDHP!U75+TI_EHG_EB!U75+TI_EHG_EPS!U75+TI_EHG_DHEP!U75</f>
        <v>0</v>
      </c>
      <c r="V75" s="37">
        <f>TI_EHG_E_E!V75+TI_EHG_CHP_E!V75+TI_EHG_H_E!V75+TI_EHG_EDHP!V75+TI_EHG_EB!V75+TI_EHG_EPS!V75+TI_EHG_DHEP!V75</f>
        <v>0</v>
      </c>
      <c r="W75" s="37">
        <f>TI_EHG_E_E!W75+TI_EHG_CHP_E!W75+TI_EHG_H_E!W75+TI_EHG_EDHP!W75+TI_EHG_EB!W75+TI_EHG_EPS!W75+TI_EHG_DHEP!W75</f>
        <v>0</v>
      </c>
      <c r="X75" s="37">
        <f>TI_EHG_E_E!X75+TI_EHG_CHP_E!X75+TI_EHG_H_E!X75+TI_EHG_EDHP!X75+TI_EHG_EB!X75+TI_EHG_EPS!X75+TI_EHG_DHEP!X75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TI_EHG_E_E!C76+TI_EHG_CHP_E!C76+TI_EHG_H_E!C76+TI_EHG_EDHP!C76+TI_EHG_EB!C76+TI_EHG_EPS!C76+TI_EHG_DHEP!C76</f>
        <v>0</v>
      </c>
      <c r="D76" s="40">
        <f>TI_EHG_E_E!D76+TI_EHG_CHP_E!D76+TI_EHG_H_E!D76+TI_EHG_EDHP!D76+TI_EHG_EB!D76+TI_EHG_EPS!D76+TI_EHG_DHEP!D76</f>
        <v>0</v>
      </c>
      <c r="E76" s="40">
        <f>TI_EHG_E_E!E76+TI_EHG_CHP_E!E76+TI_EHG_H_E!E76+TI_EHG_EDHP!E76+TI_EHG_EB!E76+TI_EHG_EPS!E76+TI_EHG_DHEP!E76</f>
        <v>0</v>
      </c>
      <c r="F76" s="40">
        <f>TI_EHG_E_E!F76+TI_EHG_CHP_E!F76+TI_EHG_H_E!F76+TI_EHG_EDHP!F76+TI_EHG_EB!F76+TI_EHG_EPS!F76+TI_EHG_DHEP!F76</f>
        <v>0</v>
      </c>
      <c r="G76" s="40">
        <f>TI_EHG_E_E!G76+TI_EHG_CHP_E!G76+TI_EHG_H_E!G76+TI_EHG_EDHP!G76+TI_EHG_EB!G76+TI_EHG_EPS!G76+TI_EHG_DHEP!G76</f>
        <v>0</v>
      </c>
      <c r="H76" s="40">
        <f>TI_EHG_E_E!H76+TI_EHG_CHP_E!H76+TI_EHG_H_E!H76+TI_EHG_EDHP!H76+TI_EHG_EB!H76+TI_EHG_EPS!H76+TI_EHG_DHEP!H76</f>
        <v>0</v>
      </c>
      <c r="I76" s="40">
        <f>TI_EHG_E_E!I76+TI_EHG_CHP_E!I76+TI_EHG_H_E!I76+TI_EHG_EDHP!I76+TI_EHG_EB!I76+TI_EHG_EPS!I76+TI_EHG_DHEP!I76</f>
        <v>0</v>
      </c>
      <c r="J76" s="40">
        <f>TI_EHG_E_E!J76+TI_EHG_CHP_E!J76+TI_EHG_H_E!J76+TI_EHG_EDHP!J76+TI_EHG_EB!J76+TI_EHG_EPS!J76+TI_EHG_DHEP!J76</f>
        <v>0</v>
      </c>
      <c r="K76" s="40">
        <f>TI_EHG_E_E!K76+TI_EHG_CHP_E!K76+TI_EHG_H_E!K76+TI_EHG_EDHP!K76+TI_EHG_EB!K76+TI_EHG_EPS!K76+TI_EHG_DHEP!K76</f>
        <v>0</v>
      </c>
      <c r="L76" s="40">
        <f>TI_EHG_E_E!L76+TI_EHG_CHP_E!L76+TI_EHG_H_E!L76+TI_EHG_EDHP!L76+TI_EHG_EB!L76+TI_EHG_EPS!L76+TI_EHG_DHEP!L76</f>
        <v>30.524505588993978</v>
      </c>
      <c r="M76" s="40">
        <f>TI_EHG_E_E!M76+TI_EHG_CHP_E!M76+TI_EHG_H_E!M76+TI_EHG_EDHP!M76+TI_EHG_EB!M76+TI_EHG_EPS!M76+TI_EHG_DHEP!M76</f>
        <v>40.240756663800511</v>
      </c>
      <c r="N76" s="40">
        <f>TI_EHG_E_E!N76+TI_EHG_CHP_E!N76+TI_EHG_H_E!N76+TI_EHG_EDHP!N76+TI_EHG_EB!N76+TI_EHG_EPS!N76+TI_EHG_DHEP!N76</f>
        <v>24.333619948409289</v>
      </c>
      <c r="O76" s="40">
        <f>TI_EHG_E_E!O76+TI_EHG_CHP_E!O76+TI_EHG_H_E!O76+TI_EHG_EDHP!O76+TI_EHG_EB!O76+TI_EHG_EPS!O76+TI_EHG_DHEP!O76</f>
        <v>30.266552020636279</v>
      </c>
      <c r="P76" s="40">
        <f>TI_EHG_E_E!P76+TI_EHG_CHP_E!P76+TI_EHG_H_E!P76+TI_EHG_EDHP!P76+TI_EHG_EB!P76+TI_EHG_EPS!P76+TI_EHG_DHEP!P76</f>
        <v>39.208942390369728</v>
      </c>
      <c r="Q76" s="40">
        <f>TI_EHG_E_E!Q76+TI_EHG_CHP_E!Q76+TI_EHG_H_E!Q76+TI_EHG_EDHP!Q76+TI_EHG_EB!Q76+TI_EHG_EPS!Q76+TI_EHG_DHEP!Q76</f>
        <v>52.966466036113488</v>
      </c>
      <c r="R76" s="40">
        <f>TI_EHG_E_E!R76+TI_EHG_CHP_E!R76+TI_EHG_H_E!R76+TI_EHG_EDHP!R76+TI_EHG_EB!R76+TI_EHG_EPS!R76+TI_EHG_DHEP!R76</f>
        <v>41.788478073946678</v>
      </c>
      <c r="S76" s="40">
        <f>TI_EHG_E_E!S76+TI_EHG_CHP_E!S76+TI_EHG_H_E!S76+TI_EHG_EDHP!S76+TI_EHG_EB!S76+TI_EHG_EPS!S76+TI_EHG_DHEP!S76</f>
        <v>56.749785038693027</v>
      </c>
      <c r="T76" s="40">
        <f>TI_EHG_E_E!T76+TI_EHG_CHP_E!T76+TI_EHG_H_E!T76+TI_EHG_EDHP!T76+TI_EHG_EB!T76+TI_EHG_EPS!T76+TI_EHG_DHEP!T76</f>
        <v>40.105245055889938</v>
      </c>
      <c r="U76" s="40">
        <f>TI_EHG_E_E!U76+TI_EHG_CHP_E!U76+TI_EHG_H_E!U76+TI_EHG_EDHP!U76+TI_EHG_EB!U76+TI_EHG_EPS!U76+TI_EHG_DHEP!U76</f>
        <v>48.414187446259668</v>
      </c>
      <c r="V76" s="40">
        <f>TI_EHG_E_E!V76+TI_EHG_CHP_E!V76+TI_EHG_H_E!V76+TI_EHG_EDHP!V76+TI_EHG_EB!V76+TI_EHG_EPS!V76+TI_EHG_DHEP!V76</f>
        <v>47.517884780739458</v>
      </c>
      <c r="W76" s="40">
        <f>TI_EHG_E_E!W76+TI_EHG_CHP_E!W76+TI_EHG_H_E!W76+TI_EHG_EDHP!W76+TI_EHG_EB!W76+TI_EHG_EPS!W76+TI_EHG_DHEP!W76</f>
        <v>35.788392089423901</v>
      </c>
      <c r="X76" s="40">
        <f>TI_EHG_E_E!X76+TI_EHG_CHP_E!X76+TI_EHG_H_E!X76+TI_EHG_EDHP!X76+TI_EHG_EB!X76+TI_EHG_EPS!X76+TI_EHG_DHEP!X76</f>
        <v>37.232674118658643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369</v>
      </c>
      <c r="B1" s="4" t="s">
        <v>327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5879.3030231820749</v>
      </c>
      <c r="D2" s="31">
        <f t="shared" ref="D2:W2" si="1">SUM(D3,D17,D22,D25,D26,D51,D52,D71,D74,D75,D76)</f>
        <v>6402.917399227741</v>
      </c>
      <c r="E2" s="31">
        <f t="shared" si="1"/>
        <v>6838.8677153117005</v>
      </c>
      <c r="F2" s="31">
        <f t="shared" si="1"/>
        <v>7743.6830931019558</v>
      </c>
      <c r="G2" s="31">
        <f t="shared" si="1"/>
        <v>7762.2535661736811</v>
      </c>
      <c r="H2" s="31">
        <f t="shared" si="1"/>
        <v>7404.5929122108064</v>
      </c>
      <c r="I2" s="31">
        <f t="shared" si="1"/>
        <v>8828.2985113578652</v>
      </c>
      <c r="J2" s="31">
        <f t="shared" si="1"/>
        <v>8900.0733465401936</v>
      </c>
      <c r="K2" s="31">
        <f t="shared" si="1"/>
        <v>9750.4894405451341</v>
      </c>
      <c r="L2" s="31">
        <f t="shared" si="1"/>
        <v>8947.3134457029319</v>
      </c>
      <c r="M2" s="31">
        <f t="shared" si="1"/>
        <v>8892.2988108777317</v>
      </c>
      <c r="N2" s="31">
        <f t="shared" si="1"/>
        <v>9579.6090113970749</v>
      </c>
      <c r="O2" s="31">
        <f t="shared" si="1"/>
        <v>8956.8040058117585</v>
      </c>
      <c r="P2" s="31">
        <f t="shared" si="1"/>
        <v>8310.0126524687494</v>
      </c>
      <c r="Q2" s="31">
        <f t="shared" si="1"/>
        <v>9022.0480910559927</v>
      </c>
      <c r="R2" s="31">
        <f t="shared" si="1"/>
        <v>9678.0481206795539</v>
      </c>
      <c r="S2" s="31">
        <f t="shared" si="1"/>
        <v>9245.9252361388208</v>
      </c>
      <c r="T2" s="31">
        <f t="shared" si="1"/>
        <v>9480.7638729431783</v>
      </c>
      <c r="U2" s="31">
        <f t="shared" si="1"/>
        <v>9628.2716260342022</v>
      </c>
      <c r="V2" s="31">
        <f t="shared" si="1"/>
        <v>8913.0242793965117</v>
      </c>
      <c r="W2" s="31">
        <f t="shared" si="1"/>
        <v>8050.0319745987708</v>
      </c>
      <c r="X2" s="31">
        <f t="shared" ref="X2" si="2">SUM(X3,X17,X22,X25,X26,X51,X52,X71,X74,X75,X76)</f>
        <v>8537.1543506540074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2379.8914379220705</v>
      </c>
      <c r="D3" s="34">
        <f t="shared" ref="D3:W3" si="4">SUM(D4,D8,D11)</f>
        <v>2716.1204893437548</v>
      </c>
      <c r="E3" s="34">
        <f t="shared" si="4"/>
        <v>2960.9194408608791</v>
      </c>
      <c r="F3" s="34">
        <f t="shared" si="4"/>
        <v>4239.1529035573058</v>
      </c>
      <c r="G3" s="34">
        <f t="shared" si="4"/>
        <v>3919.6998980207441</v>
      </c>
      <c r="H3" s="34">
        <f t="shared" si="4"/>
        <v>3502.5478366878365</v>
      </c>
      <c r="I3" s="34">
        <f t="shared" si="4"/>
        <v>4575.8045127166033</v>
      </c>
      <c r="J3" s="34">
        <f t="shared" si="4"/>
        <v>4302.1244483557657</v>
      </c>
      <c r="K3" s="34">
        <f t="shared" si="4"/>
        <v>4531.3252952531384</v>
      </c>
      <c r="L3" s="34">
        <f t="shared" si="4"/>
        <v>4056.5575599602294</v>
      </c>
      <c r="M3" s="34">
        <f t="shared" si="4"/>
        <v>3761.8070046631528</v>
      </c>
      <c r="N3" s="34">
        <f t="shared" si="4"/>
        <v>4644.3426911146062</v>
      </c>
      <c r="O3" s="34">
        <f t="shared" si="4"/>
        <v>4131.9292698370846</v>
      </c>
      <c r="P3" s="34">
        <f t="shared" si="4"/>
        <v>2951.1761192854688</v>
      </c>
      <c r="Q3" s="34">
        <f t="shared" si="4"/>
        <v>3118.5176531700613</v>
      </c>
      <c r="R3" s="34">
        <f t="shared" si="4"/>
        <v>3482.8155300148742</v>
      </c>
      <c r="S3" s="34">
        <f t="shared" si="4"/>
        <v>3147.8915648577499</v>
      </c>
      <c r="T3" s="34">
        <f t="shared" si="4"/>
        <v>3436.308698828896</v>
      </c>
      <c r="U3" s="34">
        <f t="shared" si="4"/>
        <v>3320.659587274291</v>
      </c>
      <c r="V3" s="34">
        <f t="shared" si="4"/>
        <v>3131.8064488392092</v>
      </c>
      <c r="W3" s="34">
        <f t="shared" si="4"/>
        <v>2038.5482373172831</v>
      </c>
      <c r="X3" s="34">
        <f t="shared" ref="X3" si="5">SUM(X4,X8,X11)</f>
        <v>2471.0442820292351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2379.8914379220705</v>
      </c>
      <c r="D8" s="29">
        <f t="shared" ref="D8:W8" si="10">SUM(D9:D10)</f>
        <v>2716.1204893437548</v>
      </c>
      <c r="E8" s="29">
        <f t="shared" si="10"/>
        <v>2960.9194408608791</v>
      </c>
      <c r="F8" s="29">
        <f t="shared" si="10"/>
        <v>4239.1529035573058</v>
      </c>
      <c r="G8" s="29">
        <f t="shared" si="10"/>
        <v>3919.6998980207441</v>
      </c>
      <c r="H8" s="29">
        <f t="shared" si="10"/>
        <v>3502.5478366878365</v>
      </c>
      <c r="I8" s="29">
        <f t="shared" si="10"/>
        <v>4575.8045127166033</v>
      </c>
      <c r="J8" s="29">
        <f t="shared" si="10"/>
        <v>4302.1244483557657</v>
      </c>
      <c r="K8" s="29">
        <f t="shared" si="10"/>
        <v>4531.3252952531384</v>
      </c>
      <c r="L8" s="29">
        <f t="shared" si="10"/>
        <v>4056.5575599602294</v>
      </c>
      <c r="M8" s="29">
        <f t="shared" si="10"/>
        <v>3761.8070046631528</v>
      </c>
      <c r="N8" s="29">
        <f t="shared" si="10"/>
        <v>4644.3426911146062</v>
      </c>
      <c r="O8" s="29">
        <f t="shared" si="10"/>
        <v>4131.9292698370846</v>
      </c>
      <c r="P8" s="29">
        <f t="shared" si="10"/>
        <v>2951.1761192854688</v>
      </c>
      <c r="Q8" s="29">
        <f t="shared" si="10"/>
        <v>3118.5176531700613</v>
      </c>
      <c r="R8" s="29">
        <f t="shared" si="10"/>
        <v>3482.8155300148742</v>
      </c>
      <c r="S8" s="29">
        <f t="shared" si="10"/>
        <v>3147.8915648577499</v>
      </c>
      <c r="T8" s="29">
        <f t="shared" si="10"/>
        <v>3436.308698828896</v>
      </c>
      <c r="U8" s="29">
        <f t="shared" si="10"/>
        <v>3320.659587274291</v>
      </c>
      <c r="V8" s="29">
        <f t="shared" si="10"/>
        <v>3131.8064488392092</v>
      </c>
      <c r="W8" s="29">
        <f t="shared" si="10"/>
        <v>2038.5482373172831</v>
      </c>
      <c r="X8" s="29">
        <f t="shared" ref="X8" si="11">SUM(X9:X10)</f>
        <v>2471.0442820292351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2.9181427343078248</v>
      </c>
      <c r="H9" s="10">
        <v>5.2526225279449692</v>
      </c>
      <c r="I9" s="10">
        <v>24.57626827171109</v>
      </c>
      <c r="J9" s="10">
        <v>13.107136715391229</v>
      </c>
      <c r="K9" s="10">
        <v>64.558125537403271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2379.8914379220705</v>
      </c>
      <c r="D10" s="10">
        <v>2716.1204893437548</v>
      </c>
      <c r="E10" s="10">
        <v>2960.9194408608791</v>
      </c>
      <c r="F10" s="10">
        <v>4239.1529035573058</v>
      </c>
      <c r="G10" s="10">
        <v>3916.7817552864362</v>
      </c>
      <c r="H10" s="10">
        <v>3497.2952141598917</v>
      </c>
      <c r="I10" s="10">
        <v>4551.228244444892</v>
      </c>
      <c r="J10" s="10">
        <v>4289.0173116403748</v>
      </c>
      <c r="K10" s="10">
        <v>4466.7671697157348</v>
      </c>
      <c r="L10" s="10">
        <v>4056.5575599602294</v>
      </c>
      <c r="M10" s="10">
        <v>3761.8070046631528</v>
      </c>
      <c r="N10" s="10">
        <v>4644.3426911146062</v>
      </c>
      <c r="O10" s="10">
        <v>4131.9292698370846</v>
      </c>
      <c r="P10" s="10">
        <v>2951.1761192854688</v>
      </c>
      <c r="Q10" s="10">
        <v>3118.5176531700613</v>
      </c>
      <c r="R10" s="10">
        <v>3482.8155300148742</v>
      </c>
      <c r="S10" s="10">
        <v>3147.8915648577499</v>
      </c>
      <c r="T10" s="10">
        <v>3436.308698828896</v>
      </c>
      <c r="U10" s="10">
        <v>3320.659587274291</v>
      </c>
      <c r="V10" s="10">
        <v>3131.8064488392092</v>
      </c>
      <c r="W10" s="10">
        <v>2038.5482373172831</v>
      </c>
      <c r="X10" s="10">
        <v>2471.0442820292351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18.757904157916183</v>
      </c>
      <c r="K17" s="37">
        <f t="shared" si="16"/>
        <v>16.497171201550312</v>
      </c>
      <c r="L17" s="37">
        <f t="shared" si="16"/>
        <v>8.5446021393132483</v>
      </c>
      <c r="M17" s="37">
        <f t="shared" si="16"/>
        <v>15.028062790987194</v>
      </c>
      <c r="N17" s="37">
        <f t="shared" si="16"/>
        <v>12.723327601031812</v>
      </c>
      <c r="O17" s="37">
        <f t="shared" si="16"/>
        <v>9.6439436694864753</v>
      </c>
      <c r="P17" s="37">
        <f t="shared" si="16"/>
        <v>19.132917530614748</v>
      </c>
      <c r="Q17" s="37">
        <f t="shared" si="16"/>
        <v>16.392098454664076</v>
      </c>
      <c r="R17" s="37">
        <f t="shared" si="16"/>
        <v>36.652145444462697</v>
      </c>
      <c r="S17" s="37">
        <f t="shared" si="16"/>
        <v>39.59515641944887</v>
      </c>
      <c r="T17" s="37">
        <f t="shared" si="16"/>
        <v>29.216797338682841</v>
      </c>
      <c r="U17" s="37">
        <f t="shared" si="16"/>
        <v>42.566053228309279</v>
      </c>
      <c r="V17" s="37">
        <f t="shared" si="16"/>
        <v>52.919864591562451</v>
      </c>
      <c r="W17" s="37">
        <f t="shared" si="16"/>
        <v>58.383078476662234</v>
      </c>
      <c r="X17" s="37">
        <f t="shared" ref="X17" si="17">SUM(X18:X21)</f>
        <v>76.262381891198586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18.757904157916183</v>
      </c>
      <c r="K20" s="10">
        <v>16.497171201550312</v>
      </c>
      <c r="L20" s="10">
        <v>8.5446021393132483</v>
      </c>
      <c r="M20" s="10">
        <v>15.028062790987194</v>
      </c>
      <c r="N20" s="10">
        <v>12.723327601031812</v>
      </c>
      <c r="O20" s="10">
        <v>9.6439436694864753</v>
      </c>
      <c r="P20" s="10">
        <v>19.132917530614748</v>
      </c>
      <c r="Q20" s="10">
        <v>16.392098454664076</v>
      </c>
      <c r="R20" s="10">
        <v>36.652145444462697</v>
      </c>
      <c r="S20" s="10">
        <v>39.59515641944887</v>
      </c>
      <c r="T20" s="10">
        <v>29.216797338682841</v>
      </c>
      <c r="U20" s="10">
        <v>42.566053228309279</v>
      </c>
      <c r="V20" s="10">
        <v>52.919864591562451</v>
      </c>
      <c r="W20" s="10">
        <v>58.383078476662234</v>
      </c>
      <c r="X20" s="10">
        <v>76.262381891198586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35.46993669253412</v>
      </c>
      <c r="D26" s="37">
        <f t="shared" ref="D26:W26" si="22">SUM(D27,D33)</f>
        <v>143.25016390495949</v>
      </c>
      <c r="E26" s="37">
        <f t="shared" si="22"/>
        <v>200.27579213721259</v>
      </c>
      <c r="F26" s="37">
        <f t="shared" si="22"/>
        <v>80.653830449425172</v>
      </c>
      <c r="G26" s="37">
        <f t="shared" si="22"/>
        <v>129.7571756694739</v>
      </c>
      <c r="H26" s="37">
        <f t="shared" si="22"/>
        <v>93.199324543048149</v>
      </c>
      <c r="I26" s="37">
        <f t="shared" si="22"/>
        <v>62.542396396484406</v>
      </c>
      <c r="J26" s="37">
        <f t="shared" si="22"/>
        <v>64.393829967857741</v>
      </c>
      <c r="K26" s="37">
        <f t="shared" si="22"/>
        <v>39.718286710162928</v>
      </c>
      <c r="L26" s="37">
        <f t="shared" si="22"/>
        <v>99.561943711470335</v>
      </c>
      <c r="M26" s="37">
        <f t="shared" si="22"/>
        <v>60.184792288759681</v>
      </c>
      <c r="N26" s="37">
        <f t="shared" si="22"/>
        <v>49.880065184399527</v>
      </c>
      <c r="O26" s="37">
        <f t="shared" si="22"/>
        <v>21.413578097017286</v>
      </c>
      <c r="P26" s="37">
        <f t="shared" si="22"/>
        <v>14.28876294222936</v>
      </c>
      <c r="Q26" s="37">
        <f t="shared" si="22"/>
        <v>17.132208310453315</v>
      </c>
      <c r="R26" s="37">
        <f t="shared" si="22"/>
        <v>7.8187990246153483</v>
      </c>
      <c r="S26" s="37">
        <f t="shared" si="22"/>
        <v>6.7570077386070491</v>
      </c>
      <c r="T26" s="37">
        <f t="shared" si="22"/>
        <v>4.0306571098271933</v>
      </c>
      <c r="U26" s="37">
        <f t="shared" si="22"/>
        <v>6.8647974740176085</v>
      </c>
      <c r="V26" s="37">
        <f t="shared" si="22"/>
        <v>15.225656775409396</v>
      </c>
      <c r="W26" s="37">
        <f t="shared" si="22"/>
        <v>12.014375551075293</v>
      </c>
      <c r="X26" s="37">
        <f t="shared" ref="X26" si="23">SUM(X27,X33)</f>
        <v>5.5411782141474424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35.46993669253412</v>
      </c>
      <c r="D33" s="29">
        <f t="shared" ref="D33:W33" si="28">SUM(D34:D50)</f>
        <v>143.25016390495949</v>
      </c>
      <c r="E33" s="29">
        <f t="shared" si="28"/>
        <v>200.27579213721259</v>
      </c>
      <c r="F33" s="29">
        <f t="shared" si="28"/>
        <v>80.653830449425172</v>
      </c>
      <c r="G33" s="29">
        <f t="shared" si="28"/>
        <v>129.7571756694739</v>
      </c>
      <c r="H33" s="29">
        <f t="shared" si="28"/>
        <v>93.199324543048149</v>
      </c>
      <c r="I33" s="29">
        <f t="shared" si="28"/>
        <v>62.542396396484406</v>
      </c>
      <c r="J33" s="29">
        <f t="shared" si="28"/>
        <v>64.393829967857741</v>
      </c>
      <c r="K33" s="29">
        <f t="shared" si="28"/>
        <v>39.718286710162928</v>
      </c>
      <c r="L33" s="29">
        <f t="shared" si="28"/>
        <v>99.561943711470335</v>
      </c>
      <c r="M33" s="29">
        <f t="shared" si="28"/>
        <v>60.184792288759681</v>
      </c>
      <c r="N33" s="29">
        <f t="shared" si="28"/>
        <v>49.880065184399527</v>
      </c>
      <c r="O33" s="29">
        <f t="shared" si="28"/>
        <v>21.413578097017286</v>
      </c>
      <c r="P33" s="29">
        <f t="shared" si="28"/>
        <v>14.28876294222936</v>
      </c>
      <c r="Q33" s="29">
        <f t="shared" si="28"/>
        <v>17.132208310453315</v>
      </c>
      <c r="R33" s="29">
        <f t="shared" si="28"/>
        <v>7.8187990246153483</v>
      </c>
      <c r="S33" s="29">
        <f t="shared" si="28"/>
        <v>6.7570077386070491</v>
      </c>
      <c r="T33" s="29">
        <f t="shared" si="28"/>
        <v>4.0306571098271933</v>
      </c>
      <c r="U33" s="29">
        <f t="shared" si="28"/>
        <v>6.8647974740176085</v>
      </c>
      <c r="V33" s="29">
        <f t="shared" si="28"/>
        <v>15.225656775409396</v>
      </c>
      <c r="W33" s="29">
        <f t="shared" si="28"/>
        <v>12.014375551075293</v>
      </c>
      <c r="X33" s="29">
        <f t="shared" ref="X33" si="29">SUM(X34:X50)</f>
        <v>5.5411782141474424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7.7986470034341684</v>
      </c>
      <c r="J34" s="10">
        <v>8.7007006262551752</v>
      </c>
      <c r="K34" s="10">
        <v>9.6262798277608308</v>
      </c>
      <c r="L34" s="10">
        <v>14.783211083187329</v>
      </c>
      <c r="M34" s="10">
        <v>13.596393343363836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1.058125537403267</v>
      </c>
      <c r="D37" s="10">
        <v>1.058125537403267</v>
      </c>
      <c r="E37" s="10">
        <v>1.058125537403267</v>
      </c>
      <c r="F37" s="10">
        <v>1.058125537403267</v>
      </c>
      <c r="G37" s="10">
        <v>1.058125537403267</v>
      </c>
      <c r="H37" s="10">
        <v>1.039466895958727</v>
      </c>
      <c r="I37" s="10">
        <v>2.0790197764402398</v>
      </c>
      <c r="J37" s="10">
        <v>1.0434221840068789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1.1082545141874462</v>
      </c>
      <c r="U37" s="10">
        <v>0.34092863284608771</v>
      </c>
      <c r="V37" s="10">
        <v>0.10816852966466037</v>
      </c>
      <c r="W37" s="10">
        <v>7.4806534823731716E-2</v>
      </c>
      <c r="X37" s="10">
        <v>0.12055030094582971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1.0538489304519567</v>
      </c>
      <c r="D43" s="10">
        <v>1.1652488654172142</v>
      </c>
      <c r="E43" s="10">
        <v>1.026999140154772</v>
      </c>
      <c r="F43" s="10">
        <v>3.3289864970574516</v>
      </c>
      <c r="G43" s="10">
        <v>1.1679597733934632</v>
      </c>
      <c r="H43" s="10">
        <v>1.1203632312933107</v>
      </c>
      <c r="I43" s="10">
        <v>0</v>
      </c>
      <c r="J43" s="10">
        <v>9.2112302168413382</v>
      </c>
      <c r="K43" s="10">
        <v>1.303499035849514</v>
      </c>
      <c r="L43" s="10">
        <v>3.4662218534854152</v>
      </c>
      <c r="M43" s="10">
        <v>5.9910319336817981</v>
      </c>
      <c r="N43" s="10">
        <v>6.6023672065348924</v>
      </c>
      <c r="O43" s="10">
        <v>10.71458344302637</v>
      </c>
      <c r="P43" s="10">
        <v>12.375990786920628</v>
      </c>
      <c r="Q43" s="10">
        <v>15.203124105138381</v>
      </c>
      <c r="R43" s="10">
        <v>7.8187990246153483</v>
      </c>
      <c r="S43" s="10">
        <v>6.7570077386070491</v>
      </c>
      <c r="T43" s="10">
        <v>1.4962334900798417</v>
      </c>
      <c r="U43" s="10">
        <v>4.493688273673671</v>
      </c>
      <c r="V43" s="10">
        <v>13.325054883749896</v>
      </c>
      <c r="W43" s="10">
        <v>10.910592232072712</v>
      </c>
      <c r="X43" s="10">
        <v>4.2724311879009145</v>
      </c>
    </row>
    <row r="44" spans="1:24" ht="11.25" customHeight="1" x14ac:dyDescent="0.2">
      <c r="A44" s="41" t="s">
        <v>75</v>
      </c>
      <c r="B44" s="9" t="s">
        <v>76</v>
      </c>
      <c r="C44" s="10">
        <v>33.357962224678893</v>
      </c>
      <c r="D44" s="10">
        <v>141.02678950213902</v>
      </c>
      <c r="E44" s="10">
        <v>198.19066745965455</v>
      </c>
      <c r="F44" s="10">
        <v>76.266718414964458</v>
      </c>
      <c r="G44" s="10">
        <v>127.53109035867718</v>
      </c>
      <c r="H44" s="10">
        <v>91.039494415796113</v>
      </c>
      <c r="I44" s="10">
        <v>52.664729616609996</v>
      </c>
      <c r="J44" s="10">
        <v>13.902965332843779</v>
      </c>
      <c r="K44" s="10">
        <v>28.788507846552587</v>
      </c>
      <c r="L44" s="10">
        <v>58.050343964823384</v>
      </c>
      <c r="M44" s="10">
        <v>40.597367011714049</v>
      </c>
      <c r="N44" s="10">
        <v>43.277697977864634</v>
      </c>
      <c r="O44" s="10">
        <v>10.698994653990914</v>
      </c>
      <c r="P44" s="10">
        <v>1.912772155308732</v>
      </c>
      <c r="Q44" s="10">
        <v>1.9290842053149344</v>
      </c>
      <c r="R44" s="10">
        <v>0</v>
      </c>
      <c r="S44" s="10">
        <v>0</v>
      </c>
      <c r="T44" s="10">
        <v>1.4253092603320463</v>
      </c>
      <c r="U44" s="10">
        <v>2.0301805674978506</v>
      </c>
      <c r="V44" s="10">
        <v>1.7924333619948409</v>
      </c>
      <c r="W44" s="10">
        <v>1.028976784178848</v>
      </c>
      <c r="X44" s="10">
        <v>1.1481967253006982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8.5984522785898529E-4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31.535511607910571</v>
      </c>
      <c r="K50" s="10">
        <v>0</v>
      </c>
      <c r="L50" s="10">
        <v>23.2621668099742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785.86770187787465</v>
      </c>
      <c r="D51" s="37">
        <v>855.47406683730924</v>
      </c>
      <c r="E51" s="37">
        <v>875.86680733510502</v>
      </c>
      <c r="F51" s="37">
        <v>1018.2873651141405</v>
      </c>
      <c r="G51" s="37">
        <v>860.88584081281715</v>
      </c>
      <c r="H51" s="37">
        <v>637.33243112494279</v>
      </c>
      <c r="I51" s="37">
        <v>1158.4120412737338</v>
      </c>
      <c r="J51" s="37">
        <v>1153.1903712813546</v>
      </c>
      <c r="K51" s="37">
        <v>788.16485247056812</v>
      </c>
      <c r="L51" s="37">
        <v>465.33630251952013</v>
      </c>
      <c r="M51" s="37">
        <v>389.8454921234358</v>
      </c>
      <c r="N51" s="37">
        <v>493.46500922280438</v>
      </c>
      <c r="O51" s="37">
        <v>514.57897341583271</v>
      </c>
      <c r="P51" s="37">
        <v>680.29111413552528</v>
      </c>
      <c r="Q51" s="37">
        <v>588.19685627545277</v>
      </c>
      <c r="R51" s="37">
        <v>970.30274562818488</v>
      </c>
      <c r="S51" s="37">
        <v>939.735766545469</v>
      </c>
      <c r="T51" s="37">
        <v>1030.5747600005402</v>
      </c>
      <c r="U51" s="37">
        <v>1154.0001351620085</v>
      </c>
      <c r="V51" s="37">
        <v>770.07451810096063</v>
      </c>
      <c r="W51" s="37">
        <v>955.90653119343619</v>
      </c>
      <c r="X51" s="37">
        <v>894.45600398280487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1270.6792777300091</v>
      </c>
      <c r="D52" s="37">
        <f t="shared" ref="D52:W52" si="31">SUM(D53:D70)</f>
        <v>1283.2575458657072</v>
      </c>
      <c r="E52" s="37">
        <f t="shared" si="31"/>
        <v>1379.707652622528</v>
      </c>
      <c r="F52" s="37">
        <f t="shared" si="31"/>
        <v>1140.068787618229</v>
      </c>
      <c r="G52" s="37">
        <f t="shared" si="31"/>
        <v>1420.7842544221514</v>
      </c>
      <c r="H52" s="37">
        <f t="shared" si="31"/>
        <v>1738.5812476279812</v>
      </c>
      <c r="I52" s="37">
        <f t="shared" si="31"/>
        <v>1578.7450639805018</v>
      </c>
      <c r="J52" s="37">
        <f t="shared" si="31"/>
        <v>1373.042734307824</v>
      </c>
      <c r="K52" s="37">
        <f t="shared" si="31"/>
        <v>1478.9970765262246</v>
      </c>
      <c r="L52" s="37">
        <f t="shared" si="31"/>
        <v>1337.7130373723985</v>
      </c>
      <c r="M52" s="37">
        <f t="shared" si="31"/>
        <v>1742.6034504129432</v>
      </c>
      <c r="N52" s="37">
        <f t="shared" si="31"/>
        <v>1400.2979182742324</v>
      </c>
      <c r="O52" s="37">
        <f t="shared" si="31"/>
        <v>1270.7482149969817</v>
      </c>
      <c r="P52" s="37">
        <f t="shared" si="31"/>
        <v>1722.8759311802426</v>
      </c>
      <c r="Q52" s="37">
        <f t="shared" si="31"/>
        <v>2340.5614674506942</v>
      </c>
      <c r="R52" s="37">
        <f t="shared" si="31"/>
        <v>2240.3110931727488</v>
      </c>
      <c r="S52" s="37">
        <f t="shared" si="31"/>
        <v>2301.1979331828761</v>
      </c>
      <c r="T52" s="37">
        <f t="shared" si="31"/>
        <v>2073.6322717890507</v>
      </c>
      <c r="U52" s="37">
        <f t="shared" si="31"/>
        <v>2227.1803650193924</v>
      </c>
      <c r="V52" s="37">
        <f t="shared" si="31"/>
        <v>2096.9949536001186</v>
      </c>
      <c r="W52" s="37">
        <f t="shared" si="31"/>
        <v>2098.1791501686548</v>
      </c>
      <c r="X52" s="37">
        <f t="shared" ref="X52" si="32">SUM(X53:X70)</f>
        <v>2223.848354923553</v>
      </c>
    </row>
    <row r="53" spans="1:24" ht="11.25" customHeight="1" x14ac:dyDescent="0.2">
      <c r="A53" s="42" t="s">
        <v>93</v>
      </c>
      <c r="B53" s="9" t="s">
        <v>94</v>
      </c>
      <c r="C53" s="10">
        <v>1270.6792777300091</v>
      </c>
      <c r="D53" s="10">
        <v>1283.1470335339634</v>
      </c>
      <c r="E53" s="10">
        <v>1379.707652622528</v>
      </c>
      <c r="F53" s="10">
        <v>1140.068787618229</v>
      </c>
      <c r="G53" s="10">
        <v>1419.8669819432505</v>
      </c>
      <c r="H53" s="10">
        <v>1737.4766122098024</v>
      </c>
      <c r="I53" s="10">
        <v>1578.2754084264834</v>
      </c>
      <c r="J53" s="10">
        <v>1372.8257093723125</v>
      </c>
      <c r="K53" s="10">
        <v>1478.5683576956142</v>
      </c>
      <c r="L53" s="10">
        <v>1335.6419604471191</v>
      </c>
      <c r="M53" s="10">
        <v>1709.6202923473779</v>
      </c>
      <c r="N53" s="10">
        <v>1266.3506448839212</v>
      </c>
      <c r="O53" s="10">
        <v>1037.5145313843509</v>
      </c>
      <c r="P53" s="10">
        <v>1286.0029234737751</v>
      </c>
      <c r="Q53" s="10">
        <v>1616.902407566638</v>
      </c>
      <c r="R53" s="10">
        <v>1430.1012037833193</v>
      </c>
      <c r="S53" s="10">
        <v>1550.1467755803956</v>
      </c>
      <c r="T53" s="10">
        <v>1246.2989681857262</v>
      </c>
      <c r="U53" s="10">
        <v>1518.8483233018057</v>
      </c>
      <c r="V53" s="10">
        <v>1339.6923473774718</v>
      </c>
      <c r="W53" s="10">
        <v>1322.5488392089428</v>
      </c>
      <c r="X53" s="10">
        <v>1497.1574376612207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1.9518486672398964E-2</v>
      </c>
      <c r="I55" s="10">
        <v>4.7807394668959578E-2</v>
      </c>
      <c r="J55" s="10">
        <v>0.21702493551160787</v>
      </c>
      <c r="K55" s="10">
        <v>0.42803095442820288</v>
      </c>
      <c r="L55" s="10">
        <v>0.77979363714531369</v>
      </c>
      <c r="M55" s="10">
        <v>26.341186586414445</v>
      </c>
      <c r="N55" s="10">
        <v>119.27773000859844</v>
      </c>
      <c r="O55" s="10">
        <v>226.98839208942391</v>
      </c>
      <c r="P55" s="10">
        <v>388.66809974204648</v>
      </c>
      <c r="Q55" s="10">
        <v>533.18228718830596</v>
      </c>
      <c r="R55" s="10">
        <v>607.30266552020635</v>
      </c>
      <c r="S55" s="10">
        <v>566.63800515907133</v>
      </c>
      <c r="T55" s="10">
        <v>636.86173688736017</v>
      </c>
      <c r="U55" s="10">
        <v>543.61298366294056</v>
      </c>
      <c r="V55" s="10">
        <v>582.35674978503857</v>
      </c>
      <c r="W55" s="10">
        <v>597.20223559759233</v>
      </c>
      <c r="X55" s="10">
        <v>565.39552880481517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6.878761822871883E-4</v>
      </c>
      <c r="L56" s="10">
        <v>2.149613069647463E-3</v>
      </c>
      <c r="M56" s="10">
        <v>3.095442820292347E-3</v>
      </c>
      <c r="N56" s="10">
        <v>0.12269991401547721</v>
      </c>
      <c r="O56" s="10">
        <v>0.68770421324161646</v>
      </c>
      <c r="P56" s="10">
        <v>36.127429062768698</v>
      </c>
      <c r="Q56" s="10">
        <v>138.95021496130698</v>
      </c>
      <c r="R56" s="10">
        <v>170.42132416165089</v>
      </c>
      <c r="S56" s="10">
        <v>156.46964746345662</v>
      </c>
      <c r="T56" s="10">
        <v>159.5592433361995</v>
      </c>
      <c r="U56" s="10">
        <v>152.2809114359415</v>
      </c>
      <c r="V56" s="10">
        <v>152.84737747205503</v>
      </c>
      <c r="W56" s="10">
        <v>149.04342218400686</v>
      </c>
      <c r="X56" s="10">
        <v>146.46173688736025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0.11051233174392244</v>
      </c>
      <c r="E59" s="10">
        <v>0</v>
      </c>
      <c r="F59" s="10">
        <v>0</v>
      </c>
      <c r="G59" s="10">
        <v>0.91727247890089092</v>
      </c>
      <c r="H59" s="10">
        <v>1.0851169315062963</v>
      </c>
      <c r="I59" s="10">
        <v>0.42184815934936221</v>
      </c>
      <c r="J59" s="10">
        <v>0</v>
      </c>
      <c r="K59" s="10">
        <v>0</v>
      </c>
      <c r="L59" s="10">
        <v>1.2891336750644398</v>
      </c>
      <c r="M59" s="10">
        <v>6.6388760363305321</v>
      </c>
      <c r="N59" s="10">
        <v>14.546843467697219</v>
      </c>
      <c r="O59" s="10">
        <v>5.5575873099651352</v>
      </c>
      <c r="P59" s="10">
        <v>8.5186654880667785</v>
      </c>
      <c r="Q59" s="10">
        <v>44.326889765164871</v>
      </c>
      <c r="R59" s="10">
        <v>25.808329915605839</v>
      </c>
      <c r="S59" s="10">
        <v>23.954768952437647</v>
      </c>
      <c r="T59" s="10">
        <v>26.527198702207006</v>
      </c>
      <c r="U59" s="10">
        <v>6.930064073562904</v>
      </c>
      <c r="V59" s="10">
        <v>18.332012929439568</v>
      </c>
      <c r="W59" s="10">
        <v>22.701420160055989</v>
      </c>
      <c r="X59" s="10">
        <v>11.24276592957284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3.558813413585554</v>
      </c>
      <c r="Q61" s="10">
        <v>7.1996679692787771</v>
      </c>
      <c r="R61" s="10">
        <v>6.6775697919659098</v>
      </c>
      <c r="S61" s="10">
        <v>3.988736027515047</v>
      </c>
      <c r="T61" s="10">
        <v>4.3851246775580393</v>
      </c>
      <c r="U61" s="10">
        <v>5.5080825451418738</v>
      </c>
      <c r="V61" s="10">
        <v>3.7664660361134992</v>
      </c>
      <c r="W61" s="10">
        <v>6.6832330180567485</v>
      </c>
      <c r="X61" s="10">
        <v>3.5908856405846938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4.7807394668959592E-2</v>
      </c>
      <c r="Q71" s="37">
        <f t="shared" si="34"/>
        <v>4.7807394668959592E-2</v>
      </c>
      <c r="R71" s="37">
        <f t="shared" si="34"/>
        <v>4.7807394668959592E-2</v>
      </c>
      <c r="S71" s="37">
        <f t="shared" si="34"/>
        <v>4.7807394668959592E-2</v>
      </c>
      <c r="T71" s="37">
        <f t="shared" si="34"/>
        <v>6.878761822871883E-4</v>
      </c>
      <c r="U71" s="37">
        <f t="shared" si="34"/>
        <v>6.878761822871883E-4</v>
      </c>
      <c r="V71" s="37">
        <f t="shared" si="34"/>
        <v>2.8374892519346519E-3</v>
      </c>
      <c r="W71" s="37">
        <f t="shared" si="34"/>
        <v>6.0189165950128975E-4</v>
      </c>
      <c r="X71" s="37">
        <f t="shared" ref="X71" si="35">SUM(X72:X73)</f>
        <v>2.149613069647463E-3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4.7807394668959592E-2</v>
      </c>
      <c r="Q72" s="10">
        <v>4.7807394668959592E-2</v>
      </c>
      <c r="R72" s="10">
        <v>4.7807394668959592E-2</v>
      </c>
      <c r="S72" s="10">
        <v>4.7807394668959592E-2</v>
      </c>
      <c r="T72" s="10">
        <v>6.878761822871883E-4</v>
      </c>
      <c r="U72" s="10">
        <v>6.878761822871883E-4</v>
      </c>
      <c r="V72" s="10">
        <v>2.8374892519346519E-3</v>
      </c>
      <c r="W72" s="10">
        <v>6.0189165950128975E-4</v>
      </c>
      <c r="X72" s="10">
        <v>2.149613069647463E-3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1407.3946689595871</v>
      </c>
      <c r="D74" s="37">
        <v>1404.8151332760101</v>
      </c>
      <c r="E74" s="37">
        <v>1422.0980223559759</v>
      </c>
      <c r="F74" s="37">
        <v>1265.5202063628551</v>
      </c>
      <c r="G74" s="37">
        <v>1431.1263972484951</v>
      </c>
      <c r="H74" s="37">
        <v>1432.932072226999</v>
      </c>
      <c r="I74" s="37">
        <v>1452.794496990542</v>
      </c>
      <c r="J74" s="37">
        <v>1988.564058469475</v>
      </c>
      <c r="K74" s="37">
        <v>2895.7867583834909</v>
      </c>
      <c r="L74" s="37">
        <v>2979.6</v>
      </c>
      <c r="M74" s="37">
        <v>2922.830008598452</v>
      </c>
      <c r="N74" s="37">
        <v>2978.9</v>
      </c>
      <c r="O74" s="37">
        <v>3008.4900257953568</v>
      </c>
      <c r="P74" s="37">
        <v>2922.2</v>
      </c>
      <c r="Q74" s="37">
        <v>2941.2</v>
      </c>
      <c r="R74" s="37">
        <v>2940.099999999999</v>
      </c>
      <c r="S74" s="37">
        <v>2810.7</v>
      </c>
      <c r="T74" s="37">
        <v>2907</v>
      </c>
      <c r="U74" s="37">
        <v>2877</v>
      </c>
      <c r="V74" s="37">
        <v>2846</v>
      </c>
      <c r="W74" s="37">
        <v>2887</v>
      </c>
      <c r="X74" s="37">
        <v>2866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370</v>
      </c>
      <c r="B1" s="4" t="s">
        <v>372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7599.8697622460386</v>
      </c>
      <c r="D2" s="31">
        <f t="shared" ref="D2:W2" si="1">SUM(D3,D17,D22,D25,D26,D51,D52,D71,D74,D75,D76)</f>
        <v>7266.7214422662873</v>
      </c>
      <c r="E2" s="31">
        <f t="shared" si="1"/>
        <v>6542.6260131316139</v>
      </c>
      <c r="F2" s="31">
        <f t="shared" si="1"/>
        <v>6967.3162697982771</v>
      </c>
      <c r="G2" s="31">
        <f t="shared" si="1"/>
        <v>6169.2414841686596</v>
      </c>
      <c r="H2" s="31">
        <f t="shared" si="1"/>
        <v>6080.8708299728951</v>
      </c>
      <c r="I2" s="31">
        <f t="shared" si="1"/>
        <v>5722.7416417569448</v>
      </c>
      <c r="J2" s="31">
        <f t="shared" si="1"/>
        <v>5878.5085871848287</v>
      </c>
      <c r="K2" s="31">
        <f t="shared" si="1"/>
        <v>5647.836782528484</v>
      </c>
      <c r="L2" s="31">
        <f t="shared" si="1"/>
        <v>4558.5778921785213</v>
      </c>
      <c r="M2" s="31">
        <f t="shared" si="1"/>
        <v>4402.4435565026315</v>
      </c>
      <c r="N2" s="31">
        <f t="shared" si="1"/>
        <v>4998.6772514020322</v>
      </c>
      <c r="O2" s="31">
        <f t="shared" si="1"/>
        <v>4892.6557276104122</v>
      </c>
      <c r="P2" s="31">
        <f t="shared" si="1"/>
        <v>3847.7615892364438</v>
      </c>
      <c r="Q2" s="31">
        <f t="shared" si="1"/>
        <v>3584.0183775549194</v>
      </c>
      <c r="R2" s="31">
        <f t="shared" si="1"/>
        <v>3249.6232487178568</v>
      </c>
      <c r="S2" s="31">
        <f t="shared" si="1"/>
        <v>3210.4352898988382</v>
      </c>
      <c r="T2" s="31">
        <f t="shared" si="1"/>
        <v>3091.1410588470694</v>
      </c>
      <c r="U2" s="31">
        <f t="shared" si="1"/>
        <v>2800.9548815437502</v>
      </c>
      <c r="V2" s="31">
        <f t="shared" si="1"/>
        <v>2735.2122217219198</v>
      </c>
      <c r="W2" s="31">
        <f t="shared" si="1"/>
        <v>2405.6817849431668</v>
      </c>
      <c r="X2" s="31">
        <f t="shared" ref="X2" si="2">SUM(X3,X17,X22,X25,X26,X51,X52,X71,X74,X75,X76)</f>
        <v>2183.3630603194356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3101.3078458224886</v>
      </c>
      <c r="D3" s="34">
        <f t="shared" ref="D3:W3" si="4">SUM(D4,D8,D11)</f>
        <v>2778.8661678477697</v>
      </c>
      <c r="E3" s="34">
        <f t="shared" si="4"/>
        <v>2694.8592461029639</v>
      </c>
      <c r="F3" s="34">
        <f t="shared" si="4"/>
        <v>2475.704921569838</v>
      </c>
      <c r="G3" s="34">
        <f t="shared" si="4"/>
        <v>2472.39937697912</v>
      </c>
      <c r="H3" s="34">
        <f t="shared" si="4"/>
        <v>2581.8978754258833</v>
      </c>
      <c r="I3" s="34">
        <f t="shared" si="4"/>
        <v>2556.9418891571918</v>
      </c>
      <c r="J3" s="34">
        <f t="shared" si="4"/>
        <v>3009.6531877105481</v>
      </c>
      <c r="K3" s="34">
        <f t="shared" si="4"/>
        <v>2895.063054542326</v>
      </c>
      <c r="L3" s="34">
        <f t="shared" si="4"/>
        <v>2339.1296702261134</v>
      </c>
      <c r="M3" s="34">
        <f t="shared" si="4"/>
        <v>2165.5217532253096</v>
      </c>
      <c r="N3" s="34">
        <f t="shared" si="4"/>
        <v>2584.2309385516205</v>
      </c>
      <c r="O3" s="34">
        <f t="shared" si="4"/>
        <v>2452.3944803314316</v>
      </c>
      <c r="P3" s="34">
        <f t="shared" si="4"/>
        <v>1993.7601543381256</v>
      </c>
      <c r="Q3" s="34">
        <f t="shared" si="4"/>
        <v>1776.5246137435799</v>
      </c>
      <c r="R3" s="34">
        <f t="shared" si="4"/>
        <v>1492.744220399089</v>
      </c>
      <c r="S3" s="34">
        <f t="shared" si="4"/>
        <v>1224.1821547249099</v>
      </c>
      <c r="T3" s="34">
        <f t="shared" si="4"/>
        <v>1059.9229165839236</v>
      </c>
      <c r="U3" s="34">
        <f t="shared" si="4"/>
        <v>918.62785898538255</v>
      </c>
      <c r="V3" s="34">
        <f t="shared" si="4"/>
        <v>901.03508168529663</v>
      </c>
      <c r="W3" s="34">
        <f t="shared" si="4"/>
        <v>683.98890799656044</v>
      </c>
      <c r="X3" s="34">
        <f t="shared" ref="X3" si="5">SUM(X4,X8,X11)</f>
        <v>559.37016337059333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192.99934865912581</v>
      </c>
      <c r="D4" s="29">
        <f t="shared" ref="D4:W4" si="7">SUM(D5:D7)</f>
        <v>326.13757523645739</v>
      </c>
      <c r="E4" s="29">
        <f t="shared" si="7"/>
        <v>167.83654342218401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192.99934865912581</v>
      </c>
      <c r="D7" s="10">
        <v>326.13757523645739</v>
      </c>
      <c r="E7" s="10">
        <v>167.83654342218401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2908.308497163363</v>
      </c>
      <c r="D8" s="29">
        <f t="shared" ref="D8:W8" si="10">SUM(D9:D10)</f>
        <v>2452.7285926113123</v>
      </c>
      <c r="E8" s="29">
        <f t="shared" si="10"/>
        <v>2527.0227026807797</v>
      </c>
      <c r="F8" s="29">
        <f t="shared" si="10"/>
        <v>2475.704921569838</v>
      </c>
      <c r="G8" s="29">
        <f t="shared" si="10"/>
        <v>2472.39937697912</v>
      </c>
      <c r="H8" s="29">
        <f t="shared" si="10"/>
        <v>2581.8978754258833</v>
      </c>
      <c r="I8" s="29">
        <f t="shared" si="10"/>
        <v>2556.9418891571918</v>
      </c>
      <c r="J8" s="29">
        <f t="shared" si="10"/>
        <v>3009.6531877105481</v>
      </c>
      <c r="K8" s="29">
        <f t="shared" si="10"/>
        <v>2895.063054542326</v>
      </c>
      <c r="L8" s="29">
        <f t="shared" si="10"/>
        <v>2339.1296702261134</v>
      </c>
      <c r="M8" s="29">
        <f t="shared" si="10"/>
        <v>2165.5217532253096</v>
      </c>
      <c r="N8" s="29">
        <f t="shared" si="10"/>
        <v>2584.2309385516205</v>
      </c>
      <c r="O8" s="29">
        <f t="shared" si="10"/>
        <v>2452.3944803314316</v>
      </c>
      <c r="P8" s="29">
        <f t="shared" si="10"/>
        <v>1993.7601543381256</v>
      </c>
      <c r="Q8" s="29">
        <f t="shared" si="10"/>
        <v>1776.5246137435799</v>
      </c>
      <c r="R8" s="29">
        <f t="shared" si="10"/>
        <v>1492.744220399089</v>
      </c>
      <c r="S8" s="29">
        <f t="shared" si="10"/>
        <v>1224.1821547249099</v>
      </c>
      <c r="T8" s="29">
        <f t="shared" si="10"/>
        <v>1059.9229165839236</v>
      </c>
      <c r="U8" s="29">
        <f t="shared" si="10"/>
        <v>918.62785898538255</v>
      </c>
      <c r="V8" s="29">
        <f t="shared" si="10"/>
        <v>901.03508168529663</v>
      </c>
      <c r="W8" s="29">
        <f t="shared" si="10"/>
        <v>683.98890799656044</v>
      </c>
      <c r="X8" s="29">
        <f t="shared" ref="X8" si="11">SUM(X9:X10)</f>
        <v>559.37016337059333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225.31349957007737</v>
      </c>
      <c r="H9" s="10">
        <v>191.42734307824591</v>
      </c>
      <c r="I9" s="10">
        <v>224.11186586414439</v>
      </c>
      <c r="J9" s="10">
        <v>528.84342218400684</v>
      </c>
      <c r="K9" s="10">
        <v>228.30103181427339</v>
      </c>
      <c r="L9" s="10">
        <v>217.67497850386931</v>
      </c>
      <c r="M9" s="10">
        <v>231.99475494411007</v>
      </c>
      <c r="N9" s="10">
        <v>329.8397248495271</v>
      </c>
      <c r="O9" s="10">
        <v>392.43361994840922</v>
      </c>
      <c r="P9" s="10">
        <v>187.77944969905414</v>
      </c>
      <c r="Q9" s="10">
        <v>144.41797076526225</v>
      </c>
      <c r="R9" s="10">
        <v>115.6976784178848</v>
      </c>
      <c r="S9" s="10">
        <v>92.258297506448841</v>
      </c>
      <c r="T9" s="10">
        <v>133.43619948409281</v>
      </c>
      <c r="U9" s="10">
        <v>125.6719690455718</v>
      </c>
      <c r="V9" s="10">
        <v>148.22269991401549</v>
      </c>
      <c r="W9" s="10">
        <v>90.601977644024075</v>
      </c>
      <c r="X9" s="10">
        <v>54.097334479793638</v>
      </c>
    </row>
    <row r="10" spans="1:24" ht="11.25" customHeight="1" x14ac:dyDescent="0.2">
      <c r="A10" s="41" t="s">
        <v>13</v>
      </c>
      <c r="B10" s="9" t="s">
        <v>14</v>
      </c>
      <c r="C10" s="10">
        <v>2908.308497163363</v>
      </c>
      <c r="D10" s="10">
        <v>2452.7285926113123</v>
      </c>
      <c r="E10" s="10">
        <v>2527.0227026807797</v>
      </c>
      <c r="F10" s="10">
        <v>2475.704921569838</v>
      </c>
      <c r="G10" s="10">
        <v>2247.0858774090425</v>
      </c>
      <c r="H10" s="10">
        <v>2390.4705323476373</v>
      </c>
      <c r="I10" s="10">
        <v>2332.8300232930474</v>
      </c>
      <c r="J10" s="10">
        <v>2480.809765526541</v>
      </c>
      <c r="K10" s="10">
        <v>2666.7620227280527</v>
      </c>
      <c r="L10" s="10">
        <v>2121.4546917222442</v>
      </c>
      <c r="M10" s="10">
        <v>1933.5269982811994</v>
      </c>
      <c r="N10" s="10">
        <v>2254.3912137020934</v>
      </c>
      <c r="O10" s="10">
        <v>2059.9608603830225</v>
      </c>
      <c r="P10" s="10">
        <v>1805.9807046390715</v>
      </c>
      <c r="Q10" s="10">
        <v>1632.1066429783177</v>
      </c>
      <c r="R10" s="10">
        <v>1377.0465419812042</v>
      </c>
      <c r="S10" s="10">
        <v>1131.9238572184611</v>
      </c>
      <c r="T10" s="10">
        <v>926.4867170998308</v>
      </c>
      <c r="U10" s="10">
        <v>792.95588993981073</v>
      </c>
      <c r="V10" s="10">
        <v>752.81238177128114</v>
      </c>
      <c r="W10" s="10">
        <v>593.38693035253641</v>
      </c>
      <c r="X10" s="10">
        <v>505.27282889079964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114.39527085124676</v>
      </c>
      <c r="D17" s="37">
        <f t="shared" ref="D17:W17" si="16">SUM(D18:D21)</f>
        <v>145.57420464316422</v>
      </c>
      <c r="E17" s="37">
        <f t="shared" si="16"/>
        <v>150.98641444539984</v>
      </c>
      <c r="F17" s="37">
        <f t="shared" si="16"/>
        <v>140.9047291487532</v>
      </c>
      <c r="G17" s="37">
        <f t="shared" si="16"/>
        <v>133.90421324161647</v>
      </c>
      <c r="H17" s="37">
        <f t="shared" si="16"/>
        <v>82.490111779879626</v>
      </c>
      <c r="I17" s="37">
        <f t="shared" si="16"/>
        <v>62.023559759243334</v>
      </c>
      <c r="J17" s="37">
        <f t="shared" si="16"/>
        <v>61.757026355543694</v>
      </c>
      <c r="K17" s="37">
        <f t="shared" si="16"/>
        <v>19.711857173342207</v>
      </c>
      <c r="L17" s="37">
        <f t="shared" si="16"/>
        <v>4.5954814428071238</v>
      </c>
      <c r="M17" s="37">
        <f t="shared" si="16"/>
        <v>12.608300653710153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11.060698917077952</v>
      </c>
      <c r="R17" s="37">
        <f t="shared" si="16"/>
        <v>7.6315525388621044</v>
      </c>
      <c r="S17" s="37">
        <f t="shared" si="16"/>
        <v>4.0509333190110617</v>
      </c>
      <c r="T17" s="37">
        <f t="shared" si="16"/>
        <v>6.7396621890842283</v>
      </c>
      <c r="U17" s="37">
        <f t="shared" si="16"/>
        <v>5.752350862114354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38.800515907136713</v>
      </c>
      <c r="D19" s="10">
        <v>16.143594153052444</v>
      </c>
      <c r="E19" s="10">
        <v>6.5563198624247629</v>
      </c>
      <c r="F19" s="10">
        <v>4.6431642304385203</v>
      </c>
      <c r="G19" s="10">
        <v>5.7394668959587269</v>
      </c>
      <c r="H19" s="10">
        <v>4.1487532244196039</v>
      </c>
      <c r="I19" s="10">
        <v>0.68787618228718828</v>
      </c>
      <c r="J19" s="10">
        <v>4.2992261392949267E-2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75.594754944110051</v>
      </c>
      <c r="D20" s="10">
        <v>129.43061049011177</v>
      </c>
      <c r="E20" s="10">
        <v>144.43009458297507</v>
      </c>
      <c r="F20" s="10">
        <v>136.26156491831469</v>
      </c>
      <c r="G20" s="10">
        <v>128.16474634565776</v>
      </c>
      <c r="H20" s="10">
        <v>78.341358555460019</v>
      </c>
      <c r="I20" s="10">
        <v>61.335683576956143</v>
      </c>
      <c r="J20" s="10">
        <v>61.714034094150747</v>
      </c>
      <c r="K20" s="10">
        <v>19.711857173342207</v>
      </c>
      <c r="L20" s="10">
        <v>4.5954814428071238</v>
      </c>
      <c r="M20" s="10">
        <v>12.608300653710153</v>
      </c>
      <c r="N20" s="10">
        <v>0</v>
      </c>
      <c r="O20" s="10">
        <v>0</v>
      </c>
      <c r="P20" s="10">
        <v>0</v>
      </c>
      <c r="Q20" s="10">
        <v>11.060698917077952</v>
      </c>
      <c r="R20" s="10">
        <v>7.6315525388621044</v>
      </c>
      <c r="S20" s="10">
        <v>4.0509333190110617</v>
      </c>
      <c r="T20" s="10">
        <v>6.7396621890842283</v>
      </c>
      <c r="U20" s="10">
        <v>5.752350862114354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1721.727370300684</v>
      </c>
      <c r="D26" s="37">
        <f t="shared" ref="D26:W26" si="22">SUM(D27,D33)</f>
        <v>2310.0868786387077</v>
      </c>
      <c r="E26" s="37">
        <f t="shared" si="22"/>
        <v>1466.9432665756162</v>
      </c>
      <c r="F26" s="37">
        <f t="shared" si="22"/>
        <v>1381.8059041721517</v>
      </c>
      <c r="G26" s="37">
        <f t="shared" si="22"/>
        <v>796.40180594838102</v>
      </c>
      <c r="H26" s="37">
        <f t="shared" si="22"/>
        <v>709.58773278501144</v>
      </c>
      <c r="I26" s="37">
        <f t="shared" si="22"/>
        <v>549.11224523286955</v>
      </c>
      <c r="J26" s="37">
        <f t="shared" si="22"/>
        <v>343.64736231518481</v>
      </c>
      <c r="K26" s="37">
        <f t="shared" si="22"/>
        <v>227.16612613024648</v>
      </c>
      <c r="L26" s="37">
        <f t="shared" si="22"/>
        <v>276.25362663593228</v>
      </c>
      <c r="M26" s="37">
        <f t="shared" si="22"/>
        <v>256.55057439093514</v>
      </c>
      <c r="N26" s="37">
        <f t="shared" si="22"/>
        <v>326.6759098874798</v>
      </c>
      <c r="O26" s="37">
        <f t="shared" si="22"/>
        <v>309.88040947837465</v>
      </c>
      <c r="P26" s="37">
        <f t="shared" si="22"/>
        <v>214.99629358571156</v>
      </c>
      <c r="Q26" s="37">
        <f t="shared" si="22"/>
        <v>201.88162526187199</v>
      </c>
      <c r="R26" s="37">
        <f t="shared" si="22"/>
        <v>191.35104407713368</v>
      </c>
      <c r="S26" s="37">
        <f t="shared" si="22"/>
        <v>242.03361041333264</v>
      </c>
      <c r="T26" s="37">
        <f t="shared" si="22"/>
        <v>203.99555779075325</v>
      </c>
      <c r="U26" s="37">
        <f t="shared" si="22"/>
        <v>207.27514430942333</v>
      </c>
      <c r="V26" s="37">
        <f t="shared" si="22"/>
        <v>224.44745568418972</v>
      </c>
      <c r="W26" s="37">
        <f t="shared" si="22"/>
        <v>144.59110764921036</v>
      </c>
      <c r="X26" s="37">
        <f t="shared" ref="X26" si="23">SUM(X27,X33)</f>
        <v>136.56559906758724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1721.727370300684</v>
      </c>
      <c r="D33" s="29">
        <f t="shared" ref="D33:W33" si="28">SUM(D34:D50)</f>
        <v>2310.0868786387077</v>
      </c>
      <c r="E33" s="29">
        <f t="shared" si="28"/>
        <v>1466.9432665756162</v>
      </c>
      <c r="F33" s="29">
        <f t="shared" si="28"/>
        <v>1381.8059041721517</v>
      </c>
      <c r="G33" s="29">
        <f t="shared" si="28"/>
        <v>796.40180594838102</v>
      </c>
      <c r="H33" s="29">
        <f t="shared" si="28"/>
        <v>709.58773278501144</v>
      </c>
      <c r="I33" s="29">
        <f t="shared" si="28"/>
        <v>549.11224523286955</v>
      </c>
      <c r="J33" s="29">
        <f t="shared" si="28"/>
        <v>343.64736231518481</v>
      </c>
      <c r="K33" s="29">
        <f t="shared" si="28"/>
        <v>227.16612613024648</v>
      </c>
      <c r="L33" s="29">
        <f t="shared" si="28"/>
        <v>276.25362663593228</v>
      </c>
      <c r="M33" s="29">
        <f t="shared" si="28"/>
        <v>256.55057439093514</v>
      </c>
      <c r="N33" s="29">
        <f t="shared" si="28"/>
        <v>326.6759098874798</v>
      </c>
      <c r="O33" s="29">
        <f t="shared" si="28"/>
        <v>309.88040947837465</v>
      </c>
      <c r="P33" s="29">
        <f t="shared" si="28"/>
        <v>214.99629358571156</v>
      </c>
      <c r="Q33" s="29">
        <f t="shared" si="28"/>
        <v>201.88162526187199</v>
      </c>
      <c r="R33" s="29">
        <f t="shared" si="28"/>
        <v>191.35104407713368</v>
      </c>
      <c r="S33" s="29">
        <f t="shared" si="28"/>
        <v>242.03361041333264</v>
      </c>
      <c r="T33" s="29">
        <f t="shared" si="28"/>
        <v>203.99555779075325</v>
      </c>
      <c r="U33" s="29">
        <f t="shared" si="28"/>
        <v>207.27514430942333</v>
      </c>
      <c r="V33" s="29">
        <f t="shared" si="28"/>
        <v>224.44745568418972</v>
      </c>
      <c r="W33" s="29">
        <f t="shared" si="28"/>
        <v>144.59110764921036</v>
      </c>
      <c r="X33" s="29">
        <f t="shared" ref="X33" si="29">SUM(X34:X50)</f>
        <v>136.56559906758724</v>
      </c>
    </row>
    <row r="34" spans="1:24" ht="11.25" customHeight="1" x14ac:dyDescent="0.2">
      <c r="A34" s="41" t="s">
        <v>55</v>
      </c>
      <c r="B34" s="9" t="s">
        <v>56</v>
      </c>
      <c r="C34" s="10">
        <v>62.661220980223561</v>
      </c>
      <c r="D34" s="10">
        <v>88.671539122957853</v>
      </c>
      <c r="E34" s="10">
        <v>36.650902837489248</v>
      </c>
      <c r="F34" s="10">
        <v>1.182287188306105</v>
      </c>
      <c r="G34" s="10">
        <v>5.9114359415305238</v>
      </c>
      <c r="H34" s="10">
        <v>13.796818572656921</v>
      </c>
      <c r="I34" s="10">
        <v>22.096279909721456</v>
      </c>
      <c r="J34" s="10">
        <v>34.802709548817418</v>
      </c>
      <c r="K34" s="10">
        <v>14.439419741641247</v>
      </c>
      <c r="L34" s="10">
        <v>13.551207731623057</v>
      </c>
      <c r="M34" s="10">
        <v>103.82734823731944</v>
      </c>
      <c r="N34" s="10">
        <v>134.52708512467754</v>
      </c>
      <c r="O34" s="10">
        <v>126.17543381280414</v>
      </c>
      <c r="P34" s="10">
        <v>75.593301911842815</v>
      </c>
      <c r="Q34" s="10">
        <v>63.970993192305187</v>
      </c>
      <c r="R34" s="10">
        <v>53.474420112064522</v>
      </c>
      <c r="S34" s="10">
        <v>121.54513233938596</v>
      </c>
      <c r="T34" s="10">
        <v>99.208538572906676</v>
      </c>
      <c r="U34" s="10">
        <v>97.998188161529981</v>
      </c>
      <c r="V34" s="10">
        <v>162.64926135916824</v>
      </c>
      <c r="W34" s="10">
        <v>98.864108509055598</v>
      </c>
      <c r="X34" s="10">
        <v>102.33212088722065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1.1203632312933107</v>
      </c>
      <c r="I43" s="10">
        <v>2.3561544389086695</v>
      </c>
      <c r="J43" s="10">
        <v>0</v>
      </c>
      <c r="K43" s="10">
        <v>3.9106062417611889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0.84380735341690161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1659.0661493204605</v>
      </c>
      <c r="D44" s="10">
        <v>2221.41533951575</v>
      </c>
      <c r="E44" s="10">
        <v>1430.2923637381271</v>
      </c>
      <c r="F44" s="10">
        <v>1380.6236169838455</v>
      </c>
      <c r="G44" s="10">
        <v>790.49037000685053</v>
      </c>
      <c r="H44" s="10">
        <v>694.67055098106118</v>
      </c>
      <c r="I44" s="10">
        <v>524.65981088423939</v>
      </c>
      <c r="J44" s="10">
        <v>308.8446527663674</v>
      </c>
      <c r="K44" s="10">
        <v>202.51188690522753</v>
      </c>
      <c r="L44" s="10">
        <v>262.70241890430924</v>
      </c>
      <c r="M44" s="10">
        <v>152.72322615361568</v>
      </c>
      <c r="N44" s="10">
        <v>143.60316698120297</v>
      </c>
      <c r="O44" s="10">
        <v>106.98941246694623</v>
      </c>
      <c r="P44" s="10">
        <v>34.430248767591813</v>
      </c>
      <c r="Q44" s="10">
        <v>19.29137153646279</v>
      </c>
      <c r="R44" s="10">
        <v>29.754697911758758</v>
      </c>
      <c r="S44" s="10">
        <v>38.53327601031814</v>
      </c>
      <c r="T44" s="10">
        <v>10.568577298651535</v>
      </c>
      <c r="U44" s="10">
        <v>21.025021496130691</v>
      </c>
      <c r="V44" s="10">
        <v>5.9852966466036106</v>
      </c>
      <c r="W44" s="10">
        <v>9.6872742906276859</v>
      </c>
      <c r="X44" s="10">
        <v>5.8846389714241996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81.955202063628548</v>
      </c>
      <c r="T48" s="10">
        <v>91.297592433361984</v>
      </c>
      <c r="U48" s="10">
        <v>88.136199484092842</v>
      </c>
      <c r="V48" s="10">
        <v>55.792691315563196</v>
      </c>
      <c r="W48" s="10">
        <v>36.034049871023207</v>
      </c>
      <c r="X48" s="10">
        <v>28.344282029234741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6.304213241616508</v>
      </c>
      <c r="L50" s="10">
        <v>0</v>
      </c>
      <c r="M50" s="10">
        <v>0</v>
      </c>
      <c r="N50" s="10">
        <v>48.54565778159931</v>
      </c>
      <c r="O50" s="10">
        <v>76.715563198624238</v>
      </c>
      <c r="P50" s="10">
        <v>104.97274290627691</v>
      </c>
      <c r="Q50" s="10">
        <v>118.619260533104</v>
      </c>
      <c r="R50" s="10">
        <v>108.1219260533104</v>
      </c>
      <c r="S50" s="10">
        <v>0</v>
      </c>
      <c r="T50" s="10">
        <v>2.0770421324161652</v>
      </c>
      <c r="U50" s="10">
        <v>0.11573516766981941</v>
      </c>
      <c r="V50" s="10">
        <v>2.020636285468615E-2</v>
      </c>
      <c r="W50" s="10">
        <v>5.6749785038693037E-3</v>
      </c>
      <c r="X50" s="10">
        <v>4.557179707652622E-3</v>
      </c>
    </row>
    <row r="51" spans="1:24" ht="11.25" customHeight="1" x14ac:dyDescent="0.2">
      <c r="A51" s="35" t="s">
        <v>89</v>
      </c>
      <c r="B51" s="36" t="s">
        <v>90</v>
      </c>
      <c r="C51" s="37">
        <v>2657.5775906933313</v>
      </c>
      <c r="D51" s="37">
        <v>2030.8543229323643</v>
      </c>
      <c r="E51" s="37">
        <v>2213.3809631894196</v>
      </c>
      <c r="F51" s="37">
        <v>2963.7185347715181</v>
      </c>
      <c r="G51" s="37">
        <v>2765.284355234784</v>
      </c>
      <c r="H51" s="37">
        <v>2704.7718605173818</v>
      </c>
      <c r="I51" s="37">
        <v>2550.2219454519509</v>
      </c>
      <c r="J51" s="37">
        <v>2457.780847432959</v>
      </c>
      <c r="K51" s="37">
        <v>2498.6694052936155</v>
      </c>
      <c r="L51" s="37">
        <v>1938.3217954089637</v>
      </c>
      <c r="M51" s="37">
        <v>1954.4406806398101</v>
      </c>
      <c r="N51" s="37">
        <v>2067.3164491143125</v>
      </c>
      <c r="O51" s="37">
        <v>2074.7898807313099</v>
      </c>
      <c r="P51" s="37">
        <v>1591.9328932100259</v>
      </c>
      <c r="Q51" s="37">
        <v>1500.2035947936142</v>
      </c>
      <c r="R51" s="37">
        <v>1438.9504224554591</v>
      </c>
      <c r="S51" s="37">
        <v>1604.5275920871195</v>
      </c>
      <c r="T51" s="37">
        <v>1675.1732647147492</v>
      </c>
      <c r="U51" s="37">
        <v>1517.8816306334236</v>
      </c>
      <c r="V51" s="37">
        <v>1466.8577097633652</v>
      </c>
      <c r="W51" s="37">
        <v>1432.2209249647087</v>
      </c>
      <c r="X51" s="37">
        <v>1279.7766925355827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1.9000336754509555</v>
      </c>
      <c r="D52" s="37">
        <f t="shared" ref="D52:W52" si="31">SUM(D53:D70)</f>
        <v>0.36855132963339321</v>
      </c>
      <c r="E52" s="37">
        <f t="shared" si="31"/>
        <v>11.033875342983078</v>
      </c>
      <c r="F52" s="37">
        <f t="shared" si="31"/>
        <v>3.0086633690341547</v>
      </c>
      <c r="G52" s="37">
        <f t="shared" si="31"/>
        <v>0.99368127639333514</v>
      </c>
      <c r="H52" s="37">
        <f t="shared" si="31"/>
        <v>1.0540880787024751</v>
      </c>
      <c r="I52" s="37">
        <f t="shared" si="31"/>
        <v>4.4420021556901714</v>
      </c>
      <c r="J52" s="37">
        <f t="shared" si="31"/>
        <v>5.6701633705932926</v>
      </c>
      <c r="K52" s="37">
        <f t="shared" si="31"/>
        <v>7.2263393889536607</v>
      </c>
      <c r="L52" s="37">
        <f t="shared" si="31"/>
        <v>0.2773184647043424</v>
      </c>
      <c r="M52" s="37">
        <f t="shared" si="31"/>
        <v>13.322247592866276</v>
      </c>
      <c r="N52" s="37">
        <f t="shared" si="31"/>
        <v>20.453953848619069</v>
      </c>
      <c r="O52" s="37">
        <f t="shared" si="31"/>
        <v>55.590957069296309</v>
      </c>
      <c r="P52" s="37">
        <f t="shared" si="31"/>
        <v>47.072248102580289</v>
      </c>
      <c r="Q52" s="37">
        <f t="shared" si="31"/>
        <v>94.347844838775501</v>
      </c>
      <c r="R52" s="37">
        <f t="shared" si="31"/>
        <v>118.94600924731262</v>
      </c>
      <c r="S52" s="37">
        <f t="shared" si="31"/>
        <v>135.64099935446467</v>
      </c>
      <c r="T52" s="37">
        <f t="shared" si="31"/>
        <v>145.30965756855906</v>
      </c>
      <c r="U52" s="37">
        <f t="shared" si="31"/>
        <v>151.4178967534061</v>
      </c>
      <c r="V52" s="37">
        <f t="shared" si="31"/>
        <v>142.87197458906806</v>
      </c>
      <c r="W52" s="37">
        <f t="shared" si="31"/>
        <v>144.88084433268767</v>
      </c>
      <c r="X52" s="37">
        <f t="shared" ref="X52" si="32">SUM(X53:X70)</f>
        <v>207.65060534567237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1.9000336754509555</v>
      </c>
      <c r="D59" s="10">
        <v>0.36855132963339321</v>
      </c>
      <c r="E59" s="10">
        <v>10.317366314608186</v>
      </c>
      <c r="F59" s="10">
        <v>3.0086633690341547</v>
      </c>
      <c r="G59" s="10">
        <v>0.99368127639333514</v>
      </c>
      <c r="H59" s="10">
        <v>1.0540880787024751</v>
      </c>
      <c r="I59" s="10">
        <v>4.4420021556901714</v>
      </c>
      <c r="J59" s="10">
        <v>5.2163370593293203</v>
      </c>
      <c r="K59" s="10">
        <v>7.0591854766578743</v>
      </c>
      <c r="L59" s="10">
        <v>0.15788596255472928</v>
      </c>
      <c r="M59" s="10">
        <v>13.131189983236009</v>
      </c>
      <c r="N59" s="10">
        <v>18.352148173640565</v>
      </c>
      <c r="O59" s="10">
        <v>37.074400174032235</v>
      </c>
      <c r="P59" s="10">
        <v>40.551783786157245</v>
      </c>
      <c r="Q59" s="10">
        <v>87.026550798502001</v>
      </c>
      <c r="R59" s="10">
        <v>111.20004926831183</v>
      </c>
      <c r="S59" s="10">
        <v>128.35621861499777</v>
      </c>
      <c r="T59" s="10">
        <v>138.48583985574737</v>
      </c>
      <c r="U59" s="10">
        <v>145.78995178350067</v>
      </c>
      <c r="V59" s="10">
        <v>137.75563752973875</v>
      </c>
      <c r="W59" s="10">
        <v>140.22426651669454</v>
      </c>
      <c r="X59" s="10">
        <v>192.91982288651502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0.7165090283748925</v>
      </c>
      <c r="F61" s="10">
        <v>0</v>
      </c>
      <c r="G61" s="10">
        <v>0</v>
      </c>
      <c r="H61" s="10">
        <v>0</v>
      </c>
      <c r="I61" s="10">
        <v>0</v>
      </c>
      <c r="J61" s="10">
        <v>0.45382631126397238</v>
      </c>
      <c r="K61" s="10">
        <v>0.16715391229578669</v>
      </c>
      <c r="L61" s="10">
        <v>0.1194325021496131</v>
      </c>
      <c r="M61" s="10">
        <v>0.19105760963026661</v>
      </c>
      <c r="N61" s="10">
        <v>2.101805674978503</v>
      </c>
      <c r="O61" s="10">
        <v>18.516556895264078</v>
      </c>
      <c r="P61" s="10">
        <v>6.5204643164230429</v>
      </c>
      <c r="Q61" s="10">
        <v>7.3212940402735027</v>
      </c>
      <c r="R61" s="10">
        <v>7.7459599790007889</v>
      </c>
      <c r="S61" s="10">
        <v>7.2847807394668953</v>
      </c>
      <c r="T61" s="10">
        <v>6.8238177128116941</v>
      </c>
      <c r="U61" s="10">
        <v>5.6279449699054176</v>
      </c>
      <c r="V61" s="10">
        <v>5.1163370593293198</v>
      </c>
      <c r="W61" s="10">
        <v>4.6565778159931206</v>
      </c>
      <c r="X61" s="10">
        <v>14.730782459157348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2.9616509028374889</v>
      </c>
      <c r="D71" s="37">
        <f t="shared" ref="D71:W71" si="34">SUM(D72:D73)</f>
        <v>0.97131687464846228</v>
      </c>
      <c r="E71" s="37">
        <f t="shared" si="34"/>
        <v>5.4222474752304102</v>
      </c>
      <c r="F71" s="37">
        <f t="shared" si="34"/>
        <v>2.1735167669819431</v>
      </c>
      <c r="G71" s="37">
        <f t="shared" si="34"/>
        <v>0.25805148836358743</v>
      </c>
      <c r="H71" s="37">
        <f t="shared" si="34"/>
        <v>1.0691613860369147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2.9616509028374889</v>
      </c>
      <c r="D72" s="10">
        <v>0.97131687464846228</v>
      </c>
      <c r="E72" s="10">
        <v>5.4222474752304102</v>
      </c>
      <c r="F72" s="10">
        <v>2.1735167669819431</v>
      </c>
      <c r="G72" s="10">
        <v>0.25805148836358743</v>
      </c>
      <c r="H72" s="10">
        <v>1.0691613860369147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371</v>
      </c>
      <c r="B1" s="4" t="s">
        <v>373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1777.2604045976802</v>
      </c>
      <c r="D2" s="31">
        <f t="shared" ref="D2:W2" si="1">SUM(D3,D17,D22,D25,D26,D51,D52,D71,D74,D75,D76)</f>
        <v>1548.7686391594518</v>
      </c>
      <c r="E2" s="31">
        <f t="shared" si="1"/>
        <v>1383.2195131731933</v>
      </c>
      <c r="F2" s="31">
        <f t="shared" si="1"/>
        <v>1190.0335691719945</v>
      </c>
      <c r="G2" s="31">
        <f t="shared" si="1"/>
        <v>1069.9469960893009</v>
      </c>
      <c r="H2" s="31">
        <f t="shared" si="1"/>
        <v>848.37202737777477</v>
      </c>
      <c r="I2" s="31">
        <f t="shared" si="1"/>
        <v>861.8776456814046</v>
      </c>
      <c r="J2" s="31">
        <f t="shared" si="1"/>
        <v>673.52124770231819</v>
      </c>
      <c r="K2" s="31">
        <f t="shared" si="1"/>
        <v>609.81298586877006</v>
      </c>
      <c r="L2" s="31">
        <f t="shared" si="1"/>
        <v>729.59739814606166</v>
      </c>
      <c r="M2" s="31">
        <f t="shared" si="1"/>
        <v>723.18291206933679</v>
      </c>
      <c r="N2" s="31">
        <f t="shared" si="1"/>
        <v>639.79464863683506</v>
      </c>
      <c r="O2" s="31">
        <f t="shared" si="1"/>
        <v>486.93484955289216</v>
      </c>
      <c r="P2" s="31">
        <f t="shared" si="1"/>
        <v>597.6050360248156</v>
      </c>
      <c r="Q2" s="31">
        <f t="shared" si="1"/>
        <v>529.85838091616938</v>
      </c>
      <c r="R2" s="31">
        <f t="shared" si="1"/>
        <v>506.82114994910631</v>
      </c>
      <c r="S2" s="31">
        <f t="shared" si="1"/>
        <v>395.92958574222075</v>
      </c>
      <c r="T2" s="31">
        <f t="shared" si="1"/>
        <v>489.68689968008573</v>
      </c>
      <c r="U2" s="31">
        <f t="shared" si="1"/>
        <v>574.5654098769071</v>
      </c>
      <c r="V2" s="31">
        <f t="shared" si="1"/>
        <v>493.25756594949587</v>
      </c>
      <c r="W2" s="31">
        <f t="shared" si="1"/>
        <v>451.56697992495828</v>
      </c>
      <c r="X2" s="31">
        <f t="shared" ref="X2" si="2">SUM(X3,X17,X22,X25,X26,X51,X52,X71,X74,X75,X76)</f>
        <v>631.42497939628811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34.852135000066546</v>
      </c>
      <c r="D3" s="34">
        <f t="shared" ref="D3:W3" si="4">SUM(D4,D8,D11)</f>
        <v>33.899069377692456</v>
      </c>
      <c r="E3" s="34">
        <f t="shared" si="4"/>
        <v>27.196721462639232</v>
      </c>
      <c r="F3" s="34">
        <f t="shared" si="4"/>
        <v>25.608640908968777</v>
      </c>
      <c r="G3" s="34">
        <f t="shared" si="4"/>
        <v>26.27226412309259</v>
      </c>
      <c r="H3" s="34">
        <f t="shared" si="4"/>
        <v>13.150246613708827</v>
      </c>
      <c r="I3" s="34">
        <f t="shared" si="4"/>
        <v>10.936917128783524</v>
      </c>
      <c r="J3" s="34">
        <f t="shared" si="4"/>
        <v>10.371117158105173</v>
      </c>
      <c r="K3" s="34">
        <f t="shared" si="4"/>
        <v>3.3919597488174378</v>
      </c>
      <c r="L3" s="34">
        <f t="shared" si="4"/>
        <v>3.3027956090137973</v>
      </c>
      <c r="M3" s="34">
        <f t="shared" si="4"/>
        <v>3.2530133927068463</v>
      </c>
      <c r="N3" s="34">
        <f t="shared" si="4"/>
        <v>3.0499300930165467</v>
      </c>
      <c r="O3" s="34">
        <f t="shared" si="4"/>
        <v>2.0742721874594721</v>
      </c>
      <c r="P3" s="34">
        <f t="shared" si="4"/>
        <v>4.6074924985030581</v>
      </c>
      <c r="Q3" s="34">
        <f t="shared" si="4"/>
        <v>6.4872257776736637</v>
      </c>
      <c r="R3" s="34">
        <f t="shared" si="4"/>
        <v>3.5379280039214684</v>
      </c>
      <c r="S3" s="34">
        <f t="shared" si="4"/>
        <v>2.5916286546572684</v>
      </c>
      <c r="T3" s="34">
        <f t="shared" si="4"/>
        <v>3.5932341142657145</v>
      </c>
      <c r="U3" s="34">
        <f t="shared" si="4"/>
        <v>2.4201203783319003</v>
      </c>
      <c r="V3" s="34">
        <f t="shared" si="4"/>
        <v>3.4229578675838344</v>
      </c>
      <c r="W3" s="34">
        <f t="shared" si="4"/>
        <v>2.7329320722269994</v>
      </c>
      <c r="X3" s="34">
        <f t="shared" ref="X3" si="5">SUM(X4,X8,X11)</f>
        <v>2.2396388650042991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15.031089861940364</v>
      </c>
      <c r="D4" s="29">
        <f t="shared" ref="D4:W4" si="7">SUM(D5:D7)</f>
        <v>13.66328460877042</v>
      </c>
      <c r="E4" s="29">
        <f t="shared" si="7"/>
        <v>5.7478073946689587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15.031089861940364</v>
      </c>
      <c r="D7" s="10">
        <v>13.66328460877042</v>
      </c>
      <c r="E7" s="10">
        <v>5.7478073946689587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19.821045138126184</v>
      </c>
      <c r="D8" s="29">
        <f t="shared" ref="D8:W8" si="10">SUM(D9:D10)</f>
        <v>20.235784768922034</v>
      </c>
      <c r="E8" s="29">
        <f t="shared" si="10"/>
        <v>21.448914067970271</v>
      </c>
      <c r="F8" s="29">
        <f t="shared" si="10"/>
        <v>25.608640908968777</v>
      </c>
      <c r="G8" s="29">
        <f t="shared" si="10"/>
        <v>26.27226412309259</v>
      </c>
      <c r="H8" s="29">
        <f t="shared" si="10"/>
        <v>13.150246613708827</v>
      </c>
      <c r="I8" s="29">
        <f t="shared" si="10"/>
        <v>10.936917128783524</v>
      </c>
      <c r="J8" s="29">
        <f t="shared" si="10"/>
        <v>10.371117158105173</v>
      </c>
      <c r="K8" s="29">
        <f t="shared" si="10"/>
        <v>3.3919597488174378</v>
      </c>
      <c r="L8" s="29">
        <f t="shared" si="10"/>
        <v>3.3027956090137973</v>
      </c>
      <c r="M8" s="29">
        <f t="shared" si="10"/>
        <v>3.2530133927068463</v>
      </c>
      <c r="N8" s="29">
        <f t="shared" si="10"/>
        <v>3.0499300930165467</v>
      </c>
      <c r="O8" s="29">
        <f t="shared" si="10"/>
        <v>2.0742721874594721</v>
      </c>
      <c r="P8" s="29">
        <f t="shared" si="10"/>
        <v>4.6074924985030581</v>
      </c>
      <c r="Q8" s="29">
        <f t="shared" si="10"/>
        <v>6.4872257776736637</v>
      </c>
      <c r="R8" s="29">
        <f t="shared" si="10"/>
        <v>3.5379280039214684</v>
      </c>
      <c r="S8" s="29">
        <f t="shared" si="10"/>
        <v>2.5916286546572684</v>
      </c>
      <c r="T8" s="29">
        <f t="shared" si="10"/>
        <v>3.5932341142657145</v>
      </c>
      <c r="U8" s="29">
        <f t="shared" si="10"/>
        <v>2.4201203783319003</v>
      </c>
      <c r="V8" s="29">
        <f t="shared" si="10"/>
        <v>3.4229578675838344</v>
      </c>
      <c r="W8" s="29">
        <f t="shared" si="10"/>
        <v>2.7329320722269994</v>
      </c>
      <c r="X8" s="29">
        <f t="shared" ref="X8" si="11">SUM(X9:X10)</f>
        <v>2.2396388650042991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5.8361994840928633</v>
      </c>
      <c r="H9" s="10">
        <v>2.9181427343078248</v>
      </c>
      <c r="I9" s="10">
        <v>1.1703353396388649</v>
      </c>
      <c r="J9" s="10">
        <v>0.56990541702493547</v>
      </c>
      <c r="K9" s="10">
        <v>0.58693035253654335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0.46680997420464321</v>
      </c>
      <c r="V9" s="10">
        <v>0.89965606190885627</v>
      </c>
      <c r="W9" s="10">
        <v>0.41384350816852961</v>
      </c>
      <c r="X9" s="10">
        <v>4.1530524505588987E-2</v>
      </c>
    </row>
    <row r="10" spans="1:24" ht="11.25" customHeight="1" x14ac:dyDescent="0.2">
      <c r="A10" s="41" t="s">
        <v>13</v>
      </c>
      <c r="B10" s="9" t="s">
        <v>14</v>
      </c>
      <c r="C10" s="10">
        <v>19.821045138126184</v>
      </c>
      <c r="D10" s="10">
        <v>20.235784768922034</v>
      </c>
      <c r="E10" s="10">
        <v>21.448914067970271</v>
      </c>
      <c r="F10" s="10">
        <v>25.608640908968777</v>
      </c>
      <c r="G10" s="10">
        <v>20.436064638999728</v>
      </c>
      <c r="H10" s="10">
        <v>10.232103879401002</v>
      </c>
      <c r="I10" s="10">
        <v>9.7665817891446594</v>
      </c>
      <c r="J10" s="10">
        <v>9.8012117410802375</v>
      </c>
      <c r="K10" s="10">
        <v>2.8050293962808945</v>
      </c>
      <c r="L10" s="10">
        <v>3.3027956090137973</v>
      </c>
      <c r="M10" s="10">
        <v>3.2530133927068463</v>
      </c>
      <c r="N10" s="10">
        <v>3.0499300930165467</v>
      </c>
      <c r="O10" s="10">
        <v>2.0742721874594721</v>
      </c>
      <c r="P10" s="10">
        <v>4.6074924985030581</v>
      </c>
      <c r="Q10" s="10">
        <v>6.4872257776736637</v>
      </c>
      <c r="R10" s="10">
        <v>3.5379280039214684</v>
      </c>
      <c r="S10" s="10">
        <v>2.5916286546572684</v>
      </c>
      <c r="T10" s="10">
        <v>3.5932341142657145</v>
      </c>
      <c r="U10" s="10">
        <v>1.9533104041272571</v>
      </c>
      <c r="V10" s="10">
        <v>2.5233018056749779</v>
      </c>
      <c r="W10" s="10">
        <v>2.31908856405847</v>
      </c>
      <c r="X10" s="10">
        <v>2.1981083404987101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7.877158910443816</v>
      </c>
      <c r="K17" s="37">
        <f t="shared" si="16"/>
        <v>0</v>
      </c>
      <c r="L17" s="37">
        <f t="shared" si="16"/>
        <v>9.7653334428151375</v>
      </c>
      <c r="M17" s="37">
        <f t="shared" si="16"/>
        <v>8.5965686275296491</v>
      </c>
      <c r="N17" s="37">
        <f t="shared" si="16"/>
        <v>5.4528546861564919</v>
      </c>
      <c r="O17" s="37">
        <f t="shared" si="16"/>
        <v>3.8986186692925422</v>
      </c>
      <c r="P17" s="37">
        <f t="shared" si="16"/>
        <v>3.3663086086801828</v>
      </c>
      <c r="Q17" s="37">
        <f t="shared" si="16"/>
        <v>2.9044683204333821</v>
      </c>
      <c r="R17" s="37">
        <f t="shared" si="16"/>
        <v>11.797299437139516</v>
      </c>
      <c r="S17" s="37">
        <f t="shared" si="16"/>
        <v>14.178501835056826</v>
      </c>
      <c r="T17" s="37">
        <f t="shared" si="16"/>
        <v>7.5643487267471148</v>
      </c>
      <c r="U17" s="37">
        <f t="shared" si="16"/>
        <v>4.551329357555729</v>
      </c>
      <c r="V17" s="37">
        <f t="shared" si="16"/>
        <v>6.1011156319973114</v>
      </c>
      <c r="W17" s="37">
        <f t="shared" si="16"/>
        <v>9.5916420736387025</v>
      </c>
      <c r="X17" s="37">
        <f t="shared" ref="X17" si="17">SUM(X18:X21)</f>
        <v>13.23538251120897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7.877158910443816</v>
      </c>
      <c r="K20" s="10">
        <v>0</v>
      </c>
      <c r="L20" s="10">
        <v>9.7653334428151375</v>
      </c>
      <c r="M20" s="10">
        <v>8.5965686275296491</v>
      </c>
      <c r="N20" s="10">
        <v>5.4528546861564919</v>
      </c>
      <c r="O20" s="10">
        <v>3.8986186692925422</v>
      </c>
      <c r="P20" s="10">
        <v>3.3663086086801828</v>
      </c>
      <c r="Q20" s="10">
        <v>2.9044683204333821</v>
      </c>
      <c r="R20" s="10">
        <v>11.797299437139516</v>
      </c>
      <c r="S20" s="10">
        <v>14.178501835056826</v>
      </c>
      <c r="T20" s="10">
        <v>7.5643487267471148</v>
      </c>
      <c r="U20" s="10">
        <v>4.551329357555729</v>
      </c>
      <c r="V20" s="10">
        <v>6.1011156319973114</v>
      </c>
      <c r="W20" s="10">
        <v>9.5916420736387025</v>
      </c>
      <c r="X20" s="10">
        <v>13.23538251120897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285.23854855278353</v>
      </c>
      <c r="D26" s="37">
        <f t="shared" ref="D26:W26" si="22">SUM(D27,D33)</f>
        <v>210.94825410293561</v>
      </c>
      <c r="E26" s="37">
        <f t="shared" si="22"/>
        <v>210.06202469215816</v>
      </c>
      <c r="F26" s="37">
        <f t="shared" si="22"/>
        <v>229.92100484531912</v>
      </c>
      <c r="G26" s="37">
        <f t="shared" si="22"/>
        <v>154.22708888945374</v>
      </c>
      <c r="H26" s="37">
        <f t="shared" si="22"/>
        <v>80.056794778561184</v>
      </c>
      <c r="I26" s="37">
        <f t="shared" si="22"/>
        <v>209.08843661656169</v>
      </c>
      <c r="J26" s="37">
        <f t="shared" si="22"/>
        <v>60.058119840775191</v>
      </c>
      <c r="K26" s="37">
        <f t="shared" si="22"/>
        <v>105.62409962734637</v>
      </c>
      <c r="L26" s="37">
        <f t="shared" si="22"/>
        <v>123.86989826824644</v>
      </c>
      <c r="M26" s="37">
        <f t="shared" si="22"/>
        <v>100.43015352666805</v>
      </c>
      <c r="N26" s="37">
        <f t="shared" si="22"/>
        <v>87.334996553228123</v>
      </c>
      <c r="O26" s="37">
        <f t="shared" si="22"/>
        <v>94.656571324006194</v>
      </c>
      <c r="P26" s="37">
        <f t="shared" si="22"/>
        <v>72.275820514191537</v>
      </c>
      <c r="Q26" s="37">
        <f t="shared" si="22"/>
        <v>75.15564192208565</v>
      </c>
      <c r="R26" s="37">
        <f t="shared" si="22"/>
        <v>67.741592839781504</v>
      </c>
      <c r="S26" s="37">
        <f t="shared" si="22"/>
        <v>85.11574470274644</v>
      </c>
      <c r="T26" s="37">
        <f t="shared" si="22"/>
        <v>98.834318203460811</v>
      </c>
      <c r="U26" s="37">
        <f t="shared" si="22"/>
        <v>110.97458960090981</v>
      </c>
      <c r="V26" s="37">
        <f t="shared" si="22"/>
        <v>105.22327619044378</v>
      </c>
      <c r="W26" s="37">
        <f t="shared" si="22"/>
        <v>100.25195446093531</v>
      </c>
      <c r="X26" s="37">
        <f t="shared" ref="X26" si="23">SUM(X27,X33)</f>
        <v>115.07043681972704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285.23854855278353</v>
      </c>
      <c r="D33" s="29">
        <f t="shared" ref="D33:W33" si="28">SUM(D34:D50)</f>
        <v>210.94825410293561</v>
      </c>
      <c r="E33" s="29">
        <f t="shared" si="28"/>
        <v>210.06202469215816</v>
      </c>
      <c r="F33" s="29">
        <f t="shared" si="28"/>
        <v>229.92100484531912</v>
      </c>
      <c r="G33" s="29">
        <f t="shared" si="28"/>
        <v>154.22708888945374</v>
      </c>
      <c r="H33" s="29">
        <f t="shared" si="28"/>
        <v>80.056794778561184</v>
      </c>
      <c r="I33" s="29">
        <f t="shared" si="28"/>
        <v>209.08843661656169</v>
      </c>
      <c r="J33" s="29">
        <f t="shared" si="28"/>
        <v>60.058119840775191</v>
      </c>
      <c r="K33" s="29">
        <f t="shared" si="28"/>
        <v>105.62409962734637</v>
      </c>
      <c r="L33" s="29">
        <f t="shared" si="28"/>
        <v>123.86989826824644</v>
      </c>
      <c r="M33" s="29">
        <f t="shared" si="28"/>
        <v>100.43015352666805</v>
      </c>
      <c r="N33" s="29">
        <f t="shared" si="28"/>
        <v>87.334996553228123</v>
      </c>
      <c r="O33" s="29">
        <f t="shared" si="28"/>
        <v>94.656571324006194</v>
      </c>
      <c r="P33" s="29">
        <f t="shared" si="28"/>
        <v>72.275820514191537</v>
      </c>
      <c r="Q33" s="29">
        <f t="shared" si="28"/>
        <v>75.15564192208565</v>
      </c>
      <c r="R33" s="29">
        <f t="shared" si="28"/>
        <v>67.741592839781504</v>
      </c>
      <c r="S33" s="29">
        <f t="shared" si="28"/>
        <v>85.11574470274644</v>
      </c>
      <c r="T33" s="29">
        <f t="shared" si="28"/>
        <v>98.834318203460811</v>
      </c>
      <c r="U33" s="29">
        <f t="shared" si="28"/>
        <v>110.97458960090981</v>
      </c>
      <c r="V33" s="29">
        <f t="shared" si="28"/>
        <v>105.22327619044378</v>
      </c>
      <c r="W33" s="29">
        <f t="shared" si="28"/>
        <v>100.25195446093531</v>
      </c>
      <c r="X33" s="29">
        <f t="shared" ref="X33" si="29">SUM(X34:X50)</f>
        <v>115.07043681972704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9.4582975064488384</v>
      </c>
      <c r="F34" s="10">
        <v>0</v>
      </c>
      <c r="G34" s="10">
        <v>8.2760103181427329</v>
      </c>
      <c r="H34" s="10">
        <v>1.149699054170249</v>
      </c>
      <c r="I34" s="10">
        <v>0</v>
      </c>
      <c r="J34" s="10">
        <v>2.4859277441019452</v>
      </c>
      <c r="K34" s="10">
        <v>27.675487017012369</v>
      </c>
      <c r="L34" s="10">
        <v>6.1596482531173891</v>
      </c>
      <c r="M34" s="10">
        <v>30.900935977356287</v>
      </c>
      <c r="N34" s="10">
        <v>39.093379191745477</v>
      </c>
      <c r="O34" s="10">
        <v>45.14537444171004</v>
      </c>
      <c r="P34" s="10">
        <v>35.93773850088288</v>
      </c>
      <c r="Q34" s="10">
        <v>46.410262181727468</v>
      </c>
      <c r="R34" s="10">
        <v>40.809414797651733</v>
      </c>
      <c r="S34" s="10">
        <v>49.775675915128211</v>
      </c>
      <c r="T34" s="10">
        <v>60.40461705907957</v>
      </c>
      <c r="U34" s="10">
        <v>59.054004443801034</v>
      </c>
      <c r="V34" s="10">
        <v>57.496826345044944</v>
      </c>
      <c r="W34" s="10">
        <v>50.692899229551458</v>
      </c>
      <c r="X34" s="10">
        <v>59.289719181566966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3.389251934651762</v>
      </c>
      <c r="D36" s="10">
        <v>3.389251934651762</v>
      </c>
      <c r="E36" s="10">
        <v>9.0379191745485805</v>
      </c>
      <c r="F36" s="10">
        <v>11.297420464316421</v>
      </c>
      <c r="G36" s="10">
        <v>1.129750644883921</v>
      </c>
      <c r="H36" s="10">
        <v>0</v>
      </c>
      <c r="I36" s="10">
        <v>2.299570077386071</v>
      </c>
      <c r="J36" s="10">
        <v>5.7484952708512473</v>
      </c>
      <c r="K36" s="10">
        <v>4.5987962166809977</v>
      </c>
      <c r="L36" s="10">
        <v>3.4496130696474627</v>
      </c>
      <c r="M36" s="10">
        <v>2.2993981083404988</v>
      </c>
      <c r="N36" s="10">
        <v>1.149699054170249</v>
      </c>
      <c r="O36" s="10">
        <v>2.2993981083404988</v>
      </c>
      <c r="P36" s="10">
        <v>1.149699054170249</v>
      </c>
      <c r="Q36" s="10">
        <v>1.149699054170249</v>
      </c>
      <c r="R36" s="10">
        <v>1.149699054170249</v>
      </c>
      <c r="S36" s="10">
        <v>1.149699054170249</v>
      </c>
      <c r="T36" s="10">
        <v>1.3957867583834906</v>
      </c>
      <c r="U36" s="10">
        <v>0.64041272570937224</v>
      </c>
      <c r="V36" s="10">
        <v>1.5107480653482366</v>
      </c>
      <c r="W36" s="10">
        <v>1.2877042132416163</v>
      </c>
      <c r="X36" s="10">
        <v>2.3087704213241613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160.19094900591949</v>
      </c>
      <c r="D43" s="10">
        <v>120.02512086803077</v>
      </c>
      <c r="E43" s="10">
        <v>67.784436801375747</v>
      </c>
      <c r="F43" s="10">
        <v>93.212458042925334</v>
      </c>
      <c r="G43" s="10">
        <v>58.400139968652965</v>
      </c>
      <c r="H43" s="10">
        <v>47.057037939820944</v>
      </c>
      <c r="I43" s="10">
        <v>37.698273764014814</v>
      </c>
      <c r="J43" s="10">
        <v>32.897282250914472</v>
      </c>
      <c r="K43" s="10">
        <v>28.678070130815783</v>
      </c>
      <c r="L43" s="10">
        <v>33.507036959928165</v>
      </c>
      <c r="M43" s="10">
        <v>22.766061789448035</v>
      </c>
      <c r="N43" s="10">
        <v>30.370977591401484</v>
      </c>
      <c r="O43" s="10">
        <v>26.786534355769842</v>
      </c>
      <c r="P43" s="10">
        <v>17.016872497688141</v>
      </c>
      <c r="Q43" s="10">
        <v>12.16265405479283</v>
      </c>
      <c r="R43" s="10">
        <v>10.425139066528244</v>
      </c>
      <c r="S43" s="10">
        <v>13.514015477214098</v>
      </c>
      <c r="T43" s="10">
        <v>17.384550730020024</v>
      </c>
      <c r="U43" s="10">
        <v>18.460997882818155</v>
      </c>
      <c r="V43" s="10">
        <v>11.588702639895843</v>
      </c>
      <c r="W43" s="10">
        <v>14.548737088649553</v>
      </c>
      <c r="X43" s="10">
        <v>20.820604065753425</v>
      </c>
    </row>
    <row r="44" spans="1:24" ht="11.25" customHeight="1" x14ac:dyDescent="0.2">
      <c r="A44" s="41" t="s">
        <v>75</v>
      </c>
      <c r="B44" s="9" t="s">
        <v>76</v>
      </c>
      <c r="C44" s="10">
        <v>121.65834761221228</v>
      </c>
      <c r="D44" s="10">
        <v>87.533881300253057</v>
      </c>
      <c r="E44" s="10">
        <v>111.29925599052447</v>
      </c>
      <c r="F44" s="10">
        <v>86.044574317441089</v>
      </c>
      <c r="G44" s="10">
        <v>74.899261904463714</v>
      </c>
      <c r="H44" s="10">
        <v>28.697177303056677</v>
      </c>
      <c r="I44" s="10">
        <v>56.639345999580421</v>
      </c>
      <c r="J44" s="10">
        <v>17.875253783849914</v>
      </c>
      <c r="K44" s="10">
        <v>44.67174626283721</v>
      </c>
      <c r="L44" s="10">
        <v>79.696248308855246</v>
      </c>
      <c r="M44" s="10">
        <v>44.463757651523224</v>
      </c>
      <c r="N44" s="10">
        <v>16.720940715910913</v>
      </c>
      <c r="O44" s="10">
        <v>20.425264418185812</v>
      </c>
      <c r="P44" s="10">
        <v>18.171510461450275</v>
      </c>
      <c r="Q44" s="10">
        <v>15.433026631395105</v>
      </c>
      <c r="R44" s="10">
        <v>15.357339921431276</v>
      </c>
      <c r="S44" s="10">
        <v>20.676354256233882</v>
      </c>
      <c r="T44" s="10">
        <v>19.649363655977723</v>
      </c>
      <c r="U44" s="10">
        <v>32.819174548581252</v>
      </c>
      <c r="V44" s="10">
        <v>34.626999140154766</v>
      </c>
      <c r="W44" s="10">
        <v>33.722613929492688</v>
      </c>
      <c r="X44" s="10">
        <v>32.651343151082493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12.48211521926053</v>
      </c>
      <c r="F50" s="10">
        <v>39.366552020636277</v>
      </c>
      <c r="G50" s="10">
        <v>11.5219260533104</v>
      </c>
      <c r="H50" s="10">
        <v>3.1528804815133271</v>
      </c>
      <c r="I50" s="10">
        <v>112.4512467755804</v>
      </c>
      <c r="J50" s="10">
        <v>1.05116079105761</v>
      </c>
      <c r="K50" s="10">
        <v>0</v>
      </c>
      <c r="L50" s="10">
        <v>1.0573516766981941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1427.9003652103929</v>
      </c>
      <c r="D51" s="37">
        <v>1271.8616360256835</v>
      </c>
      <c r="E51" s="37">
        <v>1058.7100970593092</v>
      </c>
      <c r="F51" s="37">
        <v>915.80149478330145</v>
      </c>
      <c r="G51" s="37">
        <v>818.21931384061884</v>
      </c>
      <c r="H51" s="37">
        <v>728.66097061046923</v>
      </c>
      <c r="I51" s="37">
        <v>552.37203219090975</v>
      </c>
      <c r="J51" s="37">
        <v>562.50255600623564</v>
      </c>
      <c r="K51" s="37">
        <v>467.01354963048527</v>
      </c>
      <c r="L51" s="37">
        <v>559.49753405775846</v>
      </c>
      <c r="M51" s="37">
        <v>566.3759080622051</v>
      </c>
      <c r="N51" s="37">
        <v>473.05345137913366</v>
      </c>
      <c r="O51" s="37">
        <v>335.67413811425013</v>
      </c>
      <c r="P51" s="37">
        <v>473.34778973097525</v>
      </c>
      <c r="Q51" s="37">
        <v>391.4146822069431</v>
      </c>
      <c r="R51" s="37">
        <v>363.08131170999258</v>
      </c>
      <c r="S51" s="37">
        <v>240.51738083430658</v>
      </c>
      <c r="T51" s="37">
        <v>334.45979987628357</v>
      </c>
      <c r="U51" s="37">
        <v>420.82537091995908</v>
      </c>
      <c r="V51" s="37">
        <v>330.9697497796983</v>
      </c>
      <c r="W51" s="37">
        <v>296.91931942225091</v>
      </c>
      <c r="X51" s="37">
        <v>455.86085464240307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24.373053168917057</v>
      </c>
      <c r="D52" s="37">
        <f t="shared" ref="D52:W52" si="31">SUM(D53:D70)</f>
        <v>14.114401514890956</v>
      </c>
      <c r="E52" s="37">
        <f t="shared" si="31"/>
        <v>81.662083384445978</v>
      </c>
      <c r="F52" s="37">
        <f t="shared" si="31"/>
        <v>18.702428634405219</v>
      </c>
      <c r="G52" s="37">
        <f t="shared" si="31"/>
        <v>69.00237384573758</v>
      </c>
      <c r="H52" s="37">
        <f t="shared" si="31"/>
        <v>24.420468248604642</v>
      </c>
      <c r="I52" s="37">
        <f t="shared" si="31"/>
        <v>88.64431821462513</v>
      </c>
      <c r="J52" s="37">
        <f t="shared" si="31"/>
        <v>28.675838349097162</v>
      </c>
      <c r="K52" s="37">
        <f t="shared" si="31"/>
        <v>27.955603861261292</v>
      </c>
      <c r="L52" s="37">
        <f t="shared" si="31"/>
        <v>32.87525035378237</v>
      </c>
      <c r="M52" s="37">
        <f t="shared" si="31"/>
        <v>44.240682045781689</v>
      </c>
      <c r="N52" s="37">
        <f t="shared" si="31"/>
        <v>69.446408186693162</v>
      </c>
      <c r="O52" s="37">
        <f t="shared" si="31"/>
        <v>50.392384253584645</v>
      </c>
      <c r="P52" s="37">
        <f t="shared" si="31"/>
        <v>43.506076951055419</v>
      </c>
      <c r="Q52" s="37">
        <f t="shared" si="31"/>
        <v>53.29928616280835</v>
      </c>
      <c r="R52" s="37">
        <f t="shared" si="31"/>
        <v>60.471960348640984</v>
      </c>
      <c r="S52" s="37">
        <f t="shared" si="31"/>
        <v>52.523148288110548</v>
      </c>
      <c r="T52" s="37">
        <f t="shared" si="31"/>
        <v>45.000718965691341</v>
      </c>
      <c r="U52" s="37">
        <f t="shared" si="31"/>
        <v>35.574395148955325</v>
      </c>
      <c r="V52" s="37">
        <f t="shared" si="31"/>
        <v>47.099537846926587</v>
      </c>
      <c r="W52" s="37">
        <f t="shared" si="31"/>
        <v>42.039661560566714</v>
      </c>
      <c r="X52" s="37">
        <f t="shared" ref="X52" si="32">SUM(X53:X70)</f>
        <v>44.941796394574155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1.9345657781599312</v>
      </c>
      <c r="F58" s="10">
        <v>0.23886500429922619</v>
      </c>
      <c r="G58" s="10">
        <v>1.0987102321582116</v>
      </c>
      <c r="H58" s="10">
        <v>0.76431642304385206</v>
      </c>
      <c r="I58" s="10">
        <v>4.3947549441100602</v>
      </c>
      <c r="J58" s="10">
        <v>4.8246775580395527</v>
      </c>
      <c r="K58" s="10">
        <v>2.0540842648323294</v>
      </c>
      <c r="L58" s="10">
        <v>0.59716251074806537</v>
      </c>
      <c r="M58" s="10">
        <v>1.0987102321582114</v>
      </c>
      <c r="N58" s="10">
        <v>0.2149613069647463</v>
      </c>
      <c r="O58" s="10">
        <v>0.16715391229578669</v>
      </c>
      <c r="P58" s="10">
        <v>0.40601891659501288</v>
      </c>
      <c r="Q58" s="10">
        <v>8.3118658641444529</v>
      </c>
      <c r="R58" s="10">
        <v>9.4343938091143595</v>
      </c>
      <c r="S58" s="10">
        <v>10.461392949269127</v>
      </c>
      <c r="T58" s="10">
        <v>15.62347377472055</v>
      </c>
      <c r="U58" s="10">
        <v>14.310662080825447</v>
      </c>
      <c r="V58" s="10">
        <v>14.75778159931212</v>
      </c>
      <c r="W58" s="10">
        <v>15.489853826311258</v>
      </c>
      <c r="X58" s="10">
        <v>17.44015477214101</v>
      </c>
    </row>
    <row r="59" spans="1:24" ht="11.25" customHeight="1" x14ac:dyDescent="0.2">
      <c r="A59" s="42" t="s">
        <v>105</v>
      </c>
      <c r="B59" s="9" t="s">
        <v>106</v>
      </c>
      <c r="C59" s="10">
        <v>24.373053168917057</v>
      </c>
      <c r="D59" s="10">
        <v>14.114401514890956</v>
      </c>
      <c r="E59" s="10">
        <v>79.727517606286042</v>
      </c>
      <c r="F59" s="10">
        <v>18.463563630105995</v>
      </c>
      <c r="G59" s="10">
        <v>67.903663613579369</v>
      </c>
      <c r="H59" s="10">
        <v>23.656151825560791</v>
      </c>
      <c r="I59" s="10">
        <v>84.249563270515068</v>
      </c>
      <c r="J59" s="10">
        <v>23.731728288907995</v>
      </c>
      <c r="K59" s="10">
        <v>25.423875572353296</v>
      </c>
      <c r="L59" s="10">
        <v>31.728732726955197</v>
      </c>
      <c r="M59" s="10">
        <v>42.664241805025028</v>
      </c>
      <c r="N59" s="10">
        <v>67.989486432608885</v>
      </c>
      <c r="O59" s="10">
        <v>46.481340117034449</v>
      </c>
      <c r="P59" s="10">
        <v>42.694039117865387</v>
      </c>
      <c r="Q59" s="10">
        <v>43.959457114751004</v>
      </c>
      <c r="R59" s="10">
        <v>50.700477221929262</v>
      </c>
      <c r="S59" s="10">
        <v>41.321342613132046</v>
      </c>
      <c r="T59" s="10">
        <v>27.640615784263996</v>
      </c>
      <c r="U59" s="10">
        <v>18.528823351878806</v>
      </c>
      <c r="V59" s="10">
        <v>29.223527528783858</v>
      </c>
      <c r="W59" s="10">
        <v>23.908449178795443</v>
      </c>
      <c r="X59" s="10">
        <v>25.29674050463435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0.11943250214961307</v>
      </c>
      <c r="K61" s="10">
        <v>0.47764402407566636</v>
      </c>
      <c r="L61" s="10">
        <v>0.5493551160791057</v>
      </c>
      <c r="M61" s="10">
        <v>0.47773000859845233</v>
      </c>
      <c r="N61" s="10">
        <v>1.241960447119518</v>
      </c>
      <c r="O61" s="10">
        <v>3.7438902242544057</v>
      </c>
      <c r="P61" s="10">
        <v>0.40601891659501288</v>
      </c>
      <c r="Q61" s="10">
        <v>4.8685453904295704E-2</v>
      </c>
      <c r="R61" s="10">
        <v>0.16993540530157122</v>
      </c>
      <c r="S61" s="10">
        <v>0.7165090283748925</v>
      </c>
      <c r="T61" s="10">
        <v>1.7243336199484089</v>
      </c>
      <c r="U61" s="10">
        <v>2.7234737747205502</v>
      </c>
      <c r="V61" s="10">
        <v>3.1182287188306099</v>
      </c>
      <c r="W61" s="10">
        <v>2.641358555460017</v>
      </c>
      <c r="X61" s="10">
        <v>2.2049011177987961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0.9792777300085983</v>
      </c>
      <c r="R62" s="10">
        <v>0.16715391229578669</v>
      </c>
      <c r="S62" s="10">
        <v>2.3903697334479789E-2</v>
      </c>
      <c r="T62" s="10">
        <v>1.2295786758383489E-2</v>
      </c>
      <c r="U62" s="10">
        <v>1.143594153052451E-2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4.8963026655202055</v>
      </c>
      <c r="D71" s="37">
        <f t="shared" ref="D71:W71" si="34">SUM(D72:D73)</f>
        <v>17.945278138249218</v>
      </c>
      <c r="E71" s="37">
        <f t="shared" si="34"/>
        <v>5.5885865746406118</v>
      </c>
      <c r="F71" s="37">
        <f t="shared" si="34"/>
        <v>0</v>
      </c>
      <c r="G71" s="37">
        <f t="shared" si="34"/>
        <v>2.2259553903982354</v>
      </c>
      <c r="H71" s="37">
        <f t="shared" si="34"/>
        <v>2.0835471264308407</v>
      </c>
      <c r="I71" s="37">
        <f t="shared" si="34"/>
        <v>0.83594153052450548</v>
      </c>
      <c r="J71" s="37">
        <f t="shared" si="34"/>
        <v>4.0364574376612206</v>
      </c>
      <c r="K71" s="37">
        <f t="shared" si="34"/>
        <v>5.8277730008598452</v>
      </c>
      <c r="L71" s="37">
        <f t="shared" si="34"/>
        <v>0.28658641444539978</v>
      </c>
      <c r="M71" s="37">
        <f t="shared" si="34"/>
        <v>0.28658641444539978</v>
      </c>
      <c r="N71" s="37">
        <f t="shared" si="34"/>
        <v>1.4570077386070504</v>
      </c>
      <c r="O71" s="37">
        <f t="shared" si="34"/>
        <v>0.23886500429922611</v>
      </c>
      <c r="P71" s="37">
        <f t="shared" si="34"/>
        <v>0.50154772141014625</v>
      </c>
      <c r="Q71" s="37">
        <f t="shared" si="34"/>
        <v>0.59707652622527951</v>
      </c>
      <c r="R71" s="37">
        <f t="shared" si="34"/>
        <v>0.19105760963026661</v>
      </c>
      <c r="S71" s="37">
        <f t="shared" si="34"/>
        <v>1.0031814273430779</v>
      </c>
      <c r="T71" s="37">
        <f t="shared" si="34"/>
        <v>0.2344797936371453</v>
      </c>
      <c r="U71" s="37">
        <f t="shared" si="34"/>
        <v>0.21960447119518481</v>
      </c>
      <c r="V71" s="37">
        <f t="shared" si="34"/>
        <v>0.44092863284608769</v>
      </c>
      <c r="W71" s="37">
        <f t="shared" si="34"/>
        <v>3.1470335339638861E-2</v>
      </c>
      <c r="X71" s="37">
        <f t="shared" ref="X71" si="35">SUM(X72:X73)</f>
        <v>7.6870163370593284E-2</v>
      </c>
    </row>
    <row r="72" spans="1:24" ht="11.25" customHeight="1" x14ac:dyDescent="0.2">
      <c r="A72" s="42" t="s">
        <v>131</v>
      </c>
      <c r="B72" s="9" t="s">
        <v>132</v>
      </c>
      <c r="C72" s="10">
        <v>4.8963026655202055</v>
      </c>
      <c r="D72" s="10">
        <v>17.945278138249218</v>
      </c>
      <c r="E72" s="10">
        <v>5.5885865746406118</v>
      </c>
      <c r="F72" s="10">
        <v>0</v>
      </c>
      <c r="G72" s="10">
        <v>2.2259553903982354</v>
      </c>
      <c r="H72" s="10">
        <v>2.0835471264308407</v>
      </c>
      <c r="I72" s="10">
        <v>0.83594153052450548</v>
      </c>
      <c r="J72" s="10">
        <v>4.0364574376612206</v>
      </c>
      <c r="K72" s="10">
        <v>5.8277730008598452</v>
      </c>
      <c r="L72" s="10">
        <v>0.28658641444539978</v>
      </c>
      <c r="M72" s="10">
        <v>0.28658641444539978</v>
      </c>
      <c r="N72" s="10">
        <v>1.4570077386070504</v>
      </c>
      <c r="O72" s="10">
        <v>0.23886500429922611</v>
      </c>
      <c r="P72" s="10">
        <v>0.50154772141014625</v>
      </c>
      <c r="Q72" s="10">
        <v>0.59707652622527951</v>
      </c>
      <c r="R72" s="10">
        <v>0.19105760963026661</v>
      </c>
      <c r="S72" s="10">
        <v>1.0031814273430779</v>
      </c>
      <c r="T72" s="10">
        <v>0.2344797936371453</v>
      </c>
      <c r="U72" s="10">
        <v>0.21960447119518481</v>
      </c>
      <c r="V72" s="10">
        <v>0.44092863284608769</v>
      </c>
      <c r="W72" s="10">
        <v>3.1470335339638861E-2</v>
      </c>
      <c r="X72" s="10">
        <v>7.6870163370593284E-2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207</v>
      </c>
      <c r="B1" s="4" t="s">
        <v>326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208</v>
      </c>
      <c r="B1" s="4" t="s">
        <v>325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209</v>
      </c>
      <c r="B1" s="4" t="s">
        <v>324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30.524505588993978</v>
      </c>
      <c r="M2" s="31">
        <f t="shared" si="0"/>
        <v>40.240756663800511</v>
      </c>
      <c r="N2" s="31">
        <f t="shared" si="0"/>
        <v>24.333619948409289</v>
      </c>
      <c r="O2" s="31">
        <f t="shared" si="0"/>
        <v>30.266552020636279</v>
      </c>
      <c r="P2" s="31">
        <f t="shared" si="0"/>
        <v>39.208942390369728</v>
      </c>
      <c r="Q2" s="31">
        <f t="shared" si="0"/>
        <v>52.966466036113488</v>
      </c>
      <c r="R2" s="31">
        <f t="shared" si="0"/>
        <v>41.788478073946678</v>
      </c>
      <c r="S2" s="31">
        <f t="shared" si="0"/>
        <v>56.749785038693027</v>
      </c>
      <c r="T2" s="31">
        <f t="shared" si="0"/>
        <v>40.105245055889938</v>
      </c>
      <c r="U2" s="31">
        <f t="shared" si="0"/>
        <v>48.414187446259668</v>
      </c>
      <c r="V2" s="31">
        <f t="shared" si="0"/>
        <v>47.517884780739458</v>
      </c>
      <c r="W2" s="31">
        <f t="shared" si="0"/>
        <v>35.788392089423901</v>
      </c>
      <c r="X2" s="31">
        <f t="shared" ref="X2" si="1">SUM(X3,X17,X22,X25,X26,X51,X52,X71,X74,X75,X76)</f>
        <v>37.232674118658643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30.524505588993978</v>
      </c>
      <c r="M76" s="40">
        <v>40.240756663800511</v>
      </c>
      <c r="N76" s="40">
        <v>24.333619948409289</v>
      </c>
      <c r="O76" s="40">
        <v>30.266552020636279</v>
      </c>
      <c r="P76" s="40">
        <v>39.208942390369728</v>
      </c>
      <c r="Q76" s="40">
        <v>52.966466036113488</v>
      </c>
      <c r="R76" s="40">
        <v>41.788478073946678</v>
      </c>
      <c r="S76" s="40">
        <v>56.749785038693027</v>
      </c>
      <c r="T76" s="40">
        <v>40.105245055889938</v>
      </c>
      <c r="U76" s="40">
        <v>48.414187446259668</v>
      </c>
      <c r="V76" s="40">
        <v>47.517884780739458</v>
      </c>
      <c r="W76" s="40">
        <v>35.788392089423901</v>
      </c>
      <c r="X76" s="40">
        <v>37.232674118658643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210</v>
      </c>
      <c r="B1" s="4" t="s">
        <v>323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160</v>
      </c>
      <c r="B1" s="4" t="s">
        <v>322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1473.770507308685</v>
      </c>
      <c r="D2" s="31">
        <f t="shared" si="0"/>
        <v>1512.116938950988</v>
      </c>
      <c r="E2" s="31">
        <f t="shared" si="0"/>
        <v>1882.2305245055891</v>
      </c>
      <c r="F2" s="31">
        <f t="shared" si="0"/>
        <v>1402.7189165950131</v>
      </c>
      <c r="G2" s="31">
        <f t="shared" si="0"/>
        <v>1490.995528804815</v>
      </c>
      <c r="H2" s="31">
        <f t="shared" si="0"/>
        <v>1595.4308684436801</v>
      </c>
      <c r="I2" s="31">
        <f t="shared" si="0"/>
        <v>1707.74815133276</v>
      </c>
      <c r="J2" s="31">
        <f t="shared" si="0"/>
        <v>1571.1282889079971</v>
      </c>
      <c r="K2" s="31">
        <f t="shared" si="0"/>
        <v>1087.7042132416159</v>
      </c>
      <c r="L2" s="31">
        <f t="shared" si="0"/>
        <v>325.7858125537403</v>
      </c>
      <c r="M2" s="31">
        <f t="shared" si="0"/>
        <v>1.9705073086844369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1473.770507308685</v>
      </c>
      <c r="D3" s="34">
        <f t="shared" si="2"/>
        <v>1512.116938950988</v>
      </c>
      <c r="E3" s="34">
        <f t="shared" si="2"/>
        <v>1882.2305245055891</v>
      </c>
      <c r="F3" s="34">
        <f t="shared" si="2"/>
        <v>1402.7189165950131</v>
      </c>
      <c r="G3" s="34">
        <f t="shared" si="2"/>
        <v>1490.995528804815</v>
      </c>
      <c r="H3" s="34">
        <f t="shared" si="2"/>
        <v>1595.4308684436801</v>
      </c>
      <c r="I3" s="34">
        <f t="shared" si="2"/>
        <v>1707.74815133276</v>
      </c>
      <c r="J3" s="34">
        <f t="shared" si="2"/>
        <v>1571.1282889079971</v>
      </c>
      <c r="K3" s="34">
        <f t="shared" si="2"/>
        <v>1087.7042132416159</v>
      </c>
      <c r="L3" s="34">
        <f t="shared" si="2"/>
        <v>325.7858125537403</v>
      </c>
      <c r="M3" s="34">
        <f t="shared" si="2"/>
        <v>1.9705073086844369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1473.770507308685</v>
      </c>
      <c r="D4" s="29">
        <f t="shared" si="4"/>
        <v>1512.116938950988</v>
      </c>
      <c r="E4" s="29">
        <f t="shared" si="4"/>
        <v>1882.2305245055891</v>
      </c>
      <c r="F4" s="29">
        <f t="shared" si="4"/>
        <v>1402.7189165950131</v>
      </c>
      <c r="G4" s="29">
        <f t="shared" si="4"/>
        <v>1490.995528804815</v>
      </c>
      <c r="H4" s="29">
        <f t="shared" si="4"/>
        <v>1595.4308684436801</v>
      </c>
      <c r="I4" s="29">
        <f t="shared" si="4"/>
        <v>1707.74815133276</v>
      </c>
      <c r="J4" s="29">
        <f t="shared" si="4"/>
        <v>1571.1282889079971</v>
      </c>
      <c r="K4" s="29">
        <f t="shared" si="4"/>
        <v>1087.7042132416159</v>
      </c>
      <c r="L4" s="29">
        <f t="shared" si="4"/>
        <v>325.7858125537403</v>
      </c>
      <c r="M4" s="29">
        <f t="shared" si="4"/>
        <v>1.9705073086844369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1473.770507308685</v>
      </c>
      <c r="D6" s="10">
        <v>1512.116938950988</v>
      </c>
      <c r="E6" s="10">
        <v>1882.2305245055891</v>
      </c>
      <c r="F6" s="10">
        <v>1402.7189165950131</v>
      </c>
      <c r="G6" s="10">
        <v>1490.995528804815</v>
      </c>
      <c r="H6" s="10">
        <v>1595.4308684436801</v>
      </c>
      <c r="I6" s="10">
        <v>1707.74815133276</v>
      </c>
      <c r="J6" s="10">
        <v>1571.1282889079971</v>
      </c>
      <c r="K6" s="10">
        <v>1087.7042132416159</v>
      </c>
      <c r="L6" s="10">
        <v>325.7858125537403</v>
      </c>
      <c r="M6" s="10">
        <v>1.9705073086844369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163</v>
      </c>
      <c r="B1" s="4" t="s">
        <v>321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1015.282459157352</v>
      </c>
      <c r="D2" s="31">
        <f t="shared" si="0"/>
        <v>1219.3637145313839</v>
      </c>
      <c r="E2" s="31">
        <f t="shared" si="0"/>
        <v>1470.3004299226141</v>
      </c>
      <c r="F2" s="31">
        <f t="shared" si="0"/>
        <v>1490.8233018056751</v>
      </c>
      <c r="G2" s="31">
        <f t="shared" si="0"/>
        <v>1582.7794496990541</v>
      </c>
      <c r="H2" s="31">
        <f t="shared" si="0"/>
        <v>1480.1160791057609</v>
      </c>
      <c r="I2" s="31">
        <f t="shared" si="0"/>
        <v>1373.673688736028</v>
      </c>
      <c r="J2" s="31">
        <f t="shared" si="0"/>
        <v>1403.905846947549</v>
      </c>
      <c r="K2" s="31">
        <f t="shared" si="0"/>
        <v>1008.998280309544</v>
      </c>
      <c r="L2" s="31">
        <f t="shared" si="0"/>
        <v>533.22889079965603</v>
      </c>
      <c r="M2" s="31">
        <f t="shared" si="0"/>
        <v>558.03525365434211</v>
      </c>
      <c r="N2" s="31">
        <f t="shared" si="0"/>
        <v>178.24376612209801</v>
      </c>
      <c r="O2" s="31">
        <f t="shared" si="0"/>
        <v>212.88478073946689</v>
      </c>
      <c r="P2" s="31">
        <f t="shared" si="0"/>
        <v>226.11134995700769</v>
      </c>
      <c r="Q2" s="31">
        <f t="shared" si="0"/>
        <v>221.70249355116081</v>
      </c>
      <c r="R2" s="31">
        <f t="shared" si="0"/>
        <v>253.7856405846947</v>
      </c>
      <c r="S2" s="31">
        <f t="shared" si="0"/>
        <v>249.31126397248491</v>
      </c>
      <c r="T2" s="31">
        <f t="shared" si="0"/>
        <v>234.02588134135851</v>
      </c>
      <c r="U2" s="31">
        <f t="shared" si="0"/>
        <v>252.16981943250221</v>
      </c>
      <c r="V2" s="31">
        <f t="shared" si="0"/>
        <v>257.57171109200351</v>
      </c>
      <c r="W2" s="31">
        <f t="shared" si="0"/>
        <v>242.36809974204641</v>
      </c>
      <c r="X2" s="31">
        <f t="shared" ref="X2" si="1">SUM(X3,X17,X22,X25,X26,X51,X52,X71,X74,X75,X76)</f>
        <v>267.5895958727429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1015.282459157352</v>
      </c>
      <c r="D3" s="34">
        <f t="shared" si="2"/>
        <v>1219.3637145313839</v>
      </c>
      <c r="E3" s="34">
        <f t="shared" si="2"/>
        <v>1470.3004299226141</v>
      </c>
      <c r="F3" s="34">
        <f t="shared" si="2"/>
        <v>1490.8233018056751</v>
      </c>
      <c r="G3" s="34">
        <f t="shared" si="2"/>
        <v>1582.7794496990541</v>
      </c>
      <c r="H3" s="34">
        <f t="shared" si="2"/>
        <v>1480.1160791057609</v>
      </c>
      <c r="I3" s="34">
        <f t="shared" si="2"/>
        <v>1373.673688736028</v>
      </c>
      <c r="J3" s="34">
        <f t="shared" si="2"/>
        <v>1403.905846947549</v>
      </c>
      <c r="K3" s="34">
        <f t="shared" si="2"/>
        <v>1008.998280309544</v>
      </c>
      <c r="L3" s="34">
        <f t="shared" si="2"/>
        <v>533.22889079965603</v>
      </c>
      <c r="M3" s="34">
        <f t="shared" si="2"/>
        <v>558.03525365434211</v>
      </c>
      <c r="N3" s="34">
        <f t="shared" si="2"/>
        <v>178.24376612209801</v>
      </c>
      <c r="O3" s="34">
        <f t="shared" si="2"/>
        <v>212.88478073946689</v>
      </c>
      <c r="P3" s="34">
        <f t="shared" si="2"/>
        <v>226.11134995700769</v>
      </c>
      <c r="Q3" s="34">
        <f t="shared" si="2"/>
        <v>221.70249355116081</v>
      </c>
      <c r="R3" s="34">
        <f t="shared" si="2"/>
        <v>253.7856405846947</v>
      </c>
      <c r="S3" s="34">
        <f t="shared" si="2"/>
        <v>249.31126397248491</v>
      </c>
      <c r="T3" s="34">
        <f t="shared" si="2"/>
        <v>234.02588134135851</v>
      </c>
      <c r="U3" s="34">
        <f t="shared" si="2"/>
        <v>252.16981943250221</v>
      </c>
      <c r="V3" s="34">
        <f t="shared" si="2"/>
        <v>257.57171109200351</v>
      </c>
      <c r="W3" s="34">
        <f t="shared" si="2"/>
        <v>242.36809974204641</v>
      </c>
      <c r="X3" s="34">
        <f t="shared" ref="X3" si="3">SUM(X4,X8,X11)</f>
        <v>267.5895958727429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1015.282459157352</v>
      </c>
      <c r="D11" s="29">
        <f t="shared" si="8"/>
        <v>1219.3637145313839</v>
      </c>
      <c r="E11" s="29">
        <f t="shared" si="8"/>
        <v>1470.3004299226141</v>
      </c>
      <c r="F11" s="29">
        <f t="shared" si="8"/>
        <v>1490.8233018056751</v>
      </c>
      <c r="G11" s="29">
        <f t="shared" si="8"/>
        <v>1582.7794496990541</v>
      </c>
      <c r="H11" s="29">
        <f t="shared" si="8"/>
        <v>1480.1160791057609</v>
      </c>
      <c r="I11" s="29">
        <f t="shared" si="8"/>
        <v>1373.673688736028</v>
      </c>
      <c r="J11" s="29">
        <f t="shared" si="8"/>
        <v>1403.905846947549</v>
      </c>
      <c r="K11" s="29">
        <f t="shared" si="8"/>
        <v>1008.998280309544</v>
      </c>
      <c r="L11" s="29">
        <f t="shared" si="8"/>
        <v>533.22889079965603</v>
      </c>
      <c r="M11" s="29">
        <f t="shared" si="8"/>
        <v>558.03525365434211</v>
      </c>
      <c r="N11" s="29">
        <f t="shared" si="8"/>
        <v>178.24376612209801</v>
      </c>
      <c r="O11" s="29">
        <f t="shared" si="8"/>
        <v>212.88478073946689</v>
      </c>
      <c r="P11" s="29">
        <f t="shared" si="8"/>
        <v>226.11134995700769</v>
      </c>
      <c r="Q11" s="29">
        <f t="shared" si="8"/>
        <v>221.70249355116081</v>
      </c>
      <c r="R11" s="29">
        <f t="shared" si="8"/>
        <v>253.7856405846947</v>
      </c>
      <c r="S11" s="29">
        <f t="shared" si="8"/>
        <v>249.31126397248491</v>
      </c>
      <c r="T11" s="29">
        <f t="shared" si="8"/>
        <v>234.02588134135851</v>
      </c>
      <c r="U11" s="29">
        <f t="shared" si="8"/>
        <v>252.16981943250221</v>
      </c>
      <c r="V11" s="29">
        <f t="shared" si="8"/>
        <v>257.57171109200351</v>
      </c>
      <c r="W11" s="29">
        <f t="shared" si="8"/>
        <v>242.36809974204641</v>
      </c>
      <c r="X11" s="29">
        <f t="shared" ref="X11" si="9">SUM(X12:X16)</f>
        <v>267.5895958727429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1015.282459157352</v>
      </c>
      <c r="D13" s="10">
        <v>1219.3637145313839</v>
      </c>
      <c r="E13" s="10">
        <v>1470.3004299226141</v>
      </c>
      <c r="F13" s="10">
        <v>1490.8233018056751</v>
      </c>
      <c r="G13" s="10">
        <v>1582.7794496990541</v>
      </c>
      <c r="H13" s="10">
        <v>1480.1160791057609</v>
      </c>
      <c r="I13" s="10">
        <v>1373.673688736028</v>
      </c>
      <c r="J13" s="10">
        <v>1403.905846947549</v>
      </c>
      <c r="K13" s="10">
        <v>1008.998280309544</v>
      </c>
      <c r="L13" s="10">
        <v>533.22889079965603</v>
      </c>
      <c r="M13" s="10">
        <v>558.03525365434211</v>
      </c>
      <c r="N13" s="10">
        <v>178.24376612209801</v>
      </c>
      <c r="O13" s="10">
        <v>212.88478073946689</v>
      </c>
      <c r="P13" s="10">
        <v>226.11134995700769</v>
      </c>
      <c r="Q13" s="10">
        <v>221.70249355116081</v>
      </c>
      <c r="R13" s="10">
        <v>253.7856405846947</v>
      </c>
      <c r="S13" s="10">
        <v>249.31126397248491</v>
      </c>
      <c r="T13" s="10">
        <v>234.02588134135851</v>
      </c>
      <c r="U13" s="10">
        <v>252.16981943250221</v>
      </c>
      <c r="V13" s="10">
        <v>257.57171109200351</v>
      </c>
      <c r="W13" s="10">
        <v>242.36809974204641</v>
      </c>
      <c r="X13" s="10">
        <v>267.5895958727429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162</v>
      </c>
      <c r="B1" s="4" t="s">
        <v>320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211</v>
      </c>
      <c r="B1" s="4" t="s">
        <v>319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11529.464058469477</v>
      </c>
      <c r="D2" s="31">
        <f t="shared" si="0"/>
        <v>12408.7652622528</v>
      </c>
      <c r="E2" s="31">
        <f t="shared" si="0"/>
        <v>13584.557867583835</v>
      </c>
      <c r="F2" s="31">
        <f t="shared" si="0"/>
        <v>12374.417798796216</v>
      </c>
      <c r="G2" s="31">
        <f t="shared" si="0"/>
        <v>13483.89226139295</v>
      </c>
      <c r="H2" s="31">
        <f t="shared" si="0"/>
        <v>15022.126569217538</v>
      </c>
      <c r="I2" s="31">
        <f t="shared" si="0"/>
        <v>14670.352622527942</v>
      </c>
      <c r="J2" s="31">
        <f t="shared" si="0"/>
        <v>14815.115821152192</v>
      </c>
      <c r="K2" s="31">
        <f t="shared" si="0"/>
        <v>15072.108684436795</v>
      </c>
      <c r="L2" s="31">
        <f t="shared" si="0"/>
        <v>12613.68985382631</v>
      </c>
      <c r="M2" s="31">
        <f t="shared" si="0"/>
        <v>11484.786586414444</v>
      </c>
      <c r="N2" s="31">
        <f t="shared" si="0"/>
        <v>10876.693121238177</v>
      </c>
      <c r="O2" s="31">
        <f t="shared" si="0"/>
        <v>10667.256663800516</v>
      </c>
      <c r="P2" s="31">
        <f t="shared" si="0"/>
        <v>10697.13138435082</v>
      </c>
      <c r="Q2" s="31">
        <f t="shared" si="0"/>
        <v>12578.110834049872</v>
      </c>
      <c r="R2" s="31">
        <f t="shared" si="0"/>
        <v>12223.283576956146</v>
      </c>
      <c r="S2" s="31">
        <f t="shared" si="0"/>
        <v>12173.920378331899</v>
      </c>
      <c r="T2" s="31">
        <f t="shared" si="0"/>
        <v>12555.845141874459</v>
      </c>
      <c r="U2" s="31">
        <f t="shared" si="0"/>
        <v>12674.036027515052</v>
      </c>
      <c r="V2" s="31">
        <f t="shared" si="0"/>
        <v>13381.644024075662</v>
      </c>
      <c r="W2" s="31">
        <f t="shared" si="0"/>
        <v>11758.496560619085</v>
      </c>
      <c r="X2" s="31">
        <f t="shared" ref="X2" si="1">SUM(X3,X17,X22,X25,X26,X51,X52,X71,X74,X75,X76)</f>
        <v>11379.973602751503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TI_RPI_RI_E!C5+TI_RPI_BPI_E!C5+TI_RPI_PT_E!C5+TI_RPI_IT_E!C5+TI_RPI_DU_E!C5+TI_RPI_PII_E!C5</f>
        <v>0</v>
      </c>
      <c r="D5" s="10">
        <f>TI_RPI_RI_E!D5+TI_RPI_BPI_E!D5+TI_RPI_PT_E!D5+TI_RPI_IT_E!D5+TI_RPI_DU_E!D5+TI_RPI_PII_E!D5</f>
        <v>0</v>
      </c>
      <c r="E5" s="10">
        <f>TI_RPI_RI_E!E5+TI_RPI_BPI_E!E5+TI_RPI_PT_E!E5+TI_RPI_IT_E!E5+TI_RPI_DU_E!E5+TI_RPI_PII_E!E5</f>
        <v>0</v>
      </c>
      <c r="F5" s="10">
        <f>TI_RPI_RI_E!F5+TI_RPI_BPI_E!F5+TI_RPI_PT_E!F5+TI_RPI_IT_E!F5+TI_RPI_DU_E!F5+TI_RPI_PII_E!F5</f>
        <v>0</v>
      </c>
      <c r="G5" s="10">
        <f>TI_RPI_RI_E!G5+TI_RPI_BPI_E!G5+TI_RPI_PT_E!G5+TI_RPI_IT_E!G5+TI_RPI_DU_E!G5+TI_RPI_PII_E!G5</f>
        <v>0</v>
      </c>
      <c r="H5" s="10">
        <f>TI_RPI_RI_E!H5+TI_RPI_BPI_E!H5+TI_RPI_PT_E!H5+TI_RPI_IT_E!H5+TI_RPI_DU_E!H5+TI_RPI_PII_E!H5</f>
        <v>0</v>
      </c>
      <c r="I5" s="10">
        <f>TI_RPI_RI_E!I5+TI_RPI_BPI_E!I5+TI_RPI_PT_E!I5+TI_RPI_IT_E!I5+TI_RPI_DU_E!I5+TI_RPI_PII_E!I5</f>
        <v>0</v>
      </c>
      <c r="J5" s="10">
        <f>TI_RPI_RI_E!J5+TI_RPI_BPI_E!J5+TI_RPI_PT_E!J5+TI_RPI_IT_E!J5+TI_RPI_DU_E!J5+TI_RPI_PII_E!J5</f>
        <v>0</v>
      </c>
      <c r="K5" s="10">
        <f>TI_RPI_RI_E!K5+TI_RPI_BPI_E!K5+TI_RPI_PT_E!K5+TI_RPI_IT_E!K5+TI_RPI_DU_E!K5+TI_RPI_PII_E!K5</f>
        <v>0</v>
      </c>
      <c r="L5" s="10">
        <f>TI_RPI_RI_E!L5+TI_RPI_BPI_E!L5+TI_RPI_PT_E!L5+TI_RPI_IT_E!L5+TI_RPI_DU_E!L5+TI_RPI_PII_E!L5</f>
        <v>0</v>
      </c>
      <c r="M5" s="10">
        <f>TI_RPI_RI_E!M5+TI_RPI_BPI_E!M5+TI_RPI_PT_E!M5+TI_RPI_IT_E!M5+TI_RPI_DU_E!M5+TI_RPI_PII_E!M5</f>
        <v>0</v>
      </c>
      <c r="N5" s="10">
        <f>TI_RPI_RI_E!N5+TI_RPI_BPI_E!N5+TI_RPI_PT_E!N5+TI_RPI_IT_E!N5+TI_RPI_DU_E!N5+TI_RPI_PII_E!N5</f>
        <v>0</v>
      </c>
      <c r="O5" s="10">
        <f>TI_RPI_RI_E!O5+TI_RPI_BPI_E!O5+TI_RPI_PT_E!O5+TI_RPI_IT_E!O5+TI_RPI_DU_E!O5+TI_RPI_PII_E!O5</f>
        <v>0</v>
      </c>
      <c r="P5" s="10">
        <f>TI_RPI_RI_E!P5+TI_RPI_BPI_E!P5+TI_RPI_PT_E!P5+TI_RPI_IT_E!P5+TI_RPI_DU_E!P5+TI_RPI_PII_E!P5</f>
        <v>0</v>
      </c>
      <c r="Q5" s="10">
        <f>TI_RPI_RI_E!Q5+TI_RPI_BPI_E!Q5+TI_RPI_PT_E!Q5+TI_RPI_IT_E!Q5+TI_RPI_DU_E!Q5+TI_RPI_PII_E!Q5</f>
        <v>0</v>
      </c>
      <c r="R5" s="10">
        <f>TI_RPI_RI_E!R5+TI_RPI_BPI_E!R5+TI_RPI_PT_E!R5+TI_RPI_IT_E!R5+TI_RPI_DU_E!R5+TI_RPI_PII_E!R5</f>
        <v>0</v>
      </c>
      <c r="S5" s="10">
        <f>TI_RPI_RI_E!S5+TI_RPI_BPI_E!S5+TI_RPI_PT_E!S5+TI_RPI_IT_E!S5+TI_RPI_DU_E!S5+TI_RPI_PII_E!S5</f>
        <v>0</v>
      </c>
      <c r="T5" s="10">
        <f>TI_RPI_RI_E!T5+TI_RPI_BPI_E!T5+TI_RPI_PT_E!T5+TI_RPI_IT_E!T5+TI_RPI_DU_E!T5+TI_RPI_PII_E!T5</f>
        <v>0</v>
      </c>
      <c r="U5" s="10">
        <f>TI_RPI_RI_E!U5+TI_RPI_BPI_E!U5+TI_RPI_PT_E!U5+TI_RPI_IT_E!U5+TI_RPI_DU_E!U5+TI_RPI_PII_E!U5</f>
        <v>0</v>
      </c>
      <c r="V5" s="10">
        <f>TI_RPI_RI_E!V5+TI_RPI_BPI_E!V5+TI_RPI_PT_E!V5+TI_RPI_IT_E!V5+TI_RPI_DU_E!V5+TI_RPI_PII_E!V5</f>
        <v>0</v>
      </c>
      <c r="W5" s="10">
        <f>TI_RPI_RI_E!W5+TI_RPI_BPI_E!W5+TI_RPI_PT_E!W5+TI_RPI_IT_E!W5+TI_RPI_DU_E!W5+TI_RPI_PII_E!W5</f>
        <v>0</v>
      </c>
      <c r="X5" s="10">
        <f>TI_RPI_RI_E!X5+TI_RPI_BPI_E!X5+TI_RPI_PT_E!X5+TI_RPI_IT_E!X5+TI_RPI_DU_E!X5+TI_RPI_PII_E!X5</f>
        <v>0</v>
      </c>
    </row>
    <row r="6" spans="1:24" ht="11.25" customHeight="1" x14ac:dyDescent="0.2">
      <c r="A6" s="41" t="s">
        <v>7</v>
      </c>
      <c r="B6" s="9" t="s">
        <v>8</v>
      </c>
      <c r="C6" s="10">
        <f>TI_RPI_RI_E!C6+TI_RPI_BPI_E!C6+TI_RPI_PT_E!C6+TI_RPI_IT_E!C6+TI_RPI_DU_E!C6+TI_RPI_PII_E!C6</f>
        <v>0</v>
      </c>
      <c r="D6" s="10">
        <f>TI_RPI_RI_E!D6+TI_RPI_BPI_E!D6+TI_RPI_PT_E!D6+TI_RPI_IT_E!D6+TI_RPI_DU_E!D6+TI_RPI_PII_E!D6</f>
        <v>0</v>
      </c>
      <c r="E6" s="10">
        <f>TI_RPI_RI_E!E6+TI_RPI_BPI_E!E6+TI_RPI_PT_E!E6+TI_RPI_IT_E!E6+TI_RPI_DU_E!E6+TI_RPI_PII_E!E6</f>
        <v>0</v>
      </c>
      <c r="F6" s="10">
        <f>TI_RPI_RI_E!F6+TI_RPI_BPI_E!F6+TI_RPI_PT_E!F6+TI_RPI_IT_E!F6+TI_RPI_DU_E!F6+TI_RPI_PII_E!F6</f>
        <v>0</v>
      </c>
      <c r="G6" s="10">
        <f>TI_RPI_RI_E!G6+TI_RPI_BPI_E!G6+TI_RPI_PT_E!G6+TI_RPI_IT_E!G6+TI_RPI_DU_E!G6+TI_RPI_PII_E!G6</f>
        <v>0</v>
      </c>
      <c r="H6" s="10">
        <f>TI_RPI_RI_E!H6+TI_RPI_BPI_E!H6+TI_RPI_PT_E!H6+TI_RPI_IT_E!H6+TI_RPI_DU_E!H6+TI_RPI_PII_E!H6</f>
        <v>0</v>
      </c>
      <c r="I6" s="10">
        <f>TI_RPI_RI_E!I6+TI_RPI_BPI_E!I6+TI_RPI_PT_E!I6+TI_RPI_IT_E!I6+TI_RPI_DU_E!I6+TI_RPI_PII_E!I6</f>
        <v>0</v>
      </c>
      <c r="J6" s="10">
        <f>TI_RPI_RI_E!J6+TI_RPI_BPI_E!J6+TI_RPI_PT_E!J6+TI_RPI_IT_E!J6+TI_RPI_DU_E!J6+TI_RPI_PII_E!J6</f>
        <v>0</v>
      </c>
      <c r="K6" s="10">
        <f>TI_RPI_RI_E!K6+TI_RPI_BPI_E!K6+TI_RPI_PT_E!K6+TI_RPI_IT_E!K6+TI_RPI_DU_E!K6+TI_RPI_PII_E!K6</f>
        <v>0</v>
      </c>
      <c r="L6" s="10">
        <f>TI_RPI_RI_E!L6+TI_RPI_BPI_E!L6+TI_RPI_PT_E!L6+TI_RPI_IT_E!L6+TI_RPI_DU_E!L6+TI_RPI_PII_E!L6</f>
        <v>0</v>
      </c>
      <c r="M6" s="10">
        <f>TI_RPI_RI_E!M6+TI_RPI_BPI_E!M6+TI_RPI_PT_E!M6+TI_RPI_IT_E!M6+TI_RPI_DU_E!M6+TI_RPI_PII_E!M6</f>
        <v>0</v>
      </c>
      <c r="N6" s="10">
        <f>TI_RPI_RI_E!N6+TI_RPI_BPI_E!N6+TI_RPI_PT_E!N6+TI_RPI_IT_E!N6+TI_RPI_DU_E!N6+TI_RPI_PII_E!N6</f>
        <v>0</v>
      </c>
      <c r="O6" s="10">
        <f>TI_RPI_RI_E!O6+TI_RPI_BPI_E!O6+TI_RPI_PT_E!O6+TI_RPI_IT_E!O6+TI_RPI_DU_E!O6+TI_RPI_PII_E!O6</f>
        <v>0</v>
      </c>
      <c r="P6" s="10">
        <f>TI_RPI_RI_E!P6+TI_RPI_BPI_E!P6+TI_RPI_PT_E!P6+TI_RPI_IT_E!P6+TI_RPI_DU_E!P6+TI_RPI_PII_E!P6</f>
        <v>0</v>
      </c>
      <c r="Q6" s="10">
        <f>TI_RPI_RI_E!Q6+TI_RPI_BPI_E!Q6+TI_RPI_PT_E!Q6+TI_RPI_IT_E!Q6+TI_RPI_DU_E!Q6+TI_RPI_PII_E!Q6</f>
        <v>0</v>
      </c>
      <c r="R6" s="10">
        <f>TI_RPI_RI_E!R6+TI_RPI_BPI_E!R6+TI_RPI_PT_E!R6+TI_RPI_IT_E!R6+TI_RPI_DU_E!R6+TI_RPI_PII_E!R6</f>
        <v>0</v>
      </c>
      <c r="S6" s="10">
        <f>TI_RPI_RI_E!S6+TI_RPI_BPI_E!S6+TI_RPI_PT_E!S6+TI_RPI_IT_E!S6+TI_RPI_DU_E!S6+TI_RPI_PII_E!S6</f>
        <v>0</v>
      </c>
      <c r="T6" s="10">
        <f>TI_RPI_RI_E!T6+TI_RPI_BPI_E!T6+TI_RPI_PT_E!T6+TI_RPI_IT_E!T6+TI_RPI_DU_E!T6+TI_RPI_PII_E!T6</f>
        <v>0</v>
      </c>
      <c r="U6" s="10">
        <f>TI_RPI_RI_E!U6+TI_RPI_BPI_E!U6+TI_RPI_PT_E!U6+TI_RPI_IT_E!U6+TI_RPI_DU_E!U6+TI_RPI_PII_E!U6</f>
        <v>0</v>
      </c>
      <c r="V6" s="10">
        <f>TI_RPI_RI_E!V6+TI_RPI_BPI_E!V6+TI_RPI_PT_E!V6+TI_RPI_IT_E!V6+TI_RPI_DU_E!V6+TI_RPI_PII_E!V6</f>
        <v>0</v>
      </c>
      <c r="W6" s="10">
        <f>TI_RPI_RI_E!W6+TI_RPI_BPI_E!W6+TI_RPI_PT_E!W6+TI_RPI_IT_E!W6+TI_RPI_DU_E!W6+TI_RPI_PII_E!W6</f>
        <v>0</v>
      </c>
      <c r="X6" s="10">
        <f>TI_RPI_RI_E!X6+TI_RPI_BPI_E!X6+TI_RPI_PT_E!X6+TI_RPI_IT_E!X6+TI_RPI_DU_E!X6+TI_RPI_PII_E!X6</f>
        <v>0</v>
      </c>
    </row>
    <row r="7" spans="1:24" ht="11.25" customHeight="1" x14ac:dyDescent="0.2">
      <c r="A7" s="41" t="s">
        <v>9</v>
      </c>
      <c r="B7" s="9" t="s">
        <v>10</v>
      </c>
      <c r="C7" s="10">
        <f>TI_RPI_RI_E!C7+TI_RPI_BPI_E!C7+TI_RPI_PT_E!C7+TI_RPI_IT_E!C7+TI_RPI_DU_E!C7+TI_RPI_PII_E!C7</f>
        <v>0</v>
      </c>
      <c r="D7" s="10">
        <f>TI_RPI_RI_E!D7+TI_RPI_BPI_E!D7+TI_RPI_PT_E!D7+TI_RPI_IT_E!D7+TI_RPI_DU_E!D7+TI_RPI_PII_E!D7</f>
        <v>0</v>
      </c>
      <c r="E7" s="10">
        <f>TI_RPI_RI_E!E7+TI_RPI_BPI_E!E7+TI_RPI_PT_E!E7+TI_RPI_IT_E!E7+TI_RPI_DU_E!E7+TI_RPI_PII_E!E7</f>
        <v>0</v>
      </c>
      <c r="F7" s="10">
        <f>TI_RPI_RI_E!F7+TI_RPI_BPI_E!F7+TI_RPI_PT_E!F7+TI_RPI_IT_E!F7+TI_RPI_DU_E!F7+TI_RPI_PII_E!F7</f>
        <v>0</v>
      </c>
      <c r="G7" s="10">
        <f>TI_RPI_RI_E!G7+TI_RPI_BPI_E!G7+TI_RPI_PT_E!G7+TI_RPI_IT_E!G7+TI_RPI_DU_E!G7+TI_RPI_PII_E!G7</f>
        <v>0</v>
      </c>
      <c r="H7" s="10">
        <f>TI_RPI_RI_E!H7+TI_RPI_BPI_E!H7+TI_RPI_PT_E!H7+TI_RPI_IT_E!H7+TI_RPI_DU_E!H7+TI_RPI_PII_E!H7</f>
        <v>0</v>
      </c>
      <c r="I7" s="10">
        <f>TI_RPI_RI_E!I7+TI_RPI_BPI_E!I7+TI_RPI_PT_E!I7+TI_RPI_IT_E!I7+TI_RPI_DU_E!I7+TI_RPI_PII_E!I7</f>
        <v>0</v>
      </c>
      <c r="J7" s="10">
        <f>TI_RPI_RI_E!J7+TI_RPI_BPI_E!J7+TI_RPI_PT_E!J7+TI_RPI_IT_E!J7+TI_RPI_DU_E!J7+TI_RPI_PII_E!J7</f>
        <v>0</v>
      </c>
      <c r="K7" s="10">
        <f>TI_RPI_RI_E!K7+TI_RPI_BPI_E!K7+TI_RPI_PT_E!K7+TI_RPI_IT_E!K7+TI_RPI_DU_E!K7+TI_RPI_PII_E!K7</f>
        <v>0</v>
      </c>
      <c r="L7" s="10">
        <f>TI_RPI_RI_E!L7+TI_RPI_BPI_E!L7+TI_RPI_PT_E!L7+TI_RPI_IT_E!L7+TI_RPI_DU_E!L7+TI_RPI_PII_E!L7</f>
        <v>0</v>
      </c>
      <c r="M7" s="10">
        <f>TI_RPI_RI_E!M7+TI_RPI_BPI_E!M7+TI_RPI_PT_E!M7+TI_RPI_IT_E!M7+TI_RPI_DU_E!M7+TI_RPI_PII_E!M7</f>
        <v>0</v>
      </c>
      <c r="N7" s="10">
        <f>TI_RPI_RI_E!N7+TI_RPI_BPI_E!N7+TI_RPI_PT_E!N7+TI_RPI_IT_E!N7+TI_RPI_DU_E!N7+TI_RPI_PII_E!N7</f>
        <v>0</v>
      </c>
      <c r="O7" s="10">
        <f>TI_RPI_RI_E!O7+TI_RPI_BPI_E!O7+TI_RPI_PT_E!O7+TI_RPI_IT_E!O7+TI_RPI_DU_E!O7+TI_RPI_PII_E!O7</f>
        <v>0</v>
      </c>
      <c r="P7" s="10">
        <f>TI_RPI_RI_E!P7+TI_RPI_BPI_E!P7+TI_RPI_PT_E!P7+TI_RPI_IT_E!P7+TI_RPI_DU_E!P7+TI_RPI_PII_E!P7</f>
        <v>0</v>
      </c>
      <c r="Q7" s="10">
        <f>TI_RPI_RI_E!Q7+TI_RPI_BPI_E!Q7+TI_RPI_PT_E!Q7+TI_RPI_IT_E!Q7+TI_RPI_DU_E!Q7+TI_RPI_PII_E!Q7</f>
        <v>0</v>
      </c>
      <c r="R7" s="10">
        <f>TI_RPI_RI_E!R7+TI_RPI_BPI_E!R7+TI_RPI_PT_E!R7+TI_RPI_IT_E!R7+TI_RPI_DU_E!R7+TI_RPI_PII_E!R7</f>
        <v>0</v>
      </c>
      <c r="S7" s="10">
        <f>TI_RPI_RI_E!S7+TI_RPI_BPI_E!S7+TI_RPI_PT_E!S7+TI_RPI_IT_E!S7+TI_RPI_DU_E!S7+TI_RPI_PII_E!S7</f>
        <v>0</v>
      </c>
      <c r="T7" s="10">
        <f>TI_RPI_RI_E!T7+TI_RPI_BPI_E!T7+TI_RPI_PT_E!T7+TI_RPI_IT_E!T7+TI_RPI_DU_E!T7+TI_RPI_PII_E!T7</f>
        <v>0</v>
      </c>
      <c r="U7" s="10">
        <f>TI_RPI_RI_E!U7+TI_RPI_BPI_E!U7+TI_RPI_PT_E!U7+TI_RPI_IT_E!U7+TI_RPI_DU_E!U7+TI_RPI_PII_E!U7</f>
        <v>0</v>
      </c>
      <c r="V7" s="10">
        <f>TI_RPI_RI_E!V7+TI_RPI_BPI_E!V7+TI_RPI_PT_E!V7+TI_RPI_IT_E!V7+TI_RPI_DU_E!V7+TI_RPI_PII_E!V7</f>
        <v>0</v>
      </c>
      <c r="W7" s="10">
        <f>TI_RPI_RI_E!W7+TI_RPI_BPI_E!W7+TI_RPI_PT_E!W7+TI_RPI_IT_E!W7+TI_RPI_DU_E!W7+TI_RPI_PII_E!W7</f>
        <v>0</v>
      </c>
      <c r="X7" s="10">
        <f>TI_RPI_RI_E!X7+TI_RPI_BPI_E!X7+TI_RPI_PT_E!X7+TI_RPI_IT_E!X7+TI_RPI_DU_E!X7+TI_RPI_PII_E!X7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TI_RPI_RI_E!C9+TI_RPI_BPI_E!C9+TI_RPI_PT_E!C9+TI_RPI_IT_E!C9+TI_RPI_DU_E!C9+TI_RPI_PII_E!C9</f>
        <v>0</v>
      </c>
      <c r="D9" s="10">
        <f>TI_RPI_RI_E!D9+TI_RPI_BPI_E!D9+TI_RPI_PT_E!D9+TI_RPI_IT_E!D9+TI_RPI_DU_E!D9+TI_RPI_PII_E!D9</f>
        <v>0</v>
      </c>
      <c r="E9" s="10">
        <f>TI_RPI_RI_E!E9+TI_RPI_BPI_E!E9+TI_RPI_PT_E!E9+TI_RPI_IT_E!E9+TI_RPI_DU_E!E9+TI_RPI_PII_E!E9</f>
        <v>0</v>
      </c>
      <c r="F9" s="10">
        <f>TI_RPI_RI_E!F9+TI_RPI_BPI_E!F9+TI_RPI_PT_E!F9+TI_RPI_IT_E!F9+TI_RPI_DU_E!F9+TI_RPI_PII_E!F9</f>
        <v>0</v>
      </c>
      <c r="G9" s="10">
        <f>TI_RPI_RI_E!G9+TI_RPI_BPI_E!G9+TI_RPI_PT_E!G9+TI_RPI_IT_E!G9+TI_RPI_DU_E!G9+TI_RPI_PII_E!G9</f>
        <v>0</v>
      </c>
      <c r="H9" s="10">
        <f>TI_RPI_RI_E!H9+TI_RPI_BPI_E!H9+TI_RPI_PT_E!H9+TI_RPI_IT_E!H9+TI_RPI_DU_E!H9+TI_RPI_PII_E!H9</f>
        <v>0</v>
      </c>
      <c r="I9" s="10">
        <f>TI_RPI_RI_E!I9+TI_RPI_BPI_E!I9+TI_RPI_PT_E!I9+TI_RPI_IT_E!I9+TI_RPI_DU_E!I9+TI_RPI_PII_E!I9</f>
        <v>0</v>
      </c>
      <c r="J9" s="10">
        <f>TI_RPI_RI_E!J9+TI_RPI_BPI_E!J9+TI_RPI_PT_E!J9+TI_RPI_IT_E!J9+TI_RPI_DU_E!J9+TI_RPI_PII_E!J9</f>
        <v>0</v>
      </c>
      <c r="K9" s="10">
        <f>TI_RPI_RI_E!K9+TI_RPI_BPI_E!K9+TI_RPI_PT_E!K9+TI_RPI_IT_E!K9+TI_RPI_DU_E!K9+TI_RPI_PII_E!K9</f>
        <v>0</v>
      </c>
      <c r="L9" s="10">
        <f>TI_RPI_RI_E!L9+TI_RPI_BPI_E!L9+TI_RPI_PT_E!L9+TI_RPI_IT_E!L9+TI_RPI_DU_E!L9+TI_RPI_PII_E!L9</f>
        <v>0</v>
      </c>
      <c r="M9" s="10">
        <f>TI_RPI_RI_E!M9+TI_RPI_BPI_E!M9+TI_RPI_PT_E!M9+TI_RPI_IT_E!M9+TI_RPI_DU_E!M9+TI_RPI_PII_E!M9</f>
        <v>0</v>
      </c>
      <c r="N9" s="10">
        <f>TI_RPI_RI_E!N9+TI_RPI_BPI_E!N9+TI_RPI_PT_E!N9+TI_RPI_IT_E!N9+TI_RPI_DU_E!N9+TI_RPI_PII_E!N9</f>
        <v>0</v>
      </c>
      <c r="O9" s="10">
        <f>TI_RPI_RI_E!O9+TI_RPI_BPI_E!O9+TI_RPI_PT_E!O9+TI_RPI_IT_E!O9+TI_RPI_DU_E!O9+TI_RPI_PII_E!O9</f>
        <v>0</v>
      </c>
      <c r="P9" s="10">
        <f>TI_RPI_RI_E!P9+TI_RPI_BPI_E!P9+TI_RPI_PT_E!P9+TI_RPI_IT_E!P9+TI_RPI_DU_E!P9+TI_RPI_PII_E!P9</f>
        <v>0</v>
      </c>
      <c r="Q9" s="10">
        <f>TI_RPI_RI_E!Q9+TI_RPI_BPI_E!Q9+TI_RPI_PT_E!Q9+TI_RPI_IT_E!Q9+TI_RPI_DU_E!Q9+TI_RPI_PII_E!Q9</f>
        <v>0</v>
      </c>
      <c r="R9" s="10">
        <f>TI_RPI_RI_E!R9+TI_RPI_BPI_E!R9+TI_RPI_PT_E!R9+TI_RPI_IT_E!R9+TI_RPI_DU_E!R9+TI_RPI_PII_E!R9</f>
        <v>0</v>
      </c>
      <c r="S9" s="10">
        <f>TI_RPI_RI_E!S9+TI_RPI_BPI_E!S9+TI_RPI_PT_E!S9+TI_RPI_IT_E!S9+TI_RPI_DU_E!S9+TI_RPI_PII_E!S9</f>
        <v>0</v>
      </c>
      <c r="T9" s="10">
        <f>TI_RPI_RI_E!T9+TI_RPI_BPI_E!T9+TI_RPI_PT_E!T9+TI_RPI_IT_E!T9+TI_RPI_DU_E!T9+TI_RPI_PII_E!T9</f>
        <v>0</v>
      </c>
      <c r="U9" s="10">
        <f>TI_RPI_RI_E!U9+TI_RPI_BPI_E!U9+TI_RPI_PT_E!U9+TI_RPI_IT_E!U9+TI_RPI_DU_E!U9+TI_RPI_PII_E!U9</f>
        <v>0</v>
      </c>
      <c r="V9" s="10">
        <f>TI_RPI_RI_E!V9+TI_RPI_BPI_E!V9+TI_RPI_PT_E!V9+TI_RPI_IT_E!V9+TI_RPI_DU_E!V9+TI_RPI_PII_E!V9</f>
        <v>0</v>
      </c>
      <c r="W9" s="10">
        <f>TI_RPI_RI_E!W9+TI_RPI_BPI_E!W9+TI_RPI_PT_E!W9+TI_RPI_IT_E!W9+TI_RPI_DU_E!W9+TI_RPI_PII_E!W9</f>
        <v>0</v>
      </c>
      <c r="X9" s="10">
        <f>TI_RPI_RI_E!X9+TI_RPI_BPI_E!X9+TI_RPI_PT_E!X9+TI_RPI_IT_E!X9+TI_RPI_DU_E!X9+TI_RPI_PII_E!X9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TI_RPI_RI_E!C10+TI_RPI_BPI_E!C10+TI_RPI_PT_E!C10+TI_RPI_IT_E!C10+TI_RPI_DU_E!C10+TI_RPI_PII_E!C10</f>
        <v>0</v>
      </c>
      <c r="D10" s="10">
        <f>TI_RPI_RI_E!D10+TI_RPI_BPI_E!D10+TI_RPI_PT_E!D10+TI_RPI_IT_E!D10+TI_RPI_DU_E!D10+TI_RPI_PII_E!D10</f>
        <v>0</v>
      </c>
      <c r="E10" s="10">
        <f>TI_RPI_RI_E!E10+TI_RPI_BPI_E!E10+TI_RPI_PT_E!E10+TI_RPI_IT_E!E10+TI_RPI_DU_E!E10+TI_RPI_PII_E!E10</f>
        <v>0</v>
      </c>
      <c r="F10" s="10">
        <f>TI_RPI_RI_E!F10+TI_RPI_BPI_E!F10+TI_RPI_PT_E!F10+TI_RPI_IT_E!F10+TI_RPI_DU_E!F10+TI_RPI_PII_E!F10</f>
        <v>0</v>
      </c>
      <c r="G10" s="10">
        <f>TI_RPI_RI_E!G10+TI_RPI_BPI_E!G10+TI_RPI_PT_E!G10+TI_RPI_IT_E!G10+TI_RPI_DU_E!G10+TI_RPI_PII_E!G10</f>
        <v>0</v>
      </c>
      <c r="H10" s="10">
        <f>TI_RPI_RI_E!H10+TI_RPI_BPI_E!H10+TI_RPI_PT_E!H10+TI_RPI_IT_E!H10+TI_RPI_DU_E!H10+TI_RPI_PII_E!H10</f>
        <v>0</v>
      </c>
      <c r="I10" s="10">
        <f>TI_RPI_RI_E!I10+TI_RPI_BPI_E!I10+TI_RPI_PT_E!I10+TI_RPI_IT_E!I10+TI_RPI_DU_E!I10+TI_RPI_PII_E!I10</f>
        <v>0</v>
      </c>
      <c r="J10" s="10">
        <f>TI_RPI_RI_E!J10+TI_RPI_BPI_E!J10+TI_RPI_PT_E!J10+TI_RPI_IT_E!J10+TI_RPI_DU_E!J10+TI_RPI_PII_E!J10</f>
        <v>0</v>
      </c>
      <c r="K10" s="10">
        <f>TI_RPI_RI_E!K10+TI_RPI_BPI_E!K10+TI_RPI_PT_E!K10+TI_RPI_IT_E!K10+TI_RPI_DU_E!K10+TI_RPI_PII_E!K10</f>
        <v>0</v>
      </c>
      <c r="L10" s="10">
        <f>TI_RPI_RI_E!L10+TI_RPI_BPI_E!L10+TI_RPI_PT_E!L10+TI_RPI_IT_E!L10+TI_RPI_DU_E!L10+TI_RPI_PII_E!L10</f>
        <v>0</v>
      </c>
      <c r="M10" s="10">
        <f>TI_RPI_RI_E!M10+TI_RPI_BPI_E!M10+TI_RPI_PT_E!M10+TI_RPI_IT_E!M10+TI_RPI_DU_E!M10+TI_RPI_PII_E!M10</f>
        <v>0</v>
      </c>
      <c r="N10" s="10">
        <f>TI_RPI_RI_E!N10+TI_RPI_BPI_E!N10+TI_RPI_PT_E!N10+TI_RPI_IT_E!N10+TI_RPI_DU_E!N10+TI_RPI_PII_E!N10</f>
        <v>0</v>
      </c>
      <c r="O10" s="10">
        <f>TI_RPI_RI_E!O10+TI_RPI_BPI_E!O10+TI_RPI_PT_E!O10+TI_RPI_IT_E!O10+TI_RPI_DU_E!O10+TI_RPI_PII_E!O10</f>
        <v>0</v>
      </c>
      <c r="P10" s="10">
        <f>TI_RPI_RI_E!P10+TI_RPI_BPI_E!P10+TI_RPI_PT_E!P10+TI_RPI_IT_E!P10+TI_RPI_DU_E!P10+TI_RPI_PII_E!P10</f>
        <v>0</v>
      </c>
      <c r="Q10" s="10">
        <f>TI_RPI_RI_E!Q10+TI_RPI_BPI_E!Q10+TI_RPI_PT_E!Q10+TI_RPI_IT_E!Q10+TI_RPI_DU_E!Q10+TI_RPI_PII_E!Q10</f>
        <v>0</v>
      </c>
      <c r="R10" s="10">
        <f>TI_RPI_RI_E!R10+TI_RPI_BPI_E!R10+TI_RPI_PT_E!R10+TI_RPI_IT_E!R10+TI_RPI_DU_E!R10+TI_RPI_PII_E!R10</f>
        <v>0</v>
      </c>
      <c r="S10" s="10">
        <f>TI_RPI_RI_E!S10+TI_RPI_BPI_E!S10+TI_RPI_PT_E!S10+TI_RPI_IT_E!S10+TI_RPI_DU_E!S10+TI_RPI_PII_E!S10</f>
        <v>0</v>
      </c>
      <c r="T10" s="10">
        <f>TI_RPI_RI_E!T10+TI_RPI_BPI_E!T10+TI_RPI_PT_E!T10+TI_RPI_IT_E!T10+TI_RPI_DU_E!T10+TI_RPI_PII_E!T10</f>
        <v>0</v>
      </c>
      <c r="U10" s="10">
        <f>TI_RPI_RI_E!U10+TI_RPI_BPI_E!U10+TI_RPI_PT_E!U10+TI_RPI_IT_E!U10+TI_RPI_DU_E!U10+TI_RPI_PII_E!U10</f>
        <v>0</v>
      </c>
      <c r="V10" s="10">
        <f>TI_RPI_RI_E!V10+TI_RPI_BPI_E!V10+TI_RPI_PT_E!V10+TI_RPI_IT_E!V10+TI_RPI_DU_E!V10+TI_RPI_PII_E!V10</f>
        <v>0</v>
      </c>
      <c r="W10" s="10">
        <f>TI_RPI_RI_E!W10+TI_RPI_BPI_E!W10+TI_RPI_PT_E!W10+TI_RPI_IT_E!W10+TI_RPI_DU_E!W10+TI_RPI_PII_E!W10</f>
        <v>0</v>
      </c>
      <c r="X10" s="10">
        <f>TI_RPI_RI_E!X10+TI_RPI_BPI_E!X10+TI_RPI_PT_E!X10+TI_RPI_IT_E!X10+TI_RPI_DU_E!X10+TI_RPI_PII_E!X10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TI_RPI_RI_E!C12+TI_RPI_BPI_E!C12+TI_RPI_PT_E!C12+TI_RPI_IT_E!C12+TI_RPI_DU_E!C12+TI_RPI_PII_E!C12</f>
        <v>0</v>
      </c>
      <c r="D12" s="10">
        <f>TI_RPI_RI_E!D12+TI_RPI_BPI_E!D12+TI_RPI_PT_E!D12+TI_RPI_IT_E!D12+TI_RPI_DU_E!D12+TI_RPI_PII_E!D12</f>
        <v>0</v>
      </c>
      <c r="E12" s="10">
        <f>TI_RPI_RI_E!E12+TI_RPI_BPI_E!E12+TI_RPI_PT_E!E12+TI_RPI_IT_E!E12+TI_RPI_DU_E!E12+TI_RPI_PII_E!E12</f>
        <v>0</v>
      </c>
      <c r="F12" s="10">
        <f>TI_RPI_RI_E!F12+TI_RPI_BPI_E!F12+TI_RPI_PT_E!F12+TI_RPI_IT_E!F12+TI_RPI_DU_E!F12+TI_RPI_PII_E!F12</f>
        <v>0</v>
      </c>
      <c r="G12" s="10">
        <f>TI_RPI_RI_E!G12+TI_RPI_BPI_E!G12+TI_RPI_PT_E!G12+TI_RPI_IT_E!G12+TI_RPI_DU_E!G12+TI_RPI_PII_E!G12</f>
        <v>0</v>
      </c>
      <c r="H12" s="10">
        <f>TI_RPI_RI_E!H12+TI_RPI_BPI_E!H12+TI_RPI_PT_E!H12+TI_RPI_IT_E!H12+TI_RPI_DU_E!H12+TI_RPI_PII_E!H12</f>
        <v>0</v>
      </c>
      <c r="I12" s="10">
        <f>TI_RPI_RI_E!I12+TI_RPI_BPI_E!I12+TI_RPI_PT_E!I12+TI_RPI_IT_E!I12+TI_RPI_DU_E!I12+TI_RPI_PII_E!I12</f>
        <v>0</v>
      </c>
      <c r="J12" s="10">
        <f>TI_RPI_RI_E!J12+TI_RPI_BPI_E!J12+TI_RPI_PT_E!J12+TI_RPI_IT_E!J12+TI_RPI_DU_E!J12+TI_RPI_PII_E!J12</f>
        <v>0</v>
      </c>
      <c r="K12" s="10">
        <f>TI_RPI_RI_E!K12+TI_RPI_BPI_E!K12+TI_RPI_PT_E!K12+TI_RPI_IT_E!K12+TI_RPI_DU_E!K12+TI_RPI_PII_E!K12</f>
        <v>0</v>
      </c>
      <c r="L12" s="10">
        <f>TI_RPI_RI_E!L12+TI_RPI_BPI_E!L12+TI_RPI_PT_E!L12+TI_RPI_IT_E!L12+TI_RPI_DU_E!L12+TI_RPI_PII_E!L12</f>
        <v>0</v>
      </c>
      <c r="M12" s="10">
        <f>TI_RPI_RI_E!M12+TI_RPI_BPI_E!M12+TI_RPI_PT_E!M12+TI_RPI_IT_E!M12+TI_RPI_DU_E!M12+TI_RPI_PII_E!M12</f>
        <v>0</v>
      </c>
      <c r="N12" s="10">
        <f>TI_RPI_RI_E!N12+TI_RPI_BPI_E!N12+TI_RPI_PT_E!N12+TI_RPI_IT_E!N12+TI_RPI_DU_E!N12+TI_RPI_PII_E!N12</f>
        <v>0</v>
      </c>
      <c r="O12" s="10">
        <f>TI_RPI_RI_E!O12+TI_RPI_BPI_E!O12+TI_RPI_PT_E!O12+TI_RPI_IT_E!O12+TI_RPI_DU_E!O12+TI_RPI_PII_E!O12</f>
        <v>0</v>
      </c>
      <c r="P12" s="10">
        <f>TI_RPI_RI_E!P12+TI_RPI_BPI_E!P12+TI_RPI_PT_E!P12+TI_RPI_IT_E!P12+TI_RPI_DU_E!P12+TI_RPI_PII_E!P12</f>
        <v>0</v>
      </c>
      <c r="Q12" s="10">
        <f>TI_RPI_RI_E!Q12+TI_RPI_BPI_E!Q12+TI_RPI_PT_E!Q12+TI_RPI_IT_E!Q12+TI_RPI_DU_E!Q12+TI_RPI_PII_E!Q12</f>
        <v>0</v>
      </c>
      <c r="R12" s="10">
        <f>TI_RPI_RI_E!R12+TI_RPI_BPI_E!R12+TI_RPI_PT_E!R12+TI_RPI_IT_E!R12+TI_RPI_DU_E!R12+TI_RPI_PII_E!R12</f>
        <v>0</v>
      </c>
      <c r="S12" s="10">
        <f>TI_RPI_RI_E!S12+TI_RPI_BPI_E!S12+TI_RPI_PT_E!S12+TI_RPI_IT_E!S12+TI_RPI_DU_E!S12+TI_RPI_PII_E!S12</f>
        <v>0</v>
      </c>
      <c r="T12" s="10">
        <f>TI_RPI_RI_E!T12+TI_RPI_BPI_E!T12+TI_RPI_PT_E!T12+TI_RPI_IT_E!T12+TI_RPI_DU_E!T12+TI_RPI_PII_E!T12</f>
        <v>0</v>
      </c>
      <c r="U12" s="10">
        <f>TI_RPI_RI_E!U12+TI_RPI_BPI_E!U12+TI_RPI_PT_E!U12+TI_RPI_IT_E!U12+TI_RPI_DU_E!U12+TI_RPI_PII_E!U12</f>
        <v>0</v>
      </c>
      <c r="V12" s="10">
        <f>TI_RPI_RI_E!V12+TI_RPI_BPI_E!V12+TI_RPI_PT_E!V12+TI_RPI_IT_E!V12+TI_RPI_DU_E!V12+TI_RPI_PII_E!V12</f>
        <v>0</v>
      </c>
      <c r="W12" s="10">
        <f>TI_RPI_RI_E!W12+TI_RPI_BPI_E!W12+TI_RPI_PT_E!W12+TI_RPI_IT_E!W12+TI_RPI_DU_E!W12+TI_RPI_PII_E!W12</f>
        <v>0</v>
      </c>
      <c r="X12" s="10">
        <f>TI_RPI_RI_E!X12+TI_RPI_BPI_E!X12+TI_RPI_PT_E!X12+TI_RPI_IT_E!X12+TI_RPI_DU_E!X12+TI_RPI_PII_E!X12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TI_RPI_RI_E!C13+TI_RPI_BPI_E!C13+TI_RPI_PT_E!C13+TI_RPI_IT_E!C13+TI_RPI_DU_E!C13+TI_RPI_PII_E!C13</f>
        <v>0</v>
      </c>
      <c r="D13" s="10">
        <f>TI_RPI_RI_E!D13+TI_RPI_BPI_E!D13+TI_RPI_PT_E!D13+TI_RPI_IT_E!D13+TI_RPI_DU_E!D13+TI_RPI_PII_E!D13</f>
        <v>0</v>
      </c>
      <c r="E13" s="10">
        <f>TI_RPI_RI_E!E13+TI_RPI_BPI_E!E13+TI_RPI_PT_E!E13+TI_RPI_IT_E!E13+TI_RPI_DU_E!E13+TI_RPI_PII_E!E13</f>
        <v>0</v>
      </c>
      <c r="F13" s="10">
        <f>TI_RPI_RI_E!F13+TI_RPI_BPI_E!F13+TI_RPI_PT_E!F13+TI_RPI_IT_E!F13+TI_RPI_DU_E!F13+TI_RPI_PII_E!F13</f>
        <v>0</v>
      </c>
      <c r="G13" s="10">
        <f>TI_RPI_RI_E!G13+TI_RPI_BPI_E!G13+TI_RPI_PT_E!G13+TI_RPI_IT_E!G13+TI_RPI_DU_E!G13+TI_RPI_PII_E!G13</f>
        <v>0</v>
      </c>
      <c r="H13" s="10">
        <f>TI_RPI_RI_E!H13+TI_RPI_BPI_E!H13+TI_RPI_PT_E!H13+TI_RPI_IT_E!H13+TI_RPI_DU_E!H13+TI_RPI_PII_E!H13</f>
        <v>0</v>
      </c>
      <c r="I13" s="10">
        <f>TI_RPI_RI_E!I13+TI_RPI_BPI_E!I13+TI_RPI_PT_E!I13+TI_RPI_IT_E!I13+TI_RPI_DU_E!I13+TI_RPI_PII_E!I13</f>
        <v>0</v>
      </c>
      <c r="J13" s="10">
        <f>TI_RPI_RI_E!J13+TI_RPI_BPI_E!J13+TI_RPI_PT_E!J13+TI_RPI_IT_E!J13+TI_RPI_DU_E!J13+TI_RPI_PII_E!J13</f>
        <v>0</v>
      </c>
      <c r="K13" s="10">
        <f>TI_RPI_RI_E!K13+TI_RPI_BPI_E!K13+TI_RPI_PT_E!K13+TI_RPI_IT_E!K13+TI_RPI_DU_E!K13+TI_RPI_PII_E!K13</f>
        <v>0</v>
      </c>
      <c r="L13" s="10">
        <f>TI_RPI_RI_E!L13+TI_RPI_BPI_E!L13+TI_RPI_PT_E!L13+TI_RPI_IT_E!L13+TI_RPI_DU_E!L13+TI_RPI_PII_E!L13</f>
        <v>0</v>
      </c>
      <c r="M13" s="10">
        <f>TI_RPI_RI_E!M13+TI_RPI_BPI_E!M13+TI_RPI_PT_E!M13+TI_RPI_IT_E!M13+TI_RPI_DU_E!M13+TI_RPI_PII_E!M13</f>
        <v>0</v>
      </c>
      <c r="N13" s="10">
        <f>TI_RPI_RI_E!N13+TI_RPI_BPI_E!N13+TI_RPI_PT_E!N13+TI_RPI_IT_E!N13+TI_RPI_DU_E!N13+TI_RPI_PII_E!N13</f>
        <v>0</v>
      </c>
      <c r="O13" s="10">
        <f>TI_RPI_RI_E!O13+TI_RPI_BPI_E!O13+TI_RPI_PT_E!O13+TI_RPI_IT_E!O13+TI_RPI_DU_E!O13+TI_RPI_PII_E!O13</f>
        <v>0</v>
      </c>
      <c r="P13" s="10">
        <f>TI_RPI_RI_E!P13+TI_RPI_BPI_E!P13+TI_RPI_PT_E!P13+TI_RPI_IT_E!P13+TI_RPI_DU_E!P13+TI_RPI_PII_E!P13</f>
        <v>0</v>
      </c>
      <c r="Q13" s="10">
        <f>TI_RPI_RI_E!Q13+TI_RPI_BPI_E!Q13+TI_RPI_PT_E!Q13+TI_RPI_IT_E!Q13+TI_RPI_DU_E!Q13+TI_RPI_PII_E!Q13</f>
        <v>0</v>
      </c>
      <c r="R13" s="10">
        <f>TI_RPI_RI_E!R13+TI_RPI_BPI_E!R13+TI_RPI_PT_E!R13+TI_RPI_IT_E!R13+TI_RPI_DU_E!R13+TI_RPI_PII_E!R13</f>
        <v>0</v>
      </c>
      <c r="S13" s="10">
        <f>TI_RPI_RI_E!S13+TI_RPI_BPI_E!S13+TI_RPI_PT_E!S13+TI_RPI_IT_E!S13+TI_RPI_DU_E!S13+TI_RPI_PII_E!S13</f>
        <v>0</v>
      </c>
      <c r="T13" s="10">
        <f>TI_RPI_RI_E!T13+TI_RPI_BPI_E!T13+TI_RPI_PT_E!T13+TI_RPI_IT_E!T13+TI_RPI_DU_E!T13+TI_RPI_PII_E!T13</f>
        <v>0</v>
      </c>
      <c r="U13" s="10">
        <f>TI_RPI_RI_E!U13+TI_RPI_BPI_E!U13+TI_RPI_PT_E!U13+TI_RPI_IT_E!U13+TI_RPI_DU_E!U13+TI_RPI_PII_E!U13</f>
        <v>0</v>
      </c>
      <c r="V13" s="10">
        <f>TI_RPI_RI_E!V13+TI_RPI_BPI_E!V13+TI_RPI_PT_E!V13+TI_RPI_IT_E!V13+TI_RPI_DU_E!V13+TI_RPI_PII_E!V13</f>
        <v>0</v>
      </c>
      <c r="W13" s="10">
        <f>TI_RPI_RI_E!W13+TI_RPI_BPI_E!W13+TI_RPI_PT_E!W13+TI_RPI_IT_E!W13+TI_RPI_DU_E!W13+TI_RPI_PII_E!W13</f>
        <v>0</v>
      </c>
      <c r="X13" s="10">
        <f>TI_RPI_RI_E!X13+TI_RPI_BPI_E!X13+TI_RPI_PT_E!X13+TI_RPI_IT_E!X13+TI_RPI_DU_E!X13+TI_RPI_PII_E!X13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TI_RPI_RI_E!C14+TI_RPI_BPI_E!C14+TI_RPI_PT_E!C14+TI_RPI_IT_E!C14+TI_RPI_DU_E!C14+TI_RPI_PII_E!C14</f>
        <v>0</v>
      </c>
      <c r="D14" s="10">
        <f>TI_RPI_RI_E!D14+TI_RPI_BPI_E!D14+TI_RPI_PT_E!D14+TI_RPI_IT_E!D14+TI_RPI_DU_E!D14+TI_RPI_PII_E!D14</f>
        <v>0</v>
      </c>
      <c r="E14" s="10">
        <f>TI_RPI_RI_E!E14+TI_RPI_BPI_E!E14+TI_RPI_PT_E!E14+TI_RPI_IT_E!E14+TI_RPI_DU_E!E14+TI_RPI_PII_E!E14</f>
        <v>0</v>
      </c>
      <c r="F14" s="10">
        <f>TI_RPI_RI_E!F14+TI_RPI_BPI_E!F14+TI_RPI_PT_E!F14+TI_RPI_IT_E!F14+TI_RPI_DU_E!F14+TI_RPI_PII_E!F14</f>
        <v>0</v>
      </c>
      <c r="G14" s="10">
        <f>TI_RPI_RI_E!G14+TI_RPI_BPI_E!G14+TI_RPI_PT_E!G14+TI_RPI_IT_E!G14+TI_RPI_DU_E!G14+TI_RPI_PII_E!G14</f>
        <v>0</v>
      </c>
      <c r="H14" s="10">
        <f>TI_RPI_RI_E!H14+TI_RPI_BPI_E!H14+TI_RPI_PT_E!H14+TI_RPI_IT_E!H14+TI_RPI_DU_E!H14+TI_RPI_PII_E!H14</f>
        <v>0</v>
      </c>
      <c r="I14" s="10">
        <f>TI_RPI_RI_E!I14+TI_RPI_BPI_E!I14+TI_RPI_PT_E!I14+TI_RPI_IT_E!I14+TI_RPI_DU_E!I14+TI_RPI_PII_E!I14</f>
        <v>0</v>
      </c>
      <c r="J14" s="10">
        <f>TI_RPI_RI_E!J14+TI_RPI_BPI_E!J14+TI_RPI_PT_E!J14+TI_RPI_IT_E!J14+TI_RPI_DU_E!J14+TI_RPI_PII_E!J14</f>
        <v>0</v>
      </c>
      <c r="K14" s="10">
        <f>TI_RPI_RI_E!K14+TI_RPI_BPI_E!K14+TI_RPI_PT_E!K14+TI_RPI_IT_E!K14+TI_RPI_DU_E!K14+TI_RPI_PII_E!K14</f>
        <v>0</v>
      </c>
      <c r="L14" s="10">
        <f>TI_RPI_RI_E!L14+TI_RPI_BPI_E!L14+TI_RPI_PT_E!L14+TI_RPI_IT_E!L14+TI_RPI_DU_E!L14+TI_RPI_PII_E!L14</f>
        <v>0</v>
      </c>
      <c r="M14" s="10">
        <f>TI_RPI_RI_E!M14+TI_RPI_BPI_E!M14+TI_RPI_PT_E!M14+TI_RPI_IT_E!M14+TI_RPI_DU_E!M14+TI_RPI_PII_E!M14</f>
        <v>0</v>
      </c>
      <c r="N14" s="10">
        <f>TI_RPI_RI_E!N14+TI_RPI_BPI_E!N14+TI_RPI_PT_E!N14+TI_RPI_IT_E!N14+TI_RPI_DU_E!N14+TI_RPI_PII_E!N14</f>
        <v>0</v>
      </c>
      <c r="O14" s="10">
        <f>TI_RPI_RI_E!O14+TI_RPI_BPI_E!O14+TI_RPI_PT_E!O14+TI_RPI_IT_E!O14+TI_RPI_DU_E!O14+TI_RPI_PII_E!O14</f>
        <v>0</v>
      </c>
      <c r="P14" s="10">
        <f>TI_RPI_RI_E!P14+TI_RPI_BPI_E!P14+TI_RPI_PT_E!P14+TI_RPI_IT_E!P14+TI_RPI_DU_E!P14+TI_RPI_PII_E!P14</f>
        <v>0</v>
      </c>
      <c r="Q14" s="10">
        <f>TI_RPI_RI_E!Q14+TI_RPI_BPI_E!Q14+TI_RPI_PT_E!Q14+TI_RPI_IT_E!Q14+TI_RPI_DU_E!Q14+TI_RPI_PII_E!Q14</f>
        <v>0</v>
      </c>
      <c r="R14" s="10">
        <f>TI_RPI_RI_E!R14+TI_RPI_BPI_E!R14+TI_RPI_PT_E!R14+TI_RPI_IT_E!R14+TI_RPI_DU_E!R14+TI_RPI_PII_E!R14</f>
        <v>0</v>
      </c>
      <c r="S14" s="10">
        <f>TI_RPI_RI_E!S14+TI_RPI_BPI_E!S14+TI_RPI_PT_E!S14+TI_RPI_IT_E!S14+TI_RPI_DU_E!S14+TI_RPI_PII_E!S14</f>
        <v>0</v>
      </c>
      <c r="T14" s="10">
        <f>TI_RPI_RI_E!T14+TI_RPI_BPI_E!T14+TI_RPI_PT_E!T14+TI_RPI_IT_E!T14+TI_RPI_DU_E!T14+TI_RPI_PII_E!T14</f>
        <v>0</v>
      </c>
      <c r="U14" s="10">
        <f>TI_RPI_RI_E!U14+TI_RPI_BPI_E!U14+TI_RPI_PT_E!U14+TI_RPI_IT_E!U14+TI_RPI_DU_E!U14+TI_RPI_PII_E!U14</f>
        <v>0</v>
      </c>
      <c r="V14" s="10">
        <f>TI_RPI_RI_E!V14+TI_RPI_BPI_E!V14+TI_RPI_PT_E!V14+TI_RPI_IT_E!V14+TI_RPI_DU_E!V14+TI_RPI_PII_E!V14</f>
        <v>0</v>
      </c>
      <c r="W14" s="10">
        <f>TI_RPI_RI_E!W14+TI_RPI_BPI_E!W14+TI_RPI_PT_E!W14+TI_RPI_IT_E!W14+TI_RPI_DU_E!W14+TI_RPI_PII_E!W14</f>
        <v>0</v>
      </c>
      <c r="X14" s="10">
        <f>TI_RPI_RI_E!X14+TI_RPI_BPI_E!X14+TI_RPI_PT_E!X14+TI_RPI_IT_E!X14+TI_RPI_DU_E!X14+TI_RPI_PII_E!X14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TI_RPI_RI_E!C15+TI_RPI_BPI_E!C15+TI_RPI_PT_E!C15+TI_RPI_IT_E!C15+TI_RPI_DU_E!C15+TI_RPI_PII_E!C15</f>
        <v>0</v>
      </c>
      <c r="D15" s="10">
        <f>TI_RPI_RI_E!D15+TI_RPI_BPI_E!D15+TI_RPI_PT_E!D15+TI_RPI_IT_E!D15+TI_RPI_DU_E!D15+TI_RPI_PII_E!D15</f>
        <v>0</v>
      </c>
      <c r="E15" s="10">
        <f>TI_RPI_RI_E!E15+TI_RPI_BPI_E!E15+TI_RPI_PT_E!E15+TI_RPI_IT_E!E15+TI_RPI_DU_E!E15+TI_RPI_PII_E!E15</f>
        <v>0</v>
      </c>
      <c r="F15" s="10">
        <f>TI_RPI_RI_E!F15+TI_RPI_BPI_E!F15+TI_RPI_PT_E!F15+TI_RPI_IT_E!F15+TI_RPI_DU_E!F15+TI_RPI_PII_E!F15</f>
        <v>0</v>
      </c>
      <c r="G15" s="10">
        <f>TI_RPI_RI_E!G15+TI_RPI_BPI_E!G15+TI_RPI_PT_E!G15+TI_RPI_IT_E!G15+TI_RPI_DU_E!G15+TI_RPI_PII_E!G15</f>
        <v>0</v>
      </c>
      <c r="H15" s="10">
        <f>TI_RPI_RI_E!H15+TI_RPI_BPI_E!H15+TI_RPI_PT_E!H15+TI_RPI_IT_E!H15+TI_RPI_DU_E!H15+TI_RPI_PII_E!H15</f>
        <v>0</v>
      </c>
      <c r="I15" s="10">
        <f>TI_RPI_RI_E!I15+TI_RPI_BPI_E!I15+TI_RPI_PT_E!I15+TI_RPI_IT_E!I15+TI_RPI_DU_E!I15+TI_RPI_PII_E!I15</f>
        <v>0</v>
      </c>
      <c r="J15" s="10">
        <f>TI_RPI_RI_E!J15+TI_RPI_BPI_E!J15+TI_RPI_PT_E!J15+TI_RPI_IT_E!J15+TI_RPI_DU_E!J15+TI_RPI_PII_E!J15</f>
        <v>0</v>
      </c>
      <c r="K15" s="10">
        <f>TI_RPI_RI_E!K15+TI_RPI_BPI_E!K15+TI_RPI_PT_E!K15+TI_RPI_IT_E!K15+TI_RPI_DU_E!K15+TI_RPI_PII_E!K15</f>
        <v>0</v>
      </c>
      <c r="L15" s="10">
        <f>TI_RPI_RI_E!L15+TI_RPI_BPI_E!L15+TI_RPI_PT_E!L15+TI_RPI_IT_E!L15+TI_RPI_DU_E!L15+TI_RPI_PII_E!L15</f>
        <v>0</v>
      </c>
      <c r="M15" s="10">
        <f>TI_RPI_RI_E!M15+TI_RPI_BPI_E!M15+TI_RPI_PT_E!M15+TI_RPI_IT_E!M15+TI_RPI_DU_E!M15+TI_RPI_PII_E!M15</f>
        <v>0</v>
      </c>
      <c r="N15" s="10">
        <f>TI_RPI_RI_E!N15+TI_RPI_BPI_E!N15+TI_RPI_PT_E!N15+TI_RPI_IT_E!N15+TI_RPI_DU_E!N15+TI_RPI_PII_E!N15</f>
        <v>0</v>
      </c>
      <c r="O15" s="10">
        <f>TI_RPI_RI_E!O15+TI_RPI_BPI_E!O15+TI_RPI_PT_E!O15+TI_RPI_IT_E!O15+TI_RPI_DU_E!O15+TI_RPI_PII_E!O15</f>
        <v>0</v>
      </c>
      <c r="P15" s="10">
        <f>TI_RPI_RI_E!P15+TI_RPI_BPI_E!P15+TI_RPI_PT_E!P15+TI_RPI_IT_E!P15+TI_RPI_DU_E!P15+TI_RPI_PII_E!P15</f>
        <v>0</v>
      </c>
      <c r="Q15" s="10">
        <f>TI_RPI_RI_E!Q15+TI_RPI_BPI_E!Q15+TI_RPI_PT_E!Q15+TI_RPI_IT_E!Q15+TI_RPI_DU_E!Q15+TI_RPI_PII_E!Q15</f>
        <v>0</v>
      </c>
      <c r="R15" s="10">
        <f>TI_RPI_RI_E!R15+TI_RPI_BPI_E!R15+TI_RPI_PT_E!R15+TI_RPI_IT_E!R15+TI_RPI_DU_E!R15+TI_RPI_PII_E!R15</f>
        <v>0</v>
      </c>
      <c r="S15" s="10">
        <f>TI_RPI_RI_E!S15+TI_RPI_BPI_E!S15+TI_RPI_PT_E!S15+TI_RPI_IT_E!S15+TI_RPI_DU_E!S15+TI_RPI_PII_E!S15</f>
        <v>0</v>
      </c>
      <c r="T15" s="10">
        <f>TI_RPI_RI_E!T15+TI_RPI_BPI_E!T15+TI_RPI_PT_E!T15+TI_RPI_IT_E!T15+TI_RPI_DU_E!T15+TI_RPI_PII_E!T15</f>
        <v>0</v>
      </c>
      <c r="U15" s="10">
        <f>TI_RPI_RI_E!U15+TI_RPI_BPI_E!U15+TI_RPI_PT_E!U15+TI_RPI_IT_E!U15+TI_RPI_DU_E!U15+TI_RPI_PII_E!U15</f>
        <v>0</v>
      </c>
      <c r="V15" s="10">
        <f>TI_RPI_RI_E!V15+TI_RPI_BPI_E!V15+TI_RPI_PT_E!V15+TI_RPI_IT_E!V15+TI_RPI_DU_E!V15+TI_RPI_PII_E!V15</f>
        <v>0</v>
      </c>
      <c r="W15" s="10">
        <f>TI_RPI_RI_E!W15+TI_RPI_BPI_E!W15+TI_RPI_PT_E!W15+TI_RPI_IT_E!W15+TI_RPI_DU_E!W15+TI_RPI_PII_E!W15</f>
        <v>0</v>
      </c>
      <c r="X15" s="10">
        <f>TI_RPI_RI_E!X15+TI_RPI_BPI_E!X15+TI_RPI_PT_E!X15+TI_RPI_IT_E!X15+TI_RPI_DU_E!X15+TI_RPI_PII_E!X15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TI_RPI_RI_E!C16+TI_RPI_BPI_E!C16+TI_RPI_PT_E!C16+TI_RPI_IT_E!C16+TI_RPI_DU_E!C16+TI_RPI_PII_E!C16</f>
        <v>0</v>
      </c>
      <c r="D16" s="10">
        <f>TI_RPI_RI_E!D16+TI_RPI_BPI_E!D16+TI_RPI_PT_E!D16+TI_RPI_IT_E!D16+TI_RPI_DU_E!D16+TI_RPI_PII_E!D16</f>
        <v>0</v>
      </c>
      <c r="E16" s="10">
        <f>TI_RPI_RI_E!E16+TI_RPI_BPI_E!E16+TI_RPI_PT_E!E16+TI_RPI_IT_E!E16+TI_RPI_DU_E!E16+TI_RPI_PII_E!E16</f>
        <v>0</v>
      </c>
      <c r="F16" s="10">
        <f>TI_RPI_RI_E!F16+TI_RPI_BPI_E!F16+TI_RPI_PT_E!F16+TI_RPI_IT_E!F16+TI_RPI_DU_E!F16+TI_RPI_PII_E!F16</f>
        <v>0</v>
      </c>
      <c r="G16" s="10">
        <f>TI_RPI_RI_E!G16+TI_RPI_BPI_E!G16+TI_RPI_PT_E!G16+TI_RPI_IT_E!G16+TI_RPI_DU_E!G16+TI_RPI_PII_E!G16</f>
        <v>0</v>
      </c>
      <c r="H16" s="10">
        <f>TI_RPI_RI_E!H16+TI_RPI_BPI_E!H16+TI_RPI_PT_E!H16+TI_RPI_IT_E!H16+TI_RPI_DU_E!H16+TI_RPI_PII_E!H16</f>
        <v>0</v>
      </c>
      <c r="I16" s="10">
        <f>TI_RPI_RI_E!I16+TI_RPI_BPI_E!I16+TI_RPI_PT_E!I16+TI_RPI_IT_E!I16+TI_RPI_DU_E!I16+TI_RPI_PII_E!I16</f>
        <v>0</v>
      </c>
      <c r="J16" s="10">
        <f>TI_RPI_RI_E!J16+TI_RPI_BPI_E!J16+TI_RPI_PT_E!J16+TI_RPI_IT_E!J16+TI_RPI_DU_E!J16+TI_RPI_PII_E!J16</f>
        <v>0</v>
      </c>
      <c r="K16" s="10">
        <f>TI_RPI_RI_E!K16+TI_RPI_BPI_E!K16+TI_RPI_PT_E!K16+TI_RPI_IT_E!K16+TI_RPI_DU_E!K16+TI_RPI_PII_E!K16</f>
        <v>0</v>
      </c>
      <c r="L16" s="10">
        <f>TI_RPI_RI_E!L16+TI_RPI_BPI_E!L16+TI_RPI_PT_E!L16+TI_RPI_IT_E!L16+TI_RPI_DU_E!L16+TI_RPI_PII_E!L16</f>
        <v>0</v>
      </c>
      <c r="M16" s="10">
        <f>TI_RPI_RI_E!M16+TI_RPI_BPI_E!M16+TI_RPI_PT_E!M16+TI_RPI_IT_E!M16+TI_RPI_DU_E!M16+TI_RPI_PII_E!M16</f>
        <v>0</v>
      </c>
      <c r="N16" s="10">
        <f>TI_RPI_RI_E!N16+TI_RPI_BPI_E!N16+TI_RPI_PT_E!N16+TI_RPI_IT_E!N16+TI_RPI_DU_E!N16+TI_RPI_PII_E!N16</f>
        <v>0</v>
      </c>
      <c r="O16" s="10">
        <f>TI_RPI_RI_E!O16+TI_RPI_BPI_E!O16+TI_RPI_PT_E!O16+TI_RPI_IT_E!O16+TI_RPI_DU_E!O16+TI_RPI_PII_E!O16</f>
        <v>0</v>
      </c>
      <c r="P16" s="10">
        <f>TI_RPI_RI_E!P16+TI_RPI_BPI_E!P16+TI_RPI_PT_E!P16+TI_RPI_IT_E!P16+TI_RPI_DU_E!P16+TI_RPI_PII_E!P16</f>
        <v>0</v>
      </c>
      <c r="Q16" s="10">
        <f>TI_RPI_RI_E!Q16+TI_RPI_BPI_E!Q16+TI_RPI_PT_E!Q16+TI_RPI_IT_E!Q16+TI_RPI_DU_E!Q16+TI_RPI_PII_E!Q16</f>
        <v>0</v>
      </c>
      <c r="R16" s="10">
        <f>TI_RPI_RI_E!R16+TI_RPI_BPI_E!R16+TI_RPI_PT_E!R16+TI_RPI_IT_E!R16+TI_RPI_DU_E!R16+TI_RPI_PII_E!R16</f>
        <v>0</v>
      </c>
      <c r="S16" s="10">
        <f>TI_RPI_RI_E!S16+TI_RPI_BPI_E!S16+TI_RPI_PT_E!S16+TI_RPI_IT_E!S16+TI_RPI_DU_E!S16+TI_RPI_PII_E!S16</f>
        <v>0</v>
      </c>
      <c r="T16" s="10">
        <f>TI_RPI_RI_E!T16+TI_RPI_BPI_E!T16+TI_RPI_PT_E!T16+TI_RPI_IT_E!T16+TI_RPI_DU_E!T16+TI_RPI_PII_E!T16</f>
        <v>0</v>
      </c>
      <c r="U16" s="10">
        <f>TI_RPI_RI_E!U16+TI_RPI_BPI_E!U16+TI_RPI_PT_E!U16+TI_RPI_IT_E!U16+TI_RPI_DU_E!U16+TI_RPI_PII_E!U16</f>
        <v>0</v>
      </c>
      <c r="V16" s="10">
        <f>TI_RPI_RI_E!V16+TI_RPI_BPI_E!V16+TI_RPI_PT_E!V16+TI_RPI_IT_E!V16+TI_RPI_DU_E!V16+TI_RPI_PII_E!V16</f>
        <v>0</v>
      </c>
      <c r="W16" s="10">
        <f>TI_RPI_RI_E!W16+TI_RPI_BPI_E!W16+TI_RPI_PT_E!W16+TI_RPI_IT_E!W16+TI_RPI_DU_E!W16+TI_RPI_PII_E!W16</f>
        <v>0</v>
      </c>
      <c r="X16" s="10">
        <f>TI_RPI_RI_E!X16+TI_RPI_BPI_E!X16+TI_RPI_PT_E!X16+TI_RPI_IT_E!X16+TI_RPI_DU_E!X16+TI_RPI_PII_E!X16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TI_RPI_RI_E!C18+TI_RPI_BPI_E!C18+TI_RPI_PT_E!C18+TI_RPI_IT_E!C18+TI_RPI_DU_E!C18+TI_RPI_PII_E!C18</f>
        <v>0</v>
      </c>
      <c r="D18" s="10">
        <f>TI_RPI_RI_E!D18+TI_RPI_BPI_E!D18+TI_RPI_PT_E!D18+TI_RPI_IT_E!D18+TI_RPI_DU_E!D18+TI_RPI_PII_E!D18</f>
        <v>0</v>
      </c>
      <c r="E18" s="10">
        <f>TI_RPI_RI_E!E18+TI_RPI_BPI_E!E18+TI_RPI_PT_E!E18+TI_RPI_IT_E!E18+TI_RPI_DU_E!E18+TI_RPI_PII_E!E18</f>
        <v>0</v>
      </c>
      <c r="F18" s="10">
        <f>TI_RPI_RI_E!F18+TI_RPI_BPI_E!F18+TI_RPI_PT_E!F18+TI_RPI_IT_E!F18+TI_RPI_DU_E!F18+TI_RPI_PII_E!F18</f>
        <v>0</v>
      </c>
      <c r="G18" s="10">
        <f>TI_RPI_RI_E!G18+TI_RPI_BPI_E!G18+TI_RPI_PT_E!G18+TI_RPI_IT_E!G18+TI_RPI_DU_E!G18+TI_RPI_PII_E!G18</f>
        <v>0</v>
      </c>
      <c r="H18" s="10">
        <f>TI_RPI_RI_E!H18+TI_RPI_BPI_E!H18+TI_RPI_PT_E!H18+TI_RPI_IT_E!H18+TI_RPI_DU_E!H18+TI_RPI_PII_E!H18</f>
        <v>0</v>
      </c>
      <c r="I18" s="10">
        <f>TI_RPI_RI_E!I18+TI_RPI_BPI_E!I18+TI_RPI_PT_E!I18+TI_RPI_IT_E!I18+TI_RPI_DU_E!I18+TI_RPI_PII_E!I18</f>
        <v>0</v>
      </c>
      <c r="J18" s="10">
        <f>TI_RPI_RI_E!J18+TI_RPI_BPI_E!J18+TI_RPI_PT_E!J18+TI_RPI_IT_E!J18+TI_RPI_DU_E!J18+TI_RPI_PII_E!J18</f>
        <v>0</v>
      </c>
      <c r="K18" s="10">
        <f>TI_RPI_RI_E!K18+TI_RPI_BPI_E!K18+TI_RPI_PT_E!K18+TI_RPI_IT_E!K18+TI_RPI_DU_E!K18+TI_RPI_PII_E!K18</f>
        <v>0</v>
      </c>
      <c r="L18" s="10">
        <f>TI_RPI_RI_E!L18+TI_RPI_BPI_E!L18+TI_RPI_PT_E!L18+TI_RPI_IT_E!L18+TI_RPI_DU_E!L18+TI_RPI_PII_E!L18</f>
        <v>0</v>
      </c>
      <c r="M18" s="10">
        <f>TI_RPI_RI_E!M18+TI_RPI_BPI_E!M18+TI_RPI_PT_E!M18+TI_RPI_IT_E!M18+TI_RPI_DU_E!M18+TI_RPI_PII_E!M18</f>
        <v>0</v>
      </c>
      <c r="N18" s="10">
        <f>TI_RPI_RI_E!N18+TI_RPI_BPI_E!N18+TI_RPI_PT_E!N18+TI_RPI_IT_E!N18+TI_RPI_DU_E!N18+TI_RPI_PII_E!N18</f>
        <v>0</v>
      </c>
      <c r="O18" s="10">
        <f>TI_RPI_RI_E!O18+TI_RPI_BPI_E!O18+TI_RPI_PT_E!O18+TI_RPI_IT_E!O18+TI_RPI_DU_E!O18+TI_RPI_PII_E!O18</f>
        <v>0</v>
      </c>
      <c r="P18" s="10">
        <f>TI_RPI_RI_E!P18+TI_RPI_BPI_E!P18+TI_RPI_PT_E!P18+TI_RPI_IT_E!P18+TI_RPI_DU_E!P18+TI_RPI_PII_E!P18</f>
        <v>0</v>
      </c>
      <c r="Q18" s="10">
        <f>TI_RPI_RI_E!Q18+TI_RPI_BPI_E!Q18+TI_RPI_PT_E!Q18+TI_RPI_IT_E!Q18+TI_RPI_DU_E!Q18+TI_RPI_PII_E!Q18</f>
        <v>0</v>
      </c>
      <c r="R18" s="10">
        <f>TI_RPI_RI_E!R18+TI_RPI_BPI_E!R18+TI_RPI_PT_E!R18+TI_RPI_IT_E!R18+TI_RPI_DU_E!R18+TI_RPI_PII_E!R18</f>
        <v>0</v>
      </c>
      <c r="S18" s="10">
        <f>TI_RPI_RI_E!S18+TI_RPI_BPI_E!S18+TI_RPI_PT_E!S18+TI_RPI_IT_E!S18+TI_RPI_DU_E!S18+TI_RPI_PII_E!S18</f>
        <v>0</v>
      </c>
      <c r="T18" s="10">
        <f>TI_RPI_RI_E!T18+TI_RPI_BPI_E!T18+TI_RPI_PT_E!T18+TI_RPI_IT_E!T18+TI_RPI_DU_E!T18+TI_RPI_PII_E!T18</f>
        <v>0</v>
      </c>
      <c r="U18" s="10">
        <f>TI_RPI_RI_E!U18+TI_RPI_BPI_E!U18+TI_RPI_PT_E!U18+TI_RPI_IT_E!U18+TI_RPI_DU_E!U18+TI_RPI_PII_E!U18</f>
        <v>0</v>
      </c>
      <c r="V18" s="10">
        <f>TI_RPI_RI_E!V18+TI_RPI_BPI_E!V18+TI_RPI_PT_E!V18+TI_RPI_IT_E!V18+TI_RPI_DU_E!V18+TI_RPI_PII_E!V18</f>
        <v>0</v>
      </c>
      <c r="W18" s="10">
        <f>TI_RPI_RI_E!W18+TI_RPI_BPI_E!W18+TI_RPI_PT_E!W18+TI_RPI_IT_E!W18+TI_RPI_DU_E!W18+TI_RPI_PII_E!W18</f>
        <v>0</v>
      </c>
      <c r="X18" s="10">
        <f>TI_RPI_RI_E!X18+TI_RPI_BPI_E!X18+TI_RPI_PT_E!X18+TI_RPI_IT_E!X18+TI_RPI_DU_E!X18+TI_RPI_PII_E!X18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TI_RPI_RI_E!C19+TI_RPI_BPI_E!C19+TI_RPI_PT_E!C19+TI_RPI_IT_E!C19+TI_RPI_DU_E!C19+TI_RPI_PII_E!C19</f>
        <v>0</v>
      </c>
      <c r="D19" s="10">
        <f>TI_RPI_RI_E!D19+TI_RPI_BPI_E!D19+TI_RPI_PT_E!D19+TI_RPI_IT_E!D19+TI_RPI_DU_E!D19+TI_RPI_PII_E!D19</f>
        <v>0</v>
      </c>
      <c r="E19" s="10">
        <f>TI_RPI_RI_E!E19+TI_RPI_BPI_E!E19+TI_RPI_PT_E!E19+TI_RPI_IT_E!E19+TI_RPI_DU_E!E19+TI_RPI_PII_E!E19</f>
        <v>0</v>
      </c>
      <c r="F19" s="10">
        <f>TI_RPI_RI_E!F19+TI_RPI_BPI_E!F19+TI_RPI_PT_E!F19+TI_RPI_IT_E!F19+TI_RPI_DU_E!F19+TI_RPI_PII_E!F19</f>
        <v>0</v>
      </c>
      <c r="G19" s="10">
        <f>TI_RPI_RI_E!G19+TI_RPI_BPI_E!G19+TI_RPI_PT_E!G19+TI_RPI_IT_E!G19+TI_RPI_DU_E!G19+TI_RPI_PII_E!G19</f>
        <v>0</v>
      </c>
      <c r="H19" s="10">
        <f>TI_RPI_RI_E!H19+TI_RPI_BPI_E!H19+TI_RPI_PT_E!H19+TI_RPI_IT_E!H19+TI_RPI_DU_E!H19+TI_RPI_PII_E!H19</f>
        <v>0</v>
      </c>
      <c r="I19" s="10">
        <f>TI_RPI_RI_E!I19+TI_RPI_BPI_E!I19+TI_RPI_PT_E!I19+TI_RPI_IT_E!I19+TI_RPI_DU_E!I19+TI_RPI_PII_E!I19</f>
        <v>0</v>
      </c>
      <c r="J19" s="10">
        <f>TI_RPI_RI_E!J19+TI_RPI_BPI_E!J19+TI_RPI_PT_E!J19+TI_RPI_IT_E!J19+TI_RPI_DU_E!J19+TI_RPI_PII_E!J19</f>
        <v>0</v>
      </c>
      <c r="K19" s="10">
        <f>TI_RPI_RI_E!K19+TI_RPI_BPI_E!K19+TI_RPI_PT_E!K19+TI_RPI_IT_E!K19+TI_RPI_DU_E!K19+TI_RPI_PII_E!K19</f>
        <v>0</v>
      </c>
      <c r="L19" s="10">
        <f>TI_RPI_RI_E!L19+TI_RPI_BPI_E!L19+TI_RPI_PT_E!L19+TI_RPI_IT_E!L19+TI_RPI_DU_E!L19+TI_RPI_PII_E!L19</f>
        <v>0</v>
      </c>
      <c r="M19" s="10">
        <f>TI_RPI_RI_E!M19+TI_RPI_BPI_E!M19+TI_RPI_PT_E!M19+TI_RPI_IT_E!M19+TI_RPI_DU_E!M19+TI_RPI_PII_E!M19</f>
        <v>0</v>
      </c>
      <c r="N19" s="10">
        <f>TI_RPI_RI_E!N19+TI_RPI_BPI_E!N19+TI_RPI_PT_E!N19+TI_RPI_IT_E!N19+TI_RPI_DU_E!N19+TI_RPI_PII_E!N19</f>
        <v>0</v>
      </c>
      <c r="O19" s="10">
        <f>TI_RPI_RI_E!O19+TI_RPI_BPI_E!O19+TI_RPI_PT_E!O19+TI_RPI_IT_E!O19+TI_RPI_DU_E!O19+TI_RPI_PII_E!O19</f>
        <v>0</v>
      </c>
      <c r="P19" s="10">
        <f>TI_RPI_RI_E!P19+TI_RPI_BPI_E!P19+TI_RPI_PT_E!P19+TI_RPI_IT_E!P19+TI_RPI_DU_E!P19+TI_RPI_PII_E!P19</f>
        <v>0</v>
      </c>
      <c r="Q19" s="10">
        <f>TI_RPI_RI_E!Q19+TI_RPI_BPI_E!Q19+TI_RPI_PT_E!Q19+TI_RPI_IT_E!Q19+TI_RPI_DU_E!Q19+TI_RPI_PII_E!Q19</f>
        <v>0</v>
      </c>
      <c r="R19" s="10">
        <f>TI_RPI_RI_E!R19+TI_RPI_BPI_E!R19+TI_RPI_PT_E!R19+TI_RPI_IT_E!R19+TI_RPI_DU_E!R19+TI_RPI_PII_E!R19</f>
        <v>0</v>
      </c>
      <c r="S19" s="10">
        <f>TI_RPI_RI_E!S19+TI_RPI_BPI_E!S19+TI_RPI_PT_E!S19+TI_RPI_IT_E!S19+TI_RPI_DU_E!S19+TI_RPI_PII_E!S19</f>
        <v>0</v>
      </c>
      <c r="T19" s="10">
        <f>TI_RPI_RI_E!T19+TI_RPI_BPI_E!T19+TI_RPI_PT_E!T19+TI_RPI_IT_E!T19+TI_RPI_DU_E!T19+TI_RPI_PII_E!T19</f>
        <v>0</v>
      </c>
      <c r="U19" s="10">
        <f>TI_RPI_RI_E!U19+TI_RPI_BPI_E!U19+TI_RPI_PT_E!U19+TI_RPI_IT_E!U19+TI_RPI_DU_E!U19+TI_RPI_PII_E!U19</f>
        <v>0</v>
      </c>
      <c r="V19" s="10">
        <f>TI_RPI_RI_E!V19+TI_RPI_BPI_E!V19+TI_RPI_PT_E!V19+TI_RPI_IT_E!V19+TI_RPI_DU_E!V19+TI_RPI_PII_E!V19</f>
        <v>0</v>
      </c>
      <c r="W19" s="10">
        <f>TI_RPI_RI_E!W19+TI_RPI_BPI_E!W19+TI_RPI_PT_E!W19+TI_RPI_IT_E!W19+TI_RPI_DU_E!W19+TI_RPI_PII_E!W19</f>
        <v>0</v>
      </c>
      <c r="X19" s="10">
        <f>TI_RPI_RI_E!X19+TI_RPI_BPI_E!X19+TI_RPI_PT_E!X19+TI_RPI_IT_E!X19+TI_RPI_DU_E!X19+TI_RPI_PII_E!X19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TI_RPI_RI_E!C20+TI_RPI_BPI_E!C20+TI_RPI_PT_E!C20+TI_RPI_IT_E!C20+TI_RPI_DU_E!C20+TI_RPI_PII_E!C20</f>
        <v>0</v>
      </c>
      <c r="D20" s="10">
        <f>TI_RPI_RI_E!D20+TI_RPI_BPI_E!D20+TI_RPI_PT_E!D20+TI_RPI_IT_E!D20+TI_RPI_DU_E!D20+TI_RPI_PII_E!D20</f>
        <v>0</v>
      </c>
      <c r="E20" s="10">
        <f>TI_RPI_RI_E!E20+TI_RPI_BPI_E!E20+TI_RPI_PT_E!E20+TI_RPI_IT_E!E20+TI_RPI_DU_E!E20+TI_RPI_PII_E!E20</f>
        <v>0</v>
      </c>
      <c r="F20" s="10">
        <f>TI_RPI_RI_E!F20+TI_RPI_BPI_E!F20+TI_RPI_PT_E!F20+TI_RPI_IT_E!F20+TI_RPI_DU_E!F20+TI_RPI_PII_E!F20</f>
        <v>0</v>
      </c>
      <c r="G20" s="10">
        <f>TI_RPI_RI_E!G20+TI_RPI_BPI_E!G20+TI_RPI_PT_E!G20+TI_RPI_IT_E!G20+TI_RPI_DU_E!G20+TI_RPI_PII_E!G20</f>
        <v>0</v>
      </c>
      <c r="H20" s="10">
        <f>TI_RPI_RI_E!H20+TI_RPI_BPI_E!H20+TI_RPI_PT_E!H20+TI_RPI_IT_E!H20+TI_RPI_DU_E!H20+TI_RPI_PII_E!H20</f>
        <v>0</v>
      </c>
      <c r="I20" s="10">
        <f>TI_RPI_RI_E!I20+TI_RPI_BPI_E!I20+TI_RPI_PT_E!I20+TI_RPI_IT_E!I20+TI_RPI_DU_E!I20+TI_RPI_PII_E!I20</f>
        <v>0</v>
      </c>
      <c r="J20" s="10">
        <f>TI_RPI_RI_E!J20+TI_RPI_BPI_E!J20+TI_RPI_PT_E!J20+TI_RPI_IT_E!J20+TI_RPI_DU_E!J20+TI_RPI_PII_E!J20</f>
        <v>0</v>
      </c>
      <c r="K20" s="10">
        <f>TI_RPI_RI_E!K20+TI_RPI_BPI_E!K20+TI_RPI_PT_E!K20+TI_RPI_IT_E!K20+TI_RPI_DU_E!K20+TI_RPI_PII_E!K20</f>
        <v>0</v>
      </c>
      <c r="L20" s="10">
        <f>TI_RPI_RI_E!L20+TI_RPI_BPI_E!L20+TI_RPI_PT_E!L20+TI_RPI_IT_E!L20+TI_RPI_DU_E!L20+TI_RPI_PII_E!L20</f>
        <v>0</v>
      </c>
      <c r="M20" s="10">
        <f>TI_RPI_RI_E!M20+TI_RPI_BPI_E!M20+TI_RPI_PT_E!M20+TI_RPI_IT_E!M20+TI_RPI_DU_E!M20+TI_RPI_PII_E!M20</f>
        <v>0</v>
      </c>
      <c r="N20" s="10">
        <f>TI_RPI_RI_E!N20+TI_RPI_BPI_E!N20+TI_RPI_PT_E!N20+TI_RPI_IT_E!N20+TI_RPI_DU_E!N20+TI_RPI_PII_E!N20</f>
        <v>0</v>
      </c>
      <c r="O20" s="10">
        <f>TI_RPI_RI_E!O20+TI_RPI_BPI_E!O20+TI_RPI_PT_E!O20+TI_RPI_IT_E!O20+TI_RPI_DU_E!O20+TI_RPI_PII_E!O20</f>
        <v>0</v>
      </c>
      <c r="P20" s="10">
        <f>TI_RPI_RI_E!P20+TI_RPI_BPI_E!P20+TI_RPI_PT_E!P20+TI_RPI_IT_E!P20+TI_RPI_DU_E!P20+TI_RPI_PII_E!P20</f>
        <v>0</v>
      </c>
      <c r="Q20" s="10">
        <f>TI_RPI_RI_E!Q20+TI_RPI_BPI_E!Q20+TI_RPI_PT_E!Q20+TI_RPI_IT_E!Q20+TI_RPI_DU_E!Q20+TI_RPI_PII_E!Q20</f>
        <v>0</v>
      </c>
      <c r="R20" s="10">
        <f>TI_RPI_RI_E!R20+TI_RPI_BPI_E!R20+TI_RPI_PT_E!R20+TI_RPI_IT_E!R20+TI_RPI_DU_E!R20+TI_RPI_PII_E!R20</f>
        <v>0</v>
      </c>
      <c r="S20" s="10">
        <f>TI_RPI_RI_E!S20+TI_RPI_BPI_E!S20+TI_RPI_PT_E!S20+TI_RPI_IT_E!S20+TI_RPI_DU_E!S20+TI_RPI_PII_E!S20</f>
        <v>0</v>
      </c>
      <c r="T20" s="10">
        <f>TI_RPI_RI_E!T20+TI_RPI_BPI_E!T20+TI_RPI_PT_E!T20+TI_RPI_IT_E!T20+TI_RPI_DU_E!T20+TI_RPI_PII_E!T20</f>
        <v>0</v>
      </c>
      <c r="U20" s="10">
        <f>TI_RPI_RI_E!U20+TI_RPI_BPI_E!U20+TI_RPI_PT_E!U20+TI_RPI_IT_E!U20+TI_RPI_DU_E!U20+TI_RPI_PII_E!U20</f>
        <v>0</v>
      </c>
      <c r="V20" s="10">
        <f>TI_RPI_RI_E!V20+TI_RPI_BPI_E!V20+TI_RPI_PT_E!V20+TI_RPI_IT_E!V20+TI_RPI_DU_E!V20+TI_RPI_PII_E!V20</f>
        <v>0</v>
      </c>
      <c r="W20" s="10">
        <f>TI_RPI_RI_E!W20+TI_RPI_BPI_E!W20+TI_RPI_PT_E!W20+TI_RPI_IT_E!W20+TI_RPI_DU_E!W20+TI_RPI_PII_E!W20</f>
        <v>0</v>
      </c>
      <c r="X20" s="10">
        <f>TI_RPI_RI_E!X20+TI_RPI_BPI_E!X20+TI_RPI_PT_E!X20+TI_RPI_IT_E!X20+TI_RPI_DU_E!X20+TI_RPI_PII_E!X20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TI_RPI_RI_E!C21+TI_RPI_BPI_E!C21+TI_RPI_PT_E!C21+TI_RPI_IT_E!C21+TI_RPI_DU_E!C21+TI_RPI_PII_E!C21</f>
        <v>0</v>
      </c>
      <c r="D21" s="10">
        <f>TI_RPI_RI_E!D21+TI_RPI_BPI_E!D21+TI_RPI_PT_E!D21+TI_RPI_IT_E!D21+TI_RPI_DU_E!D21+TI_RPI_PII_E!D21</f>
        <v>0</v>
      </c>
      <c r="E21" s="10">
        <f>TI_RPI_RI_E!E21+TI_RPI_BPI_E!E21+TI_RPI_PT_E!E21+TI_RPI_IT_E!E21+TI_RPI_DU_E!E21+TI_RPI_PII_E!E21</f>
        <v>0</v>
      </c>
      <c r="F21" s="10">
        <f>TI_RPI_RI_E!F21+TI_RPI_BPI_E!F21+TI_RPI_PT_E!F21+TI_RPI_IT_E!F21+TI_RPI_DU_E!F21+TI_RPI_PII_E!F21</f>
        <v>0</v>
      </c>
      <c r="G21" s="10">
        <f>TI_RPI_RI_E!G21+TI_RPI_BPI_E!G21+TI_RPI_PT_E!G21+TI_RPI_IT_E!G21+TI_RPI_DU_E!G21+TI_RPI_PII_E!G21</f>
        <v>0</v>
      </c>
      <c r="H21" s="10">
        <f>TI_RPI_RI_E!H21+TI_RPI_BPI_E!H21+TI_RPI_PT_E!H21+TI_RPI_IT_E!H21+TI_RPI_DU_E!H21+TI_RPI_PII_E!H21</f>
        <v>0</v>
      </c>
      <c r="I21" s="10">
        <f>TI_RPI_RI_E!I21+TI_RPI_BPI_E!I21+TI_RPI_PT_E!I21+TI_RPI_IT_E!I21+TI_RPI_DU_E!I21+TI_RPI_PII_E!I21</f>
        <v>0</v>
      </c>
      <c r="J21" s="10">
        <f>TI_RPI_RI_E!J21+TI_RPI_BPI_E!J21+TI_RPI_PT_E!J21+TI_RPI_IT_E!J21+TI_RPI_DU_E!J21+TI_RPI_PII_E!J21</f>
        <v>0</v>
      </c>
      <c r="K21" s="10">
        <f>TI_RPI_RI_E!K21+TI_RPI_BPI_E!K21+TI_RPI_PT_E!K21+TI_RPI_IT_E!K21+TI_RPI_DU_E!K21+TI_RPI_PII_E!K21</f>
        <v>0</v>
      </c>
      <c r="L21" s="10">
        <f>TI_RPI_RI_E!L21+TI_RPI_BPI_E!L21+TI_RPI_PT_E!L21+TI_RPI_IT_E!L21+TI_RPI_DU_E!L21+TI_RPI_PII_E!L21</f>
        <v>0</v>
      </c>
      <c r="M21" s="10">
        <f>TI_RPI_RI_E!M21+TI_RPI_BPI_E!M21+TI_RPI_PT_E!M21+TI_RPI_IT_E!M21+TI_RPI_DU_E!M21+TI_RPI_PII_E!M21</f>
        <v>0</v>
      </c>
      <c r="N21" s="10">
        <f>TI_RPI_RI_E!N21+TI_RPI_BPI_E!N21+TI_RPI_PT_E!N21+TI_RPI_IT_E!N21+TI_RPI_DU_E!N21+TI_RPI_PII_E!N21</f>
        <v>0</v>
      </c>
      <c r="O21" s="10">
        <f>TI_RPI_RI_E!O21+TI_RPI_BPI_E!O21+TI_RPI_PT_E!O21+TI_RPI_IT_E!O21+TI_RPI_DU_E!O21+TI_RPI_PII_E!O21</f>
        <v>0</v>
      </c>
      <c r="P21" s="10">
        <f>TI_RPI_RI_E!P21+TI_RPI_BPI_E!P21+TI_RPI_PT_E!P21+TI_RPI_IT_E!P21+TI_RPI_DU_E!P21+TI_RPI_PII_E!P21</f>
        <v>0</v>
      </c>
      <c r="Q21" s="10">
        <f>TI_RPI_RI_E!Q21+TI_RPI_BPI_E!Q21+TI_RPI_PT_E!Q21+TI_RPI_IT_E!Q21+TI_RPI_DU_E!Q21+TI_RPI_PII_E!Q21</f>
        <v>0</v>
      </c>
      <c r="R21" s="10">
        <f>TI_RPI_RI_E!R21+TI_RPI_BPI_E!R21+TI_RPI_PT_E!R21+TI_RPI_IT_E!R21+TI_RPI_DU_E!R21+TI_RPI_PII_E!R21</f>
        <v>0</v>
      </c>
      <c r="S21" s="10">
        <f>TI_RPI_RI_E!S21+TI_RPI_BPI_E!S21+TI_RPI_PT_E!S21+TI_RPI_IT_E!S21+TI_RPI_DU_E!S21+TI_RPI_PII_E!S21</f>
        <v>0</v>
      </c>
      <c r="T21" s="10">
        <f>TI_RPI_RI_E!T21+TI_RPI_BPI_E!T21+TI_RPI_PT_E!T21+TI_RPI_IT_E!T21+TI_RPI_DU_E!T21+TI_RPI_PII_E!T21</f>
        <v>0</v>
      </c>
      <c r="U21" s="10">
        <f>TI_RPI_RI_E!U21+TI_RPI_BPI_E!U21+TI_RPI_PT_E!U21+TI_RPI_IT_E!U21+TI_RPI_DU_E!U21+TI_RPI_PII_E!U21</f>
        <v>0</v>
      </c>
      <c r="V21" s="10">
        <f>TI_RPI_RI_E!V21+TI_RPI_BPI_E!V21+TI_RPI_PT_E!V21+TI_RPI_IT_E!V21+TI_RPI_DU_E!V21+TI_RPI_PII_E!V21</f>
        <v>0</v>
      </c>
      <c r="W21" s="10">
        <f>TI_RPI_RI_E!W21+TI_RPI_BPI_E!W21+TI_RPI_PT_E!W21+TI_RPI_IT_E!W21+TI_RPI_DU_E!W21+TI_RPI_PII_E!W21</f>
        <v>0</v>
      </c>
      <c r="X21" s="10">
        <f>TI_RPI_RI_E!X21+TI_RPI_BPI_E!X21+TI_RPI_PT_E!X21+TI_RPI_IT_E!X21+TI_RPI_DU_E!X21+TI_RPI_PII_E!X21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TI_RPI_RI_E!C23+TI_RPI_BPI_E!C23+TI_RPI_PT_E!C23+TI_RPI_IT_E!C23+TI_RPI_DU_E!C23+TI_RPI_PII_E!C23</f>
        <v>0</v>
      </c>
      <c r="D23" s="10">
        <f>TI_RPI_RI_E!D23+TI_RPI_BPI_E!D23+TI_RPI_PT_E!D23+TI_RPI_IT_E!D23+TI_RPI_DU_E!D23+TI_RPI_PII_E!D23</f>
        <v>0</v>
      </c>
      <c r="E23" s="10">
        <f>TI_RPI_RI_E!E23+TI_RPI_BPI_E!E23+TI_RPI_PT_E!E23+TI_RPI_IT_E!E23+TI_RPI_DU_E!E23+TI_RPI_PII_E!E23</f>
        <v>0</v>
      </c>
      <c r="F23" s="10">
        <f>TI_RPI_RI_E!F23+TI_RPI_BPI_E!F23+TI_RPI_PT_E!F23+TI_RPI_IT_E!F23+TI_RPI_DU_E!F23+TI_RPI_PII_E!F23</f>
        <v>0</v>
      </c>
      <c r="G23" s="10">
        <f>TI_RPI_RI_E!G23+TI_RPI_BPI_E!G23+TI_RPI_PT_E!G23+TI_RPI_IT_E!G23+TI_RPI_DU_E!G23+TI_RPI_PII_E!G23</f>
        <v>0</v>
      </c>
      <c r="H23" s="10">
        <f>TI_RPI_RI_E!H23+TI_RPI_BPI_E!H23+TI_RPI_PT_E!H23+TI_RPI_IT_E!H23+TI_RPI_DU_E!H23+TI_RPI_PII_E!H23</f>
        <v>0</v>
      </c>
      <c r="I23" s="10">
        <f>TI_RPI_RI_E!I23+TI_RPI_BPI_E!I23+TI_RPI_PT_E!I23+TI_RPI_IT_E!I23+TI_RPI_DU_E!I23+TI_RPI_PII_E!I23</f>
        <v>0</v>
      </c>
      <c r="J23" s="10">
        <f>TI_RPI_RI_E!J23+TI_RPI_BPI_E!J23+TI_RPI_PT_E!J23+TI_RPI_IT_E!J23+TI_RPI_DU_E!J23+TI_RPI_PII_E!J23</f>
        <v>0</v>
      </c>
      <c r="K23" s="10">
        <f>TI_RPI_RI_E!K23+TI_RPI_BPI_E!K23+TI_RPI_PT_E!K23+TI_RPI_IT_E!K23+TI_RPI_DU_E!K23+TI_RPI_PII_E!K23</f>
        <v>0</v>
      </c>
      <c r="L23" s="10">
        <f>TI_RPI_RI_E!L23+TI_RPI_BPI_E!L23+TI_RPI_PT_E!L23+TI_RPI_IT_E!L23+TI_RPI_DU_E!L23+TI_RPI_PII_E!L23</f>
        <v>0</v>
      </c>
      <c r="M23" s="10">
        <f>TI_RPI_RI_E!M23+TI_RPI_BPI_E!M23+TI_RPI_PT_E!M23+TI_RPI_IT_E!M23+TI_RPI_DU_E!M23+TI_RPI_PII_E!M23</f>
        <v>0</v>
      </c>
      <c r="N23" s="10">
        <f>TI_RPI_RI_E!N23+TI_RPI_BPI_E!N23+TI_RPI_PT_E!N23+TI_RPI_IT_E!N23+TI_RPI_DU_E!N23+TI_RPI_PII_E!N23</f>
        <v>0</v>
      </c>
      <c r="O23" s="10">
        <f>TI_RPI_RI_E!O23+TI_RPI_BPI_E!O23+TI_RPI_PT_E!O23+TI_RPI_IT_E!O23+TI_RPI_DU_E!O23+TI_RPI_PII_E!O23</f>
        <v>0</v>
      </c>
      <c r="P23" s="10">
        <f>TI_RPI_RI_E!P23+TI_RPI_BPI_E!P23+TI_RPI_PT_E!P23+TI_RPI_IT_E!P23+TI_RPI_DU_E!P23+TI_RPI_PII_E!P23</f>
        <v>0</v>
      </c>
      <c r="Q23" s="10">
        <f>TI_RPI_RI_E!Q23+TI_RPI_BPI_E!Q23+TI_RPI_PT_E!Q23+TI_RPI_IT_E!Q23+TI_RPI_DU_E!Q23+TI_RPI_PII_E!Q23</f>
        <v>0</v>
      </c>
      <c r="R23" s="10">
        <f>TI_RPI_RI_E!R23+TI_RPI_BPI_E!R23+TI_RPI_PT_E!R23+TI_RPI_IT_E!R23+TI_RPI_DU_E!R23+TI_RPI_PII_E!R23</f>
        <v>0</v>
      </c>
      <c r="S23" s="10">
        <f>TI_RPI_RI_E!S23+TI_RPI_BPI_E!S23+TI_RPI_PT_E!S23+TI_RPI_IT_E!S23+TI_RPI_DU_E!S23+TI_RPI_PII_E!S23</f>
        <v>0</v>
      </c>
      <c r="T23" s="10">
        <f>TI_RPI_RI_E!T23+TI_RPI_BPI_E!T23+TI_RPI_PT_E!T23+TI_RPI_IT_E!T23+TI_RPI_DU_E!T23+TI_RPI_PII_E!T23</f>
        <v>0</v>
      </c>
      <c r="U23" s="10">
        <f>TI_RPI_RI_E!U23+TI_RPI_BPI_E!U23+TI_RPI_PT_E!U23+TI_RPI_IT_E!U23+TI_RPI_DU_E!U23+TI_RPI_PII_E!U23</f>
        <v>0</v>
      </c>
      <c r="V23" s="10">
        <f>TI_RPI_RI_E!V23+TI_RPI_BPI_E!V23+TI_RPI_PT_E!V23+TI_RPI_IT_E!V23+TI_RPI_DU_E!V23+TI_RPI_PII_E!V23</f>
        <v>0</v>
      </c>
      <c r="W23" s="10">
        <f>TI_RPI_RI_E!W23+TI_RPI_BPI_E!W23+TI_RPI_PT_E!W23+TI_RPI_IT_E!W23+TI_RPI_DU_E!W23+TI_RPI_PII_E!W23</f>
        <v>0</v>
      </c>
      <c r="X23" s="10">
        <f>TI_RPI_RI_E!X23+TI_RPI_BPI_E!X23+TI_RPI_PT_E!X23+TI_RPI_IT_E!X23+TI_RPI_DU_E!X23+TI_RPI_PII_E!X23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TI_RPI_RI_E!C24+TI_RPI_BPI_E!C24+TI_RPI_PT_E!C24+TI_RPI_IT_E!C24+TI_RPI_DU_E!C24+TI_RPI_PII_E!C24</f>
        <v>0</v>
      </c>
      <c r="D24" s="10">
        <f>TI_RPI_RI_E!D24+TI_RPI_BPI_E!D24+TI_RPI_PT_E!D24+TI_RPI_IT_E!D24+TI_RPI_DU_E!D24+TI_RPI_PII_E!D24</f>
        <v>0</v>
      </c>
      <c r="E24" s="10">
        <f>TI_RPI_RI_E!E24+TI_RPI_BPI_E!E24+TI_RPI_PT_E!E24+TI_RPI_IT_E!E24+TI_RPI_DU_E!E24+TI_RPI_PII_E!E24</f>
        <v>0</v>
      </c>
      <c r="F24" s="10">
        <f>TI_RPI_RI_E!F24+TI_RPI_BPI_E!F24+TI_RPI_PT_E!F24+TI_RPI_IT_E!F24+TI_RPI_DU_E!F24+TI_RPI_PII_E!F24</f>
        <v>0</v>
      </c>
      <c r="G24" s="10">
        <f>TI_RPI_RI_E!G24+TI_RPI_BPI_E!G24+TI_RPI_PT_E!G24+TI_RPI_IT_E!G24+TI_RPI_DU_E!G24+TI_RPI_PII_E!G24</f>
        <v>0</v>
      </c>
      <c r="H24" s="10">
        <f>TI_RPI_RI_E!H24+TI_RPI_BPI_E!H24+TI_RPI_PT_E!H24+TI_RPI_IT_E!H24+TI_RPI_DU_E!H24+TI_RPI_PII_E!H24</f>
        <v>0</v>
      </c>
      <c r="I24" s="10">
        <f>TI_RPI_RI_E!I24+TI_RPI_BPI_E!I24+TI_RPI_PT_E!I24+TI_RPI_IT_E!I24+TI_RPI_DU_E!I24+TI_RPI_PII_E!I24</f>
        <v>0</v>
      </c>
      <c r="J24" s="10">
        <f>TI_RPI_RI_E!J24+TI_RPI_BPI_E!J24+TI_RPI_PT_E!J24+TI_RPI_IT_E!J24+TI_RPI_DU_E!J24+TI_RPI_PII_E!J24</f>
        <v>0</v>
      </c>
      <c r="K24" s="10">
        <f>TI_RPI_RI_E!K24+TI_RPI_BPI_E!K24+TI_RPI_PT_E!K24+TI_RPI_IT_E!K24+TI_RPI_DU_E!K24+TI_RPI_PII_E!K24</f>
        <v>0</v>
      </c>
      <c r="L24" s="10">
        <f>TI_RPI_RI_E!L24+TI_RPI_BPI_E!L24+TI_RPI_PT_E!L24+TI_RPI_IT_E!L24+TI_RPI_DU_E!L24+TI_RPI_PII_E!L24</f>
        <v>0</v>
      </c>
      <c r="M24" s="10">
        <f>TI_RPI_RI_E!M24+TI_RPI_BPI_E!M24+TI_RPI_PT_E!M24+TI_RPI_IT_E!M24+TI_RPI_DU_E!M24+TI_RPI_PII_E!M24</f>
        <v>0</v>
      </c>
      <c r="N24" s="10">
        <f>TI_RPI_RI_E!N24+TI_RPI_BPI_E!N24+TI_RPI_PT_E!N24+TI_RPI_IT_E!N24+TI_RPI_DU_E!N24+TI_RPI_PII_E!N24</f>
        <v>0</v>
      </c>
      <c r="O24" s="10">
        <f>TI_RPI_RI_E!O24+TI_RPI_BPI_E!O24+TI_RPI_PT_E!O24+TI_RPI_IT_E!O24+TI_RPI_DU_E!O24+TI_RPI_PII_E!O24</f>
        <v>0</v>
      </c>
      <c r="P24" s="10">
        <f>TI_RPI_RI_E!P24+TI_RPI_BPI_E!P24+TI_RPI_PT_E!P24+TI_RPI_IT_E!P24+TI_RPI_DU_E!P24+TI_RPI_PII_E!P24</f>
        <v>0</v>
      </c>
      <c r="Q24" s="10">
        <f>TI_RPI_RI_E!Q24+TI_RPI_BPI_E!Q24+TI_RPI_PT_E!Q24+TI_RPI_IT_E!Q24+TI_RPI_DU_E!Q24+TI_RPI_PII_E!Q24</f>
        <v>0</v>
      </c>
      <c r="R24" s="10">
        <f>TI_RPI_RI_E!R24+TI_RPI_BPI_E!R24+TI_RPI_PT_E!R24+TI_RPI_IT_E!R24+TI_RPI_DU_E!R24+TI_RPI_PII_E!R24</f>
        <v>0</v>
      </c>
      <c r="S24" s="10">
        <f>TI_RPI_RI_E!S24+TI_RPI_BPI_E!S24+TI_RPI_PT_E!S24+TI_RPI_IT_E!S24+TI_RPI_DU_E!S24+TI_RPI_PII_E!S24</f>
        <v>0</v>
      </c>
      <c r="T24" s="10">
        <f>TI_RPI_RI_E!T24+TI_RPI_BPI_E!T24+TI_RPI_PT_E!T24+TI_RPI_IT_E!T24+TI_RPI_DU_E!T24+TI_RPI_PII_E!T24</f>
        <v>0</v>
      </c>
      <c r="U24" s="10">
        <f>TI_RPI_RI_E!U24+TI_RPI_BPI_E!U24+TI_RPI_PT_E!U24+TI_RPI_IT_E!U24+TI_RPI_DU_E!U24+TI_RPI_PII_E!U24</f>
        <v>0</v>
      </c>
      <c r="V24" s="10">
        <f>TI_RPI_RI_E!V24+TI_RPI_BPI_E!V24+TI_RPI_PT_E!V24+TI_RPI_IT_E!V24+TI_RPI_DU_E!V24+TI_RPI_PII_E!V24</f>
        <v>0</v>
      </c>
      <c r="W24" s="10">
        <f>TI_RPI_RI_E!W24+TI_RPI_BPI_E!W24+TI_RPI_PT_E!W24+TI_RPI_IT_E!W24+TI_RPI_DU_E!W24+TI_RPI_PII_E!W24</f>
        <v>0</v>
      </c>
      <c r="X24" s="10">
        <f>TI_RPI_RI_E!X24+TI_RPI_BPI_E!X24+TI_RPI_PT_E!X24+TI_RPI_IT_E!X24+TI_RPI_DU_E!X24+TI_RPI_PII_E!X24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TI_RPI_RI_E!C25+TI_RPI_BPI_E!C25+TI_RPI_PT_E!C25+TI_RPI_IT_E!C25+TI_RPI_DU_E!C25+TI_RPI_PII_E!C25</f>
        <v>0</v>
      </c>
      <c r="D25" s="37">
        <f>TI_RPI_RI_E!D25+TI_RPI_BPI_E!D25+TI_RPI_PT_E!D25+TI_RPI_IT_E!D25+TI_RPI_DU_E!D25+TI_RPI_PII_E!D25</f>
        <v>0</v>
      </c>
      <c r="E25" s="37">
        <f>TI_RPI_RI_E!E25+TI_RPI_BPI_E!E25+TI_RPI_PT_E!E25+TI_RPI_IT_E!E25+TI_RPI_DU_E!E25+TI_RPI_PII_E!E25</f>
        <v>0</v>
      </c>
      <c r="F25" s="37">
        <f>TI_RPI_RI_E!F25+TI_RPI_BPI_E!F25+TI_RPI_PT_E!F25+TI_RPI_IT_E!F25+TI_RPI_DU_E!F25+TI_RPI_PII_E!F25</f>
        <v>0</v>
      </c>
      <c r="G25" s="37">
        <f>TI_RPI_RI_E!G25+TI_RPI_BPI_E!G25+TI_RPI_PT_E!G25+TI_RPI_IT_E!G25+TI_RPI_DU_E!G25+TI_RPI_PII_E!G25</f>
        <v>0</v>
      </c>
      <c r="H25" s="37">
        <f>TI_RPI_RI_E!H25+TI_RPI_BPI_E!H25+TI_RPI_PT_E!H25+TI_RPI_IT_E!H25+TI_RPI_DU_E!H25+TI_RPI_PII_E!H25</f>
        <v>0</v>
      </c>
      <c r="I25" s="37">
        <f>TI_RPI_RI_E!I25+TI_RPI_BPI_E!I25+TI_RPI_PT_E!I25+TI_RPI_IT_E!I25+TI_RPI_DU_E!I25+TI_RPI_PII_E!I25</f>
        <v>0</v>
      </c>
      <c r="J25" s="37">
        <f>TI_RPI_RI_E!J25+TI_RPI_BPI_E!J25+TI_RPI_PT_E!J25+TI_RPI_IT_E!J25+TI_RPI_DU_E!J25+TI_RPI_PII_E!J25</f>
        <v>0</v>
      </c>
      <c r="K25" s="37">
        <f>TI_RPI_RI_E!K25+TI_RPI_BPI_E!K25+TI_RPI_PT_E!K25+TI_RPI_IT_E!K25+TI_RPI_DU_E!K25+TI_RPI_PII_E!K25</f>
        <v>0</v>
      </c>
      <c r="L25" s="37">
        <f>TI_RPI_RI_E!L25+TI_RPI_BPI_E!L25+TI_RPI_PT_E!L25+TI_RPI_IT_E!L25+TI_RPI_DU_E!L25+TI_RPI_PII_E!L25</f>
        <v>0</v>
      </c>
      <c r="M25" s="37">
        <f>TI_RPI_RI_E!M25+TI_RPI_BPI_E!M25+TI_RPI_PT_E!M25+TI_RPI_IT_E!M25+TI_RPI_DU_E!M25+TI_RPI_PII_E!M25</f>
        <v>0</v>
      </c>
      <c r="N25" s="37">
        <f>TI_RPI_RI_E!N25+TI_RPI_BPI_E!N25+TI_RPI_PT_E!N25+TI_RPI_IT_E!N25+TI_RPI_DU_E!N25+TI_RPI_PII_E!N25</f>
        <v>0</v>
      </c>
      <c r="O25" s="37">
        <f>TI_RPI_RI_E!O25+TI_RPI_BPI_E!O25+TI_RPI_PT_E!O25+TI_RPI_IT_E!O25+TI_RPI_DU_E!O25+TI_RPI_PII_E!O25</f>
        <v>0</v>
      </c>
      <c r="P25" s="37">
        <f>TI_RPI_RI_E!P25+TI_RPI_BPI_E!P25+TI_RPI_PT_E!P25+TI_RPI_IT_E!P25+TI_RPI_DU_E!P25+TI_RPI_PII_E!P25</f>
        <v>0</v>
      </c>
      <c r="Q25" s="37">
        <f>TI_RPI_RI_E!Q25+TI_RPI_BPI_E!Q25+TI_RPI_PT_E!Q25+TI_RPI_IT_E!Q25+TI_RPI_DU_E!Q25+TI_RPI_PII_E!Q25</f>
        <v>0</v>
      </c>
      <c r="R25" s="37">
        <f>TI_RPI_RI_E!R25+TI_RPI_BPI_E!R25+TI_RPI_PT_E!R25+TI_RPI_IT_E!R25+TI_RPI_DU_E!R25+TI_RPI_PII_E!R25</f>
        <v>0</v>
      </c>
      <c r="S25" s="37">
        <f>TI_RPI_RI_E!S25+TI_RPI_BPI_E!S25+TI_RPI_PT_E!S25+TI_RPI_IT_E!S25+TI_RPI_DU_E!S25+TI_RPI_PII_E!S25</f>
        <v>0</v>
      </c>
      <c r="T25" s="37">
        <f>TI_RPI_RI_E!T25+TI_RPI_BPI_E!T25+TI_RPI_PT_E!T25+TI_RPI_IT_E!T25+TI_RPI_DU_E!T25+TI_RPI_PII_E!T25</f>
        <v>0</v>
      </c>
      <c r="U25" s="37">
        <f>TI_RPI_RI_E!U25+TI_RPI_BPI_E!U25+TI_RPI_PT_E!U25+TI_RPI_IT_E!U25+TI_RPI_DU_E!U25+TI_RPI_PII_E!U25</f>
        <v>0</v>
      </c>
      <c r="V25" s="37">
        <f>TI_RPI_RI_E!V25+TI_RPI_BPI_E!V25+TI_RPI_PT_E!V25+TI_RPI_IT_E!V25+TI_RPI_DU_E!V25+TI_RPI_PII_E!V25</f>
        <v>0</v>
      </c>
      <c r="W25" s="37">
        <f>TI_RPI_RI_E!W25+TI_RPI_BPI_E!W25+TI_RPI_PT_E!W25+TI_RPI_IT_E!W25+TI_RPI_DU_E!W25+TI_RPI_PII_E!W25</f>
        <v>0</v>
      </c>
      <c r="X25" s="37">
        <f>TI_RPI_RI_E!X25+TI_RPI_BPI_E!X25+TI_RPI_PT_E!X25+TI_RPI_IT_E!X25+TI_RPI_DU_E!X25+TI_RPI_PII_E!X25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11529.464058469477</v>
      </c>
      <c r="D26" s="37">
        <f t="shared" si="14"/>
        <v>12408.7652622528</v>
      </c>
      <c r="E26" s="37">
        <f t="shared" si="14"/>
        <v>13584.557867583835</v>
      </c>
      <c r="F26" s="37">
        <f t="shared" si="14"/>
        <v>12374.417798796216</v>
      </c>
      <c r="G26" s="37">
        <f t="shared" si="14"/>
        <v>13483.89226139295</v>
      </c>
      <c r="H26" s="37">
        <f t="shared" si="14"/>
        <v>15022.126569217538</v>
      </c>
      <c r="I26" s="37">
        <f t="shared" si="14"/>
        <v>14670.352622527942</v>
      </c>
      <c r="J26" s="37">
        <f t="shared" si="14"/>
        <v>14815.115821152192</v>
      </c>
      <c r="K26" s="37">
        <f t="shared" si="14"/>
        <v>15072.108684436795</v>
      </c>
      <c r="L26" s="37">
        <f t="shared" si="14"/>
        <v>12613.68985382631</v>
      </c>
      <c r="M26" s="37">
        <f t="shared" si="14"/>
        <v>11484.786586414444</v>
      </c>
      <c r="N26" s="37">
        <f t="shared" si="14"/>
        <v>10876.693121238177</v>
      </c>
      <c r="O26" s="37">
        <f t="shared" si="14"/>
        <v>10667.256663800516</v>
      </c>
      <c r="P26" s="37">
        <f t="shared" si="14"/>
        <v>10697.13138435082</v>
      </c>
      <c r="Q26" s="37">
        <f t="shared" si="14"/>
        <v>12578.110834049872</v>
      </c>
      <c r="R26" s="37">
        <f t="shared" si="14"/>
        <v>12223.283576956146</v>
      </c>
      <c r="S26" s="37">
        <f t="shared" si="14"/>
        <v>12173.920378331899</v>
      </c>
      <c r="T26" s="37">
        <f t="shared" si="14"/>
        <v>12555.845141874459</v>
      </c>
      <c r="U26" s="37">
        <f t="shared" si="14"/>
        <v>12674.036027515052</v>
      </c>
      <c r="V26" s="37">
        <f t="shared" si="14"/>
        <v>13381.644024075662</v>
      </c>
      <c r="W26" s="37">
        <f t="shared" si="14"/>
        <v>11758.496560619085</v>
      </c>
      <c r="X26" s="37">
        <f t="shared" ref="X26" si="15">SUM(X27,X33)</f>
        <v>11379.973602751503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11529.464058469477</v>
      </c>
      <c r="D27" s="29">
        <f t="shared" si="16"/>
        <v>12408.7652622528</v>
      </c>
      <c r="E27" s="29">
        <f t="shared" si="16"/>
        <v>13584.557867583835</v>
      </c>
      <c r="F27" s="29">
        <f t="shared" si="16"/>
        <v>12374.417798796216</v>
      </c>
      <c r="G27" s="29">
        <f t="shared" si="16"/>
        <v>13483.89226139295</v>
      </c>
      <c r="H27" s="29">
        <f t="shared" si="16"/>
        <v>14862.382803095441</v>
      </c>
      <c r="I27" s="29">
        <f t="shared" si="16"/>
        <v>14413.548667239895</v>
      </c>
      <c r="J27" s="29">
        <f t="shared" si="16"/>
        <v>13801.599742046432</v>
      </c>
      <c r="K27" s="29">
        <f t="shared" si="16"/>
        <v>13913.980223559753</v>
      </c>
      <c r="L27" s="29">
        <f t="shared" si="16"/>
        <v>12095.16577815993</v>
      </c>
      <c r="M27" s="29">
        <f t="shared" si="16"/>
        <v>10884.749441100601</v>
      </c>
      <c r="N27" s="29">
        <f t="shared" si="16"/>
        <v>10377.305588993981</v>
      </c>
      <c r="O27" s="29">
        <f t="shared" si="16"/>
        <v>9770.9213241616508</v>
      </c>
      <c r="P27" s="29">
        <f t="shared" si="16"/>
        <v>10043.565950128979</v>
      </c>
      <c r="Q27" s="29">
        <f t="shared" si="16"/>
        <v>11562.403869303527</v>
      </c>
      <c r="R27" s="29">
        <f t="shared" si="16"/>
        <v>11445.931556319862</v>
      </c>
      <c r="S27" s="29">
        <f t="shared" si="16"/>
        <v>12080.544282029234</v>
      </c>
      <c r="T27" s="29">
        <f t="shared" si="16"/>
        <v>12405.278331900254</v>
      </c>
      <c r="U27" s="29">
        <f t="shared" si="16"/>
        <v>12523.969303525371</v>
      </c>
      <c r="V27" s="29">
        <f t="shared" si="16"/>
        <v>13270.069647463451</v>
      </c>
      <c r="W27" s="29">
        <f t="shared" si="16"/>
        <v>11680.587532244193</v>
      </c>
      <c r="X27" s="29">
        <f t="shared" ref="X27" si="17">SUM(X28:X32)</f>
        <v>11317.885898538261</v>
      </c>
    </row>
    <row r="28" spans="1:24" ht="11.25" customHeight="1" x14ac:dyDescent="0.2">
      <c r="A28" s="41" t="s">
        <v>45</v>
      </c>
      <c r="B28" s="9" t="s">
        <v>46</v>
      </c>
      <c r="C28" s="10">
        <f>TI_RPI_RI_E!C28+TI_RPI_BPI_E!C28+TI_RPI_PT_E!C28+TI_RPI_IT_E!C28+TI_RPI_DU_E!C28+TI_RPI_PII_E!C28</f>
        <v>10878.095442820295</v>
      </c>
      <c r="D28" s="10">
        <f>TI_RPI_RI_E!D28+TI_RPI_BPI_E!D28+TI_RPI_PT_E!D28+TI_RPI_IT_E!D28+TI_RPI_DU_E!D28+TI_RPI_PII_E!D28</f>
        <v>11385.813929492697</v>
      </c>
      <c r="E28" s="10">
        <f>TI_RPI_RI_E!E28+TI_RPI_BPI_E!E28+TI_RPI_PT_E!E28+TI_RPI_IT_E!E28+TI_RPI_DU_E!E28+TI_RPI_PII_E!E28</f>
        <v>11962.835339638865</v>
      </c>
      <c r="F28" s="10">
        <f>TI_RPI_RI_E!F28+TI_RPI_BPI_E!F28+TI_RPI_PT_E!F28+TI_RPI_IT_E!F28+TI_RPI_DU_E!F28+TI_RPI_PII_E!F28</f>
        <v>10792.139724849527</v>
      </c>
      <c r="G28" s="10">
        <f>TI_RPI_RI_E!G28+TI_RPI_BPI_E!G28+TI_RPI_PT_E!G28+TI_RPI_IT_E!G28+TI_RPI_DU_E!G28+TI_RPI_PII_E!G28</f>
        <v>13221.023215821153</v>
      </c>
      <c r="H28" s="10">
        <f>TI_RPI_RI_E!H28+TI_RPI_BPI_E!H28+TI_RPI_PT_E!H28+TI_RPI_IT_E!H28+TI_RPI_DU_E!H28+TI_RPI_PII_E!H28</f>
        <v>13801.54849527085</v>
      </c>
      <c r="I28" s="10">
        <f>TI_RPI_RI_E!I28+TI_RPI_BPI_E!I28+TI_RPI_PT_E!I28+TI_RPI_IT_E!I28+TI_RPI_DU_E!I28+TI_RPI_PII_E!I28</f>
        <v>13202.808770421323</v>
      </c>
      <c r="J28" s="10">
        <f>TI_RPI_RI_E!J28+TI_RPI_BPI_E!J28+TI_RPI_PT_E!J28+TI_RPI_IT_E!J28+TI_RPI_DU_E!J28+TI_RPI_PII_E!J28</f>
        <v>12877.118744625966</v>
      </c>
      <c r="K28" s="10">
        <f>TI_RPI_RI_E!K28+TI_RPI_BPI_E!K28+TI_RPI_PT_E!K28+TI_RPI_IT_E!K28+TI_RPI_DU_E!K28+TI_RPI_PII_E!K28</f>
        <v>12858.063886500422</v>
      </c>
      <c r="L28" s="10">
        <f>TI_RPI_RI_E!L28+TI_RPI_BPI_E!L28+TI_RPI_PT_E!L28+TI_RPI_IT_E!L28+TI_RPI_DU_E!L28+TI_RPI_PII_E!L28</f>
        <v>11095.695786758382</v>
      </c>
      <c r="M28" s="10">
        <f>TI_RPI_RI_E!M28+TI_RPI_BPI_E!M28+TI_RPI_PT_E!M28+TI_RPI_IT_E!M28+TI_RPI_DU_E!M28+TI_RPI_PII_E!M28</f>
        <v>9950.7996560619085</v>
      </c>
      <c r="N28" s="10">
        <f>TI_RPI_RI_E!N28+TI_RPI_BPI_E!N28+TI_RPI_PT_E!N28+TI_RPI_IT_E!N28+TI_RPI_DU_E!N28+TI_RPI_PII_E!N28</f>
        <v>9574.7749785038686</v>
      </c>
      <c r="O28" s="10">
        <f>TI_RPI_RI_E!O28+TI_RPI_BPI_E!O28+TI_RPI_PT_E!O28+TI_RPI_IT_E!O28+TI_RPI_DU_E!O28+TI_RPI_PII_E!O28</f>
        <v>8985.9097162510752</v>
      </c>
      <c r="P28" s="10">
        <f>TI_RPI_RI_E!P28+TI_RPI_BPI_E!P28+TI_RPI_PT_E!P28+TI_RPI_IT_E!P28+TI_RPI_DU_E!P28+TI_RPI_PII_E!P28</f>
        <v>9299.1788478073959</v>
      </c>
      <c r="Q28" s="10">
        <f>TI_RPI_RI_E!Q28+TI_RPI_BPI_E!Q28+TI_RPI_PT_E!Q28+TI_RPI_IT_E!Q28+TI_RPI_DU_E!Q28+TI_RPI_PII_E!Q28</f>
        <v>10320.903955288049</v>
      </c>
      <c r="R28" s="10">
        <f>TI_RPI_RI_E!R28+TI_RPI_BPI_E!R28+TI_RPI_PT_E!R28+TI_RPI_IT_E!R28+TI_RPI_DU_E!R28+TI_RPI_PII_E!R28</f>
        <v>10219.22502149613</v>
      </c>
      <c r="S28" s="10">
        <f>TI_RPI_RI_E!S28+TI_RPI_BPI_E!S28+TI_RPI_PT_E!S28+TI_RPI_IT_E!S28+TI_RPI_DU_E!S28+TI_RPI_PII_E!S28</f>
        <v>11262.667927773</v>
      </c>
      <c r="T28" s="10">
        <f>TI_RPI_RI_E!T28+TI_RPI_BPI_E!T28+TI_RPI_PT_E!T28+TI_RPI_IT_E!T28+TI_RPI_DU_E!T28+TI_RPI_PII_E!T28</f>
        <v>11311.745141874459</v>
      </c>
      <c r="U28" s="10">
        <f>TI_RPI_RI_E!U28+TI_RPI_BPI_E!U28+TI_RPI_PT_E!U28+TI_RPI_IT_E!U28+TI_RPI_DU_E!U28+TI_RPI_PII_E!U28</f>
        <v>11520.692347377477</v>
      </c>
      <c r="V28" s="10">
        <f>TI_RPI_RI_E!V28+TI_RPI_BPI_E!V28+TI_RPI_PT_E!V28+TI_RPI_IT_E!V28+TI_RPI_DU_E!V28+TI_RPI_PII_E!V28</f>
        <v>12069.095098882197</v>
      </c>
      <c r="W28" s="10">
        <f>TI_RPI_RI_E!W28+TI_RPI_BPI_E!W28+TI_RPI_PT_E!W28+TI_RPI_IT_E!W28+TI_RPI_DU_E!W28+TI_RPI_PII_E!W28</f>
        <v>10423.769303525363</v>
      </c>
      <c r="X28" s="10">
        <f>TI_RPI_RI_E!X28+TI_RPI_BPI_E!X28+TI_RPI_PT_E!X28+TI_RPI_IT_E!X28+TI_RPI_DU_E!X28+TI_RPI_PII_E!X28</f>
        <v>9889.6874462596734</v>
      </c>
    </row>
    <row r="29" spans="1:24" ht="11.25" customHeight="1" x14ac:dyDescent="0.2">
      <c r="A29" s="41" t="s">
        <v>47</v>
      </c>
      <c r="B29" s="9" t="s">
        <v>48</v>
      </c>
      <c r="C29" s="10">
        <f>TI_RPI_RI_E!C29+TI_RPI_BPI_E!C29+TI_RPI_PT_E!C29+TI_RPI_IT_E!C29+TI_RPI_DU_E!C29+TI_RPI_PII_E!C29</f>
        <v>258.64625967325878</v>
      </c>
      <c r="D29" s="10">
        <f>TI_RPI_RI_E!D29+TI_RPI_BPI_E!D29+TI_RPI_PT_E!D29+TI_RPI_IT_E!D29+TI_RPI_DU_E!D29+TI_RPI_PII_E!D29</f>
        <v>299.30799656061907</v>
      </c>
      <c r="E29" s="10">
        <f>TI_RPI_RI_E!E29+TI_RPI_BPI_E!E29+TI_RPI_PT_E!E29+TI_RPI_IT_E!E29+TI_RPI_DU_E!E29+TI_RPI_PII_E!E29</f>
        <v>312.2498710232158</v>
      </c>
      <c r="F29" s="10">
        <f>TI_RPI_RI_E!F29+TI_RPI_BPI_E!F29+TI_RPI_PT_E!F29+TI_RPI_IT_E!F29+TI_RPI_DU_E!F29+TI_RPI_PII_E!F29</f>
        <v>286.00171969045573</v>
      </c>
      <c r="G29" s="10">
        <f>TI_RPI_RI_E!G29+TI_RPI_BPI_E!G29+TI_RPI_PT_E!G29+TI_RPI_IT_E!G29+TI_RPI_DU_E!G29+TI_RPI_PII_E!G29</f>
        <v>262.86904557179707</v>
      </c>
      <c r="H29" s="10">
        <f>TI_RPI_RI_E!H29+TI_RPI_BPI_E!H29+TI_RPI_PT_E!H29+TI_RPI_IT_E!H29+TI_RPI_DU_E!H29+TI_RPI_PII_E!H29</f>
        <v>260.05571797076527</v>
      </c>
      <c r="I29" s="10">
        <f>TI_RPI_RI_E!I29+TI_RPI_BPI_E!I29+TI_RPI_PT_E!I29+TI_RPI_IT_E!I29+TI_RPI_DU_E!I29+TI_RPI_PII_E!I29</f>
        <v>257.64926913155631</v>
      </c>
      <c r="J29" s="10">
        <f>TI_RPI_RI_E!J29+TI_RPI_BPI_E!J29+TI_RPI_PT_E!J29+TI_RPI_IT_E!J29+TI_RPI_DU_E!J29+TI_RPI_PII_E!J29</f>
        <v>245.65709372312983</v>
      </c>
      <c r="K29" s="10">
        <f>TI_RPI_RI_E!K29+TI_RPI_BPI_E!K29+TI_RPI_PT_E!K29+TI_RPI_IT_E!K29+TI_RPI_DU_E!K29+TI_RPI_PII_E!K29</f>
        <v>156.9699054170249</v>
      </c>
      <c r="L29" s="10">
        <f>TI_RPI_RI_E!L29+TI_RPI_BPI_E!L29+TI_RPI_PT_E!L29+TI_RPI_IT_E!L29+TI_RPI_DU_E!L29+TI_RPI_PII_E!L29</f>
        <v>145.29793637145312</v>
      </c>
      <c r="M29" s="10">
        <f>TI_RPI_RI_E!M29+TI_RPI_BPI_E!M29+TI_RPI_PT_E!M29+TI_RPI_IT_E!M29+TI_RPI_DU_E!M29+TI_RPI_PII_E!M29</f>
        <v>129.94127257093723</v>
      </c>
      <c r="N29" s="10">
        <f>TI_RPI_RI_E!N29+TI_RPI_BPI_E!N29+TI_RPI_PT_E!N29+TI_RPI_IT_E!N29+TI_RPI_DU_E!N29+TI_RPI_PII_E!N29</f>
        <v>178.37386070507307</v>
      </c>
      <c r="O29" s="10">
        <f>TI_RPI_RI_E!O29+TI_RPI_BPI_E!O29+TI_RPI_PT_E!O29+TI_RPI_IT_E!O29+TI_RPI_DU_E!O29+TI_RPI_PII_E!O29</f>
        <v>137.02897678417884</v>
      </c>
      <c r="P29" s="10">
        <f>TI_RPI_RI_E!P29+TI_RPI_BPI_E!P29+TI_RPI_PT_E!P29+TI_RPI_IT_E!P29+TI_RPI_DU_E!P29+TI_RPI_PII_E!P29</f>
        <v>101.59045571797074</v>
      </c>
      <c r="Q29" s="10">
        <f>TI_RPI_RI_E!Q29+TI_RPI_BPI_E!Q29+TI_RPI_PT_E!Q29+TI_RPI_IT_E!Q29+TI_RPI_DU_E!Q29+TI_RPI_PII_E!Q29</f>
        <v>103.9529664660361</v>
      </c>
      <c r="R29" s="10">
        <f>TI_RPI_RI_E!R29+TI_RPI_BPI_E!R29+TI_RPI_PT_E!R29+TI_RPI_IT_E!R29+TI_RPI_DU_E!R29+TI_RPI_PII_E!R29</f>
        <v>120.49097162510752</v>
      </c>
      <c r="S29" s="10">
        <f>TI_RPI_RI_E!S29+TI_RPI_BPI_E!S29+TI_RPI_PT_E!S29+TI_RPI_IT_E!S29+TI_RPI_DU_E!S29+TI_RPI_PII_E!S29</f>
        <v>98.046603611349965</v>
      </c>
      <c r="T29" s="10">
        <f>TI_RPI_RI_E!T29+TI_RPI_BPI_E!T29+TI_RPI_PT_E!T29+TI_RPI_IT_E!T29+TI_RPI_DU_E!T29+TI_RPI_PII_E!T29</f>
        <v>84.249011177987953</v>
      </c>
      <c r="U29" s="10">
        <f>TI_RPI_RI_E!U29+TI_RPI_BPI_E!U29+TI_RPI_PT_E!U29+TI_RPI_IT_E!U29+TI_RPI_DU_E!U29+TI_RPI_PII_E!U29</f>
        <v>87.251418744625965</v>
      </c>
      <c r="V29" s="10">
        <f>TI_RPI_RI_E!V29+TI_RPI_BPI_E!V29+TI_RPI_PT_E!V29+TI_RPI_IT_E!V29+TI_RPI_DU_E!V29+TI_RPI_PII_E!V29</f>
        <v>116.80524505588991</v>
      </c>
      <c r="W29" s="10">
        <f>TI_RPI_RI_E!W29+TI_RPI_BPI_E!W29+TI_RPI_PT_E!W29+TI_RPI_IT_E!W29+TI_RPI_DU_E!W29+TI_RPI_PII_E!W29</f>
        <v>114.03886500429921</v>
      </c>
      <c r="X29" s="10">
        <f>TI_RPI_RI_E!X29+TI_RPI_BPI_E!X29+TI_RPI_PT_E!X29+TI_RPI_IT_E!X29+TI_RPI_DU_E!X29+TI_RPI_PII_E!X29</f>
        <v>121.39329320722268</v>
      </c>
    </row>
    <row r="30" spans="1:24" ht="11.25" customHeight="1" x14ac:dyDescent="0.2">
      <c r="A30" s="41" t="s">
        <v>49</v>
      </c>
      <c r="B30" s="9" t="s">
        <v>50</v>
      </c>
      <c r="C30" s="10">
        <f>TI_RPI_RI_E!C30+TI_RPI_BPI_E!C30+TI_RPI_PT_E!C30+TI_RPI_IT_E!C30+TI_RPI_DU_E!C30+TI_RPI_PII_E!C30</f>
        <v>338.92235597592429</v>
      </c>
      <c r="D30" s="10">
        <f>TI_RPI_RI_E!D30+TI_RPI_BPI_E!D30+TI_RPI_PT_E!D30+TI_RPI_IT_E!D30+TI_RPI_DU_E!D30+TI_RPI_PII_E!D30</f>
        <v>688.11504729148749</v>
      </c>
      <c r="E30" s="10">
        <f>TI_RPI_RI_E!E30+TI_RPI_BPI_E!E30+TI_RPI_PT_E!E30+TI_RPI_IT_E!E30+TI_RPI_DU_E!E30+TI_RPI_PII_E!E30</f>
        <v>0</v>
      </c>
      <c r="F30" s="10">
        <f>TI_RPI_RI_E!F30+TI_RPI_BPI_E!F30+TI_RPI_PT_E!F30+TI_RPI_IT_E!F30+TI_RPI_DU_E!F30+TI_RPI_PII_E!F30</f>
        <v>0</v>
      </c>
      <c r="G30" s="10">
        <f>TI_RPI_RI_E!G30+TI_RPI_BPI_E!G30+TI_RPI_PT_E!G30+TI_RPI_IT_E!G30+TI_RPI_DU_E!G30+TI_RPI_PII_E!G30</f>
        <v>0</v>
      </c>
      <c r="H30" s="10">
        <f>TI_RPI_RI_E!H30+TI_RPI_BPI_E!H30+TI_RPI_PT_E!H30+TI_RPI_IT_E!H30+TI_RPI_DU_E!H30+TI_RPI_PII_E!H30</f>
        <v>163.29896818572661</v>
      </c>
      <c r="I30" s="10">
        <f>TI_RPI_RI_E!I30+TI_RPI_BPI_E!I30+TI_RPI_PT_E!I30+TI_RPI_IT_E!I30+TI_RPI_DU_E!I30+TI_RPI_PII_E!I30</f>
        <v>254.70524505588989</v>
      </c>
      <c r="J30" s="10">
        <f>TI_RPI_RI_E!J30+TI_RPI_BPI_E!J30+TI_RPI_PT_E!J30+TI_RPI_IT_E!J30+TI_RPI_DU_E!J30+TI_RPI_PII_E!J30</f>
        <v>500.16715391229582</v>
      </c>
      <c r="K30" s="10">
        <f>TI_RPI_RI_E!K30+TI_RPI_BPI_E!K30+TI_RPI_PT_E!K30+TI_RPI_IT_E!K30+TI_RPI_DU_E!K30+TI_RPI_PII_E!K30</f>
        <v>614.16835769561476</v>
      </c>
      <c r="L30" s="10">
        <f>TI_RPI_RI_E!L30+TI_RPI_BPI_E!L30+TI_RPI_PT_E!L30+TI_RPI_IT_E!L30+TI_RPI_DU_E!L30+TI_RPI_PII_E!L30</f>
        <v>538.16758383490969</v>
      </c>
      <c r="M30" s="10">
        <f>TI_RPI_RI_E!M30+TI_RPI_BPI_E!M30+TI_RPI_PT_E!M30+TI_RPI_IT_E!M30+TI_RPI_DU_E!M30+TI_RPI_PII_E!M30</f>
        <v>590.54651762682704</v>
      </c>
      <c r="N30" s="10">
        <f>TI_RPI_RI_E!N30+TI_RPI_BPI_E!N30+TI_RPI_PT_E!N30+TI_RPI_IT_E!N30+TI_RPI_DU_E!N30+TI_RPI_PII_E!N30</f>
        <v>497.08607050730859</v>
      </c>
      <c r="O30" s="10">
        <f>TI_RPI_RI_E!O30+TI_RPI_BPI_E!O30+TI_RPI_PT_E!O30+TI_RPI_IT_E!O30+TI_RPI_DU_E!O30+TI_RPI_PII_E!O30</f>
        <v>497.08607050730859</v>
      </c>
      <c r="P30" s="10">
        <f>TI_RPI_RI_E!P30+TI_RPI_BPI_E!P30+TI_RPI_PT_E!P30+TI_RPI_IT_E!P30+TI_RPI_DU_E!P30+TI_RPI_PII_E!P30</f>
        <v>503.24832330180573</v>
      </c>
      <c r="Q30" s="10">
        <f>TI_RPI_RI_E!Q30+TI_RPI_BPI_E!Q30+TI_RPI_PT_E!Q30+TI_RPI_IT_E!Q30+TI_RPI_DU_E!Q30+TI_RPI_PII_E!Q30</f>
        <v>872.98177128116936</v>
      </c>
      <c r="R30" s="10">
        <f>TI_RPI_RI_E!R30+TI_RPI_BPI_E!R30+TI_RPI_PT_E!R30+TI_RPI_IT_E!R30+TI_RPI_DU_E!R30+TI_RPI_PII_E!R30</f>
        <v>933.57695614789327</v>
      </c>
      <c r="S30" s="10">
        <f>TI_RPI_RI_E!S30+TI_RPI_BPI_E!S30+TI_RPI_PT_E!S30+TI_RPI_IT_E!S30+TI_RPI_DU_E!S30+TI_RPI_PII_E!S30</f>
        <v>511.46457437661212</v>
      </c>
      <c r="T30" s="10">
        <f>TI_RPI_RI_E!T30+TI_RPI_BPI_E!T30+TI_RPI_PT_E!T30+TI_RPI_IT_E!T30+TI_RPI_DU_E!T30+TI_RPI_PII_E!T30</f>
        <v>759.42424763542556</v>
      </c>
      <c r="U30" s="10">
        <f>TI_RPI_RI_E!U30+TI_RPI_BPI_E!U30+TI_RPI_PT_E!U30+TI_RPI_IT_E!U30+TI_RPI_DU_E!U30+TI_RPI_PII_E!U30</f>
        <v>678.72588134135856</v>
      </c>
      <c r="V30" s="10">
        <f>TI_RPI_RI_E!V30+TI_RPI_BPI_E!V30+TI_RPI_PT_E!V30+TI_RPI_IT_E!V30+TI_RPI_DU_E!V30+TI_RPI_PII_E!V30</f>
        <v>742.82424763542565</v>
      </c>
      <c r="W30" s="10">
        <f>TI_RPI_RI_E!W30+TI_RPI_BPI_E!W30+TI_RPI_PT_E!W30+TI_RPI_IT_E!W30+TI_RPI_DU_E!W30+TI_RPI_PII_E!W30</f>
        <v>796.0761822871882</v>
      </c>
      <c r="X30" s="10">
        <f>TI_RPI_RI_E!X30+TI_RPI_BPI_E!X30+TI_RPI_PT_E!X30+TI_RPI_IT_E!X30+TI_RPI_DU_E!X30+TI_RPI_PII_E!X30</f>
        <v>941.12364574376602</v>
      </c>
    </row>
    <row r="31" spans="1:24" ht="11.25" customHeight="1" x14ac:dyDescent="0.2">
      <c r="A31" s="41" t="s">
        <v>51</v>
      </c>
      <c r="B31" s="9" t="s">
        <v>52</v>
      </c>
      <c r="C31" s="10">
        <f>TI_RPI_RI_E!C31+TI_RPI_BPI_E!C31+TI_RPI_PT_E!C31+TI_RPI_IT_E!C31+TI_RPI_DU_E!C31+TI_RPI_PII_E!C31</f>
        <v>53.79999999999999</v>
      </c>
      <c r="D31" s="10">
        <f>TI_RPI_RI_E!D31+TI_RPI_BPI_E!D31+TI_RPI_PT_E!D31+TI_RPI_IT_E!D31+TI_RPI_DU_E!D31+TI_RPI_PII_E!D31</f>
        <v>35.528288907996561</v>
      </c>
      <c r="E31" s="10">
        <f>TI_RPI_RI_E!E31+TI_RPI_BPI_E!E31+TI_RPI_PT_E!E31+TI_RPI_IT_E!E31+TI_RPI_DU_E!E31+TI_RPI_PII_E!E31</f>
        <v>0</v>
      </c>
      <c r="F31" s="10">
        <f>TI_RPI_RI_E!F31+TI_RPI_BPI_E!F31+TI_RPI_PT_E!F31+TI_RPI_IT_E!F31+TI_RPI_DU_E!F31+TI_RPI_PII_E!F31</f>
        <v>0</v>
      </c>
      <c r="G31" s="10">
        <f>TI_RPI_RI_E!G31+TI_RPI_BPI_E!G31+TI_RPI_PT_E!G31+TI_RPI_IT_E!G31+TI_RPI_DU_E!G31+TI_RPI_PII_E!G31</f>
        <v>0</v>
      </c>
      <c r="H31" s="10">
        <f>TI_RPI_RI_E!H31+TI_RPI_BPI_E!H31+TI_RPI_PT_E!H31+TI_RPI_IT_E!H31+TI_RPI_DU_E!H31+TI_RPI_PII_E!H31</f>
        <v>337.01152192605332</v>
      </c>
      <c r="I31" s="10">
        <f>TI_RPI_RI_E!I31+TI_RPI_BPI_E!I31+TI_RPI_PT_E!I31+TI_RPI_IT_E!I31+TI_RPI_DU_E!I31+TI_RPI_PII_E!I31</f>
        <v>25.37738607050731</v>
      </c>
      <c r="J31" s="10">
        <f>TI_RPI_RI_E!J31+TI_RPI_BPI_E!J31+TI_RPI_PT_E!J31+TI_RPI_IT_E!J31+TI_RPI_DU_E!J31+TI_RPI_PII_E!J31</f>
        <v>0</v>
      </c>
      <c r="K31" s="10">
        <f>TI_RPI_RI_E!K31+TI_RPI_BPI_E!K31+TI_RPI_PT_E!K31+TI_RPI_IT_E!K31+TI_RPI_DU_E!K31+TI_RPI_PII_E!K31</f>
        <v>231.99312123817711</v>
      </c>
      <c r="L31" s="10">
        <f>TI_RPI_RI_E!L31+TI_RPI_BPI_E!L31+TI_RPI_PT_E!L31+TI_RPI_IT_E!L31+TI_RPI_DU_E!L31+TI_RPI_PII_E!L31</f>
        <v>266.26483233018052</v>
      </c>
      <c r="M31" s="10">
        <f>TI_RPI_RI_E!M31+TI_RPI_BPI_E!M31+TI_RPI_PT_E!M31+TI_RPI_IT_E!M31+TI_RPI_DU_E!M31+TI_RPI_PII_E!M31</f>
        <v>161.69217540842649</v>
      </c>
      <c r="N31" s="10">
        <f>TI_RPI_RI_E!N31+TI_RPI_BPI_E!N31+TI_RPI_PT_E!N31+TI_RPI_IT_E!N31+TI_RPI_DU_E!N31+TI_RPI_PII_E!N31</f>
        <v>77.331040412725699</v>
      </c>
      <c r="O31" s="10">
        <f>TI_RPI_RI_E!O31+TI_RPI_BPI_E!O31+TI_RPI_PT_E!O31+TI_RPI_IT_E!O31+TI_RPI_DU_E!O31+TI_RPI_PII_E!O31</f>
        <v>72.937231298366285</v>
      </c>
      <c r="P31" s="10">
        <f>TI_RPI_RI_E!P31+TI_RPI_BPI_E!P31+TI_RPI_PT_E!P31+TI_RPI_IT_E!P31+TI_RPI_DU_E!P31+TI_RPI_PII_E!P31</f>
        <v>65.028374892519338</v>
      </c>
      <c r="Q31" s="10">
        <f>TI_RPI_RI_E!Q31+TI_RPI_BPI_E!Q31+TI_RPI_PT_E!Q31+TI_RPI_IT_E!Q31+TI_RPI_DU_E!Q31+TI_RPI_PII_E!Q31</f>
        <v>173.99484092863281</v>
      </c>
      <c r="R31" s="10">
        <f>TI_RPI_RI_E!R31+TI_RPI_BPI_E!R31+TI_RPI_PT_E!R31+TI_RPI_IT_E!R31+TI_RPI_DU_E!R31+TI_RPI_PII_E!R31</f>
        <v>84.361134995700766</v>
      </c>
      <c r="S31" s="10">
        <f>TI_RPI_RI_E!S31+TI_RPI_BPI_E!S31+TI_RPI_PT_E!S31+TI_RPI_IT_E!S31+TI_RPI_DU_E!S31+TI_RPI_PII_E!S31</f>
        <v>106.33018056749781</v>
      </c>
      <c r="T31" s="10">
        <f>TI_RPI_RI_E!T31+TI_RPI_BPI_E!T31+TI_RPI_PT_E!T31+TI_RPI_IT_E!T31+TI_RPI_DU_E!T31+TI_RPI_PII_E!T31</f>
        <v>165.02184006878761</v>
      </c>
      <c r="U31" s="10">
        <f>TI_RPI_RI_E!U31+TI_RPI_BPI_E!U31+TI_RPI_PT_E!U31+TI_RPI_IT_E!U31+TI_RPI_DU_E!U31+TI_RPI_PII_E!U31</f>
        <v>161.6332760103181</v>
      </c>
      <c r="V31" s="10">
        <f>TI_RPI_RI_E!V31+TI_RPI_BPI_E!V31+TI_RPI_PT_E!V31+TI_RPI_IT_E!V31+TI_RPI_DU_E!V31+TI_RPI_PII_E!V31</f>
        <v>253.0675838349097</v>
      </c>
      <c r="W31" s="10">
        <f>TI_RPI_RI_E!W31+TI_RPI_BPI_E!W31+TI_RPI_PT_E!W31+TI_RPI_IT_E!W31+TI_RPI_DU_E!W31+TI_RPI_PII_E!W31</f>
        <v>250.40051590713671</v>
      </c>
      <c r="X31" s="10">
        <f>TI_RPI_RI_E!X31+TI_RPI_BPI_E!X31+TI_RPI_PT_E!X31+TI_RPI_IT_E!X31+TI_RPI_DU_E!X31+TI_RPI_PII_E!X31</f>
        <v>291.73482373172828</v>
      </c>
    </row>
    <row r="32" spans="1:24" ht="11.25" customHeight="1" x14ac:dyDescent="0.2">
      <c r="A32" s="41" t="s">
        <v>53</v>
      </c>
      <c r="B32" s="9" t="s">
        <v>54</v>
      </c>
      <c r="C32" s="10">
        <f>TI_RPI_RI_E!C32+TI_RPI_BPI_E!C32+TI_RPI_PT_E!C32+TI_RPI_IT_E!C32+TI_RPI_DU_E!C32+TI_RPI_PII_E!C32</f>
        <v>0</v>
      </c>
      <c r="D32" s="10">
        <f>TI_RPI_RI_E!D32+TI_RPI_BPI_E!D32+TI_RPI_PT_E!D32+TI_RPI_IT_E!D32+TI_RPI_DU_E!D32+TI_RPI_PII_E!D32</f>
        <v>0</v>
      </c>
      <c r="E32" s="10">
        <f>TI_RPI_RI_E!E32+TI_RPI_BPI_E!E32+TI_RPI_PT_E!E32+TI_RPI_IT_E!E32+TI_RPI_DU_E!E32+TI_RPI_PII_E!E32</f>
        <v>1309.4726569217539</v>
      </c>
      <c r="F32" s="10">
        <f>TI_RPI_RI_E!F32+TI_RPI_BPI_E!F32+TI_RPI_PT_E!F32+TI_RPI_IT_E!F32+TI_RPI_DU_E!F32+TI_RPI_PII_E!F32</f>
        <v>1296.2763542562341</v>
      </c>
      <c r="G32" s="10">
        <f>TI_RPI_RI_E!G32+TI_RPI_BPI_E!G32+TI_RPI_PT_E!G32+TI_RPI_IT_E!G32+TI_RPI_DU_E!G32+TI_RPI_PII_E!G32</f>
        <v>0</v>
      </c>
      <c r="H32" s="10">
        <f>TI_RPI_RI_E!H32+TI_RPI_BPI_E!H32+TI_RPI_PT_E!H32+TI_RPI_IT_E!H32+TI_RPI_DU_E!H32+TI_RPI_PII_E!H32</f>
        <v>300.46809974204638</v>
      </c>
      <c r="I32" s="10">
        <f>TI_RPI_RI_E!I32+TI_RPI_BPI_E!I32+TI_RPI_PT_E!I32+TI_RPI_IT_E!I32+TI_RPI_DU_E!I32+TI_RPI_PII_E!I32</f>
        <v>673.00799656061906</v>
      </c>
      <c r="J32" s="10">
        <f>TI_RPI_RI_E!J32+TI_RPI_BPI_E!J32+TI_RPI_PT_E!J32+TI_RPI_IT_E!J32+TI_RPI_DU_E!J32+TI_RPI_PII_E!J32</f>
        <v>178.6567497850387</v>
      </c>
      <c r="K32" s="10">
        <f>TI_RPI_RI_E!K32+TI_RPI_BPI_E!K32+TI_RPI_PT_E!K32+TI_RPI_IT_E!K32+TI_RPI_DU_E!K32+TI_RPI_PII_E!K32</f>
        <v>52.784952708512463</v>
      </c>
      <c r="L32" s="10">
        <f>TI_RPI_RI_E!L32+TI_RPI_BPI_E!L32+TI_RPI_PT_E!L32+TI_RPI_IT_E!L32+TI_RPI_DU_E!L32+TI_RPI_PII_E!L32</f>
        <v>49.739638865004302</v>
      </c>
      <c r="M32" s="10">
        <f>TI_RPI_RI_E!M32+TI_RPI_BPI_E!M32+TI_RPI_PT_E!M32+TI_RPI_IT_E!M32+TI_RPI_DU_E!M32+TI_RPI_PII_E!M32</f>
        <v>51.769819432502153</v>
      </c>
      <c r="N32" s="10">
        <f>TI_RPI_RI_E!N32+TI_RPI_BPI_E!N32+TI_RPI_PT_E!N32+TI_RPI_IT_E!N32+TI_RPI_DU_E!N32+TI_RPI_PII_E!N32</f>
        <v>49.739638865004302</v>
      </c>
      <c r="O32" s="10">
        <f>TI_RPI_RI_E!O32+TI_RPI_BPI_E!O32+TI_RPI_PT_E!O32+TI_RPI_IT_E!O32+TI_RPI_DU_E!O32+TI_RPI_PII_E!O32</f>
        <v>77.959329320722262</v>
      </c>
      <c r="P32" s="10">
        <f>TI_RPI_RI_E!P32+TI_RPI_BPI_E!P32+TI_RPI_PT_E!P32+TI_RPI_IT_E!P32+TI_RPI_DU_E!P32+TI_RPI_PII_E!P32</f>
        <v>74.519948409286329</v>
      </c>
      <c r="Q32" s="10">
        <f>TI_RPI_RI_E!Q32+TI_RPI_BPI_E!Q32+TI_RPI_PT_E!Q32+TI_RPI_IT_E!Q32+TI_RPI_DU_E!Q32+TI_RPI_PII_E!Q32</f>
        <v>90.570335339638859</v>
      </c>
      <c r="R32" s="10">
        <f>TI_RPI_RI_E!R32+TI_RPI_BPI_E!R32+TI_RPI_PT_E!R32+TI_RPI_IT_E!R32+TI_RPI_DU_E!R32+TI_RPI_PII_E!R32</f>
        <v>88.277472055030088</v>
      </c>
      <c r="S32" s="10">
        <f>TI_RPI_RI_E!S32+TI_RPI_BPI_E!S32+TI_RPI_PT_E!S32+TI_RPI_IT_E!S32+TI_RPI_DU_E!S32+TI_RPI_PII_E!S32</f>
        <v>102.03499570077381</v>
      </c>
      <c r="T32" s="10">
        <f>TI_RPI_RI_E!T32+TI_RPI_BPI_E!T32+TI_RPI_PT_E!T32+TI_RPI_IT_E!T32+TI_RPI_DU_E!T32+TI_RPI_PII_E!T32</f>
        <v>84.838091143594156</v>
      </c>
      <c r="U32" s="10">
        <f>TI_RPI_RI_E!U32+TI_RPI_BPI_E!U32+TI_RPI_PT_E!U32+TI_RPI_IT_E!U32+TI_RPI_DU_E!U32+TI_RPI_PII_E!U32</f>
        <v>75.666380051590707</v>
      </c>
      <c r="V32" s="10">
        <f>TI_RPI_RI_E!V32+TI_RPI_BPI_E!V32+TI_RPI_PT_E!V32+TI_RPI_IT_E!V32+TI_RPI_DU_E!V32+TI_RPI_PII_E!V32</f>
        <v>88.277472055030088</v>
      </c>
      <c r="W32" s="10">
        <f>TI_RPI_RI_E!W32+TI_RPI_BPI_E!W32+TI_RPI_PT_E!W32+TI_RPI_IT_E!W32+TI_RPI_DU_E!W32+TI_RPI_PII_E!W32</f>
        <v>96.302665520206361</v>
      </c>
      <c r="X32" s="10">
        <f>TI_RPI_RI_E!X32+TI_RPI_BPI_E!X32+TI_RPI_PT_E!X32+TI_RPI_IT_E!X32+TI_RPI_DU_E!X32+TI_RPI_PII_E!X32</f>
        <v>73.946689595872741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159.74376612209801</v>
      </c>
      <c r="I33" s="29">
        <f t="shared" si="18"/>
        <v>256.80395528804809</v>
      </c>
      <c r="J33" s="29">
        <f t="shared" si="18"/>
        <v>1013.5160791057609</v>
      </c>
      <c r="K33" s="29">
        <f t="shared" si="18"/>
        <v>1158.128460877042</v>
      </c>
      <c r="L33" s="29">
        <f t="shared" si="18"/>
        <v>518.52407566637999</v>
      </c>
      <c r="M33" s="29">
        <f t="shared" si="18"/>
        <v>600.03714531384355</v>
      </c>
      <c r="N33" s="29">
        <f t="shared" si="18"/>
        <v>499.38753224419605</v>
      </c>
      <c r="O33" s="29">
        <f t="shared" si="18"/>
        <v>896.33533963886498</v>
      </c>
      <c r="P33" s="29">
        <f t="shared" si="18"/>
        <v>653.56543422184006</v>
      </c>
      <c r="Q33" s="29">
        <f t="shared" si="18"/>
        <v>1015.7069647463455</v>
      </c>
      <c r="R33" s="29">
        <f t="shared" si="18"/>
        <v>777.35202063628537</v>
      </c>
      <c r="S33" s="29">
        <f t="shared" si="18"/>
        <v>93.37609630266553</v>
      </c>
      <c r="T33" s="29">
        <f t="shared" si="18"/>
        <v>150.5668099742046</v>
      </c>
      <c r="U33" s="29">
        <f t="shared" si="18"/>
        <v>150.06672398968186</v>
      </c>
      <c r="V33" s="29">
        <f t="shared" si="18"/>
        <v>111.57437661220982</v>
      </c>
      <c r="W33" s="29">
        <f t="shared" si="18"/>
        <v>77.909028374892515</v>
      </c>
      <c r="X33" s="29">
        <f t="shared" ref="X33" si="19">SUM(X34:X50)</f>
        <v>62.087704213241622</v>
      </c>
    </row>
    <row r="34" spans="1:24" ht="11.25" customHeight="1" x14ac:dyDescent="0.2">
      <c r="A34" s="41" t="s">
        <v>55</v>
      </c>
      <c r="B34" s="9" t="s">
        <v>56</v>
      </c>
      <c r="C34" s="10">
        <f>TI_RPI_RI_E!C34+TI_RPI_BPI_E!C34+TI_RPI_PT_E!C34+TI_RPI_IT_E!C34+TI_RPI_DU_E!C34+TI_RPI_PII_E!C34</f>
        <v>0</v>
      </c>
      <c r="D34" s="10">
        <f>TI_RPI_RI_E!D34+TI_RPI_BPI_E!D34+TI_RPI_PT_E!D34+TI_RPI_IT_E!D34+TI_RPI_DU_E!D34+TI_RPI_PII_E!D34</f>
        <v>0</v>
      </c>
      <c r="E34" s="10">
        <f>TI_RPI_RI_E!E34+TI_RPI_BPI_E!E34+TI_RPI_PT_E!E34+TI_RPI_IT_E!E34+TI_RPI_DU_E!E34+TI_RPI_PII_E!E34</f>
        <v>0</v>
      </c>
      <c r="F34" s="10">
        <f>TI_RPI_RI_E!F34+TI_RPI_BPI_E!F34+TI_RPI_PT_E!F34+TI_RPI_IT_E!F34+TI_RPI_DU_E!F34+TI_RPI_PII_E!F34</f>
        <v>0</v>
      </c>
      <c r="G34" s="10">
        <f>TI_RPI_RI_E!G34+TI_RPI_BPI_E!G34+TI_RPI_PT_E!G34+TI_RPI_IT_E!G34+TI_RPI_DU_E!G34+TI_RPI_PII_E!G34</f>
        <v>0</v>
      </c>
      <c r="H34" s="10">
        <f>TI_RPI_RI_E!H34+TI_RPI_BPI_E!H34+TI_RPI_PT_E!H34+TI_RPI_IT_E!H34+TI_RPI_DU_E!H34+TI_RPI_PII_E!H34</f>
        <v>0</v>
      </c>
      <c r="I34" s="10">
        <f>TI_RPI_RI_E!I34+TI_RPI_BPI_E!I34+TI_RPI_PT_E!I34+TI_RPI_IT_E!I34+TI_RPI_DU_E!I34+TI_RPI_PII_E!I34</f>
        <v>0</v>
      </c>
      <c r="J34" s="10">
        <f>TI_RPI_RI_E!J34+TI_RPI_BPI_E!J34+TI_RPI_PT_E!J34+TI_RPI_IT_E!J34+TI_RPI_DU_E!J34+TI_RPI_PII_E!J34</f>
        <v>0</v>
      </c>
      <c r="K34" s="10">
        <f>TI_RPI_RI_E!K34+TI_RPI_BPI_E!K34+TI_RPI_PT_E!K34+TI_RPI_IT_E!K34+TI_RPI_DU_E!K34+TI_RPI_PII_E!K34</f>
        <v>0</v>
      </c>
      <c r="L34" s="10">
        <f>TI_RPI_RI_E!L34+TI_RPI_BPI_E!L34+TI_RPI_PT_E!L34+TI_RPI_IT_E!L34+TI_RPI_DU_E!L34+TI_RPI_PII_E!L34</f>
        <v>0</v>
      </c>
      <c r="M34" s="10">
        <f>TI_RPI_RI_E!M34+TI_RPI_BPI_E!M34+TI_RPI_PT_E!M34+TI_RPI_IT_E!M34+TI_RPI_DU_E!M34+TI_RPI_PII_E!M34</f>
        <v>0</v>
      </c>
      <c r="N34" s="10">
        <f>TI_RPI_RI_E!N34+TI_RPI_BPI_E!N34+TI_RPI_PT_E!N34+TI_RPI_IT_E!N34+TI_RPI_DU_E!N34+TI_RPI_PII_E!N34</f>
        <v>0</v>
      </c>
      <c r="O34" s="10">
        <f>TI_RPI_RI_E!O34+TI_RPI_BPI_E!O34+TI_RPI_PT_E!O34+TI_RPI_IT_E!O34+TI_RPI_DU_E!O34+TI_RPI_PII_E!O34</f>
        <v>0</v>
      </c>
      <c r="P34" s="10">
        <f>TI_RPI_RI_E!P34+TI_RPI_BPI_E!P34+TI_RPI_PT_E!P34+TI_RPI_IT_E!P34+TI_RPI_DU_E!P34+TI_RPI_PII_E!P34</f>
        <v>0</v>
      </c>
      <c r="Q34" s="10">
        <f>TI_RPI_RI_E!Q34+TI_RPI_BPI_E!Q34+TI_RPI_PT_E!Q34+TI_RPI_IT_E!Q34+TI_RPI_DU_E!Q34+TI_RPI_PII_E!Q34</f>
        <v>0</v>
      </c>
      <c r="R34" s="10">
        <f>TI_RPI_RI_E!R34+TI_RPI_BPI_E!R34+TI_RPI_PT_E!R34+TI_RPI_IT_E!R34+TI_RPI_DU_E!R34+TI_RPI_PII_E!R34</f>
        <v>0</v>
      </c>
      <c r="S34" s="10">
        <f>TI_RPI_RI_E!S34+TI_RPI_BPI_E!S34+TI_RPI_PT_E!S34+TI_RPI_IT_E!S34+TI_RPI_DU_E!S34+TI_RPI_PII_E!S34</f>
        <v>0</v>
      </c>
      <c r="T34" s="10">
        <f>TI_RPI_RI_E!T34+TI_RPI_BPI_E!T34+TI_RPI_PT_E!T34+TI_RPI_IT_E!T34+TI_RPI_DU_E!T34+TI_RPI_PII_E!T34</f>
        <v>0</v>
      </c>
      <c r="U34" s="10">
        <f>TI_RPI_RI_E!U34+TI_RPI_BPI_E!U34+TI_RPI_PT_E!U34+TI_RPI_IT_E!U34+TI_RPI_DU_E!U34+TI_RPI_PII_E!U34</f>
        <v>0</v>
      </c>
      <c r="V34" s="10">
        <f>TI_RPI_RI_E!V34+TI_RPI_BPI_E!V34+TI_RPI_PT_E!V34+TI_RPI_IT_E!V34+TI_RPI_DU_E!V34+TI_RPI_PII_E!V34</f>
        <v>0</v>
      </c>
      <c r="W34" s="10">
        <f>TI_RPI_RI_E!W34+TI_RPI_BPI_E!W34+TI_RPI_PT_E!W34+TI_RPI_IT_E!W34+TI_RPI_DU_E!W34+TI_RPI_PII_E!W34</f>
        <v>0</v>
      </c>
      <c r="X34" s="10">
        <f>TI_RPI_RI_E!X34+TI_RPI_BPI_E!X34+TI_RPI_PT_E!X34+TI_RPI_IT_E!X34+TI_RPI_DU_E!X34+TI_RPI_PII_E!X34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TI_RPI_RI_E!C35+TI_RPI_BPI_E!C35+TI_RPI_PT_E!C35+TI_RPI_IT_E!C35+TI_RPI_DU_E!C35+TI_RPI_PII_E!C35</f>
        <v>0</v>
      </c>
      <c r="D35" s="10">
        <f>TI_RPI_RI_E!D35+TI_RPI_BPI_E!D35+TI_RPI_PT_E!D35+TI_RPI_IT_E!D35+TI_RPI_DU_E!D35+TI_RPI_PII_E!D35</f>
        <v>0</v>
      </c>
      <c r="E35" s="10">
        <f>TI_RPI_RI_E!E35+TI_RPI_BPI_E!E35+TI_RPI_PT_E!E35+TI_RPI_IT_E!E35+TI_RPI_DU_E!E35+TI_RPI_PII_E!E35</f>
        <v>0</v>
      </c>
      <c r="F35" s="10">
        <f>TI_RPI_RI_E!F35+TI_RPI_BPI_E!F35+TI_RPI_PT_E!F35+TI_RPI_IT_E!F35+TI_RPI_DU_E!F35+TI_RPI_PII_E!F35</f>
        <v>0</v>
      </c>
      <c r="G35" s="10">
        <f>TI_RPI_RI_E!G35+TI_RPI_BPI_E!G35+TI_RPI_PT_E!G35+TI_RPI_IT_E!G35+TI_RPI_DU_E!G35+TI_RPI_PII_E!G35</f>
        <v>0</v>
      </c>
      <c r="H35" s="10">
        <f>TI_RPI_RI_E!H35+TI_RPI_BPI_E!H35+TI_RPI_PT_E!H35+TI_RPI_IT_E!H35+TI_RPI_DU_E!H35+TI_RPI_PII_E!H35</f>
        <v>0</v>
      </c>
      <c r="I35" s="10">
        <f>TI_RPI_RI_E!I35+TI_RPI_BPI_E!I35+TI_RPI_PT_E!I35+TI_RPI_IT_E!I35+TI_RPI_DU_E!I35+TI_RPI_PII_E!I35</f>
        <v>0</v>
      </c>
      <c r="J35" s="10">
        <f>TI_RPI_RI_E!J35+TI_RPI_BPI_E!J35+TI_RPI_PT_E!J35+TI_RPI_IT_E!J35+TI_RPI_DU_E!J35+TI_RPI_PII_E!J35</f>
        <v>0</v>
      </c>
      <c r="K35" s="10">
        <f>TI_RPI_RI_E!K35+TI_RPI_BPI_E!K35+TI_RPI_PT_E!K35+TI_RPI_IT_E!K35+TI_RPI_DU_E!K35+TI_RPI_PII_E!K35</f>
        <v>0</v>
      </c>
      <c r="L35" s="10">
        <f>TI_RPI_RI_E!L35+TI_RPI_BPI_E!L35+TI_RPI_PT_E!L35+TI_RPI_IT_E!L35+TI_RPI_DU_E!L35+TI_RPI_PII_E!L35</f>
        <v>0</v>
      </c>
      <c r="M35" s="10">
        <f>TI_RPI_RI_E!M35+TI_RPI_BPI_E!M35+TI_RPI_PT_E!M35+TI_RPI_IT_E!M35+TI_RPI_DU_E!M35+TI_RPI_PII_E!M35</f>
        <v>0</v>
      </c>
      <c r="N35" s="10">
        <f>TI_RPI_RI_E!N35+TI_RPI_BPI_E!N35+TI_RPI_PT_E!N35+TI_RPI_IT_E!N35+TI_RPI_DU_E!N35+TI_RPI_PII_E!N35</f>
        <v>0</v>
      </c>
      <c r="O35" s="10">
        <f>TI_RPI_RI_E!O35+TI_RPI_BPI_E!O35+TI_RPI_PT_E!O35+TI_RPI_IT_E!O35+TI_RPI_DU_E!O35+TI_RPI_PII_E!O35</f>
        <v>0</v>
      </c>
      <c r="P35" s="10">
        <f>TI_RPI_RI_E!P35+TI_RPI_BPI_E!P35+TI_RPI_PT_E!P35+TI_RPI_IT_E!P35+TI_RPI_DU_E!P35+TI_RPI_PII_E!P35</f>
        <v>0</v>
      </c>
      <c r="Q35" s="10">
        <f>TI_RPI_RI_E!Q35+TI_RPI_BPI_E!Q35+TI_RPI_PT_E!Q35+TI_RPI_IT_E!Q35+TI_RPI_DU_E!Q35+TI_RPI_PII_E!Q35</f>
        <v>0</v>
      </c>
      <c r="R35" s="10">
        <f>TI_RPI_RI_E!R35+TI_RPI_BPI_E!R35+TI_RPI_PT_E!R35+TI_RPI_IT_E!R35+TI_RPI_DU_E!R35+TI_RPI_PII_E!R35</f>
        <v>0</v>
      </c>
      <c r="S35" s="10">
        <f>TI_RPI_RI_E!S35+TI_RPI_BPI_E!S35+TI_RPI_PT_E!S35+TI_RPI_IT_E!S35+TI_RPI_DU_E!S35+TI_RPI_PII_E!S35</f>
        <v>0</v>
      </c>
      <c r="T35" s="10">
        <f>TI_RPI_RI_E!T35+TI_RPI_BPI_E!T35+TI_RPI_PT_E!T35+TI_RPI_IT_E!T35+TI_RPI_DU_E!T35+TI_RPI_PII_E!T35</f>
        <v>0</v>
      </c>
      <c r="U35" s="10">
        <f>TI_RPI_RI_E!U35+TI_RPI_BPI_E!U35+TI_RPI_PT_E!U35+TI_RPI_IT_E!U35+TI_RPI_DU_E!U35+TI_RPI_PII_E!U35</f>
        <v>0</v>
      </c>
      <c r="V35" s="10">
        <f>TI_RPI_RI_E!V35+TI_RPI_BPI_E!V35+TI_RPI_PT_E!V35+TI_RPI_IT_E!V35+TI_RPI_DU_E!V35+TI_RPI_PII_E!V35</f>
        <v>0</v>
      </c>
      <c r="W35" s="10">
        <f>TI_RPI_RI_E!W35+TI_RPI_BPI_E!W35+TI_RPI_PT_E!W35+TI_RPI_IT_E!W35+TI_RPI_DU_E!W35+TI_RPI_PII_E!W35</f>
        <v>0</v>
      </c>
      <c r="X35" s="10">
        <f>TI_RPI_RI_E!X35+TI_RPI_BPI_E!X35+TI_RPI_PT_E!X35+TI_RPI_IT_E!X35+TI_RPI_DU_E!X35+TI_RPI_PII_E!X35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TI_RPI_RI_E!C36+TI_RPI_BPI_E!C36+TI_RPI_PT_E!C36+TI_RPI_IT_E!C36+TI_RPI_DU_E!C36+TI_RPI_PII_E!C36</f>
        <v>0</v>
      </c>
      <c r="D36" s="10">
        <f>TI_RPI_RI_E!D36+TI_RPI_BPI_E!D36+TI_RPI_PT_E!D36+TI_RPI_IT_E!D36+TI_RPI_DU_E!D36+TI_RPI_PII_E!D36</f>
        <v>0</v>
      </c>
      <c r="E36" s="10">
        <f>TI_RPI_RI_E!E36+TI_RPI_BPI_E!E36+TI_RPI_PT_E!E36+TI_RPI_IT_E!E36+TI_RPI_DU_E!E36+TI_RPI_PII_E!E36</f>
        <v>0</v>
      </c>
      <c r="F36" s="10">
        <f>TI_RPI_RI_E!F36+TI_RPI_BPI_E!F36+TI_RPI_PT_E!F36+TI_RPI_IT_E!F36+TI_RPI_DU_E!F36+TI_RPI_PII_E!F36</f>
        <v>0</v>
      </c>
      <c r="G36" s="10">
        <f>TI_RPI_RI_E!G36+TI_RPI_BPI_E!G36+TI_RPI_PT_E!G36+TI_RPI_IT_E!G36+TI_RPI_DU_E!G36+TI_RPI_PII_E!G36</f>
        <v>0</v>
      </c>
      <c r="H36" s="10">
        <f>TI_RPI_RI_E!H36+TI_RPI_BPI_E!H36+TI_RPI_PT_E!H36+TI_RPI_IT_E!H36+TI_RPI_DU_E!H36+TI_RPI_PII_E!H36</f>
        <v>0</v>
      </c>
      <c r="I36" s="10">
        <f>TI_RPI_RI_E!I36+TI_RPI_BPI_E!I36+TI_RPI_PT_E!I36+TI_RPI_IT_E!I36+TI_RPI_DU_E!I36+TI_RPI_PII_E!I36</f>
        <v>11.49802235597592</v>
      </c>
      <c r="J36" s="10">
        <f>TI_RPI_RI_E!J36+TI_RPI_BPI_E!J36+TI_RPI_PT_E!J36+TI_RPI_IT_E!J36+TI_RPI_DU_E!J36+TI_RPI_PII_E!J36</f>
        <v>45.98830610490112</v>
      </c>
      <c r="K36" s="10">
        <f>TI_RPI_RI_E!K36+TI_RPI_BPI_E!K36+TI_RPI_PT_E!K36+TI_RPI_IT_E!K36+TI_RPI_DU_E!K36+TI_RPI_PII_E!K36</f>
        <v>43.688907996560623</v>
      </c>
      <c r="L36" s="10">
        <f>TI_RPI_RI_E!L36+TI_RPI_BPI_E!L36+TI_RPI_PT_E!L36+TI_RPI_IT_E!L36+TI_RPI_DU_E!L36+TI_RPI_PII_E!L36</f>
        <v>27.596990541702489</v>
      </c>
      <c r="M36" s="10">
        <f>TI_RPI_RI_E!M36+TI_RPI_BPI_E!M36+TI_RPI_PT_E!M36+TI_RPI_IT_E!M36+TI_RPI_DU_E!M36+TI_RPI_PII_E!M36</f>
        <v>31.042132416165089</v>
      </c>
      <c r="N36" s="10">
        <f>TI_RPI_RI_E!N36+TI_RPI_BPI_E!N36+TI_RPI_PT_E!N36+TI_RPI_IT_E!N36+TI_RPI_DU_E!N36+TI_RPI_PII_E!N36</f>
        <v>35.640928632846077</v>
      </c>
      <c r="O36" s="10">
        <f>TI_RPI_RI_E!O36+TI_RPI_BPI_E!O36+TI_RPI_PT_E!O36+TI_RPI_IT_E!O36+TI_RPI_DU_E!O36+TI_RPI_PII_E!O36</f>
        <v>170.15683576956147</v>
      </c>
      <c r="P36" s="10">
        <f>TI_RPI_RI_E!P36+TI_RPI_BPI_E!P36+TI_RPI_PT_E!P36+TI_RPI_IT_E!P36+TI_RPI_DU_E!P36+TI_RPI_PII_E!P36</f>
        <v>137.96509028374894</v>
      </c>
      <c r="Q36" s="10">
        <f>TI_RPI_RI_E!Q36+TI_RPI_BPI_E!Q36+TI_RPI_PT_E!Q36+TI_RPI_IT_E!Q36+TI_RPI_DU_E!Q36+TI_RPI_PII_E!Q36</f>
        <v>62.084264832330177</v>
      </c>
      <c r="R36" s="10">
        <f>TI_RPI_RI_E!R36+TI_RPI_BPI_E!R36+TI_RPI_PT_E!R36+TI_RPI_IT_E!R36+TI_RPI_DU_E!R36+TI_RPI_PII_E!R36</f>
        <v>133.36612209802234</v>
      </c>
      <c r="S36" s="10">
        <f>TI_RPI_RI_E!S36+TI_RPI_BPI_E!S36+TI_RPI_PT_E!S36+TI_RPI_IT_E!S36+TI_RPI_DU_E!S36+TI_RPI_PII_E!S36</f>
        <v>59.78486672398968</v>
      </c>
      <c r="T36" s="10">
        <f>TI_RPI_RI_E!T36+TI_RPI_BPI_E!T36+TI_RPI_PT_E!T36+TI_RPI_IT_E!T36+TI_RPI_DU_E!T36+TI_RPI_PII_E!T36</f>
        <v>59.788478073946678</v>
      </c>
      <c r="U36" s="10">
        <f>TI_RPI_RI_E!U36+TI_RPI_BPI_E!U36+TI_RPI_PT_E!U36+TI_RPI_IT_E!U36+TI_RPI_DU_E!U36+TI_RPI_PII_E!U36</f>
        <v>75.885296646603607</v>
      </c>
      <c r="V36" s="10">
        <f>TI_RPI_RI_E!V36+TI_RPI_BPI_E!V36+TI_RPI_PT_E!V36+TI_RPI_IT_E!V36+TI_RPI_DU_E!V36+TI_RPI_PII_E!V36</f>
        <v>71.286328460877044</v>
      </c>
      <c r="W36" s="10">
        <f>TI_RPI_RI_E!W36+TI_RPI_BPI_E!W36+TI_RPI_PT_E!W36+TI_RPI_IT_E!W36+TI_RPI_DU_E!W36+TI_RPI_PII_E!W36</f>
        <v>59.788134135855543</v>
      </c>
      <c r="X36" s="10">
        <f>TI_RPI_RI_E!X36+TI_RPI_BPI_E!X36+TI_RPI_PT_E!X36+TI_RPI_IT_E!X36+TI_RPI_DU_E!X36+TI_RPI_PII_E!X36</f>
        <v>62.087704213241622</v>
      </c>
    </row>
    <row r="37" spans="1:24" ht="11.25" customHeight="1" x14ac:dyDescent="0.2">
      <c r="A37" s="41" t="s">
        <v>61</v>
      </c>
      <c r="B37" s="9" t="s">
        <v>62</v>
      </c>
      <c r="C37" s="10">
        <f>TI_RPI_RI_E!C37+TI_RPI_BPI_E!C37+TI_RPI_PT_E!C37+TI_RPI_IT_E!C37+TI_RPI_DU_E!C37+TI_RPI_PII_E!C37</f>
        <v>0</v>
      </c>
      <c r="D37" s="10">
        <f>TI_RPI_RI_E!D37+TI_RPI_BPI_E!D37+TI_RPI_PT_E!D37+TI_RPI_IT_E!D37+TI_RPI_DU_E!D37+TI_RPI_PII_E!D37</f>
        <v>0</v>
      </c>
      <c r="E37" s="10">
        <f>TI_RPI_RI_E!E37+TI_RPI_BPI_E!E37+TI_RPI_PT_E!E37+TI_RPI_IT_E!E37+TI_RPI_DU_E!E37+TI_RPI_PII_E!E37</f>
        <v>0</v>
      </c>
      <c r="F37" s="10">
        <f>TI_RPI_RI_E!F37+TI_RPI_BPI_E!F37+TI_RPI_PT_E!F37+TI_RPI_IT_E!F37+TI_RPI_DU_E!F37+TI_RPI_PII_E!F37</f>
        <v>0</v>
      </c>
      <c r="G37" s="10">
        <f>TI_RPI_RI_E!G37+TI_RPI_BPI_E!G37+TI_RPI_PT_E!G37+TI_RPI_IT_E!G37+TI_RPI_DU_E!G37+TI_RPI_PII_E!G37</f>
        <v>0</v>
      </c>
      <c r="H37" s="10">
        <f>TI_RPI_RI_E!H37+TI_RPI_BPI_E!H37+TI_RPI_PT_E!H37+TI_RPI_IT_E!H37+TI_RPI_DU_E!H37+TI_RPI_PII_E!H37</f>
        <v>0</v>
      </c>
      <c r="I37" s="10">
        <f>TI_RPI_RI_E!I37+TI_RPI_BPI_E!I37+TI_RPI_PT_E!I37+TI_RPI_IT_E!I37+TI_RPI_DU_E!I37+TI_RPI_PII_E!I37</f>
        <v>109.1480653482373</v>
      </c>
      <c r="J37" s="10">
        <f>TI_RPI_RI_E!J37+TI_RPI_BPI_E!J37+TI_RPI_PT_E!J37+TI_RPI_IT_E!J37+TI_RPI_DU_E!J37+TI_RPI_PII_E!J37</f>
        <v>354.76354256233878</v>
      </c>
      <c r="K37" s="10">
        <f>TI_RPI_RI_E!K37+TI_RPI_BPI_E!K37+TI_RPI_PT_E!K37+TI_RPI_IT_E!K37+TI_RPI_DU_E!K37+TI_RPI_PII_E!K37</f>
        <v>239.77282889079959</v>
      </c>
      <c r="L37" s="10">
        <f>TI_RPI_RI_E!L37+TI_RPI_BPI_E!L37+TI_RPI_PT_E!L37+TI_RPI_IT_E!L37+TI_RPI_DU_E!L37+TI_RPI_PII_E!L37</f>
        <v>24.936629406706789</v>
      </c>
      <c r="M37" s="10">
        <f>TI_RPI_RI_E!M37+TI_RPI_BPI_E!M37+TI_RPI_PT_E!M37+TI_RPI_IT_E!M37+TI_RPI_DU_E!M37+TI_RPI_PII_E!M37</f>
        <v>24.94127257093723</v>
      </c>
      <c r="N37" s="10">
        <f>TI_RPI_RI_E!N37+TI_RPI_BPI_E!N37+TI_RPI_PT_E!N37+TI_RPI_IT_E!N37+TI_RPI_DU_E!N37+TI_RPI_PII_E!N37</f>
        <v>6.2353396388650033</v>
      </c>
      <c r="O37" s="10">
        <f>TI_RPI_RI_E!O37+TI_RPI_BPI_E!O37+TI_RPI_PT_E!O37+TI_RPI_IT_E!O37+TI_RPI_DU_E!O37+TI_RPI_PII_E!O37</f>
        <v>8.3136715391229572</v>
      </c>
      <c r="P37" s="10">
        <f>TI_RPI_RI_E!P37+TI_RPI_BPI_E!P37+TI_RPI_PT_E!P37+TI_RPI_IT_E!P37+TI_RPI_DU_E!P37+TI_RPI_PII_E!P37</f>
        <v>0</v>
      </c>
      <c r="Q37" s="10">
        <f>TI_RPI_RI_E!Q37+TI_RPI_BPI_E!Q37+TI_RPI_PT_E!Q37+TI_RPI_IT_E!Q37+TI_RPI_DU_E!Q37+TI_RPI_PII_E!Q37</f>
        <v>0</v>
      </c>
      <c r="R37" s="10">
        <f>TI_RPI_RI_E!R37+TI_RPI_BPI_E!R37+TI_RPI_PT_E!R37+TI_RPI_IT_E!R37+TI_RPI_DU_E!R37+TI_RPI_PII_E!R37</f>
        <v>0</v>
      </c>
      <c r="S37" s="10">
        <f>TI_RPI_RI_E!S37+TI_RPI_BPI_E!S37+TI_RPI_PT_E!S37+TI_RPI_IT_E!S37+TI_RPI_DU_E!S37+TI_RPI_PII_E!S37</f>
        <v>0</v>
      </c>
      <c r="T37" s="10">
        <f>TI_RPI_RI_E!T37+TI_RPI_BPI_E!T37+TI_RPI_PT_E!T37+TI_RPI_IT_E!T37+TI_RPI_DU_E!T37+TI_RPI_PII_E!T37</f>
        <v>0</v>
      </c>
      <c r="U37" s="10">
        <f>TI_RPI_RI_E!U37+TI_RPI_BPI_E!U37+TI_RPI_PT_E!U37+TI_RPI_IT_E!U37+TI_RPI_DU_E!U37+TI_RPI_PII_E!U37</f>
        <v>0</v>
      </c>
      <c r="V37" s="10">
        <f>TI_RPI_RI_E!V37+TI_RPI_BPI_E!V37+TI_RPI_PT_E!V37+TI_RPI_IT_E!V37+TI_RPI_DU_E!V37+TI_RPI_PII_E!V37</f>
        <v>0</v>
      </c>
      <c r="W37" s="10">
        <f>TI_RPI_RI_E!W37+TI_RPI_BPI_E!W37+TI_RPI_PT_E!W37+TI_RPI_IT_E!W37+TI_RPI_DU_E!W37+TI_RPI_PII_E!W37</f>
        <v>0</v>
      </c>
      <c r="X37" s="10">
        <f>TI_RPI_RI_E!X37+TI_RPI_BPI_E!X37+TI_RPI_PT_E!X37+TI_RPI_IT_E!X37+TI_RPI_DU_E!X37+TI_RPI_PII_E!X37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TI_RPI_RI_E!C38+TI_RPI_BPI_E!C38+TI_RPI_PT_E!C38+TI_RPI_IT_E!C38+TI_RPI_DU_E!C38+TI_RPI_PII_E!C38</f>
        <v>0</v>
      </c>
      <c r="D38" s="10">
        <f>TI_RPI_RI_E!D38+TI_RPI_BPI_E!D38+TI_RPI_PT_E!D38+TI_RPI_IT_E!D38+TI_RPI_DU_E!D38+TI_RPI_PII_E!D38</f>
        <v>0</v>
      </c>
      <c r="E38" s="10">
        <f>TI_RPI_RI_E!E38+TI_RPI_BPI_E!E38+TI_RPI_PT_E!E38+TI_RPI_IT_E!E38+TI_RPI_DU_E!E38+TI_RPI_PII_E!E38</f>
        <v>0</v>
      </c>
      <c r="F38" s="10">
        <f>TI_RPI_RI_E!F38+TI_RPI_BPI_E!F38+TI_RPI_PT_E!F38+TI_RPI_IT_E!F38+TI_RPI_DU_E!F38+TI_RPI_PII_E!F38</f>
        <v>0</v>
      </c>
      <c r="G38" s="10">
        <f>TI_RPI_RI_E!G38+TI_RPI_BPI_E!G38+TI_RPI_PT_E!G38+TI_RPI_IT_E!G38+TI_RPI_DU_E!G38+TI_RPI_PII_E!G38</f>
        <v>0</v>
      </c>
      <c r="H38" s="10">
        <f>TI_RPI_RI_E!H38+TI_RPI_BPI_E!H38+TI_RPI_PT_E!H38+TI_RPI_IT_E!H38+TI_RPI_DU_E!H38+TI_RPI_PII_E!H38</f>
        <v>0</v>
      </c>
      <c r="I38" s="10">
        <f>TI_RPI_RI_E!I38+TI_RPI_BPI_E!I38+TI_RPI_PT_E!I38+TI_RPI_IT_E!I38+TI_RPI_DU_E!I38+TI_RPI_PII_E!I38</f>
        <v>0</v>
      </c>
      <c r="J38" s="10">
        <f>TI_RPI_RI_E!J38+TI_RPI_BPI_E!J38+TI_RPI_PT_E!J38+TI_RPI_IT_E!J38+TI_RPI_DU_E!J38+TI_RPI_PII_E!J38</f>
        <v>0</v>
      </c>
      <c r="K38" s="10">
        <f>TI_RPI_RI_E!K38+TI_RPI_BPI_E!K38+TI_RPI_PT_E!K38+TI_RPI_IT_E!K38+TI_RPI_DU_E!K38+TI_RPI_PII_E!K38</f>
        <v>0</v>
      </c>
      <c r="L38" s="10">
        <f>TI_RPI_RI_E!L38+TI_RPI_BPI_E!L38+TI_RPI_PT_E!L38+TI_RPI_IT_E!L38+TI_RPI_DU_E!L38+TI_RPI_PII_E!L38</f>
        <v>0</v>
      </c>
      <c r="M38" s="10">
        <f>TI_RPI_RI_E!M38+TI_RPI_BPI_E!M38+TI_RPI_PT_E!M38+TI_RPI_IT_E!M38+TI_RPI_DU_E!M38+TI_RPI_PII_E!M38</f>
        <v>0</v>
      </c>
      <c r="N38" s="10">
        <f>TI_RPI_RI_E!N38+TI_RPI_BPI_E!N38+TI_RPI_PT_E!N38+TI_RPI_IT_E!N38+TI_RPI_DU_E!N38+TI_RPI_PII_E!N38</f>
        <v>0</v>
      </c>
      <c r="O38" s="10">
        <f>TI_RPI_RI_E!O38+TI_RPI_BPI_E!O38+TI_RPI_PT_E!O38+TI_RPI_IT_E!O38+TI_RPI_DU_E!O38+TI_RPI_PII_E!O38</f>
        <v>0</v>
      </c>
      <c r="P38" s="10">
        <f>TI_RPI_RI_E!P38+TI_RPI_BPI_E!P38+TI_RPI_PT_E!P38+TI_RPI_IT_E!P38+TI_RPI_DU_E!P38+TI_RPI_PII_E!P38</f>
        <v>0</v>
      </c>
      <c r="Q38" s="10">
        <f>TI_RPI_RI_E!Q38+TI_RPI_BPI_E!Q38+TI_RPI_PT_E!Q38+TI_RPI_IT_E!Q38+TI_RPI_DU_E!Q38+TI_RPI_PII_E!Q38</f>
        <v>0</v>
      </c>
      <c r="R38" s="10">
        <f>TI_RPI_RI_E!R38+TI_RPI_BPI_E!R38+TI_RPI_PT_E!R38+TI_RPI_IT_E!R38+TI_RPI_DU_E!R38+TI_RPI_PII_E!R38</f>
        <v>0</v>
      </c>
      <c r="S38" s="10">
        <f>TI_RPI_RI_E!S38+TI_RPI_BPI_E!S38+TI_RPI_PT_E!S38+TI_RPI_IT_E!S38+TI_RPI_DU_E!S38+TI_RPI_PII_E!S38</f>
        <v>0</v>
      </c>
      <c r="T38" s="10">
        <f>TI_RPI_RI_E!T38+TI_RPI_BPI_E!T38+TI_RPI_PT_E!T38+TI_RPI_IT_E!T38+TI_RPI_DU_E!T38+TI_RPI_PII_E!T38</f>
        <v>0</v>
      </c>
      <c r="U38" s="10">
        <f>TI_RPI_RI_E!U38+TI_RPI_BPI_E!U38+TI_RPI_PT_E!U38+TI_RPI_IT_E!U38+TI_RPI_DU_E!U38+TI_RPI_PII_E!U38</f>
        <v>0</v>
      </c>
      <c r="V38" s="10">
        <f>TI_RPI_RI_E!V38+TI_RPI_BPI_E!V38+TI_RPI_PT_E!V38+TI_RPI_IT_E!V38+TI_RPI_DU_E!V38+TI_RPI_PII_E!V38</f>
        <v>0</v>
      </c>
      <c r="W38" s="10">
        <f>TI_RPI_RI_E!W38+TI_RPI_BPI_E!W38+TI_RPI_PT_E!W38+TI_RPI_IT_E!W38+TI_RPI_DU_E!W38+TI_RPI_PII_E!W38</f>
        <v>0</v>
      </c>
      <c r="X38" s="10">
        <f>TI_RPI_RI_E!X38+TI_RPI_BPI_E!X38+TI_RPI_PT_E!X38+TI_RPI_IT_E!X38+TI_RPI_DU_E!X38+TI_RPI_PII_E!X38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TI_RPI_RI_E!C39+TI_RPI_BPI_E!C39+TI_RPI_PT_E!C39+TI_RPI_IT_E!C39+TI_RPI_DU_E!C39+TI_RPI_PII_E!C39</f>
        <v>0</v>
      </c>
      <c r="D39" s="10">
        <f>TI_RPI_RI_E!D39+TI_RPI_BPI_E!D39+TI_RPI_PT_E!D39+TI_RPI_IT_E!D39+TI_RPI_DU_E!D39+TI_RPI_PII_E!D39</f>
        <v>0</v>
      </c>
      <c r="E39" s="10">
        <f>TI_RPI_RI_E!E39+TI_RPI_BPI_E!E39+TI_RPI_PT_E!E39+TI_RPI_IT_E!E39+TI_RPI_DU_E!E39+TI_RPI_PII_E!E39</f>
        <v>0</v>
      </c>
      <c r="F39" s="10">
        <f>TI_RPI_RI_E!F39+TI_RPI_BPI_E!F39+TI_RPI_PT_E!F39+TI_RPI_IT_E!F39+TI_RPI_DU_E!F39+TI_RPI_PII_E!F39</f>
        <v>0</v>
      </c>
      <c r="G39" s="10">
        <f>TI_RPI_RI_E!G39+TI_RPI_BPI_E!G39+TI_RPI_PT_E!G39+TI_RPI_IT_E!G39+TI_RPI_DU_E!G39+TI_RPI_PII_E!G39</f>
        <v>0</v>
      </c>
      <c r="H39" s="10">
        <f>TI_RPI_RI_E!H39+TI_RPI_BPI_E!H39+TI_RPI_PT_E!H39+TI_RPI_IT_E!H39+TI_RPI_DU_E!H39+TI_RPI_PII_E!H39</f>
        <v>0</v>
      </c>
      <c r="I39" s="10">
        <f>TI_RPI_RI_E!I39+TI_RPI_BPI_E!I39+TI_RPI_PT_E!I39+TI_RPI_IT_E!I39+TI_RPI_DU_E!I39+TI_RPI_PII_E!I39</f>
        <v>0</v>
      </c>
      <c r="J39" s="10">
        <f>TI_RPI_RI_E!J39+TI_RPI_BPI_E!J39+TI_RPI_PT_E!J39+TI_RPI_IT_E!J39+TI_RPI_DU_E!J39+TI_RPI_PII_E!J39</f>
        <v>0</v>
      </c>
      <c r="K39" s="10">
        <f>TI_RPI_RI_E!K39+TI_RPI_BPI_E!K39+TI_RPI_PT_E!K39+TI_RPI_IT_E!K39+TI_RPI_DU_E!K39+TI_RPI_PII_E!K39</f>
        <v>0</v>
      </c>
      <c r="L39" s="10">
        <f>TI_RPI_RI_E!L39+TI_RPI_BPI_E!L39+TI_RPI_PT_E!L39+TI_RPI_IT_E!L39+TI_RPI_DU_E!L39+TI_RPI_PII_E!L39</f>
        <v>0</v>
      </c>
      <c r="M39" s="10">
        <f>TI_RPI_RI_E!M39+TI_RPI_BPI_E!M39+TI_RPI_PT_E!M39+TI_RPI_IT_E!M39+TI_RPI_DU_E!M39+TI_RPI_PII_E!M39</f>
        <v>0</v>
      </c>
      <c r="N39" s="10">
        <f>TI_RPI_RI_E!N39+TI_RPI_BPI_E!N39+TI_RPI_PT_E!N39+TI_RPI_IT_E!N39+TI_RPI_DU_E!N39+TI_RPI_PII_E!N39</f>
        <v>0</v>
      </c>
      <c r="O39" s="10">
        <f>TI_RPI_RI_E!O39+TI_RPI_BPI_E!O39+TI_RPI_PT_E!O39+TI_RPI_IT_E!O39+TI_RPI_DU_E!O39+TI_RPI_PII_E!O39</f>
        <v>0</v>
      </c>
      <c r="P39" s="10">
        <f>TI_RPI_RI_E!P39+TI_RPI_BPI_E!P39+TI_RPI_PT_E!P39+TI_RPI_IT_E!P39+TI_RPI_DU_E!P39+TI_RPI_PII_E!P39</f>
        <v>0</v>
      </c>
      <c r="Q39" s="10">
        <f>TI_RPI_RI_E!Q39+TI_RPI_BPI_E!Q39+TI_RPI_PT_E!Q39+TI_RPI_IT_E!Q39+TI_RPI_DU_E!Q39+TI_RPI_PII_E!Q39</f>
        <v>0</v>
      </c>
      <c r="R39" s="10">
        <f>TI_RPI_RI_E!R39+TI_RPI_BPI_E!R39+TI_RPI_PT_E!R39+TI_RPI_IT_E!R39+TI_RPI_DU_E!R39+TI_RPI_PII_E!R39</f>
        <v>0</v>
      </c>
      <c r="S39" s="10">
        <f>TI_RPI_RI_E!S39+TI_RPI_BPI_E!S39+TI_RPI_PT_E!S39+TI_RPI_IT_E!S39+TI_RPI_DU_E!S39+TI_RPI_PII_E!S39</f>
        <v>0</v>
      </c>
      <c r="T39" s="10">
        <f>TI_RPI_RI_E!T39+TI_RPI_BPI_E!T39+TI_RPI_PT_E!T39+TI_RPI_IT_E!T39+TI_RPI_DU_E!T39+TI_RPI_PII_E!T39</f>
        <v>0</v>
      </c>
      <c r="U39" s="10">
        <f>TI_RPI_RI_E!U39+TI_RPI_BPI_E!U39+TI_RPI_PT_E!U39+TI_RPI_IT_E!U39+TI_RPI_DU_E!U39+TI_RPI_PII_E!U39</f>
        <v>0</v>
      </c>
      <c r="V39" s="10">
        <f>TI_RPI_RI_E!V39+TI_RPI_BPI_E!V39+TI_RPI_PT_E!V39+TI_RPI_IT_E!V39+TI_RPI_DU_E!V39+TI_RPI_PII_E!V39</f>
        <v>0</v>
      </c>
      <c r="W39" s="10">
        <f>TI_RPI_RI_E!W39+TI_RPI_BPI_E!W39+TI_RPI_PT_E!W39+TI_RPI_IT_E!W39+TI_RPI_DU_E!W39+TI_RPI_PII_E!W39</f>
        <v>0</v>
      </c>
      <c r="X39" s="10">
        <f>TI_RPI_RI_E!X39+TI_RPI_BPI_E!X39+TI_RPI_PT_E!X39+TI_RPI_IT_E!X39+TI_RPI_DU_E!X39+TI_RPI_PII_E!X39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TI_RPI_RI_E!C40+TI_RPI_BPI_E!C40+TI_RPI_PT_E!C40+TI_RPI_IT_E!C40+TI_RPI_DU_E!C40+TI_RPI_PII_E!C40</f>
        <v>0</v>
      </c>
      <c r="D40" s="10">
        <f>TI_RPI_RI_E!D40+TI_RPI_BPI_E!D40+TI_RPI_PT_E!D40+TI_RPI_IT_E!D40+TI_RPI_DU_E!D40+TI_RPI_PII_E!D40</f>
        <v>0</v>
      </c>
      <c r="E40" s="10">
        <f>TI_RPI_RI_E!E40+TI_RPI_BPI_E!E40+TI_RPI_PT_E!E40+TI_RPI_IT_E!E40+TI_RPI_DU_E!E40+TI_RPI_PII_E!E40</f>
        <v>0</v>
      </c>
      <c r="F40" s="10">
        <f>TI_RPI_RI_E!F40+TI_RPI_BPI_E!F40+TI_RPI_PT_E!F40+TI_RPI_IT_E!F40+TI_RPI_DU_E!F40+TI_RPI_PII_E!F40</f>
        <v>0</v>
      </c>
      <c r="G40" s="10">
        <f>TI_RPI_RI_E!G40+TI_RPI_BPI_E!G40+TI_RPI_PT_E!G40+TI_RPI_IT_E!G40+TI_RPI_DU_E!G40+TI_RPI_PII_E!G40</f>
        <v>0</v>
      </c>
      <c r="H40" s="10">
        <f>TI_RPI_RI_E!H40+TI_RPI_BPI_E!H40+TI_RPI_PT_E!H40+TI_RPI_IT_E!H40+TI_RPI_DU_E!H40+TI_RPI_PII_E!H40</f>
        <v>0</v>
      </c>
      <c r="I40" s="10">
        <f>TI_RPI_RI_E!I40+TI_RPI_BPI_E!I40+TI_RPI_PT_E!I40+TI_RPI_IT_E!I40+TI_RPI_DU_E!I40+TI_RPI_PII_E!I40</f>
        <v>0</v>
      </c>
      <c r="J40" s="10">
        <f>TI_RPI_RI_E!J40+TI_RPI_BPI_E!J40+TI_RPI_PT_E!J40+TI_RPI_IT_E!J40+TI_RPI_DU_E!J40+TI_RPI_PII_E!J40</f>
        <v>0</v>
      </c>
      <c r="K40" s="10">
        <f>TI_RPI_RI_E!K40+TI_RPI_BPI_E!K40+TI_RPI_PT_E!K40+TI_RPI_IT_E!K40+TI_RPI_DU_E!K40+TI_RPI_PII_E!K40</f>
        <v>11.322785898538262</v>
      </c>
      <c r="L40" s="10">
        <f>TI_RPI_RI_E!L40+TI_RPI_BPI_E!L40+TI_RPI_PT_E!L40+TI_RPI_IT_E!L40+TI_RPI_DU_E!L40+TI_RPI_PII_E!L40</f>
        <v>30.686672398968181</v>
      </c>
      <c r="M40" s="10">
        <f>TI_RPI_RI_E!M40+TI_RPI_BPI_E!M40+TI_RPI_PT_E!M40+TI_RPI_IT_E!M40+TI_RPI_DU_E!M40+TI_RPI_PII_E!M40</f>
        <v>30.64075666380052</v>
      </c>
      <c r="N40" s="10">
        <f>TI_RPI_RI_E!N40+TI_RPI_BPI_E!N40+TI_RPI_PT_E!N40+TI_RPI_IT_E!N40+TI_RPI_DU_E!N40+TI_RPI_PII_E!N40</f>
        <v>9.2245915735167667</v>
      </c>
      <c r="O40" s="10">
        <f>TI_RPI_RI_E!O40+TI_RPI_BPI_E!O40+TI_RPI_PT_E!O40+TI_RPI_IT_E!O40+TI_RPI_DU_E!O40+TI_RPI_PII_E!O40</f>
        <v>0</v>
      </c>
      <c r="P40" s="10">
        <f>TI_RPI_RI_E!P40+TI_RPI_BPI_E!P40+TI_RPI_PT_E!P40+TI_RPI_IT_E!P40+TI_RPI_DU_E!P40+TI_RPI_PII_E!P40</f>
        <v>0</v>
      </c>
      <c r="Q40" s="10">
        <f>TI_RPI_RI_E!Q40+TI_RPI_BPI_E!Q40+TI_RPI_PT_E!Q40+TI_RPI_IT_E!Q40+TI_RPI_DU_E!Q40+TI_RPI_PII_E!Q40</f>
        <v>2.32244196044712</v>
      </c>
      <c r="R40" s="10">
        <f>TI_RPI_RI_E!R40+TI_RPI_BPI_E!R40+TI_RPI_PT_E!R40+TI_RPI_IT_E!R40+TI_RPI_DU_E!R40+TI_RPI_PII_E!R40</f>
        <v>4.6918314703353401</v>
      </c>
      <c r="S40" s="10">
        <f>TI_RPI_RI_E!S40+TI_RPI_BPI_E!S40+TI_RPI_PT_E!S40+TI_RPI_IT_E!S40+TI_RPI_DU_E!S40+TI_RPI_PII_E!S40</f>
        <v>0</v>
      </c>
      <c r="T40" s="10">
        <f>TI_RPI_RI_E!T40+TI_RPI_BPI_E!T40+TI_RPI_PT_E!T40+TI_RPI_IT_E!T40+TI_RPI_DU_E!T40+TI_RPI_PII_E!T40</f>
        <v>0</v>
      </c>
      <c r="U40" s="10">
        <f>TI_RPI_RI_E!U40+TI_RPI_BPI_E!U40+TI_RPI_PT_E!U40+TI_RPI_IT_E!U40+TI_RPI_DU_E!U40+TI_RPI_PII_E!U40</f>
        <v>0</v>
      </c>
      <c r="V40" s="10">
        <f>TI_RPI_RI_E!V40+TI_RPI_BPI_E!V40+TI_RPI_PT_E!V40+TI_RPI_IT_E!V40+TI_RPI_DU_E!V40+TI_RPI_PII_E!V40</f>
        <v>0</v>
      </c>
      <c r="W40" s="10">
        <f>TI_RPI_RI_E!W40+TI_RPI_BPI_E!W40+TI_RPI_PT_E!W40+TI_RPI_IT_E!W40+TI_RPI_DU_E!W40+TI_RPI_PII_E!W40</f>
        <v>0</v>
      </c>
      <c r="X40" s="10">
        <f>TI_RPI_RI_E!X40+TI_RPI_BPI_E!X40+TI_RPI_PT_E!X40+TI_RPI_IT_E!X40+TI_RPI_DU_E!X40+TI_RPI_PII_E!X40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TI_RPI_RI_E!C41+TI_RPI_BPI_E!C41+TI_RPI_PT_E!C41+TI_RPI_IT_E!C41+TI_RPI_DU_E!C41+TI_RPI_PII_E!C41</f>
        <v>0</v>
      </c>
      <c r="D41" s="10">
        <f>TI_RPI_RI_E!D41+TI_RPI_BPI_E!D41+TI_RPI_PT_E!D41+TI_RPI_IT_E!D41+TI_RPI_DU_E!D41+TI_RPI_PII_E!D41</f>
        <v>0</v>
      </c>
      <c r="E41" s="10">
        <f>TI_RPI_RI_E!E41+TI_RPI_BPI_E!E41+TI_RPI_PT_E!E41+TI_RPI_IT_E!E41+TI_RPI_DU_E!E41+TI_RPI_PII_E!E41</f>
        <v>0</v>
      </c>
      <c r="F41" s="10">
        <f>TI_RPI_RI_E!F41+TI_RPI_BPI_E!F41+TI_RPI_PT_E!F41+TI_RPI_IT_E!F41+TI_RPI_DU_E!F41+TI_RPI_PII_E!F41</f>
        <v>0</v>
      </c>
      <c r="G41" s="10">
        <f>TI_RPI_RI_E!G41+TI_RPI_BPI_E!G41+TI_RPI_PT_E!G41+TI_RPI_IT_E!G41+TI_RPI_DU_E!G41+TI_RPI_PII_E!G41</f>
        <v>0</v>
      </c>
      <c r="H41" s="10">
        <f>TI_RPI_RI_E!H41+TI_RPI_BPI_E!H41+TI_RPI_PT_E!H41+TI_RPI_IT_E!H41+TI_RPI_DU_E!H41+TI_RPI_PII_E!H41</f>
        <v>0</v>
      </c>
      <c r="I41" s="10">
        <f>TI_RPI_RI_E!I41+TI_RPI_BPI_E!I41+TI_RPI_PT_E!I41+TI_RPI_IT_E!I41+TI_RPI_DU_E!I41+TI_RPI_PII_E!I41</f>
        <v>0</v>
      </c>
      <c r="J41" s="10">
        <f>TI_RPI_RI_E!J41+TI_RPI_BPI_E!J41+TI_RPI_PT_E!J41+TI_RPI_IT_E!J41+TI_RPI_DU_E!J41+TI_RPI_PII_E!J41</f>
        <v>55.474290627687019</v>
      </c>
      <c r="K41" s="10">
        <f>TI_RPI_RI_E!K41+TI_RPI_BPI_E!K41+TI_RPI_PT_E!K41+TI_RPI_IT_E!K41+TI_RPI_DU_E!K41+TI_RPI_PII_E!K41</f>
        <v>55.45107480653482</v>
      </c>
      <c r="L41" s="10">
        <f>TI_RPI_RI_E!L41+TI_RPI_BPI_E!L41+TI_RPI_PT_E!L41+TI_RPI_IT_E!L41+TI_RPI_DU_E!L41+TI_RPI_PII_E!L41</f>
        <v>0</v>
      </c>
      <c r="M41" s="10">
        <f>TI_RPI_RI_E!M41+TI_RPI_BPI_E!M41+TI_RPI_PT_E!M41+TI_RPI_IT_E!M41+TI_RPI_DU_E!M41+TI_RPI_PII_E!M41</f>
        <v>0</v>
      </c>
      <c r="N41" s="10">
        <f>TI_RPI_RI_E!N41+TI_RPI_BPI_E!N41+TI_RPI_PT_E!N41+TI_RPI_IT_E!N41+TI_RPI_DU_E!N41+TI_RPI_PII_E!N41</f>
        <v>21.553740326741181</v>
      </c>
      <c r="O41" s="10">
        <f>TI_RPI_RI_E!O41+TI_RPI_BPI_E!O41+TI_RPI_PT_E!O41+TI_RPI_IT_E!O41+TI_RPI_DU_E!O41+TI_RPI_PII_E!O41</f>
        <v>45.16027515047292</v>
      </c>
      <c r="P41" s="10">
        <f>TI_RPI_RI_E!P41+TI_RPI_BPI_E!P41+TI_RPI_PT_E!P41+TI_RPI_IT_E!P41+TI_RPI_DU_E!P41+TI_RPI_PII_E!P41</f>
        <v>8.2110060189165939</v>
      </c>
      <c r="Q41" s="10">
        <f>TI_RPI_RI_E!Q41+TI_RPI_BPI_E!Q41+TI_RPI_PT_E!Q41+TI_RPI_IT_E!Q41+TI_RPI_DU_E!Q41+TI_RPI_PII_E!Q41</f>
        <v>14.369217540842648</v>
      </c>
      <c r="R41" s="10">
        <f>TI_RPI_RI_E!R41+TI_RPI_BPI_E!R41+TI_RPI_PT_E!R41+TI_RPI_IT_E!R41+TI_RPI_DU_E!R41+TI_RPI_PII_E!R41</f>
        <v>16.421840068787617</v>
      </c>
      <c r="S41" s="10">
        <f>TI_RPI_RI_E!S41+TI_RPI_BPI_E!S41+TI_RPI_PT_E!S41+TI_RPI_IT_E!S41+TI_RPI_DU_E!S41+TI_RPI_PII_E!S41</f>
        <v>0</v>
      </c>
      <c r="T41" s="10">
        <f>TI_RPI_RI_E!T41+TI_RPI_BPI_E!T41+TI_RPI_PT_E!T41+TI_RPI_IT_E!T41+TI_RPI_DU_E!T41+TI_RPI_PII_E!T41</f>
        <v>0</v>
      </c>
      <c r="U41" s="10">
        <f>TI_RPI_RI_E!U41+TI_RPI_BPI_E!U41+TI_RPI_PT_E!U41+TI_RPI_IT_E!U41+TI_RPI_DU_E!U41+TI_RPI_PII_E!U41</f>
        <v>0</v>
      </c>
      <c r="V41" s="10">
        <f>TI_RPI_RI_E!V41+TI_RPI_BPI_E!V41+TI_RPI_PT_E!V41+TI_RPI_IT_E!V41+TI_RPI_DU_E!V41+TI_RPI_PII_E!V41</f>
        <v>0</v>
      </c>
      <c r="W41" s="10">
        <f>TI_RPI_RI_E!W41+TI_RPI_BPI_E!W41+TI_RPI_PT_E!W41+TI_RPI_IT_E!W41+TI_RPI_DU_E!W41+TI_RPI_PII_E!W41</f>
        <v>0</v>
      </c>
      <c r="X41" s="10">
        <f>TI_RPI_RI_E!X41+TI_RPI_BPI_E!X41+TI_RPI_PT_E!X41+TI_RPI_IT_E!X41+TI_RPI_DU_E!X41+TI_RPI_PII_E!X41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TI_RPI_RI_E!C42+TI_RPI_BPI_E!C42+TI_RPI_PT_E!C42+TI_RPI_IT_E!C42+TI_RPI_DU_E!C42+TI_RPI_PII_E!C42</f>
        <v>0</v>
      </c>
      <c r="D42" s="10">
        <f>TI_RPI_RI_E!D42+TI_RPI_BPI_E!D42+TI_RPI_PT_E!D42+TI_RPI_IT_E!D42+TI_RPI_DU_E!D42+TI_RPI_PII_E!D42</f>
        <v>0</v>
      </c>
      <c r="E42" s="10">
        <f>TI_RPI_RI_E!E42+TI_RPI_BPI_E!E42+TI_RPI_PT_E!E42+TI_RPI_IT_E!E42+TI_RPI_DU_E!E42+TI_RPI_PII_E!E42</f>
        <v>0</v>
      </c>
      <c r="F42" s="10">
        <f>TI_RPI_RI_E!F42+TI_RPI_BPI_E!F42+TI_RPI_PT_E!F42+TI_RPI_IT_E!F42+TI_RPI_DU_E!F42+TI_RPI_PII_E!F42</f>
        <v>0</v>
      </c>
      <c r="G42" s="10">
        <f>TI_RPI_RI_E!G42+TI_RPI_BPI_E!G42+TI_RPI_PT_E!G42+TI_RPI_IT_E!G42+TI_RPI_DU_E!G42+TI_RPI_PII_E!G42</f>
        <v>0</v>
      </c>
      <c r="H42" s="10">
        <f>TI_RPI_RI_E!H42+TI_RPI_BPI_E!H42+TI_RPI_PT_E!H42+TI_RPI_IT_E!H42+TI_RPI_DU_E!H42+TI_RPI_PII_E!H42</f>
        <v>0</v>
      </c>
      <c r="I42" s="10">
        <f>TI_RPI_RI_E!I42+TI_RPI_BPI_E!I42+TI_RPI_PT_E!I42+TI_RPI_IT_E!I42+TI_RPI_DU_E!I42+TI_RPI_PII_E!I42</f>
        <v>0</v>
      </c>
      <c r="J42" s="10">
        <f>TI_RPI_RI_E!J42+TI_RPI_BPI_E!J42+TI_RPI_PT_E!J42+TI_RPI_IT_E!J42+TI_RPI_DU_E!J42+TI_RPI_PII_E!J42</f>
        <v>10.498022355975923</v>
      </c>
      <c r="K42" s="10">
        <f>TI_RPI_RI_E!K42+TI_RPI_BPI_E!K42+TI_RPI_PT_E!K42+TI_RPI_IT_E!K42+TI_RPI_DU_E!K42+TI_RPI_PII_E!K42</f>
        <v>136.47085124677557</v>
      </c>
      <c r="L42" s="10">
        <f>TI_RPI_RI_E!L42+TI_RPI_BPI_E!L42+TI_RPI_PT_E!L42+TI_RPI_IT_E!L42+TI_RPI_DU_E!L42+TI_RPI_PII_E!L42</f>
        <v>239.3379191745486</v>
      </c>
      <c r="M42" s="10">
        <f>TI_RPI_RI_E!M42+TI_RPI_BPI_E!M42+TI_RPI_PT_E!M42+TI_RPI_IT_E!M42+TI_RPI_DU_E!M42+TI_RPI_PII_E!M42</f>
        <v>256.13353396388652</v>
      </c>
      <c r="N42" s="10">
        <f>TI_RPI_RI_E!N42+TI_RPI_BPI_E!N42+TI_RPI_PT_E!N42+TI_RPI_IT_E!N42+TI_RPI_DU_E!N42+TI_RPI_PII_E!N42</f>
        <v>212.04496990541699</v>
      </c>
      <c r="O42" s="10">
        <f>TI_RPI_RI_E!O42+TI_RPI_BPI_E!O42+TI_RPI_PT_E!O42+TI_RPI_IT_E!O42+TI_RPI_DU_E!O42+TI_RPI_PII_E!O42</f>
        <v>411.49320722269982</v>
      </c>
      <c r="P42" s="10">
        <f>TI_RPI_RI_E!P42+TI_RPI_BPI_E!P42+TI_RPI_PT_E!P42+TI_RPI_IT_E!P42+TI_RPI_DU_E!P42+TI_RPI_PII_E!P42</f>
        <v>329.61444539982801</v>
      </c>
      <c r="Q42" s="10">
        <f>TI_RPI_RI_E!Q42+TI_RPI_BPI_E!Q42+TI_RPI_PT_E!Q42+TI_RPI_IT_E!Q42+TI_RPI_DU_E!Q42+TI_RPI_PII_E!Q42</f>
        <v>463.97970765262238</v>
      </c>
      <c r="R42" s="10">
        <f>TI_RPI_RI_E!R42+TI_RPI_BPI_E!R42+TI_RPI_PT_E!R42+TI_RPI_IT_E!R42+TI_RPI_DU_E!R42+TI_RPI_PII_E!R42</f>
        <v>363.20584694754939</v>
      </c>
      <c r="S42" s="10">
        <f>TI_RPI_RI_E!S42+TI_RPI_BPI_E!S42+TI_RPI_PT_E!S42+TI_RPI_IT_E!S42+TI_RPI_DU_E!S42+TI_RPI_PII_E!S42</f>
        <v>0</v>
      </c>
      <c r="T42" s="10">
        <f>TI_RPI_RI_E!T42+TI_RPI_BPI_E!T42+TI_RPI_PT_E!T42+TI_RPI_IT_E!T42+TI_RPI_DU_E!T42+TI_RPI_PII_E!T42</f>
        <v>0</v>
      </c>
      <c r="U42" s="10">
        <f>TI_RPI_RI_E!U42+TI_RPI_BPI_E!U42+TI_RPI_PT_E!U42+TI_RPI_IT_E!U42+TI_RPI_DU_E!U42+TI_RPI_PII_E!U42</f>
        <v>0</v>
      </c>
      <c r="V42" s="10">
        <f>TI_RPI_RI_E!V42+TI_RPI_BPI_E!V42+TI_RPI_PT_E!V42+TI_RPI_IT_E!V42+TI_RPI_DU_E!V42+TI_RPI_PII_E!V42</f>
        <v>0</v>
      </c>
      <c r="W42" s="10">
        <f>TI_RPI_RI_E!W42+TI_RPI_BPI_E!W42+TI_RPI_PT_E!W42+TI_RPI_IT_E!W42+TI_RPI_DU_E!W42+TI_RPI_PII_E!W42</f>
        <v>0</v>
      </c>
      <c r="X42" s="10">
        <f>TI_RPI_RI_E!X42+TI_RPI_BPI_E!X42+TI_RPI_PT_E!X42+TI_RPI_IT_E!X42+TI_RPI_DU_E!X42+TI_RPI_PII_E!X42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TI_RPI_RI_E!C43+TI_RPI_BPI_E!C43+TI_RPI_PT_E!C43+TI_RPI_IT_E!C43+TI_RPI_DU_E!C43+TI_RPI_PII_E!C43</f>
        <v>0</v>
      </c>
      <c r="D43" s="10">
        <f>TI_RPI_RI_E!D43+TI_RPI_BPI_E!D43+TI_RPI_PT_E!D43+TI_RPI_IT_E!D43+TI_RPI_DU_E!D43+TI_RPI_PII_E!D43</f>
        <v>0</v>
      </c>
      <c r="E43" s="10">
        <f>TI_RPI_RI_E!E43+TI_RPI_BPI_E!E43+TI_RPI_PT_E!E43+TI_RPI_IT_E!E43+TI_RPI_DU_E!E43+TI_RPI_PII_E!E43</f>
        <v>0</v>
      </c>
      <c r="F43" s="10">
        <f>TI_RPI_RI_E!F43+TI_RPI_BPI_E!F43+TI_RPI_PT_E!F43+TI_RPI_IT_E!F43+TI_RPI_DU_E!F43+TI_RPI_PII_E!F43</f>
        <v>0</v>
      </c>
      <c r="G43" s="10">
        <f>TI_RPI_RI_E!G43+TI_RPI_BPI_E!G43+TI_RPI_PT_E!G43+TI_RPI_IT_E!G43+TI_RPI_DU_E!G43+TI_RPI_PII_E!G43</f>
        <v>0</v>
      </c>
      <c r="H43" s="10">
        <f>TI_RPI_RI_E!H43+TI_RPI_BPI_E!H43+TI_RPI_PT_E!H43+TI_RPI_IT_E!H43+TI_RPI_DU_E!H43+TI_RPI_PII_E!H43</f>
        <v>0</v>
      </c>
      <c r="I43" s="10">
        <f>TI_RPI_RI_E!I43+TI_RPI_BPI_E!I43+TI_RPI_PT_E!I43+TI_RPI_IT_E!I43+TI_RPI_DU_E!I43+TI_RPI_PII_E!I43</f>
        <v>48.270765262252787</v>
      </c>
      <c r="J43" s="10">
        <f>TI_RPI_RI_E!J43+TI_RPI_BPI_E!J43+TI_RPI_PT_E!J43+TI_RPI_IT_E!J43+TI_RPI_DU_E!J43+TI_RPI_PII_E!J43</f>
        <v>28.757007738607061</v>
      </c>
      <c r="K43" s="10">
        <f>TI_RPI_RI_E!K43+TI_RPI_BPI_E!K43+TI_RPI_PT_E!K43+TI_RPI_IT_E!K43+TI_RPI_DU_E!K43+TI_RPI_PII_E!K43</f>
        <v>20.540670679277721</v>
      </c>
      <c r="L43" s="10">
        <f>TI_RPI_RI_E!L43+TI_RPI_BPI_E!L43+TI_RPI_PT_E!L43+TI_RPI_IT_E!L43+TI_RPI_DU_E!L43+TI_RPI_PII_E!L43</f>
        <v>38.000343938091142</v>
      </c>
      <c r="M43" s="10">
        <f>TI_RPI_RI_E!M43+TI_RPI_BPI_E!M43+TI_RPI_PT_E!M43+TI_RPI_IT_E!M43+TI_RPI_DU_E!M43+TI_RPI_PII_E!M43</f>
        <v>148.92037833190031</v>
      </c>
      <c r="N43" s="10">
        <f>TI_RPI_RI_E!N43+TI_RPI_BPI_E!N43+TI_RPI_PT_E!N43+TI_RPI_IT_E!N43+TI_RPI_DU_E!N43+TI_RPI_PII_E!N43</f>
        <v>115.0282029234738</v>
      </c>
      <c r="O43" s="10">
        <f>TI_RPI_RI_E!O43+TI_RPI_BPI_E!O43+TI_RPI_PT_E!O43+TI_RPI_IT_E!O43+TI_RPI_DU_E!O43+TI_RPI_PII_E!O43</f>
        <v>64.866723989681844</v>
      </c>
      <c r="P43" s="10">
        <f>TI_RPI_RI_E!P43+TI_RPI_BPI_E!P43+TI_RPI_PT_E!P43+TI_RPI_IT_E!P43+TI_RPI_DU_E!P43+TI_RPI_PII_E!P43</f>
        <v>0</v>
      </c>
      <c r="Q43" s="10">
        <f>TI_RPI_RI_E!Q43+TI_RPI_BPI_E!Q43+TI_RPI_PT_E!Q43+TI_RPI_IT_E!Q43+TI_RPI_DU_E!Q43+TI_RPI_PII_E!Q43</f>
        <v>101.3542562338779</v>
      </c>
      <c r="R43" s="10">
        <f>TI_RPI_RI_E!R43+TI_RPI_BPI_E!R43+TI_RPI_PT_E!R43+TI_RPI_IT_E!R43+TI_RPI_DU_E!R43+TI_RPI_PII_E!R43</f>
        <v>4.0541702493551162</v>
      </c>
      <c r="S43" s="10">
        <f>TI_RPI_RI_E!S43+TI_RPI_BPI_E!S43+TI_RPI_PT_E!S43+TI_RPI_IT_E!S43+TI_RPI_DU_E!S43+TI_RPI_PII_E!S43</f>
        <v>0</v>
      </c>
      <c r="T43" s="10">
        <f>TI_RPI_RI_E!T43+TI_RPI_BPI_E!T43+TI_RPI_PT_E!T43+TI_RPI_IT_E!T43+TI_RPI_DU_E!T43+TI_RPI_PII_E!T43</f>
        <v>0</v>
      </c>
      <c r="U43" s="10">
        <f>TI_RPI_RI_E!U43+TI_RPI_BPI_E!U43+TI_RPI_PT_E!U43+TI_RPI_IT_E!U43+TI_RPI_DU_E!U43+TI_RPI_PII_E!U43</f>
        <v>0</v>
      </c>
      <c r="V43" s="10">
        <f>TI_RPI_RI_E!V43+TI_RPI_BPI_E!V43+TI_RPI_PT_E!V43+TI_RPI_IT_E!V43+TI_RPI_DU_E!V43+TI_RPI_PII_E!V43</f>
        <v>0</v>
      </c>
      <c r="W43" s="10">
        <f>TI_RPI_RI_E!W43+TI_RPI_BPI_E!W43+TI_RPI_PT_E!W43+TI_RPI_IT_E!W43+TI_RPI_DU_E!W43+TI_RPI_PII_E!W43</f>
        <v>0</v>
      </c>
      <c r="X43" s="10">
        <f>TI_RPI_RI_E!X43+TI_RPI_BPI_E!X43+TI_RPI_PT_E!X43+TI_RPI_IT_E!X43+TI_RPI_DU_E!X43+TI_RPI_PII_E!X43</f>
        <v>0</v>
      </c>
    </row>
    <row r="44" spans="1:24" ht="11.25" customHeight="1" x14ac:dyDescent="0.2">
      <c r="A44" s="41" t="s">
        <v>75</v>
      </c>
      <c r="B44" s="9" t="s">
        <v>76</v>
      </c>
      <c r="C44" s="10">
        <f>TI_RPI_RI_E!C44+TI_RPI_BPI_E!C44+TI_RPI_PT_E!C44+TI_RPI_IT_E!C44+TI_RPI_DU_E!C44+TI_RPI_PII_E!C44</f>
        <v>0</v>
      </c>
      <c r="D44" s="10">
        <f>TI_RPI_RI_E!D44+TI_RPI_BPI_E!D44+TI_RPI_PT_E!D44+TI_RPI_IT_E!D44+TI_RPI_DU_E!D44+TI_RPI_PII_E!D44</f>
        <v>0</v>
      </c>
      <c r="E44" s="10">
        <f>TI_RPI_RI_E!E44+TI_RPI_BPI_E!E44+TI_RPI_PT_E!E44+TI_RPI_IT_E!E44+TI_RPI_DU_E!E44+TI_RPI_PII_E!E44</f>
        <v>0</v>
      </c>
      <c r="F44" s="10">
        <f>TI_RPI_RI_E!F44+TI_RPI_BPI_E!F44+TI_RPI_PT_E!F44+TI_RPI_IT_E!F44+TI_RPI_DU_E!F44+TI_RPI_PII_E!F44</f>
        <v>0</v>
      </c>
      <c r="G44" s="10">
        <f>TI_RPI_RI_E!G44+TI_RPI_BPI_E!G44+TI_RPI_PT_E!G44+TI_RPI_IT_E!G44+TI_RPI_DU_E!G44+TI_RPI_PII_E!G44</f>
        <v>0</v>
      </c>
      <c r="H44" s="10">
        <f>TI_RPI_RI_E!H44+TI_RPI_BPI_E!H44+TI_RPI_PT_E!H44+TI_RPI_IT_E!H44+TI_RPI_DU_E!H44+TI_RPI_PII_E!H44</f>
        <v>0</v>
      </c>
      <c r="I44" s="10">
        <f>TI_RPI_RI_E!I44+TI_RPI_BPI_E!I44+TI_RPI_PT_E!I44+TI_RPI_IT_E!I44+TI_RPI_DU_E!I44+TI_RPI_PII_E!I44</f>
        <v>27.98314703353396</v>
      </c>
      <c r="J44" s="10">
        <f>TI_RPI_RI_E!J44+TI_RPI_BPI_E!J44+TI_RPI_PT_E!J44+TI_RPI_IT_E!J44+TI_RPI_DU_E!J44+TI_RPI_PII_E!J44</f>
        <v>108.07291487532243</v>
      </c>
      <c r="K44" s="10">
        <f>TI_RPI_RI_E!K44+TI_RPI_BPI_E!K44+TI_RPI_PT_E!K44+TI_RPI_IT_E!K44+TI_RPI_DU_E!K44+TI_RPI_PII_E!K44</f>
        <v>171.75889939810833</v>
      </c>
      <c r="L44" s="10">
        <f>TI_RPI_RI_E!L44+TI_RPI_BPI_E!L44+TI_RPI_PT_E!L44+TI_RPI_IT_E!L44+TI_RPI_DU_E!L44+TI_RPI_PII_E!L44</f>
        <v>83.949527085124672</v>
      </c>
      <c r="M44" s="10">
        <f>TI_RPI_RI_E!M44+TI_RPI_BPI_E!M44+TI_RPI_PT_E!M44+TI_RPI_IT_E!M44+TI_RPI_DU_E!M44+TI_RPI_PII_E!M44</f>
        <v>64.850214961306961</v>
      </c>
      <c r="N44" s="10">
        <f>TI_RPI_RI_E!N44+TI_RPI_BPI_E!N44+TI_RPI_PT_E!N44+TI_RPI_IT_E!N44+TI_RPI_DU_E!N44+TI_RPI_PII_E!N44</f>
        <v>96.493723129836624</v>
      </c>
      <c r="O44" s="10">
        <f>TI_RPI_RI_E!O44+TI_RPI_BPI_E!O44+TI_RPI_PT_E!O44+TI_RPI_IT_E!O44+TI_RPI_DU_E!O44+TI_RPI_PII_E!O44</f>
        <v>152.20687876182285</v>
      </c>
      <c r="P44" s="10">
        <f>TI_RPI_RI_E!P44+TI_RPI_BPI_E!P44+TI_RPI_PT_E!P44+TI_RPI_IT_E!P44+TI_RPI_DU_E!P44+TI_RPI_PII_E!P44</f>
        <v>131.58693035253654</v>
      </c>
      <c r="Q44" s="10">
        <f>TI_RPI_RI_E!Q44+TI_RPI_BPI_E!Q44+TI_RPI_PT_E!Q44+TI_RPI_IT_E!Q44+TI_RPI_DU_E!Q44+TI_RPI_PII_E!Q44</f>
        <v>161.65159071367154</v>
      </c>
      <c r="R44" s="10">
        <f>TI_RPI_RI_E!R44+TI_RPI_BPI_E!R44+TI_RPI_PT_E!R44+TI_RPI_IT_E!R44+TI_RPI_DU_E!R44+TI_RPI_PII_E!R44</f>
        <v>219.9214101461736</v>
      </c>
      <c r="S44" s="10">
        <f>TI_RPI_RI_E!S44+TI_RPI_BPI_E!S44+TI_RPI_PT_E!S44+TI_RPI_IT_E!S44+TI_RPI_DU_E!S44+TI_RPI_PII_E!S44</f>
        <v>0</v>
      </c>
      <c r="T44" s="10">
        <f>TI_RPI_RI_E!T44+TI_RPI_BPI_E!T44+TI_RPI_PT_E!T44+TI_RPI_IT_E!T44+TI_RPI_DU_E!T44+TI_RPI_PII_E!T44</f>
        <v>0</v>
      </c>
      <c r="U44" s="10">
        <f>TI_RPI_RI_E!U44+TI_RPI_BPI_E!U44+TI_RPI_PT_E!U44+TI_RPI_IT_E!U44+TI_RPI_DU_E!U44+TI_RPI_PII_E!U44</f>
        <v>0</v>
      </c>
      <c r="V44" s="10">
        <f>TI_RPI_RI_E!V44+TI_RPI_BPI_E!V44+TI_RPI_PT_E!V44+TI_RPI_IT_E!V44+TI_RPI_DU_E!V44+TI_RPI_PII_E!V44</f>
        <v>0</v>
      </c>
      <c r="W44" s="10">
        <f>TI_RPI_RI_E!W44+TI_RPI_BPI_E!W44+TI_RPI_PT_E!W44+TI_RPI_IT_E!W44+TI_RPI_DU_E!W44+TI_RPI_PII_E!W44</f>
        <v>0</v>
      </c>
      <c r="X44" s="10">
        <f>TI_RPI_RI_E!X44+TI_RPI_BPI_E!X44+TI_RPI_PT_E!X44+TI_RPI_IT_E!X44+TI_RPI_DU_E!X44+TI_RPI_PII_E!X44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TI_RPI_RI_E!C45+TI_RPI_BPI_E!C45+TI_RPI_PT_E!C45+TI_RPI_IT_E!C45+TI_RPI_DU_E!C45+TI_RPI_PII_E!C45</f>
        <v>0</v>
      </c>
      <c r="D45" s="10">
        <f>TI_RPI_RI_E!D45+TI_RPI_BPI_E!D45+TI_RPI_PT_E!D45+TI_RPI_IT_E!D45+TI_RPI_DU_E!D45+TI_RPI_PII_E!D45</f>
        <v>0</v>
      </c>
      <c r="E45" s="10">
        <f>TI_RPI_RI_E!E45+TI_RPI_BPI_E!E45+TI_RPI_PT_E!E45+TI_RPI_IT_E!E45+TI_RPI_DU_E!E45+TI_RPI_PII_E!E45</f>
        <v>0</v>
      </c>
      <c r="F45" s="10">
        <f>TI_RPI_RI_E!F45+TI_RPI_BPI_E!F45+TI_RPI_PT_E!F45+TI_RPI_IT_E!F45+TI_RPI_DU_E!F45+TI_RPI_PII_E!F45</f>
        <v>0</v>
      </c>
      <c r="G45" s="10">
        <f>TI_RPI_RI_E!G45+TI_RPI_BPI_E!G45+TI_RPI_PT_E!G45+TI_RPI_IT_E!G45+TI_RPI_DU_E!G45+TI_RPI_PII_E!G45</f>
        <v>0</v>
      </c>
      <c r="H45" s="10">
        <f>TI_RPI_RI_E!H45+TI_RPI_BPI_E!H45+TI_RPI_PT_E!H45+TI_RPI_IT_E!H45+TI_RPI_DU_E!H45+TI_RPI_PII_E!H45</f>
        <v>0</v>
      </c>
      <c r="I45" s="10">
        <f>TI_RPI_RI_E!I45+TI_RPI_BPI_E!I45+TI_RPI_PT_E!I45+TI_RPI_IT_E!I45+TI_RPI_DU_E!I45+TI_RPI_PII_E!I45</f>
        <v>0</v>
      </c>
      <c r="J45" s="10">
        <f>TI_RPI_RI_E!J45+TI_RPI_BPI_E!J45+TI_RPI_PT_E!J45+TI_RPI_IT_E!J45+TI_RPI_DU_E!J45+TI_RPI_PII_E!J45</f>
        <v>0</v>
      </c>
      <c r="K45" s="10">
        <f>TI_RPI_RI_E!K45+TI_RPI_BPI_E!K45+TI_RPI_PT_E!K45+TI_RPI_IT_E!K45+TI_RPI_DU_E!K45+TI_RPI_PII_E!K45</f>
        <v>0</v>
      </c>
      <c r="L45" s="10">
        <f>TI_RPI_RI_E!L45+TI_RPI_BPI_E!L45+TI_RPI_PT_E!L45+TI_RPI_IT_E!L45+TI_RPI_DU_E!L45+TI_RPI_PII_E!L45</f>
        <v>0</v>
      </c>
      <c r="M45" s="10">
        <f>TI_RPI_RI_E!M45+TI_RPI_BPI_E!M45+TI_RPI_PT_E!M45+TI_RPI_IT_E!M45+TI_RPI_DU_E!M45+TI_RPI_PII_E!M45</f>
        <v>0</v>
      </c>
      <c r="N45" s="10">
        <f>TI_RPI_RI_E!N45+TI_RPI_BPI_E!N45+TI_RPI_PT_E!N45+TI_RPI_IT_E!N45+TI_RPI_DU_E!N45+TI_RPI_PII_E!N45</f>
        <v>0</v>
      </c>
      <c r="O45" s="10">
        <f>TI_RPI_RI_E!O45+TI_RPI_BPI_E!O45+TI_RPI_PT_E!O45+TI_RPI_IT_E!O45+TI_RPI_DU_E!O45+TI_RPI_PII_E!O45</f>
        <v>0</v>
      </c>
      <c r="P45" s="10">
        <f>TI_RPI_RI_E!P45+TI_RPI_BPI_E!P45+TI_RPI_PT_E!P45+TI_RPI_IT_E!P45+TI_RPI_DU_E!P45+TI_RPI_PII_E!P45</f>
        <v>0</v>
      </c>
      <c r="Q45" s="10">
        <f>TI_RPI_RI_E!Q45+TI_RPI_BPI_E!Q45+TI_RPI_PT_E!Q45+TI_RPI_IT_E!Q45+TI_RPI_DU_E!Q45+TI_RPI_PII_E!Q45</f>
        <v>0</v>
      </c>
      <c r="R45" s="10">
        <f>TI_RPI_RI_E!R45+TI_RPI_BPI_E!R45+TI_RPI_PT_E!R45+TI_RPI_IT_E!R45+TI_RPI_DU_E!R45+TI_RPI_PII_E!R45</f>
        <v>0</v>
      </c>
      <c r="S45" s="10">
        <f>TI_RPI_RI_E!S45+TI_RPI_BPI_E!S45+TI_RPI_PT_E!S45+TI_RPI_IT_E!S45+TI_RPI_DU_E!S45+TI_RPI_PII_E!S45</f>
        <v>0</v>
      </c>
      <c r="T45" s="10">
        <f>TI_RPI_RI_E!T45+TI_RPI_BPI_E!T45+TI_RPI_PT_E!T45+TI_RPI_IT_E!T45+TI_RPI_DU_E!T45+TI_RPI_PII_E!T45</f>
        <v>0</v>
      </c>
      <c r="U45" s="10">
        <f>TI_RPI_RI_E!U45+TI_RPI_BPI_E!U45+TI_RPI_PT_E!U45+TI_RPI_IT_E!U45+TI_RPI_DU_E!U45+TI_RPI_PII_E!U45</f>
        <v>0</v>
      </c>
      <c r="V45" s="10">
        <f>TI_RPI_RI_E!V45+TI_RPI_BPI_E!V45+TI_RPI_PT_E!V45+TI_RPI_IT_E!V45+TI_RPI_DU_E!V45+TI_RPI_PII_E!V45</f>
        <v>0</v>
      </c>
      <c r="W45" s="10">
        <f>TI_RPI_RI_E!W45+TI_RPI_BPI_E!W45+TI_RPI_PT_E!W45+TI_RPI_IT_E!W45+TI_RPI_DU_E!W45+TI_RPI_PII_E!W45</f>
        <v>0</v>
      </c>
      <c r="X45" s="10">
        <f>TI_RPI_RI_E!X45+TI_RPI_BPI_E!X45+TI_RPI_PT_E!X45+TI_RPI_IT_E!X45+TI_RPI_DU_E!X45+TI_RPI_PII_E!X45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TI_RPI_RI_E!C46+TI_RPI_BPI_E!C46+TI_RPI_PT_E!C46+TI_RPI_IT_E!C46+TI_RPI_DU_E!C46+TI_RPI_PII_E!C46</f>
        <v>0</v>
      </c>
      <c r="D46" s="10">
        <f>TI_RPI_RI_E!D46+TI_RPI_BPI_E!D46+TI_RPI_PT_E!D46+TI_RPI_IT_E!D46+TI_RPI_DU_E!D46+TI_RPI_PII_E!D46</f>
        <v>0</v>
      </c>
      <c r="E46" s="10">
        <f>TI_RPI_RI_E!E46+TI_RPI_BPI_E!E46+TI_RPI_PT_E!E46+TI_RPI_IT_E!E46+TI_RPI_DU_E!E46+TI_RPI_PII_E!E46</f>
        <v>0</v>
      </c>
      <c r="F46" s="10">
        <f>TI_RPI_RI_E!F46+TI_RPI_BPI_E!F46+TI_RPI_PT_E!F46+TI_RPI_IT_E!F46+TI_RPI_DU_E!F46+TI_RPI_PII_E!F46</f>
        <v>0</v>
      </c>
      <c r="G46" s="10">
        <f>TI_RPI_RI_E!G46+TI_RPI_BPI_E!G46+TI_RPI_PT_E!G46+TI_RPI_IT_E!G46+TI_RPI_DU_E!G46+TI_RPI_PII_E!G46</f>
        <v>0</v>
      </c>
      <c r="H46" s="10">
        <f>TI_RPI_RI_E!H46+TI_RPI_BPI_E!H46+TI_RPI_PT_E!H46+TI_RPI_IT_E!H46+TI_RPI_DU_E!H46+TI_RPI_PII_E!H46</f>
        <v>0</v>
      </c>
      <c r="I46" s="10">
        <f>TI_RPI_RI_E!I46+TI_RPI_BPI_E!I46+TI_RPI_PT_E!I46+TI_RPI_IT_E!I46+TI_RPI_DU_E!I46+TI_RPI_PII_E!I46</f>
        <v>0</v>
      </c>
      <c r="J46" s="10">
        <f>TI_RPI_RI_E!J46+TI_RPI_BPI_E!J46+TI_RPI_PT_E!J46+TI_RPI_IT_E!J46+TI_RPI_DU_E!J46+TI_RPI_PII_E!J46</f>
        <v>0</v>
      </c>
      <c r="K46" s="10">
        <f>TI_RPI_RI_E!K46+TI_RPI_BPI_E!K46+TI_RPI_PT_E!K46+TI_RPI_IT_E!K46+TI_RPI_DU_E!K46+TI_RPI_PII_E!K46</f>
        <v>0</v>
      </c>
      <c r="L46" s="10">
        <f>TI_RPI_RI_E!L46+TI_RPI_BPI_E!L46+TI_RPI_PT_E!L46+TI_RPI_IT_E!L46+TI_RPI_DU_E!L46+TI_RPI_PII_E!L46</f>
        <v>0</v>
      </c>
      <c r="M46" s="10">
        <f>TI_RPI_RI_E!M46+TI_RPI_BPI_E!M46+TI_RPI_PT_E!M46+TI_RPI_IT_E!M46+TI_RPI_DU_E!M46+TI_RPI_PII_E!M46</f>
        <v>0</v>
      </c>
      <c r="N46" s="10">
        <f>TI_RPI_RI_E!N46+TI_RPI_BPI_E!N46+TI_RPI_PT_E!N46+TI_RPI_IT_E!N46+TI_RPI_DU_E!N46+TI_RPI_PII_E!N46</f>
        <v>0</v>
      </c>
      <c r="O46" s="10">
        <f>TI_RPI_RI_E!O46+TI_RPI_BPI_E!O46+TI_RPI_PT_E!O46+TI_RPI_IT_E!O46+TI_RPI_DU_E!O46+TI_RPI_PII_E!O46</f>
        <v>0</v>
      </c>
      <c r="P46" s="10">
        <f>TI_RPI_RI_E!P46+TI_RPI_BPI_E!P46+TI_RPI_PT_E!P46+TI_RPI_IT_E!P46+TI_RPI_DU_E!P46+TI_RPI_PII_E!P46</f>
        <v>0</v>
      </c>
      <c r="Q46" s="10">
        <f>TI_RPI_RI_E!Q46+TI_RPI_BPI_E!Q46+TI_RPI_PT_E!Q46+TI_RPI_IT_E!Q46+TI_RPI_DU_E!Q46+TI_RPI_PII_E!Q46</f>
        <v>0</v>
      </c>
      <c r="R46" s="10">
        <f>TI_RPI_RI_E!R46+TI_RPI_BPI_E!R46+TI_RPI_PT_E!R46+TI_RPI_IT_E!R46+TI_RPI_DU_E!R46+TI_RPI_PII_E!R46</f>
        <v>0</v>
      </c>
      <c r="S46" s="10">
        <f>TI_RPI_RI_E!S46+TI_RPI_BPI_E!S46+TI_RPI_PT_E!S46+TI_RPI_IT_E!S46+TI_RPI_DU_E!S46+TI_RPI_PII_E!S46</f>
        <v>0</v>
      </c>
      <c r="T46" s="10">
        <f>TI_RPI_RI_E!T46+TI_RPI_BPI_E!T46+TI_RPI_PT_E!T46+TI_RPI_IT_E!T46+TI_RPI_DU_E!T46+TI_RPI_PII_E!T46</f>
        <v>0</v>
      </c>
      <c r="U46" s="10">
        <f>TI_RPI_RI_E!U46+TI_RPI_BPI_E!U46+TI_RPI_PT_E!U46+TI_RPI_IT_E!U46+TI_RPI_DU_E!U46+TI_RPI_PII_E!U46</f>
        <v>0</v>
      </c>
      <c r="V46" s="10">
        <f>TI_RPI_RI_E!V46+TI_RPI_BPI_E!V46+TI_RPI_PT_E!V46+TI_RPI_IT_E!V46+TI_RPI_DU_E!V46+TI_RPI_PII_E!V46</f>
        <v>0</v>
      </c>
      <c r="W46" s="10">
        <f>TI_RPI_RI_E!W46+TI_RPI_BPI_E!W46+TI_RPI_PT_E!W46+TI_RPI_IT_E!W46+TI_RPI_DU_E!W46+TI_RPI_PII_E!W46</f>
        <v>0</v>
      </c>
      <c r="X46" s="10">
        <f>TI_RPI_RI_E!X46+TI_RPI_BPI_E!X46+TI_RPI_PT_E!X46+TI_RPI_IT_E!X46+TI_RPI_DU_E!X46+TI_RPI_PII_E!X46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TI_RPI_RI_E!C47+TI_RPI_BPI_E!C47+TI_RPI_PT_E!C47+TI_RPI_IT_E!C47+TI_RPI_DU_E!C47+TI_RPI_PII_E!C47</f>
        <v>0</v>
      </c>
      <c r="D47" s="10">
        <f>TI_RPI_RI_E!D47+TI_RPI_BPI_E!D47+TI_RPI_PT_E!D47+TI_RPI_IT_E!D47+TI_RPI_DU_E!D47+TI_RPI_PII_E!D47</f>
        <v>0</v>
      </c>
      <c r="E47" s="10">
        <f>TI_RPI_RI_E!E47+TI_RPI_BPI_E!E47+TI_RPI_PT_E!E47+TI_RPI_IT_E!E47+TI_RPI_DU_E!E47+TI_RPI_PII_E!E47</f>
        <v>0</v>
      </c>
      <c r="F47" s="10">
        <f>TI_RPI_RI_E!F47+TI_RPI_BPI_E!F47+TI_RPI_PT_E!F47+TI_RPI_IT_E!F47+TI_RPI_DU_E!F47+TI_RPI_PII_E!F47</f>
        <v>0</v>
      </c>
      <c r="G47" s="10">
        <f>TI_RPI_RI_E!G47+TI_RPI_BPI_E!G47+TI_RPI_PT_E!G47+TI_RPI_IT_E!G47+TI_RPI_DU_E!G47+TI_RPI_PII_E!G47</f>
        <v>0</v>
      </c>
      <c r="H47" s="10">
        <f>TI_RPI_RI_E!H47+TI_RPI_BPI_E!H47+TI_RPI_PT_E!H47+TI_RPI_IT_E!H47+TI_RPI_DU_E!H47+TI_RPI_PII_E!H47</f>
        <v>0</v>
      </c>
      <c r="I47" s="10">
        <f>TI_RPI_RI_E!I47+TI_RPI_BPI_E!I47+TI_RPI_PT_E!I47+TI_RPI_IT_E!I47+TI_RPI_DU_E!I47+TI_RPI_PII_E!I47</f>
        <v>0</v>
      </c>
      <c r="J47" s="10">
        <f>TI_RPI_RI_E!J47+TI_RPI_BPI_E!J47+TI_RPI_PT_E!J47+TI_RPI_IT_E!J47+TI_RPI_DU_E!J47+TI_RPI_PII_E!J47</f>
        <v>0</v>
      </c>
      <c r="K47" s="10">
        <f>TI_RPI_RI_E!K47+TI_RPI_BPI_E!K47+TI_RPI_PT_E!K47+TI_RPI_IT_E!K47+TI_RPI_DU_E!K47+TI_RPI_PII_E!K47</f>
        <v>0</v>
      </c>
      <c r="L47" s="10">
        <f>TI_RPI_RI_E!L47+TI_RPI_BPI_E!L47+TI_RPI_PT_E!L47+TI_RPI_IT_E!L47+TI_RPI_DU_E!L47+TI_RPI_PII_E!L47</f>
        <v>0</v>
      </c>
      <c r="M47" s="10">
        <f>TI_RPI_RI_E!M47+TI_RPI_BPI_E!M47+TI_RPI_PT_E!M47+TI_RPI_IT_E!M47+TI_RPI_DU_E!M47+TI_RPI_PII_E!M47</f>
        <v>0</v>
      </c>
      <c r="N47" s="10">
        <f>TI_RPI_RI_E!N47+TI_RPI_BPI_E!N47+TI_RPI_PT_E!N47+TI_RPI_IT_E!N47+TI_RPI_DU_E!N47+TI_RPI_PII_E!N47</f>
        <v>0</v>
      </c>
      <c r="O47" s="10">
        <f>TI_RPI_RI_E!O47+TI_RPI_BPI_E!O47+TI_RPI_PT_E!O47+TI_RPI_IT_E!O47+TI_RPI_DU_E!O47+TI_RPI_PII_E!O47</f>
        <v>0</v>
      </c>
      <c r="P47" s="10">
        <f>TI_RPI_RI_E!P47+TI_RPI_BPI_E!P47+TI_RPI_PT_E!P47+TI_RPI_IT_E!P47+TI_RPI_DU_E!P47+TI_RPI_PII_E!P47</f>
        <v>0</v>
      </c>
      <c r="Q47" s="10">
        <f>TI_RPI_RI_E!Q47+TI_RPI_BPI_E!Q47+TI_RPI_PT_E!Q47+TI_RPI_IT_E!Q47+TI_RPI_DU_E!Q47+TI_RPI_PII_E!Q47</f>
        <v>0</v>
      </c>
      <c r="R47" s="10">
        <f>TI_RPI_RI_E!R47+TI_RPI_BPI_E!R47+TI_RPI_PT_E!R47+TI_RPI_IT_E!R47+TI_RPI_DU_E!R47+TI_RPI_PII_E!R47</f>
        <v>0</v>
      </c>
      <c r="S47" s="10">
        <f>TI_RPI_RI_E!S47+TI_RPI_BPI_E!S47+TI_RPI_PT_E!S47+TI_RPI_IT_E!S47+TI_RPI_DU_E!S47+TI_RPI_PII_E!S47</f>
        <v>0</v>
      </c>
      <c r="T47" s="10">
        <f>TI_RPI_RI_E!T47+TI_RPI_BPI_E!T47+TI_RPI_PT_E!T47+TI_RPI_IT_E!T47+TI_RPI_DU_E!T47+TI_RPI_PII_E!T47</f>
        <v>0</v>
      </c>
      <c r="U47" s="10">
        <f>TI_RPI_RI_E!U47+TI_RPI_BPI_E!U47+TI_RPI_PT_E!U47+TI_RPI_IT_E!U47+TI_RPI_DU_E!U47+TI_RPI_PII_E!U47</f>
        <v>0</v>
      </c>
      <c r="V47" s="10">
        <f>TI_RPI_RI_E!V47+TI_RPI_BPI_E!V47+TI_RPI_PT_E!V47+TI_RPI_IT_E!V47+TI_RPI_DU_E!V47+TI_RPI_PII_E!V47</f>
        <v>0</v>
      </c>
      <c r="W47" s="10">
        <f>TI_RPI_RI_E!W47+TI_RPI_BPI_E!W47+TI_RPI_PT_E!W47+TI_RPI_IT_E!W47+TI_RPI_DU_E!W47+TI_RPI_PII_E!W47</f>
        <v>0</v>
      </c>
      <c r="X47" s="10">
        <f>TI_RPI_RI_E!X47+TI_RPI_BPI_E!X47+TI_RPI_PT_E!X47+TI_RPI_IT_E!X47+TI_RPI_DU_E!X47+TI_RPI_PII_E!X47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TI_RPI_RI_E!C48+TI_RPI_BPI_E!C48+TI_RPI_PT_E!C48+TI_RPI_IT_E!C48+TI_RPI_DU_E!C48+TI_RPI_PII_E!C48</f>
        <v>0</v>
      </c>
      <c r="D48" s="10">
        <f>TI_RPI_RI_E!D48+TI_RPI_BPI_E!D48+TI_RPI_PT_E!D48+TI_RPI_IT_E!D48+TI_RPI_DU_E!D48+TI_RPI_PII_E!D48</f>
        <v>0</v>
      </c>
      <c r="E48" s="10">
        <f>TI_RPI_RI_E!E48+TI_RPI_BPI_E!E48+TI_RPI_PT_E!E48+TI_RPI_IT_E!E48+TI_RPI_DU_E!E48+TI_RPI_PII_E!E48</f>
        <v>0</v>
      </c>
      <c r="F48" s="10">
        <f>TI_RPI_RI_E!F48+TI_RPI_BPI_E!F48+TI_RPI_PT_E!F48+TI_RPI_IT_E!F48+TI_RPI_DU_E!F48+TI_RPI_PII_E!F48</f>
        <v>0</v>
      </c>
      <c r="G48" s="10">
        <f>TI_RPI_RI_E!G48+TI_RPI_BPI_E!G48+TI_RPI_PT_E!G48+TI_RPI_IT_E!G48+TI_RPI_DU_E!G48+TI_RPI_PII_E!G48</f>
        <v>0</v>
      </c>
      <c r="H48" s="10">
        <f>TI_RPI_RI_E!H48+TI_RPI_BPI_E!H48+TI_RPI_PT_E!H48+TI_RPI_IT_E!H48+TI_RPI_DU_E!H48+TI_RPI_PII_E!H48</f>
        <v>0</v>
      </c>
      <c r="I48" s="10">
        <f>TI_RPI_RI_E!I48+TI_RPI_BPI_E!I48+TI_RPI_PT_E!I48+TI_RPI_IT_E!I48+TI_RPI_DU_E!I48+TI_RPI_PII_E!I48</f>
        <v>0</v>
      </c>
      <c r="J48" s="10">
        <f>TI_RPI_RI_E!J48+TI_RPI_BPI_E!J48+TI_RPI_PT_E!J48+TI_RPI_IT_E!J48+TI_RPI_DU_E!J48+TI_RPI_PII_E!J48</f>
        <v>0</v>
      </c>
      <c r="K48" s="10">
        <f>TI_RPI_RI_E!K48+TI_RPI_BPI_E!K48+TI_RPI_PT_E!K48+TI_RPI_IT_E!K48+TI_RPI_DU_E!K48+TI_RPI_PII_E!K48</f>
        <v>0</v>
      </c>
      <c r="L48" s="10">
        <f>TI_RPI_RI_E!L48+TI_RPI_BPI_E!L48+TI_RPI_PT_E!L48+TI_RPI_IT_E!L48+TI_RPI_DU_E!L48+TI_RPI_PII_E!L48</f>
        <v>0</v>
      </c>
      <c r="M48" s="10">
        <f>TI_RPI_RI_E!M48+TI_RPI_BPI_E!M48+TI_RPI_PT_E!M48+TI_RPI_IT_E!M48+TI_RPI_DU_E!M48+TI_RPI_PII_E!M48</f>
        <v>0</v>
      </c>
      <c r="N48" s="10">
        <f>TI_RPI_RI_E!N48+TI_RPI_BPI_E!N48+TI_RPI_PT_E!N48+TI_RPI_IT_E!N48+TI_RPI_DU_E!N48+TI_RPI_PII_E!N48</f>
        <v>0</v>
      </c>
      <c r="O48" s="10">
        <f>TI_RPI_RI_E!O48+TI_RPI_BPI_E!O48+TI_RPI_PT_E!O48+TI_RPI_IT_E!O48+TI_RPI_DU_E!O48+TI_RPI_PII_E!O48</f>
        <v>0</v>
      </c>
      <c r="P48" s="10">
        <f>TI_RPI_RI_E!P48+TI_RPI_BPI_E!P48+TI_RPI_PT_E!P48+TI_RPI_IT_E!P48+TI_RPI_DU_E!P48+TI_RPI_PII_E!P48</f>
        <v>0</v>
      </c>
      <c r="Q48" s="10">
        <f>TI_RPI_RI_E!Q48+TI_RPI_BPI_E!Q48+TI_RPI_PT_E!Q48+TI_RPI_IT_E!Q48+TI_RPI_DU_E!Q48+TI_RPI_PII_E!Q48</f>
        <v>0</v>
      </c>
      <c r="R48" s="10">
        <f>TI_RPI_RI_E!R48+TI_RPI_BPI_E!R48+TI_RPI_PT_E!R48+TI_RPI_IT_E!R48+TI_RPI_DU_E!R48+TI_RPI_PII_E!R48</f>
        <v>0</v>
      </c>
      <c r="S48" s="10">
        <f>TI_RPI_RI_E!S48+TI_RPI_BPI_E!S48+TI_RPI_PT_E!S48+TI_RPI_IT_E!S48+TI_RPI_DU_E!S48+TI_RPI_PII_E!S48</f>
        <v>0</v>
      </c>
      <c r="T48" s="10">
        <f>TI_RPI_RI_E!T48+TI_RPI_BPI_E!T48+TI_RPI_PT_E!T48+TI_RPI_IT_E!T48+TI_RPI_DU_E!T48+TI_RPI_PII_E!T48</f>
        <v>0</v>
      </c>
      <c r="U48" s="10">
        <f>TI_RPI_RI_E!U48+TI_RPI_BPI_E!U48+TI_RPI_PT_E!U48+TI_RPI_IT_E!U48+TI_RPI_DU_E!U48+TI_RPI_PII_E!U48</f>
        <v>0</v>
      </c>
      <c r="V48" s="10">
        <f>TI_RPI_RI_E!V48+TI_RPI_BPI_E!V48+TI_RPI_PT_E!V48+TI_RPI_IT_E!V48+TI_RPI_DU_E!V48+TI_RPI_PII_E!V48</f>
        <v>6.5566638005159081</v>
      </c>
      <c r="W48" s="10">
        <f>TI_RPI_RI_E!W48+TI_RPI_BPI_E!W48+TI_RPI_PT_E!W48+TI_RPI_IT_E!W48+TI_RPI_DU_E!W48+TI_RPI_PII_E!W48</f>
        <v>0</v>
      </c>
      <c r="X48" s="10">
        <f>TI_RPI_RI_E!X48+TI_RPI_BPI_E!X48+TI_RPI_PT_E!X48+TI_RPI_IT_E!X48+TI_RPI_DU_E!X48+TI_RPI_PII_E!X48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TI_RPI_RI_E!C49+TI_RPI_BPI_E!C49+TI_RPI_PT_E!C49+TI_RPI_IT_E!C49+TI_RPI_DU_E!C49+TI_RPI_PII_E!C49</f>
        <v>0</v>
      </c>
      <c r="D49" s="10">
        <f>TI_RPI_RI_E!D49+TI_RPI_BPI_E!D49+TI_RPI_PT_E!D49+TI_RPI_IT_E!D49+TI_RPI_DU_E!D49+TI_RPI_PII_E!D49</f>
        <v>0</v>
      </c>
      <c r="E49" s="10">
        <f>TI_RPI_RI_E!E49+TI_RPI_BPI_E!E49+TI_RPI_PT_E!E49+TI_RPI_IT_E!E49+TI_RPI_DU_E!E49+TI_RPI_PII_E!E49</f>
        <v>0</v>
      </c>
      <c r="F49" s="10">
        <f>TI_RPI_RI_E!F49+TI_RPI_BPI_E!F49+TI_RPI_PT_E!F49+TI_RPI_IT_E!F49+TI_RPI_DU_E!F49+TI_RPI_PII_E!F49</f>
        <v>0</v>
      </c>
      <c r="G49" s="10">
        <f>TI_RPI_RI_E!G49+TI_RPI_BPI_E!G49+TI_RPI_PT_E!G49+TI_RPI_IT_E!G49+TI_RPI_DU_E!G49+TI_RPI_PII_E!G49</f>
        <v>0</v>
      </c>
      <c r="H49" s="10">
        <f>TI_RPI_RI_E!H49+TI_RPI_BPI_E!H49+TI_RPI_PT_E!H49+TI_RPI_IT_E!H49+TI_RPI_DU_E!H49+TI_RPI_PII_E!H49</f>
        <v>0</v>
      </c>
      <c r="I49" s="10">
        <f>TI_RPI_RI_E!I49+TI_RPI_BPI_E!I49+TI_RPI_PT_E!I49+TI_RPI_IT_E!I49+TI_RPI_DU_E!I49+TI_RPI_PII_E!I49</f>
        <v>0</v>
      </c>
      <c r="J49" s="10">
        <f>TI_RPI_RI_E!J49+TI_RPI_BPI_E!J49+TI_RPI_PT_E!J49+TI_RPI_IT_E!J49+TI_RPI_DU_E!J49+TI_RPI_PII_E!J49</f>
        <v>0</v>
      </c>
      <c r="K49" s="10">
        <f>TI_RPI_RI_E!K49+TI_RPI_BPI_E!K49+TI_RPI_PT_E!K49+TI_RPI_IT_E!K49+TI_RPI_DU_E!K49+TI_RPI_PII_E!K49</f>
        <v>0</v>
      </c>
      <c r="L49" s="10">
        <f>TI_RPI_RI_E!L49+TI_RPI_BPI_E!L49+TI_RPI_PT_E!L49+TI_RPI_IT_E!L49+TI_RPI_DU_E!L49+TI_RPI_PII_E!L49</f>
        <v>0</v>
      </c>
      <c r="M49" s="10">
        <f>TI_RPI_RI_E!M49+TI_RPI_BPI_E!M49+TI_RPI_PT_E!M49+TI_RPI_IT_E!M49+TI_RPI_DU_E!M49+TI_RPI_PII_E!M49</f>
        <v>0</v>
      </c>
      <c r="N49" s="10">
        <f>TI_RPI_RI_E!N49+TI_RPI_BPI_E!N49+TI_RPI_PT_E!N49+TI_RPI_IT_E!N49+TI_RPI_DU_E!N49+TI_RPI_PII_E!N49</f>
        <v>0</v>
      </c>
      <c r="O49" s="10">
        <f>TI_RPI_RI_E!O49+TI_RPI_BPI_E!O49+TI_RPI_PT_E!O49+TI_RPI_IT_E!O49+TI_RPI_DU_E!O49+TI_RPI_PII_E!O49</f>
        <v>0</v>
      </c>
      <c r="P49" s="10">
        <f>TI_RPI_RI_E!P49+TI_RPI_BPI_E!P49+TI_RPI_PT_E!P49+TI_RPI_IT_E!P49+TI_RPI_DU_E!P49+TI_RPI_PII_E!P49</f>
        <v>0</v>
      </c>
      <c r="Q49" s="10">
        <f>TI_RPI_RI_E!Q49+TI_RPI_BPI_E!Q49+TI_RPI_PT_E!Q49+TI_RPI_IT_E!Q49+TI_RPI_DU_E!Q49+TI_RPI_PII_E!Q49</f>
        <v>0</v>
      </c>
      <c r="R49" s="10">
        <f>TI_RPI_RI_E!R49+TI_RPI_BPI_E!R49+TI_RPI_PT_E!R49+TI_RPI_IT_E!R49+TI_RPI_DU_E!R49+TI_RPI_PII_E!R49</f>
        <v>0</v>
      </c>
      <c r="S49" s="10">
        <f>TI_RPI_RI_E!S49+TI_RPI_BPI_E!S49+TI_RPI_PT_E!S49+TI_RPI_IT_E!S49+TI_RPI_DU_E!S49+TI_RPI_PII_E!S49</f>
        <v>0</v>
      </c>
      <c r="T49" s="10">
        <f>TI_RPI_RI_E!T49+TI_RPI_BPI_E!T49+TI_RPI_PT_E!T49+TI_RPI_IT_E!T49+TI_RPI_DU_E!T49+TI_RPI_PII_E!T49</f>
        <v>0</v>
      </c>
      <c r="U49" s="10">
        <f>TI_RPI_RI_E!U49+TI_RPI_BPI_E!U49+TI_RPI_PT_E!U49+TI_RPI_IT_E!U49+TI_RPI_DU_E!U49+TI_RPI_PII_E!U49</f>
        <v>0</v>
      </c>
      <c r="V49" s="10">
        <f>TI_RPI_RI_E!V49+TI_RPI_BPI_E!V49+TI_RPI_PT_E!V49+TI_RPI_IT_E!V49+TI_RPI_DU_E!V49+TI_RPI_PII_E!V49</f>
        <v>0</v>
      </c>
      <c r="W49" s="10">
        <f>TI_RPI_RI_E!W49+TI_RPI_BPI_E!W49+TI_RPI_PT_E!W49+TI_RPI_IT_E!W49+TI_RPI_DU_E!W49+TI_RPI_PII_E!W49</f>
        <v>0</v>
      </c>
      <c r="X49" s="10">
        <f>TI_RPI_RI_E!X49+TI_RPI_BPI_E!X49+TI_RPI_PT_E!X49+TI_RPI_IT_E!X49+TI_RPI_DU_E!X49+TI_RPI_PII_E!X49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TI_RPI_RI_E!C50+TI_RPI_BPI_E!C50+TI_RPI_PT_E!C50+TI_RPI_IT_E!C50+TI_RPI_DU_E!C50+TI_RPI_PII_E!C50</f>
        <v>0</v>
      </c>
      <c r="D50" s="10">
        <f>TI_RPI_RI_E!D50+TI_RPI_BPI_E!D50+TI_RPI_PT_E!D50+TI_RPI_IT_E!D50+TI_RPI_DU_E!D50+TI_RPI_PII_E!D50</f>
        <v>0</v>
      </c>
      <c r="E50" s="10">
        <f>TI_RPI_RI_E!E50+TI_RPI_BPI_E!E50+TI_RPI_PT_E!E50+TI_RPI_IT_E!E50+TI_RPI_DU_E!E50+TI_RPI_PII_E!E50</f>
        <v>0</v>
      </c>
      <c r="F50" s="10">
        <f>TI_RPI_RI_E!F50+TI_RPI_BPI_E!F50+TI_RPI_PT_E!F50+TI_RPI_IT_E!F50+TI_RPI_DU_E!F50+TI_RPI_PII_E!F50</f>
        <v>0</v>
      </c>
      <c r="G50" s="10">
        <f>TI_RPI_RI_E!G50+TI_RPI_BPI_E!G50+TI_RPI_PT_E!G50+TI_RPI_IT_E!G50+TI_RPI_DU_E!G50+TI_RPI_PII_E!G50</f>
        <v>0</v>
      </c>
      <c r="H50" s="10">
        <f>TI_RPI_RI_E!H50+TI_RPI_BPI_E!H50+TI_RPI_PT_E!H50+TI_RPI_IT_E!H50+TI_RPI_DU_E!H50+TI_RPI_PII_E!H50</f>
        <v>159.74376612209801</v>
      </c>
      <c r="I50" s="10">
        <f>TI_RPI_RI_E!I50+TI_RPI_BPI_E!I50+TI_RPI_PT_E!I50+TI_RPI_IT_E!I50+TI_RPI_DU_E!I50+TI_RPI_PII_E!I50</f>
        <v>59.903955288048152</v>
      </c>
      <c r="J50" s="10">
        <f>TI_RPI_RI_E!J50+TI_RPI_BPI_E!J50+TI_RPI_PT_E!J50+TI_RPI_IT_E!J50+TI_RPI_DU_E!J50+TI_RPI_PII_E!J50</f>
        <v>409.96199484092858</v>
      </c>
      <c r="K50" s="10">
        <f>TI_RPI_RI_E!K50+TI_RPI_BPI_E!K50+TI_RPI_PT_E!K50+TI_RPI_IT_E!K50+TI_RPI_DU_E!K50+TI_RPI_PII_E!K50</f>
        <v>479.12244196044719</v>
      </c>
      <c r="L50" s="10">
        <f>TI_RPI_RI_E!L50+TI_RPI_BPI_E!L50+TI_RPI_PT_E!L50+TI_RPI_IT_E!L50+TI_RPI_DU_E!L50+TI_RPI_PII_E!L50</f>
        <v>74.015993121238182</v>
      </c>
      <c r="M50" s="10">
        <f>TI_RPI_RI_E!M50+TI_RPI_BPI_E!M50+TI_RPI_PT_E!M50+TI_RPI_IT_E!M50+TI_RPI_DU_E!M50+TI_RPI_PII_E!M50</f>
        <v>43.508856405846942</v>
      </c>
      <c r="N50" s="10">
        <f>TI_RPI_RI_E!N50+TI_RPI_BPI_E!N50+TI_RPI_PT_E!N50+TI_RPI_IT_E!N50+TI_RPI_DU_E!N50+TI_RPI_PII_E!N50</f>
        <v>3.1660361134995698</v>
      </c>
      <c r="O50" s="10">
        <f>TI_RPI_RI_E!O50+TI_RPI_BPI_E!O50+TI_RPI_PT_E!O50+TI_RPI_IT_E!O50+TI_RPI_DU_E!O50+TI_RPI_PII_E!O50</f>
        <v>44.137747205502997</v>
      </c>
      <c r="P50" s="10">
        <f>TI_RPI_RI_E!P50+TI_RPI_BPI_E!P50+TI_RPI_PT_E!P50+TI_RPI_IT_E!P50+TI_RPI_DU_E!P50+TI_RPI_PII_E!P50</f>
        <v>46.187962166809982</v>
      </c>
      <c r="Q50" s="10">
        <f>TI_RPI_RI_E!Q50+TI_RPI_BPI_E!Q50+TI_RPI_PT_E!Q50+TI_RPI_IT_E!Q50+TI_RPI_DU_E!Q50+TI_RPI_PII_E!Q50</f>
        <v>209.94548581255381</v>
      </c>
      <c r="R50" s="10">
        <f>TI_RPI_RI_E!R50+TI_RPI_BPI_E!R50+TI_RPI_PT_E!R50+TI_RPI_IT_E!R50+TI_RPI_DU_E!R50+TI_RPI_PII_E!R50</f>
        <v>35.690799656061898</v>
      </c>
      <c r="S50" s="10">
        <f>TI_RPI_RI_E!S50+TI_RPI_BPI_E!S50+TI_RPI_PT_E!S50+TI_RPI_IT_E!S50+TI_RPI_DU_E!S50+TI_RPI_PII_E!S50</f>
        <v>33.591229578675843</v>
      </c>
      <c r="T50" s="10">
        <f>TI_RPI_RI_E!T50+TI_RPI_BPI_E!T50+TI_RPI_PT_E!T50+TI_RPI_IT_E!T50+TI_RPI_DU_E!T50+TI_RPI_PII_E!T50</f>
        <v>90.778331900257939</v>
      </c>
      <c r="U50" s="10">
        <f>TI_RPI_RI_E!U50+TI_RPI_BPI_E!U50+TI_RPI_PT_E!U50+TI_RPI_IT_E!U50+TI_RPI_DU_E!U50+TI_RPI_PII_E!U50</f>
        <v>74.181427343078241</v>
      </c>
      <c r="V50" s="10">
        <f>TI_RPI_RI_E!V50+TI_RPI_BPI_E!V50+TI_RPI_PT_E!V50+TI_RPI_IT_E!V50+TI_RPI_DU_E!V50+TI_RPI_PII_E!V50</f>
        <v>33.73138435081686</v>
      </c>
      <c r="W50" s="10">
        <f>TI_RPI_RI_E!W50+TI_RPI_BPI_E!W50+TI_RPI_PT_E!W50+TI_RPI_IT_E!W50+TI_RPI_DU_E!W50+TI_RPI_PII_E!W50</f>
        <v>18.120894239036971</v>
      </c>
      <c r="X50" s="10">
        <f>TI_RPI_RI_E!X50+TI_RPI_BPI_E!X50+TI_RPI_PT_E!X50+TI_RPI_IT_E!X50+TI_RPI_DU_E!X50+TI_RPI_PII_E!X50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TI_RPI_RI_E!C51+TI_RPI_BPI_E!C51+TI_RPI_PT_E!C51+TI_RPI_IT_E!C51+TI_RPI_DU_E!C51+TI_RPI_PII_E!C51</f>
        <v>0</v>
      </c>
      <c r="D51" s="37">
        <f>TI_RPI_RI_E!D51+TI_RPI_BPI_E!D51+TI_RPI_PT_E!D51+TI_RPI_IT_E!D51+TI_RPI_DU_E!D51+TI_RPI_PII_E!D51</f>
        <v>0</v>
      </c>
      <c r="E51" s="37">
        <f>TI_RPI_RI_E!E51+TI_RPI_BPI_E!E51+TI_RPI_PT_E!E51+TI_RPI_IT_E!E51+TI_RPI_DU_E!E51+TI_RPI_PII_E!E51</f>
        <v>0</v>
      </c>
      <c r="F51" s="37">
        <f>TI_RPI_RI_E!F51+TI_RPI_BPI_E!F51+TI_RPI_PT_E!F51+TI_RPI_IT_E!F51+TI_RPI_DU_E!F51+TI_RPI_PII_E!F51</f>
        <v>0</v>
      </c>
      <c r="G51" s="37">
        <f>TI_RPI_RI_E!G51+TI_RPI_BPI_E!G51+TI_RPI_PT_E!G51+TI_RPI_IT_E!G51+TI_RPI_DU_E!G51+TI_RPI_PII_E!G51</f>
        <v>0</v>
      </c>
      <c r="H51" s="37">
        <f>TI_RPI_RI_E!H51+TI_RPI_BPI_E!H51+TI_RPI_PT_E!H51+TI_RPI_IT_E!H51+TI_RPI_DU_E!H51+TI_RPI_PII_E!H51</f>
        <v>0</v>
      </c>
      <c r="I51" s="37">
        <f>TI_RPI_RI_E!I51+TI_RPI_BPI_E!I51+TI_RPI_PT_E!I51+TI_RPI_IT_E!I51+TI_RPI_DU_E!I51+TI_RPI_PII_E!I51</f>
        <v>0</v>
      </c>
      <c r="J51" s="37">
        <f>TI_RPI_RI_E!J51+TI_RPI_BPI_E!J51+TI_RPI_PT_E!J51+TI_RPI_IT_E!J51+TI_RPI_DU_E!J51+TI_RPI_PII_E!J51</f>
        <v>0</v>
      </c>
      <c r="K51" s="37">
        <f>TI_RPI_RI_E!K51+TI_RPI_BPI_E!K51+TI_RPI_PT_E!K51+TI_RPI_IT_E!K51+TI_RPI_DU_E!K51+TI_RPI_PII_E!K51</f>
        <v>0</v>
      </c>
      <c r="L51" s="37">
        <f>TI_RPI_RI_E!L51+TI_RPI_BPI_E!L51+TI_RPI_PT_E!L51+TI_RPI_IT_E!L51+TI_RPI_DU_E!L51+TI_RPI_PII_E!L51</f>
        <v>0</v>
      </c>
      <c r="M51" s="37">
        <f>TI_RPI_RI_E!M51+TI_RPI_BPI_E!M51+TI_RPI_PT_E!M51+TI_RPI_IT_E!M51+TI_RPI_DU_E!M51+TI_RPI_PII_E!M51</f>
        <v>0</v>
      </c>
      <c r="N51" s="37">
        <f>TI_RPI_RI_E!N51+TI_RPI_BPI_E!N51+TI_RPI_PT_E!N51+TI_RPI_IT_E!N51+TI_RPI_DU_E!N51+TI_RPI_PII_E!N51</f>
        <v>0</v>
      </c>
      <c r="O51" s="37">
        <f>TI_RPI_RI_E!O51+TI_RPI_BPI_E!O51+TI_RPI_PT_E!O51+TI_RPI_IT_E!O51+TI_RPI_DU_E!O51+TI_RPI_PII_E!O51</f>
        <v>0</v>
      </c>
      <c r="P51" s="37">
        <f>TI_RPI_RI_E!P51+TI_RPI_BPI_E!P51+TI_RPI_PT_E!P51+TI_RPI_IT_E!P51+TI_RPI_DU_E!P51+TI_RPI_PII_E!P51</f>
        <v>0</v>
      </c>
      <c r="Q51" s="37">
        <f>TI_RPI_RI_E!Q51+TI_RPI_BPI_E!Q51+TI_RPI_PT_E!Q51+TI_RPI_IT_E!Q51+TI_RPI_DU_E!Q51+TI_RPI_PII_E!Q51</f>
        <v>0</v>
      </c>
      <c r="R51" s="37">
        <f>TI_RPI_RI_E!R51+TI_RPI_BPI_E!R51+TI_RPI_PT_E!R51+TI_RPI_IT_E!R51+TI_RPI_DU_E!R51+TI_RPI_PII_E!R51</f>
        <v>0</v>
      </c>
      <c r="S51" s="37">
        <f>TI_RPI_RI_E!S51+TI_RPI_BPI_E!S51+TI_RPI_PT_E!S51+TI_RPI_IT_E!S51+TI_RPI_DU_E!S51+TI_RPI_PII_E!S51</f>
        <v>0</v>
      </c>
      <c r="T51" s="37">
        <f>TI_RPI_RI_E!T51+TI_RPI_BPI_E!T51+TI_RPI_PT_E!T51+TI_RPI_IT_E!T51+TI_RPI_DU_E!T51+TI_RPI_PII_E!T51</f>
        <v>0</v>
      </c>
      <c r="U51" s="37">
        <f>TI_RPI_RI_E!U51+TI_RPI_BPI_E!U51+TI_RPI_PT_E!U51+TI_RPI_IT_E!U51+TI_RPI_DU_E!U51+TI_RPI_PII_E!U51</f>
        <v>0</v>
      </c>
      <c r="V51" s="37">
        <f>TI_RPI_RI_E!V51+TI_RPI_BPI_E!V51+TI_RPI_PT_E!V51+TI_RPI_IT_E!V51+TI_RPI_DU_E!V51+TI_RPI_PII_E!V51</f>
        <v>0</v>
      </c>
      <c r="W51" s="37">
        <f>TI_RPI_RI_E!W51+TI_RPI_BPI_E!W51+TI_RPI_PT_E!W51+TI_RPI_IT_E!W51+TI_RPI_DU_E!W51+TI_RPI_PII_E!W51</f>
        <v>0</v>
      </c>
      <c r="X51" s="37">
        <f>TI_RPI_RI_E!X51+TI_RPI_BPI_E!X51+TI_RPI_PT_E!X51+TI_RPI_IT_E!X51+TI_RPI_DU_E!X51+TI_RPI_PII_E!X51</f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f>TI_RPI_RI_E!C53+TI_RPI_BPI_E!C53+TI_RPI_PT_E!C53+TI_RPI_IT_E!C53+TI_RPI_DU_E!C53+TI_RPI_PII_E!C53</f>
        <v>0</v>
      </c>
      <c r="D53" s="10">
        <f>TI_RPI_RI_E!D53+TI_RPI_BPI_E!D53+TI_RPI_PT_E!D53+TI_RPI_IT_E!D53+TI_RPI_DU_E!D53+TI_RPI_PII_E!D53</f>
        <v>0</v>
      </c>
      <c r="E53" s="10">
        <f>TI_RPI_RI_E!E53+TI_RPI_BPI_E!E53+TI_RPI_PT_E!E53+TI_RPI_IT_E!E53+TI_RPI_DU_E!E53+TI_RPI_PII_E!E53</f>
        <v>0</v>
      </c>
      <c r="F53" s="10">
        <f>TI_RPI_RI_E!F53+TI_RPI_BPI_E!F53+TI_RPI_PT_E!F53+TI_RPI_IT_E!F53+TI_RPI_DU_E!F53+TI_RPI_PII_E!F53</f>
        <v>0</v>
      </c>
      <c r="G53" s="10">
        <f>TI_RPI_RI_E!G53+TI_RPI_BPI_E!G53+TI_RPI_PT_E!G53+TI_RPI_IT_E!G53+TI_RPI_DU_E!G53+TI_RPI_PII_E!G53</f>
        <v>0</v>
      </c>
      <c r="H53" s="10">
        <f>TI_RPI_RI_E!H53+TI_RPI_BPI_E!H53+TI_RPI_PT_E!H53+TI_RPI_IT_E!H53+TI_RPI_DU_E!H53+TI_RPI_PII_E!H53</f>
        <v>0</v>
      </c>
      <c r="I53" s="10">
        <f>TI_RPI_RI_E!I53+TI_RPI_BPI_E!I53+TI_RPI_PT_E!I53+TI_RPI_IT_E!I53+TI_RPI_DU_E!I53+TI_RPI_PII_E!I53</f>
        <v>0</v>
      </c>
      <c r="J53" s="10">
        <f>TI_RPI_RI_E!J53+TI_RPI_BPI_E!J53+TI_RPI_PT_E!J53+TI_RPI_IT_E!J53+TI_RPI_DU_E!J53+TI_RPI_PII_E!J53</f>
        <v>0</v>
      </c>
      <c r="K53" s="10">
        <f>TI_RPI_RI_E!K53+TI_RPI_BPI_E!K53+TI_RPI_PT_E!K53+TI_RPI_IT_E!K53+TI_RPI_DU_E!K53+TI_RPI_PII_E!K53</f>
        <v>0</v>
      </c>
      <c r="L53" s="10">
        <f>TI_RPI_RI_E!L53+TI_RPI_BPI_E!L53+TI_RPI_PT_E!L53+TI_RPI_IT_E!L53+TI_RPI_DU_E!L53+TI_RPI_PII_E!L53</f>
        <v>0</v>
      </c>
      <c r="M53" s="10">
        <f>TI_RPI_RI_E!M53+TI_RPI_BPI_E!M53+TI_RPI_PT_E!M53+TI_RPI_IT_E!M53+TI_RPI_DU_E!M53+TI_RPI_PII_E!M53</f>
        <v>0</v>
      </c>
      <c r="N53" s="10">
        <f>TI_RPI_RI_E!N53+TI_RPI_BPI_E!N53+TI_RPI_PT_E!N53+TI_RPI_IT_E!N53+TI_RPI_DU_E!N53+TI_RPI_PII_E!N53</f>
        <v>0</v>
      </c>
      <c r="O53" s="10">
        <f>TI_RPI_RI_E!O53+TI_RPI_BPI_E!O53+TI_RPI_PT_E!O53+TI_RPI_IT_E!O53+TI_RPI_DU_E!O53+TI_RPI_PII_E!O53</f>
        <v>0</v>
      </c>
      <c r="P53" s="10">
        <f>TI_RPI_RI_E!P53+TI_RPI_BPI_E!P53+TI_RPI_PT_E!P53+TI_RPI_IT_E!P53+TI_RPI_DU_E!P53+TI_RPI_PII_E!P53</f>
        <v>0</v>
      </c>
      <c r="Q53" s="10">
        <f>TI_RPI_RI_E!Q53+TI_RPI_BPI_E!Q53+TI_RPI_PT_E!Q53+TI_RPI_IT_E!Q53+TI_RPI_DU_E!Q53+TI_RPI_PII_E!Q53</f>
        <v>0</v>
      </c>
      <c r="R53" s="10">
        <f>TI_RPI_RI_E!R53+TI_RPI_BPI_E!R53+TI_RPI_PT_E!R53+TI_RPI_IT_E!R53+TI_RPI_DU_E!R53+TI_RPI_PII_E!R53</f>
        <v>0</v>
      </c>
      <c r="S53" s="10">
        <f>TI_RPI_RI_E!S53+TI_RPI_BPI_E!S53+TI_RPI_PT_E!S53+TI_RPI_IT_E!S53+TI_RPI_DU_E!S53+TI_RPI_PII_E!S53</f>
        <v>0</v>
      </c>
      <c r="T53" s="10">
        <f>TI_RPI_RI_E!T53+TI_RPI_BPI_E!T53+TI_RPI_PT_E!T53+TI_RPI_IT_E!T53+TI_RPI_DU_E!T53+TI_RPI_PII_E!T53</f>
        <v>0</v>
      </c>
      <c r="U53" s="10">
        <f>TI_RPI_RI_E!U53+TI_RPI_BPI_E!U53+TI_RPI_PT_E!U53+TI_RPI_IT_E!U53+TI_RPI_DU_E!U53+TI_RPI_PII_E!U53</f>
        <v>0</v>
      </c>
      <c r="V53" s="10">
        <f>TI_RPI_RI_E!V53+TI_RPI_BPI_E!V53+TI_RPI_PT_E!V53+TI_RPI_IT_E!V53+TI_RPI_DU_E!V53+TI_RPI_PII_E!V53</f>
        <v>0</v>
      </c>
      <c r="W53" s="10">
        <f>TI_RPI_RI_E!W53+TI_RPI_BPI_E!W53+TI_RPI_PT_E!W53+TI_RPI_IT_E!W53+TI_RPI_DU_E!W53+TI_RPI_PII_E!W53</f>
        <v>0</v>
      </c>
      <c r="X53" s="10">
        <f>TI_RPI_RI_E!X53+TI_RPI_BPI_E!X53+TI_RPI_PT_E!X53+TI_RPI_IT_E!X53+TI_RPI_DU_E!X53+TI_RPI_PII_E!X53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TI_RPI_RI_E!C54+TI_RPI_BPI_E!C54+TI_RPI_PT_E!C54+TI_RPI_IT_E!C54+TI_RPI_DU_E!C54+TI_RPI_PII_E!C54</f>
        <v>0</v>
      </c>
      <c r="D54" s="10">
        <f>TI_RPI_RI_E!D54+TI_RPI_BPI_E!D54+TI_RPI_PT_E!D54+TI_RPI_IT_E!D54+TI_RPI_DU_E!D54+TI_RPI_PII_E!D54</f>
        <v>0</v>
      </c>
      <c r="E54" s="10">
        <f>TI_RPI_RI_E!E54+TI_RPI_BPI_E!E54+TI_RPI_PT_E!E54+TI_RPI_IT_E!E54+TI_RPI_DU_E!E54+TI_RPI_PII_E!E54</f>
        <v>0</v>
      </c>
      <c r="F54" s="10">
        <f>TI_RPI_RI_E!F54+TI_RPI_BPI_E!F54+TI_RPI_PT_E!F54+TI_RPI_IT_E!F54+TI_RPI_DU_E!F54+TI_RPI_PII_E!F54</f>
        <v>0</v>
      </c>
      <c r="G54" s="10">
        <f>TI_RPI_RI_E!G54+TI_RPI_BPI_E!G54+TI_RPI_PT_E!G54+TI_RPI_IT_E!G54+TI_RPI_DU_E!G54+TI_RPI_PII_E!G54</f>
        <v>0</v>
      </c>
      <c r="H54" s="10">
        <f>TI_RPI_RI_E!H54+TI_RPI_BPI_E!H54+TI_RPI_PT_E!H54+TI_RPI_IT_E!H54+TI_RPI_DU_E!H54+TI_RPI_PII_E!H54</f>
        <v>0</v>
      </c>
      <c r="I54" s="10">
        <f>TI_RPI_RI_E!I54+TI_RPI_BPI_E!I54+TI_RPI_PT_E!I54+TI_RPI_IT_E!I54+TI_RPI_DU_E!I54+TI_RPI_PII_E!I54</f>
        <v>0</v>
      </c>
      <c r="J54" s="10">
        <f>TI_RPI_RI_E!J54+TI_RPI_BPI_E!J54+TI_RPI_PT_E!J54+TI_RPI_IT_E!J54+TI_RPI_DU_E!J54+TI_RPI_PII_E!J54</f>
        <v>0</v>
      </c>
      <c r="K54" s="10">
        <f>TI_RPI_RI_E!K54+TI_RPI_BPI_E!K54+TI_RPI_PT_E!K54+TI_RPI_IT_E!K54+TI_RPI_DU_E!K54+TI_RPI_PII_E!K54</f>
        <v>0</v>
      </c>
      <c r="L54" s="10">
        <f>TI_RPI_RI_E!L54+TI_RPI_BPI_E!L54+TI_RPI_PT_E!L54+TI_RPI_IT_E!L54+TI_RPI_DU_E!L54+TI_RPI_PII_E!L54</f>
        <v>0</v>
      </c>
      <c r="M54" s="10">
        <f>TI_RPI_RI_E!M54+TI_RPI_BPI_E!M54+TI_RPI_PT_E!M54+TI_RPI_IT_E!M54+TI_RPI_DU_E!M54+TI_RPI_PII_E!M54</f>
        <v>0</v>
      </c>
      <c r="N54" s="10">
        <f>TI_RPI_RI_E!N54+TI_RPI_BPI_E!N54+TI_RPI_PT_E!N54+TI_RPI_IT_E!N54+TI_RPI_DU_E!N54+TI_RPI_PII_E!N54</f>
        <v>0</v>
      </c>
      <c r="O54" s="10">
        <f>TI_RPI_RI_E!O54+TI_RPI_BPI_E!O54+TI_RPI_PT_E!O54+TI_RPI_IT_E!O54+TI_RPI_DU_E!O54+TI_RPI_PII_E!O54</f>
        <v>0</v>
      </c>
      <c r="P54" s="10">
        <f>TI_RPI_RI_E!P54+TI_RPI_BPI_E!P54+TI_RPI_PT_E!P54+TI_RPI_IT_E!P54+TI_RPI_DU_E!P54+TI_RPI_PII_E!P54</f>
        <v>0</v>
      </c>
      <c r="Q54" s="10">
        <f>TI_RPI_RI_E!Q54+TI_RPI_BPI_E!Q54+TI_RPI_PT_E!Q54+TI_RPI_IT_E!Q54+TI_RPI_DU_E!Q54+TI_RPI_PII_E!Q54</f>
        <v>0</v>
      </c>
      <c r="R54" s="10">
        <f>TI_RPI_RI_E!R54+TI_RPI_BPI_E!R54+TI_RPI_PT_E!R54+TI_RPI_IT_E!R54+TI_RPI_DU_E!R54+TI_RPI_PII_E!R54</f>
        <v>0</v>
      </c>
      <c r="S54" s="10">
        <f>TI_RPI_RI_E!S54+TI_RPI_BPI_E!S54+TI_RPI_PT_E!S54+TI_RPI_IT_E!S54+TI_RPI_DU_E!S54+TI_RPI_PII_E!S54</f>
        <v>0</v>
      </c>
      <c r="T54" s="10">
        <f>TI_RPI_RI_E!T54+TI_RPI_BPI_E!T54+TI_RPI_PT_E!T54+TI_RPI_IT_E!T54+TI_RPI_DU_E!T54+TI_RPI_PII_E!T54</f>
        <v>0</v>
      </c>
      <c r="U54" s="10">
        <f>TI_RPI_RI_E!U54+TI_RPI_BPI_E!U54+TI_RPI_PT_E!U54+TI_RPI_IT_E!U54+TI_RPI_DU_E!U54+TI_RPI_PII_E!U54</f>
        <v>0</v>
      </c>
      <c r="V54" s="10">
        <f>TI_RPI_RI_E!V54+TI_RPI_BPI_E!V54+TI_RPI_PT_E!V54+TI_RPI_IT_E!V54+TI_RPI_DU_E!V54+TI_RPI_PII_E!V54</f>
        <v>0</v>
      </c>
      <c r="W54" s="10">
        <f>TI_RPI_RI_E!W54+TI_RPI_BPI_E!W54+TI_RPI_PT_E!W54+TI_RPI_IT_E!W54+TI_RPI_DU_E!W54+TI_RPI_PII_E!W54</f>
        <v>0</v>
      </c>
      <c r="X54" s="10">
        <f>TI_RPI_RI_E!X54+TI_RPI_BPI_E!X54+TI_RPI_PT_E!X54+TI_RPI_IT_E!X54+TI_RPI_DU_E!X54+TI_RPI_PII_E!X54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TI_RPI_RI_E!C55+TI_RPI_BPI_E!C55+TI_RPI_PT_E!C55+TI_RPI_IT_E!C55+TI_RPI_DU_E!C55+TI_RPI_PII_E!C55</f>
        <v>0</v>
      </c>
      <c r="D55" s="10">
        <f>TI_RPI_RI_E!D55+TI_RPI_BPI_E!D55+TI_RPI_PT_E!D55+TI_RPI_IT_E!D55+TI_RPI_DU_E!D55+TI_RPI_PII_E!D55</f>
        <v>0</v>
      </c>
      <c r="E55" s="10">
        <f>TI_RPI_RI_E!E55+TI_RPI_BPI_E!E55+TI_RPI_PT_E!E55+TI_RPI_IT_E!E55+TI_RPI_DU_E!E55+TI_RPI_PII_E!E55</f>
        <v>0</v>
      </c>
      <c r="F55" s="10">
        <f>TI_RPI_RI_E!F55+TI_RPI_BPI_E!F55+TI_RPI_PT_E!F55+TI_RPI_IT_E!F55+TI_RPI_DU_E!F55+TI_RPI_PII_E!F55</f>
        <v>0</v>
      </c>
      <c r="G55" s="10">
        <f>TI_RPI_RI_E!G55+TI_RPI_BPI_E!G55+TI_RPI_PT_E!G55+TI_RPI_IT_E!G55+TI_RPI_DU_E!G55+TI_RPI_PII_E!G55</f>
        <v>0</v>
      </c>
      <c r="H55" s="10">
        <f>TI_RPI_RI_E!H55+TI_RPI_BPI_E!H55+TI_RPI_PT_E!H55+TI_RPI_IT_E!H55+TI_RPI_DU_E!H55+TI_RPI_PII_E!H55</f>
        <v>0</v>
      </c>
      <c r="I55" s="10">
        <f>TI_RPI_RI_E!I55+TI_RPI_BPI_E!I55+TI_RPI_PT_E!I55+TI_RPI_IT_E!I55+TI_RPI_DU_E!I55+TI_RPI_PII_E!I55</f>
        <v>0</v>
      </c>
      <c r="J55" s="10">
        <f>TI_RPI_RI_E!J55+TI_RPI_BPI_E!J55+TI_RPI_PT_E!J55+TI_RPI_IT_E!J55+TI_RPI_DU_E!J55+TI_RPI_PII_E!J55</f>
        <v>0</v>
      </c>
      <c r="K55" s="10">
        <f>TI_RPI_RI_E!K55+TI_RPI_BPI_E!K55+TI_RPI_PT_E!K55+TI_RPI_IT_E!K55+TI_RPI_DU_E!K55+TI_RPI_PII_E!K55</f>
        <v>0</v>
      </c>
      <c r="L55" s="10">
        <f>TI_RPI_RI_E!L55+TI_RPI_BPI_E!L55+TI_RPI_PT_E!L55+TI_RPI_IT_E!L55+TI_RPI_DU_E!L55+TI_RPI_PII_E!L55</f>
        <v>0</v>
      </c>
      <c r="M55" s="10">
        <f>TI_RPI_RI_E!M55+TI_RPI_BPI_E!M55+TI_RPI_PT_E!M55+TI_RPI_IT_E!M55+TI_RPI_DU_E!M55+TI_RPI_PII_E!M55</f>
        <v>0</v>
      </c>
      <c r="N55" s="10">
        <f>TI_RPI_RI_E!N55+TI_RPI_BPI_E!N55+TI_RPI_PT_E!N55+TI_RPI_IT_E!N55+TI_RPI_DU_E!N55+TI_RPI_PII_E!N55</f>
        <v>0</v>
      </c>
      <c r="O55" s="10">
        <f>TI_RPI_RI_E!O55+TI_RPI_BPI_E!O55+TI_RPI_PT_E!O55+TI_RPI_IT_E!O55+TI_RPI_DU_E!O55+TI_RPI_PII_E!O55</f>
        <v>0</v>
      </c>
      <c r="P55" s="10">
        <f>TI_RPI_RI_E!P55+TI_RPI_BPI_E!P55+TI_RPI_PT_E!P55+TI_RPI_IT_E!P55+TI_RPI_DU_E!P55+TI_RPI_PII_E!P55</f>
        <v>0</v>
      </c>
      <c r="Q55" s="10">
        <f>TI_RPI_RI_E!Q55+TI_RPI_BPI_E!Q55+TI_RPI_PT_E!Q55+TI_RPI_IT_E!Q55+TI_RPI_DU_E!Q55+TI_RPI_PII_E!Q55</f>
        <v>0</v>
      </c>
      <c r="R55" s="10">
        <f>TI_RPI_RI_E!R55+TI_RPI_BPI_E!R55+TI_RPI_PT_E!R55+TI_RPI_IT_E!R55+TI_RPI_DU_E!R55+TI_RPI_PII_E!R55</f>
        <v>0</v>
      </c>
      <c r="S55" s="10">
        <f>TI_RPI_RI_E!S55+TI_RPI_BPI_E!S55+TI_RPI_PT_E!S55+TI_RPI_IT_E!S55+TI_RPI_DU_E!S55+TI_RPI_PII_E!S55</f>
        <v>0</v>
      </c>
      <c r="T55" s="10">
        <f>TI_RPI_RI_E!T55+TI_RPI_BPI_E!T55+TI_RPI_PT_E!T55+TI_RPI_IT_E!T55+TI_RPI_DU_E!T55+TI_RPI_PII_E!T55</f>
        <v>0</v>
      </c>
      <c r="U55" s="10">
        <f>TI_RPI_RI_E!U55+TI_RPI_BPI_E!U55+TI_RPI_PT_E!U55+TI_RPI_IT_E!U55+TI_RPI_DU_E!U55+TI_RPI_PII_E!U55</f>
        <v>0</v>
      </c>
      <c r="V55" s="10">
        <f>TI_RPI_RI_E!V55+TI_RPI_BPI_E!V55+TI_RPI_PT_E!V55+TI_RPI_IT_E!V55+TI_RPI_DU_E!V55+TI_RPI_PII_E!V55</f>
        <v>0</v>
      </c>
      <c r="W55" s="10">
        <f>TI_RPI_RI_E!W55+TI_RPI_BPI_E!W55+TI_RPI_PT_E!W55+TI_RPI_IT_E!W55+TI_RPI_DU_E!W55+TI_RPI_PII_E!W55</f>
        <v>0</v>
      </c>
      <c r="X55" s="10">
        <f>TI_RPI_RI_E!X55+TI_RPI_BPI_E!X55+TI_RPI_PT_E!X55+TI_RPI_IT_E!X55+TI_RPI_DU_E!X55+TI_RPI_PII_E!X55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TI_RPI_RI_E!C56+TI_RPI_BPI_E!C56+TI_RPI_PT_E!C56+TI_RPI_IT_E!C56+TI_RPI_DU_E!C56+TI_RPI_PII_E!C56</f>
        <v>0</v>
      </c>
      <c r="D56" s="10">
        <f>TI_RPI_RI_E!D56+TI_RPI_BPI_E!D56+TI_RPI_PT_E!D56+TI_RPI_IT_E!D56+TI_RPI_DU_E!D56+TI_RPI_PII_E!D56</f>
        <v>0</v>
      </c>
      <c r="E56" s="10">
        <f>TI_RPI_RI_E!E56+TI_RPI_BPI_E!E56+TI_RPI_PT_E!E56+TI_RPI_IT_E!E56+TI_RPI_DU_E!E56+TI_RPI_PII_E!E56</f>
        <v>0</v>
      </c>
      <c r="F56" s="10">
        <f>TI_RPI_RI_E!F56+TI_RPI_BPI_E!F56+TI_RPI_PT_E!F56+TI_RPI_IT_E!F56+TI_RPI_DU_E!F56+TI_RPI_PII_E!F56</f>
        <v>0</v>
      </c>
      <c r="G56" s="10">
        <f>TI_RPI_RI_E!G56+TI_RPI_BPI_E!G56+TI_RPI_PT_E!G56+TI_RPI_IT_E!G56+TI_RPI_DU_E!G56+TI_RPI_PII_E!G56</f>
        <v>0</v>
      </c>
      <c r="H56" s="10">
        <f>TI_RPI_RI_E!H56+TI_RPI_BPI_E!H56+TI_RPI_PT_E!H56+TI_RPI_IT_E!H56+TI_RPI_DU_E!H56+TI_RPI_PII_E!H56</f>
        <v>0</v>
      </c>
      <c r="I56" s="10">
        <f>TI_RPI_RI_E!I56+TI_RPI_BPI_E!I56+TI_RPI_PT_E!I56+TI_RPI_IT_E!I56+TI_RPI_DU_E!I56+TI_RPI_PII_E!I56</f>
        <v>0</v>
      </c>
      <c r="J56" s="10">
        <f>TI_RPI_RI_E!J56+TI_RPI_BPI_E!J56+TI_RPI_PT_E!J56+TI_RPI_IT_E!J56+TI_RPI_DU_E!J56+TI_RPI_PII_E!J56</f>
        <v>0</v>
      </c>
      <c r="K56" s="10">
        <f>TI_RPI_RI_E!K56+TI_RPI_BPI_E!K56+TI_RPI_PT_E!K56+TI_RPI_IT_E!K56+TI_RPI_DU_E!K56+TI_RPI_PII_E!K56</f>
        <v>0</v>
      </c>
      <c r="L56" s="10">
        <f>TI_RPI_RI_E!L56+TI_RPI_BPI_E!L56+TI_RPI_PT_E!L56+TI_RPI_IT_E!L56+TI_RPI_DU_E!L56+TI_RPI_PII_E!L56</f>
        <v>0</v>
      </c>
      <c r="M56" s="10">
        <f>TI_RPI_RI_E!M56+TI_RPI_BPI_E!M56+TI_RPI_PT_E!M56+TI_RPI_IT_E!M56+TI_RPI_DU_E!M56+TI_RPI_PII_E!M56</f>
        <v>0</v>
      </c>
      <c r="N56" s="10">
        <f>TI_RPI_RI_E!N56+TI_RPI_BPI_E!N56+TI_RPI_PT_E!N56+TI_RPI_IT_E!N56+TI_RPI_DU_E!N56+TI_RPI_PII_E!N56</f>
        <v>0</v>
      </c>
      <c r="O56" s="10">
        <f>TI_RPI_RI_E!O56+TI_RPI_BPI_E!O56+TI_RPI_PT_E!O56+TI_RPI_IT_E!O56+TI_RPI_DU_E!O56+TI_RPI_PII_E!O56</f>
        <v>0</v>
      </c>
      <c r="P56" s="10">
        <f>TI_RPI_RI_E!P56+TI_RPI_BPI_E!P56+TI_RPI_PT_E!P56+TI_RPI_IT_E!P56+TI_RPI_DU_E!P56+TI_RPI_PII_E!P56</f>
        <v>0</v>
      </c>
      <c r="Q56" s="10">
        <f>TI_RPI_RI_E!Q56+TI_RPI_BPI_E!Q56+TI_RPI_PT_E!Q56+TI_RPI_IT_E!Q56+TI_RPI_DU_E!Q56+TI_RPI_PII_E!Q56</f>
        <v>0</v>
      </c>
      <c r="R56" s="10">
        <f>TI_RPI_RI_E!R56+TI_RPI_BPI_E!R56+TI_RPI_PT_E!R56+TI_RPI_IT_E!R56+TI_RPI_DU_E!R56+TI_RPI_PII_E!R56</f>
        <v>0</v>
      </c>
      <c r="S56" s="10">
        <f>TI_RPI_RI_E!S56+TI_RPI_BPI_E!S56+TI_RPI_PT_E!S56+TI_RPI_IT_E!S56+TI_RPI_DU_E!S56+TI_RPI_PII_E!S56</f>
        <v>0</v>
      </c>
      <c r="T56" s="10">
        <f>TI_RPI_RI_E!T56+TI_RPI_BPI_E!T56+TI_RPI_PT_E!T56+TI_RPI_IT_E!T56+TI_RPI_DU_E!T56+TI_RPI_PII_E!T56</f>
        <v>0</v>
      </c>
      <c r="U56" s="10">
        <f>TI_RPI_RI_E!U56+TI_RPI_BPI_E!U56+TI_RPI_PT_E!U56+TI_RPI_IT_E!U56+TI_RPI_DU_E!U56+TI_RPI_PII_E!U56</f>
        <v>0</v>
      </c>
      <c r="V56" s="10">
        <f>TI_RPI_RI_E!V56+TI_RPI_BPI_E!V56+TI_RPI_PT_E!V56+TI_RPI_IT_E!V56+TI_RPI_DU_E!V56+TI_RPI_PII_E!V56</f>
        <v>0</v>
      </c>
      <c r="W56" s="10">
        <f>TI_RPI_RI_E!W56+TI_RPI_BPI_E!W56+TI_RPI_PT_E!W56+TI_RPI_IT_E!W56+TI_RPI_DU_E!W56+TI_RPI_PII_E!W56</f>
        <v>0</v>
      </c>
      <c r="X56" s="10">
        <f>TI_RPI_RI_E!X56+TI_RPI_BPI_E!X56+TI_RPI_PT_E!X56+TI_RPI_IT_E!X56+TI_RPI_DU_E!X56+TI_RPI_PII_E!X56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TI_RPI_RI_E!C57+TI_RPI_BPI_E!C57+TI_RPI_PT_E!C57+TI_RPI_IT_E!C57+TI_RPI_DU_E!C57+TI_RPI_PII_E!C57</f>
        <v>0</v>
      </c>
      <c r="D57" s="10">
        <f>TI_RPI_RI_E!D57+TI_RPI_BPI_E!D57+TI_RPI_PT_E!D57+TI_RPI_IT_E!D57+TI_RPI_DU_E!D57+TI_RPI_PII_E!D57</f>
        <v>0</v>
      </c>
      <c r="E57" s="10">
        <f>TI_RPI_RI_E!E57+TI_RPI_BPI_E!E57+TI_RPI_PT_E!E57+TI_RPI_IT_E!E57+TI_RPI_DU_E!E57+TI_RPI_PII_E!E57</f>
        <v>0</v>
      </c>
      <c r="F57" s="10">
        <f>TI_RPI_RI_E!F57+TI_RPI_BPI_E!F57+TI_RPI_PT_E!F57+TI_RPI_IT_E!F57+TI_RPI_DU_E!F57+TI_RPI_PII_E!F57</f>
        <v>0</v>
      </c>
      <c r="G57" s="10">
        <f>TI_RPI_RI_E!G57+TI_RPI_BPI_E!G57+TI_RPI_PT_E!G57+TI_RPI_IT_E!G57+TI_RPI_DU_E!G57+TI_RPI_PII_E!G57</f>
        <v>0</v>
      </c>
      <c r="H57" s="10">
        <f>TI_RPI_RI_E!H57+TI_RPI_BPI_E!H57+TI_RPI_PT_E!H57+TI_RPI_IT_E!H57+TI_RPI_DU_E!H57+TI_RPI_PII_E!H57</f>
        <v>0</v>
      </c>
      <c r="I57" s="10">
        <f>TI_RPI_RI_E!I57+TI_RPI_BPI_E!I57+TI_RPI_PT_E!I57+TI_RPI_IT_E!I57+TI_RPI_DU_E!I57+TI_RPI_PII_E!I57</f>
        <v>0</v>
      </c>
      <c r="J57" s="10">
        <f>TI_RPI_RI_E!J57+TI_RPI_BPI_E!J57+TI_RPI_PT_E!J57+TI_RPI_IT_E!J57+TI_RPI_DU_E!J57+TI_RPI_PII_E!J57</f>
        <v>0</v>
      </c>
      <c r="K57" s="10">
        <f>TI_RPI_RI_E!K57+TI_RPI_BPI_E!K57+TI_RPI_PT_E!K57+TI_RPI_IT_E!K57+TI_RPI_DU_E!K57+TI_RPI_PII_E!K57</f>
        <v>0</v>
      </c>
      <c r="L57" s="10">
        <f>TI_RPI_RI_E!L57+TI_RPI_BPI_E!L57+TI_RPI_PT_E!L57+TI_RPI_IT_E!L57+TI_RPI_DU_E!L57+TI_RPI_PII_E!L57</f>
        <v>0</v>
      </c>
      <c r="M57" s="10">
        <f>TI_RPI_RI_E!M57+TI_RPI_BPI_E!M57+TI_RPI_PT_E!M57+TI_RPI_IT_E!M57+TI_RPI_DU_E!M57+TI_RPI_PII_E!M57</f>
        <v>0</v>
      </c>
      <c r="N57" s="10">
        <f>TI_RPI_RI_E!N57+TI_RPI_BPI_E!N57+TI_RPI_PT_E!N57+TI_RPI_IT_E!N57+TI_RPI_DU_E!N57+TI_RPI_PII_E!N57</f>
        <v>0</v>
      </c>
      <c r="O57" s="10">
        <f>TI_RPI_RI_E!O57+TI_RPI_BPI_E!O57+TI_RPI_PT_E!O57+TI_RPI_IT_E!O57+TI_RPI_DU_E!O57+TI_RPI_PII_E!O57</f>
        <v>0</v>
      </c>
      <c r="P57" s="10">
        <f>TI_RPI_RI_E!P57+TI_RPI_BPI_E!P57+TI_RPI_PT_E!P57+TI_RPI_IT_E!P57+TI_RPI_DU_E!P57+TI_RPI_PII_E!P57</f>
        <v>0</v>
      </c>
      <c r="Q57" s="10">
        <f>TI_RPI_RI_E!Q57+TI_RPI_BPI_E!Q57+TI_RPI_PT_E!Q57+TI_RPI_IT_E!Q57+TI_RPI_DU_E!Q57+TI_RPI_PII_E!Q57</f>
        <v>0</v>
      </c>
      <c r="R57" s="10">
        <f>TI_RPI_RI_E!R57+TI_RPI_BPI_E!R57+TI_RPI_PT_E!R57+TI_RPI_IT_E!R57+TI_RPI_DU_E!R57+TI_RPI_PII_E!R57</f>
        <v>0</v>
      </c>
      <c r="S57" s="10">
        <f>TI_RPI_RI_E!S57+TI_RPI_BPI_E!S57+TI_RPI_PT_E!S57+TI_RPI_IT_E!S57+TI_RPI_DU_E!S57+TI_RPI_PII_E!S57</f>
        <v>0</v>
      </c>
      <c r="T57" s="10">
        <f>TI_RPI_RI_E!T57+TI_RPI_BPI_E!T57+TI_RPI_PT_E!T57+TI_RPI_IT_E!T57+TI_RPI_DU_E!T57+TI_RPI_PII_E!T57</f>
        <v>0</v>
      </c>
      <c r="U57" s="10">
        <f>TI_RPI_RI_E!U57+TI_RPI_BPI_E!U57+TI_RPI_PT_E!U57+TI_RPI_IT_E!U57+TI_RPI_DU_E!U57+TI_RPI_PII_E!U57</f>
        <v>0</v>
      </c>
      <c r="V57" s="10">
        <f>TI_RPI_RI_E!V57+TI_RPI_BPI_E!V57+TI_RPI_PT_E!V57+TI_RPI_IT_E!V57+TI_RPI_DU_E!V57+TI_RPI_PII_E!V57</f>
        <v>0</v>
      </c>
      <c r="W57" s="10">
        <f>TI_RPI_RI_E!W57+TI_RPI_BPI_E!W57+TI_RPI_PT_E!W57+TI_RPI_IT_E!W57+TI_RPI_DU_E!W57+TI_RPI_PII_E!W57</f>
        <v>0</v>
      </c>
      <c r="X57" s="10">
        <f>TI_RPI_RI_E!X57+TI_RPI_BPI_E!X57+TI_RPI_PT_E!X57+TI_RPI_IT_E!X57+TI_RPI_DU_E!X57+TI_RPI_PII_E!X57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TI_RPI_RI_E!C58+TI_RPI_BPI_E!C58+TI_RPI_PT_E!C58+TI_RPI_IT_E!C58+TI_RPI_DU_E!C58+TI_RPI_PII_E!C58</f>
        <v>0</v>
      </c>
      <c r="D58" s="10">
        <f>TI_RPI_RI_E!D58+TI_RPI_BPI_E!D58+TI_RPI_PT_E!D58+TI_RPI_IT_E!D58+TI_RPI_DU_E!D58+TI_RPI_PII_E!D58</f>
        <v>0</v>
      </c>
      <c r="E58" s="10">
        <f>TI_RPI_RI_E!E58+TI_RPI_BPI_E!E58+TI_RPI_PT_E!E58+TI_RPI_IT_E!E58+TI_RPI_DU_E!E58+TI_RPI_PII_E!E58</f>
        <v>0</v>
      </c>
      <c r="F58" s="10">
        <f>TI_RPI_RI_E!F58+TI_RPI_BPI_E!F58+TI_RPI_PT_E!F58+TI_RPI_IT_E!F58+TI_RPI_DU_E!F58+TI_RPI_PII_E!F58</f>
        <v>0</v>
      </c>
      <c r="G58" s="10">
        <f>TI_RPI_RI_E!G58+TI_RPI_BPI_E!G58+TI_RPI_PT_E!G58+TI_RPI_IT_E!G58+TI_RPI_DU_E!G58+TI_RPI_PII_E!G58</f>
        <v>0</v>
      </c>
      <c r="H58" s="10">
        <f>TI_RPI_RI_E!H58+TI_RPI_BPI_E!H58+TI_RPI_PT_E!H58+TI_RPI_IT_E!H58+TI_RPI_DU_E!H58+TI_RPI_PII_E!H58</f>
        <v>0</v>
      </c>
      <c r="I58" s="10">
        <f>TI_RPI_RI_E!I58+TI_RPI_BPI_E!I58+TI_RPI_PT_E!I58+TI_RPI_IT_E!I58+TI_RPI_DU_E!I58+TI_RPI_PII_E!I58</f>
        <v>0</v>
      </c>
      <c r="J58" s="10">
        <f>TI_RPI_RI_E!J58+TI_RPI_BPI_E!J58+TI_RPI_PT_E!J58+TI_RPI_IT_E!J58+TI_RPI_DU_E!J58+TI_RPI_PII_E!J58</f>
        <v>0</v>
      </c>
      <c r="K58" s="10">
        <f>TI_RPI_RI_E!K58+TI_RPI_BPI_E!K58+TI_RPI_PT_E!K58+TI_RPI_IT_E!K58+TI_RPI_DU_E!K58+TI_RPI_PII_E!K58</f>
        <v>0</v>
      </c>
      <c r="L58" s="10">
        <f>TI_RPI_RI_E!L58+TI_RPI_BPI_E!L58+TI_RPI_PT_E!L58+TI_RPI_IT_E!L58+TI_RPI_DU_E!L58+TI_RPI_PII_E!L58</f>
        <v>0</v>
      </c>
      <c r="M58" s="10">
        <f>TI_RPI_RI_E!M58+TI_RPI_BPI_E!M58+TI_RPI_PT_E!M58+TI_RPI_IT_E!M58+TI_RPI_DU_E!M58+TI_RPI_PII_E!M58</f>
        <v>0</v>
      </c>
      <c r="N58" s="10">
        <f>TI_RPI_RI_E!N58+TI_RPI_BPI_E!N58+TI_RPI_PT_E!N58+TI_RPI_IT_E!N58+TI_RPI_DU_E!N58+TI_RPI_PII_E!N58</f>
        <v>0</v>
      </c>
      <c r="O58" s="10">
        <f>TI_RPI_RI_E!O58+TI_RPI_BPI_E!O58+TI_RPI_PT_E!O58+TI_RPI_IT_E!O58+TI_RPI_DU_E!O58+TI_RPI_PII_E!O58</f>
        <v>0</v>
      </c>
      <c r="P58" s="10">
        <f>TI_RPI_RI_E!P58+TI_RPI_BPI_E!P58+TI_RPI_PT_E!P58+TI_RPI_IT_E!P58+TI_RPI_DU_E!P58+TI_RPI_PII_E!P58</f>
        <v>0</v>
      </c>
      <c r="Q58" s="10">
        <f>TI_RPI_RI_E!Q58+TI_RPI_BPI_E!Q58+TI_RPI_PT_E!Q58+TI_RPI_IT_E!Q58+TI_RPI_DU_E!Q58+TI_RPI_PII_E!Q58</f>
        <v>0</v>
      </c>
      <c r="R58" s="10">
        <f>TI_RPI_RI_E!R58+TI_RPI_BPI_E!R58+TI_RPI_PT_E!R58+TI_RPI_IT_E!R58+TI_RPI_DU_E!R58+TI_RPI_PII_E!R58</f>
        <v>0</v>
      </c>
      <c r="S58" s="10">
        <f>TI_RPI_RI_E!S58+TI_RPI_BPI_E!S58+TI_RPI_PT_E!S58+TI_RPI_IT_E!S58+TI_RPI_DU_E!S58+TI_RPI_PII_E!S58</f>
        <v>0</v>
      </c>
      <c r="T58" s="10">
        <f>TI_RPI_RI_E!T58+TI_RPI_BPI_E!T58+TI_RPI_PT_E!T58+TI_RPI_IT_E!T58+TI_RPI_DU_E!T58+TI_RPI_PII_E!T58</f>
        <v>0</v>
      </c>
      <c r="U58" s="10">
        <f>TI_RPI_RI_E!U58+TI_RPI_BPI_E!U58+TI_RPI_PT_E!U58+TI_RPI_IT_E!U58+TI_RPI_DU_E!U58+TI_RPI_PII_E!U58</f>
        <v>0</v>
      </c>
      <c r="V58" s="10">
        <f>TI_RPI_RI_E!V58+TI_RPI_BPI_E!V58+TI_RPI_PT_E!V58+TI_RPI_IT_E!V58+TI_RPI_DU_E!V58+TI_RPI_PII_E!V58</f>
        <v>0</v>
      </c>
      <c r="W58" s="10">
        <f>TI_RPI_RI_E!W58+TI_RPI_BPI_E!W58+TI_RPI_PT_E!W58+TI_RPI_IT_E!W58+TI_RPI_DU_E!W58+TI_RPI_PII_E!W58</f>
        <v>0</v>
      </c>
      <c r="X58" s="10">
        <f>TI_RPI_RI_E!X58+TI_RPI_BPI_E!X58+TI_RPI_PT_E!X58+TI_RPI_IT_E!X58+TI_RPI_DU_E!X58+TI_RPI_PII_E!X58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TI_RPI_RI_E!C59+TI_RPI_BPI_E!C59+TI_RPI_PT_E!C59+TI_RPI_IT_E!C59+TI_RPI_DU_E!C59+TI_RPI_PII_E!C59</f>
        <v>0</v>
      </c>
      <c r="D59" s="10">
        <f>TI_RPI_RI_E!D59+TI_RPI_BPI_E!D59+TI_RPI_PT_E!D59+TI_RPI_IT_E!D59+TI_RPI_DU_E!D59+TI_RPI_PII_E!D59</f>
        <v>0</v>
      </c>
      <c r="E59" s="10">
        <f>TI_RPI_RI_E!E59+TI_RPI_BPI_E!E59+TI_RPI_PT_E!E59+TI_RPI_IT_E!E59+TI_RPI_DU_E!E59+TI_RPI_PII_E!E59</f>
        <v>0</v>
      </c>
      <c r="F59" s="10">
        <f>TI_RPI_RI_E!F59+TI_RPI_BPI_E!F59+TI_RPI_PT_E!F59+TI_RPI_IT_E!F59+TI_RPI_DU_E!F59+TI_RPI_PII_E!F59</f>
        <v>0</v>
      </c>
      <c r="G59" s="10">
        <f>TI_RPI_RI_E!G59+TI_RPI_BPI_E!G59+TI_RPI_PT_E!G59+TI_RPI_IT_E!G59+TI_RPI_DU_E!G59+TI_RPI_PII_E!G59</f>
        <v>0</v>
      </c>
      <c r="H59" s="10">
        <f>TI_RPI_RI_E!H59+TI_RPI_BPI_E!H59+TI_RPI_PT_E!H59+TI_RPI_IT_E!H59+TI_RPI_DU_E!H59+TI_RPI_PII_E!H59</f>
        <v>0</v>
      </c>
      <c r="I59" s="10">
        <f>TI_RPI_RI_E!I59+TI_RPI_BPI_E!I59+TI_RPI_PT_E!I59+TI_RPI_IT_E!I59+TI_RPI_DU_E!I59+TI_RPI_PII_E!I59</f>
        <v>0</v>
      </c>
      <c r="J59" s="10">
        <f>TI_RPI_RI_E!J59+TI_RPI_BPI_E!J59+TI_RPI_PT_E!J59+TI_RPI_IT_E!J59+TI_RPI_DU_E!J59+TI_RPI_PII_E!J59</f>
        <v>0</v>
      </c>
      <c r="K59" s="10">
        <f>TI_RPI_RI_E!K59+TI_RPI_BPI_E!K59+TI_RPI_PT_E!K59+TI_RPI_IT_E!K59+TI_RPI_DU_E!K59+TI_RPI_PII_E!K59</f>
        <v>0</v>
      </c>
      <c r="L59" s="10">
        <f>TI_RPI_RI_E!L59+TI_RPI_BPI_E!L59+TI_RPI_PT_E!L59+TI_RPI_IT_E!L59+TI_RPI_DU_E!L59+TI_RPI_PII_E!L59</f>
        <v>0</v>
      </c>
      <c r="M59" s="10">
        <f>TI_RPI_RI_E!M59+TI_RPI_BPI_E!M59+TI_RPI_PT_E!M59+TI_RPI_IT_E!M59+TI_RPI_DU_E!M59+TI_RPI_PII_E!M59</f>
        <v>0</v>
      </c>
      <c r="N59" s="10">
        <f>TI_RPI_RI_E!N59+TI_RPI_BPI_E!N59+TI_RPI_PT_E!N59+TI_RPI_IT_E!N59+TI_RPI_DU_E!N59+TI_RPI_PII_E!N59</f>
        <v>0</v>
      </c>
      <c r="O59" s="10">
        <f>TI_RPI_RI_E!O59+TI_RPI_BPI_E!O59+TI_RPI_PT_E!O59+TI_RPI_IT_E!O59+TI_RPI_DU_E!O59+TI_RPI_PII_E!O59</f>
        <v>0</v>
      </c>
      <c r="P59" s="10">
        <f>TI_RPI_RI_E!P59+TI_RPI_BPI_E!P59+TI_RPI_PT_E!P59+TI_RPI_IT_E!P59+TI_RPI_DU_E!P59+TI_RPI_PII_E!P59</f>
        <v>0</v>
      </c>
      <c r="Q59" s="10">
        <f>TI_RPI_RI_E!Q59+TI_RPI_BPI_E!Q59+TI_RPI_PT_E!Q59+TI_RPI_IT_E!Q59+TI_RPI_DU_E!Q59+TI_RPI_PII_E!Q59</f>
        <v>0</v>
      </c>
      <c r="R59" s="10">
        <f>TI_RPI_RI_E!R59+TI_RPI_BPI_E!R59+TI_RPI_PT_E!R59+TI_RPI_IT_E!R59+TI_RPI_DU_E!R59+TI_RPI_PII_E!R59</f>
        <v>0</v>
      </c>
      <c r="S59" s="10">
        <f>TI_RPI_RI_E!S59+TI_RPI_BPI_E!S59+TI_RPI_PT_E!S59+TI_RPI_IT_E!S59+TI_RPI_DU_E!S59+TI_RPI_PII_E!S59</f>
        <v>0</v>
      </c>
      <c r="T59" s="10">
        <f>TI_RPI_RI_E!T59+TI_RPI_BPI_E!T59+TI_RPI_PT_E!T59+TI_RPI_IT_E!T59+TI_RPI_DU_E!T59+TI_RPI_PII_E!T59</f>
        <v>0</v>
      </c>
      <c r="U59" s="10">
        <f>TI_RPI_RI_E!U59+TI_RPI_BPI_E!U59+TI_RPI_PT_E!U59+TI_RPI_IT_E!U59+TI_RPI_DU_E!U59+TI_RPI_PII_E!U59</f>
        <v>0</v>
      </c>
      <c r="V59" s="10">
        <f>TI_RPI_RI_E!V59+TI_RPI_BPI_E!V59+TI_RPI_PT_E!V59+TI_RPI_IT_E!V59+TI_RPI_DU_E!V59+TI_RPI_PII_E!V59</f>
        <v>0</v>
      </c>
      <c r="W59" s="10">
        <f>TI_RPI_RI_E!W59+TI_RPI_BPI_E!W59+TI_RPI_PT_E!W59+TI_RPI_IT_E!W59+TI_RPI_DU_E!W59+TI_RPI_PII_E!W59</f>
        <v>0</v>
      </c>
      <c r="X59" s="10">
        <f>TI_RPI_RI_E!X59+TI_RPI_BPI_E!X59+TI_RPI_PT_E!X59+TI_RPI_IT_E!X59+TI_RPI_DU_E!X59+TI_RPI_PII_E!X59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TI_RPI_RI_E!C60+TI_RPI_BPI_E!C60+TI_RPI_PT_E!C60+TI_RPI_IT_E!C60+TI_RPI_DU_E!C60+TI_RPI_PII_E!C60</f>
        <v>0</v>
      </c>
      <c r="D60" s="10">
        <f>TI_RPI_RI_E!D60+TI_RPI_BPI_E!D60+TI_RPI_PT_E!D60+TI_RPI_IT_E!D60+TI_RPI_DU_E!D60+TI_RPI_PII_E!D60</f>
        <v>0</v>
      </c>
      <c r="E60" s="10">
        <f>TI_RPI_RI_E!E60+TI_RPI_BPI_E!E60+TI_RPI_PT_E!E60+TI_RPI_IT_E!E60+TI_RPI_DU_E!E60+TI_RPI_PII_E!E60</f>
        <v>0</v>
      </c>
      <c r="F60" s="10">
        <f>TI_RPI_RI_E!F60+TI_RPI_BPI_E!F60+TI_RPI_PT_E!F60+TI_RPI_IT_E!F60+TI_RPI_DU_E!F60+TI_RPI_PII_E!F60</f>
        <v>0</v>
      </c>
      <c r="G60" s="10">
        <f>TI_RPI_RI_E!G60+TI_RPI_BPI_E!G60+TI_RPI_PT_E!G60+TI_RPI_IT_E!G60+TI_RPI_DU_E!G60+TI_RPI_PII_E!G60</f>
        <v>0</v>
      </c>
      <c r="H60" s="10">
        <f>TI_RPI_RI_E!H60+TI_RPI_BPI_E!H60+TI_RPI_PT_E!H60+TI_RPI_IT_E!H60+TI_RPI_DU_E!H60+TI_RPI_PII_E!H60</f>
        <v>0</v>
      </c>
      <c r="I60" s="10">
        <f>TI_RPI_RI_E!I60+TI_RPI_BPI_E!I60+TI_RPI_PT_E!I60+TI_RPI_IT_E!I60+TI_RPI_DU_E!I60+TI_RPI_PII_E!I60</f>
        <v>0</v>
      </c>
      <c r="J60" s="10">
        <f>TI_RPI_RI_E!J60+TI_RPI_BPI_E!J60+TI_RPI_PT_E!J60+TI_RPI_IT_E!J60+TI_RPI_DU_E!J60+TI_RPI_PII_E!J60</f>
        <v>0</v>
      </c>
      <c r="K60" s="10">
        <f>TI_RPI_RI_E!K60+TI_RPI_BPI_E!K60+TI_RPI_PT_E!K60+TI_RPI_IT_E!K60+TI_RPI_DU_E!K60+TI_RPI_PII_E!K60</f>
        <v>0</v>
      </c>
      <c r="L60" s="10">
        <f>TI_RPI_RI_E!L60+TI_RPI_BPI_E!L60+TI_RPI_PT_E!L60+TI_RPI_IT_E!L60+TI_RPI_DU_E!L60+TI_RPI_PII_E!L60</f>
        <v>0</v>
      </c>
      <c r="M60" s="10">
        <f>TI_RPI_RI_E!M60+TI_RPI_BPI_E!M60+TI_RPI_PT_E!M60+TI_RPI_IT_E!M60+TI_RPI_DU_E!M60+TI_RPI_PII_E!M60</f>
        <v>0</v>
      </c>
      <c r="N60" s="10">
        <f>TI_RPI_RI_E!N60+TI_RPI_BPI_E!N60+TI_RPI_PT_E!N60+TI_RPI_IT_E!N60+TI_RPI_DU_E!N60+TI_RPI_PII_E!N60</f>
        <v>0</v>
      </c>
      <c r="O60" s="10">
        <f>TI_RPI_RI_E!O60+TI_RPI_BPI_E!O60+TI_RPI_PT_E!O60+TI_RPI_IT_E!O60+TI_RPI_DU_E!O60+TI_RPI_PII_E!O60</f>
        <v>0</v>
      </c>
      <c r="P60" s="10">
        <f>TI_RPI_RI_E!P60+TI_RPI_BPI_E!P60+TI_RPI_PT_E!P60+TI_RPI_IT_E!P60+TI_RPI_DU_E!P60+TI_RPI_PII_E!P60</f>
        <v>0</v>
      </c>
      <c r="Q60" s="10">
        <f>TI_RPI_RI_E!Q60+TI_RPI_BPI_E!Q60+TI_RPI_PT_E!Q60+TI_RPI_IT_E!Q60+TI_RPI_DU_E!Q60+TI_RPI_PII_E!Q60</f>
        <v>0</v>
      </c>
      <c r="R60" s="10">
        <f>TI_RPI_RI_E!R60+TI_RPI_BPI_E!R60+TI_RPI_PT_E!R60+TI_RPI_IT_E!R60+TI_RPI_DU_E!R60+TI_RPI_PII_E!R60</f>
        <v>0</v>
      </c>
      <c r="S60" s="10">
        <f>TI_RPI_RI_E!S60+TI_RPI_BPI_E!S60+TI_RPI_PT_E!S60+TI_RPI_IT_E!S60+TI_RPI_DU_E!S60+TI_RPI_PII_E!S60</f>
        <v>0</v>
      </c>
      <c r="T60" s="10">
        <f>TI_RPI_RI_E!T60+TI_RPI_BPI_E!T60+TI_RPI_PT_E!T60+TI_RPI_IT_E!T60+TI_RPI_DU_E!T60+TI_RPI_PII_E!T60</f>
        <v>0</v>
      </c>
      <c r="U60" s="10">
        <f>TI_RPI_RI_E!U60+TI_RPI_BPI_E!U60+TI_RPI_PT_E!U60+TI_RPI_IT_E!U60+TI_RPI_DU_E!U60+TI_RPI_PII_E!U60</f>
        <v>0</v>
      </c>
      <c r="V60" s="10">
        <f>TI_RPI_RI_E!V60+TI_RPI_BPI_E!V60+TI_RPI_PT_E!V60+TI_RPI_IT_E!V60+TI_RPI_DU_E!V60+TI_RPI_PII_E!V60</f>
        <v>0</v>
      </c>
      <c r="W60" s="10">
        <f>TI_RPI_RI_E!W60+TI_RPI_BPI_E!W60+TI_RPI_PT_E!W60+TI_RPI_IT_E!W60+TI_RPI_DU_E!W60+TI_RPI_PII_E!W60</f>
        <v>0</v>
      </c>
      <c r="X60" s="10">
        <f>TI_RPI_RI_E!X60+TI_RPI_BPI_E!X60+TI_RPI_PT_E!X60+TI_RPI_IT_E!X60+TI_RPI_DU_E!X60+TI_RPI_PII_E!X60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TI_RPI_RI_E!C61+TI_RPI_BPI_E!C61+TI_RPI_PT_E!C61+TI_RPI_IT_E!C61+TI_RPI_DU_E!C61+TI_RPI_PII_E!C61</f>
        <v>0</v>
      </c>
      <c r="D61" s="10">
        <f>TI_RPI_RI_E!D61+TI_RPI_BPI_E!D61+TI_RPI_PT_E!D61+TI_RPI_IT_E!D61+TI_RPI_DU_E!D61+TI_RPI_PII_E!D61</f>
        <v>0</v>
      </c>
      <c r="E61" s="10">
        <f>TI_RPI_RI_E!E61+TI_RPI_BPI_E!E61+TI_RPI_PT_E!E61+TI_RPI_IT_E!E61+TI_RPI_DU_E!E61+TI_RPI_PII_E!E61</f>
        <v>0</v>
      </c>
      <c r="F61" s="10">
        <f>TI_RPI_RI_E!F61+TI_RPI_BPI_E!F61+TI_RPI_PT_E!F61+TI_RPI_IT_E!F61+TI_RPI_DU_E!F61+TI_RPI_PII_E!F61</f>
        <v>0</v>
      </c>
      <c r="G61" s="10">
        <f>TI_RPI_RI_E!G61+TI_RPI_BPI_E!G61+TI_RPI_PT_E!G61+TI_RPI_IT_E!G61+TI_RPI_DU_E!G61+TI_RPI_PII_E!G61</f>
        <v>0</v>
      </c>
      <c r="H61" s="10">
        <f>TI_RPI_RI_E!H61+TI_RPI_BPI_E!H61+TI_RPI_PT_E!H61+TI_RPI_IT_E!H61+TI_RPI_DU_E!H61+TI_RPI_PII_E!H61</f>
        <v>0</v>
      </c>
      <c r="I61" s="10">
        <f>TI_RPI_RI_E!I61+TI_RPI_BPI_E!I61+TI_RPI_PT_E!I61+TI_RPI_IT_E!I61+TI_RPI_DU_E!I61+TI_RPI_PII_E!I61</f>
        <v>0</v>
      </c>
      <c r="J61" s="10">
        <f>TI_RPI_RI_E!J61+TI_RPI_BPI_E!J61+TI_RPI_PT_E!J61+TI_RPI_IT_E!J61+TI_RPI_DU_E!J61+TI_RPI_PII_E!J61</f>
        <v>0</v>
      </c>
      <c r="K61" s="10">
        <f>TI_RPI_RI_E!K61+TI_RPI_BPI_E!K61+TI_RPI_PT_E!K61+TI_RPI_IT_E!K61+TI_RPI_DU_E!K61+TI_RPI_PII_E!K61</f>
        <v>0</v>
      </c>
      <c r="L61" s="10">
        <f>TI_RPI_RI_E!L61+TI_RPI_BPI_E!L61+TI_RPI_PT_E!L61+TI_RPI_IT_E!L61+TI_RPI_DU_E!L61+TI_RPI_PII_E!L61</f>
        <v>0</v>
      </c>
      <c r="M61" s="10">
        <f>TI_RPI_RI_E!M61+TI_RPI_BPI_E!M61+TI_RPI_PT_E!M61+TI_RPI_IT_E!M61+TI_RPI_DU_E!M61+TI_RPI_PII_E!M61</f>
        <v>0</v>
      </c>
      <c r="N61" s="10">
        <f>TI_RPI_RI_E!N61+TI_RPI_BPI_E!N61+TI_RPI_PT_E!N61+TI_RPI_IT_E!N61+TI_RPI_DU_E!N61+TI_RPI_PII_E!N61</f>
        <v>0</v>
      </c>
      <c r="O61" s="10">
        <f>TI_RPI_RI_E!O61+TI_RPI_BPI_E!O61+TI_RPI_PT_E!O61+TI_RPI_IT_E!O61+TI_RPI_DU_E!O61+TI_RPI_PII_E!O61</f>
        <v>0</v>
      </c>
      <c r="P61" s="10">
        <f>TI_RPI_RI_E!P61+TI_RPI_BPI_E!P61+TI_RPI_PT_E!P61+TI_RPI_IT_E!P61+TI_RPI_DU_E!P61+TI_RPI_PII_E!P61</f>
        <v>0</v>
      </c>
      <c r="Q61" s="10">
        <f>TI_RPI_RI_E!Q61+TI_RPI_BPI_E!Q61+TI_RPI_PT_E!Q61+TI_RPI_IT_E!Q61+TI_RPI_DU_E!Q61+TI_RPI_PII_E!Q61</f>
        <v>0</v>
      </c>
      <c r="R61" s="10">
        <f>TI_RPI_RI_E!R61+TI_RPI_BPI_E!R61+TI_RPI_PT_E!R61+TI_RPI_IT_E!R61+TI_RPI_DU_E!R61+TI_RPI_PII_E!R61</f>
        <v>0</v>
      </c>
      <c r="S61" s="10">
        <f>TI_RPI_RI_E!S61+TI_RPI_BPI_E!S61+TI_RPI_PT_E!S61+TI_RPI_IT_E!S61+TI_RPI_DU_E!S61+TI_RPI_PII_E!S61</f>
        <v>0</v>
      </c>
      <c r="T61" s="10">
        <f>TI_RPI_RI_E!T61+TI_RPI_BPI_E!T61+TI_RPI_PT_E!T61+TI_RPI_IT_E!T61+TI_RPI_DU_E!T61+TI_RPI_PII_E!T61</f>
        <v>0</v>
      </c>
      <c r="U61" s="10">
        <f>TI_RPI_RI_E!U61+TI_RPI_BPI_E!U61+TI_RPI_PT_E!U61+TI_RPI_IT_E!U61+TI_RPI_DU_E!U61+TI_RPI_PII_E!U61</f>
        <v>0</v>
      </c>
      <c r="V61" s="10">
        <f>TI_RPI_RI_E!V61+TI_RPI_BPI_E!V61+TI_RPI_PT_E!V61+TI_RPI_IT_E!V61+TI_RPI_DU_E!V61+TI_RPI_PII_E!V61</f>
        <v>0</v>
      </c>
      <c r="W61" s="10">
        <f>TI_RPI_RI_E!W61+TI_RPI_BPI_E!W61+TI_RPI_PT_E!W61+TI_RPI_IT_E!W61+TI_RPI_DU_E!W61+TI_RPI_PII_E!W61</f>
        <v>0</v>
      </c>
      <c r="X61" s="10">
        <f>TI_RPI_RI_E!X61+TI_RPI_BPI_E!X61+TI_RPI_PT_E!X61+TI_RPI_IT_E!X61+TI_RPI_DU_E!X61+TI_RPI_PII_E!X61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TI_RPI_RI_E!C62+TI_RPI_BPI_E!C62+TI_RPI_PT_E!C62+TI_RPI_IT_E!C62+TI_RPI_DU_E!C62+TI_RPI_PII_E!C62</f>
        <v>0</v>
      </c>
      <c r="D62" s="10">
        <f>TI_RPI_RI_E!D62+TI_RPI_BPI_E!D62+TI_RPI_PT_E!D62+TI_RPI_IT_E!D62+TI_RPI_DU_E!D62+TI_RPI_PII_E!D62</f>
        <v>0</v>
      </c>
      <c r="E62" s="10">
        <f>TI_RPI_RI_E!E62+TI_RPI_BPI_E!E62+TI_RPI_PT_E!E62+TI_RPI_IT_E!E62+TI_RPI_DU_E!E62+TI_RPI_PII_E!E62</f>
        <v>0</v>
      </c>
      <c r="F62" s="10">
        <f>TI_RPI_RI_E!F62+TI_RPI_BPI_E!F62+TI_RPI_PT_E!F62+TI_RPI_IT_E!F62+TI_RPI_DU_E!F62+TI_RPI_PII_E!F62</f>
        <v>0</v>
      </c>
      <c r="G62" s="10">
        <f>TI_RPI_RI_E!G62+TI_RPI_BPI_E!G62+TI_RPI_PT_E!G62+TI_RPI_IT_E!G62+TI_RPI_DU_E!G62+TI_RPI_PII_E!G62</f>
        <v>0</v>
      </c>
      <c r="H62" s="10">
        <f>TI_RPI_RI_E!H62+TI_RPI_BPI_E!H62+TI_RPI_PT_E!H62+TI_RPI_IT_E!H62+TI_RPI_DU_E!H62+TI_RPI_PII_E!H62</f>
        <v>0</v>
      </c>
      <c r="I62" s="10">
        <f>TI_RPI_RI_E!I62+TI_RPI_BPI_E!I62+TI_RPI_PT_E!I62+TI_RPI_IT_E!I62+TI_RPI_DU_E!I62+TI_RPI_PII_E!I62</f>
        <v>0</v>
      </c>
      <c r="J62" s="10">
        <f>TI_RPI_RI_E!J62+TI_RPI_BPI_E!J62+TI_RPI_PT_E!J62+TI_RPI_IT_E!J62+TI_RPI_DU_E!J62+TI_RPI_PII_E!J62</f>
        <v>0</v>
      </c>
      <c r="K62" s="10">
        <f>TI_RPI_RI_E!K62+TI_RPI_BPI_E!K62+TI_RPI_PT_E!K62+TI_RPI_IT_E!K62+TI_RPI_DU_E!K62+TI_RPI_PII_E!K62</f>
        <v>0</v>
      </c>
      <c r="L62" s="10">
        <f>TI_RPI_RI_E!L62+TI_RPI_BPI_E!L62+TI_RPI_PT_E!L62+TI_RPI_IT_E!L62+TI_RPI_DU_E!L62+TI_RPI_PII_E!L62</f>
        <v>0</v>
      </c>
      <c r="M62" s="10">
        <f>TI_RPI_RI_E!M62+TI_RPI_BPI_E!M62+TI_RPI_PT_E!M62+TI_RPI_IT_E!M62+TI_RPI_DU_E!M62+TI_RPI_PII_E!M62</f>
        <v>0</v>
      </c>
      <c r="N62" s="10">
        <f>TI_RPI_RI_E!N62+TI_RPI_BPI_E!N62+TI_RPI_PT_E!N62+TI_RPI_IT_E!N62+TI_RPI_DU_E!N62+TI_RPI_PII_E!N62</f>
        <v>0</v>
      </c>
      <c r="O62" s="10">
        <f>TI_RPI_RI_E!O62+TI_RPI_BPI_E!O62+TI_RPI_PT_E!O62+TI_RPI_IT_E!O62+TI_RPI_DU_E!O62+TI_RPI_PII_E!O62</f>
        <v>0</v>
      </c>
      <c r="P62" s="10">
        <f>TI_RPI_RI_E!P62+TI_RPI_BPI_E!P62+TI_RPI_PT_E!P62+TI_RPI_IT_E!P62+TI_RPI_DU_E!P62+TI_RPI_PII_E!P62</f>
        <v>0</v>
      </c>
      <c r="Q62" s="10">
        <f>TI_RPI_RI_E!Q62+TI_RPI_BPI_E!Q62+TI_RPI_PT_E!Q62+TI_RPI_IT_E!Q62+TI_RPI_DU_E!Q62+TI_RPI_PII_E!Q62</f>
        <v>0</v>
      </c>
      <c r="R62" s="10">
        <f>TI_RPI_RI_E!R62+TI_RPI_BPI_E!R62+TI_RPI_PT_E!R62+TI_RPI_IT_E!R62+TI_RPI_DU_E!R62+TI_RPI_PII_E!R62</f>
        <v>0</v>
      </c>
      <c r="S62" s="10">
        <f>TI_RPI_RI_E!S62+TI_RPI_BPI_E!S62+TI_RPI_PT_E!S62+TI_RPI_IT_E!S62+TI_RPI_DU_E!S62+TI_RPI_PII_E!S62</f>
        <v>0</v>
      </c>
      <c r="T62" s="10">
        <f>TI_RPI_RI_E!T62+TI_RPI_BPI_E!T62+TI_RPI_PT_E!T62+TI_RPI_IT_E!T62+TI_RPI_DU_E!T62+TI_RPI_PII_E!T62</f>
        <v>0</v>
      </c>
      <c r="U62" s="10">
        <f>TI_RPI_RI_E!U62+TI_RPI_BPI_E!U62+TI_RPI_PT_E!U62+TI_RPI_IT_E!U62+TI_RPI_DU_E!U62+TI_RPI_PII_E!U62</f>
        <v>0</v>
      </c>
      <c r="V62" s="10">
        <f>TI_RPI_RI_E!V62+TI_RPI_BPI_E!V62+TI_RPI_PT_E!V62+TI_RPI_IT_E!V62+TI_RPI_DU_E!V62+TI_RPI_PII_E!V62</f>
        <v>0</v>
      </c>
      <c r="W62" s="10">
        <f>TI_RPI_RI_E!W62+TI_RPI_BPI_E!W62+TI_RPI_PT_E!W62+TI_RPI_IT_E!W62+TI_RPI_DU_E!W62+TI_RPI_PII_E!W62</f>
        <v>0</v>
      </c>
      <c r="X62" s="10">
        <f>TI_RPI_RI_E!X62+TI_RPI_BPI_E!X62+TI_RPI_PT_E!X62+TI_RPI_IT_E!X62+TI_RPI_DU_E!X62+TI_RPI_PII_E!X62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TI_RPI_RI_E!C63+TI_RPI_BPI_E!C63+TI_RPI_PT_E!C63+TI_RPI_IT_E!C63+TI_RPI_DU_E!C63+TI_RPI_PII_E!C63</f>
        <v>0</v>
      </c>
      <c r="D63" s="10">
        <f>TI_RPI_RI_E!D63+TI_RPI_BPI_E!D63+TI_RPI_PT_E!D63+TI_RPI_IT_E!D63+TI_RPI_DU_E!D63+TI_RPI_PII_E!D63</f>
        <v>0</v>
      </c>
      <c r="E63" s="10">
        <f>TI_RPI_RI_E!E63+TI_RPI_BPI_E!E63+TI_RPI_PT_E!E63+TI_RPI_IT_E!E63+TI_RPI_DU_E!E63+TI_RPI_PII_E!E63</f>
        <v>0</v>
      </c>
      <c r="F63" s="10">
        <f>TI_RPI_RI_E!F63+TI_RPI_BPI_E!F63+TI_RPI_PT_E!F63+TI_RPI_IT_E!F63+TI_RPI_DU_E!F63+TI_RPI_PII_E!F63</f>
        <v>0</v>
      </c>
      <c r="G63" s="10">
        <f>TI_RPI_RI_E!G63+TI_RPI_BPI_E!G63+TI_RPI_PT_E!G63+TI_RPI_IT_E!G63+TI_RPI_DU_E!G63+TI_RPI_PII_E!G63</f>
        <v>0</v>
      </c>
      <c r="H63" s="10">
        <f>TI_RPI_RI_E!H63+TI_RPI_BPI_E!H63+TI_RPI_PT_E!H63+TI_RPI_IT_E!H63+TI_RPI_DU_E!H63+TI_RPI_PII_E!H63</f>
        <v>0</v>
      </c>
      <c r="I63" s="10">
        <f>TI_RPI_RI_E!I63+TI_RPI_BPI_E!I63+TI_RPI_PT_E!I63+TI_RPI_IT_E!I63+TI_RPI_DU_E!I63+TI_RPI_PII_E!I63</f>
        <v>0</v>
      </c>
      <c r="J63" s="10">
        <f>TI_RPI_RI_E!J63+TI_RPI_BPI_E!J63+TI_RPI_PT_E!J63+TI_RPI_IT_E!J63+TI_RPI_DU_E!J63+TI_RPI_PII_E!J63</f>
        <v>0</v>
      </c>
      <c r="K63" s="10">
        <f>TI_RPI_RI_E!K63+TI_RPI_BPI_E!K63+TI_RPI_PT_E!K63+TI_RPI_IT_E!K63+TI_RPI_DU_E!K63+TI_RPI_PII_E!K63</f>
        <v>0</v>
      </c>
      <c r="L63" s="10">
        <f>TI_RPI_RI_E!L63+TI_RPI_BPI_E!L63+TI_RPI_PT_E!L63+TI_RPI_IT_E!L63+TI_RPI_DU_E!L63+TI_RPI_PII_E!L63</f>
        <v>0</v>
      </c>
      <c r="M63" s="10">
        <f>TI_RPI_RI_E!M63+TI_RPI_BPI_E!M63+TI_RPI_PT_E!M63+TI_RPI_IT_E!M63+TI_RPI_DU_E!M63+TI_RPI_PII_E!M63</f>
        <v>0</v>
      </c>
      <c r="N63" s="10">
        <f>TI_RPI_RI_E!N63+TI_RPI_BPI_E!N63+TI_RPI_PT_E!N63+TI_RPI_IT_E!N63+TI_RPI_DU_E!N63+TI_RPI_PII_E!N63</f>
        <v>0</v>
      </c>
      <c r="O63" s="10">
        <f>TI_RPI_RI_E!O63+TI_RPI_BPI_E!O63+TI_RPI_PT_E!O63+TI_RPI_IT_E!O63+TI_RPI_DU_E!O63+TI_RPI_PII_E!O63</f>
        <v>0</v>
      </c>
      <c r="P63" s="10">
        <f>TI_RPI_RI_E!P63+TI_RPI_BPI_E!P63+TI_RPI_PT_E!P63+TI_RPI_IT_E!P63+TI_RPI_DU_E!P63+TI_RPI_PII_E!P63</f>
        <v>0</v>
      </c>
      <c r="Q63" s="10">
        <f>TI_RPI_RI_E!Q63+TI_RPI_BPI_E!Q63+TI_RPI_PT_E!Q63+TI_RPI_IT_E!Q63+TI_RPI_DU_E!Q63+TI_RPI_PII_E!Q63</f>
        <v>0</v>
      </c>
      <c r="R63" s="10">
        <f>TI_RPI_RI_E!R63+TI_RPI_BPI_E!R63+TI_RPI_PT_E!R63+TI_RPI_IT_E!R63+TI_RPI_DU_E!R63+TI_RPI_PII_E!R63</f>
        <v>0</v>
      </c>
      <c r="S63" s="10">
        <f>TI_RPI_RI_E!S63+TI_RPI_BPI_E!S63+TI_RPI_PT_E!S63+TI_RPI_IT_E!S63+TI_RPI_DU_E!S63+TI_RPI_PII_E!S63</f>
        <v>0</v>
      </c>
      <c r="T63" s="10">
        <f>TI_RPI_RI_E!T63+TI_RPI_BPI_E!T63+TI_RPI_PT_E!T63+TI_RPI_IT_E!T63+TI_RPI_DU_E!T63+TI_RPI_PII_E!T63</f>
        <v>0</v>
      </c>
      <c r="U63" s="10">
        <f>TI_RPI_RI_E!U63+TI_RPI_BPI_E!U63+TI_RPI_PT_E!U63+TI_RPI_IT_E!U63+TI_RPI_DU_E!U63+TI_RPI_PII_E!U63</f>
        <v>0</v>
      </c>
      <c r="V63" s="10">
        <f>TI_RPI_RI_E!V63+TI_RPI_BPI_E!V63+TI_RPI_PT_E!V63+TI_RPI_IT_E!V63+TI_RPI_DU_E!V63+TI_RPI_PII_E!V63</f>
        <v>0</v>
      </c>
      <c r="W63" s="10">
        <f>TI_RPI_RI_E!W63+TI_RPI_BPI_E!W63+TI_RPI_PT_E!W63+TI_RPI_IT_E!W63+TI_RPI_DU_E!W63+TI_RPI_PII_E!W63</f>
        <v>0</v>
      </c>
      <c r="X63" s="10">
        <f>TI_RPI_RI_E!X63+TI_RPI_BPI_E!X63+TI_RPI_PT_E!X63+TI_RPI_IT_E!X63+TI_RPI_DU_E!X63+TI_RPI_PII_E!X63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TI_RPI_RI_E!C64+TI_RPI_BPI_E!C64+TI_RPI_PT_E!C64+TI_RPI_IT_E!C64+TI_RPI_DU_E!C64+TI_RPI_PII_E!C64</f>
        <v>0</v>
      </c>
      <c r="D64" s="10">
        <f>TI_RPI_RI_E!D64+TI_RPI_BPI_E!D64+TI_RPI_PT_E!D64+TI_RPI_IT_E!D64+TI_RPI_DU_E!D64+TI_RPI_PII_E!D64</f>
        <v>0</v>
      </c>
      <c r="E64" s="10">
        <f>TI_RPI_RI_E!E64+TI_RPI_BPI_E!E64+TI_RPI_PT_E!E64+TI_RPI_IT_E!E64+TI_RPI_DU_E!E64+TI_RPI_PII_E!E64</f>
        <v>0</v>
      </c>
      <c r="F64" s="10">
        <f>TI_RPI_RI_E!F64+TI_RPI_BPI_E!F64+TI_RPI_PT_E!F64+TI_RPI_IT_E!F64+TI_RPI_DU_E!F64+TI_RPI_PII_E!F64</f>
        <v>0</v>
      </c>
      <c r="G64" s="10">
        <f>TI_RPI_RI_E!G64+TI_RPI_BPI_E!G64+TI_RPI_PT_E!G64+TI_RPI_IT_E!G64+TI_RPI_DU_E!G64+TI_RPI_PII_E!G64</f>
        <v>0</v>
      </c>
      <c r="H64" s="10">
        <f>TI_RPI_RI_E!H64+TI_RPI_BPI_E!H64+TI_RPI_PT_E!H64+TI_RPI_IT_E!H64+TI_RPI_DU_E!H64+TI_RPI_PII_E!H64</f>
        <v>0</v>
      </c>
      <c r="I64" s="10">
        <f>TI_RPI_RI_E!I64+TI_RPI_BPI_E!I64+TI_RPI_PT_E!I64+TI_RPI_IT_E!I64+TI_RPI_DU_E!I64+TI_RPI_PII_E!I64</f>
        <v>0</v>
      </c>
      <c r="J64" s="10">
        <f>TI_RPI_RI_E!J64+TI_RPI_BPI_E!J64+TI_RPI_PT_E!J64+TI_RPI_IT_E!J64+TI_RPI_DU_E!J64+TI_RPI_PII_E!J64</f>
        <v>0</v>
      </c>
      <c r="K64" s="10">
        <f>TI_RPI_RI_E!K64+TI_RPI_BPI_E!K64+TI_RPI_PT_E!K64+TI_RPI_IT_E!K64+TI_RPI_DU_E!K64+TI_RPI_PII_E!K64</f>
        <v>0</v>
      </c>
      <c r="L64" s="10">
        <f>TI_RPI_RI_E!L64+TI_RPI_BPI_E!L64+TI_RPI_PT_E!L64+TI_RPI_IT_E!L64+TI_RPI_DU_E!L64+TI_RPI_PII_E!L64</f>
        <v>0</v>
      </c>
      <c r="M64" s="10">
        <f>TI_RPI_RI_E!M64+TI_RPI_BPI_E!M64+TI_RPI_PT_E!M64+TI_RPI_IT_E!M64+TI_RPI_DU_E!M64+TI_RPI_PII_E!M64</f>
        <v>0</v>
      </c>
      <c r="N64" s="10">
        <f>TI_RPI_RI_E!N64+TI_RPI_BPI_E!N64+TI_RPI_PT_E!N64+TI_RPI_IT_E!N64+TI_RPI_DU_E!N64+TI_RPI_PII_E!N64</f>
        <v>0</v>
      </c>
      <c r="O64" s="10">
        <f>TI_RPI_RI_E!O64+TI_RPI_BPI_E!O64+TI_RPI_PT_E!O64+TI_RPI_IT_E!O64+TI_RPI_DU_E!O64+TI_RPI_PII_E!O64</f>
        <v>0</v>
      </c>
      <c r="P64" s="10">
        <f>TI_RPI_RI_E!P64+TI_RPI_BPI_E!P64+TI_RPI_PT_E!P64+TI_RPI_IT_E!P64+TI_RPI_DU_E!P64+TI_RPI_PII_E!P64</f>
        <v>0</v>
      </c>
      <c r="Q64" s="10">
        <f>TI_RPI_RI_E!Q64+TI_RPI_BPI_E!Q64+TI_RPI_PT_E!Q64+TI_RPI_IT_E!Q64+TI_RPI_DU_E!Q64+TI_RPI_PII_E!Q64</f>
        <v>0</v>
      </c>
      <c r="R64" s="10">
        <f>TI_RPI_RI_E!R64+TI_RPI_BPI_E!R64+TI_RPI_PT_E!R64+TI_RPI_IT_E!R64+TI_RPI_DU_E!R64+TI_RPI_PII_E!R64</f>
        <v>0</v>
      </c>
      <c r="S64" s="10">
        <f>TI_RPI_RI_E!S64+TI_RPI_BPI_E!S64+TI_RPI_PT_E!S64+TI_RPI_IT_E!S64+TI_RPI_DU_E!S64+TI_RPI_PII_E!S64</f>
        <v>0</v>
      </c>
      <c r="T64" s="10">
        <f>TI_RPI_RI_E!T64+TI_RPI_BPI_E!T64+TI_RPI_PT_E!T64+TI_RPI_IT_E!T64+TI_RPI_DU_E!T64+TI_RPI_PII_E!T64</f>
        <v>0</v>
      </c>
      <c r="U64" s="10">
        <f>TI_RPI_RI_E!U64+TI_RPI_BPI_E!U64+TI_RPI_PT_E!U64+TI_RPI_IT_E!U64+TI_RPI_DU_E!U64+TI_RPI_PII_E!U64</f>
        <v>0</v>
      </c>
      <c r="V64" s="10">
        <f>TI_RPI_RI_E!V64+TI_RPI_BPI_E!V64+TI_RPI_PT_E!V64+TI_RPI_IT_E!V64+TI_RPI_DU_E!V64+TI_RPI_PII_E!V64</f>
        <v>0</v>
      </c>
      <c r="W64" s="10">
        <f>TI_RPI_RI_E!W64+TI_RPI_BPI_E!W64+TI_RPI_PT_E!W64+TI_RPI_IT_E!W64+TI_RPI_DU_E!W64+TI_RPI_PII_E!W64</f>
        <v>0</v>
      </c>
      <c r="X64" s="10">
        <f>TI_RPI_RI_E!X64+TI_RPI_BPI_E!X64+TI_RPI_PT_E!X64+TI_RPI_IT_E!X64+TI_RPI_DU_E!X64+TI_RPI_PII_E!X64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TI_RPI_RI_E!C65+TI_RPI_BPI_E!C65+TI_RPI_PT_E!C65+TI_RPI_IT_E!C65+TI_RPI_DU_E!C65+TI_RPI_PII_E!C65</f>
        <v>0</v>
      </c>
      <c r="D65" s="10">
        <f>TI_RPI_RI_E!D65+TI_RPI_BPI_E!D65+TI_RPI_PT_E!D65+TI_RPI_IT_E!D65+TI_RPI_DU_E!D65+TI_RPI_PII_E!D65</f>
        <v>0</v>
      </c>
      <c r="E65" s="10">
        <f>TI_RPI_RI_E!E65+TI_RPI_BPI_E!E65+TI_RPI_PT_E!E65+TI_RPI_IT_E!E65+TI_RPI_DU_E!E65+TI_RPI_PII_E!E65</f>
        <v>0</v>
      </c>
      <c r="F65" s="10">
        <f>TI_RPI_RI_E!F65+TI_RPI_BPI_E!F65+TI_RPI_PT_E!F65+TI_RPI_IT_E!F65+TI_RPI_DU_E!F65+TI_RPI_PII_E!F65</f>
        <v>0</v>
      </c>
      <c r="G65" s="10">
        <f>TI_RPI_RI_E!G65+TI_RPI_BPI_E!G65+TI_RPI_PT_E!G65+TI_RPI_IT_E!G65+TI_RPI_DU_E!G65+TI_RPI_PII_E!G65</f>
        <v>0</v>
      </c>
      <c r="H65" s="10">
        <f>TI_RPI_RI_E!H65+TI_RPI_BPI_E!H65+TI_RPI_PT_E!H65+TI_RPI_IT_E!H65+TI_RPI_DU_E!H65+TI_RPI_PII_E!H65</f>
        <v>0</v>
      </c>
      <c r="I65" s="10">
        <f>TI_RPI_RI_E!I65+TI_RPI_BPI_E!I65+TI_RPI_PT_E!I65+TI_RPI_IT_E!I65+TI_RPI_DU_E!I65+TI_RPI_PII_E!I65</f>
        <v>0</v>
      </c>
      <c r="J65" s="10">
        <f>TI_RPI_RI_E!J65+TI_RPI_BPI_E!J65+TI_RPI_PT_E!J65+TI_RPI_IT_E!J65+TI_RPI_DU_E!J65+TI_RPI_PII_E!J65</f>
        <v>0</v>
      </c>
      <c r="K65" s="10">
        <f>TI_RPI_RI_E!K65+TI_RPI_BPI_E!K65+TI_RPI_PT_E!K65+TI_RPI_IT_E!K65+TI_RPI_DU_E!K65+TI_RPI_PII_E!K65</f>
        <v>0</v>
      </c>
      <c r="L65" s="10">
        <f>TI_RPI_RI_E!L65+TI_RPI_BPI_E!L65+TI_RPI_PT_E!L65+TI_RPI_IT_E!L65+TI_RPI_DU_E!L65+TI_RPI_PII_E!L65</f>
        <v>0</v>
      </c>
      <c r="M65" s="10">
        <f>TI_RPI_RI_E!M65+TI_RPI_BPI_E!M65+TI_RPI_PT_E!M65+TI_RPI_IT_E!M65+TI_RPI_DU_E!M65+TI_RPI_PII_E!M65</f>
        <v>0</v>
      </c>
      <c r="N65" s="10">
        <f>TI_RPI_RI_E!N65+TI_RPI_BPI_E!N65+TI_RPI_PT_E!N65+TI_RPI_IT_E!N65+TI_RPI_DU_E!N65+TI_RPI_PII_E!N65</f>
        <v>0</v>
      </c>
      <c r="O65" s="10">
        <f>TI_RPI_RI_E!O65+TI_RPI_BPI_E!O65+TI_RPI_PT_E!O65+TI_RPI_IT_E!O65+TI_RPI_DU_E!O65+TI_RPI_PII_E!O65</f>
        <v>0</v>
      </c>
      <c r="P65" s="10">
        <f>TI_RPI_RI_E!P65+TI_RPI_BPI_E!P65+TI_RPI_PT_E!P65+TI_RPI_IT_E!P65+TI_RPI_DU_E!P65+TI_RPI_PII_E!P65</f>
        <v>0</v>
      </c>
      <c r="Q65" s="10">
        <f>TI_RPI_RI_E!Q65+TI_RPI_BPI_E!Q65+TI_RPI_PT_E!Q65+TI_RPI_IT_E!Q65+TI_RPI_DU_E!Q65+TI_RPI_PII_E!Q65</f>
        <v>0</v>
      </c>
      <c r="R65" s="10">
        <f>TI_RPI_RI_E!R65+TI_RPI_BPI_E!R65+TI_RPI_PT_E!R65+TI_RPI_IT_E!R65+TI_RPI_DU_E!R65+TI_RPI_PII_E!R65</f>
        <v>0</v>
      </c>
      <c r="S65" s="10">
        <f>TI_RPI_RI_E!S65+TI_RPI_BPI_E!S65+TI_RPI_PT_E!S65+TI_RPI_IT_E!S65+TI_RPI_DU_E!S65+TI_RPI_PII_E!S65</f>
        <v>0</v>
      </c>
      <c r="T65" s="10">
        <f>TI_RPI_RI_E!T65+TI_RPI_BPI_E!T65+TI_RPI_PT_E!T65+TI_RPI_IT_E!T65+TI_RPI_DU_E!T65+TI_RPI_PII_E!T65</f>
        <v>0</v>
      </c>
      <c r="U65" s="10">
        <f>TI_RPI_RI_E!U65+TI_RPI_BPI_E!U65+TI_RPI_PT_E!U65+TI_RPI_IT_E!U65+TI_RPI_DU_E!U65+TI_RPI_PII_E!U65</f>
        <v>0</v>
      </c>
      <c r="V65" s="10">
        <f>TI_RPI_RI_E!V65+TI_RPI_BPI_E!V65+TI_RPI_PT_E!V65+TI_RPI_IT_E!V65+TI_RPI_DU_E!V65+TI_RPI_PII_E!V65</f>
        <v>0</v>
      </c>
      <c r="W65" s="10">
        <f>TI_RPI_RI_E!W65+TI_RPI_BPI_E!W65+TI_RPI_PT_E!W65+TI_RPI_IT_E!W65+TI_RPI_DU_E!W65+TI_RPI_PII_E!W65</f>
        <v>0</v>
      </c>
      <c r="X65" s="10">
        <f>TI_RPI_RI_E!X65+TI_RPI_BPI_E!X65+TI_RPI_PT_E!X65+TI_RPI_IT_E!X65+TI_RPI_DU_E!X65+TI_RPI_PII_E!X65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TI_RPI_RI_E!C66+TI_RPI_BPI_E!C66+TI_RPI_PT_E!C66+TI_RPI_IT_E!C66+TI_RPI_DU_E!C66+TI_RPI_PII_E!C66</f>
        <v>0</v>
      </c>
      <c r="D66" s="10">
        <f>TI_RPI_RI_E!D66+TI_RPI_BPI_E!D66+TI_RPI_PT_E!D66+TI_RPI_IT_E!D66+TI_RPI_DU_E!D66+TI_RPI_PII_E!D66</f>
        <v>0</v>
      </c>
      <c r="E66" s="10">
        <f>TI_RPI_RI_E!E66+TI_RPI_BPI_E!E66+TI_RPI_PT_E!E66+TI_RPI_IT_E!E66+TI_RPI_DU_E!E66+TI_RPI_PII_E!E66</f>
        <v>0</v>
      </c>
      <c r="F66" s="10">
        <f>TI_RPI_RI_E!F66+TI_RPI_BPI_E!F66+TI_RPI_PT_E!F66+TI_RPI_IT_E!F66+TI_RPI_DU_E!F66+TI_RPI_PII_E!F66</f>
        <v>0</v>
      </c>
      <c r="G66" s="10">
        <f>TI_RPI_RI_E!G66+TI_RPI_BPI_E!G66+TI_RPI_PT_E!G66+TI_RPI_IT_E!G66+TI_RPI_DU_E!G66+TI_RPI_PII_E!G66</f>
        <v>0</v>
      </c>
      <c r="H66" s="10">
        <f>TI_RPI_RI_E!H66+TI_RPI_BPI_E!H66+TI_RPI_PT_E!H66+TI_RPI_IT_E!H66+TI_RPI_DU_E!H66+TI_RPI_PII_E!H66</f>
        <v>0</v>
      </c>
      <c r="I66" s="10">
        <f>TI_RPI_RI_E!I66+TI_RPI_BPI_E!I66+TI_RPI_PT_E!I66+TI_RPI_IT_E!I66+TI_RPI_DU_E!I66+TI_RPI_PII_E!I66</f>
        <v>0</v>
      </c>
      <c r="J66" s="10">
        <f>TI_RPI_RI_E!J66+TI_RPI_BPI_E!J66+TI_RPI_PT_E!J66+TI_RPI_IT_E!J66+TI_RPI_DU_E!J66+TI_RPI_PII_E!J66</f>
        <v>0</v>
      </c>
      <c r="K66" s="10">
        <f>TI_RPI_RI_E!K66+TI_RPI_BPI_E!K66+TI_RPI_PT_E!K66+TI_RPI_IT_E!K66+TI_RPI_DU_E!K66+TI_RPI_PII_E!K66</f>
        <v>0</v>
      </c>
      <c r="L66" s="10">
        <f>TI_RPI_RI_E!L66+TI_RPI_BPI_E!L66+TI_RPI_PT_E!L66+TI_RPI_IT_E!L66+TI_RPI_DU_E!L66+TI_RPI_PII_E!L66</f>
        <v>0</v>
      </c>
      <c r="M66" s="10">
        <f>TI_RPI_RI_E!M66+TI_RPI_BPI_E!M66+TI_RPI_PT_E!M66+TI_RPI_IT_E!M66+TI_RPI_DU_E!M66+TI_RPI_PII_E!M66</f>
        <v>0</v>
      </c>
      <c r="N66" s="10">
        <f>TI_RPI_RI_E!N66+TI_RPI_BPI_E!N66+TI_RPI_PT_E!N66+TI_RPI_IT_E!N66+TI_RPI_DU_E!N66+TI_RPI_PII_E!N66</f>
        <v>0</v>
      </c>
      <c r="O66" s="10">
        <f>TI_RPI_RI_E!O66+TI_RPI_BPI_E!O66+TI_RPI_PT_E!O66+TI_RPI_IT_E!O66+TI_RPI_DU_E!O66+TI_RPI_PII_E!O66</f>
        <v>0</v>
      </c>
      <c r="P66" s="10">
        <f>TI_RPI_RI_E!P66+TI_RPI_BPI_E!P66+TI_RPI_PT_E!P66+TI_RPI_IT_E!P66+TI_RPI_DU_E!P66+TI_RPI_PII_E!P66</f>
        <v>0</v>
      </c>
      <c r="Q66" s="10">
        <f>TI_RPI_RI_E!Q66+TI_RPI_BPI_E!Q66+TI_RPI_PT_E!Q66+TI_RPI_IT_E!Q66+TI_RPI_DU_E!Q66+TI_RPI_PII_E!Q66</f>
        <v>0</v>
      </c>
      <c r="R66" s="10">
        <f>TI_RPI_RI_E!R66+TI_RPI_BPI_E!R66+TI_RPI_PT_E!R66+TI_RPI_IT_E!R66+TI_RPI_DU_E!R66+TI_RPI_PII_E!R66</f>
        <v>0</v>
      </c>
      <c r="S66" s="10">
        <f>TI_RPI_RI_E!S66+TI_RPI_BPI_E!S66+TI_RPI_PT_E!S66+TI_RPI_IT_E!S66+TI_RPI_DU_E!S66+TI_RPI_PII_E!S66</f>
        <v>0</v>
      </c>
      <c r="T66" s="10">
        <f>TI_RPI_RI_E!T66+TI_RPI_BPI_E!T66+TI_RPI_PT_E!T66+TI_RPI_IT_E!T66+TI_RPI_DU_E!T66+TI_RPI_PII_E!T66</f>
        <v>0</v>
      </c>
      <c r="U66" s="10">
        <f>TI_RPI_RI_E!U66+TI_RPI_BPI_E!U66+TI_RPI_PT_E!U66+TI_RPI_IT_E!U66+TI_RPI_DU_E!U66+TI_RPI_PII_E!U66</f>
        <v>0</v>
      </c>
      <c r="V66" s="10">
        <f>TI_RPI_RI_E!V66+TI_RPI_BPI_E!V66+TI_RPI_PT_E!V66+TI_RPI_IT_E!V66+TI_RPI_DU_E!V66+TI_RPI_PII_E!V66</f>
        <v>0</v>
      </c>
      <c r="W66" s="10">
        <f>TI_RPI_RI_E!W66+TI_RPI_BPI_E!W66+TI_RPI_PT_E!W66+TI_RPI_IT_E!W66+TI_RPI_DU_E!W66+TI_RPI_PII_E!W66</f>
        <v>0</v>
      </c>
      <c r="X66" s="10">
        <f>TI_RPI_RI_E!X66+TI_RPI_BPI_E!X66+TI_RPI_PT_E!X66+TI_RPI_IT_E!X66+TI_RPI_DU_E!X66+TI_RPI_PII_E!X66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TI_RPI_RI_E!C67+TI_RPI_BPI_E!C67+TI_RPI_PT_E!C67+TI_RPI_IT_E!C67+TI_RPI_DU_E!C67+TI_RPI_PII_E!C67</f>
        <v>0</v>
      </c>
      <c r="D67" s="10">
        <f>TI_RPI_RI_E!D67+TI_RPI_BPI_E!D67+TI_RPI_PT_E!D67+TI_RPI_IT_E!D67+TI_RPI_DU_E!D67+TI_RPI_PII_E!D67</f>
        <v>0</v>
      </c>
      <c r="E67" s="10">
        <f>TI_RPI_RI_E!E67+TI_RPI_BPI_E!E67+TI_RPI_PT_E!E67+TI_RPI_IT_E!E67+TI_RPI_DU_E!E67+TI_RPI_PII_E!E67</f>
        <v>0</v>
      </c>
      <c r="F67" s="10">
        <f>TI_RPI_RI_E!F67+TI_RPI_BPI_E!F67+TI_RPI_PT_E!F67+TI_RPI_IT_E!F67+TI_RPI_DU_E!F67+TI_RPI_PII_E!F67</f>
        <v>0</v>
      </c>
      <c r="G67" s="10">
        <f>TI_RPI_RI_E!G67+TI_RPI_BPI_E!G67+TI_RPI_PT_E!G67+TI_RPI_IT_E!G67+TI_RPI_DU_E!G67+TI_RPI_PII_E!G67</f>
        <v>0</v>
      </c>
      <c r="H67" s="10">
        <f>TI_RPI_RI_E!H67+TI_RPI_BPI_E!H67+TI_RPI_PT_E!H67+TI_RPI_IT_E!H67+TI_RPI_DU_E!H67+TI_RPI_PII_E!H67</f>
        <v>0</v>
      </c>
      <c r="I67" s="10">
        <f>TI_RPI_RI_E!I67+TI_RPI_BPI_E!I67+TI_RPI_PT_E!I67+TI_RPI_IT_E!I67+TI_RPI_DU_E!I67+TI_RPI_PII_E!I67</f>
        <v>0</v>
      </c>
      <c r="J67" s="10">
        <f>TI_RPI_RI_E!J67+TI_RPI_BPI_E!J67+TI_RPI_PT_E!J67+TI_RPI_IT_E!J67+TI_RPI_DU_E!J67+TI_RPI_PII_E!J67</f>
        <v>0</v>
      </c>
      <c r="K67" s="10">
        <f>TI_RPI_RI_E!K67+TI_RPI_BPI_E!K67+TI_RPI_PT_E!K67+TI_RPI_IT_E!K67+TI_RPI_DU_E!K67+TI_RPI_PII_E!K67</f>
        <v>0</v>
      </c>
      <c r="L67" s="10">
        <f>TI_RPI_RI_E!L67+TI_RPI_BPI_E!L67+TI_RPI_PT_E!L67+TI_RPI_IT_E!L67+TI_RPI_DU_E!L67+TI_RPI_PII_E!L67</f>
        <v>0</v>
      </c>
      <c r="M67" s="10">
        <f>TI_RPI_RI_E!M67+TI_RPI_BPI_E!M67+TI_RPI_PT_E!M67+TI_RPI_IT_E!M67+TI_RPI_DU_E!M67+TI_RPI_PII_E!M67</f>
        <v>0</v>
      </c>
      <c r="N67" s="10">
        <f>TI_RPI_RI_E!N67+TI_RPI_BPI_E!N67+TI_RPI_PT_E!N67+TI_RPI_IT_E!N67+TI_RPI_DU_E!N67+TI_RPI_PII_E!N67</f>
        <v>0</v>
      </c>
      <c r="O67" s="10">
        <f>TI_RPI_RI_E!O67+TI_RPI_BPI_E!O67+TI_RPI_PT_E!O67+TI_RPI_IT_E!O67+TI_RPI_DU_E!O67+TI_RPI_PII_E!O67</f>
        <v>0</v>
      </c>
      <c r="P67" s="10">
        <f>TI_RPI_RI_E!P67+TI_RPI_BPI_E!P67+TI_RPI_PT_E!P67+TI_RPI_IT_E!P67+TI_RPI_DU_E!P67+TI_RPI_PII_E!P67</f>
        <v>0</v>
      </c>
      <c r="Q67" s="10">
        <f>TI_RPI_RI_E!Q67+TI_RPI_BPI_E!Q67+TI_RPI_PT_E!Q67+TI_RPI_IT_E!Q67+TI_RPI_DU_E!Q67+TI_RPI_PII_E!Q67</f>
        <v>0</v>
      </c>
      <c r="R67" s="10">
        <f>TI_RPI_RI_E!R67+TI_RPI_BPI_E!R67+TI_RPI_PT_E!R67+TI_RPI_IT_E!R67+TI_RPI_DU_E!R67+TI_RPI_PII_E!R67</f>
        <v>0</v>
      </c>
      <c r="S67" s="10">
        <f>TI_RPI_RI_E!S67+TI_RPI_BPI_E!S67+TI_RPI_PT_E!S67+TI_RPI_IT_E!S67+TI_RPI_DU_E!S67+TI_RPI_PII_E!S67</f>
        <v>0</v>
      </c>
      <c r="T67" s="10">
        <f>TI_RPI_RI_E!T67+TI_RPI_BPI_E!T67+TI_RPI_PT_E!T67+TI_RPI_IT_E!T67+TI_RPI_DU_E!T67+TI_RPI_PII_E!T67</f>
        <v>0</v>
      </c>
      <c r="U67" s="10">
        <f>TI_RPI_RI_E!U67+TI_RPI_BPI_E!U67+TI_RPI_PT_E!U67+TI_RPI_IT_E!U67+TI_RPI_DU_E!U67+TI_RPI_PII_E!U67</f>
        <v>0</v>
      </c>
      <c r="V67" s="10">
        <f>TI_RPI_RI_E!V67+TI_RPI_BPI_E!V67+TI_RPI_PT_E!V67+TI_RPI_IT_E!V67+TI_RPI_DU_E!V67+TI_RPI_PII_E!V67</f>
        <v>0</v>
      </c>
      <c r="W67" s="10">
        <f>TI_RPI_RI_E!W67+TI_RPI_BPI_E!W67+TI_RPI_PT_E!W67+TI_RPI_IT_E!W67+TI_RPI_DU_E!W67+TI_RPI_PII_E!W67</f>
        <v>0</v>
      </c>
      <c r="X67" s="10">
        <f>TI_RPI_RI_E!X67+TI_RPI_BPI_E!X67+TI_RPI_PT_E!X67+TI_RPI_IT_E!X67+TI_RPI_DU_E!X67+TI_RPI_PII_E!X67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TI_RPI_RI_E!C68+TI_RPI_BPI_E!C68+TI_RPI_PT_E!C68+TI_RPI_IT_E!C68+TI_RPI_DU_E!C68+TI_RPI_PII_E!C68</f>
        <v>0</v>
      </c>
      <c r="D68" s="10">
        <f>TI_RPI_RI_E!D68+TI_RPI_BPI_E!D68+TI_RPI_PT_E!D68+TI_RPI_IT_E!D68+TI_RPI_DU_E!D68+TI_RPI_PII_E!D68</f>
        <v>0</v>
      </c>
      <c r="E68" s="10">
        <f>TI_RPI_RI_E!E68+TI_RPI_BPI_E!E68+TI_RPI_PT_E!E68+TI_RPI_IT_E!E68+TI_RPI_DU_E!E68+TI_RPI_PII_E!E68</f>
        <v>0</v>
      </c>
      <c r="F68" s="10">
        <f>TI_RPI_RI_E!F68+TI_RPI_BPI_E!F68+TI_RPI_PT_E!F68+TI_RPI_IT_E!F68+TI_RPI_DU_E!F68+TI_RPI_PII_E!F68</f>
        <v>0</v>
      </c>
      <c r="G68" s="10">
        <f>TI_RPI_RI_E!G68+TI_RPI_BPI_E!G68+TI_RPI_PT_E!G68+TI_RPI_IT_E!G68+TI_RPI_DU_E!G68+TI_RPI_PII_E!G68</f>
        <v>0</v>
      </c>
      <c r="H68" s="10">
        <f>TI_RPI_RI_E!H68+TI_RPI_BPI_E!H68+TI_RPI_PT_E!H68+TI_RPI_IT_E!H68+TI_RPI_DU_E!H68+TI_RPI_PII_E!H68</f>
        <v>0</v>
      </c>
      <c r="I68" s="10">
        <f>TI_RPI_RI_E!I68+TI_RPI_BPI_E!I68+TI_RPI_PT_E!I68+TI_RPI_IT_E!I68+TI_RPI_DU_E!I68+TI_RPI_PII_E!I68</f>
        <v>0</v>
      </c>
      <c r="J68" s="10">
        <f>TI_RPI_RI_E!J68+TI_RPI_BPI_E!J68+TI_RPI_PT_E!J68+TI_RPI_IT_E!J68+TI_RPI_DU_E!J68+TI_RPI_PII_E!J68</f>
        <v>0</v>
      </c>
      <c r="K68" s="10">
        <f>TI_RPI_RI_E!K68+TI_RPI_BPI_E!K68+TI_RPI_PT_E!K68+TI_RPI_IT_E!K68+TI_RPI_DU_E!K68+TI_RPI_PII_E!K68</f>
        <v>0</v>
      </c>
      <c r="L68" s="10">
        <f>TI_RPI_RI_E!L68+TI_RPI_BPI_E!L68+TI_RPI_PT_E!L68+TI_RPI_IT_E!L68+TI_RPI_DU_E!L68+TI_RPI_PII_E!L68</f>
        <v>0</v>
      </c>
      <c r="M68" s="10">
        <f>TI_RPI_RI_E!M68+TI_RPI_BPI_E!M68+TI_RPI_PT_E!M68+TI_RPI_IT_E!M68+TI_RPI_DU_E!M68+TI_RPI_PII_E!M68</f>
        <v>0</v>
      </c>
      <c r="N68" s="10">
        <f>TI_RPI_RI_E!N68+TI_RPI_BPI_E!N68+TI_RPI_PT_E!N68+TI_RPI_IT_E!N68+TI_RPI_DU_E!N68+TI_RPI_PII_E!N68</f>
        <v>0</v>
      </c>
      <c r="O68" s="10">
        <f>TI_RPI_RI_E!O68+TI_RPI_BPI_E!O68+TI_RPI_PT_E!O68+TI_RPI_IT_E!O68+TI_RPI_DU_E!O68+TI_RPI_PII_E!O68</f>
        <v>0</v>
      </c>
      <c r="P68" s="10">
        <f>TI_RPI_RI_E!P68+TI_RPI_BPI_E!P68+TI_RPI_PT_E!P68+TI_RPI_IT_E!P68+TI_RPI_DU_E!P68+TI_RPI_PII_E!P68</f>
        <v>0</v>
      </c>
      <c r="Q68" s="10">
        <f>TI_RPI_RI_E!Q68+TI_RPI_BPI_E!Q68+TI_RPI_PT_E!Q68+TI_RPI_IT_E!Q68+TI_RPI_DU_E!Q68+TI_RPI_PII_E!Q68</f>
        <v>0</v>
      </c>
      <c r="R68" s="10">
        <f>TI_RPI_RI_E!R68+TI_RPI_BPI_E!R68+TI_RPI_PT_E!R68+TI_RPI_IT_E!R68+TI_RPI_DU_E!R68+TI_RPI_PII_E!R68</f>
        <v>0</v>
      </c>
      <c r="S68" s="10">
        <f>TI_RPI_RI_E!S68+TI_RPI_BPI_E!S68+TI_RPI_PT_E!S68+TI_RPI_IT_E!S68+TI_RPI_DU_E!S68+TI_RPI_PII_E!S68</f>
        <v>0</v>
      </c>
      <c r="T68" s="10">
        <f>TI_RPI_RI_E!T68+TI_RPI_BPI_E!T68+TI_RPI_PT_E!T68+TI_RPI_IT_E!T68+TI_RPI_DU_E!T68+TI_RPI_PII_E!T68</f>
        <v>0</v>
      </c>
      <c r="U68" s="10">
        <f>TI_RPI_RI_E!U68+TI_RPI_BPI_E!U68+TI_RPI_PT_E!U68+TI_RPI_IT_E!U68+TI_RPI_DU_E!U68+TI_RPI_PII_E!U68</f>
        <v>0</v>
      </c>
      <c r="V68" s="10">
        <f>TI_RPI_RI_E!V68+TI_RPI_BPI_E!V68+TI_RPI_PT_E!V68+TI_RPI_IT_E!V68+TI_RPI_DU_E!V68+TI_RPI_PII_E!V68</f>
        <v>0</v>
      </c>
      <c r="W68" s="10">
        <f>TI_RPI_RI_E!W68+TI_RPI_BPI_E!W68+TI_RPI_PT_E!W68+TI_RPI_IT_E!W68+TI_RPI_DU_E!W68+TI_RPI_PII_E!W68</f>
        <v>0</v>
      </c>
      <c r="X68" s="10">
        <f>TI_RPI_RI_E!X68+TI_RPI_BPI_E!X68+TI_RPI_PT_E!X68+TI_RPI_IT_E!X68+TI_RPI_DU_E!X68+TI_RPI_PII_E!X68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TI_RPI_RI_E!C69+TI_RPI_BPI_E!C69+TI_RPI_PT_E!C69+TI_RPI_IT_E!C69+TI_RPI_DU_E!C69+TI_RPI_PII_E!C69</f>
        <v>0</v>
      </c>
      <c r="D69" s="10">
        <f>TI_RPI_RI_E!D69+TI_RPI_BPI_E!D69+TI_RPI_PT_E!D69+TI_RPI_IT_E!D69+TI_RPI_DU_E!D69+TI_RPI_PII_E!D69</f>
        <v>0</v>
      </c>
      <c r="E69" s="10">
        <f>TI_RPI_RI_E!E69+TI_RPI_BPI_E!E69+TI_RPI_PT_E!E69+TI_RPI_IT_E!E69+TI_RPI_DU_E!E69+TI_RPI_PII_E!E69</f>
        <v>0</v>
      </c>
      <c r="F69" s="10">
        <f>TI_RPI_RI_E!F69+TI_RPI_BPI_E!F69+TI_RPI_PT_E!F69+TI_RPI_IT_E!F69+TI_RPI_DU_E!F69+TI_RPI_PII_E!F69</f>
        <v>0</v>
      </c>
      <c r="G69" s="10">
        <f>TI_RPI_RI_E!G69+TI_RPI_BPI_E!G69+TI_RPI_PT_E!G69+TI_RPI_IT_E!G69+TI_RPI_DU_E!G69+TI_RPI_PII_E!G69</f>
        <v>0</v>
      </c>
      <c r="H69" s="10">
        <f>TI_RPI_RI_E!H69+TI_RPI_BPI_E!H69+TI_RPI_PT_E!H69+TI_RPI_IT_E!H69+TI_RPI_DU_E!H69+TI_RPI_PII_E!H69</f>
        <v>0</v>
      </c>
      <c r="I69" s="10">
        <f>TI_RPI_RI_E!I69+TI_RPI_BPI_E!I69+TI_RPI_PT_E!I69+TI_RPI_IT_E!I69+TI_RPI_DU_E!I69+TI_RPI_PII_E!I69</f>
        <v>0</v>
      </c>
      <c r="J69" s="10">
        <f>TI_RPI_RI_E!J69+TI_RPI_BPI_E!J69+TI_RPI_PT_E!J69+TI_RPI_IT_E!J69+TI_RPI_DU_E!J69+TI_RPI_PII_E!J69</f>
        <v>0</v>
      </c>
      <c r="K69" s="10">
        <f>TI_RPI_RI_E!K69+TI_RPI_BPI_E!K69+TI_RPI_PT_E!K69+TI_RPI_IT_E!K69+TI_RPI_DU_E!K69+TI_RPI_PII_E!K69</f>
        <v>0</v>
      </c>
      <c r="L69" s="10">
        <f>TI_RPI_RI_E!L69+TI_RPI_BPI_E!L69+TI_RPI_PT_E!L69+TI_RPI_IT_E!L69+TI_RPI_DU_E!L69+TI_RPI_PII_E!L69</f>
        <v>0</v>
      </c>
      <c r="M69" s="10">
        <f>TI_RPI_RI_E!M69+TI_RPI_BPI_E!M69+TI_RPI_PT_E!M69+TI_RPI_IT_E!M69+TI_RPI_DU_E!M69+TI_RPI_PII_E!M69</f>
        <v>0</v>
      </c>
      <c r="N69" s="10">
        <f>TI_RPI_RI_E!N69+TI_RPI_BPI_E!N69+TI_RPI_PT_E!N69+TI_RPI_IT_E!N69+TI_RPI_DU_E!N69+TI_RPI_PII_E!N69</f>
        <v>0</v>
      </c>
      <c r="O69" s="10">
        <f>TI_RPI_RI_E!O69+TI_RPI_BPI_E!O69+TI_RPI_PT_E!O69+TI_RPI_IT_E!O69+TI_RPI_DU_E!O69+TI_RPI_PII_E!O69</f>
        <v>0</v>
      </c>
      <c r="P69" s="10">
        <f>TI_RPI_RI_E!P69+TI_RPI_BPI_E!P69+TI_RPI_PT_E!P69+TI_RPI_IT_E!P69+TI_RPI_DU_E!P69+TI_RPI_PII_E!P69</f>
        <v>0</v>
      </c>
      <c r="Q69" s="10">
        <f>TI_RPI_RI_E!Q69+TI_RPI_BPI_E!Q69+TI_RPI_PT_E!Q69+TI_RPI_IT_E!Q69+TI_RPI_DU_E!Q69+TI_RPI_PII_E!Q69</f>
        <v>0</v>
      </c>
      <c r="R69" s="10">
        <f>TI_RPI_RI_E!R69+TI_RPI_BPI_E!R69+TI_RPI_PT_E!R69+TI_RPI_IT_E!R69+TI_RPI_DU_E!R69+TI_RPI_PII_E!R69</f>
        <v>0</v>
      </c>
      <c r="S69" s="10">
        <f>TI_RPI_RI_E!S69+TI_RPI_BPI_E!S69+TI_RPI_PT_E!S69+TI_RPI_IT_E!S69+TI_RPI_DU_E!S69+TI_RPI_PII_E!S69</f>
        <v>0</v>
      </c>
      <c r="T69" s="10">
        <f>TI_RPI_RI_E!T69+TI_RPI_BPI_E!T69+TI_RPI_PT_E!T69+TI_RPI_IT_E!T69+TI_RPI_DU_E!T69+TI_RPI_PII_E!T69</f>
        <v>0</v>
      </c>
      <c r="U69" s="10">
        <f>TI_RPI_RI_E!U69+TI_RPI_BPI_E!U69+TI_RPI_PT_E!U69+TI_RPI_IT_E!U69+TI_RPI_DU_E!U69+TI_RPI_PII_E!U69</f>
        <v>0</v>
      </c>
      <c r="V69" s="10">
        <f>TI_RPI_RI_E!V69+TI_RPI_BPI_E!V69+TI_RPI_PT_E!V69+TI_RPI_IT_E!V69+TI_RPI_DU_E!V69+TI_RPI_PII_E!V69</f>
        <v>0</v>
      </c>
      <c r="W69" s="10">
        <f>TI_RPI_RI_E!W69+TI_RPI_BPI_E!W69+TI_RPI_PT_E!W69+TI_RPI_IT_E!W69+TI_RPI_DU_E!W69+TI_RPI_PII_E!W69</f>
        <v>0</v>
      </c>
      <c r="X69" s="10">
        <f>TI_RPI_RI_E!X69+TI_RPI_BPI_E!X69+TI_RPI_PT_E!X69+TI_RPI_IT_E!X69+TI_RPI_DU_E!X69+TI_RPI_PII_E!X69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TI_RPI_RI_E!C70+TI_RPI_BPI_E!C70+TI_RPI_PT_E!C70+TI_RPI_IT_E!C70+TI_RPI_DU_E!C70+TI_RPI_PII_E!C70</f>
        <v>0</v>
      </c>
      <c r="D70" s="10">
        <f>TI_RPI_RI_E!D70+TI_RPI_BPI_E!D70+TI_RPI_PT_E!D70+TI_RPI_IT_E!D70+TI_RPI_DU_E!D70+TI_RPI_PII_E!D70</f>
        <v>0</v>
      </c>
      <c r="E70" s="10">
        <f>TI_RPI_RI_E!E70+TI_RPI_BPI_E!E70+TI_RPI_PT_E!E70+TI_RPI_IT_E!E70+TI_RPI_DU_E!E70+TI_RPI_PII_E!E70</f>
        <v>0</v>
      </c>
      <c r="F70" s="10">
        <f>TI_RPI_RI_E!F70+TI_RPI_BPI_E!F70+TI_RPI_PT_E!F70+TI_RPI_IT_E!F70+TI_RPI_DU_E!F70+TI_RPI_PII_E!F70</f>
        <v>0</v>
      </c>
      <c r="G70" s="10">
        <f>TI_RPI_RI_E!G70+TI_RPI_BPI_E!G70+TI_RPI_PT_E!G70+TI_RPI_IT_E!G70+TI_RPI_DU_E!G70+TI_RPI_PII_E!G70</f>
        <v>0</v>
      </c>
      <c r="H70" s="10">
        <f>TI_RPI_RI_E!H70+TI_RPI_BPI_E!H70+TI_RPI_PT_E!H70+TI_RPI_IT_E!H70+TI_RPI_DU_E!H70+TI_RPI_PII_E!H70</f>
        <v>0</v>
      </c>
      <c r="I70" s="10">
        <f>TI_RPI_RI_E!I70+TI_RPI_BPI_E!I70+TI_RPI_PT_E!I70+TI_RPI_IT_E!I70+TI_RPI_DU_E!I70+TI_RPI_PII_E!I70</f>
        <v>0</v>
      </c>
      <c r="J70" s="10">
        <f>TI_RPI_RI_E!J70+TI_RPI_BPI_E!J70+TI_RPI_PT_E!J70+TI_RPI_IT_E!J70+TI_RPI_DU_E!J70+TI_RPI_PII_E!J70</f>
        <v>0</v>
      </c>
      <c r="K70" s="10">
        <f>TI_RPI_RI_E!K70+TI_RPI_BPI_E!K70+TI_RPI_PT_E!K70+TI_RPI_IT_E!K70+TI_RPI_DU_E!K70+TI_RPI_PII_E!K70</f>
        <v>0</v>
      </c>
      <c r="L70" s="10">
        <f>TI_RPI_RI_E!L70+TI_RPI_BPI_E!L70+TI_RPI_PT_E!L70+TI_RPI_IT_E!L70+TI_RPI_DU_E!L70+TI_RPI_PII_E!L70</f>
        <v>0</v>
      </c>
      <c r="M70" s="10">
        <f>TI_RPI_RI_E!M70+TI_RPI_BPI_E!M70+TI_RPI_PT_E!M70+TI_RPI_IT_E!M70+TI_RPI_DU_E!M70+TI_RPI_PII_E!M70</f>
        <v>0</v>
      </c>
      <c r="N70" s="10">
        <f>TI_RPI_RI_E!N70+TI_RPI_BPI_E!N70+TI_RPI_PT_E!N70+TI_RPI_IT_E!N70+TI_RPI_DU_E!N70+TI_RPI_PII_E!N70</f>
        <v>0</v>
      </c>
      <c r="O70" s="10">
        <f>TI_RPI_RI_E!O70+TI_RPI_BPI_E!O70+TI_RPI_PT_E!O70+TI_RPI_IT_E!O70+TI_RPI_DU_E!O70+TI_RPI_PII_E!O70</f>
        <v>0</v>
      </c>
      <c r="P70" s="10">
        <f>TI_RPI_RI_E!P70+TI_RPI_BPI_E!P70+TI_RPI_PT_E!P70+TI_RPI_IT_E!P70+TI_RPI_DU_E!P70+TI_RPI_PII_E!P70</f>
        <v>0</v>
      </c>
      <c r="Q70" s="10">
        <f>TI_RPI_RI_E!Q70+TI_RPI_BPI_E!Q70+TI_RPI_PT_E!Q70+TI_RPI_IT_E!Q70+TI_RPI_DU_E!Q70+TI_RPI_PII_E!Q70</f>
        <v>0</v>
      </c>
      <c r="R70" s="10">
        <f>TI_RPI_RI_E!R70+TI_RPI_BPI_E!R70+TI_RPI_PT_E!R70+TI_RPI_IT_E!R70+TI_RPI_DU_E!R70+TI_RPI_PII_E!R70</f>
        <v>0</v>
      </c>
      <c r="S70" s="10">
        <f>TI_RPI_RI_E!S70+TI_RPI_BPI_E!S70+TI_RPI_PT_E!S70+TI_RPI_IT_E!S70+TI_RPI_DU_E!S70+TI_RPI_PII_E!S70</f>
        <v>0</v>
      </c>
      <c r="T70" s="10">
        <f>TI_RPI_RI_E!T70+TI_RPI_BPI_E!T70+TI_RPI_PT_E!T70+TI_RPI_IT_E!T70+TI_RPI_DU_E!T70+TI_RPI_PII_E!T70</f>
        <v>0</v>
      </c>
      <c r="U70" s="10">
        <f>TI_RPI_RI_E!U70+TI_RPI_BPI_E!U70+TI_RPI_PT_E!U70+TI_RPI_IT_E!U70+TI_RPI_DU_E!U70+TI_RPI_PII_E!U70</f>
        <v>0</v>
      </c>
      <c r="V70" s="10">
        <f>TI_RPI_RI_E!V70+TI_RPI_BPI_E!V70+TI_RPI_PT_E!V70+TI_RPI_IT_E!V70+TI_RPI_DU_E!V70+TI_RPI_PII_E!V70</f>
        <v>0</v>
      </c>
      <c r="W70" s="10">
        <f>TI_RPI_RI_E!W70+TI_RPI_BPI_E!W70+TI_RPI_PT_E!W70+TI_RPI_IT_E!W70+TI_RPI_DU_E!W70+TI_RPI_PII_E!W70</f>
        <v>0</v>
      </c>
      <c r="X70" s="10">
        <f>TI_RPI_RI_E!X70+TI_RPI_BPI_E!X70+TI_RPI_PT_E!X70+TI_RPI_IT_E!X70+TI_RPI_DU_E!X70+TI_RPI_PII_E!X70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TI_RPI_RI_E!C72+TI_RPI_BPI_E!C72+TI_RPI_PT_E!C72+TI_RPI_IT_E!C72+TI_RPI_DU_E!C72+TI_RPI_PII_E!C72</f>
        <v>0</v>
      </c>
      <c r="D72" s="10">
        <f>TI_RPI_RI_E!D72+TI_RPI_BPI_E!D72+TI_RPI_PT_E!D72+TI_RPI_IT_E!D72+TI_RPI_DU_E!D72+TI_RPI_PII_E!D72</f>
        <v>0</v>
      </c>
      <c r="E72" s="10">
        <f>TI_RPI_RI_E!E72+TI_RPI_BPI_E!E72+TI_RPI_PT_E!E72+TI_RPI_IT_E!E72+TI_RPI_DU_E!E72+TI_RPI_PII_E!E72</f>
        <v>0</v>
      </c>
      <c r="F72" s="10">
        <f>TI_RPI_RI_E!F72+TI_RPI_BPI_E!F72+TI_RPI_PT_E!F72+TI_RPI_IT_E!F72+TI_RPI_DU_E!F72+TI_RPI_PII_E!F72</f>
        <v>0</v>
      </c>
      <c r="G72" s="10">
        <f>TI_RPI_RI_E!G72+TI_RPI_BPI_E!G72+TI_RPI_PT_E!G72+TI_RPI_IT_E!G72+TI_RPI_DU_E!G72+TI_RPI_PII_E!G72</f>
        <v>0</v>
      </c>
      <c r="H72" s="10">
        <f>TI_RPI_RI_E!H72+TI_RPI_BPI_E!H72+TI_RPI_PT_E!H72+TI_RPI_IT_E!H72+TI_RPI_DU_E!H72+TI_RPI_PII_E!H72</f>
        <v>0</v>
      </c>
      <c r="I72" s="10">
        <f>TI_RPI_RI_E!I72+TI_RPI_BPI_E!I72+TI_RPI_PT_E!I72+TI_RPI_IT_E!I72+TI_RPI_DU_E!I72+TI_RPI_PII_E!I72</f>
        <v>0</v>
      </c>
      <c r="J72" s="10">
        <f>TI_RPI_RI_E!J72+TI_RPI_BPI_E!J72+TI_RPI_PT_E!J72+TI_RPI_IT_E!J72+TI_RPI_DU_E!J72+TI_RPI_PII_E!J72</f>
        <v>0</v>
      </c>
      <c r="K72" s="10">
        <f>TI_RPI_RI_E!K72+TI_RPI_BPI_E!K72+TI_RPI_PT_E!K72+TI_RPI_IT_E!K72+TI_RPI_DU_E!K72+TI_RPI_PII_E!K72</f>
        <v>0</v>
      </c>
      <c r="L72" s="10">
        <f>TI_RPI_RI_E!L72+TI_RPI_BPI_E!L72+TI_RPI_PT_E!L72+TI_RPI_IT_E!L72+TI_RPI_DU_E!L72+TI_RPI_PII_E!L72</f>
        <v>0</v>
      </c>
      <c r="M72" s="10">
        <f>TI_RPI_RI_E!M72+TI_RPI_BPI_E!M72+TI_RPI_PT_E!M72+TI_RPI_IT_E!M72+TI_RPI_DU_E!M72+TI_RPI_PII_E!M72</f>
        <v>0</v>
      </c>
      <c r="N72" s="10">
        <f>TI_RPI_RI_E!N72+TI_RPI_BPI_E!N72+TI_RPI_PT_E!N72+TI_RPI_IT_E!N72+TI_RPI_DU_E!N72+TI_RPI_PII_E!N72</f>
        <v>0</v>
      </c>
      <c r="O72" s="10">
        <f>TI_RPI_RI_E!O72+TI_RPI_BPI_E!O72+TI_RPI_PT_E!O72+TI_RPI_IT_E!O72+TI_RPI_DU_E!O72+TI_RPI_PII_E!O72</f>
        <v>0</v>
      </c>
      <c r="P72" s="10">
        <f>TI_RPI_RI_E!P72+TI_RPI_BPI_E!P72+TI_RPI_PT_E!P72+TI_RPI_IT_E!P72+TI_RPI_DU_E!P72+TI_RPI_PII_E!P72</f>
        <v>0</v>
      </c>
      <c r="Q72" s="10">
        <f>TI_RPI_RI_E!Q72+TI_RPI_BPI_E!Q72+TI_RPI_PT_E!Q72+TI_RPI_IT_E!Q72+TI_RPI_DU_E!Q72+TI_RPI_PII_E!Q72</f>
        <v>0</v>
      </c>
      <c r="R72" s="10">
        <f>TI_RPI_RI_E!R72+TI_RPI_BPI_E!R72+TI_RPI_PT_E!R72+TI_RPI_IT_E!R72+TI_RPI_DU_E!R72+TI_RPI_PII_E!R72</f>
        <v>0</v>
      </c>
      <c r="S72" s="10">
        <f>TI_RPI_RI_E!S72+TI_RPI_BPI_E!S72+TI_RPI_PT_E!S72+TI_RPI_IT_E!S72+TI_RPI_DU_E!S72+TI_RPI_PII_E!S72</f>
        <v>0</v>
      </c>
      <c r="T72" s="10">
        <f>TI_RPI_RI_E!T72+TI_RPI_BPI_E!T72+TI_RPI_PT_E!T72+TI_RPI_IT_E!T72+TI_RPI_DU_E!T72+TI_RPI_PII_E!T72</f>
        <v>0</v>
      </c>
      <c r="U72" s="10">
        <f>TI_RPI_RI_E!U72+TI_RPI_BPI_E!U72+TI_RPI_PT_E!U72+TI_RPI_IT_E!U72+TI_RPI_DU_E!U72+TI_RPI_PII_E!U72</f>
        <v>0</v>
      </c>
      <c r="V72" s="10">
        <f>TI_RPI_RI_E!V72+TI_RPI_BPI_E!V72+TI_RPI_PT_E!V72+TI_RPI_IT_E!V72+TI_RPI_DU_E!V72+TI_RPI_PII_E!V72</f>
        <v>0</v>
      </c>
      <c r="W72" s="10">
        <f>TI_RPI_RI_E!W72+TI_RPI_BPI_E!W72+TI_RPI_PT_E!W72+TI_RPI_IT_E!W72+TI_RPI_DU_E!W72+TI_RPI_PII_E!W72</f>
        <v>0</v>
      </c>
      <c r="X72" s="10">
        <f>TI_RPI_RI_E!X72+TI_RPI_BPI_E!X72+TI_RPI_PT_E!X72+TI_RPI_IT_E!X72+TI_RPI_DU_E!X72+TI_RPI_PII_E!X72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TI_RPI_RI_E!C73+TI_RPI_BPI_E!C73+TI_RPI_PT_E!C73+TI_RPI_IT_E!C73+TI_RPI_DU_E!C73+TI_RPI_PII_E!C73</f>
        <v>0</v>
      </c>
      <c r="D73" s="10">
        <f>TI_RPI_RI_E!D73+TI_RPI_BPI_E!D73+TI_RPI_PT_E!D73+TI_RPI_IT_E!D73+TI_RPI_DU_E!D73+TI_RPI_PII_E!D73</f>
        <v>0</v>
      </c>
      <c r="E73" s="10">
        <f>TI_RPI_RI_E!E73+TI_RPI_BPI_E!E73+TI_RPI_PT_E!E73+TI_RPI_IT_E!E73+TI_RPI_DU_E!E73+TI_RPI_PII_E!E73</f>
        <v>0</v>
      </c>
      <c r="F73" s="10">
        <f>TI_RPI_RI_E!F73+TI_RPI_BPI_E!F73+TI_RPI_PT_E!F73+TI_RPI_IT_E!F73+TI_RPI_DU_E!F73+TI_RPI_PII_E!F73</f>
        <v>0</v>
      </c>
      <c r="G73" s="10">
        <f>TI_RPI_RI_E!G73+TI_RPI_BPI_E!G73+TI_RPI_PT_E!G73+TI_RPI_IT_E!G73+TI_RPI_DU_E!G73+TI_RPI_PII_E!G73</f>
        <v>0</v>
      </c>
      <c r="H73" s="10">
        <f>TI_RPI_RI_E!H73+TI_RPI_BPI_E!H73+TI_RPI_PT_E!H73+TI_RPI_IT_E!H73+TI_RPI_DU_E!H73+TI_RPI_PII_E!H73</f>
        <v>0</v>
      </c>
      <c r="I73" s="10">
        <f>TI_RPI_RI_E!I73+TI_RPI_BPI_E!I73+TI_RPI_PT_E!I73+TI_RPI_IT_E!I73+TI_RPI_DU_E!I73+TI_RPI_PII_E!I73</f>
        <v>0</v>
      </c>
      <c r="J73" s="10">
        <f>TI_RPI_RI_E!J73+TI_RPI_BPI_E!J73+TI_RPI_PT_E!J73+TI_RPI_IT_E!J73+TI_RPI_DU_E!J73+TI_RPI_PII_E!J73</f>
        <v>0</v>
      </c>
      <c r="K73" s="10">
        <f>TI_RPI_RI_E!K73+TI_RPI_BPI_E!K73+TI_RPI_PT_E!K73+TI_RPI_IT_E!K73+TI_RPI_DU_E!K73+TI_RPI_PII_E!K73</f>
        <v>0</v>
      </c>
      <c r="L73" s="10">
        <f>TI_RPI_RI_E!L73+TI_RPI_BPI_E!L73+TI_RPI_PT_E!L73+TI_RPI_IT_E!L73+TI_RPI_DU_E!L73+TI_RPI_PII_E!L73</f>
        <v>0</v>
      </c>
      <c r="M73" s="10">
        <f>TI_RPI_RI_E!M73+TI_RPI_BPI_E!M73+TI_RPI_PT_E!M73+TI_RPI_IT_E!M73+TI_RPI_DU_E!M73+TI_RPI_PII_E!M73</f>
        <v>0</v>
      </c>
      <c r="N73" s="10">
        <f>TI_RPI_RI_E!N73+TI_RPI_BPI_E!N73+TI_RPI_PT_E!N73+TI_RPI_IT_E!N73+TI_RPI_DU_E!N73+TI_RPI_PII_E!N73</f>
        <v>0</v>
      </c>
      <c r="O73" s="10">
        <f>TI_RPI_RI_E!O73+TI_RPI_BPI_E!O73+TI_RPI_PT_E!O73+TI_RPI_IT_E!O73+TI_RPI_DU_E!O73+TI_RPI_PII_E!O73</f>
        <v>0</v>
      </c>
      <c r="P73" s="10">
        <f>TI_RPI_RI_E!P73+TI_RPI_BPI_E!P73+TI_RPI_PT_E!P73+TI_RPI_IT_E!P73+TI_RPI_DU_E!P73+TI_RPI_PII_E!P73</f>
        <v>0</v>
      </c>
      <c r="Q73" s="10">
        <f>TI_RPI_RI_E!Q73+TI_RPI_BPI_E!Q73+TI_RPI_PT_E!Q73+TI_RPI_IT_E!Q73+TI_RPI_DU_E!Q73+TI_RPI_PII_E!Q73</f>
        <v>0</v>
      </c>
      <c r="R73" s="10">
        <f>TI_RPI_RI_E!R73+TI_RPI_BPI_E!R73+TI_RPI_PT_E!R73+TI_RPI_IT_E!R73+TI_RPI_DU_E!R73+TI_RPI_PII_E!R73</f>
        <v>0</v>
      </c>
      <c r="S73" s="10">
        <f>TI_RPI_RI_E!S73+TI_RPI_BPI_E!S73+TI_RPI_PT_E!S73+TI_RPI_IT_E!S73+TI_RPI_DU_E!S73+TI_RPI_PII_E!S73</f>
        <v>0</v>
      </c>
      <c r="T73" s="10">
        <f>TI_RPI_RI_E!T73+TI_RPI_BPI_E!T73+TI_RPI_PT_E!T73+TI_RPI_IT_E!T73+TI_RPI_DU_E!T73+TI_RPI_PII_E!T73</f>
        <v>0</v>
      </c>
      <c r="U73" s="10">
        <f>TI_RPI_RI_E!U73+TI_RPI_BPI_E!U73+TI_RPI_PT_E!U73+TI_RPI_IT_E!U73+TI_RPI_DU_E!U73+TI_RPI_PII_E!U73</f>
        <v>0</v>
      </c>
      <c r="V73" s="10">
        <f>TI_RPI_RI_E!V73+TI_RPI_BPI_E!V73+TI_RPI_PT_E!V73+TI_RPI_IT_E!V73+TI_RPI_DU_E!V73+TI_RPI_PII_E!V73</f>
        <v>0</v>
      </c>
      <c r="W73" s="10">
        <f>TI_RPI_RI_E!W73+TI_RPI_BPI_E!W73+TI_RPI_PT_E!W73+TI_RPI_IT_E!W73+TI_RPI_DU_E!W73+TI_RPI_PII_E!W73</f>
        <v>0</v>
      </c>
      <c r="X73" s="10">
        <f>TI_RPI_RI_E!X73+TI_RPI_BPI_E!X73+TI_RPI_PT_E!X73+TI_RPI_IT_E!X73+TI_RPI_DU_E!X73+TI_RPI_PII_E!X73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TI_RPI_RI_E!C74+TI_RPI_BPI_E!C74+TI_RPI_PT_E!C74+TI_RPI_IT_E!C74+TI_RPI_DU_E!C74+TI_RPI_PII_E!C74</f>
        <v>0</v>
      </c>
      <c r="D74" s="37">
        <f>TI_RPI_RI_E!D74+TI_RPI_BPI_E!D74+TI_RPI_PT_E!D74+TI_RPI_IT_E!D74+TI_RPI_DU_E!D74+TI_RPI_PII_E!D74</f>
        <v>0</v>
      </c>
      <c r="E74" s="37">
        <f>TI_RPI_RI_E!E74+TI_RPI_BPI_E!E74+TI_RPI_PT_E!E74+TI_RPI_IT_E!E74+TI_RPI_DU_E!E74+TI_RPI_PII_E!E74</f>
        <v>0</v>
      </c>
      <c r="F74" s="37">
        <f>TI_RPI_RI_E!F74+TI_RPI_BPI_E!F74+TI_RPI_PT_E!F74+TI_RPI_IT_E!F74+TI_RPI_DU_E!F74+TI_RPI_PII_E!F74</f>
        <v>0</v>
      </c>
      <c r="G74" s="37">
        <f>TI_RPI_RI_E!G74+TI_RPI_BPI_E!G74+TI_RPI_PT_E!G74+TI_RPI_IT_E!G74+TI_RPI_DU_E!G74+TI_RPI_PII_E!G74</f>
        <v>0</v>
      </c>
      <c r="H74" s="37">
        <f>TI_RPI_RI_E!H74+TI_RPI_BPI_E!H74+TI_RPI_PT_E!H74+TI_RPI_IT_E!H74+TI_RPI_DU_E!H74+TI_RPI_PII_E!H74</f>
        <v>0</v>
      </c>
      <c r="I74" s="37">
        <f>TI_RPI_RI_E!I74+TI_RPI_BPI_E!I74+TI_RPI_PT_E!I74+TI_RPI_IT_E!I74+TI_RPI_DU_E!I74+TI_RPI_PII_E!I74</f>
        <v>0</v>
      </c>
      <c r="J74" s="37">
        <f>TI_RPI_RI_E!J74+TI_RPI_BPI_E!J74+TI_RPI_PT_E!J74+TI_RPI_IT_E!J74+TI_RPI_DU_E!J74+TI_RPI_PII_E!J74</f>
        <v>0</v>
      </c>
      <c r="K74" s="37">
        <f>TI_RPI_RI_E!K74+TI_RPI_BPI_E!K74+TI_RPI_PT_E!K74+TI_RPI_IT_E!K74+TI_RPI_DU_E!K74+TI_RPI_PII_E!K74</f>
        <v>0</v>
      </c>
      <c r="L74" s="37">
        <f>TI_RPI_RI_E!L74+TI_RPI_BPI_E!L74+TI_RPI_PT_E!L74+TI_RPI_IT_E!L74+TI_RPI_DU_E!L74+TI_RPI_PII_E!L74</f>
        <v>0</v>
      </c>
      <c r="M74" s="37">
        <f>TI_RPI_RI_E!M74+TI_RPI_BPI_E!M74+TI_RPI_PT_E!M74+TI_RPI_IT_E!M74+TI_RPI_DU_E!M74+TI_RPI_PII_E!M74</f>
        <v>0</v>
      </c>
      <c r="N74" s="37">
        <f>TI_RPI_RI_E!N74+TI_RPI_BPI_E!N74+TI_RPI_PT_E!N74+TI_RPI_IT_E!N74+TI_RPI_DU_E!N74+TI_RPI_PII_E!N74</f>
        <v>0</v>
      </c>
      <c r="O74" s="37">
        <f>TI_RPI_RI_E!O74+TI_RPI_BPI_E!O74+TI_RPI_PT_E!O74+TI_RPI_IT_E!O74+TI_RPI_DU_E!O74+TI_RPI_PII_E!O74</f>
        <v>0</v>
      </c>
      <c r="P74" s="37">
        <f>TI_RPI_RI_E!P74+TI_RPI_BPI_E!P74+TI_RPI_PT_E!P74+TI_RPI_IT_E!P74+TI_RPI_DU_E!P74+TI_RPI_PII_E!P74</f>
        <v>0</v>
      </c>
      <c r="Q74" s="37">
        <f>TI_RPI_RI_E!Q74+TI_RPI_BPI_E!Q74+TI_RPI_PT_E!Q74+TI_RPI_IT_E!Q74+TI_RPI_DU_E!Q74+TI_RPI_PII_E!Q74</f>
        <v>0</v>
      </c>
      <c r="R74" s="37">
        <f>TI_RPI_RI_E!R74+TI_RPI_BPI_E!R74+TI_RPI_PT_E!R74+TI_RPI_IT_E!R74+TI_RPI_DU_E!R74+TI_RPI_PII_E!R74</f>
        <v>0</v>
      </c>
      <c r="S74" s="37">
        <f>TI_RPI_RI_E!S74+TI_RPI_BPI_E!S74+TI_RPI_PT_E!S74+TI_RPI_IT_E!S74+TI_RPI_DU_E!S74+TI_RPI_PII_E!S74</f>
        <v>0</v>
      </c>
      <c r="T74" s="37">
        <f>TI_RPI_RI_E!T74+TI_RPI_BPI_E!T74+TI_RPI_PT_E!T74+TI_RPI_IT_E!T74+TI_RPI_DU_E!T74+TI_RPI_PII_E!T74</f>
        <v>0</v>
      </c>
      <c r="U74" s="37">
        <f>TI_RPI_RI_E!U74+TI_RPI_BPI_E!U74+TI_RPI_PT_E!U74+TI_RPI_IT_E!U74+TI_RPI_DU_E!U74+TI_RPI_PII_E!U74</f>
        <v>0</v>
      </c>
      <c r="V74" s="37">
        <f>TI_RPI_RI_E!V74+TI_RPI_BPI_E!V74+TI_RPI_PT_E!V74+TI_RPI_IT_E!V74+TI_RPI_DU_E!V74+TI_RPI_PII_E!V74</f>
        <v>0</v>
      </c>
      <c r="W74" s="37">
        <f>TI_RPI_RI_E!W74+TI_RPI_BPI_E!W74+TI_RPI_PT_E!W74+TI_RPI_IT_E!W74+TI_RPI_DU_E!W74+TI_RPI_PII_E!W74</f>
        <v>0</v>
      </c>
      <c r="X74" s="37">
        <f>TI_RPI_RI_E!X74+TI_RPI_BPI_E!X74+TI_RPI_PT_E!X74+TI_RPI_IT_E!X74+TI_RPI_DU_E!X74+TI_RPI_PII_E!X74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TI_RPI_RI_E!C75+TI_RPI_BPI_E!C75+TI_RPI_PT_E!C75+TI_RPI_IT_E!C75+TI_RPI_DU_E!C75+TI_RPI_PII_E!C75</f>
        <v>0</v>
      </c>
      <c r="D75" s="37">
        <f>TI_RPI_RI_E!D75+TI_RPI_BPI_E!D75+TI_RPI_PT_E!D75+TI_RPI_IT_E!D75+TI_RPI_DU_E!D75+TI_RPI_PII_E!D75</f>
        <v>0</v>
      </c>
      <c r="E75" s="37">
        <f>TI_RPI_RI_E!E75+TI_RPI_BPI_E!E75+TI_RPI_PT_E!E75+TI_RPI_IT_E!E75+TI_RPI_DU_E!E75+TI_RPI_PII_E!E75</f>
        <v>0</v>
      </c>
      <c r="F75" s="37">
        <f>TI_RPI_RI_E!F75+TI_RPI_BPI_E!F75+TI_RPI_PT_E!F75+TI_RPI_IT_E!F75+TI_RPI_DU_E!F75+TI_RPI_PII_E!F75</f>
        <v>0</v>
      </c>
      <c r="G75" s="37">
        <f>TI_RPI_RI_E!G75+TI_RPI_BPI_E!G75+TI_RPI_PT_E!G75+TI_RPI_IT_E!G75+TI_RPI_DU_E!G75+TI_RPI_PII_E!G75</f>
        <v>0</v>
      </c>
      <c r="H75" s="37">
        <f>TI_RPI_RI_E!H75+TI_RPI_BPI_E!H75+TI_RPI_PT_E!H75+TI_RPI_IT_E!H75+TI_RPI_DU_E!H75+TI_RPI_PII_E!H75</f>
        <v>0</v>
      </c>
      <c r="I75" s="37">
        <f>TI_RPI_RI_E!I75+TI_RPI_BPI_E!I75+TI_RPI_PT_E!I75+TI_RPI_IT_E!I75+TI_RPI_DU_E!I75+TI_RPI_PII_E!I75</f>
        <v>0</v>
      </c>
      <c r="J75" s="37">
        <f>TI_RPI_RI_E!J75+TI_RPI_BPI_E!J75+TI_RPI_PT_E!J75+TI_RPI_IT_E!J75+TI_RPI_DU_E!J75+TI_RPI_PII_E!J75</f>
        <v>0</v>
      </c>
      <c r="K75" s="37">
        <f>TI_RPI_RI_E!K75+TI_RPI_BPI_E!K75+TI_RPI_PT_E!K75+TI_RPI_IT_E!K75+TI_RPI_DU_E!K75+TI_RPI_PII_E!K75</f>
        <v>0</v>
      </c>
      <c r="L75" s="37">
        <f>TI_RPI_RI_E!L75+TI_RPI_BPI_E!L75+TI_RPI_PT_E!L75+TI_RPI_IT_E!L75+TI_RPI_DU_E!L75+TI_RPI_PII_E!L75</f>
        <v>0</v>
      </c>
      <c r="M75" s="37">
        <f>TI_RPI_RI_E!M75+TI_RPI_BPI_E!M75+TI_RPI_PT_E!M75+TI_RPI_IT_E!M75+TI_RPI_DU_E!M75+TI_RPI_PII_E!M75</f>
        <v>0</v>
      </c>
      <c r="N75" s="37">
        <f>TI_RPI_RI_E!N75+TI_RPI_BPI_E!N75+TI_RPI_PT_E!N75+TI_RPI_IT_E!N75+TI_RPI_DU_E!N75+TI_RPI_PII_E!N75</f>
        <v>0</v>
      </c>
      <c r="O75" s="37">
        <f>TI_RPI_RI_E!O75+TI_RPI_BPI_E!O75+TI_RPI_PT_E!O75+TI_RPI_IT_E!O75+TI_RPI_DU_E!O75+TI_RPI_PII_E!O75</f>
        <v>0</v>
      </c>
      <c r="P75" s="37">
        <f>TI_RPI_RI_E!P75+TI_RPI_BPI_E!P75+TI_RPI_PT_E!P75+TI_RPI_IT_E!P75+TI_RPI_DU_E!P75+TI_RPI_PII_E!P75</f>
        <v>0</v>
      </c>
      <c r="Q75" s="37">
        <f>TI_RPI_RI_E!Q75+TI_RPI_BPI_E!Q75+TI_RPI_PT_E!Q75+TI_RPI_IT_E!Q75+TI_RPI_DU_E!Q75+TI_RPI_PII_E!Q75</f>
        <v>0</v>
      </c>
      <c r="R75" s="37">
        <f>TI_RPI_RI_E!R75+TI_RPI_BPI_E!R75+TI_RPI_PT_E!R75+TI_RPI_IT_E!R75+TI_RPI_DU_E!R75+TI_RPI_PII_E!R75</f>
        <v>0</v>
      </c>
      <c r="S75" s="37">
        <f>TI_RPI_RI_E!S75+TI_RPI_BPI_E!S75+TI_RPI_PT_E!S75+TI_RPI_IT_E!S75+TI_RPI_DU_E!S75+TI_RPI_PII_E!S75</f>
        <v>0</v>
      </c>
      <c r="T75" s="37">
        <f>TI_RPI_RI_E!T75+TI_RPI_BPI_E!T75+TI_RPI_PT_E!T75+TI_RPI_IT_E!T75+TI_RPI_DU_E!T75+TI_RPI_PII_E!T75</f>
        <v>0</v>
      </c>
      <c r="U75" s="37">
        <f>TI_RPI_RI_E!U75+TI_RPI_BPI_E!U75+TI_RPI_PT_E!U75+TI_RPI_IT_E!U75+TI_RPI_DU_E!U75+TI_RPI_PII_E!U75</f>
        <v>0</v>
      </c>
      <c r="V75" s="37">
        <f>TI_RPI_RI_E!V75+TI_RPI_BPI_E!V75+TI_RPI_PT_E!V75+TI_RPI_IT_E!V75+TI_RPI_DU_E!V75+TI_RPI_PII_E!V75</f>
        <v>0</v>
      </c>
      <c r="W75" s="37">
        <f>TI_RPI_RI_E!W75+TI_RPI_BPI_E!W75+TI_RPI_PT_E!W75+TI_RPI_IT_E!W75+TI_RPI_DU_E!W75+TI_RPI_PII_E!W75</f>
        <v>0</v>
      </c>
      <c r="X75" s="37">
        <f>TI_RPI_RI_E!X75+TI_RPI_BPI_E!X75+TI_RPI_PT_E!X75+TI_RPI_IT_E!X75+TI_RPI_DU_E!X75+TI_RPI_PII_E!X75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TI_RPI_RI_E!C76+TI_RPI_BPI_E!C76+TI_RPI_PT_E!C76+TI_RPI_IT_E!C76+TI_RPI_DU_E!C76+TI_RPI_PII_E!C76</f>
        <v>0</v>
      </c>
      <c r="D76" s="40">
        <f>TI_RPI_RI_E!D76+TI_RPI_BPI_E!D76+TI_RPI_PT_E!D76+TI_RPI_IT_E!D76+TI_RPI_DU_E!D76+TI_RPI_PII_E!D76</f>
        <v>0</v>
      </c>
      <c r="E76" s="40">
        <f>TI_RPI_RI_E!E76+TI_RPI_BPI_E!E76+TI_RPI_PT_E!E76+TI_RPI_IT_E!E76+TI_RPI_DU_E!E76+TI_RPI_PII_E!E76</f>
        <v>0</v>
      </c>
      <c r="F76" s="40">
        <f>TI_RPI_RI_E!F76+TI_RPI_BPI_E!F76+TI_RPI_PT_E!F76+TI_RPI_IT_E!F76+TI_RPI_DU_E!F76+TI_RPI_PII_E!F76</f>
        <v>0</v>
      </c>
      <c r="G76" s="40">
        <f>TI_RPI_RI_E!G76+TI_RPI_BPI_E!G76+TI_RPI_PT_E!G76+TI_RPI_IT_E!G76+TI_RPI_DU_E!G76+TI_RPI_PII_E!G76</f>
        <v>0</v>
      </c>
      <c r="H76" s="40">
        <f>TI_RPI_RI_E!H76+TI_RPI_BPI_E!H76+TI_RPI_PT_E!H76+TI_RPI_IT_E!H76+TI_RPI_DU_E!H76+TI_RPI_PII_E!H76</f>
        <v>0</v>
      </c>
      <c r="I76" s="40">
        <f>TI_RPI_RI_E!I76+TI_RPI_BPI_E!I76+TI_RPI_PT_E!I76+TI_RPI_IT_E!I76+TI_RPI_DU_E!I76+TI_RPI_PII_E!I76</f>
        <v>0</v>
      </c>
      <c r="J76" s="40">
        <f>TI_RPI_RI_E!J76+TI_RPI_BPI_E!J76+TI_RPI_PT_E!J76+TI_RPI_IT_E!J76+TI_RPI_DU_E!J76+TI_RPI_PII_E!J76</f>
        <v>0</v>
      </c>
      <c r="K76" s="40">
        <f>TI_RPI_RI_E!K76+TI_RPI_BPI_E!K76+TI_RPI_PT_E!K76+TI_RPI_IT_E!K76+TI_RPI_DU_E!K76+TI_RPI_PII_E!K76</f>
        <v>0</v>
      </c>
      <c r="L76" s="40">
        <f>TI_RPI_RI_E!L76+TI_RPI_BPI_E!L76+TI_RPI_PT_E!L76+TI_RPI_IT_E!L76+TI_RPI_DU_E!L76+TI_RPI_PII_E!L76</f>
        <v>0</v>
      </c>
      <c r="M76" s="40">
        <f>TI_RPI_RI_E!M76+TI_RPI_BPI_E!M76+TI_RPI_PT_E!M76+TI_RPI_IT_E!M76+TI_RPI_DU_E!M76+TI_RPI_PII_E!M76</f>
        <v>0</v>
      </c>
      <c r="N76" s="40">
        <f>TI_RPI_RI_E!N76+TI_RPI_BPI_E!N76+TI_RPI_PT_E!N76+TI_RPI_IT_E!N76+TI_RPI_DU_E!N76+TI_RPI_PII_E!N76</f>
        <v>0</v>
      </c>
      <c r="O76" s="40">
        <f>TI_RPI_RI_E!O76+TI_RPI_BPI_E!O76+TI_RPI_PT_E!O76+TI_RPI_IT_E!O76+TI_RPI_DU_E!O76+TI_RPI_PII_E!O76</f>
        <v>0</v>
      </c>
      <c r="P76" s="40">
        <f>TI_RPI_RI_E!P76+TI_RPI_BPI_E!P76+TI_RPI_PT_E!P76+TI_RPI_IT_E!P76+TI_RPI_DU_E!P76+TI_RPI_PII_E!P76</f>
        <v>0</v>
      </c>
      <c r="Q76" s="40">
        <f>TI_RPI_RI_E!Q76+TI_RPI_BPI_E!Q76+TI_RPI_PT_E!Q76+TI_RPI_IT_E!Q76+TI_RPI_DU_E!Q76+TI_RPI_PII_E!Q76</f>
        <v>0</v>
      </c>
      <c r="R76" s="40">
        <f>TI_RPI_RI_E!R76+TI_RPI_BPI_E!R76+TI_RPI_PT_E!R76+TI_RPI_IT_E!R76+TI_RPI_DU_E!R76+TI_RPI_PII_E!R76</f>
        <v>0</v>
      </c>
      <c r="S76" s="40">
        <f>TI_RPI_RI_E!S76+TI_RPI_BPI_E!S76+TI_RPI_PT_E!S76+TI_RPI_IT_E!S76+TI_RPI_DU_E!S76+TI_RPI_PII_E!S76</f>
        <v>0</v>
      </c>
      <c r="T76" s="40">
        <f>TI_RPI_RI_E!T76+TI_RPI_BPI_E!T76+TI_RPI_PT_E!T76+TI_RPI_IT_E!T76+TI_RPI_DU_E!T76+TI_RPI_PII_E!T76</f>
        <v>0</v>
      </c>
      <c r="U76" s="40">
        <f>TI_RPI_RI_E!U76+TI_RPI_BPI_E!U76+TI_RPI_PT_E!U76+TI_RPI_IT_E!U76+TI_RPI_DU_E!U76+TI_RPI_PII_E!U76</f>
        <v>0</v>
      </c>
      <c r="V76" s="40">
        <f>TI_RPI_RI_E!V76+TI_RPI_BPI_E!V76+TI_RPI_PT_E!V76+TI_RPI_IT_E!V76+TI_RPI_DU_E!V76+TI_RPI_PII_E!V76</f>
        <v>0</v>
      </c>
      <c r="W76" s="40">
        <f>TI_RPI_RI_E!W76+TI_RPI_BPI_E!W76+TI_RPI_PT_E!W76+TI_RPI_IT_E!W76+TI_RPI_DU_E!W76+TI_RPI_PII_E!W76</f>
        <v>0</v>
      </c>
      <c r="X76" s="40">
        <f>TI_RPI_RI_E!X76+TI_RPI_BPI_E!X76+TI_RPI_PT_E!X76+TI_RPI_IT_E!X76+TI_RPI_DU_E!X76+TI_RPI_PII_E!X76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212</v>
      </c>
      <c r="B1" s="4" t="s">
        <v>318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11359.730610490113</v>
      </c>
      <c r="D2" s="31">
        <f t="shared" si="0"/>
        <v>12352.633877901984</v>
      </c>
      <c r="E2" s="31">
        <f t="shared" si="0"/>
        <v>13454.401633705933</v>
      </c>
      <c r="F2" s="31">
        <f t="shared" si="0"/>
        <v>12227.978847807393</v>
      </c>
      <c r="G2" s="31">
        <f t="shared" si="0"/>
        <v>13263.790971625109</v>
      </c>
      <c r="H2" s="31">
        <f t="shared" si="0"/>
        <v>14745.869045571797</v>
      </c>
      <c r="I2" s="31">
        <f t="shared" si="0"/>
        <v>14324.473344797934</v>
      </c>
      <c r="J2" s="31">
        <f t="shared" si="0"/>
        <v>13747.961478933792</v>
      </c>
      <c r="K2" s="31">
        <f t="shared" si="0"/>
        <v>13886.846259673252</v>
      </c>
      <c r="L2" s="31">
        <f t="shared" si="0"/>
        <v>12076.840498710231</v>
      </c>
      <c r="M2" s="31">
        <f t="shared" si="0"/>
        <v>10876.449613069646</v>
      </c>
      <c r="N2" s="31">
        <f t="shared" si="0"/>
        <v>10375.134823731727</v>
      </c>
      <c r="O2" s="31">
        <f t="shared" si="0"/>
        <v>9767.5714531384347</v>
      </c>
      <c r="P2" s="31">
        <f t="shared" si="0"/>
        <v>10030.150386930354</v>
      </c>
      <c r="Q2" s="31">
        <f t="shared" si="0"/>
        <v>11557.678761822874</v>
      </c>
      <c r="R2" s="31">
        <f t="shared" si="0"/>
        <v>11438.84385210662</v>
      </c>
      <c r="S2" s="31">
        <f t="shared" si="0"/>
        <v>12073.456577815992</v>
      </c>
      <c r="T2" s="31">
        <f t="shared" si="0"/>
        <v>12396.619862424759</v>
      </c>
      <c r="U2" s="31">
        <f t="shared" si="0"/>
        <v>12508.538091143599</v>
      </c>
      <c r="V2" s="31">
        <f t="shared" si="0"/>
        <v>13242.938177128113</v>
      </c>
      <c r="W2" s="31">
        <f t="shared" si="0"/>
        <v>11647.124333619946</v>
      </c>
      <c r="X2" s="31">
        <f t="shared" ref="X2" si="1">SUM(X3,X17,X22,X25,X26,X51,X52,X71,X74,X75,X76)</f>
        <v>11287.169819432504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11359.730610490113</v>
      </c>
      <c r="D26" s="37">
        <f t="shared" si="14"/>
        <v>12352.633877901984</v>
      </c>
      <c r="E26" s="37">
        <f t="shared" si="14"/>
        <v>13454.401633705933</v>
      </c>
      <c r="F26" s="37">
        <f t="shared" si="14"/>
        <v>12227.978847807393</v>
      </c>
      <c r="G26" s="37">
        <f t="shared" si="14"/>
        <v>13263.790971625109</v>
      </c>
      <c r="H26" s="37">
        <f t="shared" si="14"/>
        <v>14745.869045571797</v>
      </c>
      <c r="I26" s="37">
        <f t="shared" si="14"/>
        <v>14324.473344797934</v>
      </c>
      <c r="J26" s="37">
        <f t="shared" si="14"/>
        <v>13747.961478933792</v>
      </c>
      <c r="K26" s="37">
        <f t="shared" si="14"/>
        <v>13886.846259673252</v>
      </c>
      <c r="L26" s="37">
        <f t="shared" si="14"/>
        <v>12076.840498710231</v>
      </c>
      <c r="M26" s="37">
        <f t="shared" si="14"/>
        <v>10876.449613069646</v>
      </c>
      <c r="N26" s="37">
        <f t="shared" si="14"/>
        <v>10375.134823731727</v>
      </c>
      <c r="O26" s="37">
        <f t="shared" si="14"/>
        <v>9767.5714531384347</v>
      </c>
      <c r="P26" s="37">
        <f t="shared" si="14"/>
        <v>10030.150386930354</v>
      </c>
      <c r="Q26" s="37">
        <f t="shared" si="14"/>
        <v>11557.678761822874</v>
      </c>
      <c r="R26" s="37">
        <f t="shared" si="14"/>
        <v>11438.84385210662</v>
      </c>
      <c r="S26" s="37">
        <f t="shared" si="14"/>
        <v>12073.456577815992</v>
      </c>
      <c r="T26" s="37">
        <f t="shared" si="14"/>
        <v>12396.619862424759</v>
      </c>
      <c r="U26" s="37">
        <f t="shared" si="14"/>
        <v>12508.538091143599</v>
      </c>
      <c r="V26" s="37">
        <f t="shared" si="14"/>
        <v>13242.938177128113</v>
      </c>
      <c r="W26" s="37">
        <f t="shared" si="14"/>
        <v>11647.124333619946</v>
      </c>
      <c r="X26" s="37">
        <f t="shared" ref="X26" si="15">SUM(X27,X33)</f>
        <v>11287.169819432504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11359.730610490113</v>
      </c>
      <c r="D27" s="29">
        <f t="shared" si="16"/>
        <v>12352.633877901984</v>
      </c>
      <c r="E27" s="29">
        <f t="shared" si="16"/>
        <v>13454.401633705933</v>
      </c>
      <c r="F27" s="29">
        <f t="shared" si="16"/>
        <v>12227.978847807393</v>
      </c>
      <c r="G27" s="29">
        <f t="shared" si="16"/>
        <v>13263.790971625109</v>
      </c>
      <c r="H27" s="29">
        <f t="shared" si="16"/>
        <v>14745.869045571797</v>
      </c>
      <c r="I27" s="29">
        <f t="shared" si="16"/>
        <v>14324.473344797934</v>
      </c>
      <c r="J27" s="29">
        <f t="shared" si="16"/>
        <v>13747.961478933792</v>
      </c>
      <c r="K27" s="29">
        <f t="shared" si="16"/>
        <v>13886.846259673252</v>
      </c>
      <c r="L27" s="29">
        <f t="shared" si="16"/>
        <v>12076.840498710231</v>
      </c>
      <c r="M27" s="29">
        <f t="shared" si="16"/>
        <v>10876.449613069646</v>
      </c>
      <c r="N27" s="29">
        <f t="shared" si="16"/>
        <v>10375.134823731727</v>
      </c>
      <c r="O27" s="29">
        <f t="shared" si="16"/>
        <v>9767.5714531384347</v>
      </c>
      <c r="P27" s="29">
        <f t="shared" si="16"/>
        <v>10030.150386930354</v>
      </c>
      <c r="Q27" s="29">
        <f t="shared" si="16"/>
        <v>11557.678761822874</v>
      </c>
      <c r="R27" s="29">
        <f t="shared" si="16"/>
        <v>11438.84385210662</v>
      </c>
      <c r="S27" s="29">
        <f t="shared" si="16"/>
        <v>12073.456577815992</v>
      </c>
      <c r="T27" s="29">
        <f t="shared" si="16"/>
        <v>12396.619862424759</v>
      </c>
      <c r="U27" s="29">
        <f t="shared" si="16"/>
        <v>12508.538091143599</v>
      </c>
      <c r="V27" s="29">
        <f t="shared" si="16"/>
        <v>13242.938177128113</v>
      </c>
      <c r="W27" s="29">
        <f t="shared" si="16"/>
        <v>11647.124333619946</v>
      </c>
      <c r="X27" s="29">
        <f t="shared" ref="X27" si="17">SUM(X28:X32)</f>
        <v>11287.169819432504</v>
      </c>
    </row>
    <row r="28" spans="1:24" ht="11.25" customHeight="1" x14ac:dyDescent="0.2">
      <c r="A28" s="41" t="s">
        <v>45</v>
      </c>
      <c r="B28" s="9" t="s">
        <v>46</v>
      </c>
      <c r="C28" s="10">
        <v>10708.36199484093</v>
      </c>
      <c r="D28" s="10">
        <v>11329.682545141881</v>
      </c>
      <c r="E28" s="10">
        <v>11889.88521066208</v>
      </c>
      <c r="F28" s="10">
        <v>10683.834307824591</v>
      </c>
      <c r="G28" s="10">
        <v>13020.98022355976</v>
      </c>
      <c r="H28" s="10">
        <v>13692.192261392949</v>
      </c>
      <c r="I28" s="10">
        <v>13119.69759243336</v>
      </c>
      <c r="J28" s="10">
        <v>12871.18091143594</v>
      </c>
      <c r="K28" s="10">
        <v>12845.199914015469</v>
      </c>
      <c r="L28" s="10">
        <v>11092.7271711092</v>
      </c>
      <c r="M28" s="10">
        <v>9944.8624247635416</v>
      </c>
      <c r="N28" s="10">
        <v>9573.7854686156479</v>
      </c>
      <c r="O28" s="10">
        <v>8984.922441960447</v>
      </c>
      <c r="P28" s="10">
        <v>9289.3071367153916</v>
      </c>
      <c r="Q28" s="10">
        <v>10320.903955288049</v>
      </c>
      <c r="R28" s="10">
        <v>10219.22502149613</v>
      </c>
      <c r="S28" s="10">
        <v>11262.667927773</v>
      </c>
      <c r="T28" s="10">
        <v>11309.803525365431</v>
      </c>
      <c r="U28" s="10">
        <v>11518.50696474635</v>
      </c>
      <c r="V28" s="10">
        <v>12067.093293207219</v>
      </c>
      <c r="W28" s="10">
        <v>10421.915219260531</v>
      </c>
      <c r="X28" s="10">
        <v>9888.1393809114361</v>
      </c>
    </row>
    <row r="29" spans="1:24" ht="11.25" customHeight="1" x14ac:dyDescent="0.2">
      <c r="A29" s="41" t="s">
        <v>47</v>
      </c>
      <c r="B29" s="9" t="s">
        <v>48</v>
      </c>
      <c r="C29" s="10">
        <v>258.64625967325878</v>
      </c>
      <c r="D29" s="10">
        <v>299.30799656061907</v>
      </c>
      <c r="E29" s="10">
        <v>255.04376612209799</v>
      </c>
      <c r="F29" s="10">
        <v>247.86818572656921</v>
      </c>
      <c r="G29" s="10">
        <v>242.81074806534821</v>
      </c>
      <c r="H29" s="10">
        <v>252.89819432502151</v>
      </c>
      <c r="I29" s="10">
        <v>251.68512467755801</v>
      </c>
      <c r="J29" s="10">
        <v>197.95666380051591</v>
      </c>
      <c r="K29" s="10">
        <v>142.69991401547719</v>
      </c>
      <c r="L29" s="10">
        <v>129.9412725709372</v>
      </c>
      <c r="M29" s="10">
        <v>127.5786758383491</v>
      </c>
      <c r="N29" s="10">
        <v>177.1926053310404</v>
      </c>
      <c r="O29" s="10">
        <v>134.66638005159069</v>
      </c>
      <c r="P29" s="10">
        <v>98.046603611349937</v>
      </c>
      <c r="Q29" s="10">
        <v>99.227858985382625</v>
      </c>
      <c r="R29" s="10">
        <v>113.4032674118659</v>
      </c>
      <c r="S29" s="10">
        <v>90.958899398108343</v>
      </c>
      <c r="T29" s="10">
        <v>77.532158211521917</v>
      </c>
      <c r="U29" s="10">
        <v>74.005588993981078</v>
      </c>
      <c r="V29" s="10">
        <v>91.675580395528783</v>
      </c>
      <c r="W29" s="10">
        <v>82.42975064488391</v>
      </c>
      <c r="X29" s="10">
        <v>92.225279449699045</v>
      </c>
    </row>
    <row r="30" spans="1:24" ht="11.25" customHeight="1" x14ac:dyDescent="0.2">
      <c r="A30" s="41" t="s">
        <v>49</v>
      </c>
      <c r="B30" s="9" t="s">
        <v>50</v>
      </c>
      <c r="C30" s="10">
        <v>338.92235597592429</v>
      </c>
      <c r="D30" s="10">
        <v>688.11504729148749</v>
      </c>
      <c r="E30" s="10">
        <v>0</v>
      </c>
      <c r="F30" s="10">
        <v>0</v>
      </c>
      <c r="G30" s="10">
        <v>0</v>
      </c>
      <c r="H30" s="10">
        <v>163.29896818572661</v>
      </c>
      <c r="I30" s="10">
        <v>254.70524505588989</v>
      </c>
      <c r="J30" s="10">
        <v>500.16715391229582</v>
      </c>
      <c r="K30" s="10">
        <v>614.16835769561476</v>
      </c>
      <c r="L30" s="10">
        <v>538.16758383490969</v>
      </c>
      <c r="M30" s="10">
        <v>590.54651762682704</v>
      </c>
      <c r="N30" s="10">
        <v>497.08607050730859</v>
      </c>
      <c r="O30" s="10">
        <v>497.08607050730859</v>
      </c>
      <c r="P30" s="10">
        <v>503.24832330180573</v>
      </c>
      <c r="Q30" s="10">
        <v>872.98177128116936</v>
      </c>
      <c r="R30" s="10">
        <v>933.57695614789327</v>
      </c>
      <c r="S30" s="10">
        <v>511.46457437661212</v>
      </c>
      <c r="T30" s="10">
        <v>759.42424763542556</v>
      </c>
      <c r="U30" s="10">
        <v>678.72588134135856</v>
      </c>
      <c r="V30" s="10">
        <v>742.82424763542565</v>
      </c>
      <c r="W30" s="10">
        <v>796.0761822871882</v>
      </c>
      <c r="X30" s="10">
        <v>941.12364574376602</v>
      </c>
    </row>
    <row r="31" spans="1:24" ht="11.25" customHeight="1" x14ac:dyDescent="0.2">
      <c r="A31" s="41" t="s">
        <v>51</v>
      </c>
      <c r="B31" s="9" t="s">
        <v>52</v>
      </c>
      <c r="C31" s="10">
        <v>53.79999999999999</v>
      </c>
      <c r="D31" s="10">
        <v>35.528288907996561</v>
      </c>
      <c r="E31" s="10">
        <v>0</v>
      </c>
      <c r="F31" s="10">
        <v>0</v>
      </c>
      <c r="G31" s="10">
        <v>0</v>
      </c>
      <c r="H31" s="10">
        <v>337.01152192605332</v>
      </c>
      <c r="I31" s="10">
        <v>25.37738607050731</v>
      </c>
      <c r="J31" s="10">
        <v>0</v>
      </c>
      <c r="K31" s="10">
        <v>231.99312123817711</v>
      </c>
      <c r="L31" s="10">
        <v>266.26483233018052</v>
      </c>
      <c r="M31" s="10">
        <v>161.69217540842649</v>
      </c>
      <c r="N31" s="10">
        <v>77.331040412725699</v>
      </c>
      <c r="O31" s="10">
        <v>72.937231298366285</v>
      </c>
      <c r="P31" s="10">
        <v>65.028374892519338</v>
      </c>
      <c r="Q31" s="10">
        <v>173.99484092863281</v>
      </c>
      <c r="R31" s="10">
        <v>84.361134995700766</v>
      </c>
      <c r="S31" s="10">
        <v>106.33018056749781</v>
      </c>
      <c r="T31" s="10">
        <v>165.02184006878761</v>
      </c>
      <c r="U31" s="10">
        <v>161.6332760103181</v>
      </c>
      <c r="V31" s="10">
        <v>253.0675838349097</v>
      </c>
      <c r="W31" s="10">
        <v>250.40051590713671</v>
      </c>
      <c r="X31" s="10">
        <v>291.73482373172828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1309.4726569217539</v>
      </c>
      <c r="F32" s="10">
        <v>1296.2763542562341</v>
      </c>
      <c r="G32" s="10">
        <v>0</v>
      </c>
      <c r="H32" s="10">
        <v>300.46809974204638</v>
      </c>
      <c r="I32" s="10">
        <v>673.00799656061906</v>
      </c>
      <c r="J32" s="10">
        <v>178.6567497850387</v>
      </c>
      <c r="K32" s="10">
        <v>52.784952708512463</v>
      </c>
      <c r="L32" s="10">
        <v>49.739638865004302</v>
      </c>
      <c r="M32" s="10">
        <v>51.769819432502153</v>
      </c>
      <c r="N32" s="10">
        <v>49.739638865004302</v>
      </c>
      <c r="O32" s="10">
        <v>77.959329320722262</v>
      </c>
      <c r="P32" s="10">
        <v>74.519948409286329</v>
      </c>
      <c r="Q32" s="10">
        <v>90.570335339638859</v>
      </c>
      <c r="R32" s="10">
        <v>88.277472055030088</v>
      </c>
      <c r="S32" s="10">
        <v>102.03499570077381</v>
      </c>
      <c r="T32" s="10">
        <v>84.838091143594156</v>
      </c>
      <c r="U32" s="10">
        <v>75.666380051590707</v>
      </c>
      <c r="V32" s="10">
        <v>88.277472055030088</v>
      </c>
      <c r="W32" s="10">
        <v>96.302665520206361</v>
      </c>
      <c r="X32" s="10">
        <v>73.946689595872741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213</v>
      </c>
      <c r="B1" s="4" t="s">
        <v>317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159.74376612209801</v>
      </c>
      <c r="I2" s="31">
        <f t="shared" si="0"/>
        <v>256.80395528804809</v>
      </c>
      <c r="J2" s="31">
        <f t="shared" si="0"/>
        <v>506.75803955288046</v>
      </c>
      <c r="K2" s="31">
        <f t="shared" si="0"/>
        <v>579.06423043852101</v>
      </c>
      <c r="L2" s="31">
        <f t="shared" si="0"/>
        <v>503.18073946689594</v>
      </c>
      <c r="M2" s="31">
        <f t="shared" si="0"/>
        <v>584.71676698194335</v>
      </c>
      <c r="N2" s="31">
        <f t="shared" si="0"/>
        <v>494.77523645743764</v>
      </c>
      <c r="O2" s="31">
        <f t="shared" si="0"/>
        <v>448.16766981943249</v>
      </c>
      <c r="P2" s="31">
        <f t="shared" si="0"/>
        <v>326.78271711092003</v>
      </c>
      <c r="Q2" s="31">
        <f t="shared" si="0"/>
        <v>507.85348237317277</v>
      </c>
      <c r="R2" s="31">
        <f t="shared" si="0"/>
        <v>388.67601031814269</v>
      </c>
      <c r="S2" s="31">
        <f t="shared" si="0"/>
        <v>46.688048151332765</v>
      </c>
      <c r="T2" s="31">
        <f t="shared" si="0"/>
        <v>75.283404987102301</v>
      </c>
      <c r="U2" s="31">
        <f t="shared" si="0"/>
        <v>75.033361994840931</v>
      </c>
      <c r="V2" s="31">
        <f t="shared" si="0"/>
        <v>55.787188306104909</v>
      </c>
      <c r="W2" s="31">
        <f t="shared" si="0"/>
        <v>38.954514187446257</v>
      </c>
      <c r="X2" s="31">
        <f t="shared" ref="X2" si="1">SUM(X3,X17,X22,X25,X26,X51,X52,X71,X74,X75,X76)</f>
        <v>31.043852106620811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159.74376612209801</v>
      </c>
      <c r="I26" s="37">
        <f t="shared" si="14"/>
        <v>256.80395528804809</v>
      </c>
      <c r="J26" s="37">
        <f t="shared" si="14"/>
        <v>506.75803955288046</v>
      </c>
      <c r="K26" s="37">
        <f t="shared" si="14"/>
        <v>579.06423043852101</v>
      </c>
      <c r="L26" s="37">
        <f t="shared" si="14"/>
        <v>503.18073946689594</v>
      </c>
      <c r="M26" s="37">
        <f t="shared" si="14"/>
        <v>584.71676698194335</v>
      </c>
      <c r="N26" s="37">
        <f t="shared" si="14"/>
        <v>494.77523645743764</v>
      </c>
      <c r="O26" s="37">
        <f t="shared" si="14"/>
        <v>448.16766981943249</v>
      </c>
      <c r="P26" s="37">
        <f t="shared" si="14"/>
        <v>326.78271711092003</v>
      </c>
      <c r="Q26" s="37">
        <f t="shared" si="14"/>
        <v>507.85348237317277</v>
      </c>
      <c r="R26" s="37">
        <f t="shared" si="14"/>
        <v>388.67601031814269</v>
      </c>
      <c r="S26" s="37">
        <f t="shared" si="14"/>
        <v>46.688048151332765</v>
      </c>
      <c r="T26" s="37">
        <f t="shared" si="14"/>
        <v>75.283404987102301</v>
      </c>
      <c r="U26" s="37">
        <f t="shared" si="14"/>
        <v>75.033361994840931</v>
      </c>
      <c r="V26" s="37">
        <f t="shared" si="14"/>
        <v>55.787188306104909</v>
      </c>
      <c r="W26" s="37">
        <f t="shared" si="14"/>
        <v>38.954514187446257</v>
      </c>
      <c r="X26" s="37">
        <f t="shared" ref="X26" si="15">SUM(X27,X33)</f>
        <v>31.043852106620811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159.74376612209801</v>
      </c>
      <c r="I33" s="29">
        <f t="shared" si="18"/>
        <v>256.80395528804809</v>
      </c>
      <c r="J33" s="29">
        <f t="shared" si="18"/>
        <v>506.75803955288046</v>
      </c>
      <c r="K33" s="29">
        <f t="shared" si="18"/>
        <v>579.06423043852101</v>
      </c>
      <c r="L33" s="29">
        <f t="shared" si="18"/>
        <v>503.18073946689594</v>
      </c>
      <c r="M33" s="29">
        <f t="shared" si="18"/>
        <v>584.71676698194335</v>
      </c>
      <c r="N33" s="29">
        <f t="shared" si="18"/>
        <v>494.77523645743764</v>
      </c>
      <c r="O33" s="29">
        <f t="shared" si="18"/>
        <v>448.16766981943249</v>
      </c>
      <c r="P33" s="29">
        <f t="shared" si="18"/>
        <v>326.78271711092003</v>
      </c>
      <c r="Q33" s="29">
        <f t="shared" si="18"/>
        <v>507.85348237317277</v>
      </c>
      <c r="R33" s="29">
        <f t="shared" si="18"/>
        <v>388.67601031814269</v>
      </c>
      <c r="S33" s="29">
        <f t="shared" si="18"/>
        <v>46.688048151332765</v>
      </c>
      <c r="T33" s="29">
        <f t="shared" si="18"/>
        <v>75.283404987102301</v>
      </c>
      <c r="U33" s="29">
        <f t="shared" si="18"/>
        <v>75.033361994840931</v>
      </c>
      <c r="V33" s="29">
        <f t="shared" si="18"/>
        <v>55.787188306104909</v>
      </c>
      <c r="W33" s="29">
        <f t="shared" si="18"/>
        <v>38.954514187446257</v>
      </c>
      <c r="X33" s="29">
        <f t="shared" ref="X33" si="19">SUM(X34:X50)</f>
        <v>31.043852106620811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11.49802235597592</v>
      </c>
      <c r="J36" s="10">
        <v>22.99415305245056</v>
      </c>
      <c r="K36" s="10">
        <v>21.844453998280311</v>
      </c>
      <c r="L36" s="10">
        <v>27.596990541702489</v>
      </c>
      <c r="M36" s="10">
        <v>31.042132416165089</v>
      </c>
      <c r="N36" s="10">
        <v>35.640928632846077</v>
      </c>
      <c r="O36" s="10">
        <v>85.078417884780734</v>
      </c>
      <c r="P36" s="10">
        <v>68.982545141874468</v>
      </c>
      <c r="Q36" s="10">
        <v>31.042132416165089</v>
      </c>
      <c r="R36" s="10">
        <v>66.683061049011172</v>
      </c>
      <c r="S36" s="10">
        <v>29.89243336199484</v>
      </c>
      <c r="T36" s="10">
        <v>29.894239036973339</v>
      </c>
      <c r="U36" s="10">
        <v>37.942648323301803</v>
      </c>
      <c r="V36" s="10">
        <v>35.643164230438522</v>
      </c>
      <c r="W36" s="10">
        <v>29.894067067927772</v>
      </c>
      <c r="X36" s="10">
        <v>31.043852106620811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109.1480653482373</v>
      </c>
      <c r="J37" s="10">
        <v>177.38177128116939</v>
      </c>
      <c r="K37" s="10">
        <v>119.88641444539979</v>
      </c>
      <c r="L37" s="10">
        <v>24.936629406706789</v>
      </c>
      <c r="M37" s="10">
        <v>24.94127257093723</v>
      </c>
      <c r="N37" s="10">
        <v>6.2353396388650033</v>
      </c>
      <c r="O37" s="10">
        <v>4.1568357695614786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5.6613929492691311</v>
      </c>
      <c r="L40" s="10">
        <v>15.34333619948409</v>
      </c>
      <c r="M40" s="10">
        <v>15.32037833190026</v>
      </c>
      <c r="N40" s="10">
        <v>4.6122957867583834</v>
      </c>
      <c r="O40" s="10">
        <v>0</v>
      </c>
      <c r="P40" s="10">
        <v>0</v>
      </c>
      <c r="Q40" s="10">
        <v>1.16122098022356</v>
      </c>
      <c r="R40" s="10">
        <v>2.34591573516767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27.737145313843509</v>
      </c>
      <c r="K41" s="10">
        <v>27.72553740326741</v>
      </c>
      <c r="L41" s="10">
        <v>0</v>
      </c>
      <c r="M41" s="10">
        <v>0</v>
      </c>
      <c r="N41" s="10">
        <v>21.553740326741181</v>
      </c>
      <c r="O41" s="10">
        <v>22.58013757523646</v>
      </c>
      <c r="P41" s="10">
        <v>4.1055030094582969</v>
      </c>
      <c r="Q41" s="10">
        <v>7.184608770421324</v>
      </c>
      <c r="R41" s="10">
        <v>8.2109200343938085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5.2490111779879616</v>
      </c>
      <c r="K42" s="10">
        <v>68.235425623387783</v>
      </c>
      <c r="L42" s="10">
        <v>239.3379191745486</v>
      </c>
      <c r="M42" s="10">
        <v>256.13353396388652</v>
      </c>
      <c r="N42" s="10">
        <v>212.04496990541699</v>
      </c>
      <c r="O42" s="10">
        <v>205.74660361134991</v>
      </c>
      <c r="P42" s="10">
        <v>164.80722269991401</v>
      </c>
      <c r="Q42" s="10">
        <v>231.98985382631119</v>
      </c>
      <c r="R42" s="10">
        <v>181.60292347377469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48.270765262252787</v>
      </c>
      <c r="J43" s="10">
        <v>14.378503869303531</v>
      </c>
      <c r="K43" s="10">
        <v>10.27033533963886</v>
      </c>
      <c r="L43" s="10">
        <v>38.000343938091142</v>
      </c>
      <c r="M43" s="10">
        <v>148.92037833190031</v>
      </c>
      <c r="N43" s="10">
        <v>115.0282029234738</v>
      </c>
      <c r="O43" s="10">
        <v>32.433361994840922</v>
      </c>
      <c r="P43" s="10">
        <v>0</v>
      </c>
      <c r="Q43" s="10">
        <v>50.677128116938952</v>
      </c>
      <c r="R43" s="10">
        <v>2.0270851246775581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27.98314703353396</v>
      </c>
      <c r="J44" s="10">
        <v>54.036457437661213</v>
      </c>
      <c r="K44" s="10">
        <v>85.879449699054163</v>
      </c>
      <c r="L44" s="10">
        <v>83.949527085124672</v>
      </c>
      <c r="M44" s="10">
        <v>64.850214961306961</v>
      </c>
      <c r="N44" s="10">
        <v>96.493723129836624</v>
      </c>
      <c r="O44" s="10">
        <v>76.103439380911425</v>
      </c>
      <c r="P44" s="10">
        <v>65.793465176268271</v>
      </c>
      <c r="Q44" s="10">
        <v>80.825795356835769</v>
      </c>
      <c r="R44" s="10">
        <v>109.9607050730868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3.2783319002579541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159.74376612209801</v>
      </c>
      <c r="I50" s="10">
        <v>59.903955288048152</v>
      </c>
      <c r="J50" s="10">
        <v>204.98099742046429</v>
      </c>
      <c r="K50" s="10">
        <v>239.5612209802236</v>
      </c>
      <c r="L50" s="10">
        <v>74.015993121238182</v>
      </c>
      <c r="M50" s="10">
        <v>43.508856405846942</v>
      </c>
      <c r="N50" s="10">
        <v>3.1660361134995698</v>
      </c>
      <c r="O50" s="10">
        <v>22.068873602751498</v>
      </c>
      <c r="P50" s="10">
        <v>23.093981083404991</v>
      </c>
      <c r="Q50" s="10">
        <v>104.97274290627691</v>
      </c>
      <c r="R50" s="10">
        <v>17.845399828030949</v>
      </c>
      <c r="S50" s="10">
        <v>16.795614789337922</v>
      </c>
      <c r="T50" s="10">
        <v>45.389165950128969</v>
      </c>
      <c r="U50" s="10">
        <v>37.09071367153912</v>
      </c>
      <c r="V50" s="10">
        <v>16.86569217540843</v>
      </c>
      <c r="W50" s="10">
        <v>9.0604471195184857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214</v>
      </c>
      <c r="B1" s="4" t="s">
        <v>316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215</v>
      </c>
      <c r="B1" s="4" t="s">
        <v>315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216</v>
      </c>
      <c r="B1" s="4" t="s">
        <v>314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169.73344797936369</v>
      </c>
      <c r="D2" s="31">
        <f t="shared" si="0"/>
        <v>56.131384350816852</v>
      </c>
      <c r="E2" s="31">
        <f t="shared" si="0"/>
        <v>130.15623387790197</v>
      </c>
      <c r="F2" s="31">
        <f t="shared" si="0"/>
        <v>146.438950988822</v>
      </c>
      <c r="G2" s="31">
        <f t="shared" si="0"/>
        <v>220.10128976784173</v>
      </c>
      <c r="H2" s="31">
        <f t="shared" si="0"/>
        <v>116.51375752364576</v>
      </c>
      <c r="I2" s="31">
        <f t="shared" si="0"/>
        <v>89.075322441960452</v>
      </c>
      <c r="J2" s="31">
        <f t="shared" si="0"/>
        <v>53.638263112639713</v>
      </c>
      <c r="K2" s="31">
        <f t="shared" si="0"/>
        <v>27.133963886500432</v>
      </c>
      <c r="L2" s="31">
        <f t="shared" si="0"/>
        <v>18.325279449699057</v>
      </c>
      <c r="M2" s="31">
        <f t="shared" si="0"/>
        <v>8.2998280309544263</v>
      </c>
      <c r="N2" s="31">
        <f t="shared" si="0"/>
        <v>2.1707652622527944</v>
      </c>
      <c r="O2" s="31">
        <f t="shared" si="0"/>
        <v>3.3498710232158211</v>
      </c>
      <c r="P2" s="31">
        <f t="shared" si="0"/>
        <v>13.415563198624247</v>
      </c>
      <c r="Q2" s="31">
        <f t="shared" si="0"/>
        <v>4.7251074806534827</v>
      </c>
      <c r="R2" s="31">
        <f t="shared" si="0"/>
        <v>7.0877042132416168</v>
      </c>
      <c r="S2" s="31">
        <f t="shared" si="0"/>
        <v>7.0877042132416168</v>
      </c>
      <c r="T2" s="31">
        <f t="shared" si="0"/>
        <v>8.658469475494412</v>
      </c>
      <c r="U2" s="31">
        <f t="shared" si="0"/>
        <v>15.431212381771278</v>
      </c>
      <c r="V2" s="31">
        <f t="shared" si="0"/>
        <v>27.131470335339632</v>
      </c>
      <c r="W2" s="31">
        <f t="shared" si="0"/>
        <v>33.463198624247632</v>
      </c>
      <c r="X2" s="31">
        <f t="shared" ref="X2" si="1">SUM(X3,X17,X22,X25,X26,X51,X52,X71,X74,X75,X76)</f>
        <v>30.716079105760954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169.73344797936369</v>
      </c>
      <c r="D26" s="37">
        <f t="shared" si="14"/>
        <v>56.131384350816852</v>
      </c>
      <c r="E26" s="37">
        <f t="shared" si="14"/>
        <v>130.15623387790197</v>
      </c>
      <c r="F26" s="37">
        <f t="shared" si="14"/>
        <v>146.438950988822</v>
      </c>
      <c r="G26" s="37">
        <f t="shared" si="14"/>
        <v>220.10128976784173</v>
      </c>
      <c r="H26" s="37">
        <f t="shared" si="14"/>
        <v>116.51375752364576</v>
      </c>
      <c r="I26" s="37">
        <f t="shared" si="14"/>
        <v>89.075322441960452</v>
      </c>
      <c r="J26" s="37">
        <f t="shared" si="14"/>
        <v>53.638263112639713</v>
      </c>
      <c r="K26" s="37">
        <f t="shared" si="14"/>
        <v>27.133963886500432</v>
      </c>
      <c r="L26" s="37">
        <f t="shared" si="14"/>
        <v>18.325279449699057</v>
      </c>
      <c r="M26" s="37">
        <f t="shared" si="14"/>
        <v>8.2998280309544263</v>
      </c>
      <c r="N26" s="37">
        <f t="shared" si="14"/>
        <v>2.1707652622527944</v>
      </c>
      <c r="O26" s="37">
        <f t="shared" si="14"/>
        <v>3.3498710232158211</v>
      </c>
      <c r="P26" s="37">
        <f t="shared" si="14"/>
        <v>13.415563198624247</v>
      </c>
      <c r="Q26" s="37">
        <f t="shared" si="14"/>
        <v>4.7251074806534827</v>
      </c>
      <c r="R26" s="37">
        <f t="shared" si="14"/>
        <v>7.0877042132416168</v>
      </c>
      <c r="S26" s="37">
        <f t="shared" si="14"/>
        <v>7.0877042132416168</v>
      </c>
      <c r="T26" s="37">
        <f t="shared" si="14"/>
        <v>8.658469475494412</v>
      </c>
      <c r="U26" s="37">
        <f t="shared" si="14"/>
        <v>15.431212381771278</v>
      </c>
      <c r="V26" s="37">
        <f t="shared" si="14"/>
        <v>27.131470335339632</v>
      </c>
      <c r="W26" s="37">
        <f t="shared" si="14"/>
        <v>33.463198624247632</v>
      </c>
      <c r="X26" s="37">
        <f t="shared" ref="X26" si="15">SUM(X27,X33)</f>
        <v>30.716079105760954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169.73344797936369</v>
      </c>
      <c r="D27" s="29">
        <f t="shared" si="16"/>
        <v>56.131384350816852</v>
      </c>
      <c r="E27" s="29">
        <f t="shared" si="16"/>
        <v>130.15623387790197</v>
      </c>
      <c r="F27" s="29">
        <f t="shared" si="16"/>
        <v>146.438950988822</v>
      </c>
      <c r="G27" s="29">
        <f t="shared" si="16"/>
        <v>220.10128976784173</v>
      </c>
      <c r="H27" s="29">
        <f t="shared" si="16"/>
        <v>116.51375752364576</v>
      </c>
      <c r="I27" s="29">
        <f t="shared" si="16"/>
        <v>89.075322441960452</v>
      </c>
      <c r="J27" s="29">
        <f t="shared" si="16"/>
        <v>53.638263112639713</v>
      </c>
      <c r="K27" s="29">
        <f t="shared" si="16"/>
        <v>27.133963886500432</v>
      </c>
      <c r="L27" s="29">
        <f t="shared" si="16"/>
        <v>18.325279449699057</v>
      </c>
      <c r="M27" s="29">
        <f t="shared" si="16"/>
        <v>8.2998280309544263</v>
      </c>
      <c r="N27" s="29">
        <f t="shared" si="16"/>
        <v>2.1707652622527944</v>
      </c>
      <c r="O27" s="29">
        <f t="shared" si="16"/>
        <v>3.3498710232158211</v>
      </c>
      <c r="P27" s="29">
        <f t="shared" si="16"/>
        <v>13.415563198624247</v>
      </c>
      <c r="Q27" s="29">
        <f t="shared" si="16"/>
        <v>4.7251074806534827</v>
      </c>
      <c r="R27" s="29">
        <f t="shared" si="16"/>
        <v>7.0877042132416168</v>
      </c>
      <c r="S27" s="29">
        <f t="shared" si="16"/>
        <v>7.0877042132416168</v>
      </c>
      <c r="T27" s="29">
        <f t="shared" si="16"/>
        <v>8.658469475494412</v>
      </c>
      <c r="U27" s="29">
        <f t="shared" si="16"/>
        <v>15.431212381771278</v>
      </c>
      <c r="V27" s="29">
        <f t="shared" si="16"/>
        <v>27.131470335339632</v>
      </c>
      <c r="W27" s="29">
        <f t="shared" si="16"/>
        <v>33.463198624247632</v>
      </c>
      <c r="X27" s="29">
        <f t="shared" ref="X27" si="17">SUM(X28:X32)</f>
        <v>30.716079105760954</v>
      </c>
    </row>
    <row r="28" spans="1:24" ht="11.25" customHeight="1" x14ac:dyDescent="0.2">
      <c r="A28" s="41" t="s">
        <v>45</v>
      </c>
      <c r="B28" s="9" t="s">
        <v>46</v>
      </c>
      <c r="C28" s="10">
        <v>169.73344797936369</v>
      </c>
      <c r="D28" s="10">
        <v>56.131384350816852</v>
      </c>
      <c r="E28" s="10">
        <v>72.950128976784171</v>
      </c>
      <c r="F28" s="10">
        <v>108.30541702493549</v>
      </c>
      <c r="G28" s="10">
        <v>200.0429922613929</v>
      </c>
      <c r="H28" s="10">
        <v>109.356233877902</v>
      </c>
      <c r="I28" s="10">
        <v>83.111177987962165</v>
      </c>
      <c r="J28" s="10">
        <v>5.9378331900257946</v>
      </c>
      <c r="K28" s="10">
        <v>12.86397248495271</v>
      </c>
      <c r="L28" s="10">
        <v>2.968615649183147</v>
      </c>
      <c r="M28" s="10">
        <v>5.9372312983662932</v>
      </c>
      <c r="N28" s="10">
        <v>0.9895098882201202</v>
      </c>
      <c r="O28" s="10">
        <v>0.9872742906276869</v>
      </c>
      <c r="P28" s="10">
        <v>9.871711092003439</v>
      </c>
      <c r="Q28" s="10">
        <v>0</v>
      </c>
      <c r="R28" s="10">
        <v>0</v>
      </c>
      <c r="S28" s="10">
        <v>0</v>
      </c>
      <c r="T28" s="10">
        <v>1.941616509028375</v>
      </c>
      <c r="U28" s="10">
        <v>2.1853826311263971</v>
      </c>
      <c r="V28" s="10">
        <v>2.0018056749785038</v>
      </c>
      <c r="W28" s="10">
        <v>1.8540842648323299</v>
      </c>
      <c r="X28" s="10">
        <v>1.548065348237317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57.206104901117797</v>
      </c>
      <c r="F29" s="10">
        <v>38.133533963886499</v>
      </c>
      <c r="G29" s="10">
        <v>20.058297506448842</v>
      </c>
      <c r="H29" s="10">
        <v>7.1575236457437663</v>
      </c>
      <c r="I29" s="10">
        <v>5.96414445399828</v>
      </c>
      <c r="J29" s="10">
        <v>47.700429922613921</v>
      </c>
      <c r="K29" s="10">
        <v>14.26999140154772</v>
      </c>
      <c r="L29" s="10">
        <v>15.356663800515911</v>
      </c>
      <c r="M29" s="10">
        <v>2.3625967325881341</v>
      </c>
      <c r="N29" s="10">
        <v>1.1812553740326741</v>
      </c>
      <c r="O29" s="10">
        <v>2.3625967325881341</v>
      </c>
      <c r="P29" s="10">
        <v>3.543852106620808</v>
      </c>
      <c r="Q29" s="10">
        <v>4.7251074806534827</v>
      </c>
      <c r="R29" s="10">
        <v>7.0877042132416168</v>
      </c>
      <c r="S29" s="10">
        <v>7.0877042132416168</v>
      </c>
      <c r="T29" s="10">
        <v>6.7168529664660364</v>
      </c>
      <c r="U29" s="10">
        <v>13.24582975064488</v>
      </c>
      <c r="V29" s="10">
        <v>25.129664660361129</v>
      </c>
      <c r="W29" s="10">
        <v>31.609114359415301</v>
      </c>
      <c r="X29" s="10">
        <v>29.168013757523639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217</v>
      </c>
      <c r="B1" s="4" t="s">
        <v>313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506.75803955288046</v>
      </c>
      <c r="K2" s="31">
        <f t="shared" si="0"/>
        <v>579.06423043852101</v>
      </c>
      <c r="L2" s="31">
        <f t="shared" si="0"/>
        <v>15.34333619948409</v>
      </c>
      <c r="M2" s="31">
        <f t="shared" si="0"/>
        <v>15.32037833190026</v>
      </c>
      <c r="N2" s="31">
        <f t="shared" si="0"/>
        <v>4.6122957867583834</v>
      </c>
      <c r="O2" s="31">
        <f t="shared" si="0"/>
        <v>448.16766981943249</v>
      </c>
      <c r="P2" s="31">
        <f t="shared" si="0"/>
        <v>326.78271711092003</v>
      </c>
      <c r="Q2" s="31">
        <f t="shared" si="0"/>
        <v>507.85348237317277</v>
      </c>
      <c r="R2" s="31">
        <f t="shared" si="0"/>
        <v>388.67601031814269</v>
      </c>
      <c r="S2" s="31">
        <f t="shared" si="0"/>
        <v>46.688048151332765</v>
      </c>
      <c r="T2" s="31">
        <f t="shared" si="0"/>
        <v>75.283404987102301</v>
      </c>
      <c r="U2" s="31">
        <f t="shared" si="0"/>
        <v>75.033361994840931</v>
      </c>
      <c r="V2" s="31">
        <f t="shared" si="0"/>
        <v>55.787188306104909</v>
      </c>
      <c r="W2" s="31">
        <f t="shared" si="0"/>
        <v>38.954514187446257</v>
      </c>
      <c r="X2" s="31">
        <f t="shared" ref="X2" si="1">SUM(X3,X17,X22,X25,X26,X51,X52,X71,X74,X75,X76)</f>
        <v>31.043852106620811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506.75803955288046</v>
      </c>
      <c r="K26" s="37">
        <f t="shared" si="14"/>
        <v>579.06423043852101</v>
      </c>
      <c r="L26" s="37">
        <f t="shared" si="14"/>
        <v>15.34333619948409</v>
      </c>
      <c r="M26" s="37">
        <f t="shared" si="14"/>
        <v>15.32037833190026</v>
      </c>
      <c r="N26" s="37">
        <f t="shared" si="14"/>
        <v>4.6122957867583834</v>
      </c>
      <c r="O26" s="37">
        <f t="shared" si="14"/>
        <v>448.16766981943249</v>
      </c>
      <c r="P26" s="37">
        <f t="shared" si="14"/>
        <v>326.78271711092003</v>
      </c>
      <c r="Q26" s="37">
        <f t="shared" si="14"/>
        <v>507.85348237317277</v>
      </c>
      <c r="R26" s="37">
        <f t="shared" si="14"/>
        <v>388.67601031814269</v>
      </c>
      <c r="S26" s="37">
        <f t="shared" si="14"/>
        <v>46.688048151332765</v>
      </c>
      <c r="T26" s="37">
        <f t="shared" si="14"/>
        <v>75.283404987102301</v>
      </c>
      <c r="U26" s="37">
        <f t="shared" si="14"/>
        <v>75.033361994840931</v>
      </c>
      <c r="V26" s="37">
        <f t="shared" si="14"/>
        <v>55.787188306104909</v>
      </c>
      <c r="W26" s="37">
        <f t="shared" si="14"/>
        <v>38.954514187446257</v>
      </c>
      <c r="X26" s="37">
        <f t="shared" ref="X26" si="15">SUM(X27,X33)</f>
        <v>31.043852106620811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506.75803955288046</v>
      </c>
      <c r="K33" s="29">
        <f t="shared" si="18"/>
        <v>579.06423043852101</v>
      </c>
      <c r="L33" s="29">
        <f t="shared" si="18"/>
        <v>15.34333619948409</v>
      </c>
      <c r="M33" s="29">
        <f t="shared" si="18"/>
        <v>15.32037833190026</v>
      </c>
      <c r="N33" s="29">
        <f t="shared" si="18"/>
        <v>4.6122957867583834</v>
      </c>
      <c r="O33" s="29">
        <f t="shared" si="18"/>
        <v>448.16766981943249</v>
      </c>
      <c r="P33" s="29">
        <f t="shared" si="18"/>
        <v>326.78271711092003</v>
      </c>
      <c r="Q33" s="29">
        <f t="shared" si="18"/>
        <v>507.85348237317277</v>
      </c>
      <c r="R33" s="29">
        <f t="shared" si="18"/>
        <v>388.67601031814269</v>
      </c>
      <c r="S33" s="29">
        <f t="shared" si="18"/>
        <v>46.688048151332765</v>
      </c>
      <c r="T33" s="29">
        <f t="shared" si="18"/>
        <v>75.283404987102301</v>
      </c>
      <c r="U33" s="29">
        <f t="shared" si="18"/>
        <v>75.033361994840931</v>
      </c>
      <c r="V33" s="29">
        <f t="shared" si="18"/>
        <v>55.787188306104909</v>
      </c>
      <c r="W33" s="29">
        <f t="shared" si="18"/>
        <v>38.954514187446257</v>
      </c>
      <c r="X33" s="29">
        <f t="shared" ref="X33" si="19">SUM(X34:X50)</f>
        <v>31.043852106620811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22.99415305245056</v>
      </c>
      <c r="K36" s="10">
        <v>21.844453998280311</v>
      </c>
      <c r="L36" s="10">
        <v>0</v>
      </c>
      <c r="M36" s="10">
        <v>0</v>
      </c>
      <c r="N36" s="10">
        <v>0</v>
      </c>
      <c r="O36" s="10">
        <v>85.078417884780734</v>
      </c>
      <c r="P36" s="10">
        <v>68.982545141874468</v>
      </c>
      <c r="Q36" s="10">
        <v>31.042132416165089</v>
      </c>
      <c r="R36" s="10">
        <v>66.683061049011172</v>
      </c>
      <c r="S36" s="10">
        <v>29.89243336199484</v>
      </c>
      <c r="T36" s="10">
        <v>29.894239036973339</v>
      </c>
      <c r="U36" s="10">
        <v>37.942648323301803</v>
      </c>
      <c r="V36" s="10">
        <v>35.643164230438522</v>
      </c>
      <c r="W36" s="10">
        <v>29.894067067927772</v>
      </c>
      <c r="X36" s="10">
        <v>31.043852106620811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177.38177128116939</v>
      </c>
      <c r="K37" s="10">
        <v>119.88641444539979</v>
      </c>
      <c r="L37" s="10">
        <v>0</v>
      </c>
      <c r="M37" s="10">
        <v>0</v>
      </c>
      <c r="N37" s="10">
        <v>0</v>
      </c>
      <c r="O37" s="10">
        <v>4.1568357695614786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5.6613929492691311</v>
      </c>
      <c r="L40" s="10">
        <v>15.34333619948409</v>
      </c>
      <c r="M40" s="10">
        <v>15.32037833190026</v>
      </c>
      <c r="N40" s="10">
        <v>4.6122957867583834</v>
      </c>
      <c r="O40" s="10">
        <v>0</v>
      </c>
      <c r="P40" s="10">
        <v>0</v>
      </c>
      <c r="Q40" s="10">
        <v>1.16122098022356</v>
      </c>
      <c r="R40" s="10">
        <v>2.34591573516767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27.737145313843509</v>
      </c>
      <c r="K41" s="10">
        <v>27.72553740326741</v>
      </c>
      <c r="L41" s="10">
        <v>0</v>
      </c>
      <c r="M41" s="10">
        <v>0</v>
      </c>
      <c r="N41" s="10">
        <v>0</v>
      </c>
      <c r="O41" s="10">
        <v>22.58013757523646</v>
      </c>
      <c r="P41" s="10">
        <v>4.1055030094582969</v>
      </c>
      <c r="Q41" s="10">
        <v>7.184608770421324</v>
      </c>
      <c r="R41" s="10">
        <v>8.2109200343938085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5.2490111779879616</v>
      </c>
      <c r="K42" s="10">
        <v>68.235425623387783</v>
      </c>
      <c r="L42" s="10">
        <v>0</v>
      </c>
      <c r="M42" s="10">
        <v>0</v>
      </c>
      <c r="N42" s="10">
        <v>0</v>
      </c>
      <c r="O42" s="10">
        <v>205.74660361134991</v>
      </c>
      <c r="P42" s="10">
        <v>164.80722269991401</v>
      </c>
      <c r="Q42" s="10">
        <v>231.98985382631119</v>
      </c>
      <c r="R42" s="10">
        <v>181.60292347377469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14.378503869303531</v>
      </c>
      <c r="K43" s="10">
        <v>10.27033533963886</v>
      </c>
      <c r="L43" s="10">
        <v>0</v>
      </c>
      <c r="M43" s="10">
        <v>0</v>
      </c>
      <c r="N43" s="10">
        <v>0</v>
      </c>
      <c r="O43" s="10">
        <v>32.433361994840922</v>
      </c>
      <c r="P43" s="10">
        <v>0</v>
      </c>
      <c r="Q43" s="10">
        <v>50.677128116938952</v>
      </c>
      <c r="R43" s="10">
        <v>2.0270851246775581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54.036457437661213</v>
      </c>
      <c r="K44" s="10">
        <v>85.879449699054163</v>
      </c>
      <c r="L44" s="10">
        <v>0</v>
      </c>
      <c r="M44" s="10">
        <v>0</v>
      </c>
      <c r="N44" s="10">
        <v>0</v>
      </c>
      <c r="O44" s="10">
        <v>76.103439380911425</v>
      </c>
      <c r="P44" s="10">
        <v>65.793465176268271</v>
      </c>
      <c r="Q44" s="10">
        <v>80.825795356835769</v>
      </c>
      <c r="R44" s="10">
        <v>109.9607050730868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3.2783319002579541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204.98099742046429</v>
      </c>
      <c r="K50" s="10">
        <v>239.5612209802236</v>
      </c>
      <c r="L50" s="10">
        <v>0</v>
      </c>
      <c r="M50" s="10">
        <v>0</v>
      </c>
      <c r="N50" s="10">
        <v>0</v>
      </c>
      <c r="O50" s="10">
        <v>22.068873602751498</v>
      </c>
      <c r="P50" s="10">
        <v>23.093981083404991</v>
      </c>
      <c r="Q50" s="10">
        <v>104.97274290627691</v>
      </c>
      <c r="R50" s="10">
        <v>17.845399828030949</v>
      </c>
      <c r="S50" s="10">
        <v>16.795614789337922</v>
      </c>
      <c r="T50" s="10">
        <v>45.389165950128969</v>
      </c>
      <c r="U50" s="10">
        <v>37.09071367153912</v>
      </c>
      <c r="V50" s="10">
        <v>16.86569217540843</v>
      </c>
      <c r="W50" s="10">
        <v>9.0604471195184857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159</v>
      </c>
      <c r="B1" s="4" t="s">
        <v>312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161</v>
      </c>
      <c r="B1" s="4" t="s">
        <v>311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166</v>
      </c>
      <c r="B1" s="4" t="s">
        <v>310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218</v>
      </c>
      <c r="B1" s="4" t="s">
        <v>309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219</v>
      </c>
      <c r="B1" s="4" t="s">
        <v>308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40.423043852106623</v>
      </c>
      <c r="K2" s="31">
        <f t="shared" si="0"/>
        <v>49.21066208082545</v>
      </c>
      <c r="L2" s="31">
        <f t="shared" si="0"/>
        <v>40.353482373172817</v>
      </c>
      <c r="M2" s="31">
        <f t="shared" si="0"/>
        <v>113.51375752364572</v>
      </c>
      <c r="N2" s="31">
        <f t="shared" si="0"/>
        <v>185.33551160791058</v>
      </c>
      <c r="O2" s="31">
        <f t="shared" si="0"/>
        <v>173.12975064488393</v>
      </c>
      <c r="P2" s="31">
        <f t="shared" si="0"/>
        <v>152.35374032674116</v>
      </c>
      <c r="Q2" s="31">
        <f t="shared" si="0"/>
        <v>132.13912295786758</v>
      </c>
      <c r="R2" s="31">
        <f t="shared" si="0"/>
        <v>157.25614789337919</v>
      </c>
      <c r="S2" s="31">
        <f t="shared" si="0"/>
        <v>245.65778159931205</v>
      </c>
      <c r="T2" s="31">
        <f t="shared" si="0"/>
        <v>273.0967325881341</v>
      </c>
      <c r="U2" s="31">
        <f t="shared" si="0"/>
        <v>292.12080825451415</v>
      </c>
      <c r="V2" s="31">
        <f t="shared" si="0"/>
        <v>368.23912295786761</v>
      </c>
      <c r="W2" s="31">
        <f t="shared" si="0"/>
        <v>430.66792777300077</v>
      </c>
      <c r="X2" s="31">
        <f t="shared" ref="X2" si="1">SUM(X3,X17,X22,X25,X26,X51,X52,X71,X74,X75,X76)</f>
        <v>399.69286328460868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40.423043852106623</v>
      </c>
      <c r="K52" s="37">
        <f t="shared" si="20"/>
        <v>49.21066208082545</v>
      </c>
      <c r="L52" s="37">
        <f t="shared" si="20"/>
        <v>40.353482373172817</v>
      </c>
      <c r="M52" s="37">
        <f t="shared" si="20"/>
        <v>113.51375752364572</v>
      </c>
      <c r="N52" s="37">
        <f t="shared" si="20"/>
        <v>185.33551160791058</v>
      </c>
      <c r="O52" s="37">
        <f t="shared" si="20"/>
        <v>173.12975064488393</v>
      </c>
      <c r="P52" s="37">
        <f t="shared" si="20"/>
        <v>152.35374032674116</v>
      </c>
      <c r="Q52" s="37">
        <f t="shared" si="20"/>
        <v>132.13912295786758</v>
      </c>
      <c r="R52" s="37">
        <f t="shared" si="20"/>
        <v>157.25614789337919</v>
      </c>
      <c r="S52" s="37">
        <f t="shared" si="20"/>
        <v>245.65778159931205</v>
      </c>
      <c r="T52" s="37">
        <f t="shared" si="20"/>
        <v>273.0967325881341</v>
      </c>
      <c r="U52" s="37">
        <f t="shared" si="20"/>
        <v>292.12080825451415</v>
      </c>
      <c r="V52" s="37">
        <f t="shared" si="20"/>
        <v>368.23912295786761</v>
      </c>
      <c r="W52" s="37">
        <f t="shared" si="20"/>
        <v>430.66792777300077</v>
      </c>
      <c r="X52" s="37">
        <f t="shared" ref="X52" si="21">SUM(X53:X70)</f>
        <v>399.69286328460868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2.560533104041272</v>
      </c>
      <c r="M63" s="10">
        <v>46.726053310404119</v>
      </c>
      <c r="N63" s="10">
        <v>47.366122098022359</v>
      </c>
      <c r="O63" s="10">
        <v>58.887618228718829</v>
      </c>
      <c r="P63" s="10">
        <v>55.687274290627677</v>
      </c>
      <c r="Q63" s="10">
        <v>41.606964746345653</v>
      </c>
      <c r="R63" s="10">
        <v>61.450300945829753</v>
      </c>
      <c r="S63" s="10">
        <v>81.293551160791054</v>
      </c>
      <c r="T63" s="10">
        <v>91.07317282889079</v>
      </c>
      <c r="U63" s="10">
        <v>90.436887360275136</v>
      </c>
      <c r="V63" s="10">
        <v>97.8128116938951</v>
      </c>
      <c r="W63" s="10">
        <v>91.629406706792778</v>
      </c>
      <c r="X63" s="10">
        <v>120.9411865864144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40.423043852106623</v>
      </c>
      <c r="K65" s="10">
        <v>49.21066208082545</v>
      </c>
      <c r="L65" s="10">
        <v>37.792949269131547</v>
      </c>
      <c r="M65" s="10">
        <v>66.787704213241611</v>
      </c>
      <c r="N65" s="10">
        <v>137.9693895098882</v>
      </c>
      <c r="O65" s="10">
        <v>114.24213241616511</v>
      </c>
      <c r="P65" s="10">
        <v>96.666466036113491</v>
      </c>
      <c r="Q65" s="10">
        <v>90.532158211521917</v>
      </c>
      <c r="R65" s="10">
        <v>95.805846947549426</v>
      </c>
      <c r="S65" s="10">
        <v>164.36423043852099</v>
      </c>
      <c r="T65" s="10">
        <v>182.02355975924331</v>
      </c>
      <c r="U65" s="10">
        <v>201.68392089423901</v>
      </c>
      <c r="V65" s="10">
        <v>270.42631126397248</v>
      </c>
      <c r="W65" s="10">
        <v>339.03852106620798</v>
      </c>
      <c r="X65" s="10">
        <v>278.75167669819427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170</v>
      </c>
      <c r="B1" s="4" t="s">
        <v>307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220</v>
      </c>
      <c r="B1" s="4" t="s">
        <v>306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281</v>
      </c>
      <c r="B1" s="4" t="s">
        <v>305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1.337575236457438</v>
      </c>
      <c r="D2" s="31">
        <f t="shared" si="0"/>
        <v>1.0031814273430779</v>
      </c>
      <c r="E2" s="31">
        <f t="shared" si="0"/>
        <v>0.47773000859845233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21.001719690455719</v>
      </c>
      <c r="K2" s="31">
        <f t="shared" si="0"/>
        <v>51.182287188306098</v>
      </c>
      <c r="L2" s="31">
        <f t="shared" si="0"/>
        <v>64.316423043852097</v>
      </c>
      <c r="M2" s="31">
        <f t="shared" si="0"/>
        <v>60.382631126397243</v>
      </c>
      <c r="N2" s="31">
        <f t="shared" si="0"/>
        <v>64.316423043852097</v>
      </c>
      <c r="O2" s="31">
        <f t="shared" si="0"/>
        <v>64.316423043852097</v>
      </c>
      <c r="P2" s="31">
        <f t="shared" si="0"/>
        <v>85.318142734307813</v>
      </c>
      <c r="Q2" s="31">
        <f t="shared" si="0"/>
        <v>103.67583834909721</v>
      </c>
      <c r="R2" s="31">
        <f t="shared" si="0"/>
        <v>101.07480653482369</v>
      </c>
      <c r="S2" s="31">
        <f t="shared" si="0"/>
        <v>119.62949269131559</v>
      </c>
      <c r="T2" s="31">
        <f t="shared" si="0"/>
        <v>99.243422184006874</v>
      </c>
      <c r="U2" s="31">
        <f t="shared" si="0"/>
        <v>87.503611349956998</v>
      </c>
      <c r="V2" s="31">
        <f t="shared" si="0"/>
        <v>102.087532244196</v>
      </c>
      <c r="W2" s="31">
        <f t="shared" si="0"/>
        <v>111.36818572656919</v>
      </c>
      <c r="X2" s="31">
        <f t="shared" ref="X2" si="1">SUM(X3,X17,X22,X25,X26,X51,X52,X71,X74,X75,X76)</f>
        <v>95.458469475494411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2.8195184866723979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2.8195184866723979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2.8195184866723979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21.001719690455719</v>
      </c>
      <c r="K51" s="37">
        <v>51.182287188306098</v>
      </c>
      <c r="L51" s="37">
        <v>64.316423043852097</v>
      </c>
      <c r="M51" s="37">
        <v>60.382631126397243</v>
      </c>
      <c r="N51" s="37">
        <v>64.316423043852097</v>
      </c>
      <c r="O51" s="37">
        <v>64.316423043852097</v>
      </c>
      <c r="P51" s="37">
        <v>85.318142734307813</v>
      </c>
      <c r="Q51" s="37">
        <v>103.67583834909721</v>
      </c>
      <c r="R51" s="37">
        <v>101.07480653482369</v>
      </c>
      <c r="S51" s="37">
        <v>116.8099742046432</v>
      </c>
      <c r="T51" s="37">
        <v>99.243422184006874</v>
      </c>
      <c r="U51" s="37">
        <v>87.503611349956998</v>
      </c>
      <c r="V51" s="37">
        <v>102.087532244196</v>
      </c>
      <c r="W51" s="37">
        <v>111.36818572656919</v>
      </c>
      <c r="X51" s="37">
        <v>95.458469475494411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1.337575236457438</v>
      </c>
      <c r="D52" s="37">
        <f t="shared" si="20"/>
        <v>1.0031814273430779</v>
      </c>
      <c r="E52" s="37">
        <f t="shared" si="20"/>
        <v>0.47773000859845233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1.337575236457438</v>
      </c>
      <c r="D59" s="10">
        <v>1.0031814273430779</v>
      </c>
      <c r="E59" s="10">
        <v>0.47773000859845233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154</v>
      </c>
      <c r="B1" s="4" t="s">
        <v>304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22050.690369733446</v>
      </c>
      <c r="D2" s="31">
        <f t="shared" si="0"/>
        <v>23484.446775580393</v>
      </c>
      <c r="E2" s="31">
        <f t="shared" si="0"/>
        <v>23968.682717110918</v>
      </c>
      <c r="F2" s="31">
        <f t="shared" si="0"/>
        <v>22551.291315563201</v>
      </c>
      <c r="G2" s="31">
        <f t="shared" si="0"/>
        <v>23512.303697334475</v>
      </c>
      <c r="H2" s="31">
        <f t="shared" si="0"/>
        <v>25815.001289767843</v>
      </c>
      <c r="I2" s="31">
        <f t="shared" si="0"/>
        <v>25442.850644883918</v>
      </c>
      <c r="J2" s="31">
        <f t="shared" si="0"/>
        <v>24923.91298366294</v>
      </c>
      <c r="K2" s="31">
        <f t="shared" si="0"/>
        <v>24832.599914015474</v>
      </c>
      <c r="L2" s="31">
        <f t="shared" si="0"/>
        <v>21379.104557179708</v>
      </c>
      <c r="M2" s="31">
        <f t="shared" si="0"/>
        <v>20485.851934651761</v>
      </c>
      <c r="N2" s="31">
        <f t="shared" si="0"/>
        <v>19933.229062768703</v>
      </c>
      <c r="O2" s="31">
        <f t="shared" si="0"/>
        <v>18441.896646603611</v>
      </c>
      <c r="P2" s="31">
        <f t="shared" si="0"/>
        <v>18455.356147893377</v>
      </c>
      <c r="Q2" s="31">
        <f t="shared" si="0"/>
        <v>20804.897764402405</v>
      </c>
      <c r="R2" s="31">
        <f t="shared" si="0"/>
        <v>20510.955202063626</v>
      </c>
      <c r="S2" s="31">
        <f t="shared" si="0"/>
        <v>20497.246173688734</v>
      </c>
      <c r="T2" s="31">
        <f t="shared" si="0"/>
        <v>20701.42484952708</v>
      </c>
      <c r="U2" s="31">
        <f t="shared" si="0"/>
        <v>20883.713327601028</v>
      </c>
      <c r="V2" s="31">
        <f t="shared" si="0"/>
        <v>21063.671969045572</v>
      </c>
      <c r="W2" s="31">
        <f t="shared" si="0"/>
        <v>18996.71263972485</v>
      </c>
      <c r="X2" s="31">
        <f t="shared" ref="X2" si="1">SUM(X3,X17,X22,X25,X26,X51,X52,X71,X74,X75,X76)</f>
        <v>18664.044625967326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1015.926483233018</v>
      </c>
      <c r="D3" s="34">
        <f t="shared" si="2"/>
        <v>889.95915735167671</v>
      </c>
      <c r="E3" s="34">
        <f t="shared" si="2"/>
        <v>1175.2751504729149</v>
      </c>
      <c r="F3" s="34">
        <f t="shared" si="2"/>
        <v>1031.6723989681859</v>
      </c>
      <c r="G3" s="34">
        <f t="shared" si="2"/>
        <v>1054.9763542562339</v>
      </c>
      <c r="H3" s="34">
        <f t="shared" si="2"/>
        <v>1191.0210662080831</v>
      </c>
      <c r="I3" s="34">
        <f t="shared" si="2"/>
        <v>1127.4075666380049</v>
      </c>
      <c r="J3" s="34">
        <f t="shared" si="2"/>
        <v>1037.340928632846</v>
      </c>
      <c r="K3" s="34">
        <f t="shared" si="2"/>
        <v>716.75408426483227</v>
      </c>
      <c r="L3" s="34">
        <f t="shared" si="2"/>
        <v>214.67652622527939</v>
      </c>
      <c r="M3" s="34">
        <f t="shared" si="2"/>
        <v>1.2596732588134141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TO_EHG!C5+TO_CO!C5+TO_BF!C5+TO_GW!C5+TO_RPI!C5+TO_PF!C5+TO_BKBPB!C5+TO_CL!C5+TO_BNG!C5+TO_LBB!C5+TO_CPP!C5+TO_GTL!C5+TO_NSP!C5</f>
        <v>0</v>
      </c>
      <c r="D5" s="10">
        <f>TO_EHG!D5+TO_CO!D5+TO_BF!D5+TO_GW!D5+TO_RPI!D5+TO_PF!D5+TO_BKBPB!D5+TO_CL!D5+TO_BNG!D5+TO_LBB!D5+TO_CPP!D5+TO_GTL!D5+TO_NSP!D5</f>
        <v>0</v>
      </c>
      <c r="E5" s="10">
        <f>TO_EHG!E5+TO_CO!E5+TO_BF!E5+TO_GW!E5+TO_RPI!E5+TO_PF!E5+TO_BKBPB!E5+TO_CL!E5+TO_BNG!E5+TO_LBB!E5+TO_CPP!E5+TO_GTL!E5+TO_NSP!E5</f>
        <v>0</v>
      </c>
      <c r="F5" s="10">
        <f>TO_EHG!F5+TO_CO!F5+TO_BF!F5+TO_GW!F5+TO_RPI!F5+TO_PF!F5+TO_BKBPB!F5+TO_CL!F5+TO_BNG!F5+TO_LBB!F5+TO_CPP!F5+TO_GTL!F5+TO_NSP!F5</f>
        <v>0</v>
      </c>
      <c r="G5" s="10">
        <f>TO_EHG!G5+TO_CO!G5+TO_BF!G5+TO_GW!G5+TO_RPI!G5+TO_PF!G5+TO_BKBPB!G5+TO_CL!G5+TO_BNG!G5+TO_LBB!G5+TO_CPP!G5+TO_GTL!G5+TO_NSP!G5</f>
        <v>0</v>
      </c>
      <c r="H5" s="10">
        <f>TO_EHG!H5+TO_CO!H5+TO_BF!H5+TO_GW!H5+TO_RPI!H5+TO_PF!H5+TO_BKBPB!H5+TO_CL!H5+TO_BNG!H5+TO_LBB!H5+TO_CPP!H5+TO_GTL!H5+TO_NSP!H5</f>
        <v>0</v>
      </c>
      <c r="I5" s="10">
        <f>TO_EHG!I5+TO_CO!I5+TO_BF!I5+TO_GW!I5+TO_RPI!I5+TO_PF!I5+TO_BKBPB!I5+TO_CL!I5+TO_BNG!I5+TO_LBB!I5+TO_CPP!I5+TO_GTL!I5+TO_NSP!I5</f>
        <v>0</v>
      </c>
      <c r="J5" s="10">
        <f>TO_EHG!J5+TO_CO!J5+TO_BF!J5+TO_GW!J5+TO_RPI!J5+TO_PF!J5+TO_BKBPB!J5+TO_CL!J5+TO_BNG!J5+TO_LBB!J5+TO_CPP!J5+TO_GTL!J5+TO_NSP!J5</f>
        <v>0</v>
      </c>
      <c r="K5" s="10">
        <f>TO_EHG!K5+TO_CO!K5+TO_BF!K5+TO_GW!K5+TO_RPI!K5+TO_PF!K5+TO_BKBPB!K5+TO_CL!K5+TO_BNG!K5+TO_LBB!K5+TO_CPP!K5+TO_GTL!K5+TO_NSP!K5</f>
        <v>0</v>
      </c>
      <c r="L5" s="10">
        <f>TO_EHG!L5+TO_CO!L5+TO_BF!L5+TO_GW!L5+TO_RPI!L5+TO_PF!L5+TO_BKBPB!L5+TO_CL!L5+TO_BNG!L5+TO_LBB!L5+TO_CPP!L5+TO_GTL!L5+TO_NSP!L5</f>
        <v>0</v>
      </c>
      <c r="M5" s="10">
        <f>TO_EHG!M5+TO_CO!M5+TO_BF!M5+TO_GW!M5+TO_RPI!M5+TO_PF!M5+TO_BKBPB!M5+TO_CL!M5+TO_BNG!M5+TO_LBB!M5+TO_CPP!M5+TO_GTL!M5+TO_NSP!M5</f>
        <v>0</v>
      </c>
      <c r="N5" s="10">
        <f>TO_EHG!N5+TO_CO!N5+TO_BF!N5+TO_GW!N5+TO_RPI!N5+TO_PF!N5+TO_BKBPB!N5+TO_CL!N5+TO_BNG!N5+TO_LBB!N5+TO_CPP!N5+TO_GTL!N5+TO_NSP!N5</f>
        <v>0</v>
      </c>
      <c r="O5" s="10">
        <f>TO_EHG!O5+TO_CO!O5+TO_BF!O5+TO_GW!O5+TO_RPI!O5+TO_PF!O5+TO_BKBPB!O5+TO_CL!O5+TO_BNG!O5+TO_LBB!O5+TO_CPP!O5+TO_GTL!O5+TO_NSP!O5</f>
        <v>0</v>
      </c>
      <c r="P5" s="10">
        <f>TO_EHG!P5+TO_CO!P5+TO_BF!P5+TO_GW!P5+TO_RPI!P5+TO_PF!P5+TO_BKBPB!P5+TO_CL!P5+TO_BNG!P5+TO_LBB!P5+TO_CPP!P5+TO_GTL!P5+TO_NSP!P5</f>
        <v>0</v>
      </c>
      <c r="Q5" s="10">
        <f>TO_EHG!Q5+TO_CO!Q5+TO_BF!Q5+TO_GW!Q5+TO_RPI!Q5+TO_PF!Q5+TO_BKBPB!Q5+TO_CL!Q5+TO_BNG!Q5+TO_LBB!Q5+TO_CPP!Q5+TO_GTL!Q5+TO_NSP!Q5</f>
        <v>0</v>
      </c>
      <c r="R5" s="10">
        <f>TO_EHG!R5+TO_CO!R5+TO_BF!R5+TO_GW!R5+TO_RPI!R5+TO_PF!R5+TO_BKBPB!R5+TO_CL!R5+TO_BNG!R5+TO_LBB!R5+TO_CPP!R5+TO_GTL!R5+TO_NSP!R5</f>
        <v>0</v>
      </c>
      <c r="S5" s="10">
        <f>TO_EHG!S5+TO_CO!S5+TO_BF!S5+TO_GW!S5+TO_RPI!S5+TO_PF!S5+TO_BKBPB!S5+TO_CL!S5+TO_BNG!S5+TO_LBB!S5+TO_CPP!S5+TO_GTL!S5+TO_NSP!S5</f>
        <v>0</v>
      </c>
      <c r="T5" s="10">
        <f>TO_EHG!T5+TO_CO!T5+TO_BF!T5+TO_GW!T5+TO_RPI!T5+TO_PF!T5+TO_BKBPB!T5+TO_CL!T5+TO_BNG!T5+TO_LBB!T5+TO_CPP!T5+TO_GTL!T5+TO_NSP!T5</f>
        <v>0</v>
      </c>
      <c r="U5" s="10">
        <f>TO_EHG!U5+TO_CO!U5+TO_BF!U5+TO_GW!U5+TO_RPI!U5+TO_PF!U5+TO_BKBPB!U5+TO_CL!U5+TO_BNG!U5+TO_LBB!U5+TO_CPP!U5+TO_GTL!U5+TO_NSP!U5</f>
        <v>0</v>
      </c>
      <c r="V5" s="10">
        <f>TO_EHG!V5+TO_CO!V5+TO_BF!V5+TO_GW!V5+TO_RPI!V5+TO_PF!V5+TO_BKBPB!V5+TO_CL!V5+TO_BNG!V5+TO_LBB!V5+TO_CPP!V5+TO_GTL!V5+TO_NSP!V5</f>
        <v>0</v>
      </c>
      <c r="W5" s="10">
        <f>TO_EHG!W5+TO_CO!W5+TO_BF!W5+TO_GW!W5+TO_RPI!W5+TO_PF!W5+TO_BKBPB!W5+TO_CL!W5+TO_BNG!W5+TO_LBB!W5+TO_CPP!W5+TO_GTL!W5+TO_NSP!W5</f>
        <v>0</v>
      </c>
      <c r="X5" s="10">
        <f>TO_EHG!X5+TO_CO!X5+TO_BF!X5+TO_GW!X5+TO_RPI!X5+TO_PF!X5+TO_BKBPB!X5+TO_CL!X5+TO_BNG!X5+TO_LBB!X5+TO_CPP!X5+TO_GTL!X5+TO_NSP!X5</f>
        <v>0</v>
      </c>
    </row>
    <row r="6" spans="1:24" ht="11.25" customHeight="1" x14ac:dyDescent="0.2">
      <c r="A6" s="41" t="s">
        <v>7</v>
      </c>
      <c r="B6" s="9" t="s">
        <v>8</v>
      </c>
      <c r="C6" s="10">
        <f>TO_EHG!C6+TO_CO!C6+TO_BF!C6+TO_GW!C6+TO_RPI!C6+TO_PF!C6+TO_BKBPB!C6+TO_CL!C6+TO_BNG!C6+TO_LBB!C6+TO_CPP!C6+TO_GTL!C6+TO_NSP!C6</f>
        <v>0</v>
      </c>
      <c r="D6" s="10">
        <f>TO_EHG!D6+TO_CO!D6+TO_BF!D6+TO_GW!D6+TO_RPI!D6+TO_PF!D6+TO_BKBPB!D6+TO_CL!D6+TO_BNG!D6+TO_LBB!D6+TO_CPP!D6+TO_GTL!D6+TO_NSP!D6</f>
        <v>0</v>
      </c>
      <c r="E6" s="10">
        <f>TO_EHG!E6+TO_CO!E6+TO_BF!E6+TO_GW!E6+TO_RPI!E6+TO_PF!E6+TO_BKBPB!E6+TO_CL!E6+TO_BNG!E6+TO_LBB!E6+TO_CPP!E6+TO_GTL!E6+TO_NSP!E6</f>
        <v>0</v>
      </c>
      <c r="F6" s="10">
        <f>TO_EHG!F6+TO_CO!F6+TO_BF!F6+TO_GW!F6+TO_RPI!F6+TO_PF!F6+TO_BKBPB!F6+TO_CL!F6+TO_BNG!F6+TO_LBB!F6+TO_CPP!F6+TO_GTL!F6+TO_NSP!F6</f>
        <v>0</v>
      </c>
      <c r="G6" s="10">
        <f>TO_EHG!G6+TO_CO!G6+TO_BF!G6+TO_GW!G6+TO_RPI!G6+TO_PF!G6+TO_BKBPB!G6+TO_CL!G6+TO_BNG!G6+TO_LBB!G6+TO_CPP!G6+TO_GTL!G6+TO_NSP!G6</f>
        <v>0</v>
      </c>
      <c r="H6" s="10">
        <f>TO_EHG!H6+TO_CO!H6+TO_BF!H6+TO_GW!H6+TO_RPI!H6+TO_PF!H6+TO_BKBPB!H6+TO_CL!H6+TO_BNG!H6+TO_LBB!H6+TO_CPP!H6+TO_GTL!H6+TO_NSP!H6</f>
        <v>0</v>
      </c>
      <c r="I6" s="10">
        <f>TO_EHG!I6+TO_CO!I6+TO_BF!I6+TO_GW!I6+TO_RPI!I6+TO_PF!I6+TO_BKBPB!I6+TO_CL!I6+TO_BNG!I6+TO_LBB!I6+TO_CPP!I6+TO_GTL!I6+TO_NSP!I6</f>
        <v>0</v>
      </c>
      <c r="J6" s="10">
        <f>TO_EHG!J6+TO_CO!J6+TO_BF!J6+TO_GW!J6+TO_RPI!J6+TO_PF!J6+TO_BKBPB!J6+TO_CL!J6+TO_BNG!J6+TO_LBB!J6+TO_CPP!J6+TO_GTL!J6+TO_NSP!J6</f>
        <v>0</v>
      </c>
      <c r="K6" s="10">
        <f>TO_EHG!K6+TO_CO!K6+TO_BF!K6+TO_GW!K6+TO_RPI!K6+TO_PF!K6+TO_BKBPB!K6+TO_CL!K6+TO_BNG!K6+TO_LBB!K6+TO_CPP!K6+TO_GTL!K6+TO_NSP!K6</f>
        <v>0</v>
      </c>
      <c r="L6" s="10">
        <f>TO_EHG!L6+TO_CO!L6+TO_BF!L6+TO_GW!L6+TO_RPI!L6+TO_PF!L6+TO_BKBPB!L6+TO_CL!L6+TO_BNG!L6+TO_LBB!L6+TO_CPP!L6+TO_GTL!L6+TO_NSP!L6</f>
        <v>0</v>
      </c>
      <c r="M6" s="10">
        <f>TO_EHG!M6+TO_CO!M6+TO_BF!M6+TO_GW!M6+TO_RPI!M6+TO_PF!M6+TO_BKBPB!M6+TO_CL!M6+TO_BNG!M6+TO_LBB!M6+TO_CPP!M6+TO_GTL!M6+TO_NSP!M6</f>
        <v>0</v>
      </c>
      <c r="N6" s="10">
        <f>TO_EHG!N6+TO_CO!N6+TO_BF!N6+TO_GW!N6+TO_RPI!N6+TO_PF!N6+TO_BKBPB!N6+TO_CL!N6+TO_BNG!N6+TO_LBB!N6+TO_CPP!N6+TO_GTL!N6+TO_NSP!N6</f>
        <v>0</v>
      </c>
      <c r="O6" s="10">
        <f>TO_EHG!O6+TO_CO!O6+TO_BF!O6+TO_GW!O6+TO_RPI!O6+TO_PF!O6+TO_BKBPB!O6+TO_CL!O6+TO_BNG!O6+TO_LBB!O6+TO_CPP!O6+TO_GTL!O6+TO_NSP!O6</f>
        <v>0</v>
      </c>
      <c r="P6" s="10">
        <f>TO_EHG!P6+TO_CO!P6+TO_BF!P6+TO_GW!P6+TO_RPI!P6+TO_PF!P6+TO_BKBPB!P6+TO_CL!P6+TO_BNG!P6+TO_LBB!P6+TO_CPP!P6+TO_GTL!P6+TO_NSP!P6</f>
        <v>0</v>
      </c>
      <c r="Q6" s="10">
        <f>TO_EHG!Q6+TO_CO!Q6+TO_BF!Q6+TO_GW!Q6+TO_RPI!Q6+TO_PF!Q6+TO_BKBPB!Q6+TO_CL!Q6+TO_BNG!Q6+TO_LBB!Q6+TO_CPP!Q6+TO_GTL!Q6+TO_NSP!Q6</f>
        <v>0</v>
      </c>
      <c r="R6" s="10">
        <f>TO_EHG!R6+TO_CO!R6+TO_BF!R6+TO_GW!R6+TO_RPI!R6+TO_PF!R6+TO_BKBPB!R6+TO_CL!R6+TO_BNG!R6+TO_LBB!R6+TO_CPP!R6+TO_GTL!R6+TO_NSP!R6</f>
        <v>0</v>
      </c>
      <c r="S6" s="10">
        <f>TO_EHG!S6+TO_CO!S6+TO_BF!S6+TO_GW!S6+TO_RPI!S6+TO_PF!S6+TO_BKBPB!S6+TO_CL!S6+TO_BNG!S6+TO_LBB!S6+TO_CPP!S6+TO_GTL!S6+TO_NSP!S6</f>
        <v>0</v>
      </c>
      <c r="T6" s="10">
        <f>TO_EHG!T6+TO_CO!T6+TO_BF!T6+TO_GW!T6+TO_RPI!T6+TO_PF!T6+TO_BKBPB!T6+TO_CL!T6+TO_BNG!T6+TO_LBB!T6+TO_CPP!T6+TO_GTL!T6+TO_NSP!T6</f>
        <v>0</v>
      </c>
      <c r="U6" s="10">
        <f>TO_EHG!U6+TO_CO!U6+TO_BF!U6+TO_GW!U6+TO_RPI!U6+TO_PF!U6+TO_BKBPB!U6+TO_CL!U6+TO_BNG!U6+TO_LBB!U6+TO_CPP!U6+TO_GTL!U6+TO_NSP!U6</f>
        <v>0</v>
      </c>
      <c r="V6" s="10">
        <f>TO_EHG!V6+TO_CO!V6+TO_BF!V6+TO_GW!V6+TO_RPI!V6+TO_PF!V6+TO_BKBPB!V6+TO_CL!V6+TO_BNG!V6+TO_LBB!V6+TO_CPP!V6+TO_GTL!V6+TO_NSP!V6</f>
        <v>0</v>
      </c>
      <c r="W6" s="10">
        <f>TO_EHG!W6+TO_CO!W6+TO_BF!W6+TO_GW!W6+TO_RPI!W6+TO_PF!W6+TO_BKBPB!W6+TO_CL!W6+TO_BNG!W6+TO_LBB!W6+TO_CPP!W6+TO_GTL!W6+TO_NSP!W6</f>
        <v>0</v>
      </c>
      <c r="X6" s="10">
        <f>TO_EHG!X6+TO_CO!X6+TO_BF!X6+TO_GW!X6+TO_RPI!X6+TO_PF!X6+TO_BKBPB!X6+TO_CL!X6+TO_BNG!X6+TO_LBB!X6+TO_CPP!X6+TO_GTL!X6+TO_NSP!X6</f>
        <v>0</v>
      </c>
    </row>
    <row r="7" spans="1:24" ht="11.25" customHeight="1" x14ac:dyDescent="0.2">
      <c r="A7" s="41" t="s">
        <v>9</v>
      </c>
      <c r="B7" s="9" t="s">
        <v>10</v>
      </c>
      <c r="C7" s="10">
        <f>TO_EHG!C7+TO_CO!C7+TO_BF!C7+TO_GW!C7+TO_RPI!C7+TO_PF!C7+TO_BKBPB!C7+TO_CL!C7+TO_BNG!C7+TO_LBB!C7+TO_CPP!C7+TO_GTL!C7+TO_NSP!C7</f>
        <v>0</v>
      </c>
      <c r="D7" s="10">
        <f>TO_EHG!D7+TO_CO!D7+TO_BF!D7+TO_GW!D7+TO_RPI!D7+TO_PF!D7+TO_BKBPB!D7+TO_CL!D7+TO_BNG!D7+TO_LBB!D7+TO_CPP!D7+TO_GTL!D7+TO_NSP!D7</f>
        <v>0</v>
      </c>
      <c r="E7" s="10">
        <f>TO_EHG!E7+TO_CO!E7+TO_BF!E7+TO_GW!E7+TO_RPI!E7+TO_PF!E7+TO_BKBPB!E7+TO_CL!E7+TO_BNG!E7+TO_LBB!E7+TO_CPP!E7+TO_GTL!E7+TO_NSP!E7</f>
        <v>0</v>
      </c>
      <c r="F7" s="10">
        <f>TO_EHG!F7+TO_CO!F7+TO_BF!F7+TO_GW!F7+TO_RPI!F7+TO_PF!F7+TO_BKBPB!F7+TO_CL!F7+TO_BNG!F7+TO_LBB!F7+TO_CPP!F7+TO_GTL!F7+TO_NSP!F7</f>
        <v>0</v>
      </c>
      <c r="G7" s="10">
        <f>TO_EHG!G7+TO_CO!G7+TO_BF!G7+TO_GW!G7+TO_RPI!G7+TO_PF!G7+TO_BKBPB!G7+TO_CL!G7+TO_BNG!G7+TO_LBB!G7+TO_CPP!G7+TO_GTL!G7+TO_NSP!G7</f>
        <v>0</v>
      </c>
      <c r="H7" s="10">
        <f>TO_EHG!H7+TO_CO!H7+TO_BF!H7+TO_GW!H7+TO_RPI!H7+TO_PF!H7+TO_BKBPB!H7+TO_CL!H7+TO_BNG!H7+TO_LBB!H7+TO_CPP!H7+TO_GTL!H7+TO_NSP!H7</f>
        <v>0</v>
      </c>
      <c r="I7" s="10">
        <f>TO_EHG!I7+TO_CO!I7+TO_BF!I7+TO_GW!I7+TO_RPI!I7+TO_PF!I7+TO_BKBPB!I7+TO_CL!I7+TO_BNG!I7+TO_LBB!I7+TO_CPP!I7+TO_GTL!I7+TO_NSP!I7</f>
        <v>0</v>
      </c>
      <c r="J7" s="10">
        <f>TO_EHG!J7+TO_CO!J7+TO_BF!J7+TO_GW!J7+TO_RPI!J7+TO_PF!J7+TO_BKBPB!J7+TO_CL!J7+TO_BNG!J7+TO_LBB!J7+TO_CPP!J7+TO_GTL!J7+TO_NSP!J7</f>
        <v>0</v>
      </c>
      <c r="K7" s="10">
        <f>TO_EHG!K7+TO_CO!K7+TO_BF!K7+TO_GW!K7+TO_RPI!K7+TO_PF!K7+TO_BKBPB!K7+TO_CL!K7+TO_BNG!K7+TO_LBB!K7+TO_CPP!K7+TO_GTL!K7+TO_NSP!K7</f>
        <v>0</v>
      </c>
      <c r="L7" s="10">
        <f>TO_EHG!L7+TO_CO!L7+TO_BF!L7+TO_GW!L7+TO_RPI!L7+TO_PF!L7+TO_BKBPB!L7+TO_CL!L7+TO_BNG!L7+TO_LBB!L7+TO_CPP!L7+TO_GTL!L7+TO_NSP!L7</f>
        <v>0</v>
      </c>
      <c r="M7" s="10">
        <f>TO_EHG!M7+TO_CO!M7+TO_BF!M7+TO_GW!M7+TO_RPI!M7+TO_PF!M7+TO_BKBPB!M7+TO_CL!M7+TO_BNG!M7+TO_LBB!M7+TO_CPP!M7+TO_GTL!M7+TO_NSP!M7</f>
        <v>0</v>
      </c>
      <c r="N7" s="10">
        <f>TO_EHG!N7+TO_CO!N7+TO_BF!N7+TO_GW!N7+TO_RPI!N7+TO_PF!N7+TO_BKBPB!N7+TO_CL!N7+TO_BNG!N7+TO_LBB!N7+TO_CPP!N7+TO_GTL!N7+TO_NSP!N7</f>
        <v>0</v>
      </c>
      <c r="O7" s="10">
        <f>TO_EHG!O7+TO_CO!O7+TO_BF!O7+TO_GW!O7+TO_RPI!O7+TO_PF!O7+TO_BKBPB!O7+TO_CL!O7+TO_BNG!O7+TO_LBB!O7+TO_CPP!O7+TO_GTL!O7+TO_NSP!O7</f>
        <v>0</v>
      </c>
      <c r="P7" s="10">
        <f>TO_EHG!P7+TO_CO!P7+TO_BF!P7+TO_GW!P7+TO_RPI!P7+TO_PF!P7+TO_BKBPB!P7+TO_CL!P7+TO_BNG!P7+TO_LBB!P7+TO_CPP!P7+TO_GTL!P7+TO_NSP!P7</f>
        <v>0</v>
      </c>
      <c r="Q7" s="10">
        <f>TO_EHG!Q7+TO_CO!Q7+TO_BF!Q7+TO_GW!Q7+TO_RPI!Q7+TO_PF!Q7+TO_BKBPB!Q7+TO_CL!Q7+TO_BNG!Q7+TO_LBB!Q7+TO_CPP!Q7+TO_GTL!Q7+TO_NSP!Q7</f>
        <v>0</v>
      </c>
      <c r="R7" s="10">
        <f>TO_EHG!R7+TO_CO!R7+TO_BF!R7+TO_GW!R7+TO_RPI!R7+TO_PF!R7+TO_BKBPB!R7+TO_CL!R7+TO_BNG!R7+TO_LBB!R7+TO_CPP!R7+TO_GTL!R7+TO_NSP!R7</f>
        <v>0</v>
      </c>
      <c r="S7" s="10">
        <f>TO_EHG!S7+TO_CO!S7+TO_BF!S7+TO_GW!S7+TO_RPI!S7+TO_PF!S7+TO_BKBPB!S7+TO_CL!S7+TO_BNG!S7+TO_LBB!S7+TO_CPP!S7+TO_GTL!S7+TO_NSP!S7</f>
        <v>0</v>
      </c>
      <c r="T7" s="10">
        <f>TO_EHG!T7+TO_CO!T7+TO_BF!T7+TO_GW!T7+TO_RPI!T7+TO_PF!T7+TO_BKBPB!T7+TO_CL!T7+TO_BNG!T7+TO_LBB!T7+TO_CPP!T7+TO_GTL!T7+TO_NSP!T7</f>
        <v>0</v>
      </c>
      <c r="U7" s="10">
        <f>TO_EHG!U7+TO_CO!U7+TO_BF!U7+TO_GW!U7+TO_RPI!U7+TO_PF!U7+TO_BKBPB!U7+TO_CL!U7+TO_BNG!U7+TO_LBB!U7+TO_CPP!U7+TO_GTL!U7+TO_NSP!U7</f>
        <v>0</v>
      </c>
      <c r="V7" s="10">
        <f>TO_EHG!V7+TO_CO!V7+TO_BF!V7+TO_GW!V7+TO_RPI!V7+TO_PF!V7+TO_BKBPB!V7+TO_CL!V7+TO_BNG!V7+TO_LBB!V7+TO_CPP!V7+TO_GTL!V7+TO_NSP!V7</f>
        <v>0</v>
      </c>
      <c r="W7" s="10">
        <f>TO_EHG!W7+TO_CO!W7+TO_BF!W7+TO_GW!W7+TO_RPI!W7+TO_PF!W7+TO_BKBPB!W7+TO_CL!W7+TO_BNG!W7+TO_LBB!W7+TO_CPP!W7+TO_GTL!W7+TO_NSP!W7</f>
        <v>0</v>
      </c>
      <c r="X7" s="10">
        <f>TO_EHG!X7+TO_CO!X7+TO_BF!X7+TO_GW!X7+TO_RPI!X7+TO_PF!X7+TO_BKBPB!X7+TO_CL!X7+TO_BNG!X7+TO_LBB!X7+TO_CPP!X7+TO_GTL!X7+TO_NSP!X7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TO_EHG!C9+TO_CO!C9+TO_BF!C9+TO_GW!C9+TO_RPI!C9+TO_PF!C9+TO_BKBPB!C9+TO_CL!C9+TO_BNG!C9+TO_LBB!C9+TO_CPP!C9+TO_GTL!C9+TO_NSP!C9</f>
        <v>0</v>
      </c>
      <c r="D9" s="10">
        <f>TO_EHG!D9+TO_CO!D9+TO_BF!D9+TO_GW!D9+TO_RPI!D9+TO_PF!D9+TO_BKBPB!D9+TO_CL!D9+TO_BNG!D9+TO_LBB!D9+TO_CPP!D9+TO_GTL!D9+TO_NSP!D9</f>
        <v>0</v>
      </c>
      <c r="E9" s="10">
        <f>TO_EHG!E9+TO_CO!E9+TO_BF!E9+TO_GW!E9+TO_RPI!E9+TO_PF!E9+TO_BKBPB!E9+TO_CL!E9+TO_BNG!E9+TO_LBB!E9+TO_CPP!E9+TO_GTL!E9+TO_NSP!E9</f>
        <v>0</v>
      </c>
      <c r="F9" s="10">
        <f>TO_EHG!F9+TO_CO!F9+TO_BF!F9+TO_GW!F9+TO_RPI!F9+TO_PF!F9+TO_BKBPB!F9+TO_CL!F9+TO_BNG!F9+TO_LBB!F9+TO_CPP!F9+TO_GTL!F9+TO_NSP!F9</f>
        <v>0</v>
      </c>
      <c r="G9" s="10">
        <f>TO_EHG!G9+TO_CO!G9+TO_BF!G9+TO_GW!G9+TO_RPI!G9+TO_PF!G9+TO_BKBPB!G9+TO_CL!G9+TO_BNG!G9+TO_LBB!G9+TO_CPP!G9+TO_GTL!G9+TO_NSP!G9</f>
        <v>0</v>
      </c>
      <c r="H9" s="10">
        <f>TO_EHG!H9+TO_CO!H9+TO_BF!H9+TO_GW!H9+TO_RPI!H9+TO_PF!H9+TO_BKBPB!H9+TO_CL!H9+TO_BNG!H9+TO_LBB!H9+TO_CPP!H9+TO_GTL!H9+TO_NSP!H9</f>
        <v>0</v>
      </c>
      <c r="I9" s="10">
        <f>TO_EHG!I9+TO_CO!I9+TO_BF!I9+TO_GW!I9+TO_RPI!I9+TO_PF!I9+TO_BKBPB!I9+TO_CL!I9+TO_BNG!I9+TO_LBB!I9+TO_CPP!I9+TO_GTL!I9+TO_NSP!I9</f>
        <v>0</v>
      </c>
      <c r="J9" s="10">
        <f>TO_EHG!J9+TO_CO!J9+TO_BF!J9+TO_GW!J9+TO_RPI!J9+TO_PF!J9+TO_BKBPB!J9+TO_CL!J9+TO_BNG!J9+TO_LBB!J9+TO_CPP!J9+TO_GTL!J9+TO_NSP!J9</f>
        <v>0</v>
      </c>
      <c r="K9" s="10">
        <f>TO_EHG!K9+TO_CO!K9+TO_BF!K9+TO_GW!K9+TO_RPI!K9+TO_PF!K9+TO_BKBPB!K9+TO_CL!K9+TO_BNG!K9+TO_LBB!K9+TO_CPP!K9+TO_GTL!K9+TO_NSP!K9</f>
        <v>0</v>
      </c>
      <c r="L9" s="10">
        <f>TO_EHG!L9+TO_CO!L9+TO_BF!L9+TO_GW!L9+TO_RPI!L9+TO_PF!L9+TO_BKBPB!L9+TO_CL!L9+TO_BNG!L9+TO_LBB!L9+TO_CPP!L9+TO_GTL!L9+TO_NSP!L9</f>
        <v>0</v>
      </c>
      <c r="M9" s="10">
        <f>TO_EHG!M9+TO_CO!M9+TO_BF!M9+TO_GW!M9+TO_RPI!M9+TO_PF!M9+TO_BKBPB!M9+TO_CL!M9+TO_BNG!M9+TO_LBB!M9+TO_CPP!M9+TO_GTL!M9+TO_NSP!M9</f>
        <v>0</v>
      </c>
      <c r="N9" s="10">
        <f>TO_EHG!N9+TO_CO!N9+TO_BF!N9+TO_GW!N9+TO_RPI!N9+TO_PF!N9+TO_BKBPB!N9+TO_CL!N9+TO_BNG!N9+TO_LBB!N9+TO_CPP!N9+TO_GTL!N9+TO_NSP!N9</f>
        <v>0</v>
      </c>
      <c r="O9" s="10">
        <f>TO_EHG!O9+TO_CO!O9+TO_BF!O9+TO_GW!O9+TO_RPI!O9+TO_PF!O9+TO_BKBPB!O9+TO_CL!O9+TO_BNG!O9+TO_LBB!O9+TO_CPP!O9+TO_GTL!O9+TO_NSP!O9</f>
        <v>0</v>
      </c>
      <c r="P9" s="10">
        <f>TO_EHG!P9+TO_CO!P9+TO_BF!P9+TO_GW!P9+TO_RPI!P9+TO_PF!P9+TO_BKBPB!P9+TO_CL!P9+TO_BNG!P9+TO_LBB!P9+TO_CPP!P9+TO_GTL!P9+TO_NSP!P9</f>
        <v>0</v>
      </c>
      <c r="Q9" s="10">
        <f>TO_EHG!Q9+TO_CO!Q9+TO_BF!Q9+TO_GW!Q9+TO_RPI!Q9+TO_PF!Q9+TO_BKBPB!Q9+TO_CL!Q9+TO_BNG!Q9+TO_LBB!Q9+TO_CPP!Q9+TO_GTL!Q9+TO_NSP!Q9</f>
        <v>0</v>
      </c>
      <c r="R9" s="10">
        <f>TO_EHG!R9+TO_CO!R9+TO_BF!R9+TO_GW!R9+TO_RPI!R9+TO_PF!R9+TO_BKBPB!R9+TO_CL!R9+TO_BNG!R9+TO_LBB!R9+TO_CPP!R9+TO_GTL!R9+TO_NSP!R9</f>
        <v>0</v>
      </c>
      <c r="S9" s="10">
        <f>TO_EHG!S9+TO_CO!S9+TO_BF!S9+TO_GW!S9+TO_RPI!S9+TO_PF!S9+TO_BKBPB!S9+TO_CL!S9+TO_BNG!S9+TO_LBB!S9+TO_CPP!S9+TO_GTL!S9+TO_NSP!S9</f>
        <v>0</v>
      </c>
      <c r="T9" s="10">
        <f>TO_EHG!T9+TO_CO!T9+TO_BF!T9+TO_GW!T9+TO_RPI!T9+TO_PF!T9+TO_BKBPB!T9+TO_CL!T9+TO_BNG!T9+TO_LBB!T9+TO_CPP!T9+TO_GTL!T9+TO_NSP!T9</f>
        <v>0</v>
      </c>
      <c r="U9" s="10">
        <f>TO_EHG!U9+TO_CO!U9+TO_BF!U9+TO_GW!U9+TO_RPI!U9+TO_PF!U9+TO_BKBPB!U9+TO_CL!U9+TO_BNG!U9+TO_LBB!U9+TO_CPP!U9+TO_GTL!U9+TO_NSP!U9</f>
        <v>0</v>
      </c>
      <c r="V9" s="10">
        <f>TO_EHG!V9+TO_CO!V9+TO_BF!V9+TO_GW!V9+TO_RPI!V9+TO_PF!V9+TO_BKBPB!V9+TO_CL!V9+TO_BNG!V9+TO_LBB!V9+TO_CPP!V9+TO_GTL!V9+TO_NSP!V9</f>
        <v>0</v>
      </c>
      <c r="W9" s="10">
        <f>TO_EHG!W9+TO_CO!W9+TO_BF!W9+TO_GW!W9+TO_RPI!W9+TO_PF!W9+TO_BKBPB!W9+TO_CL!W9+TO_BNG!W9+TO_LBB!W9+TO_CPP!W9+TO_GTL!W9+TO_NSP!W9</f>
        <v>0</v>
      </c>
      <c r="X9" s="10">
        <f>TO_EHG!X9+TO_CO!X9+TO_BF!X9+TO_GW!X9+TO_RPI!X9+TO_PF!X9+TO_BKBPB!X9+TO_CL!X9+TO_BNG!X9+TO_LBB!X9+TO_CPP!X9+TO_GTL!X9+TO_NSP!X9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TO_EHG!C10+TO_CO!C10+TO_BF!C10+TO_GW!C10+TO_RPI!C10+TO_PF!C10+TO_BKBPB!C10+TO_CL!C10+TO_BNG!C10+TO_LBB!C10+TO_CPP!C10+TO_GTL!C10+TO_NSP!C10</f>
        <v>0</v>
      </c>
      <c r="D10" s="10">
        <f>TO_EHG!D10+TO_CO!D10+TO_BF!D10+TO_GW!D10+TO_RPI!D10+TO_PF!D10+TO_BKBPB!D10+TO_CL!D10+TO_BNG!D10+TO_LBB!D10+TO_CPP!D10+TO_GTL!D10+TO_NSP!D10</f>
        <v>0</v>
      </c>
      <c r="E10" s="10">
        <f>TO_EHG!E10+TO_CO!E10+TO_BF!E10+TO_GW!E10+TO_RPI!E10+TO_PF!E10+TO_BKBPB!E10+TO_CL!E10+TO_BNG!E10+TO_LBB!E10+TO_CPP!E10+TO_GTL!E10+TO_NSP!E10</f>
        <v>0</v>
      </c>
      <c r="F10" s="10">
        <f>TO_EHG!F10+TO_CO!F10+TO_BF!F10+TO_GW!F10+TO_RPI!F10+TO_PF!F10+TO_BKBPB!F10+TO_CL!F10+TO_BNG!F10+TO_LBB!F10+TO_CPP!F10+TO_GTL!F10+TO_NSP!F10</f>
        <v>0</v>
      </c>
      <c r="G10" s="10">
        <f>TO_EHG!G10+TO_CO!G10+TO_BF!G10+TO_GW!G10+TO_RPI!G10+TO_PF!G10+TO_BKBPB!G10+TO_CL!G10+TO_BNG!G10+TO_LBB!G10+TO_CPP!G10+TO_GTL!G10+TO_NSP!G10</f>
        <v>0</v>
      </c>
      <c r="H10" s="10">
        <f>TO_EHG!H10+TO_CO!H10+TO_BF!H10+TO_GW!H10+TO_RPI!H10+TO_PF!H10+TO_BKBPB!H10+TO_CL!H10+TO_BNG!H10+TO_LBB!H10+TO_CPP!H10+TO_GTL!H10+TO_NSP!H10</f>
        <v>0</v>
      </c>
      <c r="I10" s="10">
        <f>TO_EHG!I10+TO_CO!I10+TO_BF!I10+TO_GW!I10+TO_RPI!I10+TO_PF!I10+TO_BKBPB!I10+TO_CL!I10+TO_BNG!I10+TO_LBB!I10+TO_CPP!I10+TO_GTL!I10+TO_NSP!I10</f>
        <v>0</v>
      </c>
      <c r="J10" s="10">
        <f>TO_EHG!J10+TO_CO!J10+TO_BF!J10+TO_GW!J10+TO_RPI!J10+TO_PF!J10+TO_BKBPB!J10+TO_CL!J10+TO_BNG!J10+TO_LBB!J10+TO_CPP!J10+TO_GTL!J10+TO_NSP!J10</f>
        <v>0</v>
      </c>
      <c r="K10" s="10">
        <f>TO_EHG!K10+TO_CO!K10+TO_BF!K10+TO_GW!K10+TO_RPI!K10+TO_PF!K10+TO_BKBPB!K10+TO_CL!K10+TO_BNG!K10+TO_LBB!K10+TO_CPP!K10+TO_GTL!K10+TO_NSP!K10</f>
        <v>0</v>
      </c>
      <c r="L10" s="10">
        <f>TO_EHG!L10+TO_CO!L10+TO_BF!L10+TO_GW!L10+TO_RPI!L10+TO_PF!L10+TO_BKBPB!L10+TO_CL!L10+TO_BNG!L10+TO_LBB!L10+TO_CPP!L10+TO_GTL!L10+TO_NSP!L10</f>
        <v>0</v>
      </c>
      <c r="M10" s="10">
        <f>TO_EHG!M10+TO_CO!M10+TO_BF!M10+TO_GW!M10+TO_RPI!M10+TO_PF!M10+TO_BKBPB!M10+TO_CL!M10+TO_BNG!M10+TO_LBB!M10+TO_CPP!M10+TO_GTL!M10+TO_NSP!M10</f>
        <v>0</v>
      </c>
      <c r="N10" s="10">
        <f>TO_EHG!N10+TO_CO!N10+TO_BF!N10+TO_GW!N10+TO_RPI!N10+TO_PF!N10+TO_BKBPB!N10+TO_CL!N10+TO_BNG!N10+TO_LBB!N10+TO_CPP!N10+TO_GTL!N10+TO_NSP!N10</f>
        <v>0</v>
      </c>
      <c r="O10" s="10">
        <f>TO_EHG!O10+TO_CO!O10+TO_BF!O10+TO_GW!O10+TO_RPI!O10+TO_PF!O10+TO_BKBPB!O10+TO_CL!O10+TO_BNG!O10+TO_LBB!O10+TO_CPP!O10+TO_GTL!O10+TO_NSP!O10</f>
        <v>0</v>
      </c>
      <c r="P10" s="10">
        <f>TO_EHG!P10+TO_CO!P10+TO_BF!P10+TO_GW!P10+TO_RPI!P10+TO_PF!P10+TO_BKBPB!P10+TO_CL!P10+TO_BNG!P10+TO_LBB!P10+TO_CPP!P10+TO_GTL!P10+TO_NSP!P10</f>
        <v>0</v>
      </c>
      <c r="Q10" s="10">
        <f>TO_EHG!Q10+TO_CO!Q10+TO_BF!Q10+TO_GW!Q10+TO_RPI!Q10+TO_PF!Q10+TO_BKBPB!Q10+TO_CL!Q10+TO_BNG!Q10+TO_LBB!Q10+TO_CPP!Q10+TO_GTL!Q10+TO_NSP!Q10</f>
        <v>0</v>
      </c>
      <c r="R10" s="10">
        <f>TO_EHG!R10+TO_CO!R10+TO_BF!R10+TO_GW!R10+TO_RPI!R10+TO_PF!R10+TO_BKBPB!R10+TO_CL!R10+TO_BNG!R10+TO_LBB!R10+TO_CPP!R10+TO_GTL!R10+TO_NSP!R10</f>
        <v>0</v>
      </c>
      <c r="S10" s="10">
        <f>TO_EHG!S10+TO_CO!S10+TO_BF!S10+TO_GW!S10+TO_RPI!S10+TO_PF!S10+TO_BKBPB!S10+TO_CL!S10+TO_BNG!S10+TO_LBB!S10+TO_CPP!S10+TO_GTL!S10+TO_NSP!S10</f>
        <v>0</v>
      </c>
      <c r="T10" s="10">
        <f>TO_EHG!T10+TO_CO!T10+TO_BF!T10+TO_GW!T10+TO_RPI!T10+TO_PF!T10+TO_BKBPB!T10+TO_CL!T10+TO_BNG!T10+TO_LBB!T10+TO_CPP!T10+TO_GTL!T10+TO_NSP!T10</f>
        <v>0</v>
      </c>
      <c r="U10" s="10">
        <f>TO_EHG!U10+TO_CO!U10+TO_BF!U10+TO_GW!U10+TO_RPI!U10+TO_PF!U10+TO_BKBPB!U10+TO_CL!U10+TO_BNG!U10+TO_LBB!U10+TO_CPP!U10+TO_GTL!U10+TO_NSP!U10</f>
        <v>0</v>
      </c>
      <c r="V10" s="10">
        <f>TO_EHG!V10+TO_CO!V10+TO_BF!V10+TO_GW!V10+TO_RPI!V10+TO_PF!V10+TO_BKBPB!V10+TO_CL!V10+TO_BNG!V10+TO_LBB!V10+TO_CPP!V10+TO_GTL!V10+TO_NSP!V10</f>
        <v>0</v>
      </c>
      <c r="W10" s="10">
        <f>TO_EHG!W10+TO_CO!W10+TO_BF!W10+TO_GW!W10+TO_RPI!W10+TO_PF!W10+TO_BKBPB!W10+TO_CL!W10+TO_BNG!W10+TO_LBB!W10+TO_CPP!W10+TO_GTL!W10+TO_NSP!W10</f>
        <v>0</v>
      </c>
      <c r="X10" s="10">
        <f>TO_EHG!X10+TO_CO!X10+TO_BF!X10+TO_GW!X10+TO_RPI!X10+TO_PF!X10+TO_BKBPB!X10+TO_CL!X10+TO_BNG!X10+TO_LBB!X10+TO_CPP!X10+TO_GTL!X10+TO_NSP!X10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1015.926483233018</v>
      </c>
      <c r="D11" s="29">
        <f t="shared" si="8"/>
        <v>889.95915735167671</v>
      </c>
      <c r="E11" s="29">
        <f t="shared" si="8"/>
        <v>1175.2751504729149</v>
      </c>
      <c r="F11" s="29">
        <f t="shared" si="8"/>
        <v>1031.6723989681859</v>
      </c>
      <c r="G11" s="29">
        <f t="shared" si="8"/>
        <v>1054.9763542562339</v>
      </c>
      <c r="H11" s="29">
        <f t="shared" si="8"/>
        <v>1191.0210662080831</v>
      </c>
      <c r="I11" s="29">
        <f t="shared" si="8"/>
        <v>1127.4075666380049</v>
      </c>
      <c r="J11" s="29">
        <f t="shared" si="8"/>
        <v>1037.340928632846</v>
      </c>
      <c r="K11" s="29">
        <f t="shared" si="8"/>
        <v>716.75408426483227</v>
      </c>
      <c r="L11" s="29">
        <f t="shared" si="8"/>
        <v>214.67652622527939</v>
      </c>
      <c r="M11" s="29">
        <f t="shared" si="8"/>
        <v>1.2596732588134141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TO_EHG!C12+TO_CO!C12+TO_BF!C12+TO_GW!C12+TO_RPI!C12+TO_PF!C12+TO_BKBPB!C12+TO_CL!C12+TO_BNG!C12+TO_LBB!C12+TO_CPP!C12+TO_GTL!C12+TO_NSP!C12</f>
        <v>0</v>
      </c>
      <c r="D12" s="10">
        <f>TO_EHG!D12+TO_CO!D12+TO_BF!D12+TO_GW!D12+TO_RPI!D12+TO_PF!D12+TO_BKBPB!D12+TO_CL!D12+TO_BNG!D12+TO_LBB!D12+TO_CPP!D12+TO_GTL!D12+TO_NSP!D12</f>
        <v>0</v>
      </c>
      <c r="E12" s="10">
        <f>TO_EHG!E12+TO_CO!E12+TO_BF!E12+TO_GW!E12+TO_RPI!E12+TO_PF!E12+TO_BKBPB!E12+TO_CL!E12+TO_BNG!E12+TO_LBB!E12+TO_CPP!E12+TO_GTL!E12+TO_NSP!E12</f>
        <v>0</v>
      </c>
      <c r="F12" s="10">
        <f>TO_EHG!F12+TO_CO!F12+TO_BF!F12+TO_GW!F12+TO_RPI!F12+TO_PF!F12+TO_BKBPB!F12+TO_CL!F12+TO_BNG!F12+TO_LBB!F12+TO_CPP!F12+TO_GTL!F12+TO_NSP!F12</f>
        <v>0</v>
      </c>
      <c r="G12" s="10">
        <f>TO_EHG!G12+TO_CO!G12+TO_BF!G12+TO_GW!G12+TO_RPI!G12+TO_PF!G12+TO_BKBPB!G12+TO_CL!G12+TO_BNG!G12+TO_LBB!G12+TO_CPP!G12+TO_GTL!G12+TO_NSP!G12</f>
        <v>0</v>
      </c>
      <c r="H12" s="10">
        <f>TO_EHG!H12+TO_CO!H12+TO_BF!H12+TO_GW!H12+TO_RPI!H12+TO_PF!H12+TO_BKBPB!H12+TO_CL!H12+TO_BNG!H12+TO_LBB!H12+TO_CPP!H12+TO_GTL!H12+TO_NSP!H12</f>
        <v>0</v>
      </c>
      <c r="I12" s="10">
        <f>TO_EHG!I12+TO_CO!I12+TO_BF!I12+TO_GW!I12+TO_RPI!I12+TO_PF!I12+TO_BKBPB!I12+TO_CL!I12+TO_BNG!I12+TO_LBB!I12+TO_CPP!I12+TO_GTL!I12+TO_NSP!I12</f>
        <v>0</v>
      </c>
      <c r="J12" s="10">
        <f>TO_EHG!J12+TO_CO!J12+TO_BF!J12+TO_GW!J12+TO_RPI!J12+TO_PF!J12+TO_BKBPB!J12+TO_CL!J12+TO_BNG!J12+TO_LBB!J12+TO_CPP!J12+TO_GTL!J12+TO_NSP!J12</f>
        <v>0</v>
      </c>
      <c r="K12" s="10">
        <f>TO_EHG!K12+TO_CO!K12+TO_BF!K12+TO_GW!K12+TO_RPI!K12+TO_PF!K12+TO_BKBPB!K12+TO_CL!K12+TO_BNG!K12+TO_LBB!K12+TO_CPP!K12+TO_GTL!K12+TO_NSP!K12</f>
        <v>0</v>
      </c>
      <c r="L12" s="10">
        <f>TO_EHG!L12+TO_CO!L12+TO_BF!L12+TO_GW!L12+TO_RPI!L12+TO_PF!L12+TO_BKBPB!L12+TO_CL!L12+TO_BNG!L12+TO_LBB!L12+TO_CPP!L12+TO_GTL!L12+TO_NSP!L12</f>
        <v>0</v>
      </c>
      <c r="M12" s="10">
        <f>TO_EHG!M12+TO_CO!M12+TO_BF!M12+TO_GW!M12+TO_RPI!M12+TO_PF!M12+TO_BKBPB!M12+TO_CL!M12+TO_BNG!M12+TO_LBB!M12+TO_CPP!M12+TO_GTL!M12+TO_NSP!M12</f>
        <v>0</v>
      </c>
      <c r="N12" s="10">
        <f>TO_EHG!N12+TO_CO!N12+TO_BF!N12+TO_GW!N12+TO_RPI!N12+TO_PF!N12+TO_BKBPB!N12+TO_CL!N12+TO_BNG!N12+TO_LBB!N12+TO_CPP!N12+TO_GTL!N12+TO_NSP!N12</f>
        <v>0</v>
      </c>
      <c r="O12" s="10">
        <f>TO_EHG!O12+TO_CO!O12+TO_BF!O12+TO_GW!O12+TO_RPI!O12+TO_PF!O12+TO_BKBPB!O12+TO_CL!O12+TO_BNG!O12+TO_LBB!O12+TO_CPP!O12+TO_GTL!O12+TO_NSP!O12</f>
        <v>0</v>
      </c>
      <c r="P12" s="10">
        <f>TO_EHG!P12+TO_CO!P12+TO_BF!P12+TO_GW!P12+TO_RPI!P12+TO_PF!P12+TO_BKBPB!P12+TO_CL!P12+TO_BNG!P12+TO_LBB!P12+TO_CPP!P12+TO_GTL!P12+TO_NSP!P12</f>
        <v>0</v>
      </c>
      <c r="Q12" s="10">
        <f>TO_EHG!Q12+TO_CO!Q12+TO_BF!Q12+TO_GW!Q12+TO_RPI!Q12+TO_PF!Q12+TO_BKBPB!Q12+TO_CL!Q12+TO_BNG!Q12+TO_LBB!Q12+TO_CPP!Q12+TO_GTL!Q12+TO_NSP!Q12</f>
        <v>0</v>
      </c>
      <c r="R12" s="10">
        <f>TO_EHG!R12+TO_CO!R12+TO_BF!R12+TO_GW!R12+TO_RPI!R12+TO_PF!R12+TO_BKBPB!R12+TO_CL!R12+TO_BNG!R12+TO_LBB!R12+TO_CPP!R12+TO_GTL!R12+TO_NSP!R12</f>
        <v>0</v>
      </c>
      <c r="S12" s="10">
        <f>TO_EHG!S12+TO_CO!S12+TO_BF!S12+TO_GW!S12+TO_RPI!S12+TO_PF!S12+TO_BKBPB!S12+TO_CL!S12+TO_BNG!S12+TO_LBB!S12+TO_CPP!S12+TO_GTL!S12+TO_NSP!S12</f>
        <v>0</v>
      </c>
      <c r="T12" s="10">
        <f>TO_EHG!T12+TO_CO!T12+TO_BF!T12+TO_GW!T12+TO_RPI!T12+TO_PF!T12+TO_BKBPB!T12+TO_CL!T12+TO_BNG!T12+TO_LBB!T12+TO_CPP!T12+TO_GTL!T12+TO_NSP!T12</f>
        <v>0</v>
      </c>
      <c r="U12" s="10">
        <f>TO_EHG!U12+TO_CO!U12+TO_BF!U12+TO_GW!U12+TO_RPI!U12+TO_PF!U12+TO_BKBPB!U12+TO_CL!U12+TO_BNG!U12+TO_LBB!U12+TO_CPP!U12+TO_GTL!U12+TO_NSP!U12</f>
        <v>0</v>
      </c>
      <c r="V12" s="10">
        <f>TO_EHG!V12+TO_CO!V12+TO_BF!V12+TO_GW!V12+TO_RPI!V12+TO_PF!V12+TO_BKBPB!V12+TO_CL!V12+TO_BNG!V12+TO_LBB!V12+TO_CPP!V12+TO_GTL!V12+TO_NSP!V12</f>
        <v>0</v>
      </c>
      <c r="W12" s="10">
        <f>TO_EHG!W12+TO_CO!W12+TO_BF!W12+TO_GW!W12+TO_RPI!W12+TO_PF!W12+TO_BKBPB!W12+TO_CL!W12+TO_BNG!W12+TO_LBB!W12+TO_CPP!W12+TO_GTL!W12+TO_NSP!W12</f>
        <v>0</v>
      </c>
      <c r="X12" s="10">
        <f>TO_EHG!X12+TO_CO!X12+TO_BF!X12+TO_GW!X12+TO_RPI!X12+TO_PF!X12+TO_BKBPB!X12+TO_CL!X12+TO_BNG!X12+TO_LBB!X12+TO_CPP!X12+TO_GTL!X12+TO_NSP!X12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TO_EHG!C13+TO_CO!C13+TO_BF!C13+TO_GW!C13+TO_RPI!C13+TO_PF!C13+TO_BKBPB!C13+TO_CL!C13+TO_BNG!C13+TO_LBB!C13+TO_CPP!C13+TO_GTL!C13+TO_NSP!C13</f>
        <v>1015.926483233018</v>
      </c>
      <c r="D13" s="10">
        <f>TO_EHG!D13+TO_CO!D13+TO_BF!D13+TO_GW!D13+TO_RPI!D13+TO_PF!D13+TO_BKBPB!D13+TO_CL!D13+TO_BNG!D13+TO_LBB!D13+TO_CPP!D13+TO_GTL!D13+TO_NSP!D13</f>
        <v>889.95915735167671</v>
      </c>
      <c r="E13" s="10">
        <f>TO_EHG!E13+TO_CO!E13+TO_BF!E13+TO_GW!E13+TO_RPI!E13+TO_PF!E13+TO_BKBPB!E13+TO_CL!E13+TO_BNG!E13+TO_LBB!E13+TO_CPP!E13+TO_GTL!E13+TO_NSP!E13</f>
        <v>1175.2751504729149</v>
      </c>
      <c r="F13" s="10">
        <f>TO_EHG!F13+TO_CO!F13+TO_BF!F13+TO_GW!F13+TO_RPI!F13+TO_PF!F13+TO_BKBPB!F13+TO_CL!F13+TO_BNG!F13+TO_LBB!F13+TO_CPP!F13+TO_GTL!F13+TO_NSP!F13</f>
        <v>1031.6723989681859</v>
      </c>
      <c r="G13" s="10">
        <f>TO_EHG!G13+TO_CO!G13+TO_BF!G13+TO_GW!G13+TO_RPI!G13+TO_PF!G13+TO_BKBPB!G13+TO_CL!G13+TO_BNG!G13+TO_LBB!G13+TO_CPP!G13+TO_GTL!G13+TO_NSP!G13</f>
        <v>1054.9763542562339</v>
      </c>
      <c r="H13" s="10">
        <f>TO_EHG!H13+TO_CO!H13+TO_BF!H13+TO_GW!H13+TO_RPI!H13+TO_PF!H13+TO_BKBPB!H13+TO_CL!H13+TO_BNG!H13+TO_LBB!H13+TO_CPP!H13+TO_GTL!H13+TO_NSP!H13</f>
        <v>1191.0210662080831</v>
      </c>
      <c r="I13" s="10">
        <f>TO_EHG!I13+TO_CO!I13+TO_BF!I13+TO_GW!I13+TO_RPI!I13+TO_PF!I13+TO_BKBPB!I13+TO_CL!I13+TO_BNG!I13+TO_LBB!I13+TO_CPP!I13+TO_GTL!I13+TO_NSP!I13</f>
        <v>1127.4075666380049</v>
      </c>
      <c r="J13" s="10">
        <f>TO_EHG!J13+TO_CO!J13+TO_BF!J13+TO_GW!J13+TO_RPI!J13+TO_PF!J13+TO_BKBPB!J13+TO_CL!J13+TO_BNG!J13+TO_LBB!J13+TO_CPP!J13+TO_GTL!J13+TO_NSP!J13</f>
        <v>1037.340928632846</v>
      </c>
      <c r="K13" s="10">
        <f>TO_EHG!K13+TO_CO!K13+TO_BF!K13+TO_GW!K13+TO_RPI!K13+TO_PF!K13+TO_BKBPB!K13+TO_CL!K13+TO_BNG!K13+TO_LBB!K13+TO_CPP!K13+TO_GTL!K13+TO_NSP!K13</f>
        <v>716.75408426483227</v>
      </c>
      <c r="L13" s="10">
        <f>TO_EHG!L13+TO_CO!L13+TO_BF!L13+TO_GW!L13+TO_RPI!L13+TO_PF!L13+TO_BKBPB!L13+TO_CL!L13+TO_BNG!L13+TO_LBB!L13+TO_CPP!L13+TO_GTL!L13+TO_NSP!L13</f>
        <v>214.67652622527939</v>
      </c>
      <c r="M13" s="10">
        <f>TO_EHG!M13+TO_CO!M13+TO_BF!M13+TO_GW!M13+TO_RPI!M13+TO_PF!M13+TO_BKBPB!M13+TO_CL!M13+TO_BNG!M13+TO_LBB!M13+TO_CPP!M13+TO_GTL!M13+TO_NSP!M13</f>
        <v>1.2596732588134141</v>
      </c>
      <c r="N13" s="10">
        <f>TO_EHG!N13+TO_CO!N13+TO_BF!N13+TO_GW!N13+TO_RPI!N13+TO_PF!N13+TO_BKBPB!N13+TO_CL!N13+TO_BNG!N13+TO_LBB!N13+TO_CPP!N13+TO_GTL!N13+TO_NSP!N13</f>
        <v>0</v>
      </c>
      <c r="O13" s="10">
        <f>TO_EHG!O13+TO_CO!O13+TO_BF!O13+TO_GW!O13+TO_RPI!O13+TO_PF!O13+TO_BKBPB!O13+TO_CL!O13+TO_BNG!O13+TO_LBB!O13+TO_CPP!O13+TO_GTL!O13+TO_NSP!O13</f>
        <v>0</v>
      </c>
      <c r="P13" s="10">
        <f>TO_EHG!P13+TO_CO!P13+TO_BF!P13+TO_GW!P13+TO_RPI!P13+TO_PF!P13+TO_BKBPB!P13+TO_CL!P13+TO_BNG!P13+TO_LBB!P13+TO_CPP!P13+TO_GTL!P13+TO_NSP!P13</f>
        <v>0</v>
      </c>
      <c r="Q13" s="10">
        <f>TO_EHG!Q13+TO_CO!Q13+TO_BF!Q13+TO_GW!Q13+TO_RPI!Q13+TO_PF!Q13+TO_BKBPB!Q13+TO_CL!Q13+TO_BNG!Q13+TO_LBB!Q13+TO_CPP!Q13+TO_GTL!Q13+TO_NSP!Q13</f>
        <v>0</v>
      </c>
      <c r="R13" s="10">
        <f>TO_EHG!R13+TO_CO!R13+TO_BF!R13+TO_GW!R13+TO_RPI!R13+TO_PF!R13+TO_BKBPB!R13+TO_CL!R13+TO_BNG!R13+TO_LBB!R13+TO_CPP!R13+TO_GTL!R13+TO_NSP!R13</f>
        <v>0</v>
      </c>
      <c r="S13" s="10">
        <f>TO_EHG!S13+TO_CO!S13+TO_BF!S13+TO_GW!S13+TO_RPI!S13+TO_PF!S13+TO_BKBPB!S13+TO_CL!S13+TO_BNG!S13+TO_LBB!S13+TO_CPP!S13+TO_GTL!S13+TO_NSP!S13</f>
        <v>0</v>
      </c>
      <c r="T13" s="10">
        <f>TO_EHG!T13+TO_CO!T13+TO_BF!T13+TO_GW!T13+TO_RPI!T13+TO_PF!T13+TO_BKBPB!T13+TO_CL!T13+TO_BNG!T13+TO_LBB!T13+TO_CPP!T13+TO_GTL!T13+TO_NSP!T13</f>
        <v>0</v>
      </c>
      <c r="U13" s="10">
        <f>TO_EHG!U13+TO_CO!U13+TO_BF!U13+TO_GW!U13+TO_RPI!U13+TO_PF!U13+TO_BKBPB!U13+TO_CL!U13+TO_BNG!U13+TO_LBB!U13+TO_CPP!U13+TO_GTL!U13+TO_NSP!U13</f>
        <v>0</v>
      </c>
      <c r="V13" s="10">
        <f>TO_EHG!V13+TO_CO!V13+TO_BF!V13+TO_GW!V13+TO_RPI!V13+TO_PF!V13+TO_BKBPB!V13+TO_CL!V13+TO_BNG!V13+TO_LBB!V13+TO_CPP!V13+TO_GTL!V13+TO_NSP!V13</f>
        <v>0</v>
      </c>
      <c r="W13" s="10">
        <f>TO_EHG!W13+TO_CO!W13+TO_BF!W13+TO_GW!W13+TO_RPI!W13+TO_PF!W13+TO_BKBPB!W13+TO_CL!W13+TO_BNG!W13+TO_LBB!W13+TO_CPP!W13+TO_GTL!W13+TO_NSP!W13</f>
        <v>0</v>
      </c>
      <c r="X13" s="10">
        <f>TO_EHG!X13+TO_CO!X13+TO_BF!X13+TO_GW!X13+TO_RPI!X13+TO_PF!X13+TO_BKBPB!X13+TO_CL!X13+TO_BNG!X13+TO_LBB!X13+TO_CPP!X13+TO_GTL!X13+TO_NSP!X13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TO_EHG!C14+TO_CO!C14+TO_BF!C14+TO_GW!C14+TO_RPI!C14+TO_PF!C14+TO_BKBPB!C14+TO_CL!C14+TO_BNG!C14+TO_LBB!C14+TO_CPP!C14+TO_GTL!C14+TO_NSP!C14</f>
        <v>0</v>
      </c>
      <c r="D14" s="10">
        <f>TO_EHG!D14+TO_CO!D14+TO_BF!D14+TO_GW!D14+TO_RPI!D14+TO_PF!D14+TO_BKBPB!D14+TO_CL!D14+TO_BNG!D14+TO_LBB!D14+TO_CPP!D14+TO_GTL!D14+TO_NSP!D14</f>
        <v>0</v>
      </c>
      <c r="E14" s="10">
        <f>TO_EHG!E14+TO_CO!E14+TO_BF!E14+TO_GW!E14+TO_RPI!E14+TO_PF!E14+TO_BKBPB!E14+TO_CL!E14+TO_BNG!E14+TO_LBB!E14+TO_CPP!E14+TO_GTL!E14+TO_NSP!E14</f>
        <v>0</v>
      </c>
      <c r="F14" s="10">
        <f>TO_EHG!F14+TO_CO!F14+TO_BF!F14+TO_GW!F14+TO_RPI!F14+TO_PF!F14+TO_BKBPB!F14+TO_CL!F14+TO_BNG!F14+TO_LBB!F14+TO_CPP!F14+TO_GTL!F14+TO_NSP!F14</f>
        <v>0</v>
      </c>
      <c r="G14" s="10">
        <f>TO_EHG!G14+TO_CO!G14+TO_BF!G14+TO_GW!G14+TO_RPI!G14+TO_PF!G14+TO_BKBPB!G14+TO_CL!G14+TO_BNG!G14+TO_LBB!G14+TO_CPP!G14+TO_GTL!G14+TO_NSP!G14</f>
        <v>0</v>
      </c>
      <c r="H14" s="10">
        <f>TO_EHG!H14+TO_CO!H14+TO_BF!H14+TO_GW!H14+TO_RPI!H14+TO_PF!H14+TO_BKBPB!H14+TO_CL!H14+TO_BNG!H14+TO_LBB!H14+TO_CPP!H14+TO_GTL!H14+TO_NSP!H14</f>
        <v>0</v>
      </c>
      <c r="I14" s="10">
        <f>TO_EHG!I14+TO_CO!I14+TO_BF!I14+TO_GW!I14+TO_RPI!I14+TO_PF!I14+TO_BKBPB!I14+TO_CL!I14+TO_BNG!I14+TO_LBB!I14+TO_CPP!I14+TO_GTL!I14+TO_NSP!I14</f>
        <v>0</v>
      </c>
      <c r="J14" s="10">
        <f>TO_EHG!J14+TO_CO!J14+TO_BF!J14+TO_GW!J14+TO_RPI!J14+TO_PF!J14+TO_BKBPB!J14+TO_CL!J14+TO_BNG!J14+TO_LBB!J14+TO_CPP!J14+TO_GTL!J14+TO_NSP!J14</f>
        <v>0</v>
      </c>
      <c r="K14" s="10">
        <f>TO_EHG!K14+TO_CO!K14+TO_BF!K14+TO_GW!K14+TO_RPI!K14+TO_PF!K14+TO_BKBPB!K14+TO_CL!K14+TO_BNG!K14+TO_LBB!K14+TO_CPP!K14+TO_GTL!K14+TO_NSP!K14</f>
        <v>0</v>
      </c>
      <c r="L14" s="10">
        <f>TO_EHG!L14+TO_CO!L14+TO_BF!L14+TO_GW!L14+TO_RPI!L14+TO_PF!L14+TO_BKBPB!L14+TO_CL!L14+TO_BNG!L14+TO_LBB!L14+TO_CPP!L14+TO_GTL!L14+TO_NSP!L14</f>
        <v>0</v>
      </c>
      <c r="M14" s="10">
        <f>TO_EHG!M14+TO_CO!M14+TO_BF!M14+TO_GW!M14+TO_RPI!M14+TO_PF!M14+TO_BKBPB!M14+TO_CL!M14+TO_BNG!M14+TO_LBB!M14+TO_CPP!M14+TO_GTL!M14+TO_NSP!M14</f>
        <v>0</v>
      </c>
      <c r="N14" s="10">
        <f>TO_EHG!N14+TO_CO!N14+TO_BF!N14+TO_GW!N14+TO_RPI!N14+TO_PF!N14+TO_BKBPB!N14+TO_CL!N14+TO_BNG!N14+TO_LBB!N14+TO_CPP!N14+TO_GTL!N14+TO_NSP!N14</f>
        <v>0</v>
      </c>
      <c r="O14" s="10">
        <f>TO_EHG!O14+TO_CO!O14+TO_BF!O14+TO_GW!O14+TO_RPI!O14+TO_PF!O14+TO_BKBPB!O14+TO_CL!O14+TO_BNG!O14+TO_LBB!O14+TO_CPP!O14+TO_GTL!O14+TO_NSP!O14</f>
        <v>0</v>
      </c>
      <c r="P14" s="10">
        <f>TO_EHG!P14+TO_CO!P14+TO_BF!P14+TO_GW!P14+TO_RPI!P14+TO_PF!P14+TO_BKBPB!P14+TO_CL!P14+TO_BNG!P14+TO_LBB!P14+TO_CPP!P14+TO_GTL!P14+TO_NSP!P14</f>
        <v>0</v>
      </c>
      <c r="Q14" s="10">
        <f>TO_EHG!Q14+TO_CO!Q14+TO_BF!Q14+TO_GW!Q14+TO_RPI!Q14+TO_PF!Q14+TO_BKBPB!Q14+TO_CL!Q14+TO_BNG!Q14+TO_LBB!Q14+TO_CPP!Q14+TO_GTL!Q14+TO_NSP!Q14</f>
        <v>0</v>
      </c>
      <c r="R14" s="10">
        <f>TO_EHG!R14+TO_CO!R14+TO_BF!R14+TO_GW!R14+TO_RPI!R14+TO_PF!R14+TO_BKBPB!R14+TO_CL!R14+TO_BNG!R14+TO_LBB!R14+TO_CPP!R14+TO_GTL!R14+TO_NSP!R14</f>
        <v>0</v>
      </c>
      <c r="S14" s="10">
        <f>TO_EHG!S14+TO_CO!S14+TO_BF!S14+TO_GW!S14+TO_RPI!S14+TO_PF!S14+TO_BKBPB!S14+TO_CL!S14+TO_BNG!S14+TO_LBB!S14+TO_CPP!S14+TO_GTL!S14+TO_NSP!S14</f>
        <v>0</v>
      </c>
      <c r="T14" s="10">
        <f>TO_EHG!T14+TO_CO!T14+TO_BF!T14+TO_GW!T14+TO_RPI!T14+TO_PF!T14+TO_BKBPB!T14+TO_CL!T14+TO_BNG!T14+TO_LBB!T14+TO_CPP!T14+TO_GTL!T14+TO_NSP!T14</f>
        <v>0</v>
      </c>
      <c r="U14" s="10">
        <f>TO_EHG!U14+TO_CO!U14+TO_BF!U14+TO_GW!U14+TO_RPI!U14+TO_PF!U14+TO_BKBPB!U14+TO_CL!U14+TO_BNG!U14+TO_LBB!U14+TO_CPP!U14+TO_GTL!U14+TO_NSP!U14</f>
        <v>0</v>
      </c>
      <c r="V14" s="10">
        <f>TO_EHG!V14+TO_CO!V14+TO_BF!V14+TO_GW!V14+TO_RPI!V14+TO_PF!V14+TO_BKBPB!V14+TO_CL!V14+TO_BNG!V14+TO_LBB!V14+TO_CPP!V14+TO_GTL!V14+TO_NSP!V14</f>
        <v>0</v>
      </c>
      <c r="W14" s="10">
        <f>TO_EHG!W14+TO_CO!W14+TO_BF!W14+TO_GW!W14+TO_RPI!W14+TO_PF!W14+TO_BKBPB!W14+TO_CL!W14+TO_BNG!W14+TO_LBB!W14+TO_CPP!W14+TO_GTL!W14+TO_NSP!W14</f>
        <v>0</v>
      </c>
      <c r="X14" s="10">
        <f>TO_EHG!X14+TO_CO!X14+TO_BF!X14+TO_GW!X14+TO_RPI!X14+TO_PF!X14+TO_BKBPB!X14+TO_CL!X14+TO_BNG!X14+TO_LBB!X14+TO_CPP!X14+TO_GTL!X14+TO_NSP!X14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TO_EHG!C15+TO_CO!C15+TO_BF!C15+TO_GW!C15+TO_RPI!C15+TO_PF!C15+TO_BKBPB!C15+TO_CL!C15+TO_BNG!C15+TO_LBB!C15+TO_CPP!C15+TO_GTL!C15+TO_NSP!C15</f>
        <v>0</v>
      </c>
      <c r="D15" s="10">
        <f>TO_EHG!D15+TO_CO!D15+TO_BF!D15+TO_GW!D15+TO_RPI!D15+TO_PF!D15+TO_BKBPB!D15+TO_CL!D15+TO_BNG!D15+TO_LBB!D15+TO_CPP!D15+TO_GTL!D15+TO_NSP!D15</f>
        <v>0</v>
      </c>
      <c r="E15" s="10">
        <f>TO_EHG!E15+TO_CO!E15+TO_BF!E15+TO_GW!E15+TO_RPI!E15+TO_PF!E15+TO_BKBPB!E15+TO_CL!E15+TO_BNG!E15+TO_LBB!E15+TO_CPP!E15+TO_GTL!E15+TO_NSP!E15</f>
        <v>0</v>
      </c>
      <c r="F15" s="10">
        <f>TO_EHG!F15+TO_CO!F15+TO_BF!F15+TO_GW!F15+TO_RPI!F15+TO_PF!F15+TO_BKBPB!F15+TO_CL!F15+TO_BNG!F15+TO_LBB!F15+TO_CPP!F15+TO_GTL!F15+TO_NSP!F15</f>
        <v>0</v>
      </c>
      <c r="G15" s="10">
        <f>TO_EHG!G15+TO_CO!G15+TO_BF!G15+TO_GW!G15+TO_RPI!G15+TO_PF!G15+TO_BKBPB!G15+TO_CL!G15+TO_BNG!G15+TO_LBB!G15+TO_CPP!G15+TO_GTL!G15+TO_NSP!G15</f>
        <v>0</v>
      </c>
      <c r="H15" s="10">
        <f>TO_EHG!H15+TO_CO!H15+TO_BF!H15+TO_GW!H15+TO_RPI!H15+TO_PF!H15+TO_BKBPB!H15+TO_CL!H15+TO_BNG!H15+TO_LBB!H15+TO_CPP!H15+TO_GTL!H15+TO_NSP!H15</f>
        <v>0</v>
      </c>
      <c r="I15" s="10">
        <f>TO_EHG!I15+TO_CO!I15+TO_BF!I15+TO_GW!I15+TO_RPI!I15+TO_PF!I15+TO_BKBPB!I15+TO_CL!I15+TO_BNG!I15+TO_LBB!I15+TO_CPP!I15+TO_GTL!I15+TO_NSP!I15</f>
        <v>0</v>
      </c>
      <c r="J15" s="10">
        <f>TO_EHG!J15+TO_CO!J15+TO_BF!J15+TO_GW!J15+TO_RPI!J15+TO_PF!J15+TO_BKBPB!J15+TO_CL!J15+TO_BNG!J15+TO_LBB!J15+TO_CPP!J15+TO_GTL!J15+TO_NSP!J15</f>
        <v>0</v>
      </c>
      <c r="K15" s="10">
        <f>TO_EHG!K15+TO_CO!K15+TO_BF!K15+TO_GW!K15+TO_RPI!K15+TO_PF!K15+TO_BKBPB!K15+TO_CL!K15+TO_BNG!K15+TO_LBB!K15+TO_CPP!K15+TO_GTL!K15+TO_NSP!K15</f>
        <v>0</v>
      </c>
      <c r="L15" s="10">
        <f>TO_EHG!L15+TO_CO!L15+TO_BF!L15+TO_GW!L15+TO_RPI!L15+TO_PF!L15+TO_BKBPB!L15+TO_CL!L15+TO_BNG!L15+TO_LBB!L15+TO_CPP!L15+TO_GTL!L15+TO_NSP!L15</f>
        <v>0</v>
      </c>
      <c r="M15" s="10">
        <f>TO_EHG!M15+TO_CO!M15+TO_BF!M15+TO_GW!M15+TO_RPI!M15+TO_PF!M15+TO_BKBPB!M15+TO_CL!M15+TO_BNG!M15+TO_LBB!M15+TO_CPP!M15+TO_GTL!M15+TO_NSP!M15</f>
        <v>0</v>
      </c>
      <c r="N15" s="10">
        <f>TO_EHG!N15+TO_CO!N15+TO_BF!N15+TO_GW!N15+TO_RPI!N15+TO_PF!N15+TO_BKBPB!N15+TO_CL!N15+TO_BNG!N15+TO_LBB!N15+TO_CPP!N15+TO_GTL!N15+TO_NSP!N15</f>
        <v>0</v>
      </c>
      <c r="O15" s="10">
        <f>TO_EHG!O15+TO_CO!O15+TO_BF!O15+TO_GW!O15+TO_RPI!O15+TO_PF!O15+TO_BKBPB!O15+TO_CL!O15+TO_BNG!O15+TO_LBB!O15+TO_CPP!O15+TO_GTL!O15+TO_NSP!O15</f>
        <v>0</v>
      </c>
      <c r="P15" s="10">
        <f>TO_EHG!P15+TO_CO!P15+TO_BF!P15+TO_GW!P15+TO_RPI!P15+TO_PF!P15+TO_BKBPB!P15+TO_CL!P15+TO_BNG!P15+TO_LBB!P15+TO_CPP!P15+TO_GTL!P15+TO_NSP!P15</f>
        <v>0</v>
      </c>
      <c r="Q15" s="10">
        <f>TO_EHG!Q15+TO_CO!Q15+TO_BF!Q15+TO_GW!Q15+TO_RPI!Q15+TO_PF!Q15+TO_BKBPB!Q15+TO_CL!Q15+TO_BNG!Q15+TO_LBB!Q15+TO_CPP!Q15+TO_GTL!Q15+TO_NSP!Q15</f>
        <v>0</v>
      </c>
      <c r="R15" s="10">
        <f>TO_EHG!R15+TO_CO!R15+TO_BF!R15+TO_GW!R15+TO_RPI!R15+TO_PF!R15+TO_BKBPB!R15+TO_CL!R15+TO_BNG!R15+TO_LBB!R15+TO_CPP!R15+TO_GTL!R15+TO_NSP!R15</f>
        <v>0</v>
      </c>
      <c r="S15" s="10">
        <f>TO_EHG!S15+TO_CO!S15+TO_BF!S15+TO_GW!S15+TO_RPI!S15+TO_PF!S15+TO_BKBPB!S15+TO_CL!S15+TO_BNG!S15+TO_LBB!S15+TO_CPP!S15+TO_GTL!S15+TO_NSP!S15</f>
        <v>0</v>
      </c>
      <c r="T15" s="10">
        <f>TO_EHG!T15+TO_CO!T15+TO_BF!T15+TO_GW!T15+TO_RPI!T15+TO_PF!T15+TO_BKBPB!T15+TO_CL!T15+TO_BNG!T15+TO_LBB!T15+TO_CPP!T15+TO_GTL!T15+TO_NSP!T15</f>
        <v>0</v>
      </c>
      <c r="U15" s="10">
        <f>TO_EHG!U15+TO_CO!U15+TO_BF!U15+TO_GW!U15+TO_RPI!U15+TO_PF!U15+TO_BKBPB!U15+TO_CL!U15+TO_BNG!U15+TO_LBB!U15+TO_CPP!U15+TO_GTL!U15+TO_NSP!U15</f>
        <v>0</v>
      </c>
      <c r="V15" s="10">
        <f>TO_EHG!V15+TO_CO!V15+TO_BF!V15+TO_GW!V15+TO_RPI!V15+TO_PF!V15+TO_BKBPB!V15+TO_CL!V15+TO_BNG!V15+TO_LBB!V15+TO_CPP!V15+TO_GTL!V15+TO_NSP!V15</f>
        <v>0</v>
      </c>
      <c r="W15" s="10">
        <f>TO_EHG!W15+TO_CO!W15+TO_BF!W15+TO_GW!W15+TO_RPI!W15+TO_PF!W15+TO_BKBPB!W15+TO_CL!W15+TO_BNG!W15+TO_LBB!W15+TO_CPP!W15+TO_GTL!W15+TO_NSP!W15</f>
        <v>0</v>
      </c>
      <c r="X15" s="10">
        <f>TO_EHG!X15+TO_CO!X15+TO_BF!X15+TO_GW!X15+TO_RPI!X15+TO_PF!X15+TO_BKBPB!X15+TO_CL!X15+TO_BNG!X15+TO_LBB!X15+TO_CPP!X15+TO_GTL!X15+TO_NSP!X15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TO_EHG!C16+TO_CO!C16+TO_BF!C16+TO_GW!C16+TO_RPI!C16+TO_PF!C16+TO_BKBPB!C16+TO_CL!C16+TO_BNG!C16+TO_LBB!C16+TO_CPP!C16+TO_GTL!C16+TO_NSP!C16</f>
        <v>0</v>
      </c>
      <c r="D16" s="10">
        <f>TO_EHG!D16+TO_CO!D16+TO_BF!D16+TO_GW!D16+TO_RPI!D16+TO_PF!D16+TO_BKBPB!D16+TO_CL!D16+TO_BNG!D16+TO_LBB!D16+TO_CPP!D16+TO_GTL!D16+TO_NSP!D16</f>
        <v>0</v>
      </c>
      <c r="E16" s="10">
        <f>TO_EHG!E16+TO_CO!E16+TO_BF!E16+TO_GW!E16+TO_RPI!E16+TO_PF!E16+TO_BKBPB!E16+TO_CL!E16+TO_BNG!E16+TO_LBB!E16+TO_CPP!E16+TO_GTL!E16+TO_NSP!E16</f>
        <v>0</v>
      </c>
      <c r="F16" s="10">
        <f>TO_EHG!F16+TO_CO!F16+TO_BF!F16+TO_GW!F16+TO_RPI!F16+TO_PF!F16+TO_BKBPB!F16+TO_CL!F16+TO_BNG!F16+TO_LBB!F16+TO_CPP!F16+TO_GTL!F16+TO_NSP!F16</f>
        <v>0</v>
      </c>
      <c r="G16" s="10">
        <f>TO_EHG!G16+TO_CO!G16+TO_BF!G16+TO_GW!G16+TO_RPI!G16+TO_PF!G16+TO_BKBPB!G16+TO_CL!G16+TO_BNG!G16+TO_LBB!G16+TO_CPP!G16+TO_GTL!G16+TO_NSP!G16</f>
        <v>0</v>
      </c>
      <c r="H16" s="10">
        <f>TO_EHG!H16+TO_CO!H16+TO_BF!H16+TO_GW!H16+TO_RPI!H16+TO_PF!H16+TO_BKBPB!H16+TO_CL!H16+TO_BNG!H16+TO_LBB!H16+TO_CPP!H16+TO_GTL!H16+TO_NSP!H16</f>
        <v>0</v>
      </c>
      <c r="I16" s="10">
        <f>TO_EHG!I16+TO_CO!I16+TO_BF!I16+TO_GW!I16+TO_RPI!I16+TO_PF!I16+TO_BKBPB!I16+TO_CL!I16+TO_BNG!I16+TO_LBB!I16+TO_CPP!I16+TO_GTL!I16+TO_NSP!I16</f>
        <v>0</v>
      </c>
      <c r="J16" s="10">
        <f>TO_EHG!J16+TO_CO!J16+TO_BF!J16+TO_GW!J16+TO_RPI!J16+TO_PF!J16+TO_BKBPB!J16+TO_CL!J16+TO_BNG!J16+TO_LBB!J16+TO_CPP!J16+TO_GTL!J16+TO_NSP!J16</f>
        <v>0</v>
      </c>
      <c r="K16" s="10">
        <f>TO_EHG!K16+TO_CO!K16+TO_BF!K16+TO_GW!K16+TO_RPI!K16+TO_PF!K16+TO_BKBPB!K16+TO_CL!K16+TO_BNG!K16+TO_LBB!K16+TO_CPP!K16+TO_GTL!K16+TO_NSP!K16</f>
        <v>0</v>
      </c>
      <c r="L16" s="10">
        <f>TO_EHG!L16+TO_CO!L16+TO_BF!L16+TO_GW!L16+TO_RPI!L16+TO_PF!L16+TO_BKBPB!L16+TO_CL!L16+TO_BNG!L16+TO_LBB!L16+TO_CPP!L16+TO_GTL!L16+TO_NSP!L16</f>
        <v>0</v>
      </c>
      <c r="M16" s="10">
        <f>TO_EHG!M16+TO_CO!M16+TO_BF!M16+TO_GW!M16+TO_RPI!M16+TO_PF!M16+TO_BKBPB!M16+TO_CL!M16+TO_BNG!M16+TO_LBB!M16+TO_CPP!M16+TO_GTL!M16+TO_NSP!M16</f>
        <v>0</v>
      </c>
      <c r="N16" s="10">
        <f>TO_EHG!N16+TO_CO!N16+TO_BF!N16+TO_GW!N16+TO_RPI!N16+TO_PF!N16+TO_BKBPB!N16+TO_CL!N16+TO_BNG!N16+TO_LBB!N16+TO_CPP!N16+TO_GTL!N16+TO_NSP!N16</f>
        <v>0</v>
      </c>
      <c r="O16" s="10">
        <f>TO_EHG!O16+TO_CO!O16+TO_BF!O16+TO_GW!O16+TO_RPI!O16+TO_PF!O16+TO_BKBPB!O16+TO_CL!O16+TO_BNG!O16+TO_LBB!O16+TO_CPP!O16+TO_GTL!O16+TO_NSP!O16</f>
        <v>0</v>
      </c>
      <c r="P16" s="10">
        <f>TO_EHG!P16+TO_CO!P16+TO_BF!P16+TO_GW!P16+TO_RPI!P16+TO_PF!P16+TO_BKBPB!P16+TO_CL!P16+TO_BNG!P16+TO_LBB!P16+TO_CPP!P16+TO_GTL!P16+TO_NSP!P16</f>
        <v>0</v>
      </c>
      <c r="Q16" s="10">
        <f>TO_EHG!Q16+TO_CO!Q16+TO_BF!Q16+TO_GW!Q16+TO_RPI!Q16+TO_PF!Q16+TO_BKBPB!Q16+TO_CL!Q16+TO_BNG!Q16+TO_LBB!Q16+TO_CPP!Q16+TO_GTL!Q16+TO_NSP!Q16</f>
        <v>0</v>
      </c>
      <c r="R16" s="10">
        <f>TO_EHG!R16+TO_CO!R16+TO_BF!R16+TO_GW!R16+TO_RPI!R16+TO_PF!R16+TO_BKBPB!R16+TO_CL!R16+TO_BNG!R16+TO_LBB!R16+TO_CPP!R16+TO_GTL!R16+TO_NSP!R16</f>
        <v>0</v>
      </c>
      <c r="S16" s="10">
        <f>TO_EHG!S16+TO_CO!S16+TO_BF!S16+TO_GW!S16+TO_RPI!S16+TO_PF!S16+TO_BKBPB!S16+TO_CL!S16+TO_BNG!S16+TO_LBB!S16+TO_CPP!S16+TO_GTL!S16+TO_NSP!S16</f>
        <v>0</v>
      </c>
      <c r="T16" s="10">
        <f>TO_EHG!T16+TO_CO!T16+TO_BF!T16+TO_GW!T16+TO_RPI!T16+TO_PF!T16+TO_BKBPB!T16+TO_CL!T16+TO_BNG!T16+TO_LBB!T16+TO_CPP!T16+TO_GTL!T16+TO_NSP!T16</f>
        <v>0</v>
      </c>
      <c r="U16" s="10">
        <f>TO_EHG!U16+TO_CO!U16+TO_BF!U16+TO_GW!U16+TO_RPI!U16+TO_PF!U16+TO_BKBPB!U16+TO_CL!U16+TO_BNG!U16+TO_LBB!U16+TO_CPP!U16+TO_GTL!U16+TO_NSP!U16</f>
        <v>0</v>
      </c>
      <c r="V16" s="10">
        <f>TO_EHG!V16+TO_CO!V16+TO_BF!V16+TO_GW!V16+TO_RPI!V16+TO_PF!V16+TO_BKBPB!V16+TO_CL!V16+TO_BNG!V16+TO_LBB!V16+TO_CPP!V16+TO_GTL!V16+TO_NSP!V16</f>
        <v>0</v>
      </c>
      <c r="W16" s="10">
        <f>TO_EHG!W16+TO_CO!W16+TO_BF!W16+TO_GW!W16+TO_RPI!W16+TO_PF!W16+TO_BKBPB!W16+TO_CL!W16+TO_BNG!W16+TO_LBB!W16+TO_CPP!W16+TO_GTL!W16+TO_NSP!W16</f>
        <v>0</v>
      </c>
      <c r="X16" s="10">
        <f>TO_EHG!X16+TO_CO!X16+TO_BF!X16+TO_GW!X16+TO_RPI!X16+TO_PF!X16+TO_BKBPB!X16+TO_CL!X16+TO_BNG!X16+TO_LBB!X16+TO_CPP!X16+TO_GTL!X16+TO_NSP!X16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604.66706792777302</v>
      </c>
      <c r="D17" s="37">
        <f t="shared" si="10"/>
        <v>693.94290627687008</v>
      </c>
      <c r="E17" s="37">
        <f t="shared" si="10"/>
        <v>862.74720550300935</v>
      </c>
      <c r="F17" s="37">
        <f t="shared" si="10"/>
        <v>814.86818572656921</v>
      </c>
      <c r="G17" s="37">
        <f t="shared" si="10"/>
        <v>876.6766981943249</v>
      </c>
      <c r="H17" s="37">
        <f t="shared" si="10"/>
        <v>863.31092003439369</v>
      </c>
      <c r="I17" s="37">
        <f t="shared" si="10"/>
        <v>817.65786758383479</v>
      </c>
      <c r="J17" s="37">
        <f t="shared" si="10"/>
        <v>797.1576956147893</v>
      </c>
      <c r="K17" s="37">
        <f t="shared" si="10"/>
        <v>552.19742046431634</v>
      </c>
      <c r="L17" s="37">
        <f t="shared" si="10"/>
        <v>263.80292347377474</v>
      </c>
      <c r="M17" s="37">
        <f t="shared" si="10"/>
        <v>223.52631126397245</v>
      </c>
      <c r="N17" s="37">
        <f t="shared" si="10"/>
        <v>178.22682717110919</v>
      </c>
      <c r="O17" s="37">
        <f t="shared" si="10"/>
        <v>212.54892519346521</v>
      </c>
      <c r="P17" s="37">
        <f t="shared" si="10"/>
        <v>226.37815993121231</v>
      </c>
      <c r="Q17" s="37">
        <f t="shared" si="10"/>
        <v>213.14608770421319</v>
      </c>
      <c r="R17" s="37">
        <f t="shared" si="10"/>
        <v>243.5033533963886</v>
      </c>
      <c r="S17" s="37">
        <f t="shared" si="10"/>
        <v>238.60705073086839</v>
      </c>
      <c r="T17" s="37">
        <f t="shared" si="10"/>
        <v>224.70404127257089</v>
      </c>
      <c r="U17" s="37">
        <f t="shared" si="10"/>
        <v>242.12527944969901</v>
      </c>
      <c r="V17" s="37">
        <f t="shared" si="10"/>
        <v>247.31238177128111</v>
      </c>
      <c r="W17" s="37">
        <f t="shared" si="10"/>
        <v>232.71418744625959</v>
      </c>
      <c r="X17" s="37">
        <f t="shared" ref="X17" si="11">SUM(X18:X21)</f>
        <v>256.93138435081693</v>
      </c>
    </row>
    <row r="18" spans="1:24" ht="11.25" customHeight="1" x14ac:dyDescent="0.2">
      <c r="A18" s="42" t="s">
        <v>27</v>
      </c>
      <c r="B18" s="9" t="s">
        <v>28</v>
      </c>
      <c r="C18" s="10">
        <f>TO_EHG!C18+TO_CO!C18+TO_BF!C18+TO_GW!C18+TO_RPI!C18+TO_PF!C18+TO_BKBPB!C18+TO_CL!C18+TO_BNG!C18+TO_LBB!C18+TO_CPP!C18+TO_GTL!C18+TO_NSP!C18</f>
        <v>0</v>
      </c>
      <c r="D18" s="10">
        <f>TO_EHG!D18+TO_CO!D18+TO_BF!D18+TO_GW!D18+TO_RPI!D18+TO_PF!D18+TO_BKBPB!D18+TO_CL!D18+TO_BNG!D18+TO_LBB!D18+TO_CPP!D18+TO_GTL!D18+TO_NSP!D18</f>
        <v>0</v>
      </c>
      <c r="E18" s="10">
        <f>TO_EHG!E18+TO_CO!E18+TO_BF!E18+TO_GW!E18+TO_RPI!E18+TO_PF!E18+TO_BKBPB!E18+TO_CL!E18+TO_BNG!E18+TO_LBB!E18+TO_CPP!E18+TO_GTL!E18+TO_NSP!E18</f>
        <v>0</v>
      </c>
      <c r="F18" s="10">
        <f>TO_EHG!F18+TO_CO!F18+TO_BF!F18+TO_GW!F18+TO_RPI!F18+TO_PF!F18+TO_BKBPB!F18+TO_CL!F18+TO_BNG!F18+TO_LBB!F18+TO_CPP!F18+TO_GTL!F18+TO_NSP!F18</f>
        <v>0</v>
      </c>
      <c r="G18" s="10">
        <f>TO_EHG!G18+TO_CO!G18+TO_BF!G18+TO_GW!G18+TO_RPI!G18+TO_PF!G18+TO_BKBPB!G18+TO_CL!G18+TO_BNG!G18+TO_LBB!G18+TO_CPP!G18+TO_GTL!G18+TO_NSP!G18</f>
        <v>0</v>
      </c>
      <c r="H18" s="10">
        <f>TO_EHG!H18+TO_CO!H18+TO_BF!H18+TO_GW!H18+TO_RPI!H18+TO_PF!H18+TO_BKBPB!H18+TO_CL!H18+TO_BNG!H18+TO_LBB!H18+TO_CPP!H18+TO_GTL!H18+TO_NSP!H18</f>
        <v>0</v>
      </c>
      <c r="I18" s="10">
        <f>TO_EHG!I18+TO_CO!I18+TO_BF!I18+TO_GW!I18+TO_RPI!I18+TO_PF!I18+TO_BKBPB!I18+TO_CL!I18+TO_BNG!I18+TO_LBB!I18+TO_CPP!I18+TO_GTL!I18+TO_NSP!I18</f>
        <v>0</v>
      </c>
      <c r="J18" s="10">
        <f>TO_EHG!J18+TO_CO!J18+TO_BF!J18+TO_GW!J18+TO_RPI!J18+TO_PF!J18+TO_BKBPB!J18+TO_CL!J18+TO_BNG!J18+TO_LBB!J18+TO_CPP!J18+TO_GTL!J18+TO_NSP!J18</f>
        <v>0</v>
      </c>
      <c r="K18" s="10">
        <f>TO_EHG!K18+TO_CO!K18+TO_BF!K18+TO_GW!K18+TO_RPI!K18+TO_PF!K18+TO_BKBPB!K18+TO_CL!K18+TO_BNG!K18+TO_LBB!K18+TO_CPP!K18+TO_GTL!K18+TO_NSP!K18</f>
        <v>0</v>
      </c>
      <c r="L18" s="10">
        <f>TO_EHG!L18+TO_CO!L18+TO_BF!L18+TO_GW!L18+TO_RPI!L18+TO_PF!L18+TO_BKBPB!L18+TO_CL!L18+TO_BNG!L18+TO_LBB!L18+TO_CPP!L18+TO_GTL!L18+TO_NSP!L18</f>
        <v>0</v>
      </c>
      <c r="M18" s="10">
        <f>TO_EHG!M18+TO_CO!M18+TO_BF!M18+TO_GW!M18+TO_RPI!M18+TO_PF!M18+TO_BKBPB!M18+TO_CL!M18+TO_BNG!M18+TO_LBB!M18+TO_CPP!M18+TO_GTL!M18+TO_NSP!M18</f>
        <v>0</v>
      </c>
      <c r="N18" s="10">
        <f>TO_EHG!N18+TO_CO!N18+TO_BF!N18+TO_GW!N18+TO_RPI!N18+TO_PF!N18+TO_BKBPB!N18+TO_CL!N18+TO_BNG!N18+TO_LBB!N18+TO_CPP!N18+TO_GTL!N18+TO_NSP!N18</f>
        <v>0</v>
      </c>
      <c r="O18" s="10">
        <f>TO_EHG!O18+TO_CO!O18+TO_BF!O18+TO_GW!O18+TO_RPI!O18+TO_PF!O18+TO_BKBPB!O18+TO_CL!O18+TO_BNG!O18+TO_LBB!O18+TO_CPP!O18+TO_GTL!O18+TO_NSP!O18</f>
        <v>0</v>
      </c>
      <c r="P18" s="10">
        <f>TO_EHG!P18+TO_CO!P18+TO_BF!P18+TO_GW!P18+TO_RPI!P18+TO_PF!P18+TO_BKBPB!P18+TO_CL!P18+TO_BNG!P18+TO_LBB!P18+TO_CPP!P18+TO_GTL!P18+TO_NSP!P18</f>
        <v>0</v>
      </c>
      <c r="Q18" s="10">
        <f>TO_EHG!Q18+TO_CO!Q18+TO_BF!Q18+TO_GW!Q18+TO_RPI!Q18+TO_PF!Q18+TO_BKBPB!Q18+TO_CL!Q18+TO_BNG!Q18+TO_LBB!Q18+TO_CPP!Q18+TO_GTL!Q18+TO_NSP!Q18</f>
        <v>0</v>
      </c>
      <c r="R18" s="10">
        <f>TO_EHG!R18+TO_CO!R18+TO_BF!R18+TO_GW!R18+TO_RPI!R18+TO_PF!R18+TO_BKBPB!R18+TO_CL!R18+TO_BNG!R18+TO_LBB!R18+TO_CPP!R18+TO_GTL!R18+TO_NSP!R18</f>
        <v>0</v>
      </c>
      <c r="S18" s="10">
        <f>TO_EHG!S18+TO_CO!S18+TO_BF!S18+TO_GW!S18+TO_RPI!S18+TO_PF!S18+TO_BKBPB!S18+TO_CL!S18+TO_BNG!S18+TO_LBB!S18+TO_CPP!S18+TO_GTL!S18+TO_NSP!S18</f>
        <v>0</v>
      </c>
      <c r="T18" s="10">
        <f>TO_EHG!T18+TO_CO!T18+TO_BF!T18+TO_GW!T18+TO_RPI!T18+TO_PF!T18+TO_BKBPB!T18+TO_CL!T18+TO_BNG!T18+TO_LBB!T18+TO_CPP!T18+TO_GTL!T18+TO_NSP!T18</f>
        <v>0</v>
      </c>
      <c r="U18" s="10">
        <f>TO_EHG!U18+TO_CO!U18+TO_BF!U18+TO_GW!U18+TO_RPI!U18+TO_PF!U18+TO_BKBPB!U18+TO_CL!U18+TO_BNG!U18+TO_LBB!U18+TO_CPP!U18+TO_GTL!U18+TO_NSP!U18</f>
        <v>0</v>
      </c>
      <c r="V18" s="10">
        <f>TO_EHG!V18+TO_CO!V18+TO_BF!V18+TO_GW!V18+TO_RPI!V18+TO_PF!V18+TO_BKBPB!V18+TO_CL!V18+TO_BNG!V18+TO_LBB!V18+TO_CPP!V18+TO_GTL!V18+TO_NSP!V18</f>
        <v>0</v>
      </c>
      <c r="W18" s="10">
        <f>TO_EHG!W18+TO_CO!W18+TO_BF!W18+TO_GW!W18+TO_RPI!W18+TO_PF!W18+TO_BKBPB!W18+TO_CL!W18+TO_BNG!W18+TO_LBB!W18+TO_CPP!W18+TO_GTL!W18+TO_NSP!W18</f>
        <v>0</v>
      </c>
      <c r="X18" s="10">
        <f>TO_EHG!X18+TO_CO!X18+TO_BF!X18+TO_GW!X18+TO_RPI!X18+TO_PF!X18+TO_BKBPB!X18+TO_CL!X18+TO_BNG!X18+TO_LBB!X18+TO_CPP!X18+TO_GTL!X18+TO_NSP!X18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TO_EHG!C19+TO_CO!C19+TO_BF!C19+TO_GW!C19+TO_RPI!C19+TO_PF!C19+TO_BKBPB!C19+TO_CL!C19+TO_BNG!C19+TO_LBB!C19+TO_CPP!C19+TO_GTL!C19+TO_NSP!C19</f>
        <v>198.58125537403271</v>
      </c>
      <c r="D19" s="10">
        <f>TO_EHG!D19+TO_CO!D19+TO_BF!D19+TO_GW!D19+TO_RPI!D19+TO_PF!D19+TO_BKBPB!D19+TO_CL!D19+TO_BNG!D19+TO_LBB!D19+TO_CPP!D19+TO_GTL!D19+TO_NSP!D19</f>
        <v>206.14789337919169</v>
      </c>
      <c r="E19" s="10">
        <f>TO_EHG!E19+TO_CO!E19+TO_BF!E19+TO_GW!E19+TO_RPI!E19+TO_PF!E19+TO_BKBPB!E19+TO_CL!E19+TO_BNG!E19+TO_LBB!E19+TO_CPP!E19+TO_GTL!E19+TO_NSP!E19</f>
        <v>274.61306964746342</v>
      </c>
      <c r="F19" s="10">
        <f>TO_EHG!F19+TO_CO!F19+TO_BF!F19+TO_GW!F19+TO_RPI!F19+TO_PF!F19+TO_BKBPB!F19+TO_CL!F19+TO_BNG!F19+TO_LBB!F19+TO_CPP!F19+TO_GTL!F19+TO_NSP!F19</f>
        <v>218.42218400687881</v>
      </c>
      <c r="G19" s="10">
        <f>TO_EHG!G19+TO_CO!G19+TO_BF!G19+TO_GW!G19+TO_RPI!G19+TO_PF!G19+TO_BKBPB!G19+TO_CL!G19+TO_BNG!G19+TO_LBB!G19+TO_CPP!G19+TO_GTL!G19+TO_NSP!G19</f>
        <v>243.4006878761823</v>
      </c>
      <c r="H19" s="10">
        <f>TO_EHG!H19+TO_CO!H19+TO_BF!H19+TO_GW!H19+TO_RPI!H19+TO_PF!H19+TO_BKBPB!H19+TO_CL!H19+TO_BNG!H19+TO_LBB!H19+TO_CPP!H19+TO_GTL!H19+TO_NSP!H19</f>
        <v>270.61478933791909</v>
      </c>
      <c r="I19" s="10">
        <f>TO_EHG!I19+TO_CO!I19+TO_BF!I19+TO_GW!I19+TO_RPI!I19+TO_PF!I19+TO_BKBPB!I19+TO_CL!I19+TO_BNG!I19+TO_LBB!I19+TO_CPP!I19+TO_GTL!I19+TO_NSP!I19</f>
        <v>268.76612209802232</v>
      </c>
      <c r="J19" s="10">
        <f>TO_EHG!J19+TO_CO!J19+TO_BF!J19+TO_GW!J19+TO_RPI!J19+TO_PF!J19+TO_BKBPB!J19+TO_CL!J19+TO_BNG!J19+TO_LBB!J19+TO_CPP!J19+TO_GTL!J19+TO_NSP!J19</f>
        <v>235.7265692175408</v>
      </c>
      <c r="K19" s="10">
        <f>TO_EHG!K19+TO_CO!K19+TO_BF!K19+TO_GW!K19+TO_RPI!K19+TO_PF!K19+TO_BKBPB!K19+TO_CL!K19+TO_BNG!K19+TO_LBB!K19+TO_CPP!K19+TO_GTL!K19+TO_NSP!K19</f>
        <v>148.66723989681859</v>
      </c>
      <c r="L19" s="10">
        <f>TO_EHG!L19+TO_CO!L19+TO_BF!L19+TO_GW!L19+TO_RPI!L19+TO_PF!L19+TO_BKBPB!L19+TO_CL!L19+TO_BNG!L19+TO_LBB!L19+TO_CPP!L19+TO_GTL!L19+TO_NSP!L19</f>
        <v>50.322441960447122</v>
      </c>
      <c r="M19" s="10">
        <f>TO_EHG!M19+TO_CO!M19+TO_BF!M19+TO_GW!M19+TO_RPI!M19+TO_PF!M19+TO_BKBPB!M19+TO_CL!M19+TO_BNG!M19+TO_LBB!M19+TO_CPP!M19+TO_GTL!M19+TO_NSP!M19</f>
        <v>0.30094582975064488</v>
      </c>
      <c r="N19" s="10">
        <f>TO_EHG!N19+TO_CO!N19+TO_BF!N19+TO_GW!N19+TO_RPI!N19+TO_PF!N19+TO_BKBPB!N19+TO_CL!N19+TO_BNG!N19+TO_LBB!N19+TO_CPP!N19+TO_GTL!N19+TO_NSP!N19</f>
        <v>0</v>
      </c>
      <c r="O19" s="10">
        <f>TO_EHG!O19+TO_CO!O19+TO_BF!O19+TO_GW!O19+TO_RPI!O19+TO_PF!O19+TO_BKBPB!O19+TO_CL!O19+TO_BNG!O19+TO_LBB!O19+TO_CPP!O19+TO_GTL!O19+TO_NSP!O19</f>
        <v>0</v>
      </c>
      <c r="P19" s="10">
        <f>TO_EHG!P19+TO_CO!P19+TO_BF!P19+TO_GW!P19+TO_RPI!P19+TO_PF!P19+TO_BKBPB!P19+TO_CL!P19+TO_BNG!P19+TO_LBB!P19+TO_CPP!P19+TO_GTL!P19+TO_NSP!P19</f>
        <v>0</v>
      </c>
      <c r="Q19" s="10">
        <f>TO_EHG!Q19+TO_CO!Q19+TO_BF!Q19+TO_GW!Q19+TO_RPI!Q19+TO_PF!Q19+TO_BKBPB!Q19+TO_CL!Q19+TO_BNG!Q19+TO_LBB!Q19+TO_CPP!Q19+TO_GTL!Q19+TO_NSP!Q19</f>
        <v>0</v>
      </c>
      <c r="R19" s="10">
        <f>TO_EHG!R19+TO_CO!R19+TO_BF!R19+TO_GW!R19+TO_RPI!R19+TO_PF!R19+TO_BKBPB!R19+TO_CL!R19+TO_BNG!R19+TO_LBB!R19+TO_CPP!R19+TO_GTL!R19+TO_NSP!R19</f>
        <v>0</v>
      </c>
      <c r="S19" s="10">
        <f>TO_EHG!S19+TO_CO!S19+TO_BF!S19+TO_GW!S19+TO_RPI!S19+TO_PF!S19+TO_BKBPB!S19+TO_CL!S19+TO_BNG!S19+TO_LBB!S19+TO_CPP!S19+TO_GTL!S19+TO_NSP!S19</f>
        <v>0</v>
      </c>
      <c r="T19" s="10">
        <f>TO_EHG!T19+TO_CO!T19+TO_BF!T19+TO_GW!T19+TO_RPI!T19+TO_PF!T19+TO_BKBPB!T19+TO_CL!T19+TO_BNG!T19+TO_LBB!T19+TO_CPP!T19+TO_GTL!T19+TO_NSP!T19</f>
        <v>0</v>
      </c>
      <c r="U19" s="10">
        <f>TO_EHG!U19+TO_CO!U19+TO_BF!U19+TO_GW!U19+TO_RPI!U19+TO_PF!U19+TO_BKBPB!U19+TO_CL!U19+TO_BNG!U19+TO_LBB!U19+TO_CPP!U19+TO_GTL!U19+TO_NSP!U19</f>
        <v>0</v>
      </c>
      <c r="V19" s="10">
        <f>TO_EHG!V19+TO_CO!V19+TO_BF!V19+TO_GW!V19+TO_RPI!V19+TO_PF!V19+TO_BKBPB!V19+TO_CL!V19+TO_BNG!V19+TO_LBB!V19+TO_CPP!V19+TO_GTL!V19+TO_NSP!V19</f>
        <v>0</v>
      </c>
      <c r="W19" s="10">
        <f>TO_EHG!W19+TO_CO!W19+TO_BF!W19+TO_GW!W19+TO_RPI!W19+TO_PF!W19+TO_BKBPB!W19+TO_CL!W19+TO_BNG!W19+TO_LBB!W19+TO_CPP!W19+TO_GTL!W19+TO_NSP!W19</f>
        <v>0</v>
      </c>
      <c r="X19" s="10">
        <f>TO_EHG!X19+TO_CO!X19+TO_BF!X19+TO_GW!X19+TO_RPI!X19+TO_PF!X19+TO_BKBPB!X19+TO_CL!X19+TO_BNG!X19+TO_LBB!X19+TO_CPP!X19+TO_GTL!X19+TO_NSP!X19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TO_EHG!C20+TO_CO!C20+TO_BF!C20+TO_GW!C20+TO_RPI!C20+TO_PF!C20+TO_BKBPB!C20+TO_CL!C20+TO_BNG!C20+TO_LBB!C20+TO_CPP!C20+TO_GTL!C20+TO_NSP!C20</f>
        <v>406.08581255374031</v>
      </c>
      <c r="D20" s="10">
        <f>TO_EHG!D20+TO_CO!D20+TO_BF!D20+TO_GW!D20+TO_RPI!D20+TO_PF!D20+TO_BKBPB!D20+TO_CL!D20+TO_BNG!D20+TO_LBB!D20+TO_CPP!D20+TO_GTL!D20+TO_NSP!D20</f>
        <v>487.79501289767842</v>
      </c>
      <c r="E20" s="10">
        <f>TO_EHG!E20+TO_CO!E20+TO_BF!E20+TO_GW!E20+TO_RPI!E20+TO_PF!E20+TO_BKBPB!E20+TO_CL!E20+TO_BNG!E20+TO_LBB!E20+TO_CPP!E20+TO_GTL!E20+TO_NSP!E20</f>
        <v>588.13413585554599</v>
      </c>
      <c r="F20" s="10">
        <f>TO_EHG!F20+TO_CO!F20+TO_BF!F20+TO_GW!F20+TO_RPI!F20+TO_PF!F20+TO_BKBPB!F20+TO_CL!F20+TO_BNG!F20+TO_LBB!F20+TO_CPP!F20+TO_GTL!F20+TO_NSP!F20</f>
        <v>596.44600171969046</v>
      </c>
      <c r="G20" s="10">
        <f>TO_EHG!G20+TO_CO!G20+TO_BF!G20+TO_GW!G20+TO_RPI!G20+TO_PF!G20+TO_BKBPB!G20+TO_CL!G20+TO_BNG!G20+TO_LBB!G20+TO_CPP!G20+TO_GTL!G20+TO_NSP!G20</f>
        <v>633.27601031814265</v>
      </c>
      <c r="H20" s="10">
        <f>TO_EHG!H20+TO_CO!H20+TO_BF!H20+TO_GW!H20+TO_RPI!H20+TO_PF!H20+TO_BKBPB!H20+TO_CL!H20+TO_BNG!H20+TO_LBB!H20+TO_CPP!H20+TO_GTL!H20+TO_NSP!H20</f>
        <v>592.6961306964746</v>
      </c>
      <c r="I20" s="10">
        <f>TO_EHG!I20+TO_CO!I20+TO_BF!I20+TO_GW!I20+TO_RPI!I20+TO_PF!I20+TO_BKBPB!I20+TO_CL!I20+TO_BNG!I20+TO_LBB!I20+TO_CPP!I20+TO_GTL!I20+TO_NSP!I20</f>
        <v>548.89174548581252</v>
      </c>
      <c r="J20" s="10">
        <f>TO_EHG!J20+TO_CO!J20+TO_BF!J20+TO_GW!J20+TO_RPI!J20+TO_PF!J20+TO_BKBPB!J20+TO_CL!J20+TO_BNG!J20+TO_LBB!J20+TO_CPP!J20+TO_GTL!J20+TO_NSP!J20</f>
        <v>561.43112639724848</v>
      </c>
      <c r="K20" s="10">
        <f>TO_EHG!K20+TO_CO!K20+TO_BF!K20+TO_GW!K20+TO_RPI!K20+TO_PF!K20+TO_BKBPB!K20+TO_CL!K20+TO_BNG!K20+TO_LBB!K20+TO_CPP!K20+TO_GTL!K20+TO_NSP!K20</f>
        <v>403.53018056749778</v>
      </c>
      <c r="L20" s="10">
        <f>TO_EHG!L20+TO_CO!L20+TO_BF!L20+TO_GW!L20+TO_RPI!L20+TO_PF!L20+TO_BKBPB!L20+TO_CL!L20+TO_BNG!L20+TO_LBB!L20+TO_CPP!L20+TO_GTL!L20+TO_NSP!L20</f>
        <v>213.48048151332759</v>
      </c>
      <c r="M20" s="10">
        <f>TO_EHG!M20+TO_CO!M20+TO_BF!M20+TO_GW!M20+TO_RPI!M20+TO_PF!M20+TO_BKBPB!M20+TO_CL!M20+TO_BNG!M20+TO_LBB!M20+TO_CPP!M20+TO_GTL!M20+TO_NSP!M20</f>
        <v>223.2253654342218</v>
      </c>
      <c r="N20" s="10">
        <f>TO_EHG!N20+TO_CO!N20+TO_BF!N20+TO_GW!N20+TO_RPI!N20+TO_PF!N20+TO_BKBPB!N20+TO_CL!N20+TO_BNG!N20+TO_LBB!N20+TO_CPP!N20+TO_GTL!N20+TO_NSP!N20</f>
        <v>178.22682717110919</v>
      </c>
      <c r="O20" s="10">
        <f>TO_EHG!O20+TO_CO!O20+TO_BF!O20+TO_GW!O20+TO_RPI!O20+TO_PF!O20+TO_BKBPB!O20+TO_CL!O20+TO_BNG!O20+TO_LBB!O20+TO_CPP!O20+TO_GTL!O20+TO_NSP!O20</f>
        <v>212.54892519346521</v>
      </c>
      <c r="P20" s="10">
        <f>TO_EHG!P20+TO_CO!P20+TO_BF!P20+TO_GW!P20+TO_RPI!P20+TO_PF!P20+TO_BKBPB!P20+TO_CL!P20+TO_BNG!P20+TO_LBB!P20+TO_CPP!P20+TO_GTL!P20+TO_NSP!P20</f>
        <v>226.37815993121231</v>
      </c>
      <c r="Q20" s="10">
        <f>TO_EHG!Q20+TO_CO!Q20+TO_BF!Q20+TO_GW!Q20+TO_RPI!Q20+TO_PF!Q20+TO_BKBPB!Q20+TO_CL!Q20+TO_BNG!Q20+TO_LBB!Q20+TO_CPP!Q20+TO_GTL!Q20+TO_NSP!Q20</f>
        <v>213.14608770421319</v>
      </c>
      <c r="R20" s="10">
        <f>TO_EHG!R20+TO_CO!R20+TO_BF!R20+TO_GW!R20+TO_RPI!R20+TO_PF!R20+TO_BKBPB!R20+TO_CL!R20+TO_BNG!R20+TO_LBB!R20+TO_CPP!R20+TO_GTL!R20+TO_NSP!R20</f>
        <v>243.5033533963886</v>
      </c>
      <c r="S20" s="10">
        <f>TO_EHG!S20+TO_CO!S20+TO_BF!S20+TO_GW!S20+TO_RPI!S20+TO_PF!S20+TO_BKBPB!S20+TO_CL!S20+TO_BNG!S20+TO_LBB!S20+TO_CPP!S20+TO_GTL!S20+TO_NSP!S20</f>
        <v>238.60705073086839</v>
      </c>
      <c r="T20" s="10">
        <f>TO_EHG!T20+TO_CO!T20+TO_BF!T20+TO_GW!T20+TO_RPI!T20+TO_PF!T20+TO_BKBPB!T20+TO_CL!T20+TO_BNG!T20+TO_LBB!T20+TO_CPP!T20+TO_GTL!T20+TO_NSP!T20</f>
        <v>224.70404127257089</v>
      </c>
      <c r="U20" s="10">
        <f>TO_EHG!U20+TO_CO!U20+TO_BF!U20+TO_GW!U20+TO_RPI!U20+TO_PF!U20+TO_BKBPB!U20+TO_CL!U20+TO_BNG!U20+TO_LBB!U20+TO_CPP!U20+TO_GTL!U20+TO_NSP!U20</f>
        <v>242.12527944969901</v>
      </c>
      <c r="V20" s="10">
        <f>TO_EHG!V20+TO_CO!V20+TO_BF!V20+TO_GW!V20+TO_RPI!V20+TO_PF!V20+TO_BKBPB!V20+TO_CL!V20+TO_BNG!V20+TO_LBB!V20+TO_CPP!V20+TO_GTL!V20+TO_NSP!V20</f>
        <v>247.31238177128111</v>
      </c>
      <c r="W20" s="10">
        <f>TO_EHG!W20+TO_CO!W20+TO_BF!W20+TO_GW!W20+TO_RPI!W20+TO_PF!W20+TO_BKBPB!W20+TO_CL!W20+TO_BNG!W20+TO_LBB!W20+TO_CPP!W20+TO_GTL!W20+TO_NSP!W20</f>
        <v>232.71418744625959</v>
      </c>
      <c r="X20" s="10">
        <f>TO_EHG!X20+TO_CO!X20+TO_BF!X20+TO_GW!X20+TO_RPI!X20+TO_PF!X20+TO_BKBPB!X20+TO_CL!X20+TO_BNG!X20+TO_LBB!X20+TO_CPP!X20+TO_GTL!X20+TO_NSP!X20</f>
        <v>256.93138435081693</v>
      </c>
    </row>
    <row r="21" spans="1:24" ht="11.25" customHeight="1" x14ac:dyDescent="0.2">
      <c r="A21" s="42" t="s">
        <v>33</v>
      </c>
      <c r="B21" s="9" t="s">
        <v>34</v>
      </c>
      <c r="C21" s="10">
        <f>TO_EHG!C21+TO_CO!C21+TO_BF!C21+TO_GW!C21+TO_RPI!C21+TO_PF!C21+TO_BKBPB!C21+TO_CL!C21+TO_BNG!C21+TO_LBB!C21+TO_CPP!C21+TO_GTL!C21+TO_NSP!C21</f>
        <v>0</v>
      </c>
      <c r="D21" s="10">
        <f>TO_EHG!D21+TO_CO!D21+TO_BF!D21+TO_GW!D21+TO_RPI!D21+TO_PF!D21+TO_BKBPB!D21+TO_CL!D21+TO_BNG!D21+TO_LBB!D21+TO_CPP!D21+TO_GTL!D21+TO_NSP!D21</f>
        <v>0</v>
      </c>
      <c r="E21" s="10">
        <f>TO_EHG!E21+TO_CO!E21+TO_BF!E21+TO_GW!E21+TO_RPI!E21+TO_PF!E21+TO_BKBPB!E21+TO_CL!E21+TO_BNG!E21+TO_LBB!E21+TO_CPP!E21+TO_GTL!E21+TO_NSP!E21</f>
        <v>0</v>
      </c>
      <c r="F21" s="10">
        <f>TO_EHG!F21+TO_CO!F21+TO_BF!F21+TO_GW!F21+TO_RPI!F21+TO_PF!F21+TO_BKBPB!F21+TO_CL!F21+TO_BNG!F21+TO_LBB!F21+TO_CPP!F21+TO_GTL!F21+TO_NSP!F21</f>
        <v>0</v>
      </c>
      <c r="G21" s="10">
        <f>TO_EHG!G21+TO_CO!G21+TO_BF!G21+TO_GW!G21+TO_RPI!G21+TO_PF!G21+TO_BKBPB!G21+TO_CL!G21+TO_BNG!G21+TO_LBB!G21+TO_CPP!G21+TO_GTL!G21+TO_NSP!G21</f>
        <v>0</v>
      </c>
      <c r="H21" s="10">
        <f>TO_EHG!H21+TO_CO!H21+TO_BF!H21+TO_GW!H21+TO_RPI!H21+TO_PF!H21+TO_BKBPB!H21+TO_CL!H21+TO_BNG!H21+TO_LBB!H21+TO_CPP!H21+TO_GTL!H21+TO_NSP!H21</f>
        <v>0</v>
      </c>
      <c r="I21" s="10">
        <f>TO_EHG!I21+TO_CO!I21+TO_BF!I21+TO_GW!I21+TO_RPI!I21+TO_PF!I21+TO_BKBPB!I21+TO_CL!I21+TO_BNG!I21+TO_LBB!I21+TO_CPP!I21+TO_GTL!I21+TO_NSP!I21</f>
        <v>0</v>
      </c>
      <c r="J21" s="10">
        <f>TO_EHG!J21+TO_CO!J21+TO_BF!J21+TO_GW!J21+TO_RPI!J21+TO_PF!J21+TO_BKBPB!J21+TO_CL!J21+TO_BNG!J21+TO_LBB!J21+TO_CPP!J21+TO_GTL!J21+TO_NSP!J21</f>
        <v>0</v>
      </c>
      <c r="K21" s="10">
        <f>TO_EHG!K21+TO_CO!K21+TO_BF!K21+TO_GW!K21+TO_RPI!K21+TO_PF!K21+TO_BKBPB!K21+TO_CL!K21+TO_BNG!K21+TO_LBB!K21+TO_CPP!K21+TO_GTL!K21+TO_NSP!K21</f>
        <v>0</v>
      </c>
      <c r="L21" s="10">
        <f>TO_EHG!L21+TO_CO!L21+TO_BF!L21+TO_GW!L21+TO_RPI!L21+TO_PF!L21+TO_BKBPB!L21+TO_CL!L21+TO_BNG!L21+TO_LBB!L21+TO_CPP!L21+TO_GTL!L21+TO_NSP!L21</f>
        <v>0</v>
      </c>
      <c r="M21" s="10">
        <f>TO_EHG!M21+TO_CO!M21+TO_BF!M21+TO_GW!M21+TO_RPI!M21+TO_PF!M21+TO_BKBPB!M21+TO_CL!M21+TO_BNG!M21+TO_LBB!M21+TO_CPP!M21+TO_GTL!M21+TO_NSP!M21</f>
        <v>0</v>
      </c>
      <c r="N21" s="10">
        <f>TO_EHG!N21+TO_CO!N21+TO_BF!N21+TO_GW!N21+TO_RPI!N21+TO_PF!N21+TO_BKBPB!N21+TO_CL!N21+TO_BNG!N21+TO_LBB!N21+TO_CPP!N21+TO_GTL!N21+TO_NSP!N21</f>
        <v>0</v>
      </c>
      <c r="O21" s="10">
        <f>TO_EHG!O21+TO_CO!O21+TO_BF!O21+TO_GW!O21+TO_RPI!O21+TO_PF!O21+TO_BKBPB!O21+TO_CL!O21+TO_BNG!O21+TO_LBB!O21+TO_CPP!O21+TO_GTL!O21+TO_NSP!O21</f>
        <v>0</v>
      </c>
      <c r="P21" s="10">
        <f>TO_EHG!P21+TO_CO!P21+TO_BF!P21+TO_GW!P21+TO_RPI!P21+TO_PF!P21+TO_BKBPB!P21+TO_CL!P21+TO_BNG!P21+TO_LBB!P21+TO_CPP!P21+TO_GTL!P21+TO_NSP!P21</f>
        <v>0</v>
      </c>
      <c r="Q21" s="10">
        <f>TO_EHG!Q21+TO_CO!Q21+TO_BF!Q21+TO_GW!Q21+TO_RPI!Q21+TO_PF!Q21+TO_BKBPB!Q21+TO_CL!Q21+TO_BNG!Q21+TO_LBB!Q21+TO_CPP!Q21+TO_GTL!Q21+TO_NSP!Q21</f>
        <v>0</v>
      </c>
      <c r="R21" s="10">
        <f>TO_EHG!R21+TO_CO!R21+TO_BF!R21+TO_GW!R21+TO_RPI!R21+TO_PF!R21+TO_BKBPB!R21+TO_CL!R21+TO_BNG!R21+TO_LBB!R21+TO_CPP!R21+TO_GTL!R21+TO_NSP!R21</f>
        <v>0</v>
      </c>
      <c r="S21" s="10">
        <f>TO_EHG!S21+TO_CO!S21+TO_BF!S21+TO_GW!S21+TO_RPI!S21+TO_PF!S21+TO_BKBPB!S21+TO_CL!S21+TO_BNG!S21+TO_LBB!S21+TO_CPP!S21+TO_GTL!S21+TO_NSP!S21</f>
        <v>0</v>
      </c>
      <c r="T21" s="10">
        <f>TO_EHG!T21+TO_CO!T21+TO_BF!T21+TO_GW!T21+TO_RPI!T21+TO_PF!T21+TO_BKBPB!T21+TO_CL!T21+TO_BNG!T21+TO_LBB!T21+TO_CPP!T21+TO_GTL!T21+TO_NSP!T21</f>
        <v>0</v>
      </c>
      <c r="U21" s="10">
        <f>TO_EHG!U21+TO_CO!U21+TO_BF!U21+TO_GW!U21+TO_RPI!U21+TO_PF!U21+TO_BKBPB!U21+TO_CL!U21+TO_BNG!U21+TO_LBB!U21+TO_CPP!U21+TO_GTL!U21+TO_NSP!U21</f>
        <v>0</v>
      </c>
      <c r="V21" s="10">
        <f>TO_EHG!V21+TO_CO!V21+TO_BF!V21+TO_GW!V21+TO_RPI!V21+TO_PF!V21+TO_BKBPB!V21+TO_CL!V21+TO_BNG!V21+TO_LBB!V21+TO_CPP!V21+TO_GTL!V21+TO_NSP!V21</f>
        <v>0</v>
      </c>
      <c r="W21" s="10">
        <f>TO_EHG!W21+TO_CO!W21+TO_BF!W21+TO_GW!W21+TO_RPI!W21+TO_PF!W21+TO_BKBPB!W21+TO_CL!W21+TO_BNG!W21+TO_LBB!W21+TO_CPP!W21+TO_GTL!W21+TO_NSP!W21</f>
        <v>0</v>
      </c>
      <c r="X21" s="10">
        <f>TO_EHG!X21+TO_CO!X21+TO_BF!X21+TO_GW!X21+TO_RPI!X21+TO_PF!X21+TO_BKBPB!X21+TO_CL!X21+TO_BNG!X21+TO_LBB!X21+TO_CPP!X21+TO_GTL!X21+TO_NSP!X21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TO_EHG!C23+TO_CO!C23+TO_BF!C23+TO_GW!C23+TO_RPI!C23+TO_PF!C23+TO_BKBPB!C23+TO_CL!C23+TO_BNG!C23+TO_LBB!C23+TO_CPP!C23+TO_GTL!C23+TO_NSP!C23</f>
        <v>0</v>
      </c>
      <c r="D23" s="10">
        <f>TO_EHG!D23+TO_CO!D23+TO_BF!D23+TO_GW!D23+TO_RPI!D23+TO_PF!D23+TO_BKBPB!D23+TO_CL!D23+TO_BNG!D23+TO_LBB!D23+TO_CPP!D23+TO_GTL!D23+TO_NSP!D23</f>
        <v>0</v>
      </c>
      <c r="E23" s="10">
        <f>TO_EHG!E23+TO_CO!E23+TO_BF!E23+TO_GW!E23+TO_RPI!E23+TO_PF!E23+TO_BKBPB!E23+TO_CL!E23+TO_BNG!E23+TO_LBB!E23+TO_CPP!E23+TO_GTL!E23+TO_NSP!E23</f>
        <v>0</v>
      </c>
      <c r="F23" s="10">
        <f>TO_EHG!F23+TO_CO!F23+TO_BF!F23+TO_GW!F23+TO_RPI!F23+TO_PF!F23+TO_BKBPB!F23+TO_CL!F23+TO_BNG!F23+TO_LBB!F23+TO_CPP!F23+TO_GTL!F23+TO_NSP!F23</f>
        <v>0</v>
      </c>
      <c r="G23" s="10">
        <f>TO_EHG!G23+TO_CO!G23+TO_BF!G23+TO_GW!G23+TO_RPI!G23+TO_PF!G23+TO_BKBPB!G23+TO_CL!G23+TO_BNG!G23+TO_LBB!G23+TO_CPP!G23+TO_GTL!G23+TO_NSP!G23</f>
        <v>0</v>
      </c>
      <c r="H23" s="10">
        <f>TO_EHG!H23+TO_CO!H23+TO_BF!H23+TO_GW!H23+TO_RPI!H23+TO_PF!H23+TO_BKBPB!H23+TO_CL!H23+TO_BNG!H23+TO_LBB!H23+TO_CPP!H23+TO_GTL!H23+TO_NSP!H23</f>
        <v>0</v>
      </c>
      <c r="I23" s="10">
        <f>TO_EHG!I23+TO_CO!I23+TO_BF!I23+TO_GW!I23+TO_RPI!I23+TO_PF!I23+TO_BKBPB!I23+TO_CL!I23+TO_BNG!I23+TO_LBB!I23+TO_CPP!I23+TO_GTL!I23+TO_NSP!I23</f>
        <v>0</v>
      </c>
      <c r="J23" s="10">
        <f>TO_EHG!J23+TO_CO!J23+TO_BF!J23+TO_GW!J23+TO_RPI!J23+TO_PF!J23+TO_BKBPB!J23+TO_CL!J23+TO_BNG!J23+TO_LBB!J23+TO_CPP!J23+TO_GTL!J23+TO_NSP!J23</f>
        <v>0</v>
      </c>
      <c r="K23" s="10">
        <f>TO_EHG!K23+TO_CO!K23+TO_BF!K23+TO_GW!K23+TO_RPI!K23+TO_PF!K23+TO_BKBPB!K23+TO_CL!K23+TO_BNG!K23+TO_LBB!K23+TO_CPP!K23+TO_GTL!K23+TO_NSP!K23</f>
        <v>0</v>
      </c>
      <c r="L23" s="10">
        <f>TO_EHG!L23+TO_CO!L23+TO_BF!L23+TO_GW!L23+TO_RPI!L23+TO_PF!L23+TO_BKBPB!L23+TO_CL!L23+TO_BNG!L23+TO_LBB!L23+TO_CPP!L23+TO_GTL!L23+TO_NSP!L23</f>
        <v>0</v>
      </c>
      <c r="M23" s="10">
        <f>TO_EHG!M23+TO_CO!M23+TO_BF!M23+TO_GW!M23+TO_RPI!M23+TO_PF!M23+TO_BKBPB!M23+TO_CL!M23+TO_BNG!M23+TO_LBB!M23+TO_CPP!M23+TO_GTL!M23+TO_NSP!M23</f>
        <v>0</v>
      </c>
      <c r="N23" s="10">
        <f>TO_EHG!N23+TO_CO!N23+TO_BF!N23+TO_GW!N23+TO_RPI!N23+TO_PF!N23+TO_BKBPB!N23+TO_CL!N23+TO_BNG!N23+TO_LBB!N23+TO_CPP!N23+TO_GTL!N23+TO_NSP!N23</f>
        <v>0</v>
      </c>
      <c r="O23" s="10">
        <f>TO_EHG!O23+TO_CO!O23+TO_BF!O23+TO_GW!O23+TO_RPI!O23+TO_PF!O23+TO_BKBPB!O23+TO_CL!O23+TO_BNG!O23+TO_LBB!O23+TO_CPP!O23+TO_GTL!O23+TO_NSP!O23</f>
        <v>0</v>
      </c>
      <c r="P23" s="10">
        <f>TO_EHG!P23+TO_CO!P23+TO_BF!P23+TO_GW!P23+TO_RPI!P23+TO_PF!P23+TO_BKBPB!P23+TO_CL!P23+TO_BNG!P23+TO_LBB!P23+TO_CPP!P23+TO_GTL!P23+TO_NSP!P23</f>
        <v>0</v>
      </c>
      <c r="Q23" s="10">
        <f>TO_EHG!Q23+TO_CO!Q23+TO_BF!Q23+TO_GW!Q23+TO_RPI!Q23+TO_PF!Q23+TO_BKBPB!Q23+TO_CL!Q23+TO_BNG!Q23+TO_LBB!Q23+TO_CPP!Q23+TO_GTL!Q23+TO_NSP!Q23</f>
        <v>0</v>
      </c>
      <c r="R23" s="10">
        <f>TO_EHG!R23+TO_CO!R23+TO_BF!R23+TO_GW!R23+TO_RPI!R23+TO_PF!R23+TO_BKBPB!R23+TO_CL!R23+TO_BNG!R23+TO_LBB!R23+TO_CPP!R23+TO_GTL!R23+TO_NSP!R23</f>
        <v>0</v>
      </c>
      <c r="S23" s="10">
        <f>TO_EHG!S23+TO_CO!S23+TO_BF!S23+TO_GW!S23+TO_RPI!S23+TO_PF!S23+TO_BKBPB!S23+TO_CL!S23+TO_BNG!S23+TO_LBB!S23+TO_CPP!S23+TO_GTL!S23+TO_NSP!S23</f>
        <v>0</v>
      </c>
      <c r="T23" s="10">
        <f>TO_EHG!T23+TO_CO!T23+TO_BF!T23+TO_GW!T23+TO_RPI!T23+TO_PF!T23+TO_BKBPB!T23+TO_CL!T23+TO_BNG!T23+TO_LBB!T23+TO_CPP!T23+TO_GTL!T23+TO_NSP!T23</f>
        <v>0</v>
      </c>
      <c r="U23" s="10">
        <f>TO_EHG!U23+TO_CO!U23+TO_BF!U23+TO_GW!U23+TO_RPI!U23+TO_PF!U23+TO_BKBPB!U23+TO_CL!U23+TO_BNG!U23+TO_LBB!U23+TO_CPP!U23+TO_GTL!U23+TO_NSP!U23</f>
        <v>0</v>
      </c>
      <c r="V23" s="10">
        <f>TO_EHG!V23+TO_CO!V23+TO_BF!V23+TO_GW!V23+TO_RPI!V23+TO_PF!V23+TO_BKBPB!V23+TO_CL!V23+TO_BNG!V23+TO_LBB!V23+TO_CPP!V23+TO_GTL!V23+TO_NSP!V23</f>
        <v>0</v>
      </c>
      <c r="W23" s="10">
        <f>TO_EHG!W23+TO_CO!W23+TO_BF!W23+TO_GW!W23+TO_RPI!W23+TO_PF!W23+TO_BKBPB!W23+TO_CL!W23+TO_BNG!W23+TO_LBB!W23+TO_CPP!W23+TO_GTL!W23+TO_NSP!W23</f>
        <v>0</v>
      </c>
      <c r="X23" s="10">
        <f>TO_EHG!X23+TO_CO!X23+TO_BF!X23+TO_GW!X23+TO_RPI!X23+TO_PF!X23+TO_BKBPB!X23+TO_CL!X23+TO_BNG!X23+TO_LBB!X23+TO_CPP!X23+TO_GTL!X23+TO_NSP!X23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TO_EHG!C24+TO_CO!C24+TO_BF!C24+TO_GW!C24+TO_RPI!C24+TO_PF!C24+TO_BKBPB!C24+TO_CL!C24+TO_BNG!C24+TO_LBB!C24+TO_CPP!C24+TO_GTL!C24+TO_NSP!C24</f>
        <v>0</v>
      </c>
      <c r="D24" s="10">
        <f>TO_EHG!D24+TO_CO!D24+TO_BF!D24+TO_GW!D24+TO_RPI!D24+TO_PF!D24+TO_BKBPB!D24+TO_CL!D24+TO_BNG!D24+TO_LBB!D24+TO_CPP!D24+TO_GTL!D24+TO_NSP!D24</f>
        <v>0</v>
      </c>
      <c r="E24" s="10">
        <f>TO_EHG!E24+TO_CO!E24+TO_BF!E24+TO_GW!E24+TO_RPI!E24+TO_PF!E24+TO_BKBPB!E24+TO_CL!E24+TO_BNG!E24+TO_LBB!E24+TO_CPP!E24+TO_GTL!E24+TO_NSP!E24</f>
        <v>0</v>
      </c>
      <c r="F24" s="10">
        <f>TO_EHG!F24+TO_CO!F24+TO_BF!F24+TO_GW!F24+TO_RPI!F24+TO_PF!F24+TO_BKBPB!F24+TO_CL!F24+TO_BNG!F24+TO_LBB!F24+TO_CPP!F24+TO_GTL!F24+TO_NSP!F24</f>
        <v>0</v>
      </c>
      <c r="G24" s="10">
        <f>TO_EHG!G24+TO_CO!G24+TO_BF!G24+TO_GW!G24+TO_RPI!G24+TO_PF!G24+TO_BKBPB!G24+TO_CL!G24+TO_BNG!G24+TO_LBB!G24+TO_CPP!G24+TO_GTL!G24+TO_NSP!G24</f>
        <v>0</v>
      </c>
      <c r="H24" s="10">
        <f>TO_EHG!H24+TO_CO!H24+TO_BF!H24+TO_GW!H24+TO_RPI!H24+TO_PF!H24+TO_BKBPB!H24+TO_CL!H24+TO_BNG!H24+TO_LBB!H24+TO_CPP!H24+TO_GTL!H24+TO_NSP!H24</f>
        <v>0</v>
      </c>
      <c r="I24" s="10">
        <f>TO_EHG!I24+TO_CO!I24+TO_BF!I24+TO_GW!I24+TO_RPI!I24+TO_PF!I24+TO_BKBPB!I24+TO_CL!I24+TO_BNG!I24+TO_LBB!I24+TO_CPP!I24+TO_GTL!I24+TO_NSP!I24</f>
        <v>0</v>
      </c>
      <c r="J24" s="10">
        <f>TO_EHG!J24+TO_CO!J24+TO_BF!J24+TO_GW!J24+TO_RPI!J24+TO_PF!J24+TO_BKBPB!J24+TO_CL!J24+TO_BNG!J24+TO_LBB!J24+TO_CPP!J24+TO_GTL!J24+TO_NSP!J24</f>
        <v>0</v>
      </c>
      <c r="K24" s="10">
        <f>TO_EHG!K24+TO_CO!K24+TO_BF!K24+TO_GW!K24+TO_RPI!K24+TO_PF!K24+TO_BKBPB!K24+TO_CL!K24+TO_BNG!K24+TO_LBB!K24+TO_CPP!K24+TO_GTL!K24+TO_NSP!K24</f>
        <v>0</v>
      </c>
      <c r="L24" s="10">
        <f>TO_EHG!L24+TO_CO!L24+TO_BF!L24+TO_GW!L24+TO_RPI!L24+TO_PF!L24+TO_BKBPB!L24+TO_CL!L24+TO_BNG!L24+TO_LBB!L24+TO_CPP!L24+TO_GTL!L24+TO_NSP!L24</f>
        <v>0</v>
      </c>
      <c r="M24" s="10">
        <f>TO_EHG!M24+TO_CO!M24+TO_BF!M24+TO_GW!M24+TO_RPI!M24+TO_PF!M24+TO_BKBPB!M24+TO_CL!M24+TO_BNG!M24+TO_LBB!M24+TO_CPP!M24+TO_GTL!M24+TO_NSP!M24</f>
        <v>0</v>
      </c>
      <c r="N24" s="10">
        <f>TO_EHG!N24+TO_CO!N24+TO_BF!N24+TO_GW!N24+TO_RPI!N24+TO_PF!N24+TO_BKBPB!N24+TO_CL!N24+TO_BNG!N24+TO_LBB!N24+TO_CPP!N24+TO_GTL!N24+TO_NSP!N24</f>
        <v>0</v>
      </c>
      <c r="O24" s="10">
        <f>TO_EHG!O24+TO_CO!O24+TO_BF!O24+TO_GW!O24+TO_RPI!O24+TO_PF!O24+TO_BKBPB!O24+TO_CL!O24+TO_BNG!O24+TO_LBB!O24+TO_CPP!O24+TO_GTL!O24+TO_NSP!O24</f>
        <v>0</v>
      </c>
      <c r="P24" s="10">
        <f>TO_EHG!P24+TO_CO!P24+TO_BF!P24+TO_GW!P24+TO_RPI!P24+TO_PF!P24+TO_BKBPB!P24+TO_CL!P24+TO_BNG!P24+TO_LBB!P24+TO_CPP!P24+TO_GTL!P24+TO_NSP!P24</f>
        <v>0</v>
      </c>
      <c r="Q24" s="10">
        <f>TO_EHG!Q24+TO_CO!Q24+TO_BF!Q24+TO_GW!Q24+TO_RPI!Q24+TO_PF!Q24+TO_BKBPB!Q24+TO_CL!Q24+TO_BNG!Q24+TO_LBB!Q24+TO_CPP!Q24+TO_GTL!Q24+TO_NSP!Q24</f>
        <v>0</v>
      </c>
      <c r="R24" s="10">
        <f>TO_EHG!R24+TO_CO!R24+TO_BF!R24+TO_GW!R24+TO_RPI!R24+TO_PF!R24+TO_BKBPB!R24+TO_CL!R24+TO_BNG!R24+TO_LBB!R24+TO_CPP!R24+TO_GTL!R24+TO_NSP!R24</f>
        <v>0</v>
      </c>
      <c r="S24" s="10">
        <f>TO_EHG!S24+TO_CO!S24+TO_BF!S24+TO_GW!S24+TO_RPI!S24+TO_PF!S24+TO_BKBPB!S24+TO_CL!S24+TO_BNG!S24+TO_LBB!S24+TO_CPP!S24+TO_GTL!S24+TO_NSP!S24</f>
        <v>0</v>
      </c>
      <c r="T24" s="10">
        <f>TO_EHG!T24+TO_CO!T24+TO_BF!T24+TO_GW!T24+TO_RPI!T24+TO_PF!T24+TO_BKBPB!T24+TO_CL!T24+TO_BNG!T24+TO_LBB!T24+TO_CPP!T24+TO_GTL!T24+TO_NSP!T24</f>
        <v>0</v>
      </c>
      <c r="U24" s="10">
        <f>TO_EHG!U24+TO_CO!U24+TO_BF!U24+TO_GW!U24+TO_RPI!U24+TO_PF!U24+TO_BKBPB!U24+TO_CL!U24+TO_BNG!U24+TO_LBB!U24+TO_CPP!U24+TO_GTL!U24+TO_NSP!U24</f>
        <v>0</v>
      </c>
      <c r="V24" s="10">
        <f>TO_EHG!V24+TO_CO!V24+TO_BF!V24+TO_GW!V24+TO_RPI!V24+TO_PF!V24+TO_BKBPB!V24+TO_CL!V24+TO_BNG!V24+TO_LBB!V24+TO_CPP!V24+TO_GTL!V24+TO_NSP!V24</f>
        <v>0</v>
      </c>
      <c r="W24" s="10">
        <f>TO_EHG!W24+TO_CO!W24+TO_BF!W24+TO_GW!W24+TO_RPI!W24+TO_PF!W24+TO_BKBPB!W24+TO_CL!W24+TO_BNG!W24+TO_LBB!W24+TO_CPP!W24+TO_GTL!W24+TO_NSP!W24</f>
        <v>0</v>
      </c>
      <c r="X24" s="10">
        <f>TO_EHG!X24+TO_CO!X24+TO_BF!X24+TO_GW!X24+TO_RPI!X24+TO_PF!X24+TO_BKBPB!X24+TO_CL!X24+TO_BNG!X24+TO_LBB!X24+TO_CPP!X24+TO_GTL!X24+TO_NSP!X24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TO_EHG!C25+TO_CO!C25+TO_BF!C25+TO_GW!C25+TO_RPI!C25+TO_PF!C25+TO_BKBPB!C25+TO_CL!C25+TO_BNG!C25+TO_LBB!C25+TO_CPP!C25+TO_GTL!C25+TO_NSP!C25</f>
        <v>0</v>
      </c>
      <c r="D25" s="37">
        <f>TO_EHG!D25+TO_CO!D25+TO_BF!D25+TO_GW!D25+TO_RPI!D25+TO_PF!D25+TO_BKBPB!D25+TO_CL!D25+TO_BNG!D25+TO_LBB!D25+TO_CPP!D25+TO_GTL!D25+TO_NSP!D25</f>
        <v>0</v>
      </c>
      <c r="E25" s="37">
        <f>TO_EHG!E25+TO_CO!E25+TO_BF!E25+TO_GW!E25+TO_RPI!E25+TO_PF!E25+TO_BKBPB!E25+TO_CL!E25+TO_BNG!E25+TO_LBB!E25+TO_CPP!E25+TO_GTL!E25+TO_NSP!E25</f>
        <v>0</v>
      </c>
      <c r="F25" s="37">
        <f>TO_EHG!F25+TO_CO!F25+TO_BF!F25+TO_GW!F25+TO_RPI!F25+TO_PF!F25+TO_BKBPB!F25+TO_CL!F25+TO_BNG!F25+TO_LBB!F25+TO_CPP!F25+TO_GTL!F25+TO_NSP!F25</f>
        <v>0</v>
      </c>
      <c r="G25" s="37">
        <f>TO_EHG!G25+TO_CO!G25+TO_BF!G25+TO_GW!G25+TO_RPI!G25+TO_PF!G25+TO_BKBPB!G25+TO_CL!G25+TO_BNG!G25+TO_LBB!G25+TO_CPP!G25+TO_GTL!G25+TO_NSP!G25</f>
        <v>0</v>
      </c>
      <c r="H25" s="37">
        <f>TO_EHG!H25+TO_CO!H25+TO_BF!H25+TO_GW!H25+TO_RPI!H25+TO_PF!H25+TO_BKBPB!H25+TO_CL!H25+TO_BNG!H25+TO_LBB!H25+TO_CPP!H25+TO_GTL!H25+TO_NSP!H25</f>
        <v>0</v>
      </c>
      <c r="I25" s="37">
        <f>TO_EHG!I25+TO_CO!I25+TO_BF!I25+TO_GW!I25+TO_RPI!I25+TO_PF!I25+TO_BKBPB!I25+TO_CL!I25+TO_BNG!I25+TO_LBB!I25+TO_CPP!I25+TO_GTL!I25+TO_NSP!I25</f>
        <v>0</v>
      </c>
      <c r="J25" s="37">
        <f>TO_EHG!J25+TO_CO!J25+TO_BF!J25+TO_GW!J25+TO_RPI!J25+TO_PF!J25+TO_BKBPB!J25+TO_CL!J25+TO_BNG!J25+TO_LBB!J25+TO_CPP!J25+TO_GTL!J25+TO_NSP!J25</f>
        <v>0</v>
      </c>
      <c r="K25" s="37">
        <f>TO_EHG!K25+TO_CO!K25+TO_BF!K25+TO_GW!K25+TO_RPI!K25+TO_PF!K25+TO_BKBPB!K25+TO_CL!K25+TO_BNG!K25+TO_LBB!K25+TO_CPP!K25+TO_GTL!K25+TO_NSP!K25</f>
        <v>0</v>
      </c>
      <c r="L25" s="37">
        <f>TO_EHG!L25+TO_CO!L25+TO_BF!L25+TO_GW!L25+TO_RPI!L25+TO_PF!L25+TO_BKBPB!L25+TO_CL!L25+TO_BNG!L25+TO_LBB!L25+TO_CPP!L25+TO_GTL!L25+TO_NSP!L25</f>
        <v>0</v>
      </c>
      <c r="M25" s="37">
        <f>TO_EHG!M25+TO_CO!M25+TO_BF!M25+TO_GW!M25+TO_RPI!M25+TO_PF!M25+TO_BKBPB!M25+TO_CL!M25+TO_BNG!M25+TO_LBB!M25+TO_CPP!M25+TO_GTL!M25+TO_NSP!M25</f>
        <v>0</v>
      </c>
      <c r="N25" s="37">
        <f>TO_EHG!N25+TO_CO!N25+TO_BF!N25+TO_GW!N25+TO_RPI!N25+TO_PF!N25+TO_BKBPB!N25+TO_CL!N25+TO_BNG!N25+TO_LBB!N25+TO_CPP!N25+TO_GTL!N25+TO_NSP!N25</f>
        <v>0</v>
      </c>
      <c r="O25" s="37">
        <f>TO_EHG!O25+TO_CO!O25+TO_BF!O25+TO_GW!O25+TO_RPI!O25+TO_PF!O25+TO_BKBPB!O25+TO_CL!O25+TO_BNG!O25+TO_LBB!O25+TO_CPP!O25+TO_GTL!O25+TO_NSP!O25</f>
        <v>0</v>
      </c>
      <c r="P25" s="37">
        <f>TO_EHG!P25+TO_CO!P25+TO_BF!P25+TO_GW!P25+TO_RPI!P25+TO_PF!P25+TO_BKBPB!P25+TO_CL!P25+TO_BNG!P25+TO_LBB!P25+TO_CPP!P25+TO_GTL!P25+TO_NSP!P25</f>
        <v>0</v>
      </c>
      <c r="Q25" s="37">
        <f>TO_EHG!Q25+TO_CO!Q25+TO_BF!Q25+TO_GW!Q25+TO_RPI!Q25+TO_PF!Q25+TO_BKBPB!Q25+TO_CL!Q25+TO_BNG!Q25+TO_LBB!Q25+TO_CPP!Q25+TO_GTL!Q25+TO_NSP!Q25</f>
        <v>0</v>
      </c>
      <c r="R25" s="37">
        <f>TO_EHG!R25+TO_CO!R25+TO_BF!R25+TO_GW!R25+TO_RPI!R25+TO_PF!R25+TO_BKBPB!R25+TO_CL!R25+TO_BNG!R25+TO_LBB!R25+TO_CPP!R25+TO_GTL!R25+TO_NSP!R25</f>
        <v>0</v>
      </c>
      <c r="S25" s="37">
        <f>TO_EHG!S25+TO_CO!S25+TO_BF!S25+TO_GW!S25+TO_RPI!S25+TO_PF!S25+TO_BKBPB!S25+TO_CL!S25+TO_BNG!S25+TO_LBB!S25+TO_CPP!S25+TO_GTL!S25+TO_NSP!S25</f>
        <v>0</v>
      </c>
      <c r="T25" s="37">
        <f>TO_EHG!T25+TO_CO!T25+TO_BF!T25+TO_GW!T25+TO_RPI!T25+TO_PF!T25+TO_BKBPB!T25+TO_CL!T25+TO_BNG!T25+TO_LBB!T25+TO_CPP!T25+TO_GTL!T25+TO_NSP!T25</f>
        <v>0</v>
      </c>
      <c r="U25" s="37">
        <f>TO_EHG!U25+TO_CO!U25+TO_BF!U25+TO_GW!U25+TO_RPI!U25+TO_PF!U25+TO_BKBPB!U25+TO_CL!U25+TO_BNG!U25+TO_LBB!U25+TO_CPP!U25+TO_GTL!U25+TO_NSP!U25</f>
        <v>0</v>
      </c>
      <c r="V25" s="37">
        <f>TO_EHG!V25+TO_CO!V25+TO_BF!V25+TO_GW!V25+TO_RPI!V25+TO_PF!V25+TO_BKBPB!V25+TO_CL!V25+TO_BNG!V25+TO_LBB!V25+TO_CPP!V25+TO_GTL!V25+TO_NSP!V25</f>
        <v>0</v>
      </c>
      <c r="W25" s="37">
        <f>TO_EHG!W25+TO_CO!W25+TO_BF!W25+TO_GW!W25+TO_RPI!W25+TO_PF!W25+TO_BKBPB!W25+TO_CL!W25+TO_BNG!W25+TO_LBB!W25+TO_CPP!W25+TO_GTL!W25+TO_NSP!W25</f>
        <v>0</v>
      </c>
      <c r="X25" s="37">
        <f>TO_EHG!X25+TO_CO!X25+TO_BF!X25+TO_GW!X25+TO_RPI!X25+TO_PF!X25+TO_BKBPB!X25+TO_CL!X25+TO_BNG!X25+TO_LBB!X25+TO_CPP!X25+TO_GTL!X25+TO_NSP!X25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11736.583920894236</v>
      </c>
      <c r="D26" s="37">
        <f t="shared" si="14"/>
        <v>13116.685984522781</v>
      </c>
      <c r="E26" s="37">
        <f t="shared" si="14"/>
        <v>13695.067497850385</v>
      </c>
      <c r="F26" s="37">
        <f t="shared" si="14"/>
        <v>12522.425365434223</v>
      </c>
      <c r="G26" s="37">
        <f t="shared" si="14"/>
        <v>13647.083490971621</v>
      </c>
      <c r="H26" s="37">
        <f t="shared" si="14"/>
        <v>15743.374720550302</v>
      </c>
      <c r="I26" s="37">
        <f t="shared" si="14"/>
        <v>15386.137489251932</v>
      </c>
      <c r="J26" s="37">
        <f t="shared" si="14"/>
        <v>15316.477042132416</v>
      </c>
      <c r="K26" s="37">
        <f t="shared" si="14"/>
        <v>15611.689423903697</v>
      </c>
      <c r="L26" s="37">
        <f t="shared" si="14"/>
        <v>13705.537403267412</v>
      </c>
      <c r="M26" s="37">
        <f t="shared" si="14"/>
        <v>12690.919690455716</v>
      </c>
      <c r="N26" s="37">
        <f t="shared" si="14"/>
        <v>12046.754686156492</v>
      </c>
      <c r="O26" s="37">
        <f t="shared" si="14"/>
        <v>11040.958469475496</v>
      </c>
      <c r="P26" s="37">
        <f t="shared" si="14"/>
        <v>11134.870335339639</v>
      </c>
      <c r="Q26" s="37">
        <f t="shared" si="14"/>
        <v>13087.523215821151</v>
      </c>
      <c r="R26" s="37">
        <f t="shared" si="14"/>
        <v>12716.129664660361</v>
      </c>
      <c r="S26" s="37">
        <f t="shared" si="14"/>
        <v>12716.431384350813</v>
      </c>
      <c r="T26" s="37">
        <f t="shared" si="14"/>
        <v>13026.374032674117</v>
      </c>
      <c r="U26" s="37">
        <f t="shared" si="14"/>
        <v>13173.191659501286</v>
      </c>
      <c r="V26" s="37">
        <f t="shared" si="14"/>
        <v>13944.026569217542</v>
      </c>
      <c r="W26" s="37">
        <f t="shared" si="14"/>
        <v>12229.605159071367</v>
      </c>
      <c r="X26" s="37">
        <f t="shared" ref="X26" si="15">SUM(X27,X33)</f>
        <v>11574.640842648321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476.81762682717107</v>
      </c>
      <c r="D27" s="29">
        <f t="shared" si="16"/>
        <v>742.19234737747195</v>
      </c>
      <c r="E27" s="29">
        <f t="shared" si="16"/>
        <v>130.15623387790197</v>
      </c>
      <c r="F27" s="29">
        <f t="shared" si="16"/>
        <v>146.438950988822</v>
      </c>
      <c r="G27" s="29">
        <f t="shared" si="16"/>
        <v>220.10128976784173</v>
      </c>
      <c r="H27" s="29">
        <f t="shared" si="16"/>
        <v>337.67317282889087</v>
      </c>
      <c r="I27" s="29">
        <f t="shared" si="16"/>
        <v>343.78056749785037</v>
      </c>
      <c r="J27" s="29">
        <f t="shared" si="16"/>
        <v>570.04694754944114</v>
      </c>
      <c r="K27" s="29">
        <f t="shared" si="16"/>
        <v>639.80954428202926</v>
      </c>
      <c r="L27" s="29">
        <f t="shared" si="16"/>
        <v>564.12398968185721</v>
      </c>
      <c r="M27" s="29">
        <f t="shared" si="16"/>
        <v>633.21625107480645</v>
      </c>
      <c r="N27" s="29">
        <f t="shared" si="16"/>
        <v>543.8613069647464</v>
      </c>
      <c r="O27" s="29">
        <f t="shared" si="16"/>
        <v>501.15245055889937</v>
      </c>
      <c r="P27" s="29">
        <f t="shared" si="16"/>
        <v>409.39819432502145</v>
      </c>
      <c r="Q27" s="29">
        <f t="shared" si="16"/>
        <v>600.5978503869303</v>
      </c>
      <c r="R27" s="29">
        <f t="shared" si="16"/>
        <v>482.55829750644887</v>
      </c>
      <c r="S27" s="29">
        <f t="shared" si="16"/>
        <v>152.2582975064488</v>
      </c>
      <c r="T27" s="29">
        <f t="shared" si="16"/>
        <v>161.27179707652624</v>
      </c>
      <c r="U27" s="29">
        <f t="shared" si="16"/>
        <v>158.88202923473773</v>
      </c>
      <c r="V27" s="29">
        <f t="shared" si="16"/>
        <v>166.76079105760959</v>
      </c>
      <c r="W27" s="29">
        <f t="shared" si="16"/>
        <v>164.68512467755801</v>
      </c>
      <c r="X27" s="29">
        <f t="shared" ref="X27" si="17">SUM(X28:X32)</f>
        <v>132.39277730008598</v>
      </c>
    </row>
    <row r="28" spans="1:24" ht="11.25" customHeight="1" x14ac:dyDescent="0.2">
      <c r="A28" s="41" t="s">
        <v>45</v>
      </c>
      <c r="B28" s="9" t="s">
        <v>46</v>
      </c>
      <c r="C28" s="10">
        <f>TO_EHG!C28+TO_CO!C28+TO_BF!C28+TO_GW!C28+TO_RPI!C28+TO_PF!C28+TO_BKBPB!C28+TO_CL!C28+TO_BNG!C28+TO_LBB!C28+TO_CPP!C28+TO_GTL!C28+TO_NSP!C28</f>
        <v>169.73344797936369</v>
      </c>
      <c r="D28" s="10">
        <f>TO_EHG!D28+TO_CO!D28+TO_BF!D28+TO_GW!D28+TO_RPI!D28+TO_PF!D28+TO_BKBPB!D28+TO_CL!D28+TO_BNG!D28+TO_LBB!D28+TO_CPP!D28+TO_GTL!D28+TO_NSP!D28</f>
        <v>56.131384350816852</v>
      </c>
      <c r="E28" s="10">
        <f>TO_EHG!E28+TO_CO!E28+TO_BF!E28+TO_GW!E28+TO_RPI!E28+TO_PF!E28+TO_BKBPB!E28+TO_CL!E28+TO_BNG!E28+TO_LBB!E28+TO_CPP!E28+TO_GTL!E28+TO_NSP!E28</f>
        <v>72.950128976784171</v>
      </c>
      <c r="F28" s="10">
        <f>TO_EHG!F28+TO_CO!F28+TO_BF!F28+TO_GW!F28+TO_RPI!F28+TO_PF!F28+TO_BKBPB!F28+TO_CL!F28+TO_BNG!F28+TO_LBB!F28+TO_CPP!F28+TO_GTL!F28+TO_NSP!F28</f>
        <v>108.30541702493549</v>
      </c>
      <c r="G28" s="10">
        <f>TO_EHG!G28+TO_CO!G28+TO_BF!G28+TO_GW!G28+TO_RPI!G28+TO_PF!G28+TO_BKBPB!G28+TO_CL!G28+TO_BNG!G28+TO_LBB!G28+TO_CPP!G28+TO_GTL!G28+TO_NSP!G28</f>
        <v>200.0429922613929</v>
      </c>
      <c r="H28" s="10">
        <f>TO_EHG!H28+TO_CO!H28+TO_BF!H28+TO_GW!H28+TO_RPI!H28+TO_PF!H28+TO_BKBPB!H28+TO_CL!H28+TO_BNG!H28+TO_LBB!H28+TO_CPP!H28+TO_GTL!H28+TO_NSP!H28</f>
        <v>109.356233877902</v>
      </c>
      <c r="I28" s="10">
        <f>TO_EHG!I28+TO_CO!I28+TO_BF!I28+TO_GW!I28+TO_RPI!I28+TO_PF!I28+TO_BKBPB!I28+TO_CL!I28+TO_BNG!I28+TO_LBB!I28+TO_CPP!I28+TO_GTL!I28+TO_NSP!I28</f>
        <v>83.111177987962165</v>
      </c>
      <c r="J28" s="10">
        <f>TO_EHG!J28+TO_CO!J28+TO_BF!J28+TO_GW!J28+TO_RPI!J28+TO_PF!J28+TO_BKBPB!J28+TO_CL!J28+TO_BNG!J28+TO_LBB!J28+TO_CPP!J28+TO_GTL!J28+TO_NSP!J28</f>
        <v>5.9378331900257946</v>
      </c>
      <c r="K28" s="10">
        <f>TO_EHG!K28+TO_CO!K28+TO_BF!K28+TO_GW!K28+TO_RPI!K28+TO_PF!K28+TO_BKBPB!K28+TO_CL!K28+TO_BNG!K28+TO_LBB!K28+TO_CPP!K28+TO_GTL!K28+TO_NSP!K28</f>
        <v>12.86397248495271</v>
      </c>
      <c r="L28" s="10">
        <f>TO_EHG!L28+TO_CO!L28+TO_BF!L28+TO_GW!L28+TO_RPI!L28+TO_PF!L28+TO_BKBPB!L28+TO_CL!L28+TO_BNG!L28+TO_LBB!L28+TO_CPP!L28+TO_GTL!L28+TO_NSP!L28</f>
        <v>2.968615649183147</v>
      </c>
      <c r="M28" s="10">
        <f>TO_EHG!M28+TO_CO!M28+TO_BF!M28+TO_GW!M28+TO_RPI!M28+TO_PF!M28+TO_BKBPB!M28+TO_CL!M28+TO_BNG!M28+TO_LBB!M28+TO_CPP!M28+TO_GTL!M28+TO_NSP!M28</f>
        <v>5.9372312983662932</v>
      </c>
      <c r="N28" s="10">
        <f>TO_EHG!N28+TO_CO!N28+TO_BF!N28+TO_GW!N28+TO_RPI!N28+TO_PF!N28+TO_BKBPB!N28+TO_CL!N28+TO_BNG!N28+TO_LBB!N28+TO_CPP!N28+TO_GTL!N28+TO_NSP!N28</f>
        <v>0.9895098882201202</v>
      </c>
      <c r="O28" s="10">
        <f>TO_EHG!O28+TO_CO!O28+TO_BF!O28+TO_GW!O28+TO_RPI!O28+TO_PF!O28+TO_BKBPB!O28+TO_CL!O28+TO_BNG!O28+TO_LBB!O28+TO_CPP!O28+TO_GTL!O28+TO_NSP!O28</f>
        <v>0.9872742906276869</v>
      </c>
      <c r="P28" s="10">
        <f>TO_EHG!P28+TO_CO!P28+TO_BF!P28+TO_GW!P28+TO_RPI!P28+TO_PF!P28+TO_BKBPB!P28+TO_CL!P28+TO_BNG!P28+TO_LBB!P28+TO_CPP!P28+TO_GTL!P28+TO_NSP!P28</f>
        <v>9.871711092003439</v>
      </c>
      <c r="Q28" s="10">
        <f>TO_EHG!Q28+TO_CO!Q28+TO_BF!Q28+TO_GW!Q28+TO_RPI!Q28+TO_PF!Q28+TO_BKBPB!Q28+TO_CL!Q28+TO_BNG!Q28+TO_LBB!Q28+TO_CPP!Q28+TO_GTL!Q28+TO_NSP!Q28</f>
        <v>0</v>
      </c>
      <c r="R28" s="10">
        <f>TO_EHG!R28+TO_CO!R28+TO_BF!R28+TO_GW!R28+TO_RPI!R28+TO_PF!R28+TO_BKBPB!R28+TO_CL!R28+TO_BNG!R28+TO_LBB!R28+TO_CPP!R28+TO_GTL!R28+TO_NSP!R28</f>
        <v>0</v>
      </c>
      <c r="S28" s="10">
        <f>TO_EHG!S28+TO_CO!S28+TO_BF!S28+TO_GW!S28+TO_RPI!S28+TO_PF!S28+TO_BKBPB!S28+TO_CL!S28+TO_BNG!S28+TO_LBB!S28+TO_CPP!S28+TO_GTL!S28+TO_NSP!S28</f>
        <v>0</v>
      </c>
      <c r="T28" s="10">
        <f>TO_EHG!T28+TO_CO!T28+TO_BF!T28+TO_GW!T28+TO_RPI!T28+TO_PF!T28+TO_BKBPB!T28+TO_CL!T28+TO_BNG!T28+TO_LBB!T28+TO_CPP!T28+TO_GTL!T28+TO_NSP!T28</f>
        <v>1.941616509028375</v>
      </c>
      <c r="U28" s="10">
        <f>TO_EHG!U28+TO_CO!U28+TO_BF!U28+TO_GW!U28+TO_RPI!U28+TO_PF!U28+TO_BKBPB!U28+TO_CL!U28+TO_BNG!U28+TO_LBB!U28+TO_CPP!U28+TO_GTL!U28+TO_NSP!U28</f>
        <v>2.1853826311263971</v>
      </c>
      <c r="V28" s="10">
        <f>TO_EHG!V28+TO_CO!V28+TO_BF!V28+TO_GW!V28+TO_RPI!V28+TO_PF!V28+TO_BKBPB!V28+TO_CL!V28+TO_BNG!V28+TO_LBB!V28+TO_CPP!V28+TO_GTL!V28+TO_NSP!V28</f>
        <v>2.0018056749785038</v>
      </c>
      <c r="W28" s="10">
        <f>TO_EHG!W28+TO_CO!W28+TO_BF!W28+TO_GW!W28+TO_RPI!W28+TO_PF!W28+TO_BKBPB!W28+TO_CL!W28+TO_BNG!W28+TO_LBB!W28+TO_CPP!W28+TO_GTL!W28+TO_NSP!W28</f>
        <v>1.8540842648323299</v>
      </c>
      <c r="X28" s="10">
        <f>TO_EHG!X28+TO_CO!X28+TO_BF!X28+TO_GW!X28+TO_RPI!X28+TO_PF!X28+TO_BKBPB!X28+TO_CL!X28+TO_BNG!X28+TO_LBB!X28+TO_CPP!X28+TO_GTL!X28+TO_NSP!X28</f>
        <v>1.548065348237317</v>
      </c>
    </row>
    <row r="29" spans="1:24" ht="11.25" customHeight="1" x14ac:dyDescent="0.2">
      <c r="A29" s="41" t="s">
        <v>47</v>
      </c>
      <c r="B29" s="9" t="s">
        <v>48</v>
      </c>
      <c r="C29" s="10">
        <f>TO_EHG!C29+TO_CO!C29+TO_BF!C29+TO_GW!C29+TO_RPI!C29+TO_PF!C29+TO_BKBPB!C29+TO_CL!C29+TO_BNG!C29+TO_LBB!C29+TO_CPP!C29+TO_GTL!C29+TO_NSP!C29</f>
        <v>0</v>
      </c>
      <c r="D29" s="10">
        <f>TO_EHG!D29+TO_CO!D29+TO_BF!D29+TO_GW!D29+TO_RPI!D29+TO_PF!D29+TO_BKBPB!D29+TO_CL!D29+TO_BNG!D29+TO_LBB!D29+TO_CPP!D29+TO_GTL!D29+TO_NSP!D29</f>
        <v>0</v>
      </c>
      <c r="E29" s="10">
        <f>TO_EHG!E29+TO_CO!E29+TO_BF!E29+TO_GW!E29+TO_RPI!E29+TO_PF!E29+TO_BKBPB!E29+TO_CL!E29+TO_BNG!E29+TO_LBB!E29+TO_CPP!E29+TO_GTL!E29+TO_NSP!E29</f>
        <v>57.206104901117797</v>
      </c>
      <c r="F29" s="10">
        <f>TO_EHG!F29+TO_CO!F29+TO_BF!F29+TO_GW!F29+TO_RPI!F29+TO_PF!F29+TO_BKBPB!F29+TO_CL!F29+TO_BNG!F29+TO_LBB!F29+TO_CPP!F29+TO_GTL!F29+TO_NSP!F29</f>
        <v>38.133533963886499</v>
      </c>
      <c r="G29" s="10">
        <f>TO_EHG!G29+TO_CO!G29+TO_BF!G29+TO_GW!G29+TO_RPI!G29+TO_PF!G29+TO_BKBPB!G29+TO_CL!G29+TO_BNG!G29+TO_LBB!G29+TO_CPP!G29+TO_GTL!G29+TO_NSP!G29</f>
        <v>20.058297506448842</v>
      </c>
      <c r="H29" s="10">
        <f>TO_EHG!H29+TO_CO!H29+TO_BF!H29+TO_GW!H29+TO_RPI!H29+TO_PF!H29+TO_BKBPB!H29+TO_CL!H29+TO_BNG!H29+TO_LBB!H29+TO_CPP!H29+TO_GTL!H29+TO_NSP!H29</f>
        <v>7.1575236457437663</v>
      </c>
      <c r="I29" s="10">
        <f>TO_EHG!I29+TO_CO!I29+TO_BF!I29+TO_GW!I29+TO_RPI!I29+TO_PF!I29+TO_BKBPB!I29+TO_CL!I29+TO_BNG!I29+TO_LBB!I29+TO_CPP!I29+TO_GTL!I29+TO_NSP!I29</f>
        <v>5.96414445399828</v>
      </c>
      <c r="J29" s="10">
        <f>TO_EHG!J29+TO_CO!J29+TO_BF!J29+TO_GW!J29+TO_RPI!J29+TO_PF!J29+TO_BKBPB!J29+TO_CL!J29+TO_BNG!J29+TO_LBB!J29+TO_CPP!J29+TO_GTL!J29+TO_NSP!J29</f>
        <v>47.700429922613921</v>
      </c>
      <c r="K29" s="10">
        <f>TO_EHG!K29+TO_CO!K29+TO_BF!K29+TO_GW!K29+TO_RPI!K29+TO_PF!K29+TO_BKBPB!K29+TO_CL!K29+TO_BNG!K29+TO_LBB!K29+TO_CPP!K29+TO_GTL!K29+TO_NSP!K29</f>
        <v>14.26999140154772</v>
      </c>
      <c r="L29" s="10">
        <f>TO_EHG!L29+TO_CO!L29+TO_BF!L29+TO_GW!L29+TO_RPI!L29+TO_PF!L29+TO_BKBPB!L29+TO_CL!L29+TO_BNG!L29+TO_LBB!L29+TO_CPP!L29+TO_GTL!L29+TO_NSP!L29</f>
        <v>15.356663800515911</v>
      </c>
      <c r="M29" s="10">
        <f>TO_EHG!M29+TO_CO!M29+TO_BF!M29+TO_GW!M29+TO_RPI!M29+TO_PF!M29+TO_BKBPB!M29+TO_CL!M29+TO_BNG!M29+TO_LBB!M29+TO_CPP!M29+TO_GTL!M29+TO_NSP!M29</f>
        <v>2.3625967325881341</v>
      </c>
      <c r="N29" s="10">
        <f>TO_EHG!N29+TO_CO!N29+TO_BF!N29+TO_GW!N29+TO_RPI!N29+TO_PF!N29+TO_BKBPB!N29+TO_CL!N29+TO_BNG!N29+TO_LBB!N29+TO_CPP!N29+TO_GTL!N29+TO_NSP!N29</f>
        <v>1.1812553740326741</v>
      </c>
      <c r="O29" s="10">
        <f>TO_EHG!O29+TO_CO!O29+TO_BF!O29+TO_GW!O29+TO_RPI!O29+TO_PF!O29+TO_BKBPB!O29+TO_CL!O29+TO_BNG!O29+TO_LBB!O29+TO_CPP!O29+TO_GTL!O29+TO_NSP!O29</f>
        <v>2.3625967325881341</v>
      </c>
      <c r="P29" s="10">
        <f>TO_EHG!P29+TO_CO!P29+TO_BF!P29+TO_GW!P29+TO_RPI!P29+TO_PF!P29+TO_BKBPB!P29+TO_CL!P29+TO_BNG!P29+TO_LBB!P29+TO_CPP!P29+TO_GTL!P29+TO_NSP!P29</f>
        <v>3.543852106620808</v>
      </c>
      <c r="Q29" s="10">
        <f>TO_EHG!Q29+TO_CO!Q29+TO_BF!Q29+TO_GW!Q29+TO_RPI!Q29+TO_PF!Q29+TO_BKBPB!Q29+TO_CL!Q29+TO_BNG!Q29+TO_LBB!Q29+TO_CPP!Q29+TO_GTL!Q29+TO_NSP!Q29</f>
        <v>4.7251074806534827</v>
      </c>
      <c r="R29" s="10">
        <f>TO_EHG!R29+TO_CO!R29+TO_BF!R29+TO_GW!R29+TO_RPI!R29+TO_PF!R29+TO_BKBPB!R29+TO_CL!R29+TO_BNG!R29+TO_LBB!R29+TO_CPP!R29+TO_GTL!R29+TO_NSP!R29</f>
        <v>7.0877042132416168</v>
      </c>
      <c r="S29" s="10">
        <f>TO_EHG!S29+TO_CO!S29+TO_BF!S29+TO_GW!S29+TO_RPI!S29+TO_PF!S29+TO_BKBPB!S29+TO_CL!S29+TO_BNG!S29+TO_LBB!S29+TO_CPP!S29+TO_GTL!S29+TO_NSP!S29</f>
        <v>7.0877042132416168</v>
      </c>
      <c r="T29" s="10">
        <f>TO_EHG!T29+TO_CO!T29+TO_BF!T29+TO_GW!T29+TO_RPI!T29+TO_PF!T29+TO_BKBPB!T29+TO_CL!T29+TO_BNG!T29+TO_LBB!T29+TO_CPP!T29+TO_GTL!T29+TO_NSP!T29</f>
        <v>6.7168529664660364</v>
      </c>
      <c r="U29" s="10">
        <f>TO_EHG!U29+TO_CO!U29+TO_BF!U29+TO_GW!U29+TO_RPI!U29+TO_PF!U29+TO_BKBPB!U29+TO_CL!U29+TO_BNG!U29+TO_LBB!U29+TO_CPP!U29+TO_GTL!U29+TO_NSP!U29</f>
        <v>13.24582975064488</v>
      </c>
      <c r="V29" s="10">
        <f>TO_EHG!V29+TO_CO!V29+TO_BF!V29+TO_GW!V29+TO_RPI!V29+TO_PF!V29+TO_BKBPB!V29+TO_CL!V29+TO_BNG!V29+TO_LBB!V29+TO_CPP!V29+TO_GTL!V29+TO_NSP!V29</f>
        <v>25.129664660361129</v>
      </c>
      <c r="W29" s="10">
        <f>TO_EHG!W29+TO_CO!W29+TO_BF!W29+TO_GW!W29+TO_RPI!W29+TO_PF!W29+TO_BKBPB!W29+TO_CL!W29+TO_BNG!W29+TO_LBB!W29+TO_CPP!W29+TO_GTL!W29+TO_NSP!W29</f>
        <v>31.609114359415301</v>
      </c>
      <c r="X29" s="10">
        <f>TO_EHG!X29+TO_CO!X29+TO_BF!X29+TO_GW!X29+TO_RPI!X29+TO_PF!X29+TO_BKBPB!X29+TO_CL!X29+TO_BNG!X29+TO_LBB!X29+TO_CPP!X29+TO_GTL!X29+TO_NSP!X29</f>
        <v>29.168013757523639</v>
      </c>
    </row>
    <row r="30" spans="1:24" ht="11.25" customHeight="1" x14ac:dyDescent="0.2">
      <c r="A30" s="41" t="s">
        <v>49</v>
      </c>
      <c r="B30" s="9" t="s">
        <v>50</v>
      </c>
      <c r="C30" s="10">
        <f>TO_EHG!C30+TO_CO!C30+TO_BF!C30+TO_GW!C30+TO_RPI!C30+TO_PF!C30+TO_BKBPB!C30+TO_CL!C30+TO_BNG!C30+TO_LBB!C30+TO_CPP!C30+TO_GTL!C30+TO_NSP!C30</f>
        <v>307.08417884780738</v>
      </c>
      <c r="D30" s="10">
        <f>TO_EHG!D30+TO_CO!D30+TO_BF!D30+TO_GW!D30+TO_RPI!D30+TO_PF!D30+TO_BKBPB!D30+TO_CL!D30+TO_BNG!D30+TO_LBB!D30+TO_CPP!D30+TO_GTL!D30+TO_NSP!D30</f>
        <v>686.06096302665514</v>
      </c>
      <c r="E30" s="10">
        <f>TO_EHG!E30+TO_CO!E30+TO_BF!E30+TO_GW!E30+TO_RPI!E30+TO_PF!E30+TO_BKBPB!E30+TO_CL!E30+TO_BNG!E30+TO_LBB!E30+TO_CPP!E30+TO_GTL!E30+TO_NSP!E30</f>
        <v>0</v>
      </c>
      <c r="F30" s="10">
        <f>TO_EHG!F30+TO_CO!F30+TO_BF!F30+TO_GW!F30+TO_RPI!F30+TO_PF!F30+TO_BKBPB!F30+TO_CL!F30+TO_BNG!F30+TO_LBB!F30+TO_CPP!F30+TO_GTL!F30+TO_NSP!F30</f>
        <v>0</v>
      </c>
      <c r="G30" s="10">
        <f>TO_EHG!G30+TO_CO!G30+TO_BF!G30+TO_GW!G30+TO_RPI!G30+TO_PF!G30+TO_BKBPB!G30+TO_CL!G30+TO_BNG!G30+TO_LBB!G30+TO_CPP!G30+TO_GTL!G30+TO_NSP!G30</f>
        <v>0</v>
      </c>
      <c r="H30" s="10">
        <f>TO_EHG!H30+TO_CO!H30+TO_BF!H30+TO_GW!H30+TO_RPI!H30+TO_PF!H30+TO_BKBPB!H30+TO_CL!H30+TO_BNG!H30+TO_LBB!H30+TO_CPP!H30+TO_GTL!H30+TO_NSP!H30</f>
        <v>163.29896818572661</v>
      </c>
      <c r="I30" s="10">
        <f>TO_EHG!I30+TO_CO!I30+TO_BF!I30+TO_GW!I30+TO_RPI!I30+TO_PF!I30+TO_BKBPB!I30+TO_CL!I30+TO_BNG!I30+TO_LBB!I30+TO_CPP!I30+TO_GTL!I30+TO_NSP!I30</f>
        <v>254.70524505588989</v>
      </c>
      <c r="J30" s="10">
        <f>TO_EHG!J30+TO_CO!J30+TO_BF!J30+TO_GW!J30+TO_RPI!J30+TO_PF!J30+TO_BKBPB!J30+TO_CL!J30+TO_BNG!J30+TO_LBB!J30+TO_CPP!J30+TO_GTL!J30+TO_NSP!J30</f>
        <v>500.16715391229582</v>
      </c>
      <c r="K30" s="10">
        <f>TO_EHG!K30+TO_CO!K30+TO_BF!K30+TO_GW!K30+TO_RPI!K30+TO_PF!K30+TO_BKBPB!K30+TO_CL!K30+TO_BNG!K30+TO_LBB!K30+TO_CPP!K30+TO_GTL!K30+TO_NSP!K30</f>
        <v>573.08684436801377</v>
      </c>
      <c r="L30" s="10">
        <f>TO_EHG!L30+TO_CO!L30+TO_BF!L30+TO_GW!L30+TO_RPI!L30+TO_PF!L30+TO_BKBPB!L30+TO_CL!L30+TO_BNG!L30+TO_LBB!L30+TO_CPP!L30+TO_GTL!L30+TO_NSP!L30</f>
        <v>496.05907136715388</v>
      </c>
      <c r="M30" s="10">
        <f>TO_EHG!M30+TO_CO!M30+TO_BF!M30+TO_GW!M30+TO_RPI!M30+TO_PF!M30+TO_BKBPB!M30+TO_CL!M30+TO_BNG!M30+TO_LBB!M30+TO_CPP!M30+TO_GTL!M30+TO_NSP!M30</f>
        <v>578.22201203783311</v>
      </c>
      <c r="N30" s="10">
        <f>TO_EHG!N30+TO_CO!N30+TO_BF!N30+TO_GW!N30+TO_RPI!N30+TO_PF!N30+TO_BKBPB!N30+TO_CL!N30+TO_BNG!N30+TO_LBB!N30+TO_CPP!N30+TO_GTL!N30+TO_NSP!N30</f>
        <v>491.95090283748931</v>
      </c>
      <c r="O30" s="10">
        <f>TO_EHG!O30+TO_CO!O30+TO_BF!O30+TO_GW!O30+TO_RPI!O30+TO_PF!O30+TO_BKBPB!O30+TO_CL!O30+TO_BNG!O30+TO_LBB!O30+TO_CPP!O30+TO_GTL!O30+TO_NSP!O30</f>
        <v>441.62605331040407</v>
      </c>
      <c r="P30" s="10">
        <f>TO_EHG!P30+TO_CO!P30+TO_BF!P30+TO_GW!P30+TO_RPI!P30+TO_PF!P30+TO_BKBPB!P30+TO_CL!P30+TO_BNG!P30+TO_LBB!P30+TO_CPP!P30+TO_GTL!P30+TO_NSP!P30</f>
        <v>321.46268271711091</v>
      </c>
      <c r="Q30" s="10">
        <f>TO_EHG!Q30+TO_CO!Q30+TO_BF!Q30+TO_GW!Q30+TO_RPI!Q30+TO_PF!Q30+TO_BKBPB!Q30+TO_CL!Q30+TO_BNG!Q30+TO_LBB!Q30+TO_CPP!Q30+TO_GTL!Q30+TO_NSP!Q30</f>
        <v>505.30240756663801</v>
      </c>
      <c r="R30" s="10">
        <f>TO_EHG!R30+TO_CO!R30+TO_BF!R30+TO_GW!R30+TO_RPI!R30+TO_PF!R30+TO_BKBPB!R30+TO_CL!R30+TO_BNG!R30+TO_LBB!R30+TO_CPP!R30+TO_GTL!R30+TO_NSP!R30</f>
        <v>387.19312123817713</v>
      </c>
      <c r="S30" s="10">
        <f>TO_EHG!S30+TO_CO!S30+TO_BF!S30+TO_GW!S30+TO_RPI!S30+TO_PF!S30+TO_BKBPB!S30+TO_CL!S30+TO_BNG!S30+TO_LBB!S30+TO_CPP!S30+TO_GTL!S30+TO_NSP!S30</f>
        <v>43.135597592433363</v>
      </c>
      <c r="T30" s="10">
        <f>TO_EHG!T30+TO_CO!T30+TO_BF!T30+TO_GW!T30+TO_RPI!T30+TO_PF!T30+TO_BKBPB!T30+TO_CL!T30+TO_BNG!T30+TO_LBB!T30+TO_CPP!T30+TO_GTL!T30+TO_NSP!T30</f>
        <v>67.775236457437657</v>
      </c>
      <c r="U30" s="10">
        <f>TO_EHG!U30+TO_CO!U30+TO_BF!U30+TO_GW!U30+TO_RPI!U30+TO_PF!U30+TO_BKBPB!U30+TO_CL!U30+TO_BNG!U30+TO_LBB!U30+TO_CPP!U30+TO_GTL!U30+TO_NSP!U30</f>
        <v>67.784436801375747</v>
      </c>
      <c r="V30" s="10">
        <f>TO_EHG!V30+TO_CO!V30+TO_BF!V30+TO_GW!V30+TO_RPI!V30+TO_PF!V30+TO_BKBPB!V30+TO_CL!V30+TO_BNG!V30+TO_LBB!V30+TO_CPP!V30+TO_GTL!V30+TO_NSP!V30</f>
        <v>51.351848667239892</v>
      </c>
      <c r="W30" s="10">
        <f>TO_EHG!W30+TO_CO!W30+TO_BF!W30+TO_GW!W30+TO_RPI!W30+TO_PF!W30+TO_BKBPB!W30+TO_CL!W30+TO_BNG!W30+TO_LBB!W30+TO_CPP!W30+TO_GTL!W30+TO_NSP!W30</f>
        <v>34.919260533104037</v>
      </c>
      <c r="X30" s="10">
        <f>TO_EHG!X30+TO_CO!X30+TO_BF!X30+TO_GW!X30+TO_RPI!X30+TO_PF!X30+TO_BKBPB!X30+TO_CL!X30+TO_BNG!X30+TO_LBB!X30+TO_CPP!X30+TO_GTL!X30+TO_NSP!X30</f>
        <v>27.73000859845228</v>
      </c>
    </row>
    <row r="31" spans="1:24" ht="11.25" customHeight="1" x14ac:dyDescent="0.2">
      <c r="A31" s="41" t="s">
        <v>51</v>
      </c>
      <c r="B31" s="9" t="s">
        <v>52</v>
      </c>
      <c r="C31" s="10">
        <f>TO_EHG!C31+TO_CO!C31+TO_BF!C31+TO_GW!C31+TO_RPI!C31+TO_PF!C31+TO_BKBPB!C31+TO_CL!C31+TO_BNG!C31+TO_LBB!C31+TO_CPP!C31+TO_GTL!C31+TO_NSP!C31</f>
        <v>0</v>
      </c>
      <c r="D31" s="10">
        <f>TO_EHG!D31+TO_CO!D31+TO_BF!D31+TO_GW!D31+TO_RPI!D31+TO_PF!D31+TO_BKBPB!D31+TO_CL!D31+TO_BNG!D31+TO_LBB!D31+TO_CPP!D31+TO_GTL!D31+TO_NSP!D31</f>
        <v>0</v>
      </c>
      <c r="E31" s="10">
        <f>TO_EHG!E31+TO_CO!E31+TO_BF!E31+TO_GW!E31+TO_RPI!E31+TO_PF!E31+TO_BKBPB!E31+TO_CL!E31+TO_BNG!E31+TO_LBB!E31+TO_CPP!E31+TO_GTL!E31+TO_NSP!E31</f>
        <v>0</v>
      </c>
      <c r="F31" s="10">
        <f>TO_EHG!F31+TO_CO!F31+TO_BF!F31+TO_GW!F31+TO_RPI!F31+TO_PF!F31+TO_BKBPB!F31+TO_CL!F31+TO_BNG!F31+TO_LBB!F31+TO_CPP!F31+TO_GTL!F31+TO_NSP!F31</f>
        <v>0</v>
      </c>
      <c r="G31" s="10">
        <f>TO_EHG!G31+TO_CO!G31+TO_BF!G31+TO_GW!G31+TO_RPI!G31+TO_PF!G31+TO_BKBPB!G31+TO_CL!G31+TO_BNG!G31+TO_LBB!G31+TO_CPP!G31+TO_GTL!G31+TO_NSP!G31</f>
        <v>0</v>
      </c>
      <c r="H31" s="10">
        <f>TO_EHG!H31+TO_CO!H31+TO_BF!H31+TO_GW!H31+TO_RPI!H31+TO_PF!H31+TO_BKBPB!H31+TO_CL!H31+TO_BNG!H31+TO_LBB!H31+TO_CPP!H31+TO_GTL!H31+TO_NSP!H31</f>
        <v>57.860447119518483</v>
      </c>
      <c r="I31" s="10">
        <f>TO_EHG!I31+TO_CO!I31+TO_BF!I31+TO_GW!I31+TO_RPI!I31+TO_PF!I31+TO_BKBPB!I31+TO_CL!I31+TO_BNG!I31+TO_LBB!I31+TO_CPP!I31+TO_GTL!I31+TO_NSP!I31</f>
        <v>0</v>
      </c>
      <c r="J31" s="10">
        <f>TO_EHG!J31+TO_CO!J31+TO_BF!J31+TO_GW!J31+TO_RPI!J31+TO_PF!J31+TO_BKBPB!J31+TO_CL!J31+TO_BNG!J31+TO_LBB!J31+TO_CPP!J31+TO_GTL!J31+TO_NSP!J31</f>
        <v>0</v>
      </c>
      <c r="K31" s="10">
        <f>TO_EHG!K31+TO_CO!K31+TO_BF!K31+TO_GW!K31+TO_RPI!K31+TO_PF!K31+TO_BKBPB!K31+TO_CL!K31+TO_BNG!K31+TO_LBB!K31+TO_CPP!K31+TO_GTL!K31+TO_NSP!K31</f>
        <v>0</v>
      </c>
      <c r="L31" s="10">
        <f>TO_EHG!L31+TO_CO!L31+TO_BF!L31+TO_GW!L31+TO_RPI!L31+TO_PF!L31+TO_BKBPB!L31+TO_CL!L31+TO_BNG!L31+TO_LBB!L31+TO_CPP!L31+TO_GTL!L31+TO_NSP!L31</f>
        <v>0</v>
      </c>
      <c r="M31" s="10">
        <f>TO_EHG!M31+TO_CO!M31+TO_BF!M31+TO_GW!M31+TO_RPI!M31+TO_PF!M31+TO_BKBPB!M31+TO_CL!M31+TO_BNG!M31+TO_LBB!M31+TO_CPP!M31+TO_GTL!M31+TO_NSP!M31</f>
        <v>0</v>
      </c>
      <c r="N31" s="10">
        <f>TO_EHG!N31+TO_CO!N31+TO_BF!N31+TO_GW!N31+TO_RPI!N31+TO_PF!N31+TO_BKBPB!N31+TO_CL!N31+TO_BNG!N31+TO_LBB!N31+TO_CPP!N31+TO_GTL!N31+TO_NSP!N31</f>
        <v>0</v>
      </c>
      <c r="O31" s="10">
        <f>TO_EHG!O31+TO_CO!O31+TO_BF!O31+TO_GW!O31+TO_RPI!O31+TO_PF!O31+TO_BKBPB!O31+TO_CL!O31+TO_BNG!O31+TO_LBB!O31+TO_CPP!O31+TO_GTL!O31+TO_NSP!O31</f>
        <v>0</v>
      </c>
      <c r="P31" s="10">
        <f>TO_EHG!P31+TO_CO!P31+TO_BF!P31+TO_GW!P31+TO_RPI!P31+TO_PF!P31+TO_BKBPB!P31+TO_CL!P31+TO_BNG!P31+TO_LBB!P31+TO_CPP!P31+TO_GTL!P31+TO_NSP!P31</f>
        <v>0</v>
      </c>
      <c r="Q31" s="10">
        <f>TO_EHG!Q31+TO_CO!Q31+TO_BF!Q31+TO_GW!Q31+TO_RPI!Q31+TO_PF!Q31+TO_BKBPB!Q31+TO_CL!Q31+TO_BNG!Q31+TO_LBB!Q31+TO_CPP!Q31+TO_GTL!Q31+TO_NSP!Q31</f>
        <v>0</v>
      </c>
      <c r="R31" s="10">
        <f>TO_EHG!R31+TO_CO!R31+TO_BF!R31+TO_GW!R31+TO_RPI!R31+TO_PF!R31+TO_BKBPB!R31+TO_CL!R31+TO_BNG!R31+TO_LBB!R31+TO_CPP!R31+TO_GTL!R31+TO_NSP!R31</f>
        <v>0</v>
      </c>
      <c r="S31" s="10">
        <f>TO_EHG!S31+TO_CO!S31+TO_BF!S31+TO_GW!S31+TO_RPI!S31+TO_PF!S31+TO_BKBPB!S31+TO_CL!S31+TO_BNG!S31+TO_LBB!S31+TO_CPP!S31+TO_GTL!S31+TO_NSP!S31</f>
        <v>0</v>
      </c>
      <c r="T31" s="10">
        <f>TO_EHG!T31+TO_CO!T31+TO_BF!T31+TO_GW!T31+TO_RPI!T31+TO_PF!T31+TO_BKBPB!T31+TO_CL!T31+TO_BNG!T31+TO_LBB!T31+TO_CPP!T31+TO_GTL!T31+TO_NSP!T31</f>
        <v>0</v>
      </c>
      <c r="U31" s="10">
        <f>TO_EHG!U31+TO_CO!U31+TO_BF!U31+TO_GW!U31+TO_RPI!U31+TO_PF!U31+TO_BKBPB!U31+TO_CL!U31+TO_BNG!U31+TO_LBB!U31+TO_CPP!U31+TO_GTL!U31+TO_NSP!U31</f>
        <v>0</v>
      </c>
      <c r="V31" s="10">
        <f>TO_EHG!V31+TO_CO!V31+TO_BF!V31+TO_GW!V31+TO_RPI!V31+TO_PF!V31+TO_BKBPB!V31+TO_CL!V31+TO_BNG!V31+TO_LBB!V31+TO_CPP!V31+TO_GTL!V31+TO_NSP!V31</f>
        <v>0</v>
      </c>
      <c r="W31" s="10">
        <f>TO_EHG!W31+TO_CO!W31+TO_BF!W31+TO_GW!W31+TO_RPI!W31+TO_PF!W31+TO_BKBPB!W31+TO_CL!W31+TO_BNG!W31+TO_LBB!W31+TO_CPP!W31+TO_GTL!W31+TO_NSP!W31</f>
        <v>0</v>
      </c>
      <c r="X31" s="10">
        <f>TO_EHG!X31+TO_CO!X31+TO_BF!X31+TO_GW!X31+TO_RPI!X31+TO_PF!X31+TO_BKBPB!X31+TO_CL!X31+TO_BNG!X31+TO_LBB!X31+TO_CPP!X31+TO_GTL!X31+TO_NSP!X31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TO_EHG!C32+TO_CO!C32+TO_BF!C32+TO_GW!C32+TO_RPI!C32+TO_PF!C32+TO_BKBPB!C32+TO_CL!C32+TO_BNG!C32+TO_LBB!C32+TO_CPP!C32+TO_GTL!C32+TO_NSP!C32</f>
        <v>0</v>
      </c>
      <c r="D32" s="10">
        <f>TO_EHG!D32+TO_CO!D32+TO_BF!D32+TO_GW!D32+TO_RPI!D32+TO_PF!D32+TO_BKBPB!D32+TO_CL!D32+TO_BNG!D32+TO_LBB!D32+TO_CPP!D32+TO_GTL!D32+TO_NSP!D32</f>
        <v>0</v>
      </c>
      <c r="E32" s="10">
        <f>TO_EHG!E32+TO_CO!E32+TO_BF!E32+TO_GW!E32+TO_RPI!E32+TO_PF!E32+TO_BKBPB!E32+TO_CL!E32+TO_BNG!E32+TO_LBB!E32+TO_CPP!E32+TO_GTL!E32+TO_NSP!E32</f>
        <v>0</v>
      </c>
      <c r="F32" s="10">
        <f>TO_EHG!F32+TO_CO!F32+TO_BF!F32+TO_GW!F32+TO_RPI!F32+TO_PF!F32+TO_BKBPB!F32+TO_CL!F32+TO_BNG!F32+TO_LBB!F32+TO_CPP!F32+TO_GTL!F32+TO_NSP!F32</f>
        <v>0</v>
      </c>
      <c r="G32" s="10">
        <f>TO_EHG!G32+TO_CO!G32+TO_BF!G32+TO_GW!G32+TO_RPI!G32+TO_PF!G32+TO_BKBPB!G32+TO_CL!G32+TO_BNG!G32+TO_LBB!G32+TO_CPP!G32+TO_GTL!G32+TO_NSP!G32</f>
        <v>0</v>
      </c>
      <c r="H32" s="10">
        <f>TO_EHG!H32+TO_CO!H32+TO_BF!H32+TO_GW!H32+TO_RPI!H32+TO_PF!H32+TO_BKBPB!H32+TO_CL!H32+TO_BNG!H32+TO_LBB!H32+TO_CPP!H32+TO_GTL!H32+TO_NSP!H32</f>
        <v>0</v>
      </c>
      <c r="I32" s="10">
        <f>TO_EHG!I32+TO_CO!I32+TO_BF!I32+TO_GW!I32+TO_RPI!I32+TO_PF!I32+TO_BKBPB!I32+TO_CL!I32+TO_BNG!I32+TO_LBB!I32+TO_CPP!I32+TO_GTL!I32+TO_NSP!I32</f>
        <v>0</v>
      </c>
      <c r="J32" s="10">
        <f>TO_EHG!J32+TO_CO!J32+TO_BF!J32+TO_GW!J32+TO_RPI!J32+TO_PF!J32+TO_BKBPB!J32+TO_CL!J32+TO_BNG!J32+TO_LBB!J32+TO_CPP!J32+TO_GTL!J32+TO_NSP!J32</f>
        <v>16.241530524505588</v>
      </c>
      <c r="K32" s="10">
        <f>TO_EHG!K32+TO_CO!K32+TO_BF!K32+TO_GW!K32+TO_RPI!K32+TO_PF!K32+TO_BKBPB!K32+TO_CL!K32+TO_BNG!K32+TO_LBB!K32+TO_CPP!K32+TO_GTL!K32+TO_NSP!K32</f>
        <v>39.58873602751504</v>
      </c>
      <c r="L32" s="10">
        <f>TO_EHG!L32+TO_CO!L32+TO_BF!L32+TO_GW!L32+TO_RPI!L32+TO_PF!L32+TO_BKBPB!L32+TO_CL!L32+TO_BNG!L32+TO_LBB!L32+TO_CPP!L32+TO_GTL!L32+TO_NSP!L32</f>
        <v>49.739638865004302</v>
      </c>
      <c r="M32" s="10">
        <f>TO_EHG!M32+TO_CO!M32+TO_BF!M32+TO_GW!M32+TO_RPI!M32+TO_PF!M32+TO_BKBPB!M32+TO_CL!M32+TO_BNG!M32+TO_LBB!M32+TO_CPP!M32+TO_GTL!M32+TO_NSP!M32</f>
        <v>46.694411006018917</v>
      </c>
      <c r="N32" s="10">
        <f>TO_EHG!N32+TO_CO!N32+TO_BF!N32+TO_GW!N32+TO_RPI!N32+TO_PF!N32+TO_BKBPB!N32+TO_CL!N32+TO_BNG!N32+TO_LBB!N32+TO_CPP!N32+TO_GTL!N32+TO_NSP!N32</f>
        <v>49.739638865004302</v>
      </c>
      <c r="O32" s="10">
        <f>TO_EHG!O32+TO_CO!O32+TO_BF!O32+TO_GW!O32+TO_RPI!O32+TO_PF!O32+TO_BKBPB!O32+TO_CL!O32+TO_BNG!O32+TO_LBB!O32+TO_CPP!O32+TO_GTL!O32+TO_NSP!O32</f>
        <v>56.176526225279453</v>
      </c>
      <c r="P32" s="10">
        <f>TO_EHG!P32+TO_CO!P32+TO_BF!P32+TO_GW!P32+TO_RPI!P32+TO_PF!P32+TO_BKBPB!P32+TO_CL!P32+TO_BNG!P32+TO_LBB!P32+TO_CPP!P32+TO_GTL!P32+TO_NSP!P32</f>
        <v>74.519948409286329</v>
      </c>
      <c r="Q32" s="10">
        <f>TO_EHG!Q32+TO_CO!Q32+TO_BF!Q32+TO_GW!Q32+TO_RPI!Q32+TO_PF!Q32+TO_BKBPB!Q32+TO_CL!Q32+TO_BNG!Q32+TO_LBB!Q32+TO_CPP!Q32+TO_GTL!Q32+TO_NSP!Q32</f>
        <v>90.570335339638859</v>
      </c>
      <c r="R32" s="10">
        <f>TO_EHG!R32+TO_CO!R32+TO_BF!R32+TO_GW!R32+TO_RPI!R32+TO_PF!R32+TO_BKBPB!R32+TO_CL!R32+TO_BNG!R32+TO_LBB!R32+TO_CPP!R32+TO_GTL!R32+TO_NSP!R32</f>
        <v>88.277472055030088</v>
      </c>
      <c r="S32" s="10">
        <f>TO_EHG!S32+TO_CO!S32+TO_BF!S32+TO_GW!S32+TO_RPI!S32+TO_PF!S32+TO_BKBPB!S32+TO_CL!S32+TO_BNG!S32+TO_LBB!S32+TO_CPP!S32+TO_GTL!S32+TO_NSP!S32</f>
        <v>102.03499570077381</v>
      </c>
      <c r="T32" s="10">
        <f>TO_EHG!T32+TO_CO!T32+TO_BF!T32+TO_GW!T32+TO_RPI!T32+TO_PF!T32+TO_BKBPB!T32+TO_CL!T32+TO_BNG!T32+TO_LBB!T32+TO_CPP!T32+TO_GTL!T32+TO_NSP!T32</f>
        <v>84.838091143594156</v>
      </c>
      <c r="U32" s="10">
        <f>TO_EHG!U32+TO_CO!U32+TO_BF!U32+TO_GW!U32+TO_RPI!U32+TO_PF!U32+TO_BKBPB!U32+TO_CL!U32+TO_BNG!U32+TO_LBB!U32+TO_CPP!U32+TO_GTL!U32+TO_NSP!U32</f>
        <v>75.666380051590707</v>
      </c>
      <c r="V32" s="10">
        <f>TO_EHG!V32+TO_CO!V32+TO_BF!V32+TO_GW!V32+TO_RPI!V32+TO_PF!V32+TO_BKBPB!V32+TO_CL!V32+TO_BNG!V32+TO_LBB!V32+TO_CPP!V32+TO_GTL!V32+TO_NSP!V32</f>
        <v>88.277472055030088</v>
      </c>
      <c r="W32" s="10">
        <f>TO_EHG!W32+TO_CO!W32+TO_BF!W32+TO_GW!W32+TO_RPI!W32+TO_PF!W32+TO_BKBPB!W32+TO_CL!W32+TO_BNG!W32+TO_LBB!W32+TO_CPP!W32+TO_GTL!W32+TO_NSP!W32</f>
        <v>96.302665520206361</v>
      </c>
      <c r="X32" s="10">
        <f>TO_EHG!X32+TO_CO!X32+TO_BF!X32+TO_GW!X32+TO_RPI!X32+TO_PF!X32+TO_BKBPB!X32+TO_CL!X32+TO_BNG!X32+TO_LBB!X32+TO_CPP!X32+TO_GTL!X32+TO_NSP!X32</f>
        <v>73.946689595872741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11259.766294067065</v>
      </c>
      <c r="D33" s="29">
        <f t="shared" si="18"/>
        <v>12374.49363714531</v>
      </c>
      <c r="E33" s="29">
        <f t="shared" si="18"/>
        <v>13564.911263972483</v>
      </c>
      <c r="F33" s="29">
        <f t="shared" si="18"/>
        <v>12375.9864144454</v>
      </c>
      <c r="G33" s="29">
        <f t="shared" si="18"/>
        <v>13426.98220120378</v>
      </c>
      <c r="H33" s="29">
        <f t="shared" si="18"/>
        <v>15405.701547721412</v>
      </c>
      <c r="I33" s="29">
        <f t="shared" si="18"/>
        <v>15042.356921754083</v>
      </c>
      <c r="J33" s="29">
        <f t="shared" si="18"/>
        <v>14746.430094582975</v>
      </c>
      <c r="K33" s="29">
        <f t="shared" si="18"/>
        <v>14971.879879621669</v>
      </c>
      <c r="L33" s="29">
        <f t="shared" si="18"/>
        <v>13141.413413585555</v>
      </c>
      <c r="M33" s="29">
        <f t="shared" si="18"/>
        <v>12057.70343938091</v>
      </c>
      <c r="N33" s="29">
        <f t="shared" si="18"/>
        <v>11502.893379191744</v>
      </c>
      <c r="O33" s="29">
        <f t="shared" si="18"/>
        <v>10539.806018916597</v>
      </c>
      <c r="P33" s="29">
        <f t="shared" si="18"/>
        <v>10725.472141014618</v>
      </c>
      <c r="Q33" s="29">
        <f t="shared" si="18"/>
        <v>12486.925365434221</v>
      </c>
      <c r="R33" s="29">
        <f t="shared" si="18"/>
        <v>12233.571367153912</v>
      </c>
      <c r="S33" s="29">
        <f t="shared" si="18"/>
        <v>12564.173086844365</v>
      </c>
      <c r="T33" s="29">
        <f t="shared" si="18"/>
        <v>12865.102235597591</v>
      </c>
      <c r="U33" s="29">
        <f t="shared" si="18"/>
        <v>13014.309630266549</v>
      </c>
      <c r="V33" s="29">
        <f t="shared" si="18"/>
        <v>13777.265778159932</v>
      </c>
      <c r="W33" s="29">
        <f t="shared" si="18"/>
        <v>12064.920034393808</v>
      </c>
      <c r="X33" s="29">
        <f t="shared" ref="X33" si="19">SUM(X34:X50)</f>
        <v>11442.248065348236</v>
      </c>
    </row>
    <row r="34" spans="1:24" ht="11.25" customHeight="1" x14ac:dyDescent="0.2">
      <c r="A34" s="41" t="s">
        <v>55</v>
      </c>
      <c r="B34" s="9" t="s">
        <v>56</v>
      </c>
      <c r="C34" s="10">
        <f>TO_EHG!C34+TO_CO!C34+TO_BF!C34+TO_GW!C34+TO_RPI!C34+TO_PF!C34+TO_BKBPB!C34+TO_CL!C34+TO_BNG!C34+TO_LBB!C34+TO_CPP!C34+TO_GTL!C34+TO_NSP!C34</f>
        <v>868.98108340498709</v>
      </c>
      <c r="D34" s="10">
        <f>TO_EHG!D34+TO_CO!D34+TO_BF!D34+TO_GW!D34+TO_RPI!D34+TO_PF!D34+TO_BKBPB!D34+TO_CL!D34+TO_BNG!D34+TO_LBB!D34+TO_CPP!D34+TO_GTL!D34+TO_NSP!D34</f>
        <v>995.48581255374029</v>
      </c>
      <c r="E34" s="10">
        <f>TO_EHG!E34+TO_CO!E34+TO_BF!E34+TO_GW!E34+TO_RPI!E34+TO_PF!E34+TO_BKBPB!E34+TO_CL!E34+TO_BNG!E34+TO_LBB!E34+TO_CPP!E34+TO_GTL!E34+TO_NSP!E34</f>
        <v>892.62682717110908</v>
      </c>
      <c r="F34" s="10">
        <f>TO_EHG!F34+TO_CO!F34+TO_BF!F34+TO_GW!F34+TO_RPI!F34+TO_PF!F34+TO_BKBPB!F34+TO_CL!F34+TO_BNG!F34+TO_LBB!F34+TO_CPP!F34+TO_GTL!F34+TO_NSP!F34</f>
        <v>1074.6990541702489</v>
      </c>
      <c r="G34" s="10">
        <f>TO_EHG!G34+TO_CO!G34+TO_BF!G34+TO_GW!G34+TO_RPI!G34+TO_PF!G34+TO_BKBPB!G34+TO_CL!G34+TO_BNG!G34+TO_LBB!G34+TO_CPP!G34+TO_GTL!G34+TO_NSP!G34</f>
        <v>1244.9484092863279</v>
      </c>
      <c r="H34" s="10">
        <f>TO_EHG!H34+TO_CO!H34+TO_BF!H34+TO_GW!H34+TO_RPI!H34+TO_PF!H34+TO_BKBPB!H34+TO_CL!H34+TO_BNG!H34+TO_LBB!H34+TO_CPP!H34+TO_GTL!H34+TO_NSP!H34</f>
        <v>1244.0105760963031</v>
      </c>
      <c r="I34" s="10">
        <f>TO_EHG!I34+TO_CO!I34+TO_BF!I34+TO_GW!I34+TO_RPI!I34+TO_PF!I34+TO_BKBPB!I34+TO_CL!I34+TO_BNG!I34+TO_LBB!I34+TO_CPP!I34+TO_GTL!I34+TO_NSP!I34</f>
        <v>1173.9500429922609</v>
      </c>
      <c r="J34" s="10">
        <f>TO_EHG!J34+TO_CO!J34+TO_BF!J34+TO_GW!J34+TO_RPI!J34+TO_PF!J34+TO_BKBPB!J34+TO_CL!J34+TO_BNG!J34+TO_LBB!J34+TO_CPP!J34+TO_GTL!J34+TO_NSP!J34</f>
        <v>1039.358211521926</v>
      </c>
      <c r="K34" s="10">
        <f>TO_EHG!K34+TO_CO!K34+TO_BF!K34+TO_GW!K34+TO_RPI!K34+TO_PF!K34+TO_BKBPB!K34+TO_CL!K34+TO_BNG!K34+TO_LBB!K34+TO_CPP!K34+TO_GTL!K34+TO_NSP!K34</f>
        <v>1152.103783319003</v>
      </c>
      <c r="L34" s="10">
        <f>TO_EHG!L34+TO_CO!L34+TO_BF!L34+TO_GW!L34+TO_RPI!L34+TO_PF!L34+TO_BKBPB!L34+TO_CL!L34+TO_BNG!L34+TO_LBB!L34+TO_CPP!L34+TO_GTL!L34+TO_NSP!L34</f>
        <v>1044.0221840068789</v>
      </c>
      <c r="M34" s="10">
        <f>TO_EHG!M34+TO_CO!M34+TO_BF!M34+TO_GW!M34+TO_RPI!M34+TO_PF!M34+TO_BKBPB!M34+TO_CL!M34+TO_BNG!M34+TO_LBB!M34+TO_CPP!M34+TO_GTL!M34+TO_NSP!M34</f>
        <v>949.73826311263963</v>
      </c>
      <c r="N34" s="10">
        <f>TO_EHG!N34+TO_CO!N34+TO_BF!N34+TO_GW!N34+TO_RPI!N34+TO_PF!N34+TO_BKBPB!N34+TO_CL!N34+TO_BNG!N34+TO_LBB!N34+TO_CPP!N34+TO_GTL!N34+TO_NSP!N34</f>
        <v>900.29664660361141</v>
      </c>
      <c r="O34" s="10">
        <f>TO_EHG!O34+TO_CO!O34+TO_BF!O34+TO_GW!O34+TO_RPI!O34+TO_PF!O34+TO_BKBPB!O34+TO_CL!O34+TO_BNG!O34+TO_LBB!O34+TO_CPP!O34+TO_GTL!O34+TO_NSP!O34</f>
        <v>804.86294067067922</v>
      </c>
      <c r="P34" s="10">
        <f>TO_EHG!P34+TO_CO!P34+TO_BF!P34+TO_GW!P34+TO_RPI!P34+TO_PF!P34+TO_BKBPB!P34+TO_CL!P34+TO_BNG!P34+TO_LBB!P34+TO_CPP!P34+TO_GTL!P34+TO_NSP!P34</f>
        <v>818.66053310404129</v>
      </c>
      <c r="Q34" s="10">
        <f>TO_EHG!Q34+TO_CO!Q34+TO_BF!Q34+TO_GW!Q34+TO_RPI!Q34+TO_PF!Q34+TO_BKBPB!Q34+TO_CL!Q34+TO_BNG!Q34+TO_LBB!Q34+TO_CPP!Q34+TO_GTL!Q34+TO_NSP!Q34</f>
        <v>861.2032674118658</v>
      </c>
      <c r="R34" s="10">
        <f>TO_EHG!R34+TO_CO!R34+TO_BF!R34+TO_GW!R34+TO_RPI!R34+TO_PF!R34+TO_BKBPB!R34+TO_CL!R34+TO_BNG!R34+TO_LBB!R34+TO_CPP!R34+TO_GTL!R34+TO_NSP!R34</f>
        <v>843.95623387790181</v>
      </c>
      <c r="S34" s="10">
        <f>TO_EHG!S34+TO_CO!S34+TO_BF!S34+TO_GW!S34+TO_RPI!S34+TO_PF!S34+TO_BKBPB!S34+TO_CL!S34+TO_BNG!S34+TO_LBB!S34+TO_CPP!S34+TO_GTL!S34+TO_NSP!S34</f>
        <v>904.89587274290625</v>
      </c>
      <c r="T34" s="10">
        <f>TO_EHG!T34+TO_CO!T34+TO_BF!T34+TO_GW!T34+TO_RPI!T34+TO_PF!T34+TO_BKBPB!T34+TO_CL!T34+TO_BNG!T34+TO_LBB!T34+TO_CPP!T34+TO_GTL!T34+TO_NSP!T34</f>
        <v>900.52588134135851</v>
      </c>
      <c r="U34" s="10">
        <f>TO_EHG!U34+TO_CO!U34+TO_BF!U34+TO_GW!U34+TO_RPI!U34+TO_PF!U34+TO_BKBPB!U34+TO_CL!U34+TO_BNG!U34+TO_LBB!U34+TO_CPP!U34+TO_GTL!U34+TO_NSP!U34</f>
        <v>905.53869303525369</v>
      </c>
      <c r="V34" s="10">
        <f>TO_EHG!V34+TO_CO!V34+TO_BF!V34+TO_GW!V34+TO_RPI!V34+TO_PF!V34+TO_BKBPB!V34+TO_CL!V34+TO_BNG!V34+TO_LBB!V34+TO_CPP!V34+TO_GTL!V34+TO_NSP!V34</f>
        <v>968.21315563198618</v>
      </c>
      <c r="W34" s="10">
        <f>TO_EHG!W34+TO_CO!W34+TO_BF!W34+TO_GW!W34+TO_RPI!W34+TO_PF!W34+TO_BKBPB!W34+TO_CL!W34+TO_BNG!W34+TO_LBB!W34+TO_CPP!W34+TO_GTL!W34+TO_NSP!W34</f>
        <v>835.16113499570076</v>
      </c>
      <c r="X34" s="10">
        <f>TO_EHG!X34+TO_CO!X34+TO_BF!X34+TO_GW!X34+TO_RPI!X34+TO_PF!X34+TO_BKBPB!X34+TO_CL!X34+TO_BNG!X34+TO_LBB!X34+TO_CPP!X34+TO_GTL!X34+TO_NSP!X34</f>
        <v>799.96603611349951</v>
      </c>
    </row>
    <row r="35" spans="1:24" ht="11.25" customHeight="1" x14ac:dyDescent="0.2">
      <c r="A35" s="41" t="s">
        <v>57</v>
      </c>
      <c r="B35" s="9" t="s">
        <v>58</v>
      </c>
      <c r="C35" s="10">
        <f>TO_EHG!C35+TO_CO!C35+TO_BF!C35+TO_GW!C35+TO_RPI!C35+TO_PF!C35+TO_BKBPB!C35+TO_CL!C35+TO_BNG!C35+TO_LBB!C35+TO_CPP!C35+TO_GTL!C35+TO_NSP!C35</f>
        <v>0</v>
      </c>
      <c r="D35" s="10">
        <f>TO_EHG!D35+TO_CO!D35+TO_BF!D35+TO_GW!D35+TO_RPI!D35+TO_PF!D35+TO_BKBPB!D35+TO_CL!D35+TO_BNG!D35+TO_LBB!D35+TO_CPP!D35+TO_GTL!D35+TO_NSP!D35</f>
        <v>0</v>
      </c>
      <c r="E35" s="10">
        <f>TO_EHG!E35+TO_CO!E35+TO_BF!E35+TO_GW!E35+TO_RPI!E35+TO_PF!E35+TO_BKBPB!E35+TO_CL!E35+TO_BNG!E35+TO_LBB!E35+TO_CPP!E35+TO_GTL!E35+TO_NSP!E35</f>
        <v>0</v>
      </c>
      <c r="F35" s="10">
        <f>TO_EHG!F35+TO_CO!F35+TO_BF!F35+TO_GW!F35+TO_RPI!F35+TO_PF!F35+TO_BKBPB!F35+TO_CL!F35+TO_BNG!F35+TO_LBB!F35+TO_CPP!F35+TO_GTL!F35+TO_NSP!F35</f>
        <v>0</v>
      </c>
      <c r="G35" s="10">
        <f>TO_EHG!G35+TO_CO!G35+TO_BF!G35+TO_GW!G35+TO_RPI!G35+TO_PF!G35+TO_BKBPB!G35+TO_CL!G35+TO_BNG!G35+TO_LBB!G35+TO_CPP!G35+TO_GTL!G35+TO_NSP!G35</f>
        <v>0</v>
      </c>
      <c r="H35" s="10">
        <f>TO_EHG!H35+TO_CO!H35+TO_BF!H35+TO_GW!H35+TO_RPI!H35+TO_PF!H35+TO_BKBPB!H35+TO_CL!H35+TO_BNG!H35+TO_LBB!H35+TO_CPP!H35+TO_GTL!H35+TO_NSP!H35</f>
        <v>0</v>
      </c>
      <c r="I35" s="10">
        <f>TO_EHG!I35+TO_CO!I35+TO_BF!I35+TO_GW!I35+TO_RPI!I35+TO_PF!I35+TO_BKBPB!I35+TO_CL!I35+TO_BNG!I35+TO_LBB!I35+TO_CPP!I35+TO_GTL!I35+TO_NSP!I35</f>
        <v>0</v>
      </c>
      <c r="J35" s="10">
        <f>TO_EHG!J35+TO_CO!J35+TO_BF!J35+TO_GW!J35+TO_RPI!J35+TO_PF!J35+TO_BKBPB!J35+TO_CL!J35+TO_BNG!J35+TO_LBB!J35+TO_CPP!J35+TO_GTL!J35+TO_NSP!J35</f>
        <v>0</v>
      </c>
      <c r="K35" s="10">
        <f>TO_EHG!K35+TO_CO!K35+TO_BF!K35+TO_GW!K35+TO_RPI!K35+TO_PF!K35+TO_BKBPB!K35+TO_CL!K35+TO_BNG!K35+TO_LBB!K35+TO_CPP!K35+TO_GTL!K35+TO_NSP!K35</f>
        <v>0</v>
      </c>
      <c r="L35" s="10">
        <f>TO_EHG!L35+TO_CO!L35+TO_BF!L35+TO_GW!L35+TO_RPI!L35+TO_PF!L35+TO_BKBPB!L35+TO_CL!L35+TO_BNG!L35+TO_LBB!L35+TO_CPP!L35+TO_GTL!L35+TO_NSP!L35</f>
        <v>0</v>
      </c>
      <c r="M35" s="10">
        <f>TO_EHG!M35+TO_CO!M35+TO_BF!M35+TO_GW!M35+TO_RPI!M35+TO_PF!M35+TO_BKBPB!M35+TO_CL!M35+TO_BNG!M35+TO_LBB!M35+TO_CPP!M35+TO_GTL!M35+TO_NSP!M35</f>
        <v>0</v>
      </c>
      <c r="N35" s="10">
        <f>TO_EHG!N35+TO_CO!N35+TO_BF!N35+TO_GW!N35+TO_RPI!N35+TO_PF!N35+TO_BKBPB!N35+TO_CL!N35+TO_BNG!N35+TO_LBB!N35+TO_CPP!N35+TO_GTL!N35+TO_NSP!N35</f>
        <v>0</v>
      </c>
      <c r="O35" s="10">
        <f>TO_EHG!O35+TO_CO!O35+TO_BF!O35+TO_GW!O35+TO_RPI!O35+TO_PF!O35+TO_BKBPB!O35+TO_CL!O35+TO_BNG!O35+TO_LBB!O35+TO_CPP!O35+TO_GTL!O35+TO_NSP!O35</f>
        <v>0</v>
      </c>
      <c r="P35" s="10">
        <f>TO_EHG!P35+TO_CO!P35+TO_BF!P35+TO_GW!P35+TO_RPI!P35+TO_PF!P35+TO_BKBPB!P35+TO_CL!P35+TO_BNG!P35+TO_LBB!P35+TO_CPP!P35+TO_GTL!P35+TO_NSP!P35</f>
        <v>0</v>
      </c>
      <c r="Q35" s="10">
        <f>TO_EHG!Q35+TO_CO!Q35+TO_BF!Q35+TO_GW!Q35+TO_RPI!Q35+TO_PF!Q35+TO_BKBPB!Q35+TO_CL!Q35+TO_BNG!Q35+TO_LBB!Q35+TO_CPP!Q35+TO_GTL!Q35+TO_NSP!Q35</f>
        <v>0</v>
      </c>
      <c r="R35" s="10">
        <f>TO_EHG!R35+TO_CO!R35+TO_BF!R35+TO_GW!R35+TO_RPI!R35+TO_PF!R35+TO_BKBPB!R35+TO_CL!R35+TO_BNG!R35+TO_LBB!R35+TO_CPP!R35+TO_GTL!R35+TO_NSP!R35</f>
        <v>0</v>
      </c>
      <c r="S35" s="10">
        <f>TO_EHG!S35+TO_CO!S35+TO_BF!S35+TO_GW!S35+TO_RPI!S35+TO_PF!S35+TO_BKBPB!S35+TO_CL!S35+TO_BNG!S35+TO_LBB!S35+TO_CPP!S35+TO_GTL!S35+TO_NSP!S35</f>
        <v>0</v>
      </c>
      <c r="T35" s="10">
        <f>TO_EHG!T35+TO_CO!T35+TO_BF!T35+TO_GW!T35+TO_RPI!T35+TO_PF!T35+TO_BKBPB!T35+TO_CL!T35+TO_BNG!T35+TO_LBB!T35+TO_CPP!T35+TO_GTL!T35+TO_NSP!T35</f>
        <v>0</v>
      </c>
      <c r="U35" s="10">
        <f>TO_EHG!U35+TO_CO!U35+TO_BF!U35+TO_GW!U35+TO_RPI!U35+TO_PF!U35+TO_BKBPB!U35+TO_CL!U35+TO_BNG!U35+TO_LBB!U35+TO_CPP!U35+TO_GTL!U35+TO_NSP!U35</f>
        <v>0</v>
      </c>
      <c r="V35" s="10">
        <f>TO_EHG!V35+TO_CO!V35+TO_BF!V35+TO_GW!V35+TO_RPI!V35+TO_PF!V35+TO_BKBPB!V35+TO_CL!V35+TO_BNG!V35+TO_LBB!V35+TO_CPP!V35+TO_GTL!V35+TO_NSP!V35</f>
        <v>0</v>
      </c>
      <c r="W35" s="10">
        <f>TO_EHG!W35+TO_CO!W35+TO_BF!W35+TO_GW!W35+TO_RPI!W35+TO_PF!W35+TO_BKBPB!W35+TO_CL!W35+TO_BNG!W35+TO_LBB!W35+TO_CPP!W35+TO_GTL!W35+TO_NSP!W35</f>
        <v>0</v>
      </c>
      <c r="X35" s="10">
        <f>TO_EHG!X35+TO_CO!X35+TO_BF!X35+TO_GW!X35+TO_RPI!X35+TO_PF!X35+TO_BKBPB!X35+TO_CL!X35+TO_BNG!X35+TO_LBB!X35+TO_CPP!X35+TO_GTL!X35+TO_NSP!X35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TO_EHG!C36+TO_CO!C36+TO_BF!C36+TO_GW!C36+TO_RPI!C36+TO_PF!C36+TO_BKBPB!C36+TO_CL!C36+TO_BNG!C36+TO_LBB!C36+TO_CPP!C36+TO_GTL!C36+TO_NSP!C36</f>
        <v>373.94428202923473</v>
      </c>
      <c r="D36" s="10">
        <f>TO_EHG!D36+TO_CO!D36+TO_BF!D36+TO_GW!D36+TO_RPI!D36+TO_PF!D36+TO_BKBPB!D36+TO_CL!D36+TO_BNG!D36+TO_LBB!D36+TO_CPP!D36+TO_GTL!D36+TO_NSP!D36</f>
        <v>367.16586414445402</v>
      </c>
      <c r="E36" s="10">
        <f>TO_EHG!E36+TO_CO!E36+TO_BF!E36+TO_GW!E36+TO_RPI!E36+TO_PF!E36+TO_BKBPB!E36+TO_CL!E36+TO_BNG!E36+TO_LBB!E36+TO_CPP!E36+TO_GTL!E36+TO_NSP!E36</f>
        <v>388.63095442820293</v>
      </c>
      <c r="F36" s="10">
        <f>TO_EHG!F36+TO_CO!F36+TO_BF!F36+TO_GW!F36+TO_RPI!F36+TO_PF!F36+TO_BKBPB!F36+TO_CL!F36+TO_BNG!F36+TO_LBB!F36+TO_CPP!F36+TO_GTL!F36+TO_NSP!F36</f>
        <v>369.42536543422187</v>
      </c>
      <c r="G36" s="10">
        <f>TO_EHG!G36+TO_CO!G36+TO_BF!G36+TO_GW!G36+TO_RPI!G36+TO_PF!G36+TO_BKBPB!G36+TO_CL!G36+TO_BNG!G36+TO_LBB!G36+TO_CPP!G36+TO_GTL!G36+TO_NSP!G36</f>
        <v>413.48521066208082</v>
      </c>
      <c r="H36" s="10">
        <f>TO_EHG!H36+TO_CO!H36+TO_BF!H36+TO_GW!H36+TO_RPI!H36+TO_PF!H36+TO_BKBPB!H36+TO_CL!H36+TO_BNG!H36+TO_LBB!H36+TO_CPP!H36+TO_GTL!H36+TO_NSP!H36</f>
        <v>756.50825451418746</v>
      </c>
      <c r="I36" s="10">
        <f>TO_EHG!I36+TO_CO!I36+TO_BF!I36+TO_GW!I36+TO_RPI!I36+TO_PF!I36+TO_BKBPB!I36+TO_CL!I36+TO_BNG!I36+TO_LBB!I36+TO_CPP!I36+TO_GTL!I36+TO_NSP!I36</f>
        <v>789.91539122957863</v>
      </c>
      <c r="J36" s="10">
        <f>TO_EHG!J36+TO_CO!J36+TO_BF!J36+TO_GW!J36+TO_RPI!J36+TO_PF!J36+TO_BKBPB!J36+TO_CL!J36+TO_BNG!J36+TO_LBB!J36+TO_CPP!J36+TO_GTL!J36+TO_NSP!J36</f>
        <v>889.87446259673243</v>
      </c>
      <c r="K36" s="10">
        <f>TO_EHG!K36+TO_CO!K36+TO_BF!K36+TO_GW!K36+TO_RPI!K36+TO_PF!K36+TO_BKBPB!K36+TO_CL!K36+TO_BNG!K36+TO_LBB!K36+TO_CPP!K36+TO_GTL!K36+TO_NSP!K36</f>
        <v>704.77136715391225</v>
      </c>
      <c r="L36" s="10">
        <f>TO_EHG!L36+TO_CO!L36+TO_BF!L36+TO_GW!L36+TO_RPI!L36+TO_PF!L36+TO_BKBPB!L36+TO_CL!L36+TO_BNG!L36+TO_LBB!L36+TO_CPP!L36+TO_GTL!L36+TO_NSP!L36</f>
        <v>890.00386930352522</v>
      </c>
      <c r="M36" s="10">
        <f>TO_EHG!M36+TO_CO!M36+TO_BF!M36+TO_GW!M36+TO_RPI!M36+TO_PF!M36+TO_BKBPB!M36+TO_CL!M36+TO_BNG!M36+TO_LBB!M36+TO_CPP!M36+TO_GTL!M36+TO_NSP!M36</f>
        <v>686.37601031814279</v>
      </c>
      <c r="N36" s="10">
        <f>TO_EHG!N36+TO_CO!N36+TO_BF!N36+TO_GW!N36+TO_RPI!N36+TO_PF!N36+TO_BKBPB!N36+TO_CL!N36+TO_BNG!N36+TO_LBB!N36+TO_CPP!N36+TO_GTL!N36+TO_NSP!N36</f>
        <v>704.77136715391225</v>
      </c>
      <c r="O36" s="10">
        <f>TO_EHG!O36+TO_CO!O36+TO_BF!O36+TO_GW!O36+TO_RPI!O36+TO_PF!O36+TO_BKBPB!O36+TO_CL!O36+TO_BNG!O36+TO_LBB!O36+TO_CPP!O36+TO_GTL!O36+TO_NSP!O36</f>
        <v>690.97489251934644</v>
      </c>
      <c r="P36" s="10">
        <f>TO_EHG!P36+TO_CO!P36+TO_BF!P36+TO_GW!P36+TO_RPI!P36+TO_PF!P36+TO_BKBPB!P36+TO_CL!P36+TO_BNG!P36+TO_LBB!P36+TO_CPP!P36+TO_GTL!P36+TO_NSP!P36</f>
        <v>670.28013757523638</v>
      </c>
      <c r="Q36" s="10">
        <f>TO_EHG!Q36+TO_CO!Q36+TO_BF!Q36+TO_GW!Q36+TO_RPI!Q36+TO_PF!Q36+TO_BKBPB!Q36+TO_CL!Q36+TO_BNG!Q36+TO_LBB!Q36+TO_CPP!Q36+TO_GTL!Q36+TO_NSP!Q36</f>
        <v>674.87893379191746</v>
      </c>
      <c r="R36" s="10">
        <f>TO_EHG!R36+TO_CO!R36+TO_BF!R36+TO_GW!R36+TO_RPI!R36+TO_PF!R36+TO_BKBPB!R36+TO_CL!R36+TO_BNG!R36+TO_LBB!R36+TO_CPP!R36+TO_GTL!R36+TO_NSP!R36</f>
        <v>718.56784178847795</v>
      </c>
      <c r="S36" s="10">
        <f>TO_EHG!S36+TO_CO!S36+TO_BF!S36+TO_GW!S36+TO_RPI!S36+TO_PF!S36+TO_BKBPB!S36+TO_CL!S36+TO_BNG!S36+TO_LBB!S36+TO_CPP!S36+TO_GTL!S36+TO_NSP!S36</f>
        <v>716.26844368013747</v>
      </c>
      <c r="T36" s="10">
        <f>TO_EHG!T36+TO_CO!T36+TO_BF!T36+TO_GW!T36+TO_RPI!T36+TO_PF!T36+TO_BKBPB!T36+TO_CL!T36+TO_BNG!T36+TO_LBB!T36+TO_CPP!T36+TO_GTL!T36+TO_NSP!T36</f>
        <v>739.34643164230431</v>
      </c>
      <c r="U36" s="10">
        <f>TO_EHG!U36+TO_CO!U36+TO_BF!U36+TO_GW!U36+TO_RPI!U36+TO_PF!U36+TO_BKBPB!U36+TO_CL!U36+TO_BNG!U36+TO_LBB!U36+TO_CPP!U36+TO_GTL!U36+TO_NSP!U36</f>
        <v>755.83121238177125</v>
      </c>
      <c r="V36" s="10">
        <f>TO_EHG!V36+TO_CO!V36+TO_BF!V36+TO_GW!V36+TO_RPI!V36+TO_PF!V36+TO_BKBPB!V36+TO_CL!V36+TO_BNG!V36+TO_LBB!V36+TO_CPP!V36+TO_GTL!V36+TO_NSP!V36</f>
        <v>753.98822012037817</v>
      </c>
      <c r="W36" s="10">
        <f>TO_EHG!W36+TO_CO!W36+TO_BF!W36+TO_GW!W36+TO_RPI!W36+TO_PF!W36+TO_BKBPB!W36+TO_CL!W36+TO_BNG!W36+TO_LBB!W36+TO_CPP!W36+TO_GTL!W36+TO_NSP!W36</f>
        <v>621.44393809114354</v>
      </c>
      <c r="X36" s="10">
        <f>TO_EHG!X36+TO_CO!X36+TO_BF!X36+TO_GW!X36+TO_RPI!X36+TO_PF!X36+TO_BKBPB!X36+TO_CL!X36+TO_BNG!X36+TO_LBB!X36+TO_CPP!X36+TO_GTL!X36+TO_NSP!X36</f>
        <v>595.5717970765262</v>
      </c>
    </row>
    <row r="37" spans="1:24" ht="11.25" customHeight="1" x14ac:dyDescent="0.2">
      <c r="A37" s="41" t="s">
        <v>61</v>
      </c>
      <c r="B37" s="9" t="s">
        <v>62</v>
      </c>
      <c r="C37" s="10">
        <f>TO_EHG!C37+TO_CO!C37+TO_BF!C37+TO_GW!C37+TO_RPI!C37+TO_PF!C37+TO_BKBPB!C37+TO_CL!C37+TO_BNG!C37+TO_LBB!C37+TO_CPP!C37+TO_GTL!C37+TO_NSP!C37</f>
        <v>2777.479191745485</v>
      </c>
      <c r="D37" s="10">
        <f>TO_EHG!D37+TO_CO!D37+TO_BF!D37+TO_GW!D37+TO_RPI!D37+TO_PF!D37+TO_BKBPB!D37+TO_CL!D37+TO_BNG!D37+TO_LBB!D37+TO_CPP!D37+TO_GTL!D37+TO_NSP!D37</f>
        <v>2889.6364574376612</v>
      </c>
      <c r="E37" s="10">
        <f>TO_EHG!E37+TO_CO!E37+TO_BF!E37+TO_GW!E37+TO_RPI!E37+TO_PF!E37+TO_BKBPB!E37+TO_CL!E37+TO_BNG!E37+TO_LBB!E37+TO_CPP!E37+TO_GTL!E37+TO_NSP!E37</f>
        <v>3776.313671539122</v>
      </c>
      <c r="F37" s="10">
        <f>TO_EHG!F37+TO_CO!F37+TO_BF!F37+TO_GW!F37+TO_RPI!F37+TO_PF!F37+TO_BKBPB!F37+TO_CL!F37+TO_BNG!F37+TO_LBB!F37+TO_CPP!F37+TO_GTL!F37+TO_NSP!F37</f>
        <v>3486.3977644024071</v>
      </c>
      <c r="G37" s="10">
        <f>TO_EHG!G37+TO_CO!G37+TO_BF!G37+TO_GW!G37+TO_RPI!G37+TO_PF!G37+TO_BKBPB!G37+TO_CL!G37+TO_BNG!G37+TO_LBB!G37+TO_CPP!G37+TO_GTL!G37+TO_NSP!G37</f>
        <v>3617.6005159071369</v>
      </c>
      <c r="H37" s="10">
        <f>TO_EHG!H37+TO_CO!H37+TO_BF!H37+TO_GW!H37+TO_RPI!H37+TO_PF!H37+TO_BKBPB!H37+TO_CL!H37+TO_BNG!H37+TO_LBB!H37+TO_CPP!H37+TO_GTL!H37+TO_NSP!H37</f>
        <v>4404.3831470335344</v>
      </c>
      <c r="I37" s="10">
        <f>TO_EHG!I37+TO_CO!I37+TO_BF!I37+TO_GW!I37+TO_RPI!I37+TO_PF!I37+TO_BKBPB!I37+TO_CL!I37+TO_BNG!I37+TO_LBB!I37+TO_CPP!I37+TO_GTL!I37+TO_NSP!I37</f>
        <v>4417.896732588134</v>
      </c>
      <c r="J37" s="10">
        <f>TO_EHG!J37+TO_CO!J37+TO_BF!J37+TO_GW!J37+TO_RPI!J37+TO_PF!J37+TO_BKBPB!J37+TO_CL!J37+TO_BNG!J37+TO_LBB!J37+TO_CPP!J37+TO_GTL!J37+TO_NSP!J37</f>
        <v>4141.3426483233015</v>
      </c>
      <c r="K37" s="10">
        <f>TO_EHG!K37+TO_CO!K37+TO_BF!K37+TO_GW!K37+TO_RPI!K37+TO_PF!K37+TO_BKBPB!K37+TO_CL!K37+TO_BNG!K37+TO_LBB!K37+TO_CPP!K37+TO_GTL!K37+TO_NSP!K37</f>
        <v>3929.1473774720548</v>
      </c>
      <c r="L37" s="10">
        <f>TO_EHG!L37+TO_CO!L37+TO_BF!L37+TO_GW!L37+TO_RPI!L37+TO_PF!L37+TO_BKBPB!L37+TO_CL!L37+TO_BNG!L37+TO_LBB!L37+TO_CPP!L37+TO_GTL!L37+TO_NSP!L37</f>
        <v>3469.3125537403257</v>
      </c>
      <c r="M37" s="10">
        <f>TO_EHG!M37+TO_CO!M37+TO_BF!M37+TO_GW!M37+TO_RPI!M37+TO_PF!M37+TO_BKBPB!M37+TO_CL!M37+TO_BNG!M37+TO_LBB!M37+TO_CPP!M37+TO_GTL!M37+TO_NSP!M37</f>
        <v>3034.5180567497841</v>
      </c>
      <c r="N37" s="10">
        <f>TO_EHG!N37+TO_CO!N37+TO_BF!N37+TO_GW!N37+TO_RPI!N37+TO_PF!N37+TO_BKBPB!N37+TO_CL!N37+TO_BNG!N37+TO_LBB!N37+TO_CPP!N37+TO_GTL!N37+TO_NSP!N37</f>
        <v>3082.3220980223559</v>
      </c>
      <c r="O37" s="10">
        <f>TO_EHG!O37+TO_CO!O37+TO_BF!O37+TO_GW!O37+TO_RPI!O37+TO_PF!O37+TO_BKBPB!O37+TO_CL!O37+TO_BNG!O37+TO_LBB!O37+TO_CPP!O37+TO_GTL!O37+TO_NSP!O37</f>
        <v>2863.0469475494415</v>
      </c>
      <c r="P37" s="10">
        <f>TO_EHG!P37+TO_CO!P37+TO_BF!P37+TO_GW!P37+TO_RPI!P37+TO_PF!P37+TO_BKBPB!P37+TO_CL!P37+TO_BNG!P37+TO_LBB!P37+TO_CPP!P37+TO_GTL!P37+TO_NSP!P37</f>
        <v>2975.2825451418739</v>
      </c>
      <c r="Q37" s="10">
        <f>TO_EHG!Q37+TO_CO!Q37+TO_BF!Q37+TO_GW!Q37+TO_RPI!Q37+TO_PF!Q37+TO_BKBPB!Q37+TO_CL!Q37+TO_BNG!Q37+TO_LBB!Q37+TO_CPP!Q37+TO_GTL!Q37+TO_NSP!Q37</f>
        <v>3115.577042132416</v>
      </c>
      <c r="R37" s="10">
        <f>TO_EHG!R37+TO_CO!R37+TO_BF!R37+TO_GW!R37+TO_RPI!R37+TO_PF!R37+TO_BKBPB!R37+TO_CL!R37+TO_BNG!R37+TO_LBB!R37+TO_CPP!R37+TO_GTL!R37+TO_NSP!R37</f>
        <v>3098.9495270851248</v>
      </c>
      <c r="S37" s="10">
        <f>TO_EHG!S37+TO_CO!S37+TO_BF!S37+TO_GW!S37+TO_RPI!S37+TO_PF!S37+TO_BKBPB!S37+TO_CL!S37+TO_BNG!S37+TO_LBB!S37+TO_CPP!S37+TO_GTL!S37+TO_NSP!S37</f>
        <v>3538.5389509888219</v>
      </c>
      <c r="T37" s="10">
        <f>TO_EHG!T37+TO_CO!T37+TO_BF!T37+TO_GW!T37+TO_RPI!T37+TO_PF!T37+TO_BKBPB!T37+TO_CL!T37+TO_BNG!T37+TO_LBB!T37+TO_CPP!T37+TO_GTL!T37+TO_NSP!T37</f>
        <v>3415.2330180567501</v>
      </c>
      <c r="U37" s="10">
        <f>TO_EHG!U37+TO_CO!U37+TO_BF!U37+TO_GW!U37+TO_RPI!U37+TO_PF!U37+TO_BKBPB!U37+TO_CL!U37+TO_BNG!U37+TO_LBB!U37+TO_CPP!U37+TO_GTL!U37+TO_NSP!U37</f>
        <v>3515.1404127257092</v>
      </c>
      <c r="V37" s="10">
        <f>TO_EHG!V37+TO_CO!V37+TO_BF!V37+TO_GW!V37+TO_RPI!V37+TO_PF!V37+TO_BKBPB!V37+TO_CL!V37+TO_BNG!V37+TO_LBB!V37+TO_CPP!V37+TO_GTL!V37+TO_NSP!V37</f>
        <v>3622.025451418745</v>
      </c>
      <c r="W37" s="10">
        <f>TO_EHG!W37+TO_CO!W37+TO_BF!W37+TO_GW!W37+TO_RPI!W37+TO_PF!W37+TO_BKBPB!W37+TO_CL!W37+TO_BNG!W37+TO_LBB!W37+TO_CPP!W37+TO_GTL!W37+TO_NSP!W37</f>
        <v>3141.831728288907</v>
      </c>
      <c r="X37" s="10">
        <f>TO_EHG!X37+TO_CO!X37+TO_BF!X37+TO_GW!X37+TO_RPI!X37+TO_PF!X37+TO_BKBPB!X37+TO_CL!X37+TO_BNG!X37+TO_LBB!X37+TO_CPP!X37+TO_GTL!X37+TO_NSP!X37</f>
        <v>3055.2832330180572</v>
      </c>
    </row>
    <row r="38" spans="1:24" ht="11.25" customHeight="1" x14ac:dyDescent="0.2">
      <c r="A38" s="41" t="s">
        <v>63</v>
      </c>
      <c r="B38" s="9" t="s">
        <v>64</v>
      </c>
      <c r="C38" s="10">
        <f>TO_EHG!C38+TO_CO!C38+TO_BF!C38+TO_GW!C38+TO_RPI!C38+TO_PF!C38+TO_BKBPB!C38+TO_CL!C38+TO_BNG!C38+TO_LBB!C38+TO_CPP!C38+TO_GTL!C38+TO_NSP!C38</f>
        <v>4.232330180567498</v>
      </c>
      <c r="D38" s="10">
        <f>TO_EHG!D38+TO_CO!D38+TO_BF!D38+TO_GW!D38+TO_RPI!D38+TO_PF!D38+TO_BKBPB!D38+TO_CL!D38+TO_BNG!D38+TO_LBB!D38+TO_CPP!D38+TO_GTL!D38+TO_NSP!D38</f>
        <v>3.1742906276870162</v>
      </c>
      <c r="E38" s="10">
        <f>TO_EHG!E38+TO_CO!E38+TO_BF!E38+TO_GW!E38+TO_RPI!E38+TO_PF!E38+TO_BKBPB!E38+TO_CL!E38+TO_BNG!E38+TO_LBB!E38+TO_CPP!E38+TO_GTL!E38+TO_NSP!E38</f>
        <v>3.1742906276870162</v>
      </c>
      <c r="F38" s="10">
        <f>TO_EHG!F38+TO_CO!F38+TO_BF!F38+TO_GW!F38+TO_RPI!F38+TO_PF!F38+TO_BKBPB!F38+TO_CL!F38+TO_BNG!F38+TO_LBB!F38+TO_CPP!F38+TO_GTL!F38+TO_NSP!F38</f>
        <v>2.116165090283749</v>
      </c>
      <c r="G38" s="10">
        <f>TO_EHG!G38+TO_CO!G38+TO_BF!G38+TO_GW!G38+TO_RPI!G38+TO_PF!G38+TO_BKBPB!G38+TO_CL!G38+TO_BNG!G38+TO_LBB!G38+TO_CPP!G38+TO_GTL!G38+TO_NSP!G38</f>
        <v>3.1742906276870162</v>
      </c>
      <c r="H38" s="10">
        <f>TO_EHG!H38+TO_CO!H38+TO_BF!H38+TO_GW!H38+TO_RPI!H38+TO_PF!H38+TO_BKBPB!H38+TO_CL!H38+TO_BNG!H38+TO_LBB!H38+TO_CPP!H38+TO_GTL!H38+TO_NSP!H38</f>
        <v>1.063714531384351</v>
      </c>
      <c r="I38" s="10">
        <f>TO_EHG!I38+TO_CO!I38+TO_BF!I38+TO_GW!I38+TO_RPI!I38+TO_PF!I38+TO_BKBPB!I38+TO_CL!I38+TO_BNG!I38+TO_LBB!I38+TO_CPP!I38+TO_GTL!I38+TO_NSP!I38</f>
        <v>1.063714531384351</v>
      </c>
      <c r="J38" s="10">
        <f>TO_EHG!J38+TO_CO!J38+TO_BF!J38+TO_GW!J38+TO_RPI!J38+TO_PF!J38+TO_BKBPB!J38+TO_CL!J38+TO_BNG!J38+TO_LBB!J38+TO_CPP!J38+TO_GTL!J38+TO_NSP!J38</f>
        <v>0</v>
      </c>
      <c r="K38" s="10">
        <f>TO_EHG!K38+TO_CO!K38+TO_BF!K38+TO_GW!K38+TO_RPI!K38+TO_PF!K38+TO_BKBPB!K38+TO_CL!K38+TO_BNG!K38+TO_LBB!K38+TO_CPP!K38+TO_GTL!K38+TO_NSP!K38</f>
        <v>0</v>
      </c>
      <c r="L38" s="10">
        <f>TO_EHG!L38+TO_CO!L38+TO_BF!L38+TO_GW!L38+TO_RPI!L38+TO_PF!L38+TO_BKBPB!L38+TO_CL!L38+TO_BNG!L38+TO_LBB!L38+TO_CPP!L38+TO_GTL!L38+TO_NSP!L38</f>
        <v>0</v>
      </c>
      <c r="M38" s="10">
        <f>TO_EHG!M38+TO_CO!M38+TO_BF!M38+TO_GW!M38+TO_RPI!M38+TO_PF!M38+TO_BKBPB!M38+TO_CL!M38+TO_BNG!M38+TO_LBB!M38+TO_CPP!M38+TO_GTL!M38+TO_NSP!M38</f>
        <v>0</v>
      </c>
      <c r="N38" s="10">
        <f>TO_EHG!N38+TO_CO!N38+TO_BF!N38+TO_GW!N38+TO_RPI!N38+TO_PF!N38+TO_BKBPB!N38+TO_CL!N38+TO_BNG!N38+TO_LBB!N38+TO_CPP!N38+TO_GTL!N38+TO_NSP!N38</f>
        <v>0</v>
      </c>
      <c r="O38" s="10">
        <f>TO_EHG!O38+TO_CO!O38+TO_BF!O38+TO_GW!O38+TO_RPI!O38+TO_PF!O38+TO_BKBPB!O38+TO_CL!O38+TO_BNG!O38+TO_LBB!O38+TO_CPP!O38+TO_GTL!O38+TO_NSP!O38</f>
        <v>0</v>
      </c>
      <c r="P38" s="10">
        <f>TO_EHG!P38+TO_CO!P38+TO_BF!P38+TO_GW!P38+TO_RPI!P38+TO_PF!P38+TO_BKBPB!P38+TO_CL!P38+TO_BNG!P38+TO_LBB!P38+TO_CPP!P38+TO_GTL!P38+TO_NSP!P38</f>
        <v>0</v>
      </c>
      <c r="Q38" s="10">
        <f>TO_EHG!Q38+TO_CO!Q38+TO_BF!Q38+TO_GW!Q38+TO_RPI!Q38+TO_PF!Q38+TO_BKBPB!Q38+TO_CL!Q38+TO_BNG!Q38+TO_LBB!Q38+TO_CPP!Q38+TO_GTL!Q38+TO_NSP!Q38</f>
        <v>0</v>
      </c>
      <c r="R38" s="10">
        <f>TO_EHG!R38+TO_CO!R38+TO_BF!R38+TO_GW!R38+TO_RPI!R38+TO_PF!R38+TO_BKBPB!R38+TO_CL!R38+TO_BNG!R38+TO_LBB!R38+TO_CPP!R38+TO_GTL!R38+TO_NSP!R38</f>
        <v>0</v>
      </c>
      <c r="S38" s="10">
        <f>TO_EHG!S38+TO_CO!S38+TO_BF!S38+TO_GW!S38+TO_RPI!S38+TO_PF!S38+TO_BKBPB!S38+TO_CL!S38+TO_BNG!S38+TO_LBB!S38+TO_CPP!S38+TO_GTL!S38+TO_NSP!S38</f>
        <v>0</v>
      </c>
      <c r="T38" s="10">
        <f>TO_EHG!T38+TO_CO!T38+TO_BF!T38+TO_GW!T38+TO_RPI!T38+TO_PF!T38+TO_BKBPB!T38+TO_CL!T38+TO_BNG!T38+TO_LBB!T38+TO_CPP!T38+TO_GTL!T38+TO_NSP!T38</f>
        <v>0</v>
      </c>
      <c r="U38" s="10">
        <f>TO_EHG!U38+TO_CO!U38+TO_BF!U38+TO_GW!U38+TO_RPI!U38+TO_PF!U38+TO_BKBPB!U38+TO_CL!U38+TO_BNG!U38+TO_LBB!U38+TO_CPP!U38+TO_GTL!U38+TO_NSP!U38</f>
        <v>0</v>
      </c>
      <c r="V38" s="10">
        <f>TO_EHG!V38+TO_CO!V38+TO_BF!V38+TO_GW!V38+TO_RPI!V38+TO_PF!V38+TO_BKBPB!V38+TO_CL!V38+TO_BNG!V38+TO_LBB!V38+TO_CPP!V38+TO_GTL!V38+TO_NSP!V38</f>
        <v>0</v>
      </c>
      <c r="W38" s="10">
        <f>TO_EHG!W38+TO_CO!W38+TO_BF!W38+TO_GW!W38+TO_RPI!W38+TO_PF!W38+TO_BKBPB!W38+TO_CL!W38+TO_BNG!W38+TO_LBB!W38+TO_CPP!W38+TO_GTL!W38+TO_NSP!W38</f>
        <v>0</v>
      </c>
      <c r="X38" s="10">
        <f>TO_EHG!X38+TO_CO!X38+TO_BF!X38+TO_GW!X38+TO_RPI!X38+TO_PF!X38+TO_BKBPB!X38+TO_CL!X38+TO_BNG!X38+TO_LBB!X38+TO_CPP!X38+TO_GTL!X38+TO_NSP!X38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TO_EHG!C39+TO_CO!C39+TO_BF!C39+TO_GW!C39+TO_RPI!C39+TO_PF!C39+TO_BKBPB!C39+TO_CL!C39+TO_BNG!C39+TO_LBB!C39+TO_CPP!C39+TO_GTL!C39+TO_NSP!C39</f>
        <v>0</v>
      </c>
      <c r="D39" s="10">
        <f>TO_EHG!D39+TO_CO!D39+TO_BF!D39+TO_GW!D39+TO_RPI!D39+TO_PF!D39+TO_BKBPB!D39+TO_CL!D39+TO_BNG!D39+TO_LBB!D39+TO_CPP!D39+TO_GTL!D39+TO_NSP!D39</f>
        <v>0</v>
      </c>
      <c r="E39" s="10">
        <f>TO_EHG!E39+TO_CO!E39+TO_BF!E39+TO_GW!E39+TO_RPI!E39+TO_PF!E39+TO_BKBPB!E39+TO_CL!E39+TO_BNG!E39+TO_LBB!E39+TO_CPP!E39+TO_GTL!E39+TO_NSP!E39</f>
        <v>0</v>
      </c>
      <c r="F39" s="10">
        <f>TO_EHG!F39+TO_CO!F39+TO_BF!F39+TO_GW!F39+TO_RPI!F39+TO_PF!F39+TO_BKBPB!F39+TO_CL!F39+TO_BNG!F39+TO_LBB!F39+TO_CPP!F39+TO_GTL!F39+TO_NSP!F39</f>
        <v>0</v>
      </c>
      <c r="G39" s="10">
        <f>TO_EHG!G39+TO_CO!G39+TO_BF!G39+TO_GW!G39+TO_RPI!G39+TO_PF!G39+TO_BKBPB!G39+TO_CL!G39+TO_BNG!G39+TO_LBB!G39+TO_CPP!G39+TO_GTL!G39+TO_NSP!G39</f>
        <v>0</v>
      </c>
      <c r="H39" s="10">
        <f>TO_EHG!H39+TO_CO!H39+TO_BF!H39+TO_GW!H39+TO_RPI!H39+TO_PF!H39+TO_BKBPB!H39+TO_CL!H39+TO_BNG!H39+TO_LBB!H39+TO_CPP!H39+TO_GTL!H39+TO_NSP!H39</f>
        <v>0</v>
      </c>
      <c r="I39" s="10">
        <f>TO_EHG!I39+TO_CO!I39+TO_BF!I39+TO_GW!I39+TO_RPI!I39+TO_PF!I39+TO_BKBPB!I39+TO_CL!I39+TO_BNG!I39+TO_LBB!I39+TO_CPP!I39+TO_GTL!I39+TO_NSP!I39</f>
        <v>0</v>
      </c>
      <c r="J39" s="10">
        <f>TO_EHG!J39+TO_CO!J39+TO_BF!J39+TO_GW!J39+TO_RPI!J39+TO_PF!J39+TO_BKBPB!J39+TO_CL!J39+TO_BNG!J39+TO_LBB!J39+TO_CPP!J39+TO_GTL!J39+TO_NSP!J39</f>
        <v>0</v>
      </c>
      <c r="K39" s="10">
        <f>TO_EHG!K39+TO_CO!K39+TO_BF!K39+TO_GW!K39+TO_RPI!K39+TO_PF!K39+TO_BKBPB!K39+TO_CL!K39+TO_BNG!K39+TO_LBB!K39+TO_CPP!K39+TO_GTL!K39+TO_NSP!K39</f>
        <v>0</v>
      </c>
      <c r="L39" s="10">
        <f>TO_EHG!L39+TO_CO!L39+TO_BF!L39+TO_GW!L39+TO_RPI!L39+TO_PF!L39+TO_BKBPB!L39+TO_CL!L39+TO_BNG!L39+TO_LBB!L39+TO_CPP!L39+TO_GTL!L39+TO_NSP!L39</f>
        <v>0</v>
      </c>
      <c r="M39" s="10">
        <f>TO_EHG!M39+TO_CO!M39+TO_BF!M39+TO_GW!M39+TO_RPI!M39+TO_PF!M39+TO_BKBPB!M39+TO_CL!M39+TO_BNG!M39+TO_LBB!M39+TO_CPP!M39+TO_GTL!M39+TO_NSP!M39</f>
        <v>0</v>
      </c>
      <c r="N39" s="10">
        <f>TO_EHG!N39+TO_CO!N39+TO_BF!N39+TO_GW!N39+TO_RPI!N39+TO_PF!N39+TO_BKBPB!N39+TO_CL!N39+TO_BNG!N39+TO_LBB!N39+TO_CPP!N39+TO_GTL!N39+TO_NSP!N39</f>
        <v>0</v>
      </c>
      <c r="O39" s="10">
        <f>TO_EHG!O39+TO_CO!O39+TO_BF!O39+TO_GW!O39+TO_RPI!O39+TO_PF!O39+TO_BKBPB!O39+TO_CL!O39+TO_BNG!O39+TO_LBB!O39+TO_CPP!O39+TO_GTL!O39+TO_NSP!O39</f>
        <v>0</v>
      </c>
      <c r="P39" s="10">
        <f>TO_EHG!P39+TO_CO!P39+TO_BF!P39+TO_GW!P39+TO_RPI!P39+TO_PF!P39+TO_BKBPB!P39+TO_CL!P39+TO_BNG!P39+TO_LBB!P39+TO_CPP!P39+TO_GTL!P39+TO_NSP!P39</f>
        <v>0</v>
      </c>
      <c r="Q39" s="10">
        <f>TO_EHG!Q39+TO_CO!Q39+TO_BF!Q39+TO_GW!Q39+TO_RPI!Q39+TO_PF!Q39+TO_BKBPB!Q39+TO_CL!Q39+TO_BNG!Q39+TO_LBB!Q39+TO_CPP!Q39+TO_GTL!Q39+TO_NSP!Q39</f>
        <v>0</v>
      </c>
      <c r="R39" s="10">
        <f>TO_EHG!R39+TO_CO!R39+TO_BF!R39+TO_GW!R39+TO_RPI!R39+TO_PF!R39+TO_BKBPB!R39+TO_CL!R39+TO_BNG!R39+TO_LBB!R39+TO_CPP!R39+TO_GTL!R39+TO_NSP!R39</f>
        <v>0</v>
      </c>
      <c r="S39" s="10">
        <f>TO_EHG!S39+TO_CO!S39+TO_BF!S39+TO_GW!S39+TO_RPI!S39+TO_PF!S39+TO_BKBPB!S39+TO_CL!S39+TO_BNG!S39+TO_LBB!S39+TO_CPP!S39+TO_GTL!S39+TO_NSP!S39</f>
        <v>0</v>
      </c>
      <c r="T39" s="10">
        <f>TO_EHG!T39+TO_CO!T39+TO_BF!T39+TO_GW!T39+TO_RPI!T39+TO_PF!T39+TO_BKBPB!T39+TO_CL!T39+TO_BNG!T39+TO_LBB!T39+TO_CPP!T39+TO_GTL!T39+TO_NSP!T39</f>
        <v>0</v>
      </c>
      <c r="U39" s="10">
        <f>TO_EHG!U39+TO_CO!U39+TO_BF!U39+TO_GW!U39+TO_RPI!U39+TO_PF!U39+TO_BKBPB!U39+TO_CL!U39+TO_BNG!U39+TO_LBB!U39+TO_CPP!U39+TO_GTL!U39+TO_NSP!U39</f>
        <v>0</v>
      </c>
      <c r="V39" s="10">
        <f>TO_EHG!V39+TO_CO!V39+TO_BF!V39+TO_GW!V39+TO_RPI!V39+TO_PF!V39+TO_BKBPB!V39+TO_CL!V39+TO_BNG!V39+TO_LBB!V39+TO_CPP!V39+TO_GTL!V39+TO_NSP!V39</f>
        <v>0</v>
      </c>
      <c r="W39" s="10">
        <f>TO_EHG!W39+TO_CO!W39+TO_BF!W39+TO_GW!W39+TO_RPI!W39+TO_PF!W39+TO_BKBPB!W39+TO_CL!W39+TO_BNG!W39+TO_LBB!W39+TO_CPP!W39+TO_GTL!W39+TO_NSP!W39</f>
        <v>0</v>
      </c>
      <c r="X39" s="10">
        <f>TO_EHG!X39+TO_CO!X39+TO_BF!X39+TO_GW!X39+TO_RPI!X39+TO_PF!X39+TO_BKBPB!X39+TO_CL!X39+TO_BNG!X39+TO_LBB!X39+TO_CPP!X39+TO_GTL!X39+TO_NSP!X39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TO_EHG!C40+TO_CO!C40+TO_BF!C40+TO_GW!C40+TO_RPI!C40+TO_PF!C40+TO_BKBPB!C40+TO_CL!C40+TO_BNG!C40+TO_LBB!C40+TO_CPP!C40+TO_GTL!C40+TO_NSP!C40</f>
        <v>169.58297506448841</v>
      </c>
      <c r="D40" s="10">
        <f>TO_EHG!D40+TO_CO!D40+TO_BF!D40+TO_GW!D40+TO_RPI!D40+TO_PF!D40+TO_BKBPB!D40+TO_CL!D40+TO_BNG!D40+TO_LBB!D40+TO_CPP!D40+TO_GTL!D40+TO_NSP!D40</f>
        <v>194.86242476354249</v>
      </c>
      <c r="E40" s="10">
        <f>TO_EHG!E40+TO_CO!E40+TO_BF!E40+TO_GW!E40+TO_RPI!E40+TO_PF!E40+TO_BKBPB!E40+TO_CL!E40+TO_BNG!E40+TO_LBB!E40+TO_CPP!E40+TO_GTL!E40+TO_NSP!E40</f>
        <v>110.597592433362</v>
      </c>
      <c r="F40" s="10">
        <f>TO_EHG!F40+TO_CO!F40+TO_BF!F40+TO_GW!F40+TO_RPI!F40+TO_PF!F40+TO_BKBPB!F40+TO_CL!F40+TO_BNG!F40+TO_LBB!F40+TO_CPP!F40+TO_GTL!F40+TO_NSP!F40</f>
        <v>166.42304385210659</v>
      </c>
      <c r="G40" s="10">
        <f>TO_EHG!G40+TO_CO!G40+TO_BF!G40+TO_GW!G40+TO_RPI!G40+TO_PF!G40+TO_BKBPB!G40+TO_CL!G40+TO_BNG!G40+TO_LBB!G40+TO_CPP!G40+TO_GTL!G40+TO_NSP!G40</f>
        <v>186.4359415305245</v>
      </c>
      <c r="H40" s="10">
        <f>TO_EHG!H40+TO_CO!H40+TO_BF!H40+TO_GW!H40+TO_RPI!H40+TO_PF!H40+TO_BKBPB!H40+TO_CL!H40+TO_BNG!H40+TO_LBB!H40+TO_CPP!H40+TO_GTL!H40+TO_NSP!H40</f>
        <v>222.52312983662941</v>
      </c>
      <c r="I40" s="10">
        <f>TO_EHG!I40+TO_CO!I40+TO_BF!I40+TO_GW!I40+TO_RPI!I40+TO_PF!I40+TO_BKBPB!I40+TO_CL!I40+TO_BNG!I40+TO_LBB!I40+TO_CPP!I40+TO_GTL!I40+TO_NSP!I40</f>
        <v>277.28013757523638</v>
      </c>
      <c r="J40" s="10">
        <f>TO_EHG!J40+TO_CO!J40+TO_BF!J40+TO_GW!J40+TO_RPI!J40+TO_PF!J40+TO_BKBPB!J40+TO_CL!J40+TO_BNG!J40+TO_LBB!J40+TO_CPP!J40+TO_GTL!J40+TO_NSP!J40</f>
        <v>324.89105760963031</v>
      </c>
      <c r="K40" s="10">
        <f>TO_EHG!K40+TO_CO!K40+TO_BF!K40+TO_GW!K40+TO_RPI!K40+TO_PF!K40+TO_BKBPB!K40+TO_CL!K40+TO_BNG!K40+TO_LBB!K40+TO_CPP!K40+TO_GTL!K40+TO_NSP!K40</f>
        <v>377.04686156491823</v>
      </c>
      <c r="L40" s="10">
        <f>TO_EHG!L40+TO_CO!L40+TO_BF!L40+TO_GW!L40+TO_RPI!L40+TO_PF!L40+TO_BKBPB!L40+TO_CL!L40+TO_BNG!L40+TO_LBB!L40+TO_CPP!L40+TO_GTL!L40+TO_NSP!L40</f>
        <v>359.97841788478081</v>
      </c>
      <c r="M40" s="10">
        <f>TO_EHG!M40+TO_CO!M40+TO_BF!M40+TO_GW!M40+TO_RPI!M40+TO_PF!M40+TO_BKBPB!M40+TO_CL!M40+TO_BNG!M40+TO_LBB!M40+TO_CPP!M40+TO_GTL!M40+TO_NSP!M40</f>
        <v>346.47592433361984</v>
      </c>
      <c r="N40" s="10">
        <f>TO_EHG!N40+TO_CO!N40+TO_BF!N40+TO_GW!N40+TO_RPI!N40+TO_PF!N40+TO_BKBPB!N40+TO_CL!N40+TO_BNG!N40+TO_LBB!N40+TO_CPP!N40+TO_GTL!N40+TO_NSP!N40</f>
        <v>320.55520206362849</v>
      </c>
      <c r="O40" s="10">
        <f>TO_EHG!O40+TO_CO!O40+TO_BF!O40+TO_GW!O40+TO_RPI!O40+TO_PF!O40+TO_BKBPB!O40+TO_CL!O40+TO_BNG!O40+TO_LBB!O40+TO_CPP!O40+TO_GTL!O40+TO_NSP!O40</f>
        <v>294.07652622527951</v>
      </c>
      <c r="P40" s="10">
        <f>TO_EHG!P40+TO_CO!P40+TO_BF!P40+TO_GW!P40+TO_RPI!P40+TO_PF!P40+TO_BKBPB!P40+TO_CL!P40+TO_BNG!P40+TO_LBB!P40+TO_CPP!P40+TO_GTL!P40+TO_NSP!P40</f>
        <v>348.38693035253652</v>
      </c>
      <c r="Q40" s="10">
        <f>TO_EHG!Q40+TO_CO!Q40+TO_BF!Q40+TO_GW!Q40+TO_RPI!Q40+TO_PF!Q40+TO_BKBPB!Q40+TO_CL!Q40+TO_BNG!Q40+TO_LBB!Q40+TO_CPP!Q40+TO_GTL!Q40+TO_NSP!Q40</f>
        <v>433.14428202923466</v>
      </c>
      <c r="R40" s="10">
        <f>TO_EHG!R40+TO_CO!R40+TO_BF!R40+TO_GW!R40+TO_RPI!R40+TO_PF!R40+TO_BKBPB!R40+TO_CL!R40+TO_BNG!R40+TO_LBB!R40+TO_CPP!R40+TO_GTL!R40+TO_NSP!R40</f>
        <v>471.52527944969898</v>
      </c>
      <c r="S40" s="10">
        <f>TO_EHG!S40+TO_CO!S40+TO_BF!S40+TO_GW!S40+TO_RPI!S40+TO_PF!S40+TO_BKBPB!S40+TO_CL!S40+TO_BNG!S40+TO_LBB!S40+TO_CPP!S40+TO_GTL!S40+TO_NSP!S40</f>
        <v>466.30111779879621</v>
      </c>
      <c r="T40" s="10">
        <f>TO_EHG!T40+TO_CO!T40+TO_BF!T40+TO_GW!T40+TO_RPI!T40+TO_PF!T40+TO_BKBPB!T40+TO_CL!T40+TO_BNG!T40+TO_LBB!T40+TO_CPP!T40+TO_GTL!T40+TO_NSP!T40</f>
        <v>438.84067067927771</v>
      </c>
      <c r="U40" s="10">
        <f>TO_EHG!U40+TO_CO!U40+TO_BF!U40+TO_GW!U40+TO_RPI!U40+TO_PF!U40+TO_BKBPB!U40+TO_CL!U40+TO_BNG!U40+TO_LBB!U40+TO_CPP!U40+TO_GTL!U40+TO_NSP!U40</f>
        <v>483.35442820292349</v>
      </c>
      <c r="V40" s="10">
        <f>TO_EHG!V40+TO_CO!V40+TO_BF!V40+TO_GW!V40+TO_RPI!V40+TO_PF!V40+TO_BKBPB!V40+TO_CL!V40+TO_BNG!V40+TO_LBB!V40+TO_CPP!V40+TO_GTL!V40+TO_NSP!V40</f>
        <v>598.39028374892519</v>
      </c>
      <c r="W40" s="10">
        <f>TO_EHG!W40+TO_CO!W40+TO_BF!W40+TO_GW!W40+TO_RPI!W40+TO_PF!W40+TO_BKBPB!W40+TO_CL!W40+TO_BNG!W40+TO_LBB!W40+TO_CPP!W40+TO_GTL!W40+TO_NSP!W40</f>
        <v>235.8409286328461</v>
      </c>
      <c r="X40" s="10">
        <f>TO_EHG!X40+TO_CO!X40+TO_BF!X40+TO_GW!X40+TO_RPI!X40+TO_PF!X40+TO_BKBPB!X40+TO_CL!X40+TO_BNG!X40+TO_LBB!X40+TO_CPP!X40+TO_GTL!X40+TO_NSP!X40</f>
        <v>265.14625967325878</v>
      </c>
    </row>
    <row r="41" spans="1:24" ht="11.25" customHeight="1" x14ac:dyDescent="0.2">
      <c r="A41" s="41" t="s">
        <v>69</v>
      </c>
      <c r="B41" s="9" t="s">
        <v>70</v>
      </c>
      <c r="C41" s="10">
        <f>TO_EHG!C41+TO_CO!C41+TO_BF!C41+TO_GW!C41+TO_RPI!C41+TO_PF!C41+TO_BKBPB!C41+TO_CL!C41+TO_BNG!C41+TO_LBB!C41+TO_CPP!C41+TO_GTL!C41+TO_NSP!C41</f>
        <v>66.953310404127251</v>
      </c>
      <c r="D41" s="10">
        <f>TO_EHG!D41+TO_CO!D41+TO_BF!D41+TO_GW!D41+TO_RPI!D41+TO_PF!D41+TO_BKBPB!D41+TO_CL!D41+TO_BNG!D41+TO_LBB!D41+TO_CPP!D41+TO_GTL!D41+TO_NSP!D41</f>
        <v>125.5374032674119</v>
      </c>
      <c r="E41" s="10">
        <f>TO_EHG!E41+TO_CO!E41+TO_BF!E41+TO_GW!E41+TO_RPI!E41+TO_PF!E41+TO_BKBPB!E41+TO_CL!E41+TO_BNG!E41+TO_LBB!E41+TO_CPP!E41+TO_GTL!E41+TO_NSP!E41</f>
        <v>55.445657781599309</v>
      </c>
      <c r="F41" s="10">
        <f>TO_EHG!F41+TO_CO!F41+TO_BF!F41+TO_GW!F41+TO_RPI!F41+TO_PF!F41+TO_BKBPB!F41+TO_CL!F41+TO_BNG!F41+TO_LBB!F41+TO_CPP!F41+TO_GTL!F41+TO_NSP!F41</f>
        <v>34.52278589853826</v>
      </c>
      <c r="G41" s="10">
        <f>TO_EHG!G41+TO_CO!G41+TO_BF!G41+TO_GW!G41+TO_RPI!G41+TO_PF!G41+TO_BKBPB!G41+TO_CL!G41+TO_BNG!G41+TO_LBB!G41+TO_CPP!G41+TO_GTL!G41+TO_NSP!G41</f>
        <v>47.076526225279437</v>
      </c>
      <c r="H41" s="10">
        <f>TO_EHG!H41+TO_CO!H41+TO_BF!H41+TO_GW!H41+TO_RPI!H41+TO_PF!H41+TO_BKBPB!H41+TO_CL!H41+TO_BNG!H41+TO_LBB!H41+TO_CPP!H41+TO_GTL!H41+TO_NSP!H41</f>
        <v>57.494067067927773</v>
      </c>
      <c r="I41" s="10">
        <f>TO_EHG!I41+TO_CO!I41+TO_BF!I41+TO_GW!I41+TO_RPI!I41+TO_PF!I41+TO_BKBPB!I41+TO_CL!I41+TO_BNG!I41+TO_LBB!I41+TO_CPP!I41+TO_GTL!I41+TO_NSP!I41</f>
        <v>22.587962166809969</v>
      </c>
      <c r="J41" s="10">
        <f>TO_EHG!J41+TO_CO!J41+TO_BF!J41+TO_GW!J41+TO_RPI!J41+TO_PF!J41+TO_BKBPB!J41+TO_CL!J41+TO_BNG!J41+TO_LBB!J41+TO_CPP!J41+TO_GTL!J41+TO_NSP!J41</f>
        <v>35.955546001719689</v>
      </c>
      <c r="K41" s="10">
        <f>TO_EHG!K41+TO_CO!K41+TO_BF!K41+TO_GW!K41+TO_RPI!K41+TO_PF!K41+TO_BKBPB!K41+TO_CL!K41+TO_BNG!K41+TO_LBB!K41+TO_CPP!K41+TO_GTL!K41+TO_NSP!K41</f>
        <v>46.209200343938093</v>
      </c>
      <c r="L41" s="10">
        <f>TO_EHG!L41+TO_CO!L41+TO_BF!L41+TO_GW!L41+TO_RPI!L41+TO_PF!L41+TO_BKBPB!L41+TO_CL!L41+TO_BNG!L41+TO_LBB!L41+TO_CPP!L41+TO_GTL!L41+TO_NSP!L41</f>
        <v>12.32992261392949</v>
      </c>
      <c r="M41" s="10">
        <f>TO_EHG!M41+TO_CO!M41+TO_BF!M41+TO_GW!M41+TO_RPI!M41+TO_PF!M41+TO_BKBPB!M41+TO_CL!M41+TO_BNG!M41+TO_LBB!M41+TO_CPP!M41+TO_GTL!M41+TO_NSP!M41</f>
        <v>14.3731728288908</v>
      </c>
      <c r="N41" s="10">
        <f>TO_EHG!N41+TO_CO!N41+TO_BF!N41+TO_GW!N41+TO_RPI!N41+TO_PF!N41+TO_BKBPB!N41+TO_CL!N41+TO_BNG!N41+TO_LBB!N41+TO_CPP!N41+TO_GTL!N41+TO_NSP!N41</f>
        <v>48.239294926913146</v>
      </c>
      <c r="O41" s="10">
        <f>TO_EHG!O41+TO_CO!O41+TO_BF!O41+TO_GW!O41+TO_RPI!O41+TO_PF!O41+TO_BKBPB!O41+TO_CL!O41+TO_BNG!O41+TO_LBB!O41+TO_CPP!O41+TO_GTL!O41+TO_NSP!O41</f>
        <v>46.186586414445401</v>
      </c>
      <c r="P41" s="10">
        <f>TO_EHG!P41+TO_CO!P41+TO_BF!P41+TO_GW!P41+TO_RPI!P41+TO_PF!P41+TO_BKBPB!P41+TO_CL!P41+TO_BNG!P41+TO_LBB!P41+TO_CPP!P41+TO_GTL!P41+TO_NSP!P41</f>
        <v>9.2373172828890802</v>
      </c>
      <c r="Q41" s="10">
        <f>TO_EHG!Q41+TO_CO!Q41+TO_BF!Q41+TO_GW!Q41+TO_RPI!Q41+TO_PF!Q41+TO_BKBPB!Q41+TO_CL!Q41+TO_BNG!Q41+TO_LBB!Q41+TO_CPP!Q41+TO_GTL!Q41+TO_NSP!Q41</f>
        <v>15.395528804815132</v>
      </c>
      <c r="R41" s="10">
        <f>TO_EHG!R41+TO_CO!R41+TO_BF!R41+TO_GW!R41+TO_RPI!R41+TO_PF!R41+TO_BKBPB!R41+TO_CL!R41+TO_BNG!R41+TO_LBB!R41+TO_CPP!R41+TO_GTL!R41+TO_NSP!R41</f>
        <v>19.500945829750638</v>
      </c>
      <c r="S41" s="10">
        <f>TO_EHG!S41+TO_CO!S41+TO_BF!S41+TO_GW!S41+TO_RPI!S41+TO_PF!S41+TO_BKBPB!S41+TO_CL!S41+TO_BNG!S41+TO_LBB!S41+TO_CPP!S41+TO_GTL!S41+TO_NSP!S41</f>
        <v>10.26371453138435</v>
      </c>
      <c r="T41" s="10">
        <f>TO_EHG!T41+TO_CO!T41+TO_BF!T41+TO_GW!T41+TO_RPI!T41+TO_PF!T41+TO_BKBPB!T41+TO_CL!T41+TO_BNG!T41+TO_LBB!T41+TO_CPP!T41+TO_GTL!T41+TO_NSP!T41</f>
        <v>0.61848667239896815</v>
      </c>
      <c r="U41" s="10">
        <f>TO_EHG!U41+TO_CO!U41+TO_BF!U41+TO_GW!U41+TO_RPI!U41+TO_PF!U41+TO_BKBPB!U41+TO_CL!U41+TO_BNG!U41+TO_LBB!U41+TO_CPP!U41+TO_GTL!U41+TO_NSP!U41</f>
        <v>0.52562338779019779</v>
      </c>
      <c r="V41" s="10">
        <f>TO_EHG!V41+TO_CO!V41+TO_BF!V41+TO_GW!V41+TO_RPI!V41+TO_PF!V41+TO_BKBPB!V41+TO_CL!V41+TO_BNG!V41+TO_LBB!V41+TO_CPP!V41+TO_GTL!V41+TO_NSP!V41</f>
        <v>0.78890799656061905</v>
      </c>
      <c r="W41" s="10">
        <f>TO_EHG!W41+TO_CO!W41+TO_BF!W41+TO_GW!W41+TO_RPI!W41+TO_PF!W41+TO_BKBPB!W41+TO_CL!W41+TO_BNG!W41+TO_LBB!W41+TO_CPP!W41+TO_GTL!W41+TO_NSP!W41</f>
        <v>9.3637145313843498E-2</v>
      </c>
      <c r="X41" s="10">
        <f>TO_EHG!X41+TO_CO!X41+TO_BF!X41+TO_GW!X41+TO_RPI!X41+TO_PF!X41+TO_BKBPB!X41+TO_CL!X41+TO_BNG!X41+TO_LBB!X41+TO_CPP!X41+TO_GTL!X41+TO_NSP!X41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TO_EHG!C42+TO_CO!C42+TO_BF!C42+TO_GW!C42+TO_RPI!C42+TO_PF!C42+TO_BKBPB!C42+TO_CL!C42+TO_BNG!C42+TO_LBB!C42+TO_CPP!C42+TO_GTL!C42+TO_NSP!C42</f>
        <v>628.15279449699051</v>
      </c>
      <c r="D42" s="10">
        <f>TO_EHG!D42+TO_CO!D42+TO_BF!D42+TO_GW!D42+TO_RPI!D42+TO_PF!D42+TO_BKBPB!D42+TO_CL!D42+TO_BNG!D42+TO_LBB!D42+TO_CPP!D42+TO_GTL!D42+TO_NSP!D42</f>
        <v>679.17024935511608</v>
      </c>
      <c r="E42" s="10">
        <f>TO_EHG!E42+TO_CO!E42+TO_BF!E42+TO_GW!E42+TO_RPI!E42+TO_PF!E42+TO_BKBPB!E42+TO_CL!E42+TO_BNG!E42+TO_LBB!E42+TO_CPP!E42+TO_GTL!E42+TO_NSP!E42</f>
        <v>712.11900257953562</v>
      </c>
      <c r="F42" s="10">
        <f>TO_EHG!F42+TO_CO!F42+TO_BF!F42+TO_GW!F42+TO_RPI!F42+TO_PF!F42+TO_BKBPB!F42+TO_CL!F42+TO_BNG!F42+TO_LBB!F42+TO_CPP!F42+TO_GTL!F42+TO_NSP!F42</f>
        <v>488.91754084264829</v>
      </c>
      <c r="G42" s="10">
        <f>TO_EHG!G42+TO_CO!G42+TO_BF!G42+TO_GW!G42+TO_RPI!G42+TO_PF!G42+TO_BKBPB!G42+TO_CL!G42+TO_BNG!G42+TO_LBB!G42+TO_CPP!G42+TO_GTL!G42+TO_NSP!G42</f>
        <v>679.17024935511608</v>
      </c>
      <c r="H42" s="10">
        <f>TO_EHG!H42+TO_CO!H42+TO_BF!H42+TO_GW!H42+TO_RPI!H42+TO_PF!H42+TO_BKBPB!H42+TO_CL!H42+TO_BNG!H42+TO_LBB!H42+TO_CPP!H42+TO_GTL!H42+TO_NSP!H42</f>
        <v>532.21195184866724</v>
      </c>
      <c r="I42" s="10">
        <f>TO_EHG!I42+TO_CO!I42+TO_BF!I42+TO_GW!I42+TO_RPI!I42+TO_PF!I42+TO_BKBPB!I42+TO_CL!I42+TO_BNG!I42+TO_LBB!I42+TO_CPP!I42+TO_GTL!I42+TO_NSP!I42</f>
        <v>610.94153052450554</v>
      </c>
      <c r="J42" s="10">
        <f>TO_EHG!J42+TO_CO!J42+TO_BF!J42+TO_GW!J42+TO_RPI!J42+TO_PF!J42+TO_BKBPB!J42+TO_CL!J42+TO_BNG!J42+TO_LBB!J42+TO_CPP!J42+TO_GTL!J42+TO_NSP!J42</f>
        <v>645.6266552020636</v>
      </c>
      <c r="K42" s="10">
        <f>TO_EHG!K42+TO_CO!K42+TO_BF!K42+TO_GW!K42+TO_RPI!K42+TO_PF!K42+TO_BKBPB!K42+TO_CL!K42+TO_BNG!K42+TO_LBB!K42+TO_CPP!K42+TO_GTL!K42+TO_NSP!K42</f>
        <v>662.40834049871012</v>
      </c>
      <c r="L42" s="10">
        <f>TO_EHG!L42+TO_CO!L42+TO_BF!L42+TO_GW!L42+TO_RPI!L42+TO_PF!L42+TO_BKBPB!L42+TO_CL!L42+TO_BNG!L42+TO_LBB!L42+TO_CPP!L42+TO_GTL!L42+TO_NSP!L42</f>
        <v>803.04170249355116</v>
      </c>
      <c r="M42" s="10">
        <f>TO_EHG!M42+TO_CO!M42+TO_BF!M42+TO_GW!M42+TO_RPI!M42+TO_PF!M42+TO_BKBPB!M42+TO_CL!M42+TO_BNG!M42+TO_LBB!M42+TO_CPP!M42+TO_GTL!M42+TO_NSP!M42</f>
        <v>672.8754084264832</v>
      </c>
      <c r="N42" s="10">
        <f>TO_EHG!N42+TO_CO!N42+TO_BF!N42+TO_GW!N42+TO_RPI!N42+TO_PF!N42+TO_BKBPB!N42+TO_CL!N42+TO_BNG!N42+TO_LBB!N42+TO_CPP!N42+TO_GTL!N42+TO_NSP!N42</f>
        <v>494.42175408426476</v>
      </c>
      <c r="O42" s="10">
        <f>TO_EHG!O42+TO_CO!O42+TO_BF!O42+TO_GW!O42+TO_RPI!O42+TO_PF!O42+TO_BKBPB!O42+TO_CL!O42+TO_BNG!O42+TO_LBB!O42+TO_CPP!O42+TO_GTL!O42+TO_NSP!O42</f>
        <v>481.8250214961306</v>
      </c>
      <c r="P42" s="10">
        <f>TO_EHG!P42+TO_CO!P42+TO_BF!P42+TO_GW!P42+TO_RPI!P42+TO_PF!P42+TO_BKBPB!P42+TO_CL!P42+TO_BNG!P42+TO_LBB!P42+TO_CPP!P42+TO_GTL!P42+TO_NSP!P42</f>
        <v>396.79707652622517</v>
      </c>
      <c r="Q42" s="10">
        <f>TO_EHG!Q42+TO_CO!Q42+TO_BF!Q42+TO_GW!Q42+TO_RPI!Q42+TO_PF!Q42+TO_BKBPB!Q42+TO_CL!Q42+TO_BNG!Q42+TO_LBB!Q42+TO_CPP!Q42+TO_GTL!Q42+TO_NSP!Q42</f>
        <v>525.9135855546001</v>
      </c>
      <c r="R42" s="10">
        <f>TO_EHG!R42+TO_CO!R42+TO_BF!R42+TO_GW!R42+TO_RPI!R42+TO_PF!R42+TO_BKBPB!R42+TO_CL!R42+TO_BNG!R42+TO_LBB!R42+TO_CPP!R42+TO_GTL!R42+TO_NSP!R42</f>
        <v>477.62613929492687</v>
      </c>
      <c r="S42" s="10">
        <f>TO_EHG!S42+TO_CO!S42+TO_BF!S42+TO_GW!S42+TO_RPI!S42+TO_PF!S42+TO_BKBPB!S42+TO_CL!S42+TO_BNG!S42+TO_LBB!S42+TO_CPP!S42+TO_GTL!S42+TO_NSP!S42</f>
        <v>193.14987102321581</v>
      </c>
      <c r="T42" s="10">
        <f>TO_EHG!T42+TO_CO!T42+TO_BF!T42+TO_GW!T42+TO_RPI!T42+TO_PF!T42+TO_BKBPB!T42+TO_CL!T42+TO_BNG!T42+TO_LBB!T42+TO_CPP!T42+TO_GTL!T42+TO_NSP!T42</f>
        <v>241.6631986242476</v>
      </c>
      <c r="U42" s="10">
        <f>TO_EHG!U42+TO_CO!U42+TO_BF!U42+TO_GW!U42+TO_RPI!U42+TO_PF!U42+TO_BKBPB!U42+TO_CL!U42+TO_BNG!U42+TO_LBB!U42+TO_CPP!U42+TO_GTL!U42+TO_NSP!U42</f>
        <v>202.3798796216681</v>
      </c>
      <c r="V42" s="10">
        <f>TO_EHG!V42+TO_CO!V42+TO_BF!V42+TO_GW!V42+TO_RPI!V42+TO_PF!V42+TO_BKBPB!V42+TO_CL!V42+TO_BNG!V42+TO_LBB!V42+TO_CPP!V42+TO_GTL!V42+TO_NSP!V42</f>
        <v>189.69982803095439</v>
      </c>
      <c r="W42" s="10">
        <f>TO_EHG!W42+TO_CO!W42+TO_BF!W42+TO_GW!W42+TO_RPI!W42+TO_PF!W42+TO_BKBPB!W42+TO_CL!W42+TO_BNG!W42+TO_LBB!W42+TO_CPP!W42+TO_GTL!W42+TO_NSP!W42</f>
        <v>158.02553740326741</v>
      </c>
      <c r="X42" s="10">
        <f>TO_EHG!X42+TO_CO!X42+TO_BF!X42+TO_GW!X42+TO_RPI!X42+TO_PF!X42+TO_BKBPB!X42+TO_CL!X42+TO_BNG!X42+TO_LBB!X42+TO_CPP!X42+TO_GTL!X42+TO_NSP!X42</f>
        <v>174.68753224419601</v>
      </c>
    </row>
    <row r="43" spans="1:24" ht="11.25" customHeight="1" x14ac:dyDescent="0.2">
      <c r="A43" s="41" t="s">
        <v>73</v>
      </c>
      <c r="B43" s="9" t="s">
        <v>74</v>
      </c>
      <c r="C43" s="10">
        <f>TO_EHG!C43+TO_CO!C43+TO_BF!C43+TO_GW!C43+TO_RPI!C43+TO_PF!C43+TO_BKBPB!C43+TO_CL!C43+TO_BNG!C43+TO_LBB!C43+TO_CPP!C43+TO_GTL!C43+TO_NSP!C43</f>
        <v>3942.7963886500429</v>
      </c>
      <c r="D43" s="10">
        <f>TO_EHG!D43+TO_CO!D43+TO_BF!D43+TO_GW!D43+TO_RPI!D43+TO_PF!D43+TO_BKBPB!D43+TO_CL!D43+TO_BNG!D43+TO_LBB!D43+TO_CPP!D43+TO_GTL!D43+TO_NSP!D43</f>
        <v>4312.5298366294064</v>
      </c>
      <c r="E43" s="10">
        <f>TO_EHG!E43+TO_CO!E43+TO_BF!E43+TO_GW!E43+TO_RPI!E43+TO_PF!E43+TO_BKBPB!E43+TO_CL!E43+TO_BNG!E43+TO_LBB!E43+TO_CPP!E43+TO_GTL!E43+TO_NSP!E43</f>
        <v>4815.778159931212</v>
      </c>
      <c r="F43" s="10">
        <f>TO_EHG!F43+TO_CO!F43+TO_BF!F43+TO_GW!F43+TO_RPI!F43+TO_PF!F43+TO_BKBPB!F43+TO_CL!F43+TO_BNG!F43+TO_LBB!F43+TO_CPP!F43+TO_GTL!F43+TO_NSP!F43</f>
        <v>4095.8249355116081</v>
      </c>
      <c r="G43" s="10">
        <f>TO_EHG!G43+TO_CO!G43+TO_BF!G43+TO_GW!G43+TO_RPI!G43+TO_PF!G43+TO_BKBPB!G43+TO_CL!G43+TO_BNG!G43+TO_LBB!G43+TO_CPP!G43+TO_GTL!G43+TO_NSP!G43</f>
        <v>4282.7457437661214</v>
      </c>
      <c r="H43" s="10">
        <f>TO_EHG!H43+TO_CO!H43+TO_BF!H43+TO_GW!H43+TO_RPI!H43+TO_PF!H43+TO_BKBPB!H43+TO_CL!H43+TO_BNG!H43+TO_LBB!H43+TO_CPP!H43+TO_GTL!H43+TO_NSP!H43</f>
        <v>4836.3189165950134</v>
      </c>
      <c r="I43" s="10">
        <f>TO_EHG!I43+TO_CO!I43+TO_BF!I43+TO_GW!I43+TO_RPI!I43+TO_PF!I43+TO_BKBPB!I43+TO_CL!I43+TO_BNG!I43+TO_LBB!I43+TO_CPP!I43+TO_GTL!I43+TO_NSP!I43</f>
        <v>4765.4533104041266</v>
      </c>
      <c r="J43" s="10">
        <f>TO_EHG!J43+TO_CO!J43+TO_BF!J43+TO_GW!J43+TO_RPI!J43+TO_PF!J43+TO_BKBPB!J43+TO_CL!J43+TO_BNG!J43+TO_LBB!J43+TO_CPP!J43+TO_GTL!J43+TO_NSP!J43</f>
        <v>4800.3725709372302</v>
      </c>
      <c r="K43" s="10">
        <f>TO_EHG!K43+TO_CO!K43+TO_BF!K43+TO_GW!K43+TO_RPI!K43+TO_PF!K43+TO_BKBPB!K43+TO_CL!K43+TO_BNG!K43+TO_LBB!K43+TO_CPP!K43+TO_GTL!K43+TO_NSP!K43</f>
        <v>4982.1582115219253</v>
      </c>
      <c r="L43" s="10">
        <f>TO_EHG!L43+TO_CO!L43+TO_BF!L43+TO_GW!L43+TO_RPI!L43+TO_PF!L43+TO_BKBPB!L43+TO_CL!L43+TO_BNG!L43+TO_LBB!L43+TO_CPP!L43+TO_GTL!L43+TO_NSP!L43</f>
        <v>4623.7220980223556</v>
      </c>
      <c r="M43" s="10">
        <f>TO_EHG!M43+TO_CO!M43+TO_BF!M43+TO_GW!M43+TO_RPI!M43+TO_PF!M43+TO_BKBPB!M43+TO_CL!M43+TO_BNG!M43+TO_LBB!M43+TO_CPP!M43+TO_GTL!M43+TO_NSP!M43</f>
        <v>4165.6634565778159</v>
      </c>
      <c r="N43" s="10">
        <f>TO_EHG!N43+TO_CO!N43+TO_BF!N43+TO_GW!N43+TO_RPI!N43+TO_PF!N43+TO_BKBPB!N43+TO_CL!N43+TO_BNG!N43+TO_LBB!N43+TO_CPP!N43+TO_GTL!N43+TO_NSP!N43</f>
        <v>4120.4738607050731</v>
      </c>
      <c r="O43" s="10">
        <f>TO_EHG!O43+TO_CO!O43+TO_BF!O43+TO_GW!O43+TO_RPI!O43+TO_PF!O43+TO_BKBPB!O43+TO_CL!O43+TO_BNG!O43+TO_LBB!O43+TO_CPP!O43+TO_GTL!O43+TO_NSP!O43</f>
        <v>3889.9763542562341</v>
      </c>
      <c r="P43" s="10">
        <f>TO_EHG!P43+TO_CO!P43+TO_BF!P43+TO_GW!P43+TO_RPI!P43+TO_PF!P43+TO_BKBPB!P43+TO_CL!P43+TO_BNG!P43+TO_LBB!P43+TO_CPP!P43+TO_GTL!P43+TO_NSP!P43</f>
        <v>4266.0006878761824</v>
      </c>
      <c r="Q43" s="10">
        <f>TO_EHG!Q43+TO_CO!Q43+TO_BF!Q43+TO_GW!Q43+TO_RPI!Q43+TO_PF!Q43+TO_BKBPB!Q43+TO_CL!Q43+TO_BNG!Q43+TO_LBB!Q43+TO_CPP!Q43+TO_GTL!Q43+TO_NSP!Q43</f>
        <v>5290.6921754084251</v>
      </c>
      <c r="R43" s="10">
        <f>TO_EHG!R43+TO_CO!R43+TO_BF!R43+TO_GW!R43+TO_RPI!R43+TO_PF!R43+TO_BKBPB!R43+TO_CL!R43+TO_BNG!R43+TO_LBB!R43+TO_CPP!R43+TO_GTL!R43+TO_NSP!R43</f>
        <v>5187.3108340498711</v>
      </c>
      <c r="S43" s="10">
        <f>TO_EHG!S43+TO_CO!S43+TO_BF!S43+TO_GW!S43+TO_RPI!S43+TO_PF!S43+TO_BKBPB!S43+TO_CL!S43+TO_BNG!S43+TO_LBB!S43+TO_CPP!S43+TO_GTL!S43+TO_NSP!S43</f>
        <v>5510.6309544282021</v>
      </c>
      <c r="T43" s="10">
        <f>TO_EHG!T43+TO_CO!T43+TO_BF!T43+TO_GW!T43+TO_RPI!T43+TO_PF!T43+TO_BKBPB!T43+TO_CL!T43+TO_BNG!T43+TO_LBB!T43+TO_CPP!T43+TO_GTL!T43+TO_NSP!T43</f>
        <v>5731.3480653482366</v>
      </c>
      <c r="U43" s="10">
        <f>TO_EHG!U43+TO_CO!U43+TO_BF!U43+TO_GW!U43+TO_RPI!U43+TO_PF!U43+TO_BKBPB!U43+TO_CL!U43+TO_BNG!U43+TO_LBB!U43+TO_CPP!U43+TO_GTL!U43+TO_NSP!U43</f>
        <v>5732.9697334479788</v>
      </c>
      <c r="V43" s="10">
        <f>TO_EHG!V43+TO_CO!V43+TO_BF!V43+TO_GW!V43+TO_RPI!V43+TO_PF!V43+TO_BKBPB!V43+TO_CL!V43+TO_BNG!V43+TO_LBB!V43+TO_CPP!V43+TO_GTL!V43+TO_NSP!V43</f>
        <v>6226.5125537403264</v>
      </c>
      <c r="W43" s="10">
        <f>TO_EHG!W43+TO_CO!W43+TO_BF!W43+TO_GW!W43+TO_RPI!W43+TO_PF!W43+TO_BKBPB!W43+TO_CL!W43+TO_BNG!W43+TO_LBB!W43+TO_CPP!W43+TO_GTL!W43+TO_NSP!W43</f>
        <v>5792.5935511607904</v>
      </c>
      <c r="X43" s="10">
        <f>TO_EHG!X43+TO_CO!X43+TO_BF!X43+TO_GW!X43+TO_RPI!X43+TO_PF!X43+TO_BKBPB!X43+TO_CL!X43+TO_BNG!X43+TO_LBB!X43+TO_CPP!X43+TO_GTL!X43+TO_NSP!X43</f>
        <v>5256.5198624247632</v>
      </c>
    </row>
    <row r="44" spans="1:24" ht="11.25" customHeight="1" x14ac:dyDescent="0.2">
      <c r="A44" s="41" t="s">
        <v>75</v>
      </c>
      <c r="B44" s="9" t="s">
        <v>76</v>
      </c>
      <c r="C44" s="10">
        <f>TO_EHG!C44+TO_CO!C44+TO_BF!C44+TO_GW!C44+TO_RPI!C44+TO_PF!C44+TO_BKBPB!C44+TO_CL!C44+TO_BNG!C44+TO_LBB!C44+TO_CPP!C44+TO_GTL!C44+TO_NSP!C44</f>
        <v>1382.755288048151</v>
      </c>
      <c r="D44" s="10">
        <f>TO_EHG!D44+TO_CO!D44+TO_BF!D44+TO_GW!D44+TO_RPI!D44+TO_PF!D44+TO_BKBPB!D44+TO_CL!D44+TO_BNG!D44+TO_LBB!D44+TO_CPP!D44+TO_GTL!D44+TO_NSP!D44</f>
        <v>1733.9925193465169</v>
      </c>
      <c r="E44" s="10">
        <f>TO_EHG!E44+TO_CO!E44+TO_BF!E44+TO_GW!E44+TO_RPI!E44+TO_PF!E44+TO_BKBPB!E44+TO_CL!E44+TO_BNG!E44+TO_LBB!E44+TO_CPP!E44+TO_GTL!E44+TO_NSP!E44</f>
        <v>1640.393637145314</v>
      </c>
      <c r="F44" s="10">
        <f>TO_EHG!F44+TO_CO!F44+TO_BF!F44+TO_GW!F44+TO_RPI!F44+TO_PF!F44+TO_BKBPB!F44+TO_CL!F44+TO_BNG!F44+TO_LBB!F44+TO_CPP!F44+TO_GTL!F44+TO_NSP!F44</f>
        <v>1507.232244196045</v>
      </c>
      <c r="G44" s="10">
        <f>TO_EHG!G44+TO_CO!G44+TO_BF!G44+TO_GW!G44+TO_RPI!G44+TO_PF!G44+TO_BKBPB!G44+TO_CL!G44+TO_BNG!G44+TO_LBB!G44+TO_CPP!G44+TO_GTL!G44+TO_NSP!G44</f>
        <v>1504.3374032674119</v>
      </c>
      <c r="H44" s="10">
        <f>TO_EHG!H44+TO_CO!H44+TO_BF!H44+TO_GW!H44+TO_RPI!H44+TO_PF!H44+TO_BKBPB!H44+TO_CL!H44+TO_BNG!H44+TO_LBB!H44+TO_CPP!H44+TO_GTL!H44+TO_NSP!H44</f>
        <v>1647.1481513327601</v>
      </c>
      <c r="I44" s="10">
        <f>TO_EHG!I44+TO_CO!I44+TO_BF!I44+TO_GW!I44+TO_RPI!I44+TO_PF!I44+TO_BKBPB!I44+TO_CL!I44+TO_BNG!I44+TO_LBB!I44+TO_CPP!I44+TO_GTL!I44+TO_NSP!I44</f>
        <v>1285.296646603611</v>
      </c>
      <c r="J44" s="10">
        <f>TO_EHG!J44+TO_CO!J44+TO_BF!J44+TO_GW!J44+TO_RPI!J44+TO_PF!J44+TO_BKBPB!J44+TO_CL!J44+TO_BNG!J44+TO_LBB!J44+TO_CPP!J44+TO_GTL!J44+TO_NSP!J44</f>
        <v>1198.4522785898544</v>
      </c>
      <c r="K44" s="10">
        <f>TO_EHG!K44+TO_CO!K44+TO_BF!K44+TO_GW!K44+TO_RPI!K44+TO_PF!K44+TO_BKBPB!K44+TO_CL!K44+TO_BNG!K44+TO_LBB!K44+TO_CPP!K44+TO_GTL!K44+TO_NSP!K44</f>
        <v>1212.9263972484953</v>
      </c>
      <c r="L44" s="10">
        <f>TO_EHG!L44+TO_CO!L44+TO_BF!L44+TO_GW!L44+TO_RPI!L44+TO_PF!L44+TO_BKBPB!L44+TO_CL!L44+TO_BNG!L44+TO_LBB!L44+TO_CPP!L44+TO_GTL!L44+TO_NSP!L44</f>
        <v>935.98925193465175</v>
      </c>
      <c r="M44" s="10">
        <f>TO_EHG!M44+TO_CO!M44+TO_BF!M44+TO_GW!M44+TO_RPI!M44+TO_PF!M44+TO_BKBPB!M44+TO_CL!M44+TO_BNG!M44+TO_LBB!M44+TO_CPP!M44+TO_GTL!M44+TO_NSP!M44</f>
        <v>782.90214961306958</v>
      </c>
      <c r="N44" s="10">
        <f>TO_EHG!N44+TO_CO!N44+TO_BF!N44+TO_GW!N44+TO_RPI!N44+TO_PF!N44+TO_BKBPB!N44+TO_CL!N44+TO_BNG!N44+TO_LBB!N44+TO_CPP!N44+TO_GTL!N44+TO_NSP!N44</f>
        <v>793.17850386930354</v>
      </c>
      <c r="O44" s="10">
        <f>TO_EHG!O44+TO_CO!O44+TO_BF!O44+TO_GW!O44+TO_RPI!O44+TO_PF!O44+TO_BKBPB!O44+TO_CL!O44+TO_BNG!O44+TO_LBB!O44+TO_CPP!O44+TO_GTL!O44+TO_NSP!O44</f>
        <v>604.12949269131559</v>
      </c>
      <c r="P44" s="10">
        <f>TO_EHG!P44+TO_CO!P44+TO_BF!P44+TO_GW!P44+TO_RPI!P44+TO_PF!P44+TO_BKBPB!P44+TO_CL!P44+TO_BNG!P44+TO_LBB!P44+TO_CPP!P44+TO_GTL!P44+TO_NSP!P44</f>
        <v>407.91934651762676</v>
      </c>
      <c r="Q44" s="10">
        <f>TO_EHG!Q44+TO_CO!Q44+TO_BF!Q44+TO_GW!Q44+TO_RPI!Q44+TO_PF!Q44+TO_BKBPB!Q44+TO_CL!Q44+TO_BNG!Q44+TO_LBB!Q44+TO_CPP!Q44+TO_GTL!Q44+TO_NSP!Q44</f>
        <v>382.51272570937226</v>
      </c>
      <c r="R44" s="10">
        <f>TO_EHG!R44+TO_CO!R44+TO_BF!R44+TO_GW!R44+TO_RPI!R44+TO_PF!R44+TO_BKBPB!R44+TO_CL!R44+TO_BNG!R44+TO_LBB!R44+TO_CPP!R44+TO_GTL!R44+TO_NSP!R44</f>
        <v>399.42983662940657</v>
      </c>
      <c r="S44" s="10">
        <f>TO_EHG!S44+TO_CO!S44+TO_BF!S44+TO_GW!S44+TO_RPI!S44+TO_PF!S44+TO_BKBPB!S44+TO_CL!S44+TO_BNG!S44+TO_LBB!S44+TO_CPP!S44+TO_GTL!S44+TO_NSP!S44</f>
        <v>204.8840068787618</v>
      </c>
      <c r="T44" s="10">
        <f>TO_EHG!T44+TO_CO!T44+TO_BF!T44+TO_GW!T44+TO_RPI!T44+TO_PF!T44+TO_BKBPB!T44+TO_CL!T44+TO_BNG!T44+TO_LBB!T44+TO_CPP!T44+TO_GTL!T44+TO_NSP!T44</f>
        <v>171.006018916595</v>
      </c>
      <c r="U44" s="10">
        <f>TO_EHG!U44+TO_CO!U44+TO_BF!U44+TO_GW!U44+TO_RPI!U44+TO_PF!U44+TO_BKBPB!U44+TO_CL!U44+TO_BNG!U44+TO_LBB!U44+TO_CPP!U44+TO_GTL!U44+TO_NSP!U44</f>
        <v>184.58134135855539</v>
      </c>
      <c r="V44" s="10">
        <f>TO_EHG!V44+TO_CO!V44+TO_BF!V44+TO_GW!V44+TO_RPI!V44+TO_PF!V44+TO_BKBPB!V44+TO_CL!V44+TO_BNG!V44+TO_LBB!V44+TO_CPP!V44+TO_GTL!V44+TO_NSP!V44</f>
        <v>181.1919174548581</v>
      </c>
      <c r="W44" s="10">
        <f>TO_EHG!W44+TO_CO!W44+TO_BF!W44+TO_GW!W44+TO_RPI!W44+TO_PF!W44+TO_BKBPB!W44+TO_CL!W44+TO_BNG!W44+TO_LBB!W44+TO_CPP!W44+TO_GTL!W44+TO_NSP!W44</f>
        <v>143.73482373172831</v>
      </c>
      <c r="X44" s="10">
        <f>TO_EHG!X44+TO_CO!X44+TO_BF!X44+TO_GW!X44+TO_RPI!X44+TO_PF!X44+TO_BKBPB!X44+TO_CL!X44+TO_BNG!X44+TO_LBB!X44+TO_CPP!X44+TO_GTL!X44+TO_NSP!X44</f>
        <v>170.72880481513329</v>
      </c>
    </row>
    <row r="45" spans="1:24" ht="11.25" customHeight="1" x14ac:dyDescent="0.2">
      <c r="A45" s="41" t="s">
        <v>77</v>
      </c>
      <c r="B45" s="9" t="s">
        <v>78</v>
      </c>
      <c r="C45" s="10">
        <f>TO_EHG!C45+TO_CO!C45+TO_BF!C45+TO_GW!C45+TO_RPI!C45+TO_PF!C45+TO_BKBPB!C45+TO_CL!C45+TO_BNG!C45+TO_LBB!C45+TO_CPP!C45+TO_GTL!C45+TO_NSP!C45</f>
        <v>39.366552020636277</v>
      </c>
      <c r="D45" s="10">
        <f>TO_EHG!D45+TO_CO!D45+TO_BF!D45+TO_GW!D45+TO_RPI!D45+TO_PF!D45+TO_BKBPB!D45+TO_CL!D45+TO_BNG!D45+TO_LBB!D45+TO_CPP!D45+TO_GTL!D45+TO_NSP!D45</f>
        <v>34.565778159931213</v>
      </c>
      <c r="E45" s="10">
        <f>TO_EHG!E45+TO_CO!E45+TO_BF!E45+TO_GW!E45+TO_RPI!E45+TO_PF!E45+TO_BKBPB!E45+TO_CL!E45+TO_BNG!E45+TO_LBB!E45+TO_CPP!E45+TO_GTL!E45+TO_NSP!E45</f>
        <v>12.48211521926053</v>
      </c>
      <c r="F45" s="10">
        <f>TO_EHG!F45+TO_CO!F45+TO_BF!F45+TO_GW!F45+TO_RPI!F45+TO_PF!F45+TO_BKBPB!F45+TO_CL!F45+TO_BNG!F45+TO_LBB!F45+TO_CPP!F45+TO_GTL!F45+TO_NSP!F45</f>
        <v>12.48211521926053</v>
      </c>
      <c r="G45" s="10">
        <f>TO_EHG!G45+TO_CO!G45+TO_BF!G45+TO_GW!G45+TO_RPI!G45+TO_PF!G45+TO_BKBPB!G45+TO_CL!G45+TO_BNG!G45+TO_LBB!G45+TO_CPP!G45+TO_GTL!G45+TO_NSP!G45</f>
        <v>30.725107480653481</v>
      </c>
      <c r="H45" s="10">
        <f>TO_EHG!H45+TO_CO!H45+TO_BF!H45+TO_GW!H45+TO_RPI!H45+TO_PF!H45+TO_BKBPB!H45+TO_CL!H45+TO_BNG!H45+TO_LBB!H45+TO_CPP!H45+TO_GTL!H45+TO_NSP!H45</f>
        <v>47.847979363714529</v>
      </c>
      <c r="I45" s="10">
        <f>TO_EHG!I45+TO_CO!I45+TO_BF!I45+TO_GW!I45+TO_RPI!I45+TO_PF!I45+TO_BKBPB!I45+TO_CL!I45+TO_BNG!I45+TO_LBB!I45+TO_CPP!I45+TO_GTL!I45+TO_NSP!I45</f>
        <v>52.486414445399816</v>
      </c>
      <c r="J45" s="10">
        <f>TO_EHG!J45+TO_CO!J45+TO_BF!J45+TO_GW!J45+TO_RPI!J45+TO_PF!J45+TO_BKBPB!J45+TO_CL!J45+TO_BNG!J45+TO_LBB!J45+TO_CPP!J45+TO_GTL!J45+TO_NSP!J45</f>
        <v>41.989079965606187</v>
      </c>
      <c r="K45" s="10">
        <f>TO_EHG!K45+TO_CO!K45+TO_BF!K45+TO_GW!K45+TO_RPI!K45+TO_PF!K45+TO_BKBPB!K45+TO_CL!K45+TO_BNG!K45+TO_LBB!K45+TO_CPP!K45+TO_GTL!K45+TO_NSP!K45</f>
        <v>44.089595872742898</v>
      </c>
      <c r="L45" s="10">
        <f>TO_EHG!L45+TO_CO!L45+TO_BF!L45+TO_GW!L45+TO_RPI!L45+TO_PF!L45+TO_BKBPB!L45+TO_CL!L45+TO_BNG!L45+TO_LBB!L45+TO_CPP!L45+TO_GTL!L45+TO_NSP!L45</f>
        <v>50.388048151332761</v>
      </c>
      <c r="M45" s="10">
        <f>TO_EHG!M45+TO_CO!M45+TO_BF!M45+TO_GW!M45+TO_RPI!M45+TO_PF!M45+TO_BKBPB!M45+TO_CL!M45+TO_BNG!M45+TO_LBB!M45+TO_CPP!M45+TO_GTL!M45+TO_NSP!M45</f>
        <v>62.985124677558041</v>
      </c>
      <c r="N45" s="10">
        <f>TO_EHG!N45+TO_CO!N45+TO_BF!N45+TO_GW!N45+TO_RPI!N45+TO_PF!N45+TO_BKBPB!N45+TO_CL!N45+TO_BNG!N45+TO_LBB!N45+TO_CPP!N45+TO_GTL!N45+TO_NSP!N45</f>
        <v>90.278675838349088</v>
      </c>
      <c r="O45" s="10">
        <f>TO_EHG!O45+TO_CO!O45+TO_BF!O45+TO_GW!O45+TO_RPI!O45+TO_PF!O45+TO_BKBPB!O45+TO_CL!O45+TO_BNG!O45+TO_LBB!O45+TO_CPP!O45+TO_GTL!O45+TO_NSP!O45</f>
        <v>111.27368873602749</v>
      </c>
      <c r="P45" s="10">
        <f>TO_EHG!P45+TO_CO!P45+TO_BF!P45+TO_GW!P45+TO_RPI!P45+TO_PF!P45+TO_BKBPB!P45+TO_CL!P45+TO_BNG!P45+TO_LBB!P45+TO_CPP!P45+TO_GTL!P45+TO_NSP!P45</f>
        <v>82.930352536543424</v>
      </c>
      <c r="Q45" s="10">
        <f>TO_EHG!Q45+TO_CO!Q45+TO_BF!Q45+TO_GW!Q45+TO_RPI!Q45+TO_PF!Q45+TO_BKBPB!Q45+TO_CL!Q45+TO_BNG!Q45+TO_LBB!Q45+TO_CPP!Q45+TO_GTL!Q45+TO_NSP!Q45</f>
        <v>110.22390369733451</v>
      </c>
      <c r="R45" s="10">
        <f>TO_EHG!R45+TO_CO!R45+TO_BF!R45+TO_GW!R45+TO_RPI!R45+TO_PF!R45+TO_BKBPB!R45+TO_CL!R45+TO_BNG!R45+TO_LBB!R45+TO_CPP!R45+TO_GTL!R45+TO_NSP!R45</f>
        <v>116.5224419604471</v>
      </c>
      <c r="S45" s="10">
        <f>TO_EHG!S45+TO_CO!S45+TO_BF!S45+TO_GW!S45+TO_RPI!S45+TO_PF!S45+TO_BKBPB!S45+TO_CL!S45+TO_BNG!S45+TO_LBB!S45+TO_CPP!S45+TO_GTL!S45+TO_NSP!S45</f>
        <v>134.36818572656921</v>
      </c>
      <c r="T45" s="10">
        <f>TO_EHG!T45+TO_CO!T45+TO_BF!T45+TO_GW!T45+TO_RPI!T45+TO_PF!T45+TO_BKBPB!T45+TO_CL!T45+TO_BNG!T45+TO_LBB!T45+TO_CPP!T45+TO_GTL!T45+TO_NSP!T45</f>
        <v>131.85743766122101</v>
      </c>
      <c r="U45" s="10">
        <f>TO_EHG!U45+TO_CO!U45+TO_BF!U45+TO_GW!U45+TO_RPI!U45+TO_PF!U45+TO_BKBPB!U45+TO_CL!U45+TO_BNG!U45+TO_LBB!U45+TO_CPP!U45+TO_GTL!U45+TO_NSP!U45</f>
        <v>138.72674118658639</v>
      </c>
      <c r="V45" s="10">
        <f>TO_EHG!V45+TO_CO!V45+TO_BF!V45+TO_GW!V45+TO_RPI!V45+TO_PF!V45+TO_BKBPB!V45+TO_CL!V45+TO_BNG!V45+TO_LBB!V45+TO_CPP!V45+TO_GTL!V45+TO_NSP!V45</f>
        <v>144.85184866723989</v>
      </c>
      <c r="W45" s="10">
        <f>TO_EHG!W45+TO_CO!W45+TO_BF!W45+TO_GW!W45+TO_RPI!W45+TO_PF!W45+TO_BKBPB!W45+TO_CL!W45+TO_BNG!W45+TO_LBB!W45+TO_CPP!W45+TO_GTL!W45+TO_NSP!W45</f>
        <v>116.3901977644024</v>
      </c>
      <c r="X45" s="10">
        <f>TO_EHG!X45+TO_CO!X45+TO_BF!X45+TO_GW!X45+TO_RPI!X45+TO_PF!X45+TO_BKBPB!X45+TO_CL!X45+TO_BNG!X45+TO_LBB!X45+TO_CPP!X45+TO_GTL!X45+TO_NSP!X45</f>
        <v>112.4800515907137</v>
      </c>
    </row>
    <row r="46" spans="1:24" ht="11.25" customHeight="1" x14ac:dyDescent="0.2">
      <c r="A46" s="41" t="s">
        <v>79</v>
      </c>
      <c r="B46" s="9" t="s">
        <v>80</v>
      </c>
      <c r="C46" s="10">
        <f>TO_EHG!C46+TO_CO!C46+TO_BF!C46+TO_GW!C46+TO_RPI!C46+TO_PF!C46+TO_BKBPB!C46+TO_CL!C46+TO_BNG!C46+TO_LBB!C46+TO_CPP!C46+TO_GTL!C46+TO_NSP!C46</f>
        <v>107.5380051590713</v>
      </c>
      <c r="D46" s="10">
        <f>TO_EHG!D46+TO_CO!D46+TO_BF!D46+TO_GW!D46+TO_RPI!D46+TO_PF!D46+TO_BKBPB!D46+TO_CL!D46+TO_BNG!D46+TO_LBB!D46+TO_CPP!D46+TO_GTL!D46+TO_NSP!D46</f>
        <v>146.90455717970761</v>
      </c>
      <c r="E46" s="10">
        <f>TO_EHG!E46+TO_CO!E46+TO_BF!E46+TO_GW!E46+TO_RPI!E46+TO_PF!E46+TO_BKBPB!E46+TO_CL!E46+TO_BNG!E46+TO_LBB!E46+TO_CPP!E46+TO_GTL!E46+TO_NSP!E46</f>
        <v>81.613671539122961</v>
      </c>
      <c r="F46" s="10">
        <f>TO_EHG!F46+TO_CO!F46+TO_BF!F46+TO_GW!F46+TO_RPI!F46+TO_PF!F46+TO_BKBPB!F46+TO_CL!F46+TO_BNG!F46+TO_LBB!F46+TO_CPP!F46+TO_GTL!F46+TO_NSP!F46</f>
        <v>102.7371453138435</v>
      </c>
      <c r="G46" s="10">
        <f>TO_EHG!G46+TO_CO!G46+TO_BF!G46+TO_GW!G46+TO_RPI!G46+TO_PF!G46+TO_BKBPB!G46+TO_CL!G46+TO_BNG!G46+TO_LBB!G46+TO_CPP!G46+TO_GTL!G46+TO_NSP!G46</f>
        <v>154.58581255374031</v>
      </c>
      <c r="H46" s="10">
        <f>TO_EHG!H46+TO_CO!H46+TO_BF!H46+TO_GW!H46+TO_RPI!H46+TO_PF!H46+TO_BKBPB!H46+TO_CL!H46+TO_BNG!H46+TO_LBB!H46+TO_CPP!H46+TO_GTL!H46+TO_NSP!H46</f>
        <v>82.158211521926049</v>
      </c>
      <c r="I46" s="10">
        <f>TO_EHG!I46+TO_CO!I46+TO_BF!I46+TO_GW!I46+TO_RPI!I46+TO_PF!I46+TO_BKBPB!I46+TO_CL!I46+TO_BNG!I46+TO_LBB!I46+TO_CPP!I46+TO_GTL!I46+TO_NSP!I46</f>
        <v>62.143852106620798</v>
      </c>
      <c r="J46" s="10">
        <f>TO_EHG!J46+TO_CO!J46+TO_BF!J46+TO_GW!J46+TO_RPI!J46+TO_PF!J46+TO_BKBPB!J46+TO_CL!J46+TO_BNG!J46+TO_LBB!J46+TO_CPP!J46+TO_GTL!J46+TO_NSP!J46</f>
        <v>40.309544282029243</v>
      </c>
      <c r="K46" s="10">
        <f>TO_EHG!K46+TO_CO!K46+TO_BF!K46+TO_GW!K46+TO_RPI!K46+TO_PF!K46+TO_BKBPB!K46+TO_CL!K46+TO_BNG!K46+TO_LBB!K46+TO_CPP!K46+TO_GTL!K46+TO_NSP!K46</f>
        <v>40.309544282029243</v>
      </c>
      <c r="L46" s="10">
        <f>TO_EHG!L46+TO_CO!L46+TO_BF!L46+TO_GW!L46+TO_RPI!L46+TO_PF!L46+TO_BKBPB!L46+TO_CL!L46+TO_BNG!L46+TO_LBB!L46+TO_CPP!L46+TO_GTL!L46+TO_NSP!L46</f>
        <v>0.83981083404987089</v>
      </c>
      <c r="M46" s="10">
        <f>TO_EHG!M46+TO_CO!M46+TO_BF!M46+TO_GW!M46+TO_RPI!M46+TO_PF!M46+TO_BKBPB!M46+TO_CL!M46+TO_BNG!M46+TO_LBB!M46+TO_CPP!M46+TO_GTL!M46+TO_NSP!M46</f>
        <v>0</v>
      </c>
      <c r="N46" s="10">
        <f>TO_EHG!N46+TO_CO!N46+TO_BF!N46+TO_GW!N46+TO_RPI!N46+TO_PF!N46+TO_BKBPB!N46+TO_CL!N46+TO_BNG!N46+TO_LBB!N46+TO_CPP!N46+TO_GTL!N46+TO_NSP!N46</f>
        <v>0</v>
      </c>
      <c r="O46" s="10">
        <f>TO_EHG!O46+TO_CO!O46+TO_BF!O46+TO_GW!O46+TO_RPI!O46+TO_PF!O46+TO_BKBPB!O46+TO_CL!O46+TO_BNG!O46+TO_LBB!O46+TO_CPP!O46+TO_GTL!O46+TO_NSP!O46</f>
        <v>0</v>
      </c>
      <c r="P46" s="10">
        <f>TO_EHG!P46+TO_CO!P46+TO_BF!P46+TO_GW!P46+TO_RPI!P46+TO_PF!P46+TO_BKBPB!P46+TO_CL!P46+TO_BNG!P46+TO_LBB!P46+TO_CPP!P46+TO_GTL!P46+TO_NSP!P46</f>
        <v>0</v>
      </c>
      <c r="Q46" s="10">
        <f>TO_EHG!Q46+TO_CO!Q46+TO_BF!Q46+TO_GW!Q46+TO_RPI!Q46+TO_PF!Q46+TO_BKBPB!Q46+TO_CL!Q46+TO_BNG!Q46+TO_LBB!Q46+TO_CPP!Q46+TO_GTL!Q46+TO_NSP!Q46</f>
        <v>0</v>
      </c>
      <c r="R46" s="10">
        <f>TO_EHG!R46+TO_CO!R46+TO_BF!R46+TO_GW!R46+TO_RPI!R46+TO_PF!R46+TO_BKBPB!R46+TO_CL!R46+TO_BNG!R46+TO_LBB!R46+TO_CPP!R46+TO_GTL!R46+TO_NSP!R46</f>
        <v>0</v>
      </c>
      <c r="S46" s="10">
        <f>TO_EHG!S46+TO_CO!S46+TO_BF!S46+TO_GW!S46+TO_RPI!S46+TO_PF!S46+TO_BKBPB!S46+TO_CL!S46+TO_BNG!S46+TO_LBB!S46+TO_CPP!S46+TO_GTL!S46+TO_NSP!S46</f>
        <v>0</v>
      </c>
      <c r="T46" s="10">
        <f>TO_EHG!T46+TO_CO!T46+TO_BF!T46+TO_GW!T46+TO_RPI!T46+TO_PF!T46+TO_BKBPB!T46+TO_CL!T46+TO_BNG!T46+TO_LBB!T46+TO_CPP!T46+TO_GTL!T46+TO_NSP!T46</f>
        <v>0</v>
      </c>
      <c r="U46" s="10">
        <f>TO_EHG!U46+TO_CO!U46+TO_BF!U46+TO_GW!U46+TO_RPI!U46+TO_PF!U46+TO_BKBPB!U46+TO_CL!U46+TO_BNG!U46+TO_LBB!U46+TO_CPP!U46+TO_GTL!U46+TO_NSP!U46</f>
        <v>0</v>
      </c>
      <c r="V46" s="10">
        <f>TO_EHG!V46+TO_CO!V46+TO_BF!V46+TO_GW!V46+TO_RPI!V46+TO_PF!V46+TO_BKBPB!V46+TO_CL!V46+TO_BNG!V46+TO_LBB!V46+TO_CPP!V46+TO_GTL!V46+TO_NSP!V46</f>
        <v>0</v>
      </c>
      <c r="W46" s="10">
        <f>TO_EHG!W46+TO_CO!W46+TO_BF!W46+TO_GW!W46+TO_RPI!W46+TO_PF!W46+TO_BKBPB!W46+TO_CL!W46+TO_BNG!W46+TO_LBB!W46+TO_CPP!W46+TO_GTL!W46+TO_NSP!W46</f>
        <v>0</v>
      </c>
      <c r="X46" s="10">
        <f>TO_EHG!X46+TO_CO!X46+TO_BF!X46+TO_GW!X46+TO_RPI!X46+TO_PF!X46+TO_BKBPB!X46+TO_CL!X46+TO_BNG!X46+TO_LBB!X46+TO_CPP!X46+TO_GTL!X46+TO_NSP!X46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TO_EHG!C47+TO_CO!C47+TO_BF!C47+TO_GW!C47+TO_RPI!C47+TO_PF!C47+TO_BKBPB!C47+TO_CL!C47+TO_BNG!C47+TO_LBB!C47+TO_CPP!C47+TO_GTL!C47+TO_NSP!C47</f>
        <v>246.76122098022361</v>
      </c>
      <c r="D47" s="10">
        <f>TO_EHG!D47+TO_CO!D47+TO_BF!D47+TO_GW!D47+TO_RPI!D47+TO_PF!D47+TO_BKBPB!D47+TO_CL!D47+TO_BNG!D47+TO_LBB!D47+TO_CPP!D47+TO_GTL!D47+TO_NSP!D47</f>
        <v>176.66956147893379</v>
      </c>
      <c r="E47" s="10">
        <f>TO_EHG!E47+TO_CO!E47+TO_BF!E47+TO_GW!E47+TO_RPI!E47+TO_PF!E47+TO_BKBPB!E47+TO_CL!E47+TO_BNG!E47+TO_LBB!E47+TO_CPP!E47+TO_GTL!E47+TO_NSP!E47</f>
        <v>162.26715391229581</v>
      </c>
      <c r="F47" s="10">
        <f>TO_EHG!F47+TO_CO!F47+TO_BF!F47+TO_GW!F47+TO_RPI!F47+TO_PF!F47+TO_BKBPB!F47+TO_CL!F47+TO_BNG!F47+TO_LBB!F47+TO_CPP!F47+TO_GTL!F47+TO_NSP!F47</f>
        <v>195.8727429062769</v>
      </c>
      <c r="G47" s="10">
        <f>TO_EHG!G47+TO_CO!G47+TO_BF!G47+TO_GW!G47+TO_RPI!G47+TO_PF!G47+TO_BKBPB!G47+TO_CL!G47+TO_BNG!G47+TO_LBB!G47+TO_CPP!G47+TO_GTL!G47+TO_NSP!G47</f>
        <v>194.9125537403267</v>
      </c>
      <c r="H47" s="10">
        <f>TO_EHG!H47+TO_CO!H47+TO_BF!H47+TO_GW!H47+TO_RPI!H47+TO_PF!H47+TO_BKBPB!H47+TO_CL!H47+TO_BNG!H47+TO_LBB!H47+TO_CPP!H47+TO_GTL!H47+TO_NSP!H47</f>
        <v>131.8458297506449</v>
      </c>
      <c r="I47" s="10">
        <f>TO_EHG!I47+TO_CO!I47+TO_BF!I47+TO_GW!I47+TO_RPI!I47+TO_PF!I47+TO_BKBPB!I47+TO_CL!I47+TO_BNG!I47+TO_LBB!I47+TO_CPP!I47+TO_GTL!I47+TO_NSP!I47</f>
        <v>203.2272570937231</v>
      </c>
      <c r="J47" s="10">
        <f>TO_EHG!J47+TO_CO!J47+TO_BF!J47+TO_GW!J47+TO_RPI!J47+TO_PF!J47+TO_BKBPB!J47+TO_CL!J47+TO_BNG!J47+TO_LBB!J47+TO_CPP!J47+TO_GTL!J47+TO_NSP!J47</f>
        <v>134.36517626827171</v>
      </c>
      <c r="K47" s="10">
        <f>TO_EHG!K47+TO_CO!K47+TO_BF!K47+TO_GW!K47+TO_RPI!K47+TO_PF!K47+TO_BKBPB!K47+TO_CL!K47+TO_BNG!K47+TO_LBB!K47+TO_CPP!K47+TO_GTL!K47+TO_NSP!K47</f>
        <v>201.54772141014621</v>
      </c>
      <c r="L47" s="10">
        <f>TO_EHG!L47+TO_CO!L47+TO_BF!L47+TO_GW!L47+TO_RPI!L47+TO_PF!L47+TO_BKBPB!L47+TO_CL!L47+TO_BNG!L47+TO_LBB!L47+TO_CPP!L47+TO_GTL!L47+TO_NSP!L47</f>
        <v>136.04471195184871</v>
      </c>
      <c r="M47" s="10">
        <f>TO_EHG!M47+TO_CO!M47+TO_BF!M47+TO_GW!M47+TO_RPI!M47+TO_PF!M47+TO_BKBPB!M47+TO_CL!M47+TO_BNG!M47+TO_LBB!M47+TO_CPP!M47+TO_GTL!M47+TO_NSP!M47</f>
        <v>65.503009458297498</v>
      </c>
      <c r="N47" s="10">
        <f>TO_EHG!N47+TO_CO!N47+TO_BF!N47+TO_GW!N47+TO_RPI!N47+TO_PF!N47+TO_BKBPB!N47+TO_CL!N47+TO_BNG!N47+TO_LBB!N47+TO_CPP!N47+TO_GTL!N47+TO_NSP!N47</f>
        <v>45.348237317282887</v>
      </c>
      <c r="O47" s="10">
        <f>TO_EHG!O47+TO_CO!O47+TO_BF!O47+TO_GW!O47+TO_RPI!O47+TO_PF!O47+TO_BKBPB!O47+TO_CL!O47+TO_BNG!O47+TO_LBB!O47+TO_CPP!O47+TO_GTL!O47+TO_NSP!O47</f>
        <v>37.790197764402407</v>
      </c>
      <c r="P47" s="10">
        <f>TO_EHG!P47+TO_CO!P47+TO_BF!P47+TO_GW!P47+TO_RPI!P47+TO_PF!P47+TO_BKBPB!P47+TO_CL!P47+TO_BNG!P47+TO_LBB!P47+TO_CPP!P47+TO_GTL!P47+TO_NSP!P47</f>
        <v>38.630008598452278</v>
      </c>
      <c r="Q47" s="10">
        <f>TO_EHG!Q47+TO_CO!Q47+TO_BF!Q47+TO_GW!Q47+TO_RPI!Q47+TO_PF!Q47+TO_BKBPB!Q47+TO_CL!Q47+TO_BNG!Q47+TO_LBB!Q47+TO_CPP!Q47+TO_GTL!Q47+TO_NSP!Q47</f>
        <v>51.226741186586423</v>
      </c>
      <c r="R47" s="10">
        <f>TO_EHG!R47+TO_CO!R47+TO_BF!R47+TO_GW!R47+TO_RPI!R47+TO_PF!R47+TO_BKBPB!R47+TO_CL!R47+TO_BNG!R47+TO_LBB!R47+TO_CPP!R47+TO_GTL!R47+TO_NSP!R47</f>
        <v>68.022355975924327</v>
      </c>
      <c r="S47" s="10">
        <f>TO_EHG!S47+TO_CO!S47+TO_BF!S47+TO_GW!S47+TO_RPI!S47+TO_PF!S47+TO_BKBPB!S47+TO_CL!S47+TO_BNG!S47+TO_LBB!S47+TO_CPP!S47+TO_GTL!S47+TO_NSP!S47</f>
        <v>76.420206362854685</v>
      </c>
      <c r="T47" s="10">
        <f>TO_EHG!T47+TO_CO!T47+TO_BF!T47+TO_GW!T47+TO_RPI!T47+TO_PF!T47+TO_BKBPB!T47+TO_CL!T47+TO_BNG!T47+TO_LBB!T47+TO_CPP!T47+TO_GTL!T47+TO_NSP!T47</f>
        <v>80.933190025795355</v>
      </c>
      <c r="U47" s="10">
        <f>TO_EHG!U47+TO_CO!U47+TO_BF!U47+TO_GW!U47+TO_RPI!U47+TO_PF!U47+TO_BKBPB!U47+TO_CL!U47+TO_BNG!U47+TO_LBB!U47+TO_CPP!U47+TO_GTL!U47+TO_NSP!U47</f>
        <v>85.444453998280309</v>
      </c>
      <c r="V47" s="10">
        <f>TO_EHG!V47+TO_CO!V47+TO_BF!V47+TO_GW!V47+TO_RPI!V47+TO_PF!V47+TO_BKBPB!V47+TO_CL!V47+TO_BNG!V47+TO_LBB!V47+TO_CPP!V47+TO_GTL!V47+TO_NSP!V47</f>
        <v>100.61006018916591</v>
      </c>
      <c r="W47" s="10">
        <f>TO_EHG!W47+TO_CO!W47+TO_BF!W47+TO_GW!W47+TO_RPI!W47+TO_PF!W47+TO_BKBPB!W47+TO_CL!W47+TO_BNG!W47+TO_LBB!W47+TO_CPP!W47+TO_GTL!W47+TO_NSP!W47</f>
        <v>102.9824591573517</v>
      </c>
      <c r="X47" s="10">
        <f>TO_EHG!X47+TO_CO!X47+TO_BF!X47+TO_GW!X47+TO_RPI!X47+TO_PF!X47+TO_BKBPB!X47+TO_CL!X47+TO_BNG!X47+TO_LBB!X47+TO_CPP!X47+TO_GTL!X47+TO_NSP!X47</f>
        <v>78.328976784178849</v>
      </c>
    </row>
    <row r="48" spans="1:24" ht="11.25" customHeight="1" x14ac:dyDescent="0.2">
      <c r="A48" s="41" t="s">
        <v>83</v>
      </c>
      <c r="B48" s="9" t="s">
        <v>84</v>
      </c>
      <c r="C48" s="10">
        <f>TO_EHG!C48+TO_CO!C48+TO_BF!C48+TO_GW!C48+TO_RPI!C48+TO_PF!C48+TO_BKBPB!C48+TO_CL!C48+TO_BNG!C48+TO_LBB!C48+TO_CPP!C48+TO_GTL!C48+TO_NSP!C48</f>
        <v>481.27446259673252</v>
      </c>
      <c r="D48" s="10">
        <f>TO_EHG!D48+TO_CO!D48+TO_BF!D48+TO_GW!D48+TO_RPI!D48+TO_PF!D48+TO_BKBPB!D48+TO_CL!D48+TO_BNG!D48+TO_LBB!D48+TO_CPP!D48+TO_GTL!D48+TO_NSP!D48</f>
        <v>464.19699054170252</v>
      </c>
      <c r="E48" s="10">
        <f>TO_EHG!E48+TO_CO!E48+TO_BF!E48+TO_GW!E48+TO_RPI!E48+TO_PF!E48+TO_BKBPB!E48+TO_CL!E48+TO_BNG!E48+TO_LBB!E48+TO_CPP!E48+TO_GTL!E48+TO_NSP!E48</f>
        <v>492.91822871883062</v>
      </c>
      <c r="F48" s="10">
        <f>TO_EHG!F48+TO_CO!F48+TO_BF!F48+TO_GW!F48+TO_RPI!F48+TO_PF!F48+TO_BKBPB!F48+TO_CL!F48+TO_BNG!F48+TO_LBB!F48+TO_CPP!F48+TO_GTL!F48+TO_NSP!F48</f>
        <v>437.02828890799663</v>
      </c>
      <c r="G48" s="10">
        <f>TO_EHG!G48+TO_CO!G48+TO_BF!G48+TO_GW!G48+TO_RPI!G48+TO_PF!G48+TO_BKBPB!G48+TO_CL!G48+TO_BNG!G48+TO_LBB!G48+TO_CPP!G48+TO_GTL!G48+TO_NSP!G48</f>
        <v>558.89939810834051</v>
      </c>
      <c r="H48" s="10">
        <f>TO_EHG!H48+TO_CO!H48+TO_BF!H48+TO_GW!H48+TO_RPI!H48+TO_PF!H48+TO_BKBPB!H48+TO_CL!H48+TO_BNG!H48+TO_LBB!H48+TO_CPP!H48+TO_GTL!H48+TO_NSP!H48</f>
        <v>729.37996560619081</v>
      </c>
      <c r="I48" s="10">
        <f>TO_EHG!I48+TO_CO!I48+TO_BF!I48+TO_GW!I48+TO_RPI!I48+TO_PF!I48+TO_BKBPB!I48+TO_CL!I48+TO_BNG!I48+TO_LBB!I48+TO_CPP!I48+TO_GTL!I48+TO_NSP!I48</f>
        <v>748.22906276870162</v>
      </c>
      <c r="J48" s="10">
        <f>TO_EHG!J48+TO_CO!J48+TO_BF!J48+TO_GW!J48+TO_RPI!J48+TO_PF!J48+TO_BKBPB!J48+TO_CL!J48+TO_BNG!J48+TO_LBB!J48+TO_CPP!J48+TO_GTL!J48+TO_NSP!J48</f>
        <v>735.93619948409287</v>
      </c>
      <c r="K48" s="10">
        <f>TO_EHG!K48+TO_CO!K48+TO_BF!K48+TO_GW!K48+TO_RPI!K48+TO_PF!K48+TO_BKBPB!K48+TO_CL!K48+TO_BNG!K48+TO_LBB!K48+TO_CPP!K48+TO_GTL!K48+TO_NSP!K48</f>
        <v>741.80257953568355</v>
      </c>
      <c r="L48" s="10">
        <f>TO_EHG!L48+TO_CO!L48+TO_BF!L48+TO_GW!L48+TO_RPI!L48+TO_PF!L48+TO_BKBPB!L48+TO_CL!L48+TO_BNG!L48+TO_LBB!L48+TO_CPP!L48+TO_GTL!L48+TO_NSP!L48</f>
        <v>612.27669819432504</v>
      </c>
      <c r="M48" s="10">
        <f>TO_EHG!M48+TO_CO!M48+TO_BF!M48+TO_GW!M48+TO_RPI!M48+TO_PF!M48+TO_BKBPB!M48+TO_CL!M48+TO_BNG!M48+TO_LBB!M48+TO_CPP!M48+TO_GTL!M48+TO_NSP!M48</f>
        <v>569.53877901977637</v>
      </c>
      <c r="N48" s="10">
        <f>TO_EHG!N48+TO_CO!N48+TO_BF!N48+TO_GW!N48+TO_RPI!N48+TO_PF!N48+TO_BKBPB!N48+TO_CL!N48+TO_BNG!N48+TO_LBB!N48+TO_CPP!N48+TO_GTL!N48+TO_NSP!N48</f>
        <v>613.8443680137575</v>
      </c>
      <c r="O48" s="10">
        <f>TO_EHG!O48+TO_CO!O48+TO_BF!O48+TO_GW!O48+TO_RPI!O48+TO_PF!O48+TO_BKBPB!O48+TO_CL!O48+TO_BNG!O48+TO_LBB!O48+TO_CPP!O48+TO_GTL!O48+TO_NSP!O48</f>
        <v>569.58856405846939</v>
      </c>
      <c r="P48" s="10">
        <f>TO_EHG!P48+TO_CO!P48+TO_BF!P48+TO_GW!P48+TO_RPI!P48+TO_PF!P48+TO_BKBPB!P48+TO_CL!P48+TO_BNG!P48+TO_LBB!P48+TO_CPP!P48+TO_GTL!P48+TO_NSP!P48</f>
        <v>550.73886500429921</v>
      </c>
      <c r="Q48" s="10">
        <f>TO_EHG!Q48+TO_CO!Q48+TO_BF!Q48+TO_GW!Q48+TO_RPI!Q48+TO_PF!Q48+TO_BKBPB!Q48+TO_CL!Q48+TO_BNG!Q48+TO_LBB!Q48+TO_CPP!Q48+TO_GTL!Q48+TO_NSP!Q48</f>
        <v>614.66397248495275</v>
      </c>
      <c r="R48" s="10">
        <f>TO_EHG!R48+TO_CO!R48+TO_BF!R48+TO_GW!R48+TO_RPI!R48+TO_PF!R48+TO_BKBPB!R48+TO_CL!R48+TO_BNG!R48+TO_LBB!R48+TO_CPP!R48+TO_GTL!R48+TO_NSP!R48</f>
        <v>606.46844368013751</v>
      </c>
      <c r="S48" s="10">
        <f>TO_EHG!S48+TO_CO!S48+TO_BF!S48+TO_GW!S48+TO_RPI!S48+TO_PF!S48+TO_BKBPB!S48+TO_CL!S48+TO_BNG!S48+TO_LBB!S48+TO_CPP!S48+TO_GTL!S48+TO_NSP!S48</f>
        <v>690.88228718830612</v>
      </c>
      <c r="T48" s="10">
        <f>TO_EHG!T48+TO_CO!T48+TO_BF!T48+TO_GW!T48+TO_RPI!T48+TO_PF!T48+TO_BKBPB!T48+TO_CL!T48+TO_BNG!T48+TO_LBB!T48+TO_CPP!T48+TO_GTL!T48+TO_NSP!T48</f>
        <v>745.32398968185726</v>
      </c>
      <c r="U48" s="10">
        <f>TO_EHG!U48+TO_CO!U48+TO_BF!U48+TO_GW!U48+TO_RPI!U48+TO_PF!U48+TO_BKBPB!U48+TO_CL!U48+TO_BNG!U48+TO_LBB!U48+TO_CPP!U48+TO_GTL!U48+TO_NSP!U48</f>
        <v>687.03989681857263</v>
      </c>
      <c r="V48" s="10">
        <f>TO_EHG!V48+TO_CO!V48+TO_BF!V48+TO_GW!V48+TO_RPI!V48+TO_PF!V48+TO_BKBPB!V48+TO_CL!V48+TO_BNG!V48+TO_LBB!V48+TO_CPP!V48+TO_GTL!V48+TO_NSP!V48</f>
        <v>696.54505588993982</v>
      </c>
      <c r="W48" s="10">
        <f>TO_EHG!W48+TO_CO!W48+TO_BF!W48+TO_GW!W48+TO_RPI!W48+TO_PF!W48+TO_BKBPB!W48+TO_CL!W48+TO_BNG!W48+TO_LBB!W48+TO_CPP!W48+TO_GTL!W48+TO_NSP!W48</f>
        <v>629.55528804815128</v>
      </c>
      <c r="X48" s="10">
        <f>TO_EHG!X48+TO_CO!X48+TO_BF!X48+TO_GW!X48+TO_RPI!X48+TO_PF!X48+TO_BKBPB!X48+TO_CL!X48+TO_BNG!X48+TO_LBB!X48+TO_CPP!X48+TO_GTL!X48+TO_NSP!X48</f>
        <v>611.44978503869299</v>
      </c>
    </row>
    <row r="49" spans="1:24" ht="11.25" customHeight="1" x14ac:dyDescent="0.2">
      <c r="A49" s="41" t="s">
        <v>85</v>
      </c>
      <c r="B49" s="9" t="s">
        <v>86</v>
      </c>
      <c r="C49" s="10">
        <f>TO_EHG!C49+TO_CO!C49+TO_BF!C49+TO_GW!C49+TO_RPI!C49+TO_PF!C49+TO_BKBPB!C49+TO_CL!C49+TO_BNG!C49+TO_LBB!C49+TO_CPP!C49+TO_GTL!C49+TO_NSP!C49</f>
        <v>5.7609630266552019</v>
      </c>
      <c r="D49" s="10">
        <f>TO_EHG!D49+TO_CO!D49+TO_BF!D49+TO_GW!D49+TO_RPI!D49+TO_PF!D49+TO_BKBPB!D49+TO_CL!D49+TO_BNG!D49+TO_LBB!D49+TO_CPP!D49+TO_GTL!D49+TO_NSP!D49</f>
        <v>8.6414445399828033</v>
      </c>
      <c r="E49" s="10">
        <f>TO_EHG!E49+TO_CO!E49+TO_BF!E49+TO_GW!E49+TO_RPI!E49+TO_PF!E49+TO_BKBPB!E49+TO_CL!E49+TO_BNG!E49+TO_LBB!E49+TO_CPP!E49+TO_GTL!E49+TO_NSP!E49</f>
        <v>7.6812553740326726</v>
      </c>
      <c r="F49" s="10">
        <f>TO_EHG!F49+TO_CO!F49+TO_BF!F49+TO_GW!F49+TO_RPI!F49+TO_PF!F49+TO_BKBPB!F49+TO_CL!F49+TO_BNG!F49+TO_LBB!F49+TO_CPP!F49+TO_GTL!F49+TO_NSP!F49</f>
        <v>5.7609630266552019</v>
      </c>
      <c r="G49" s="10">
        <f>TO_EHG!G49+TO_CO!G49+TO_BF!G49+TO_GW!G49+TO_RPI!G49+TO_PF!G49+TO_BKBPB!G49+TO_CL!G49+TO_BNG!G49+TO_LBB!G49+TO_CPP!G49+TO_GTL!G49+TO_NSP!G49</f>
        <v>4.8007738607050729</v>
      </c>
      <c r="H49" s="10">
        <f>TO_EHG!H49+TO_CO!H49+TO_BF!H49+TO_GW!H49+TO_RPI!H49+TO_PF!H49+TO_BKBPB!H49+TO_CL!H49+TO_BNG!H49+TO_LBB!H49+TO_CPP!H49+TO_GTL!H49+TO_NSP!H49</f>
        <v>4.4701633705932933</v>
      </c>
      <c r="I49" s="10">
        <f>TO_EHG!I49+TO_CO!I49+TO_BF!I49+TO_GW!I49+TO_RPI!I49+TO_PF!I49+TO_BKBPB!I49+TO_CL!I49+TO_BNG!I49+TO_LBB!I49+TO_CPP!I49+TO_GTL!I49+TO_NSP!I49</f>
        <v>4.4701633705932933</v>
      </c>
      <c r="J49" s="10">
        <f>TO_EHG!J49+TO_CO!J49+TO_BF!J49+TO_GW!J49+TO_RPI!J49+TO_PF!J49+TO_BKBPB!J49+TO_CL!J49+TO_BNG!J49+TO_LBB!J49+TO_CPP!J49+TO_GTL!J49+TO_NSP!J49</f>
        <v>5.2534823731728286</v>
      </c>
      <c r="K49" s="10">
        <f>TO_EHG!K49+TO_CO!K49+TO_BF!K49+TO_GW!K49+TO_RPI!K49+TO_PF!K49+TO_BKBPB!K49+TO_CL!K49+TO_BNG!K49+TO_LBB!K49+TO_CPP!K49+TO_GTL!K49+TO_NSP!K49</f>
        <v>5.2720550300945828</v>
      </c>
      <c r="L49" s="10">
        <f>TO_EHG!L49+TO_CO!L49+TO_BF!L49+TO_GW!L49+TO_RPI!L49+TO_PF!L49+TO_BKBPB!L49+TO_CL!L49+TO_BNG!L49+TO_LBB!L49+TO_CPP!L49+TO_GTL!L49+TO_NSP!L49</f>
        <v>1.5062768701633711</v>
      </c>
      <c r="M49" s="10">
        <f>TO_EHG!M49+TO_CO!M49+TO_BF!M49+TO_GW!M49+TO_RPI!M49+TO_PF!M49+TO_BKBPB!M49+TO_CL!M49+TO_BNG!M49+TO_LBB!M49+TO_CPP!M49+TO_GTL!M49+TO_NSP!M49</f>
        <v>0</v>
      </c>
      <c r="N49" s="10">
        <f>TO_EHG!N49+TO_CO!N49+TO_BF!N49+TO_GW!N49+TO_RPI!N49+TO_PF!N49+TO_BKBPB!N49+TO_CL!N49+TO_BNG!N49+TO_LBB!N49+TO_CPP!N49+TO_GTL!N49+TO_NSP!N49</f>
        <v>0</v>
      </c>
      <c r="O49" s="10">
        <f>TO_EHG!O49+TO_CO!O49+TO_BF!O49+TO_GW!O49+TO_RPI!O49+TO_PF!O49+TO_BKBPB!O49+TO_CL!O49+TO_BNG!O49+TO_LBB!O49+TO_CPP!O49+TO_GTL!O49+TO_NSP!O49</f>
        <v>0</v>
      </c>
      <c r="P49" s="10">
        <f>TO_EHG!P49+TO_CO!P49+TO_BF!P49+TO_GW!P49+TO_RPI!P49+TO_PF!P49+TO_BKBPB!P49+TO_CL!P49+TO_BNG!P49+TO_LBB!P49+TO_CPP!P49+TO_GTL!P49+TO_NSP!P49</f>
        <v>0</v>
      </c>
      <c r="Q49" s="10">
        <f>TO_EHG!Q49+TO_CO!Q49+TO_BF!Q49+TO_GW!Q49+TO_RPI!Q49+TO_PF!Q49+TO_BKBPB!Q49+TO_CL!Q49+TO_BNG!Q49+TO_LBB!Q49+TO_CPP!Q49+TO_GTL!Q49+TO_NSP!Q49</f>
        <v>0</v>
      </c>
      <c r="R49" s="10">
        <f>TO_EHG!R49+TO_CO!R49+TO_BF!R49+TO_GW!R49+TO_RPI!R49+TO_PF!R49+TO_BKBPB!R49+TO_CL!R49+TO_BNG!R49+TO_LBB!R49+TO_CPP!R49+TO_GTL!R49+TO_NSP!R49</f>
        <v>0</v>
      </c>
      <c r="S49" s="10">
        <f>TO_EHG!S49+TO_CO!S49+TO_BF!S49+TO_GW!S49+TO_RPI!S49+TO_PF!S49+TO_BKBPB!S49+TO_CL!S49+TO_BNG!S49+TO_LBB!S49+TO_CPP!S49+TO_GTL!S49+TO_NSP!S49</f>
        <v>0</v>
      </c>
      <c r="T49" s="10">
        <f>TO_EHG!T49+TO_CO!T49+TO_BF!T49+TO_GW!T49+TO_RPI!T49+TO_PF!T49+TO_BKBPB!T49+TO_CL!T49+TO_BNG!T49+TO_LBB!T49+TO_CPP!T49+TO_GTL!T49+TO_NSP!T49</f>
        <v>0</v>
      </c>
      <c r="U49" s="10">
        <f>TO_EHG!U49+TO_CO!U49+TO_BF!U49+TO_GW!U49+TO_RPI!U49+TO_PF!U49+TO_BKBPB!U49+TO_CL!U49+TO_BNG!U49+TO_LBB!U49+TO_CPP!U49+TO_GTL!U49+TO_NSP!U49</f>
        <v>0</v>
      </c>
      <c r="V49" s="10">
        <f>TO_EHG!V49+TO_CO!V49+TO_BF!V49+TO_GW!V49+TO_RPI!V49+TO_PF!V49+TO_BKBPB!V49+TO_CL!V49+TO_BNG!V49+TO_LBB!V49+TO_CPP!V49+TO_GTL!V49+TO_NSP!V49</f>
        <v>0</v>
      </c>
      <c r="W49" s="10">
        <f>TO_EHG!W49+TO_CO!W49+TO_BF!W49+TO_GW!W49+TO_RPI!W49+TO_PF!W49+TO_BKBPB!W49+TO_CL!W49+TO_BNG!W49+TO_LBB!W49+TO_CPP!W49+TO_GTL!W49+TO_NSP!W49</f>
        <v>0</v>
      </c>
      <c r="X49" s="10">
        <f>TO_EHG!X49+TO_CO!X49+TO_BF!X49+TO_GW!X49+TO_RPI!X49+TO_PF!X49+TO_BKBPB!X49+TO_CL!X49+TO_BNG!X49+TO_LBB!X49+TO_CPP!X49+TO_GTL!X49+TO_NSP!X49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TO_EHG!C50+TO_CO!C50+TO_BF!C50+TO_GW!C50+TO_RPI!C50+TO_PF!C50+TO_BKBPB!C50+TO_CL!C50+TO_BNG!C50+TO_LBB!C50+TO_CPP!C50+TO_GTL!C50+TO_NSP!C50</f>
        <v>164.18744625967321</v>
      </c>
      <c r="D50" s="10">
        <f>TO_EHG!D50+TO_CO!D50+TO_BF!D50+TO_GW!D50+TO_RPI!D50+TO_PF!D50+TO_BKBPB!D50+TO_CL!D50+TO_BNG!D50+TO_LBB!D50+TO_CPP!D50+TO_GTL!D50+TO_NSP!D50</f>
        <v>241.96044711951851</v>
      </c>
      <c r="E50" s="10">
        <f>TO_EHG!E50+TO_CO!E50+TO_BF!E50+TO_GW!E50+TO_RPI!E50+TO_PF!E50+TO_BKBPB!E50+TO_CL!E50+TO_BNG!E50+TO_LBB!E50+TO_CPP!E50+TO_GTL!E50+TO_NSP!E50</f>
        <v>412.86904557179707</v>
      </c>
      <c r="F50" s="10">
        <f>TO_EHG!F50+TO_CO!F50+TO_BF!F50+TO_GW!F50+TO_RPI!F50+TO_PF!F50+TO_BKBPB!F50+TO_CL!F50+TO_BNG!F50+TO_LBB!F50+TO_CPP!F50+TO_GTL!F50+TO_NSP!F50</f>
        <v>396.54625967325882</v>
      </c>
      <c r="G50" s="10">
        <f>TO_EHG!G50+TO_CO!G50+TO_BF!G50+TO_GW!G50+TO_RPI!G50+TO_PF!G50+TO_BKBPB!G50+TO_CL!G50+TO_BNG!G50+TO_LBB!G50+TO_CPP!G50+TO_GTL!G50+TO_NSP!G50</f>
        <v>504.08426483233012</v>
      </c>
      <c r="H50" s="10">
        <f>TO_EHG!H50+TO_CO!H50+TO_BF!H50+TO_GW!H50+TO_RPI!H50+TO_PF!H50+TO_BKBPB!H50+TO_CL!H50+TO_BNG!H50+TO_LBB!H50+TO_CPP!H50+TO_GTL!H50+TO_NSP!H50</f>
        <v>708.33748925193458</v>
      </c>
      <c r="I50" s="10">
        <f>TO_EHG!I50+TO_CO!I50+TO_BF!I50+TO_GW!I50+TO_RPI!I50+TO_PF!I50+TO_BKBPB!I50+TO_CL!I50+TO_BNG!I50+TO_LBB!I50+TO_CPP!I50+TO_GTL!I50+TO_NSP!I50</f>
        <v>627.41470335339625</v>
      </c>
      <c r="J50" s="10">
        <f>TO_EHG!J50+TO_CO!J50+TO_BF!J50+TO_GW!J50+TO_RPI!J50+TO_PF!J50+TO_BKBPB!J50+TO_CL!J50+TO_BNG!J50+TO_LBB!J50+TO_CPP!J50+TO_GTL!J50+TO_NSP!J50</f>
        <v>712.70318142734311</v>
      </c>
      <c r="K50" s="10">
        <f>TO_EHG!K50+TO_CO!K50+TO_BF!K50+TO_GW!K50+TO_RPI!K50+TO_PF!K50+TO_BKBPB!K50+TO_CL!K50+TO_BNG!K50+TO_LBB!K50+TO_CPP!K50+TO_GTL!K50+TO_NSP!K50</f>
        <v>872.08684436801377</v>
      </c>
      <c r="L50" s="10">
        <f>TO_EHG!L50+TO_CO!L50+TO_BF!L50+TO_GW!L50+TO_RPI!L50+TO_PF!L50+TO_BKBPB!L50+TO_CL!L50+TO_BNG!L50+TO_LBB!L50+TO_CPP!L50+TO_GTL!L50+TO_NSP!L50</f>
        <v>201.95786758383488</v>
      </c>
      <c r="M50" s="10">
        <f>TO_EHG!M50+TO_CO!M50+TO_BF!M50+TO_GW!M50+TO_RPI!M50+TO_PF!M50+TO_BKBPB!M50+TO_CL!M50+TO_BNG!M50+TO_LBB!M50+TO_CPP!M50+TO_GTL!M50+TO_NSP!M50</f>
        <v>706.75408426483227</v>
      </c>
      <c r="N50" s="10">
        <f>TO_EHG!N50+TO_CO!N50+TO_BF!N50+TO_GW!N50+TO_RPI!N50+TO_PF!N50+TO_BKBPB!N50+TO_CL!N50+TO_BNG!N50+TO_LBB!N50+TO_CPP!N50+TO_GTL!N50+TO_NSP!N50</f>
        <v>289.16337059329317</v>
      </c>
      <c r="O50" s="10">
        <f>TO_EHG!O50+TO_CO!O50+TO_BF!O50+TO_GW!O50+TO_RPI!O50+TO_PF!O50+TO_BKBPB!O50+TO_CL!O50+TO_BNG!O50+TO_LBB!O50+TO_CPP!O50+TO_GTL!O50+TO_NSP!O50</f>
        <v>146.07480653482369</v>
      </c>
      <c r="P50" s="10">
        <f>TO_EHG!P50+TO_CO!P50+TO_BF!P50+TO_GW!P50+TO_RPI!P50+TO_PF!P50+TO_BKBPB!P50+TO_CL!P50+TO_BNG!P50+TO_LBB!P50+TO_CPP!P50+TO_GTL!P50+TO_NSP!P50</f>
        <v>160.60834049871019</v>
      </c>
      <c r="Q50" s="10">
        <f>TO_EHG!Q50+TO_CO!Q50+TO_BF!Q50+TO_GW!Q50+TO_RPI!Q50+TO_PF!Q50+TO_BKBPB!Q50+TO_CL!Q50+TO_BNG!Q50+TO_LBB!Q50+TO_CPP!Q50+TO_GTL!Q50+TO_NSP!Q50</f>
        <v>411.49320722269988</v>
      </c>
      <c r="R50" s="10">
        <f>TO_EHG!R50+TO_CO!R50+TO_BF!R50+TO_GW!R50+TO_RPI!R50+TO_PF!R50+TO_BKBPB!R50+TO_CL!R50+TO_BNG!R50+TO_LBB!R50+TO_CPP!R50+TO_GTL!R50+TO_NSP!R50</f>
        <v>225.69148753224414</v>
      </c>
      <c r="S50" s="10">
        <f>TO_EHG!S50+TO_CO!S50+TO_BF!S50+TO_GW!S50+TO_RPI!S50+TO_PF!S50+TO_BKBPB!S50+TO_CL!S50+TO_BNG!S50+TO_LBB!S50+TO_CPP!S50+TO_GTL!S50+TO_NSP!S50</f>
        <v>117.56947549441102</v>
      </c>
      <c r="T50" s="10">
        <f>TO_EHG!T50+TO_CO!T50+TO_BF!T50+TO_GW!T50+TO_RPI!T50+TO_PF!T50+TO_BKBPB!T50+TO_CL!T50+TO_BNG!T50+TO_LBB!T50+TO_CPP!T50+TO_GTL!T50+TO_NSP!T50</f>
        <v>268.40584694754949</v>
      </c>
      <c r="U50" s="10">
        <f>TO_EHG!U50+TO_CO!U50+TO_BF!U50+TO_GW!U50+TO_RPI!U50+TO_PF!U50+TO_BKBPB!U50+TO_CL!U50+TO_BNG!U50+TO_LBB!U50+TO_CPP!U50+TO_GTL!U50+TO_NSP!U50</f>
        <v>322.77721410146171</v>
      </c>
      <c r="V50" s="10">
        <f>TO_EHG!V50+TO_CO!V50+TO_BF!V50+TO_GW!V50+TO_RPI!V50+TO_PF!V50+TO_BKBPB!V50+TO_CL!V50+TO_BNG!V50+TO_LBB!V50+TO_CPP!V50+TO_GTL!V50+TO_NSP!V50</f>
        <v>294.4484952708512</v>
      </c>
      <c r="W50" s="10">
        <f>TO_EHG!W50+TO_CO!W50+TO_BF!W50+TO_GW!W50+TO_RPI!W50+TO_PF!W50+TO_BKBPB!W50+TO_CL!W50+TO_BNG!W50+TO_LBB!W50+TO_CPP!W50+TO_GTL!W50+TO_NSP!W50</f>
        <v>287.26680997420459</v>
      </c>
      <c r="X50" s="10">
        <f>TO_EHG!X50+TO_CO!X50+TO_BF!X50+TO_GW!X50+TO_RPI!X50+TO_PF!X50+TO_BKBPB!X50+TO_CL!X50+TO_BNG!X50+TO_LBB!X50+TO_CPP!X50+TO_GTL!X50+TO_NSP!X50</f>
        <v>322.08572656921751</v>
      </c>
    </row>
    <row r="51" spans="1:24" ht="11.25" customHeight="1" x14ac:dyDescent="0.2">
      <c r="A51" s="35" t="s">
        <v>89</v>
      </c>
      <c r="B51" s="36" t="s">
        <v>90</v>
      </c>
      <c r="C51" s="37">
        <f>TO_EHG!C51+TO_CO!C51+TO_BF!C51+TO_GW!C51+TO_RPI!C51+TO_PF!C51+TO_BKBPB!C51+TO_CL!C51+TO_BNG!C51+TO_LBB!C51+TO_CPP!C51+TO_GTL!C51+TO_NSP!C51</f>
        <v>0</v>
      </c>
      <c r="D51" s="37">
        <f>TO_EHG!D51+TO_CO!D51+TO_BF!D51+TO_GW!D51+TO_RPI!D51+TO_PF!D51+TO_BKBPB!D51+TO_CL!D51+TO_BNG!D51+TO_LBB!D51+TO_CPP!D51+TO_GTL!D51+TO_NSP!D51</f>
        <v>0</v>
      </c>
      <c r="E51" s="37">
        <f>TO_EHG!E51+TO_CO!E51+TO_BF!E51+TO_GW!E51+TO_RPI!E51+TO_PF!E51+TO_BKBPB!E51+TO_CL!E51+TO_BNG!E51+TO_LBB!E51+TO_CPP!E51+TO_GTL!E51+TO_NSP!E51</f>
        <v>0</v>
      </c>
      <c r="F51" s="37">
        <f>TO_EHG!F51+TO_CO!F51+TO_BF!F51+TO_GW!F51+TO_RPI!F51+TO_PF!F51+TO_BKBPB!F51+TO_CL!F51+TO_BNG!F51+TO_LBB!F51+TO_CPP!F51+TO_GTL!F51+TO_NSP!F51</f>
        <v>0</v>
      </c>
      <c r="G51" s="37">
        <f>TO_EHG!G51+TO_CO!G51+TO_BF!G51+TO_GW!G51+TO_RPI!G51+TO_PF!G51+TO_BKBPB!G51+TO_CL!G51+TO_BNG!G51+TO_LBB!G51+TO_CPP!G51+TO_GTL!G51+TO_NSP!G51</f>
        <v>0</v>
      </c>
      <c r="H51" s="37">
        <f>TO_EHG!H51+TO_CO!H51+TO_BF!H51+TO_GW!H51+TO_RPI!H51+TO_PF!H51+TO_BKBPB!H51+TO_CL!H51+TO_BNG!H51+TO_LBB!H51+TO_CPP!H51+TO_GTL!H51+TO_NSP!H51</f>
        <v>0</v>
      </c>
      <c r="I51" s="37">
        <f>TO_EHG!I51+TO_CO!I51+TO_BF!I51+TO_GW!I51+TO_RPI!I51+TO_PF!I51+TO_BKBPB!I51+TO_CL!I51+TO_BNG!I51+TO_LBB!I51+TO_CPP!I51+TO_GTL!I51+TO_NSP!I51</f>
        <v>0</v>
      </c>
      <c r="J51" s="37">
        <f>TO_EHG!J51+TO_CO!J51+TO_BF!J51+TO_GW!J51+TO_RPI!J51+TO_PF!J51+TO_BKBPB!J51+TO_CL!J51+TO_BNG!J51+TO_LBB!J51+TO_CPP!J51+TO_GTL!J51+TO_NSP!J51</f>
        <v>0</v>
      </c>
      <c r="K51" s="37">
        <f>TO_EHG!K51+TO_CO!K51+TO_BF!K51+TO_GW!K51+TO_RPI!K51+TO_PF!K51+TO_BKBPB!K51+TO_CL!K51+TO_BNG!K51+TO_LBB!K51+TO_CPP!K51+TO_GTL!K51+TO_NSP!K51</f>
        <v>0</v>
      </c>
      <c r="L51" s="37">
        <f>TO_EHG!L51+TO_CO!L51+TO_BF!L51+TO_GW!L51+TO_RPI!L51+TO_PF!L51+TO_BKBPB!L51+TO_CL!L51+TO_BNG!L51+TO_LBB!L51+TO_CPP!L51+TO_GTL!L51+TO_NSP!L51</f>
        <v>0</v>
      </c>
      <c r="M51" s="37">
        <f>TO_EHG!M51+TO_CO!M51+TO_BF!M51+TO_GW!M51+TO_RPI!M51+TO_PF!M51+TO_BKBPB!M51+TO_CL!M51+TO_BNG!M51+TO_LBB!M51+TO_CPP!M51+TO_GTL!M51+TO_NSP!M51</f>
        <v>0</v>
      </c>
      <c r="N51" s="37">
        <f>TO_EHG!N51+TO_CO!N51+TO_BF!N51+TO_GW!N51+TO_RPI!N51+TO_PF!N51+TO_BKBPB!N51+TO_CL!N51+TO_BNG!N51+TO_LBB!N51+TO_CPP!N51+TO_GTL!N51+TO_NSP!N51</f>
        <v>0</v>
      </c>
      <c r="O51" s="37">
        <f>TO_EHG!O51+TO_CO!O51+TO_BF!O51+TO_GW!O51+TO_RPI!O51+TO_PF!O51+TO_BKBPB!O51+TO_CL!O51+TO_BNG!O51+TO_LBB!O51+TO_CPP!O51+TO_GTL!O51+TO_NSP!O51</f>
        <v>0</v>
      </c>
      <c r="P51" s="37">
        <f>TO_EHG!P51+TO_CO!P51+TO_BF!P51+TO_GW!P51+TO_RPI!P51+TO_PF!P51+TO_BKBPB!P51+TO_CL!P51+TO_BNG!P51+TO_LBB!P51+TO_CPP!P51+TO_GTL!P51+TO_NSP!P51</f>
        <v>0</v>
      </c>
      <c r="Q51" s="37">
        <f>TO_EHG!Q51+TO_CO!Q51+TO_BF!Q51+TO_GW!Q51+TO_RPI!Q51+TO_PF!Q51+TO_BKBPB!Q51+TO_CL!Q51+TO_BNG!Q51+TO_LBB!Q51+TO_CPP!Q51+TO_GTL!Q51+TO_NSP!Q51</f>
        <v>0</v>
      </c>
      <c r="R51" s="37">
        <f>TO_EHG!R51+TO_CO!R51+TO_BF!R51+TO_GW!R51+TO_RPI!R51+TO_PF!R51+TO_BKBPB!R51+TO_CL!R51+TO_BNG!R51+TO_LBB!R51+TO_CPP!R51+TO_GTL!R51+TO_NSP!R51</f>
        <v>0</v>
      </c>
      <c r="S51" s="37">
        <f>TO_EHG!S51+TO_CO!S51+TO_BF!S51+TO_GW!S51+TO_RPI!S51+TO_PF!S51+TO_BKBPB!S51+TO_CL!S51+TO_BNG!S51+TO_LBB!S51+TO_CPP!S51+TO_GTL!S51+TO_NSP!S51</f>
        <v>0</v>
      </c>
      <c r="T51" s="37">
        <f>TO_EHG!T51+TO_CO!T51+TO_BF!T51+TO_GW!T51+TO_RPI!T51+TO_PF!T51+TO_BKBPB!T51+TO_CL!T51+TO_BNG!T51+TO_LBB!T51+TO_CPP!T51+TO_GTL!T51+TO_NSP!T51</f>
        <v>0</v>
      </c>
      <c r="U51" s="37">
        <f>TO_EHG!U51+TO_CO!U51+TO_BF!U51+TO_GW!U51+TO_RPI!U51+TO_PF!U51+TO_BKBPB!U51+TO_CL!U51+TO_BNG!U51+TO_LBB!U51+TO_CPP!U51+TO_GTL!U51+TO_NSP!U51</f>
        <v>0</v>
      </c>
      <c r="V51" s="37">
        <f>TO_EHG!V51+TO_CO!V51+TO_BF!V51+TO_GW!V51+TO_RPI!V51+TO_PF!V51+TO_BKBPB!V51+TO_CL!V51+TO_BNG!V51+TO_LBB!V51+TO_CPP!V51+TO_GTL!V51+TO_NSP!V51</f>
        <v>0</v>
      </c>
      <c r="W51" s="37">
        <f>TO_EHG!W51+TO_CO!W51+TO_BF!W51+TO_GW!W51+TO_RPI!W51+TO_PF!W51+TO_BKBPB!W51+TO_CL!W51+TO_BNG!W51+TO_LBB!W51+TO_CPP!W51+TO_GTL!W51+TO_NSP!W51</f>
        <v>0</v>
      </c>
      <c r="X51" s="37">
        <f>TO_EHG!X51+TO_CO!X51+TO_BF!X51+TO_GW!X51+TO_RPI!X51+TO_PF!X51+TO_BKBPB!X51+TO_CL!X51+TO_BNG!X51+TO_LBB!X51+TO_CPP!X51+TO_GTL!X51+TO_NSP!X51</f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40.431814273430781</v>
      </c>
      <c r="K52" s="37">
        <f t="shared" si="20"/>
        <v>49.221324161650898</v>
      </c>
      <c r="L52" s="37">
        <f t="shared" si="20"/>
        <v>40.579879621668098</v>
      </c>
      <c r="M52" s="37">
        <f t="shared" si="20"/>
        <v>114.23998280309543</v>
      </c>
      <c r="N52" s="37">
        <f t="shared" si="20"/>
        <v>186.4669819432502</v>
      </c>
      <c r="O52" s="37">
        <f t="shared" si="20"/>
        <v>143.16423043852106</v>
      </c>
      <c r="P52" s="37">
        <f t="shared" si="20"/>
        <v>152.37411865864144</v>
      </c>
      <c r="Q52" s="37">
        <f t="shared" si="20"/>
        <v>132.13912295786758</v>
      </c>
      <c r="R52" s="37">
        <f t="shared" si="20"/>
        <v>157.25614789337919</v>
      </c>
      <c r="S52" s="37">
        <f t="shared" si="20"/>
        <v>245.65778159931205</v>
      </c>
      <c r="T52" s="37">
        <f t="shared" si="20"/>
        <v>273.09896818572656</v>
      </c>
      <c r="U52" s="37">
        <f t="shared" si="20"/>
        <v>292.12080825451415</v>
      </c>
      <c r="V52" s="37">
        <f t="shared" si="20"/>
        <v>368.23912295786761</v>
      </c>
      <c r="W52" s="37">
        <f t="shared" si="20"/>
        <v>430.66792777300077</v>
      </c>
      <c r="X52" s="37">
        <f t="shared" ref="X52" si="21">SUM(X53:X70)</f>
        <v>399.69286328460868</v>
      </c>
    </row>
    <row r="53" spans="1:24" ht="11.25" customHeight="1" x14ac:dyDescent="0.2">
      <c r="A53" s="42" t="s">
        <v>93</v>
      </c>
      <c r="B53" s="9" t="s">
        <v>94</v>
      </c>
      <c r="C53" s="10">
        <f>TO_EHG!C53+TO_CO!C53+TO_BF!C53+TO_GW!C53+TO_RPI!C53+TO_PF!C53+TO_BKBPB!C53+TO_CL!C53+TO_BNG!C53+TO_LBB!C53+TO_CPP!C53+TO_GTL!C53+TO_NSP!C53</f>
        <v>0</v>
      </c>
      <c r="D53" s="10">
        <f>TO_EHG!D53+TO_CO!D53+TO_BF!D53+TO_GW!D53+TO_RPI!D53+TO_PF!D53+TO_BKBPB!D53+TO_CL!D53+TO_BNG!D53+TO_LBB!D53+TO_CPP!D53+TO_GTL!D53+TO_NSP!D53</f>
        <v>0</v>
      </c>
      <c r="E53" s="10">
        <f>TO_EHG!E53+TO_CO!E53+TO_BF!E53+TO_GW!E53+TO_RPI!E53+TO_PF!E53+TO_BKBPB!E53+TO_CL!E53+TO_BNG!E53+TO_LBB!E53+TO_CPP!E53+TO_GTL!E53+TO_NSP!E53</f>
        <v>0</v>
      </c>
      <c r="F53" s="10">
        <f>TO_EHG!F53+TO_CO!F53+TO_BF!F53+TO_GW!F53+TO_RPI!F53+TO_PF!F53+TO_BKBPB!F53+TO_CL!F53+TO_BNG!F53+TO_LBB!F53+TO_CPP!F53+TO_GTL!F53+TO_NSP!F53</f>
        <v>0</v>
      </c>
      <c r="G53" s="10">
        <f>TO_EHG!G53+TO_CO!G53+TO_BF!G53+TO_GW!G53+TO_RPI!G53+TO_PF!G53+TO_BKBPB!G53+TO_CL!G53+TO_BNG!G53+TO_LBB!G53+TO_CPP!G53+TO_GTL!G53+TO_NSP!G53</f>
        <v>0</v>
      </c>
      <c r="H53" s="10">
        <f>TO_EHG!H53+TO_CO!H53+TO_BF!H53+TO_GW!H53+TO_RPI!H53+TO_PF!H53+TO_BKBPB!H53+TO_CL!H53+TO_BNG!H53+TO_LBB!H53+TO_CPP!H53+TO_GTL!H53+TO_NSP!H53</f>
        <v>0</v>
      </c>
      <c r="I53" s="10">
        <f>TO_EHG!I53+TO_CO!I53+TO_BF!I53+TO_GW!I53+TO_RPI!I53+TO_PF!I53+TO_BKBPB!I53+TO_CL!I53+TO_BNG!I53+TO_LBB!I53+TO_CPP!I53+TO_GTL!I53+TO_NSP!I53</f>
        <v>0</v>
      </c>
      <c r="J53" s="10">
        <f>TO_EHG!J53+TO_CO!J53+TO_BF!J53+TO_GW!J53+TO_RPI!J53+TO_PF!J53+TO_BKBPB!J53+TO_CL!J53+TO_BNG!J53+TO_LBB!J53+TO_CPP!J53+TO_GTL!J53+TO_NSP!J53</f>
        <v>0</v>
      </c>
      <c r="K53" s="10">
        <f>TO_EHG!K53+TO_CO!K53+TO_BF!K53+TO_GW!K53+TO_RPI!K53+TO_PF!K53+TO_BKBPB!K53+TO_CL!K53+TO_BNG!K53+TO_LBB!K53+TO_CPP!K53+TO_GTL!K53+TO_NSP!K53</f>
        <v>0</v>
      </c>
      <c r="L53" s="10">
        <f>TO_EHG!L53+TO_CO!L53+TO_BF!L53+TO_GW!L53+TO_RPI!L53+TO_PF!L53+TO_BKBPB!L53+TO_CL!L53+TO_BNG!L53+TO_LBB!L53+TO_CPP!L53+TO_GTL!L53+TO_NSP!L53</f>
        <v>0</v>
      </c>
      <c r="M53" s="10">
        <f>TO_EHG!M53+TO_CO!M53+TO_BF!M53+TO_GW!M53+TO_RPI!M53+TO_PF!M53+TO_BKBPB!M53+TO_CL!M53+TO_BNG!M53+TO_LBB!M53+TO_CPP!M53+TO_GTL!M53+TO_NSP!M53</f>
        <v>0</v>
      </c>
      <c r="N53" s="10">
        <f>TO_EHG!N53+TO_CO!N53+TO_BF!N53+TO_GW!N53+TO_RPI!N53+TO_PF!N53+TO_BKBPB!N53+TO_CL!N53+TO_BNG!N53+TO_LBB!N53+TO_CPP!N53+TO_GTL!N53+TO_NSP!N53</f>
        <v>0</v>
      </c>
      <c r="O53" s="10">
        <f>TO_EHG!O53+TO_CO!O53+TO_BF!O53+TO_GW!O53+TO_RPI!O53+TO_PF!O53+TO_BKBPB!O53+TO_CL!O53+TO_BNG!O53+TO_LBB!O53+TO_CPP!O53+TO_GTL!O53+TO_NSP!O53</f>
        <v>0</v>
      </c>
      <c r="P53" s="10">
        <f>TO_EHG!P53+TO_CO!P53+TO_BF!P53+TO_GW!P53+TO_RPI!P53+TO_PF!P53+TO_BKBPB!P53+TO_CL!P53+TO_BNG!P53+TO_LBB!P53+TO_CPP!P53+TO_GTL!P53+TO_NSP!P53</f>
        <v>0</v>
      </c>
      <c r="Q53" s="10">
        <f>TO_EHG!Q53+TO_CO!Q53+TO_BF!Q53+TO_GW!Q53+TO_RPI!Q53+TO_PF!Q53+TO_BKBPB!Q53+TO_CL!Q53+TO_BNG!Q53+TO_LBB!Q53+TO_CPP!Q53+TO_GTL!Q53+TO_NSP!Q53</f>
        <v>0</v>
      </c>
      <c r="R53" s="10">
        <f>TO_EHG!R53+TO_CO!R53+TO_BF!R53+TO_GW!R53+TO_RPI!R53+TO_PF!R53+TO_BKBPB!R53+TO_CL!R53+TO_BNG!R53+TO_LBB!R53+TO_CPP!R53+TO_GTL!R53+TO_NSP!R53</f>
        <v>0</v>
      </c>
      <c r="S53" s="10">
        <f>TO_EHG!S53+TO_CO!S53+TO_BF!S53+TO_GW!S53+TO_RPI!S53+TO_PF!S53+TO_BKBPB!S53+TO_CL!S53+TO_BNG!S53+TO_LBB!S53+TO_CPP!S53+TO_GTL!S53+TO_NSP!S53</f>
        <v>0</v>
      </c>
      <c r="T53" s="10">
        <f>TO_EHG!T53+TO_CO!T53+TO_BF!T53+TO_GW!T53+TO_RPI!T53+TO_PF!T53+TO_BKBPB!T53+TO_CL!T53+TO_BNG!T53+TO_LBB!T53+TO_CPP!T53+TO_GTL!T53+TO_NSP!T53</f>
        <v>0</v>
      </c>
      <c r="U53" s="10">
        <f>TO_EHG!U53+TO_CO!U53+TO_BF!U53+TO_GW!U53+TO_RPI!U53+TO_PF!U53+TO_BKBPB!U53+TO_CL!U53+TO_BNG!U53+TO_LBB!U53+TO_CPP!U53+TO_GTL!U53+TO_NSP!U53</f>
        <v>0</v>
      </c>
      <c r="V53" s="10">
        <f>TO_EHG!V53+TO_CO!V53+TO_BF!V53+TO_GW!V53+TO_RPI!V53+TO_PF!V53+TO_BKBPB!V53+TO_CL!V53+TO_BNG!V53+TO_LBB!V53+TO_CPP!V53+TO_GTL!V53+TO_NSP!V53</f>
        <v>0</v>
      </c>
      <c r="W53" s="10">
        <f>TO_EHG!W53+TO_CO!W53+TO_BF!W53+TO_GW!W53+TO_RPI!W53+TO_PF!W53+TO_BKBPB!W53+TO_CL!W53+TO_BNG!W53+TO_LBB!W53+TO_CPP!W53+TO_GTL!W53+TO_NSP!W53</f>
        <v>0</v>
      </c>
      <c r="X53" s="10">
        <f>TO_EHG!X53+TO_CO!X53+TO_BF!X53+TO_GW!X53+TO_RPI!X53+TO_PF!X53+TO_BKBPB!X53+TO_CL!X53+TO_BNG!X53+TO_LBB!X53+TO_CPP!X53+TO_GTL!X53+TO_NSP!X53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TO_EHG!C54+TO_CO!C54+TO_BF!C54+TO_GW!C54+TO_RPI!C54+TO_PF!C54+TO_BKBPB!C54+TO_CL!C54+TO_BNG!C54+TO_LBB!C54+TO_CPP!C54+TO_GTL!C54+TO_NSP!C54</f>
        <v>0</v>
      </c>
      <c r="D54" s="10">
        <f>TO_EHG!D54+TO_CO!D54+TO_BF!D54+TO_GW!D54+TO_RPI!D54+TO_PF!D54+TO_BKBPB!D54+TO_CL!D54+TO_BNG!D54+TO_LBB!D54+TO_CPP!D54+TO_GTL!D54+TO_NSP!D54</f>
        <v>0</v>
      </c>
      <c r="E54" s="10">
        <f>TO_EHG!E54+TO_CO!E54+TO_BF!E54+TO_GW!E54+TO_RPI!E54+TO_PF!E54+TO_BKBPB!E54+TO_CL!E54+TO_BNG!E54+TO_LBB!E54+TO_CPP!E54+TO_GTL!E54+TO_NSP!E54</f>
        <v>0</v>
      </c>
      <c r="F54" s="10">
        <f>TO_EHG!F54+TO_CO!F54+TO_BF!F54+TO_GW!F54+TO_RPI!F54+TO_PF!F54+TO_BKBPB!F54+TO_CL!F54+TO_BNG!F54+TO_LBB!F54+TO_CPP!F54+TO_GTL!F54+TO_NSP!F54</f>
        <v>0</v>
      </c>
      <c r="G54" s="10">
        <f>TO_EHG!G54+TO_CO!G54+TO_BF!G54+TO_GW!G54+TO_RPI!G54+TO_PF!G54+TO_BKBPB!G54+TO_CL!G54+TO_BNG!G54+TO_LBB!G54+TO_CPP!G54+TO_GTL!G54+TO_NSP!G54</f>
        <v>0</v>
      </c>
      <c r="H54" s="10">
        <f>TO_EHG!H54+TO_CO!H54+TO_BF!H54+TO_GW!H54+TO_RPI!H54+TO_PF!H54+TO_BKBPB!H54+TO_CL!H54+TO_BNG!H54+TO_LBB!H54+TO_CPP!H54+TO_GTL!H54+TO_NSP!H54</f>
        <v>0</v>
      </c>
      <c r="I54" s="10">
        <f>TO_EHG!I54+TO_CO!I54+TO_BF!I54+TO_GW!I54+TO_RPI!I54+TO_PF!I54+TO_BKBPB!I54+TO_CL!I54+TO_BNG!I54+TO_LBB!I54+TO_CPP!I54+TO_GTL!I54+TO_NSP!I54</f>
        <v>0</v>
      </c>
      <c r="J54" s="10">
        <f>TO_EHG!J54+TO_CO!J54+TO_BF!J54+TO_GW!J54+TO_RPI!J54+TO_PF!J54+TO_BKBPB!J54+TO_CL!J54+TO_BNG!J54+TO_LBB!J54+TO_CPP!J54+TO_GTL!J54+TO_NSP!J54</f>
        <v>0</v>
      </c>
      <c r="K54" s="10">
        <f>TO_EHG!K54+TO_CO!K54+TO_BF!K54+TO_GW!K54+TO_RPI!K54+TO_PF!K54+TO_BKBPB!K54+TO_CL!K54+TO_BNG!K54+TO_LBB!K54+TO_CPP!K54+TO_GTL!K54+TO_NSP!K54</f>
        <v>0</v>
      </c>
      <c r="L54" s="10">
        <f>TO_EHG!L54+TO_CO!L54+TO_BF!L54+TO_GW!L54+TO_RPI!L54+TO_PF!L54+TO_BKBPB!L54+TO_CL!L54+TO_BNG!L54+TO_LBB!L54+TO_CPP!L54+TO_GTL!L54+TO_NSP!L54</f>
        <v>0</v>
      </c>
      <c r="M54" s="10">
        <f>TO_EHG!M54+TO_CO!M54+TO_BF!M54+TO_GW!M54+TO_RPI!M54+TO_PF!M54+TO_BKBPB!M54+TO_CL!M54+TO_BNG!M54+TO_LBB!M54+TO_CPP!M54+TO_GTL!M54+TO_NSP!M54</f>
        <v>0</v>
      </c>
      <c r="N54" s="10">
        <f>TO_EHG!N54+TO_CO!N54+TO_BF!N54+TO_GW!N54+TO_RPI!N54+TO_PF!N54+TO_BKBPB!N54+TO_CL!N54+TO_BNG!N54+TO_LBB!N54+TO_CPP!N54+TO_GTL!N54+TO_NSP!N54</f>
        <v>0</v>
      </c>
      <c r="O54" s="10">
        <f>TO_EHG!O54+TO_CO!O54+TO_BF!O54+TO_GW!O54+TO_RPI!O54+TO_PF!O54+TO_BKBPB!O54+TO_CL!O54+TO_BNG!O54+TO_LBB!O54+TO_CPP!O54+TO_GTL!O54+TO_NSP!O54</f>
        <v>0</v>
      </c>
      <c r="P54" s="10">
        <f>TO_EHG!P54+TO_CO!P54+TO_BF!P54+TO_GW!P54+TO_RPI!P54+TO_PF!P54+TO_BKBPB!P54+TO_CL!P54+TO_BNG!P54+TO_LBB!P54+TO_CPP!P54+TO_GTL!P54+TO_NSP!P54</f>
        <v>0</v>
      </c>
      <c r="Q54" s="10">
        <f>TO_EHG!Q54+TO_CO!Q54+TO_BF!Q54+TO_GW!Q54+TO_RPI!Q54+TO_PF!Q54+TO_BKBPB!Q54+TO_CL!Q54+TO_BNG!Q54+TO_LBB!Q54+TO_CPP!Q54+TO_GTL!Q54+TO_NSP!Q54</f>
        <v>0</v>
      </c>
      <c r="R54" s="10">
        <f>TO_EHG!R54+TO_CO!R54+TO_BF!R54+TO_GW!R54+TO_RPI!R54+TO_PF!R54+TO_BKBPB!R54+TO_CL!R54+TO_BNG!R54+TO_LBB!R54+TO_CPP!R54+TO_GTL!R54+TO_NSP!R54</f>
        <v>0</v>
      </c>
      <c r="S54" s="10">
        <f>TO_EHG!S54+TO_CO!S54+TO_BF!S54+TO_GW!S54+TO_RPI!S54+TO_PF!S54+TO_BKBPB!S54+TO_CL!S54+TO_BNG!S54+TO_LBB!S54+TO_CPP!S54+TO_GTL!S54+TO_NSP!S54</f>
        <v>0</v>
      </c>
      <c r="T54" s="10">
        <f>TO_EHG!T54+TO_CO!T54+TO_BF!T54+TO_GW!T54+TO_RPI!T54+TO_PF!T54+TO_BKBPB!T54+TO_CL!T54+TO_BNG!T54+TO_LBB!T54+TO_CPP!T54+TO_GTL!T54+TO_NSP!T54</f>
        <v>0</v>
      </c>
      <c r="U54" s="10">
        <f>TO_EHG!U54+TO_CO!U54+TO_BF!U54+TO_GW!U54+TO_RPI!U54+TO_PF!U54+TO_BKBPB!U54+TO_CL!U54+TO_BNG!U54+TO_LBB!U54+TO_CPP!U54+TO_GTL!U54+TO_NSP!U54</f>
        <v>0</v>
      </c>
      <c r="V54" s="10">
        <f>TO_EHG!V54+TO_CO!V54+TO_BF!V54+TO_GW!V54+TO_RPI!V54+TO_PF!V54+TO_BKBPB!V54+TO_CL!V54+TO_BNG!V54+TO_LBB!V54+TO_CPP!V54+TO_GTL!V54+TO_NSP!V54</f>
        <v>0</v>
      </c>
      <c r="W54" s="10">
        <f>TO_EHG!W54+TO_CO!W54+TO_BF!W54+TO_GW!W54+TO_RPI!W54+TO_PF!W54+TO_BKBPB!W54+TO_CL!W54+TO_BNG!W54+TO_LBB!W54+TO_CPP!W54+TO_GTL!W54+TO_NSP!W54</f>
        <v>0</v>
      </c>
      <c r="X54" s="10">
        <f>TO_EHG!X54+TO_CO!X54+TO_BF!X54+TO_GW!X54+TO_RPI!X54+TO_PF!X54+TO_BKBPB!X54+TO_CL!X54+TO_BNG!X54+TO_LBB!X54+TO_CPP!X54+TO_GTL!X54+TO_NSP!X54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TO_EHG!C55+TO_CO!C55+TO_BF!C55+TO_GW!C55+TO_RPI!C55+TO_PF!C55+TO_BKBPB!C55+TO_CL!C55+TO_BNG!C55+TO_LBB!C55+TO_CPP!C55+TO_GTL!C55+TO_NSP!C55</f>
        <v>0</v>
      </c>
      <c r="D55" s="10">
        <f>TO_EHG!D55+TO_CO!D55+TO_BF!D55+TO_GW!D55+TO_RPI!D55+TO_PF!D55+TO_BKBPB!D55+TO_CL!D55+TO_BNG!D55+TO_LBB!D55+TO_CPP!D55+TO_GTL!D55+TO_NSP!D55</f>
        <v>0</v>
      </c>
      <c r="E55" s="10">
        <f>TO_EHG!E55+TO_CO!E55+TO_BF!E55+TO_GW!E55+TO_RPI!E55+TO_PF!E55+TO_BKBPB!E55+TO_CL!E55+TO_BNG!E55+TO_LBB!E55+TO_CPP!E55+TO_GTL!E55+TO_NSP!E55</f>
        <v>0</v>
      </c>
      <c r="F55" s="10">
        <f>TO_EHG!F55+TO_CO!F55+TO_BF!F55+TO_GW!F55+TO_RPI!F55+TO_PF!F55+TO_BKBPB!F55+TO_CL!F55+TO_BNG!F55+TO_LBB!F55+TO_CPP!F55+TO_GTL!F55+TO_NSP!F55</f>
        <v>0</v>
      </c>
      <c r="G55" s="10">
        <f>TO_EHG!G55+TO_CO!G55+TO_BF!G55+TO_GW!G55+TO_RPI!G55+TO_PF!G55+TO_BKBPB!G55+TO_CL!G55+TO_BNG!G55+TO_LBB!G55+TO_CPP!G55+TO_GTL!G55+TO_NSP!G55</f>
        <v>0</v>
      </c>
      <c r="H55" s="10">
        <f>TO_EHG!H55+TO_CO!H55+TO_BF!H55+TO_GW!H55+TO_RPI!H55+TO_PF!H55+TO_BKBPB!H55+TO_CL!H55+TO_BNG!H55+TO_LBB!H55+TO_CPP!H55+TO_GTL!H55+TO_NSP!H55</f>
        <v>0</v>
      </c>
      <c r="I55" s="10">
        <f>TO_EHG!I55+TO_CO!I55+TO_BF!I55+TO_GW!I55+TO_RPI!I55+TO_PF!I55+TO_BKBPB!I55+TO_CL!I55+TO_BNG!I55+TO_LBB!I55+TO_CPP!I55+TO_GTL!I55+TO_NSP!I55</f>
        <v>0</v>
      </c>
      <c r="J55" s="10">
        <f>TO_EHG!J55+TO_CO!J55+TO_BF!J55+TO_GW!J55+TO_RPI!J55+TO_PF!J55+TO_BKBPB!J55+TO_CL!J55+TO_BNG!J55+TO_LBB!J55+TO_CPP!J55+TO_GTL!J55+TO_NSP!J55</f>
        <v>0</v>
      </c>
      <c r="K55" s="10">
        <f>TO_EHG!K55+TO_CO!K55+TO_BF!K55+TO_GW!K55+TO_RPI!K55+TO_PF!K55+TO_BKBPB!K55+TO_CL!K55+TO_BNG!K55+TO_LBB!K55+TO_CPP!K55+TO_GTL!K55+TO_NSP!K55</f>
        <v>0</v>
      </c>
      <c r="L55" s="10">
        <f>TO_EHG!L55+TO_CO!L55+TO_BF!L55+TO_GW!L55+TO_RPI!L55+TO_PF!L55+TO_BKBPB!L55+TO_CL!L55+TO_BNG!L55+TO_LBB!L55+TO_CPP!L55+TO_GTL!L55+TO_NSP!L55</f>
        <v>0</v>
      </c>
      <c r="M55" s="10">
        <f>TO_EHG!M55+TO_CO!M55+TO_BF!M55+TO_GW!M55+TO_RPI!M55+TO_PF!M55+TO_BKBPB!M55+TO_CL!M55+TO_BNG!M55+TO_LBB!M55+TO_CPP!M55+TO_GTL!M55+TO_NSP!M55</f>
        <v>0</v>
      </c>
      <c r="N55" s="10">
        <f>TO_EHG!N55+TO_CO!N55+TO_BF!N55+TO_GW!N55+TO_RPI!N55+TO_PF!N55+TO_BKBPB!N55+TO_CL!N55+TO_BNG!N55+TO_LBB!N55+TO_CPP!N55+TO_GTL!N55+TO_NSP!N55</f>
        <v>0</v>
      </c>
      <c r="O55" s="10">
        <f>TO_EHG!O55+TO_CO!O55+TO_BF!O55+TO_GW!O55+TO_RPI!O55+TO_PF!O55+TO_BKBPB!O55+TO_CL!O55+TO_BNG!O55+TO_LBB!O55+TO_CPP!O55+TO_GTL!O55+TO_NSP!O55</f>
        <v>0</v>
      </c>
      <c r="P55" s="10">
        <f>TO_EHG!P55+TO_CO!P55+TO_BF!P55+TO_GW!P55+TO_RPI!P55+TO_PF!P55+TO_BKBPB!P55+TO_CL!P55+TO_BNG!P55+TO_LBB!P55+TO_CPP!P55+TO_GTL!P55+TO_NSP!P55</f>
        <v>0</v>
      </c>
      <c r="Q55" s="10">
        <f>TO_EHG!Q55+TO_CO!Q55+TO_BF!Q55+TO_GW!Q55+TO_RPI!Q55+TO_PF!Q55+TO_BKBPB!Q55+TO_CL!Q55+TO_BNG!Q55+TO_LBB!Q55+TO_CPP!Q55+TO_GTL!Q55+TO_NSP!Q55</f>
        <v>0</v>
      </c>
      <c r="R55" s="10">
        <f>TO_EHG!R55+TO_CO!R55+TO_BF!R55+TO_GW!R55+TO_RPI!R55+TO_PF!R55+TO_BKBPB!R55+TO_CL!R55+TO_BNG!R55+TO_LBB!R55+TO_CPP!R55+TO_GTL!R55+TO_NSP!R55</f>
        <v>0</v>
      </c>
      <c r="S55" s="10">
        <f>TO_EHG!S55+TO_CO!S55+TO_BF!S55+TO_GW!S55+TO_RPI!S55+TO_PF!S55+TO_BKBPB!S55+TO_CL!S55+TO_BNG!S55+TO_LBB!S55+TO_CPP!S55+TO_GTL!S55+TO_NSP!S55</f>
        <v>0</v>
      </c>
      <c r="T55" s="10">
        <f>TO_EHG!T55+TO_CO!T55+TO_BF!T55+TO_GW!T55+TO_RPI!T55+TO_PF!T55+TO_BKBPB!T55+TO_CL!T55+TO_BNG!T55+TO_LBB!T55+TO_CPP!T55+TO_GTL!T55+TO_NSP!T55</f>
        <v>0</v>
      </c>
      <c r="U55" s="10">
        <f>TO_EHG!U55+TO_CO!U55+TO_BF!U55+TO_GW!U55+TO_RPI!U55+TO_PF!U55+TO_BKBPB!U55+TO_CL!U55+TO_BNG!U55+TO_LBB!U55+TO_CPP!U55+TO_GTL!U55+TO_NSP!U55</f>
        <v>0</v>
      </c>
      <c r="V55" s="10">
        <f>TO_EHG!V55+TO_CO!V55+TO_BF!V55+TO_GW!V55+TO_RPI!V55+TO_PF!V55+TO_BKBPB!V55+TO_CL!V55+TO_BNG!V55+TO_LBB!V55+TO_CPP!V55+TO_GTL!V55+TO_NSP!V55</f>
        <v>0</v>
      </c>
      <c r="W55" s="10">
        <f>TO_EHG!W55+TO_CO!W55+TO_BF!W55+TO_GW!W55+TO_RPI!W55+TO_PF!W55+TO_BKBPB!W55+TO_CL!W55+TO_BNG!W55+TO_LBB!W55+TO_CPP!W55+TO_GTL!W55+TO_NSP!W55</f>
        <v>0</v>
      </c>
      <c r="X55" s="10">
        <f>TO_EHG!X55+TO_CO!X55+TO_BF!X55+TO_GW!X55+TO_RPI!X55+TO_PF!X55+TO_BKBPB!X55+TO_CL!X55+TO_BNG!X55+TO_LBB!X55+TO_CPP!X55+TO_GTL!X55+TO_NSP!X55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TO_EHG!C56+TO_CO!C56+TO_BF!C56+TO_GW!C56+TO_RPI!C56+TO_PF!C56+TO_BKBPB!C56+TO_CL!C56+TO_BNG!C56+TO_LBB!C56+TO_CPP!C56+TO_GTL!C56+TO_NSP!C56</f>
        <v>0</v>
      </c>
      <c r="D56" s="10">
        <f>TO_EHG!D56+TO_CO!D56+TO_BF!D56+TO_GW!D56+TO_RPI!D56+TO_PF!D56+TO_BKBPB!D56+TO_CL!D56+TO_BNG!D56+TO_LBB!D56+TO_CPP!D56+TO_GTL!D56+TO_NSP!D56</f>
        <v>0</v>
      </c>
      <c r="E56" s="10">
        <f>TO_EHG!E56+TO_CO!E56+TO_BF!E56+TO_GW!E56+TO_RPI!E56+TO_PF!E56+TO_BKBPB!E56+TO_CL!E56+TO_BNG!E56+TO_LBB!E56+TO_CPP!E56+TO_GTL!E56+TO_NSP!E56</f>
        <v>0</v>
      </c>
      <c r="F56" s="10">
        <f>TO_EHG!F56+TO_CO!F56+TO_BF!F56+TO_GW!F56+TO_RPI!F56+TO_PF!F56+TO_BKBPB!F56+TO_CL!F56+TO_BNG!F56+TO_LBB!F56+TO_CPP!F56+TO_GTL!F56+TO_NSP!F56</f>
        <v>0</v>
      </c>
      <c r="G56" s="10">
        <f>TO_EHG!G56+TO_CO!G56+TO_BF!G56+TO_GW!G56+TO_RPI!G56+TO_PF!G56+TO_BKBPB!G56+TO_CL!G56+TO_BNG!G56+TO_LBB!G56+TO_CPP!G56+TO_GTL!G56+TO_NSP!G56</f>
        <v>0</v>
      </c>
      <c r="H56" s="10">
        <f>TO_EHG!H56+TO_CO!H56+TO_BF!H56+TO_GW!H56+TO_RPI!H56+TO_PF!H56+TO_BKBPB!H56+TO_CL!H56+TO_BNG!H56+TO_LBB!H56+TO_CPP!H56+TO_GTL!H56+TO_NSP!H56</f>
        <v>0</v>
      </c>
      <c r="I56" s="10">
        <f>TO_EHG!I56+TO_CO!I56+TO_BF!I56+TO_GW!I56+TO_RPI!I56+TO_PF!I56+TO_BKBPB!I56+TO_CL!I56+TO_BNG!I56+TO_LBB!I56+TO_CPP!I56+TO_GTL!I56+TO_NSP!I56</f>
        <v>0</v>
      </c>
      <c r="J56" s="10">
        <f>TO_EHG!J56+TO_CO!J56+TO_BF!J56+TO_GW!J56+TO_RPI!J56+TO_PF!J56+TO_BKBPB!J56+TO_CL!J56+TO_BNG!J56+TO_LBB!J56+TO_CPP!J56+TO_GTL!J56+TO_NSP!J56</f>
        <v>0</v>
      </c>
      <c r="K56" s="10">
        <f>TO_EHG!K56+TO_CO!K56+TO_BF!K56+TO_GW!K56+TO_RPI!K56+TO_PF!K56+TO_BKBPB!K56+TO_CL!K56+TO_BNG!K56+TO_LBB!K56+TO_CPP!K56+TO_GTL!K56+TO_NSP!K56</f>
        <v>0</v>
      </c>
      <c r="L56" s="10">
        <f>TO_EHG!L56+TO_CO!L56+TO_BF!L56+TO_GW!L56+TO_RPI!L56+TO_PF!L56+TO_BKBPB!L56+TO_CL!L56+TO_BNG!L56+TO_LBB!L56+TO_CPP!L56+TO_GTL!L56+TO_NSP!L56</f>
        <v>0</v>
      </c>
      <c r="M56" s="10">
        <f>TO_EHG!M56+TO_CO!M56+TO_BF!M56+TO_GW!M56+TO_RPI!M56+TO_PF!M56+TO_BKBPB!M56+TO_CL!M56+TO_BNG!M56+TO_LBB!M56+TO_CPP!M56+TO_GTL!M56+TO_NSP!M56</f>
        <v>0</v>
      </c>
      <c r="N56" s="10">
        <f>TO_EHG!N56+TO_CO!N56+TO_BF!N56+TO_GW!N56+TO_RPI!N56+TO_PF!N56+TO_BKBPB!N56+TO_CL!N56+TO_BNG!N56+TO_LBB!N56+TO_CPP!N56+TO_GTL!N56+TO_NSP!N56</f>
        <v>0</v>
      </c>
      <c r="O56" s="10">
        <f>TO_EHG!O56+TO_CO!O56+TO_BF!O56+TO_GW!O56+TO_RPI!O56+TO_PF!O56+TO_BKBPB!O56+TO_CL!O56+TO_BNG!O56+TO_LBB!O56+TO_CPP!O56+TO_GTL!O56+TO_NSP!O56</f>
        <v>0</v>
      </c>
      <c r="P56" s="10">
        <f>TO_EHG!P56+TO_CO!P56+TO_BF!P56+TO_GW!P56+TO_RPI!P56+TO_PF!P56+TO_BKBPB!P56+TO_CL!P56+TO_BNG!P56+TO_LBB!P56+TO_CPP!P56+TO_GTL!P56+TO_NSP!P56</f>
        <v>0</v>
      </c>
      <c r="Q56" s="10">
        <f>TO_EHG!Q56+TO_CO!Q56+TO_BF!Q56+TO_GW!Q56+TO_RPI!Q56+TO_PF!Q56+TO_BKBPB!Q56+TO_CL!Q56+TO_BNG!Q56+TO_LBB!Q56+TO_CPP!Q56+TO_GTL!Q56+TO_NSP!Q56</f>
        <v>0</v>
      </c>
      <c r="R56" s="10">
        <f>TO_EHG!R56+TO_CO!R56+TO_BF!R56+TO_GW!R56+TO_RPI!R56+TO_PF!R56+TO_BKBPB!R56+TO_CL!R56+TO_BNG!R56+TO_LBB!R56+TO_CPP!R56+TO_GTL!R56+TO_NSP!R56</f>
        <v>0</v>
      </c>
      <c r="S56" s="10">
        <f>TO_EHG!S56+TO_CO!S56+TO_BF!S56+TO_GW!S56+TO_RPI!S56+TO_PF!S56+TO_BKBPB!S56+TO_CL!S56+TO_BNG!S56+TO_LBB!S56+TO_CPP!S56+TO_GTL!S56+TO_NSP!S56</f>
        <v>0</v>
      </c>
      <c r="T56" s="10">
        <f>TO_EHG!T56+TO_CO!T56+TO_BF!T56+TO_GW!T56+TO_RPI!T56+TO_PF!T56+TO_BKBPB!T56+TO_CL!T56+TO_BNG!T56+TO_LBB!T56+TO_CPP!T56+TO_GTL!T56+TO_NSP!T56</f>
        <v>0</v>
      </c>
      <c r="U56" s="10">
        <f>TO_EHG!U56+TO_CO!U56+TO_BF!U56+TO_GW!U56+TO_RPI!U56+TO_PF!U56+TO_BKBPB!U56+TO_CL!U56+TO_BNG!U56+TO_LBB!U56+TO_CPP!U56+TO_GTL!U56+TO_NSP!U56</f>
        <v>0</v>
      </c>
      <c r="V56" s="10">
        <f>TO_EHG!V56+TO_CO!V56+TO_BF!V56+TO_GW!V56+TO_RPI!V56+TO_PF!V56+TO_BKBPB!V56+TO_CL!V56+TO_BNG!V56+TO_LBB!V56+TO_CPP!V56+TO_GTL!V56+TO_NSP!V56</f>
        <v>0</v>
      </c>
      <c r="W56" s="10">
        <f>TO_EHG!W56+TO_CO!W56+TO_BF!W56+TO_GW!W56+TO_RPI!W56+TO_PF!W56+TO_BKBPB!W56+TO_CL!W56+TO_BNG!W56+TO_LBB!W56+TO_CPP!W56+TO_GTL!W56+TO_NSP!W56</f>
        <v>0</v>
      </c>
      <c r="X56" s="10">
        <f>TO_EHG!X56+TO_CO!X56+TO_BF!X56+TO_GW!X56+TO_RPI!X56+TO_PF!X56+TO_BKBPB!X56+TO_CL!X56+TO_BNG!X56+TO_LBB!X56+TO_CPP!X56+TO_GTL!X56+TO_NSP!X56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TO_EHG!C57+TO_CO!C57+TO_BF!C57+TO_GW!C57+TO_RPI!C57+TO_PF!C57+TO_BKBPB!C57+TO_CL!C57+TO_BNG!C57+TO_LBB!C57+TO_CPP!C57+TO_GTL!C57+TO_NSP!C57</f>
        <v>0</v>
      </c>
      <c r="D57" s="10">
        <f>TO_EHG!D57+TO_CO!D57+TO_BF!D57+TO_GW!D57+TO_RPI!D57+TO_PF!D57+TO_BKBPB!D57+TO_CL!D57+TO_BNG!D57+TO_LBB!D57+TO_CPP!D57+TO_GTL!D57+TO_NSP!D57</f>
        <v>0</v>
      </c>
      <c r="E57" s="10">
        <f>TO_EHG!E57+TO_CO!E57+TO_BF!E57+TO_GW!E57+TO_RPI!E57+TO_PF!E57+TO_BKBPB!E57+TO_CL!E57+TO_BNG!E57+TO_LBB!E57+TO_CPP!E57+TO_GTL!E57+TO_NSP!E57</f>
        <v>0</v>
      </c>
      <c r="F57" s="10">
        <f>TO_EHG!F57+TO_CO!F57+TO_BF!F57+TO_GW!F57+TO_RPI!F57+TO_PF!F57+TO_BKBPB!F57+TO_CL!F57+TO_BNG!F57+TO_LBB!F57+TO_CPP!F57+TO_GTL!F57+TO_NSP!F57</f>
        <v>0</v>
      </c>
      <c r="G57" s="10">
        <f>TO_EHG!G57+TO_CO!G57+TO_BF!G57+TO_GW!G57+TO_RPI!G57+TO_PF!G57+TO_BKBPB!G57+TO_CL!G57+TO_BNG!G57+TO_LBB!G57+TO_CPP!G57+TO_GTL!G57+TO_NSP!G57</f>
        <v>0</v>
      </c>
      <c r="H57" s="10">
        <f>TO_EHG!H57+TO_CO!H57+TO_BF!H57+TO_GW!H57+TO_RPI!H57+TO_PF!H57+TO_BKBPB!H57+TO_CL!H57+TO_BNG!H57+TO_LBB!H57+TO_CPP!H57+TO_GTL!H57+TO_NSP!H57</f>
        <v>0</v>
      </c>
      <c r="I57" s="10">
        <f>TO_EHG!I57+TO_CO!I57+TO_BF!I57+TO_GW!I57+TO_RPI!I57+TO_PF!I57+TO_BKBPB!I57+TO_CL!I57+TO_BNG!I57+TO_LBB!I57+TO_CPP!I57+TO_GTL!I57+TO_NSP!I57</f>
        <v>0</v>
      </c>
      <c r="J57" s="10">
        <f>TO_EHG!J57+TO_CO!J57+TO_BF!J57+TO_GW!J57+TO_RPI!J57+TO_PF!J57+TO_BKBPB!J57+TO_CL!J57+TO_BNG!J57+TO_LBB!J57+TO_CPP!J57+TO_GTL!J57+TO_NSP!J57</f>
        <v>0</v>
      </c>
      <c r="K57" s="10">
        <f>TO_EHG!K57+TO_CO!K57+TO_BF!K57+TO_GW!K57+TO_RPI!K57+TO_PF!K57+TO_BKBPB!K57+TO_CL!K57+TO_BNG!K57+TO_LBB!K57+TO_CPP!K57+TO_GTL!K57+TO_NSP!K57</f>
        <v>0</v>
      </c>
      <c r="L57" s="10">
        <f>TO_EHG!L57+TO_CO!L57+TO_BF!L57+TO_GW!L57+TO_RPI!L57+TO_PF!L57+TO_BKBPB!L57+TO_CL!L57+TO_BNG!L57+TO_LBB!L57+TO_CPP!L57+TO_GTL!L57+TO_NSP!L57</f>
        <v>0</v>
      </c>
      <c r="M57" s="10">
        <f>TO_EHG!M57+TO_CO!M57+TO_BF!M57+TO_GW!M57+TO_RPI!M57+TO_PF!M57+TO_BKBPB!M57+TO_CL!M57+TO_BNG!M57+TO_LBB!M57+TO_CPP!M57+TO_GTL!M57+TO_NSP!M57</f>
        <v>0</v>
      </c>
      <c r="N57" s="10">
        <f>TO_EHG!N57+TO_CO!N57+TO_BF!N57+TO_GW!N57+TO_RPI!N57+TO_PF!N57+TO_BKBPB!N57+TO_CL!N57+TO_BNG!N57+TO_LBB!N57+TO_CPP!N57+TO_GTL!N57+TO_NSP!N57</f>
        <v>0</v>
      </c>
      <c r="O57" s="10">
        <f>TO_EHG!O57+TO_CO!O57+TO_BF!O57+TO_GW!O57+TO_RPI!O57+TO_PF!O57+TO_BKBPB!O57+TO_CL!O57+TO_BNG!O57+TO_LBB!O57+TO_CPP!O57+TO_GTL!O57+TO_NSP!O57</f>
        <v>0</v>
      </c>
      <c r="P57" s="10">
        <f>TO_EHG!P57+TO_CO!P57+TO_BF!P57+TO_GW!P57+TO_RPI!P57+TO_PF!P57+TO_BKBPB!P57+TO_CL!P57+TO_BNG!P57+TO_LBB!P57+TO_CPP!P57+TO_GTL!P57+TO_NSP!P57</f>
        <v>0</v>
      </c>
      <c r="Q57" s="10">
        <f>TO_EHG!Q57+TO_CO!Q57+TO_BF!Q57+TO_GW!Q57+TO_RPI!Q57+TO_PF!Q57+TO_BKBPB!Q57+TO_CL!Q57+TO_BNG!Q57+TO_LBB!Q57+TO_CPP!Q57+TO_GTL!Q57+TO_NSP!Q57</f>
        <v>0</v>
      </c>
      <c r="R57" s="10">
        <f>TO_EHG!R57+TO_CO!R57+TO_BF!R57+TO_GW!R57+TO_RPI!R57+TO_PF!R57+TO_BKBPB!R57+TO_CL!R57+TO_BNG!R57+TO_LBB!R57+TO_CPP!R57+TO_GTL!R57+TO_NSP!R57</f>
        <v>0</v>
      </c>
      <c r="S57" s="10">
        <f>TO_EHG!S57+TO_CO!S57+TO_BF!S57+TO_GW!S57+TO_RPI!S57+TO_PF!S57+TO_BKBPB!S57+TO_CL!S57+TO_BNG!S57+TO_LBB!S57+TO_CPP!S57+TO_GTL!S57+TO_NSP!S57</f>
        <v>0</v>
      </c>
      <c r="T57" s="10">
        <f>TO_EHG!T57+TO_CO!T57+TO_BF!T57+TO_GW!T57+TO_RPI!T57+TO_PF!T57+TO_BKBPB!T57+TO_CL!T57+TO_BNG!T57+TO_LBB!T57+TO_CPP!T57+TO_GTL!T57+TO_NSP!T57</f>
        <v>0</v>
      </c>
      <c r="U57" s="10">
        <f>TO_EHG!U57+TO_CO!U57+TO_BF!U57+TO_GW!U57+TO_RPI!U57+TO_PF!U57+TO_BKBPB!U57+TO_CL!U57+TO_BNG!U57+TO_LBB!U57+TO_CPP!U57+TO_GTL!U57+TO_NSP!U57</f>
        <v>0</v>
      </c>
      <c r="V57" s="10">
        <f>TO_EHG!V57+TO_CO!V57+TO_BF!V57+TO_GW!V57+TO_RPI!V57+TO_PF!V57+TO_BKBPB!V57+TO_CL!V57+TO_BNG!V57+TO_LBB!V57+TO_CPP!V57+TO_GTL!V57+TO_NSP!V57</f>
        <v>0</v>
      </c>
      <c r="W57" s="10">
        <f>TO_EHG!W57+TO_CO!W57+TO_BF!W57+TO_GW!W57+TO_RPI!W57+TO_PF!W57+TO_BKBPB!W57+TO_CL!W57+TO_BNG!W57+TO_LBB!W57+TO_CPP!W57+TO_GTL!W57+TO_NSP!W57</f>
        <v>0</v>
      </c>
      <c r="X57" s="10">
        <f>TO_EHG!X57+TO_CO!X57+TO_BF!X57+TO_GW!X57+TO_RPI!X57+TO_PF!X57+TO_BKBPB!X57+TO_CL!X57+TO_BNG!X57+TO_LBB!X57+TO_CPP!X57+TO_GTL!X57+TO_NSP!X57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TO_EHG!C58+TO_CO!C58+TO_BF!C58+TO_GW!C58+TO_RPI!C58+TO_PF!C58+TO_BKBPB!C58+TO_CL!C58+TO_BNG!C58+TO_LBB!C58+TO_CPP!C58+TO_GTL!C58+TO_NSP!C58</f>
        <v>0</v>
      </c>
      <c r="D58" s="10">
        <f>TO_EHG!D58+TO_CO!D58+TO_BF!D58+TO_GW!D58+TO_RPI!D58+TO_PF!D58+TO_BKBPB!D58+TO_CL!D58+TO_BNG!D58+TO_LBB!D58+TO_CPP!D58+TO_GTL!D58+TO_NSP!D58</f>
        <v>0</v>
      </c>
      <c r="E58" s="10">
        <f>TO_EHG!E58+TO_CO!E58+TO_BF!E58+TO_GW!E58+TO_RPI!E58+TO_PF!E58+TO_BKBPB!E58+TO_CL!E58+TO_BNG!E58+TO_LBB!E58+TO_CPP!E58+TO_GTL!E58+TO_NSP!E58</f>
        <v>0</v>
      </c>
      <c r="F58" s="10">
        <f>TO_EHG!F58+TO_CO!F58+TO_BF!F58+TO_GW!F58+TO_RPI!F58+TO_PF!F58+TO_BKBPB!F58+TO_CL!F58+TO_BNG!F58+TO_LBB!F58+TO_CPP!F58+TO_GTL!F58+TO_NSP!F58</f>
        <v>0</v>
      </c>
      <c r="G58" s="10">
        <f>TO_EHG!G58+TO_CO!G58+TO_BF!G58+TO_GW!G58+TO_RPI!G58+TO_PF!G58+TO_BKBPB!G58+TO_CL!G58+TO_BNG!G58+TO_LBB!G58+TO_CPP!G58+TO_GTL!G58+TO_NSP!G58</f>
        <v>0</v>
      </c>
      <c r="H58" s="10">
        <f>TO_EHG!H58+TO_CO!H58+TO_BF!H58+TO_GW!H58+TO_RPI!H58+TO_PF!H58+TO_BKBPB!H58+TO_CL!H58+TO_BNG!H58+TO_LBB!H58+TO_CPP!H58+TO_GTL!H58+TO_NSP!H58</f>
        <v>0</v>
      </c>
      <c r="I58" s="10">
        <f>TO_EHG!I58+TO_CO!I58+TO_BF!I58+TO_GW!I58+TO_RPI!I58+TO_PF!I58+TO_BKBPB!I58+TO_CL!I58+TO_BNG!I58+TO_LBB!I58+TO_CPP!I58+TO_GTL!I58+TO_NSP!I58</f>
        <v>0</v>
      </c>
      <c r="J58" s="10">
        <f>TO_EHG!J58+TO_CO!J58+TO_BF!J58+TO_GW!J58+TO_RPI!J58+TO_PF!J58+TO_BKBPB!J58+TO_CL!J58+TO_BNG!J58+TO_LBB!J58+TO_CPP!J58+TO_GTL!J58+TO_NSP!J58</f>
        <v>0</v>
      </c>
      <c r="K58" s="10">
        <f>TO_EHG!K58+TO_CO!K58+TO_BF!K58+TO_GW!K58+TO_RPI!K58+TO_PF!K58+TO_BKBPB!K58+TO_CL!K58+TO_BNG!K58+TO_LBB!K58+TO_CPP!K58+TO_GTL!K58+TO_NSP!K58</f>
        <v>0</v>
      </c>
      <c r="L58" s="10">
        <f>TO_EHG!L58+TO_CO!L58+TO_BF!L58+TO_GW!L58+TO_RPI!L58+TO_PF!L58+TO_BKBPB!L58+TO_CL!L58+TO_BNG!L58+TO_LBB!L58+TO_CPP!L58+TO_GTL!L58+TO_NSP!L58</f>
        <v>0</v>
      </c>
      <c r="M58" s="10">
        <f>TO_EHG!M58+TO_CO!M58+TO_BF!M58+TO_GW!M58+TO_RPI!M58+TO_PF!M58+TO_BKBPB!M58+TO_CL!M58+TO_BNG!M58+TO_LBB!M58+TO_CPP!M58+TO_GTL!M58+TO_NSP!M58</f>
        <v>0</v>
      </c>
      <c r="N58" s="10">
        <f>TO_EHG!N58+TO_CO!N58+TO_BF!N58+TO_GW!N58+TO_RPI!N58+TO_PF!N58+TO_BKBPB!N58+TO_CL!N58+TO_BNG!N58+TO_LBB!N58+TO_CPP!N58+TO_GTL!N58+TO_NSP!N58</f>
        <v>0</v>
      </c>
      <c r="O58" s="10">
        <f>TO_EHG!O58+TO_CO!O58+TO_BF!O58+TO_GW!O58+TO_RPI!O58+TO_PF!O58+TO_BKBPB!O58+TO_CL!O58+TO_BNG!O58+TO_LBB!O58+TO_CPP!O58+TO_GTL!O58+TO_NSP!O58</f>
        <v>0</v>
      </c>
      <c r="P58" s="10">
        <f>TO_EHG!P58+TO_CO!P58+TO_BF!P58+TO_GW!P58+TO_RPI!P58+TO_PF!P58+TO_BKBPB!P58+TO_CL!P58+TO_BNG!P58+TO_LBB!P58+TO_CPP!P58+TO_GTL!P58+TO_NSP!P58</f>
        <v>0</v>
      </c>
      <c r="Q58" s="10">
        <f>TO_EHG!Q58+TO_CO!Q58+TO_BF!Q58+TO_GW!Q58+TO_RPI!Q58+TO_PF!Q58+TO_BKBPB!Q58+TO_CL!Q58+TO_BNG!Q58+TO_LBB!Q58+TO_CPP!Q58+TO_GTL!Q58+TO_NSP!Q58</f>
        <v>0</v>
      </c>
      <c r="R58" s="10">
        <f>TO_EHG!R58+TO_CO!R58+TO_BF!R58+TO_GW!R58+TO_RPI!R58+TO_PF!R58+TO_BKBPB!R58+TO_CL!R58+TO_BNG!R58+TO_LBB!R58+TO_CPP!R58+TO_GTL!R58+TO_NSP!R58</f>
        <v>0</v>
      </c>
      <c r="S58" s="10">
        <f>TO_EHG!S58+TO_CO!S58+TO_BF!S58+TO_GW!S58+TO_RPI!S58+TO_PF!S58+TO_BKBPB!S58+TO_CL!S58+TO_BNG!S58+TO_LBB!S58+TO_CPP!S58+TO_GTL!S58+TO_NSP!S58</f>
        <v>0</v>
      </c>
      <c r="T58" s="10">
        <f>TO_EHG!T58+TO_CO!T58+TO_BF!T58+TO_GW!T58+TO_RPI!T58+TO_PF!T58+TO_BKBPB!T58+TO_CL!T58+TO_BNG!T58+TO_LBB!T58+TO_CPP!T58+TO_GTL!T58+TO_NSP!T58</f>
        <v>0</v>
      </c>
      <c r="U58" s="10">
        <f>TO_EHG!U58+TO_CO!U58+TO_BF!U58+TO_GW!U58+TO_RPI!U58+TO_PF!U58+TO_BKBPB!U58+TO_CL!U58+TO_BNG!U58+TO_LBB!U58+TO_CPP!U58+TO_GTL!U58+TO_NSP!U58</f>
        <v>0</v>
      </c>
      <c r="V58" s="10">
        <f>TO_EHG!V58+TO_CO!V58+TO_BF!V58+TO_GW!V58+TO_RPI!V58+TO_PF!V58+TO_BKBPB!V58+TO_CL!V58+TO_BNG!V58+TO_LBB!V58+TO_CPP!V58+TO_GTL!V58+TO_NSP!V58</f>
        <v>0</v>
      </c>
      <c r="W58" s="10">
        <f>TO_EHG!W58+TO_CO!W58+TO_BF!W58+TO_GW!W58+TO_RPI!W58+TO_PF!W58+TO_BKBPB!W58+TO_CL!W58+TO_BNG!W58+TO_LBB!W58+TO_CPP!W58+TO_GTL!W58+TO_NSP!W58</f>
        <v>0</v>
      </c>
      <c r="X58" s="10">
        <f>TO_EHG!X58+TO_CO!X58+TO_BF!X58+TO_GW!X58+TO_RPI!X58+TO_PF!X58+TO_BKBPB!X58+TO_CL!X58+TO_BNG!X58+TO_LBB!X58+TO_CPP!X58+TO_GTL!X58+TO_NSP!X58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TO_EHG!C59+TO_CO!C59+TO_BF!C59+TO_GW!C59+TO_RPI!C59+TO_PF!C59+TO_BKBPB!C59+TO_CL!C59+TO_BNG!C59+TO_LBB!C59+TO_CPP!C59+TO_GTL!C59+TO_NSP!C59</f>
        <v>0</v>
      </c>
      <c r="D59" s="10">
        <f>TO_EHG!D59+TO_CO!D59+TO_BF!D59+TO_GW!D59+TO_RPI!D59+TO_PF!D59+TO_BKBPB!D59+TO_CL!D59+TO_BNG!D59+TO_LBB!D59+TO_CPP!D59+TO_GTL!D59+TO_NSP!D59</f>
        <v>0</v>
      </c>
      <c r="E59" s="10">
        <f>TO_EHG!E59+TO_CO!E59+TO_BF!E59+TO_GW!E59+TO_RPI!E59+TO_PF!E59+TO_BKBPB!E59+TO_CL!E59+TO_BNG!E59+TO_LBB!E59+TO_CPP!E59+TO_GTL!E59+TO_NSP!E59</f>
        <v>0</v>
      </c>
      <c r="F59" s="10">
        <f>TO_EHG!F59+TO_CO!F59+TO_BF!F59+TO_GW!F59+TO_RPI!F59+TO_PF!F59+TO_BKBPB!F59+TO_CL!F59+TO_BNG!F59+TO_LBB!F59+TO_CPP!F59+TO_GTL!F59+TO_NSP!F59</f>
        <v>0</v>
      </c>
      <c r="G59" s="10">
        <f>TO_EHG!G59+TO_CO!G59+TO_BF!G59+TO_GW!G59+TO_RPI!G59+TO_PF!G59+TO_BKBPB!G59+TO_CL!G59+TO_BNG!G59+TO_LBB!G59+TO_CPP!G59+TO_GTL!G59+TO_NSP!G59</f>
        <v>0</v>
      </c>
      <c r="H59" s="10">
        <f>TO_EHG!H59+TO_CO!H59+TO_BF!H59+TO_GW!H59+TO_RPI!H59+TO_PF!H59+TO_BKBPB!H59+TO_CL!H59+TO_BNG!H59+TO_LBB!H59+TO_CPP!H59+TO_GTL!H59+TO_NSP!H59</f>
        <v>0</v>
      </c>
      <c r="I59" s="10">
        <f>TO_EHG!I59+TO_CO!I59+TO_BF!I59+TO_GW!I59+TO_RPI!I59+TO_PF!I59+TO_BKBPB!I59+TO_CL!I59+TO_BNG!I59+TO_LBB!I59+TO_CPP!I59+TO_GTL!I59+TO_NSP!I59</f>
        <v>0</v>
      </c>
      <c r="J59" s="10">
        <f>TO_EHG!J59+TO_CO!J59+TO_BF!J59+TO_GW!J59+TO_RPI!J59+TO_PF!J59+TO_BKBPB!J59+TO_CL!J59+TO_BNG!J59+TO_LBB!J59+TO_CPP!J59+TO_GTL!J59+TO_NSP!J59</f>
        <v>0</v>
      </c>
      <c r="K59" s="10">
        <f>TO_EHG!K59+TO_CO!K59+TO_BF!K59+TO_GW!K59+TO_RPI!K59+TO_PF!K59+TO_BKBPB!K59+TO_CL!K59+TO_BNG!K59+TO_LBB!K59+TO_CPP!K59+TO_GTL!K59+TO_NSP!K59</f>
        <v>0</v>
      </c>
      <c r="L59" s="10">
        <f>TO_EHG!L59+TO_CO!L59+TO_BF!L59+TO_GW!L59+TO_RPI!L59+TO_PF!L59+TO_BKBPB!L59+TO_CL!L59+TO_BNG!L59+TO_LBB!L59+TO_CPP!L59+TO_GTL!L59+TO_NSP!L59</f>
        <v>0</v>
      </c>
      <c r="M59" s="10">
        <f>TO_EHG!M59+TO_CO!M59+TO_BF!M59+TO_GW!M59+TO_RPI!M59+TO_PF!M59+TO_BKBPB!M59+TO_CL!M59+TO_BNG!M59+TO_LBB!M59+TO_CPP!M59+TO_GTL!M59+TO_NSP!M59</f>
        <v>0</v>
      </c>
      <c r="N59" s="10">
        <f>TO_EHG!N59+TO_CO!N59+TO_BF!N59+TO_GW!N59+TO_RPI!N59+TO_PF!N59+TO_BKBPB!N59+TO_CL!N59+TO_BNG!N59+TO_LBB!N59+TO_CPP!N59+TO_GTL!N59+TO_NSP!N59</f>
        <v>0</v>
      </c>
      <c r="O59" s="10">
        <f>TO_EHG!O59+TO_CO!O59+TO_BF!O59+TO_GW!O59+TO_RPI!O59+TO_PF!O59+TO_BKBPB!O59+TO_CL!O59+TO_BNG!O59+TO_LBB!O59+TO_CPP!O59+TO_GTL!O59+TO_NSP!O59</f>
        <v>0</v>
      </c>
      <c r="P59" s="10">
        <f>TO_EHG!P59+TO_CO!P59+TO_BF!P59+TO_GW!P59+TO_RPI!P59+TO_PF!P59+TO_BKBPB!P59+TO_CL!P59+TO_BNG!P59+TO_LBB!P59+TO_CPP!P59+TO_GTL!P59+TO_NSP!P59</f>
        <v>0</v>
      </c>
      <c r="Q59" s="10">
        <f>TO_EHG!Q59+TO_CO!Q59+TO_BF!Q59+TO_GW!Q59+TO_RPI!Q59+TO_PF!Q59+TO_BKBPB!Q59+TO_CL!Q59+TO_BNG!Q59+TO_LBB!Q59+TO_CPP!Q59+TO_GTL!Q59+TO_NSP!Q59</f>
        <v>0</v>
      </c>
      <c r="R59" s="10">
        <f>TO_EHG!R59+TO_CO!R59+TO_BF!R59+TO_GW!R59+TO_RPI!R59+TO_PF!R59+TO_BKBPB!R59+TO_CL!R59+TO_BNG!R59+TO_LBB!R59+TO_CPP!R59+TO_GTL!R59+TO_NSP!R59</f>
        <v>0</v>
      </c>
      <c r="S59" s="10">
        <f>TO_EHG!S59+TO_CO!S59+TO_BF!S59+TO_GW!S59+TO_RPI!S59+TO_PF!S59+TO_BKBPB!S59+TO_CL!S59+TO_BNG!S59+TO_LBB!S59+TO_CPP!S59+TO_GTL!S59+TO_NSP!S59</f>
        <v>0</v>
      </c>
      <c r="T59" s="10">
        <f>TO_EHG!T59+TO_CO!T59+TO_BF!T59+TO_GW!T59+TO_RPI!T59+TO_PF!T59+TO_BKBPB!T59+TO_CL!T59+TO_BNG!T59+TO_LBB!T59+TO_CPP!T59+TO_GTL!T59+TO_NSP!T59</f>
        <v>0</v>
      </c>
      <c r="U59" s="10">
        <f>TO_EHG!U59+TO_CO!U59+TO_BF!U59+TO_GW!U59+TO_RPI!U59+TO_PF!U59+TO_BKBPB!U59+TO_CL!U59+TO_BNG!U59+TO_LBB!U59+TO_CPP!U59+TO_GTL!U59+TO_NSP!U59</f>
        <v>0</v>
      </c>
      <c r="V59" s="10">
        <f>TO_EHG!V59+TO_CO!V59+TO_BF!V59+TO_GW!V59+TO_RPI!V59+TO_PF!V59+TO_BKBPB!V59+TO_CL!V59+TO_BNG!V59+TO_LBB!V59+TO_CPP!V59+TO_GTL!V59+TO_NSP!V59</f>
        <v>0</v>
      </c>
      <c r="W59" s="10">
        <f>TO_EHG!W59+TO_CO!W59+TO_BF!W59+TO_GW!W59+TO_RPI!W59+TO_PF!W59+TO_BKBPB!W59+TO_CL!W59+TO_BNG!W59+TO_LBB!W59+TO_CPP!W59+TO_GTL!W59+TO_NSP!W59</f>
        <v>0</v>
      </c>
      <c r="X59" s="10">
        <f>TO_EHG!X59+TO_CO!X59+TO_BF!X59+TO_GW!X59+TO_RPI!X59+TO_PF!X59+TO_BKBPB!X59+TO_CL!X59+TO_BNG!X59+TO_LBB!X59+TO_CPP!X59+TO_GTL!X59+TO_NSP!X59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TO_EHG!C60+TO_CO!C60+TO_BF!C60+TO_GW!C60+TO_RPI!C60+TO_PF!C60+TO_BKBPB!C60+TO_CL!C60+TO_BNG!C60+TO_LBB!C60+TO_CPP!C60+TO_GTL!C60+TO_NSP!C60</f>
        <v>0</v>
      </c>
      <c r="D60" s="10">
        <f>TO_EHG!D60+TO_CO!D60+TO_BF!D60+TO_GW!D60+TO_RPI!D60+TO_PF!D60+TO_BKBPB!D60+TO_CL!D60+TO_BNG!D60+TO_LBB!D60+TO_CPP!D60+TO_GTL!D60+TO_NSP!D60</f>
        <v>0</v>
      </c>
      <c r="E60" s="10">
        <f>TO_EHG!E60+TO_CO!E60+TO_BF!E60+TO_GW!E60+TO_RPI!E60+TO_PF!E60+TO_BKBPB!E60+TO_CL!E60+TO_BNG!E60+TO_LBB!E60+TO_CPP!E60+TO_GTL!E60+TO_NSP!E60</f>
        <v>0</v>
      </c>
      <c r="F60" s="10">
        <f>TO_EHG!F60+TO_CO!F60+TO_BF!F60+TO_GW!F60+TO_RPI!F60+TO_PF!F60+TO_BKBPB!F60+TO_CL!F60+TO_BNG!F60+TO_LBB!F60+TO_CPP!F60+TO_GTL!F60+TO_NSP!F60</f>
        <v>0</v>
      </c>
      <c r="G60" s="10">
        <f>TO_EHG!G60+TO_CO!G60+TO_BF!G60+TO_GW!G60+TO_RPI!G60+TO_PF!G60+TO_BKBPB!G60+TO_CL!G60+TO_BNG!G60+TO_LBB!G60+TO_CPP!G60+TO_GTL!G60+TO_NSP!G60</f>
        <v>0</v>
      </c>
      <c r="H60" s="10">
        <f>TO_EHG!H60+TO_CO!H60+TO_BF!H60+TO_GW!H60+TO_RPI!H60+TO_PF!H60+TO_BKBPB!H60+TO_CL!H60+TO_BNG!H60+TO_LBB!H60+TO_CPP!H60+TO_GTL!H60+TO_NSP!H60</f>
        <v>0</v>
      </c>
      <c r="I60" s="10">
        <f>TO_EHG!I60+TO_CO!I60+TO_BF!I60+TO_GW!I60+TO_RPI!I60+TO_PF!I60+TO_BKBPB!I60+TO_CL!I60+TO_BNG!I60+TO_LBB!I60+TO_CPP!I60+TO_GTL!I60+TO_NSP!I60</f>
        <v>0</v>
      </c>
      <c r="J60" s="10">
        <f>TO_EHG!J60+TO_CO!J60+TO_BF!J60+TO_GW!J60+TO_RPI!J60+TO_PF!J60+TO_BKBPB!J60+TO_CL!J60+TO_BNG!J60+TO_LBB!J60+TO_CPP!J60+TO_GTL!J60+TO_NSP!J60</f>
        <v>0</v>
      </c>
      <c r="K60" s="10">
        <f>TO_EHG!K60+TO_CO!K60+TO_BF!K60+TO_GW!K60+TO_RPI!K60+TO_PF!K60+TO_BKBPB!K60+TO_CL!K60+TO_BNG!K60+TO_LBB!K60+TO_CPP!K60+TO_GTL!K60+TO_NSP!K60</f>
        <v>0</v>
      </c>
      <c r="L60" s="10">
        <f>TO_EHG!L60+TO_CO!L60+TO_BF!L60+TO_GW!L60+TO_RPI!L60+TO_PF!L60+TO_BKBPB!L60+TO_CL!L60+TO_BNG!L60+TO_LBB!L60+TO_CPP!L60+TO_GTL!L60+TO_NSP!L60</f>
        <v>0</v>
      </c>
      <c r="M60" s="10">
        <f>TO_EHG!M60+TO_CO!M60+TO_BF!M60+TO_GW!M60+TO_RPI!M60+TO_PF!M60+TO_BKBPB!M60+TO_CL!M60+TO_BNG!M60+TO_LBB!M60+TO_CPP!M60+TO_GTL!M60+TO_NSP!M60</f>
        <v>0</v>
      </c>
      <c r="N60" s="10">
        <f>TO_EHG!N60+TO_CO!N60+TO_BF!N60+TO_GW!N60+TO_RPI!N60+TO_PF!N60+TO_BKBPB!N60+TO_CL!N60+TO_BNG!N60+TO_LBB!N60+TO_CPP!N60+TO_GTL!N60+TO_NSP!N60</f>
        <v>0</v>
      </c>
      <c r="O60" s="10">
        <f>TO_EHG!O60+TO_CO!O60+TO_BF!O60+TO_GW!O60+TO_RPI!O60+TO_PF!O60+TO_BKBPB!O60+TO_CL!O60+TO_BNG!O60+TO_LBB!O60+TO_CPP!O60+TO_GTL!O60+TO_NSP!O60</f>
        <v>0</v>
      </c>
      <c r="P60" s="10">
        <f>TO_EHG!P60+TO_CO!P60+TO_BF!P60+TO_GW!P60+TO_RPI!P60+TO_PF!P60+TO_BKBPB!P60+TO_CL!P60+TO_BNG!P60+TO_LBB!P60+TO_CPP!P60+TO_GTL!P60+TO_NSP!P60</f>
        <v>0</v>
      </c>
      <c r="Q60" s="10">
        <f>TO_EHG!Q60+TO_CO!Q60+TO_BF!Q60+TO_GW!Q60+TO_RPI!Q60+TO_PF!Q60+TO_BKBPB!Q60+TO_CL!Q60+TO_BNG!Q60+TO_LBB!Q60+TO_CPP!Q60+TO_GTL!Q60+TO_NSP!Q60</f>
        <v>0</v>
      </c>
      <c r="R60" s="10">
        <f>TO_EHG!R60+TO_CO!R60+TO_BF!R60+TO_GW!R60+TO_RPI!R60+TO_PF!R60+TO_BKBPB!R60+TO_CL!R60+TO_BNG!R60+TO_LBB!R60+TO_CPP!R60+TO_GTL!R60+TO_NSP!R60</f>
        <v>0</v>
      </c>
      <c r="S60" s="10">
        <f>TO_EHG!S60+TO_CO!S60+TO_BF!S60+TO_GW!S60+TO_RPI!S60+TO_PF!S60+TO_BKBPB!S60+TO_CL!S60+TO_BNG!S60+TO_LBB!S60+TO_CPP!S60+TO_GTL!S60+TO_NSP!S60</f>
        <v>0</v>
      </c>
      <c r="T60" s="10">
        <f>TO_EHG!T60+TO_CO!T60+TO_BF!T60+TO_GW!T60+TO_RPI!T60+TO_PF!T60+TO_BKBPB!T60+TO_CL!T60+TO_BNG!T60+TO_LBB!T60+TO_CPP!T60+TO_GTL!T60+TO_NSP!T60</f>
        <v>0</v>
      </c>
      <c r="U60" s="10">
        <f>TO_EHG!U60+TO_CO!U60+TO_BF!U60+TO_GW!U60+TO_RPI!U60+TO_PF!U60+TO_BKBPB!U60+TO_CL!U60+TO_BNG!U60+TO_LBB!U60+TO_CPP!U60+TO_GTL!U60+TO_NSP!U60</f>
        <v>0</v>
      </c>
      <c r="V60" s="10">
        <f>TO_EHG!V60+TO_CO!V60+TO_BF!V60+TO_GW!V60+TO_RPI!V60+TO_PF!V60+TO_BKBPB!V60+TO_CL!V60+TO_BNG!V60+TO_LBB!V60+TO_CPP!V60+TO_GTL!V60+TO_NSP!V60</f>
        <v>0</v>
      </c>
      <c r="W60" s="10">
        <f>TO_EHG!W60+TO_CO!W60+TO_BF!W60+TO_GW!W60+TO_RPI!W60+TO_PF!W60+TO_BKBPB!W60+TO_CL!W60+TO_BNG!W60+TO_LBB!W60+TO_CPP!W60+TO_GTL!W60+TO_NSP!W60</f>
        <v>0</v>
      </c>
      <c r="X60" s="10">
        <f>TO_EHG!X60+TO_CO!X60+TO_BF!X60+TO_GW!X60+TO_RPI!X60+TO_PF!X60+TO_BKBPB!X60+TO_CL!X60+TO_BNG!X60+TO_LBB!X60+TO_CPP!X60+TO_GTL!X60+TO_NSP!X60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TO_EHG!C61+TO_CO!C61+TO_BF!C61+TO_GW!C61+TO_RPI!C61+TO_PF!C61+TO_BKBPB!C61+TO_CL!C61+TO_BNG!C61+TO_LBB!C61+TO_CPP!C61+TO_GTL!C61+TO_NSP!C61</f>
        <v>0</v>
      </c>
      <c r="D61" s="10">
        <f>TO_EHG!D61+TO_CO!D61+TO_BF!D61+TO_GW!D61+TO_RPI!D61+TO_PF!D61+TO_BKBPB!D61+TO_CL!D61+TO_BNG!D61+TO_LBB!D61+TO_CPP!D61+TO_GTL!D61+TO_NSP!D61</f>
        <v>0</v>
      </c>
      <c r="E61" s="10">
        <f>TO_EHG!E61+TO_CO!E61+TO_BF!E61+TO_GW!E61+TO_RPI!E61+TO_PF!E61+TO_BKBPB!E61+TO_CL!E61+TO_BNG!E61+TO_LBB!E61+TO_CPP!E61+TO_GTL!E61+TO_NSP!E61</f>
        <v>0</v>
      </c>
      <c r="F61" s="10">
        <f>TO_EHG!F61+TO_CO!F61+TO_BF!F61+TO_GW!F61+TO_RPI!F61+TO_PF!F61+TO_BKBPB!F61+TO_CL!F61+TO_BNG!F61+TO_LBB!F61+TO_CPP!F61+TO_GTL!F61+TO_NSP!F61</f>
        <v>0</v>
      </c>
      <c r="G61" s="10">
        <f>TO_EHG!G61+TO_CO!G61+TO_BF!G61+TO_GW!G61+TO_RPI!G61+TO_PF!G61+TO_BKBPB!G61+TO_CL!G61+TO_BNG!G61+TO_LBB!G61+TO_CPP!G61+TO_GTL!G61+TO_NSP!G61</f>
        <v>0</v>
      </c>
      <c r="H61" s="10">
        <f>TO_EHG!H61+TO_CO!H61+TO_BF!H61+TO_GW!H61+TO_RPI!H61+TO_PF!H61+TO_BKBPB!H61+TO_CL!H61+TO_BNG!H61+TO_LBB!H61+TO_CPP!H61+TO_GTL!H61+TO_NSP!H61</f>
        <v>0</v>
      </c>
      <c r="I61" s="10">
        <f>TO_EHG!I61+TO_CO!I61+TO_BF!I61+TO_GW!I61+TO_RPI!I61+TO_PF!I61+TO_BKBPB!I61+TO_CL!I61+TO_BNG!I61+TO_LBB!I61+TO_CPP!I61+TO_GTL!I61+TO_NSP!I61</f>
        <v>0</v>
      </c>
      <c r="J61" s="10">
        <f>TO_EHG!J61+TO_CO!J61+TO_BF!J61+TO_GW!J61+TO_RPI!J61+TO_PF!J61+TO_BKBPB!J61+TO_CL!J61+TO_BNG!J61+TO_LBB!J61+TO_CPP!J61+TO_GTL!J61+TO_NSP!J61</f>
        <v>0</v>
      </c>
      <c r="K61" s="10">
        <f>TO_EHG!K61+TO_CO!K61+TO_BF!K61+TO_GW!K61+TO_RPI!K61+TO_PF!K61+TO_BKBPB!K61+TO_CL!K61+TO_BNG!K61+TO_LBB!K61+TO_CPP!K61+TO_GTL!K61+TO_NSP!K61</f>
        <v>0</v>
      </c>
      <c r="L61" s="10">
        <f>TO_EHG!L61+TO_CO!L61+TO_BF!L61+TO_GW!L61+TO_RPI!L61+TO_PF!L61+TO_BKBPB!L61+TO_CL!L61+TO_BNG!L61+TO_LBB!L61+TO_CPP!L61+TO_GTL!L61+TO_NSP!L61</f>
        <v>0</v>
      </c>
      <c r="M61" s="10">
        <f>TO_EHG!M61+TO_CO!M61+TO_BF!M61+TO_GW!M61+TO_RPI!M61+TO_PF!M61+TO_BKBPB!M61+TO_CL!M61+TO_BNG!M61+TO_LBB!M61+TO_CPP!M61+TO_GTL!M61+TO_NSP!M61</f>
        <v>0</v>
      </c>
      <c r="N61" s="10">
        <f>TO_EHG!N61+TO_CO!N61+TO_BF!N61+TO_GW!N61+TO_RPI!N61+TO_PF!N61+TO_BKBPB!N61+TO_CL!N61+TO_BNG!N61+TO_LBB!N61+TO_CPP!N61+TO_GTL!N61+TO_NSP!N61</f>
        <v>0</v>
      </c>
      <c r="O61" s="10">
        <f>TO_EHG!O61+TO_CO!O61+TO_BF!O61+TO_GW!O61+TO_RPI!O61+TO_PF!O61+TO_BKBPB!O61+TO_CL!O61+TO_BNG!O61+TO_LBB!O61+TO_CPP!O61+TO_GTL!O61+TO_NSP!O61</f>
        <v>0</v>
      </c>
      <c r="P61" s="10">
        <f>TO_EHG!P61+TO_CO!P61+TO_BF!P61+TO_GW!P61+TO_RPI!P61+TO_PF!P61+TO_BKBPB!P61+TO_CL!P61+TO_BNG!P61+TO_LBB!P61+TO_CPP!P61+TO_GTL!P61+TO_NSP!P61</f>
        <v>0</v>
      </c>
      <c r="Q61" s="10">
        <f>TO_EHG!Q61+TO_CO!Q61+TO_BF!Q61+TO_GW!Q61+TO_RPI!Q61+TO_PF!Q61+TO_BKBPB!Q61+TO_CL!Q61+TO_BNG!Q61+TO_LBB!Q61+TO_CPP!Q61+TO_GTL!Q61+TO_NSP!Q61</f>
        <v>0</v>
      </c>
      <c r="R61" s="10">
        <f>TO_EHG!R61+TO_CO!R61+TO_BF!R61+TO_GW!R61+TO_RPI!R61+TO_PF!R61+TO_BKBPB!R61+TO_CL!R61+TO_BNG!R61+TO_LBB!R61+TO_CPP!R61+TO_GTL!R61+TO_NSP!R61</f>
        <v>0</v>
      </c>
      <c r="S61" s="10">
        <f>TO_EHG!S61+TO_CO!S61+TO_BF!S61+TO_GW!S61+TO_RPI!S61+TO_PF!S61+TO_BKBPB!S61+TO_CL!S61+TO_BNG!S61+TO_LBB!S61+TO_CPP!S61+TO_GTL!S61+TO_NSP!S61</f>
        <v>0</v>
      </c>
      <c r="T61" s="10">
        <f>TO_EHG!T61+TO_CO!T61+TO_BF!T61+TO_GW!T61+TO_RPI!T61+TO_PF!T61+TO_BKBPB!T61+TO_CL!T61+TO_BNG!T61+TO_LBB!T61+TO_CPP!T61+TO_GTL!T61+TO_NSP!T61</f>
        <v>0</v>
      </c>
      <c r="U61" s="10">
        <f>TO_EHG!U61+TO_CO!U61+TO_BF!U61+TO_GW!U61+TO_RPI!U61+TO_PF!U61+TO_BKBPB!U61+TO_CL!U61+TO_BNG!U61+TO_LBB!U61+TO_CPP!U61+TO_GTL!U61+TO_NSP!U61</f>
        <v>0</v>
      </c>
      <c r="V61" s="10">
        <f>TO_EHG!V61+TO_CO!V61+TO_BF!V61+TO_GW!V61+TO_RPI!V61+TO_PF!V61+TO_BKBPB!V61+TO_CL!V61+TO_BNG!V61+TO_LBB!V61+TO_CPP!V61+TO_GTL!V61+TO_NSP!V61</f>
        <v>0</v>
      </c>
      <c r="W61" s="10">
        <f>TO_EHG!W61+TO_CO!W61+TO_BF!W61+TO_GW!W61+TO_RPI!W61+TO_PF!W61+TO_BKBPB!W61+TO_CL!W61+TO_BNG!W61+TO_LBB!W61+TO_CPP!W61+TO_GTL!W61+TO_NSP!W61</f>
        <v>0</v>
      </c>
      <c r="X61" s="10">
        <f>TO_EHG!X61+TO_CO!X61+TO_BF!X61+TO_GW!X61+TO_RPI!X61+TO_PF!X61+TO_BKBPB!X61+TO_CL!X61+TO_BNG!X61+TO_LBB!X61+TO_CPP!X61+TO_GTL!X61+TO_NSP!X61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TO_EHG!C62+TO_CO!C62+TO_BF!C62+TO_GW!C62+TO_RPI!C62+TO_PF!C62+TO_BKBPB!C62+TO_CL!C62+TO_BNG!C62+TO_LBB!C62+TO_CPP!C62+TO_GTL!C62+TO_NSP!C62</f>
        <v>0</v>
      </c>
      <c r="D62" s="10">
        <f>TO_EHG!D62+TO_CO!D62+TO_BF!D62+TO_GW!D62+TO_RPI!D62+TO_PF!D62+TO_BKBPB!D62+TO_CL!D62+TO_BNG!D62+TO_LBB!D62+TO_CPP!D62+TO_GTL!D62+TO_NSP!D62</f>
        <v>0</v>
      </c>
      <c r="E62" s="10">
        <f>TO_EHG!E62+TO_CO!E62+TO_BF!E62+TO_GW!E62+TO_RPI!E62+TO_PF!E62+TO_BKBPB!E62+TO_CL!E62+TO_BNG!E62+TO_LBB!E62+TO_CPP!E62+TO_GTL!E62+TO_NSP!E62</f>
        <v>0</v>
      </c>
      <c r="F62" s="10">
        <f>TO_EHG!F62+TO_CO!F62+TO_BF!F62+TO_GW!F62+TO_RPI!F62+TO_PF!F62+TO_BKBPB!F62+TO_CL!F62+TO_BNG!F62+TO_LBB!F62+TO_CPP!F62+TO_GTL!F62+TO_NSP!F62</f>
        <v>0</v>
      </c>
      <c r="G62" s="10">
        <f>TO_EHG!G62+TO_CO!G62+TO_BF!G62+TO_GW!G62+TO_RPI!G62+TO_PF!G62+TO_BKBPB!G62+TO_CL!G62+TO_BNG!G62+TO_LBB!G62+TO_CPP!G62+TO_GTL!G62+TO_NSP!G62</f>
        <v>0</v>
      </c>
      <c r="H62" s="10">
        <f>TO_EHG!H62+TO_CO!H62+TO_BF!H62+TO_GW!H62+TO_RPI!H62+TO_PF!H62+TO_BKBPB!H62+TO_CL!H62+TO_BNG!H62+TO_LBB!H62+TO_CPP!H62+TO_GTL!H62+TO_NSP!H62</f>
        <v>0</v>
      </c>
      <c r="I62" s="10">
        <f>TO_EHG!I62+TO_CO!I62+TO_BF!I62+TO_GW!I62+TO_RPI!I62+TO_PF!I62+TO_BKBPB!I62+TO_CL!I62+TO_BNG!I62+TO_LBB!I62+TO_CPP!I62+TO_GTL!I62+TO_NSP!I62</f>
        <v>0</v>
      </c>
      <c r="J62" s="10">
        <f>TO_EHG!J62+TO_CO!J62+TO_BF!J62+TO_GW!J62+TO_RPI!J62+TO_PF!J62+TO_BKBPB!J62+TO_CL!J62+TO_BNG!J62+TO_LBB!J62+TO_CPP!J62+TO_GTL!J62+TO_NSP!J62</f>
        <v>0</v>
      </c>
      <c r="K62" s="10">
        <f>TO_EHG!K62+TO_CO!K62+TO_BF!K62+TO_GW!K62+TO_RPI!K62+TO_PF!K62+TO_BKBPB!K62+TO_CL!K62+TO_BNG!K62+TO_LBB!K62+TO_CPP!K62+TO_GTL!K62+TO_NSP!K62</f>
        <v>0</v>
      </c>
      <c r="L62" s="10">
        <f>TO_EHG!L62+TO_CO!L62+TO_BF!L62+TO_GW!L62+TO_RPI!L62+TO_PF!L62+TO_BKBPB!L62+TO_CL!L62+TO_BNG!L62+TO_LBB!L62+TO_CPP!L62+TO_GTL!L62+TO_NSP!L62</f>
        <v>0</v>
      </c>
      <c r="M62" s="10">
        <f>TO_EHG!M62+TO_CO!M62+TO_BF!M62+TO_GW!M62+TO_RPI!M62+TO_PF!M62+TO_BKBPB!M62+TO_CL!M62+TO_BNG!M62+TO_LBB!M62+TO_CPP!M62+TO_GTL!M62+TO_NSP!M62</f>
        <v>0</v>
      </c>
      <c r="N62" s="10">
        <f>TO_EHG!N62+TO_CO!N62+TO_BF!N62+TO_GW!N62+TO_RPI!N62+TO_PF!N62+TO_BKBPB!N62+TO_CL!N62+TO_BNG!N62+TO_LBB!N62+TO_CPP!N62+TO_GTL!N62+TO_NSP!N62</f>
        <v>0</v>
      </c>
      <c r="O62" s="10">
        <f>TO_EHG!O62+TO_CO!O62+TO_BF!O62+TO_GW!O62+TO_RPI!O62+TO_PF!O62+TO_BKBPB!O62+TO_CL!O62+TO_BNG!O62+TO_LBB!O62+TO_CPP!O62+TO_GTL!O62+TO_NSP!O62</f>
        <v>0</v>
      </c>
      <c r="P62" s="10">
        <f>TO_EHG!P62+TO_CO!P62+TO_BF!P62+TO_GW!P62+TO_RPI!P62+TO_PF!P62+TO_BKBPB!P62+TO_CL!P62+TO_BNG!P62+TO_LBB!P62+TO_CPP!P62+TO_GTL!P62+TO_NSP!P62</f>
        <v>0</v>
      </c>
      <c r="Q62" s="10">
        <f>TO_EHG!Q62+TO_CO!Q62+TO_BF!Q62+TO_GW!Q62+TO_RPI!Q62+TO_PF!Q62+TO_BKBPB!Q62+TO_CL!Q62+TO_BNG!Q62+TO_LBB!Q62+TO_CPP!Q62+TO_GTL!Q62+TO_NSP!Q62</f>
        <v>0</v>
      </c>
      <c r="R62" s="10">
        <f>TO_EHG!R62+TO_CO!R62+TO_BF!R62+TO_GW!R62+TO_RPI!R62+TO_PF!R62+TO_BKBPB!R62+TO_CL!R62+TO_BNG!R62+TO_LBB!R62+TO_CPP!R62+TO_GTL!R62+TO_NSP!R62</f>
        <v>0</v>
      </c>
      <c r="S62" s="10">
        <f>TO_EHG!S62+TO_CO!S62+TO_BF!S62+TO_GW!S62+TO_RPI!S62+TO_PF!S62+TO_BKBPB!S62+TO_CL!S62+TO_BNG!S62+TO_LBB!S62+TO_CPP!S62+TO_GTL!S62+TO_NSP!S62</f>
        <v>0</v>
      </c>
      <c r="T62" s="10">
        <f>TO_EHG!T62+TO_CO!T62+TO_BF!T62+TO_GW!T62+TO_RPI!T62+TO_PF!T62+TO_BKBPB!T62+TO_CL!T62+TO_BNG!T62+TO_LBB!T62+TO_CPP!T62+TO_GTL!T62+TO_NSP!T62</f>
        <v>0</v>
      </c>
      <c r="U62" s="10">
        <f>TO_EHG!U62+TO_CO!U62+TO_BF!U62+TO_GW!U62+TO_RPI!U62+TO_PF!U62+TO_BKBPB!U62+TO_CL!U62+TO_BNG!U62+TO_LBB!U62+TO_CPP!U62+TO_GTL!U62+TO_NSP!U62</f>
        <v>0</v>
      </c>
      <c r="V62" s="10">
        <f>TO_EHG!V62+TO_CO!V62+TO_BF!V62+TO_GW!V62+TO_RPI!V62+TO_PF!V62+TO_BKBPB!V62+TO_CL!V62+TO_BNG!V62+TO_LBB!V62+TO_CPP!V62+TO_GTL!V62+TO_NSP!V62</f>
        <v>0</v>
      </c>
      <c r="W62" s="10">
        <f>TO_EHG!W62+TO_CO!W62+TO_BF!W62+TO_GW!W62+TO_RPI!W62+TO_PF!W62+TO_BKBPB!W62+TO_CL!W62+TO_BNG!W62+TO_LBB!W62+TO_CPP!W62+TO_GTL!W62+TO_NSP!W62</f>
        <v>0</v>
      </c>
      <c r="X62" s="10">
        <f>TO_EHG!X62+TO_CO!X62+TO_BF!X62+TO_GW!X62+TO_RPI!X62+TO_PF!X62+TO_BKBPB!X62+TO_CL!X62+TO_BNG!X62+TO_LBB!X62+TO_CPP!X62+TO_GTL!X62+TO_NSP!X62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TO_EHG!C63+TO_CO!C63+TO_BF!C63+TO_GW!C63+TO_RPI!C63+TO_PF!C63+TO_BKBPB!C63+TO_CL!C63+TO_BNG!C63+TO_LBB!C63+TO_CPP!C63+TO_GTL!C63+TO_NSP!C63</f>
        <v>0</v>
      </c>
      <c r="D63" s="10">
        <f>TO_EHG!D63+TO_CO!D63+TO_BF!D63+TO_GW!D63+TO_RPI!D63+TO_PF!D63+TO_BKBPB!D63+TO_CL!D63+TO_BNG!D63+TO_LBB!D63+TO_CPP!D63+TO_GTL!D63+TO_NSP!D63</f>
        <v>0</v>
      </c>
      <c r="E63" s="10">
        <f>TO_EHG!E63+TO_CO!E63+TO_BF!E63+TO_GW!E63+TO_RPI!E63+TO_PF!E63+TO_BKBPB!E63+TO_CL!E63+TO_BNG!E63+TO_LBB!E63+TO_CPP!E63+TO_GTL!E63+TO_NSP!E63</f>
        <v>0</v>
      </c>
      <c r="F63" s="10">
        <f>TO_EHG!F63+TO_CO!F63+TO_BF!F63+TO_GW!F63+TO_RPI!F63+TO_PF!F63+TO_BKBPB!F63+TO_CL!F63+TO_BNG!F63+TO_LBB!F63+TO_CPP!F63+TO_GTL!F63+TO_NSP!F63</f>
        <v>0</v>
      </c>
      <c r="G63" s="10">
        <f>TO_EHG!G63+TO_CO!G63+TO_BF!G63+TO_GW!G63+TO_RPI!G63+TO_PF!G63+TO_BKBPB!G63+TO_CL!G63+TO_BNG!G63+TO_LBB!G63+TO_CPP!G63+TO_GTL!G63+TO_NSP!G63</f>
        <v>0</v>
      </c>
      <c r="H63" s="10">
        <f>TO_EHG!H63+TO_CO!H63+TO_BF!H63+TO_GW!H63+TO_RPI!H63+TO_PF!H63+TO_BKBPB!H63+TO_CL!H63+TO_BNG!H63+TO_LBB!H63+TO_CPP!H63+TO_GTL!H63+TO_NSP!H63</f>
        <v>0</v>
      </c>
      <c r="I63" s="10">
        <f>TO_EHG!I63+TO_CO!I63+TO_BF!I63+TO_GW!I63+TO_RPI!I63+TO_PF!I63+TO_BKBPB!I63+TO_CL!I63+TO_BNG!I63+TO_LBB!I63+TO_CPP!I63+TO_GTL!I63+TO_NSP!I63</f>
        <v>0</v>
      </c>
      <c r="J63" s="10">
        <f>TO_EHG!J63+TO_CO!J63+TO_BF!J63+TO_GW!J63+TO_RPI!J63+TO_PF!J63+TO_BKBPB!J63+TO_CL!J63+TO_BNG!J63+TO_LBB!J63+TO_CPP!J63+TO_GTL!J63+TO_NSP!J63</f>
        <v>0</v>
      </c>
      <c r="K63" s="10">
        <f>TO_EHG!K63+TO_CO!K63+TO_BF!K63+TO_GW!K63+TO_RPI!K63+TO_PF!K63+TO_BKBPB!K63+TO_CL!K63+TO_BNG!K63+TO_LBB!K63+TO_CPP!K63+TO_GTL!K63+TO_NSP!K63</f>
        <v>0</v>
      </c>
      <c r="L63" s="10">
        <f>TO_EHG!L63+TO_CO!L63+TO_BF!L63+TO_GW!L63+TO_RPI!L63+TO_PF!L63+TO_BKBPB!L63+TO_CL!L63+TO_BNG!L63+TO_LBB!L63+TO_CPP!L63+TO_GTL!L63+TO_NSP!L63</f>
        <v>0</v>
      </c>
      <c r="M63" s="10">
        <f>TO_EHG!M63+TO_CO!M63+TO_BF!M63+TO_GW!M63+TO_RPI!M63+TO_PF!M63+TO_BKBPB!M63+TO_CL!M63+TO_BNG!M63+TO_LBB!M63+TO_CPP!M63+TO_GTL!M63+TO_NSP!M63</f>
        <v>0</v>
      </c>
      <c r="N63" s="10">
        <f>TO_EHG!N63+TO_CO!N63+TO_BF!N63+TO_GW!N63+TO_RPI!N63+TO_PF!N63+TO_BKBPB!N63+TO_CL!N63+TO_BNG!N63+TO_LBB!N63+TO_CPP!N63+TO_GTL!N63+TO_NSP!N63</f>
        <v>0</v>
      </c>
      <c r="O63" s="10">
        <f>TO_EHG!O63+TO_CO!O63+TO_BF!O63+TO_GW!O63+TO_RPI!O63+TO_PF!O63+TO_BKBPB!O63+TO_CL!O63+TO_BNG!O63+TO_LBB!O63+TO_CPP!O63+TO_GTL!O63+TO_NSP!O63</f>
        <v>0</v>
      </c>
      <c r="P63" s="10">
        <f>TO_EHG!P63+TO_CO!P63+TO_BF!P63+TO_GW!P63+TO_RPI!P63+TO_PF!P63+TO_BKBPB!P63+TO_CL!P63+TO_BNG!P63+TO_LBB!P63+TO_CPP!P63+TO_GTL!P63+TO_NSP!P63</f>
        <v>0</v>
      </c>
      <c r="Q63" s="10">
        <f>TO_EHG!Q63+TO_CO!Q63+TO_BF!Q63+TO_GW!Q63+TO_RPI!Q63+TO_PF!Q63+TO_BKBPB!Q63+TO_CL!Q63+TO_BNG!Q63+TO_LBB!Q63+TO_CPP!Q63+TO_GTL!Q63+TO_NSP!Q63</f>
        <v>0</v>
      </c>
      <c r="R63" s="10">
        <f>TO_EHG!R63+TO_CO!R63+TO_BF!R63+TO_GW!R63+TO_RPI!R63+TO_PF!R63+TO_BKBPB!R63+TO_CL!R63+TO_BNG!R63+TO_LBB!R63+TO_CPP!R63+TO_GTL!R63+TO_NSP!R63</f>
        <v>0</v>
      </c>
      <c r="S63" s="10">
        <f>TO_EHG!S63+TO_CO!S63+TO_BF!S63+TO_GW!S63+TO_RPI!S63+TO_PF!S63+TO_BKBPB!S63+TO_CL!S63+TO_BNG!S63+TO_LBB!S63+TO_CPP!S63+TO_GTL!S63+TO_NSP!S63</f>
        <v>0</v>
      </c>
      <c r="T63" s="10">
        <f>TO_EHG!T63+TO_CO!T63+TO_BF!T63+TO_GW!T63+TO_RPI!T63+TO_PF!T63+TO_BKBPB!T63+TO_CL!T63+TO_BNG!T63+TO_LBB!T63+TO_CPP!T63+TO_GTL!T63+TO_NSP!T63</f>
        <v>0</v>
      </c>
      <c r="U63" s="10">
        <f>TO_EHG!U63+TO_CO!U63+TO_BF!U63+TO_GW!U63+TO_RPI!U63+TO_PF!U63+TO_BKBPB!U63+TO_CL!U63+TO_BNG!U63+TO_LBB!U63+TO_CPP!U63+TO_GTL!U63+TO_NSP!U63</f>
        <v>0</v>
      </c>
      <c r="V63" s="10">
        <f>TO_EHG!V63+TO_CO!V63+TO_BF!V63+TO_GW!V63+TO_RPI!V63+TO_PF!V63+TO_BKBPB!V63+TO_CL!V63+TO_BNG!V63+TO_LBB!V63+TO_CPP!V63+TO_GTL!V63+TO_NSP!V63</f>
        <v>0</v>
      </c>
      <c r="W63" s="10">
        <f>TO_EHG!W63+TO_CO!W63+TO_BF!W63+TO_GW!W63+TO_RPI!W63+TO_PF!W63+TO_BKBPB!W63+TO_CL!W63+TO_BNG!W63+TO_LBB!W63+TO_CPP!W63+TO_GTL!W63+TO_NSP!W63</f>
        <v>0</v>
      </c>
      <c r="X63" s="10">
        <f>TO_EHG!X63+TO_CO!X63+TO_BF!X63+TO_GW!X63+TO_RPI!X63+TO_PF!X63+TO_BKBPB!X63+TO_CL!X63+TO_BNG!X63+TO_LBB!X63+TO_CPP!X63+TO_GTL!X63+TO_NSP!X63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TO_EHG!C64+TO_CO!C64+TO_BF!C64+TO_GW!C64+TO_RPI!C64+TO_PF!C64+TO_BKBPB!C64+TO_CL!C64+TO_BNG!C64+TO_LBB!C64+TO_CPP!C64+TO_GTL!C64+TO_NSP!C64</f>
        <v>0</v>
      </c>
      <c r="D64" s="10">
        <f>TO_EHG!D64+TO_CO!D64+TO_BF!D64+TO_GW!D64+TO_RPI!D64+TO_PF!D64+TO_BKBPB!D64+TO_CL!D64+TO_BNG!D64+TO_LBB!D64+TO_CPP!D64+TO_GTL!D64+TO_NSP!D64</f>
        <v>0</v>
      </c>
      <c r="E64" s="10">
        <f>TO_EHG!E64+TO_CO!E64+TO_BF!E64+TO_GW!E64+TO_RPI!E64+TO_PF!E64+TO_BKBPB!E64+TO_CL!E64+TO_BNG!E64+TO_LBB!E64+TO_CPP!E64+TO_GTL!E64+TO_NSP!E64</f>
        <v>0</v>
      </c>
      <c r="F64" s="10">
        <f>TO_EHG!F64+TO_CO!F64+TO_BF!F64+TO_GW!F64+TO_RPI!F64+TO_PF!F64+TO_BKBPB!F64+TO_CL!F64+TO_BNG!F64+TO_LBB!F64+TO_CPP!F64+TO_GTL!F64+TO_NSP!F64</f>
        <v>0</v>
      </c>
      <c r="G64" s="10">
        <f>TO_EHG!G64+TO_CO!G64+TO_BF!G64+TO_GW!G64+TO_RPI!G64+TO_PF!G64+TO_BKBPB!G64+TO_CL!G64+TO_BNG!G64+TO_LBB!G64+TO_CPP!G64+TO_GTL!G64+TO_NSP!G64</f>
        <v>0</v>
      </c>
      <c r="H64" s="10">
        <f>TO_EHG!H64+TO_CO!H64+TO_BF!H64+TO_GW!H64+TO_RPI!H64+TO_PF!H64+TO_BKBPB!H64+TO_CL!H64+TO_BNG!H64+TO_LBB!H64+TO_CPP!H64+TO_GTL!H64+TO_NSP!H64</f>
        <v>0</v>
      </c>
      <c r="I64" s="10">
        <f>TO_EHG!I64+TO_CO!I64+TO_BF!I64+TO_GW!I64+TO_RPI!I64+TO_PF!I64+TO_BKBPB!I64+TO_CL!I64+TO_BNG!I64+TO_LBB!I64+TO_CPP!I64+TO_GTL!I64+TO_NSP!I64</f>
        <v>0</v>
      </c>
      <c r="J64" s="10">
        <f>TO_EHG!J64+TO_CO!J64+TO_BF!J64+TO_GW!J64+TO_RPI!J64+TO_PF!J64+TO_BKBPB!J64+TO_CL!J64+TO_BNG!J64+TO_LBB!J64+TO_CPP!J64+TO_GTL!J64+TO_NSP!J64</f>
        <v>0</v>
      </c>
      <c r="K64" s="10">
        <f>TO_EHG!K64+TO_CO!K64+TO_BF!K64+TO_GW!K64+TO_RPI!K64+TO_PF!K64+TO_BKBPB!K64+TO_CL!K64+TO_BNG!K64+TO_LBB!K64+TO_CPP!K64+TO_GTL!K64+TO_NSP!K64</f>
        <v>0</v>
      </c>
      <c r="L64" s="10">
        <f>TO_EHG!L64+TO_CO!L64+TO_BF!L64+TO_GW!L64+TO_RPI!L64+TO_PF!L64+TO_BKBPB!L64+TO_CL!L64+TO_BNG!L64+TO_LBB!L64+TO_CPP!L64+TO_GTL!L64+TO_NSP!L64</f>
        <v>2.5795356835769558</v>
      </c>
      <c r="M64" s="10">
        <f>TO_EHG!M64+TO_CO!M64+TO_BF!M64+TO_GW!M64+TO_RPI!M64+TO_PF!M64+TO_BKBPB!M64+TO_CL!M64+TO_BNG!M64+TO_LBB!M64+TO_CPP!M64+TO_GTL!M64+TO_NSP!M64</f>
        <v>47.076526225279437</v>
      </c>
      <c r="N64" s="10">
        <f>TO_EHG!N64+TO_CO!N64+TO_BF!N64+TO_GW!N64+TO_RPI!N64+TO_PF!N64+TO_BKBPB!N64+TO_CL!N64+TO_BNG!N64+TO_LBB!N64+TO_CPP!N64+TO_GTL!N64+TO_NSP!N64</f>
        <v>47.721410146173689</v>
      </c>
      <c r="O64" s="10">
        <f>TO_EHG!O64+TO_CO!O64+TO_BF!O64+TO_GW!O64+TO_RPI!O64+TO_PF!O64+TO_BKBPB!O64+TO_CL!O64+TO_BNG!O64+TO_LBB!O64+TO_CPP!O64+TO_GTL!O64+TO_NSP!O64</f>
        <v>59.329320722269991</v>
      </c>
      <c r="P64" s="10">
        <f>TO_EHG!P64+TO_CO!P64+TO_BF!P64+TO_GW!P64+TO_RPI!P64+TO_PF!P64+TO_BKBPB!P64+TO_CL!P64+TO_BNG!P64+TO_LBB!P64+TO_CPP!P64+TO_GTL!P64+TO_NSP!P64</f>
        <v>55.689337919174548</v>
      </c>
      <c r="Q64" s="10">
        <f>TO_EHG!Q64+TO_CO!Q64+TO_BF!Q64+TO_GW!Q64+TO_RPI!Q64+TO_PF!Q64+TO_BKBPB!Q64+TO_CL!Q64+TO_BNG!Q64+TO_LBB!Q64+TO_CPP!Q64+TO_GTL!Q64+TO_NSP!Q64</f>
        <v>41.606964746345653</v>
      </c>
      <c r="R64" s="10">
        <f>TO_EHG!R64+TO_CO!R64+TO_BF!R64+TO_GW!R64+TO_RPI!R64+TO_PF!R64+TO_BKBPB!R64+TO_CL!R64+TO_BNG!R64+TO_LBB!R64+TO_CPP!R64+TO_GTL!R64+TO_NSP!R64</f>
        <v>61.450300945829753</v>
      </c>
      <c r="S64" s="10">
        <f>TO_EHG!S64+TO_CO!S64+TO_BF!S64+TO_GW!S64+TO_RPI!S64+TO_PF!S64+TO_BKBPB!S64+TO_CL!S64+TO_BNG!S64+TO_LBB!S64+TO_CPP!S64+TO_GTL!S64+TO_NSP!S64</f>
        <v>81.293551160791054</v>
      </c>
      <c r="T64" s="10">
        <f>TO_EHG!T64+TO_CO!T64+TO_BF!T64+TO_GW!T64+TO_RPI!T64+TO_PF!T64+TO_BKBPB!T64+TO_CL!T64+TO_BNG!T64+TO_LBB!T64+TO_CPP!T64+TO_GTL!T64+TO_NSP!T64</f>
        <v>91.07317282889079</v>
      </c>
      <c r="U64" s="10">
        <f>TO_EHG!U64+TO_CO!U64+TO_BF!U64+TO_GW!U64+TO_RPI!U64+TO_PF!U64+TO_BKBPB!U64+TO_CL!U64+TO_BNG!U64+TO_LBB!U64+TO_CPP!U64+TO_GTL!U64+TO_NSP!U64</f>
        <v>90.436887360275136</v>
      </c>
      <c r="V64" s="10">
        <f>TO_EHG!V64+TO_CO!V64+TO_BF!V64+TO_GW!V64+TO_RPI!V64+TO_PF!V64+TO_BKBPB!V64+TO_CL!V64+TO_BNG!V64+TO_LBB!V64+TO_CPP!V64+TO_GTL!V64+TO_NSP!V64</f>
        <v>97.8128116938951</v>
      </c>
      <c r="W64" s="10">
        <f>TO_EHG!W64+TO_CO!W64+TO_BF!W64+TO_GW!W64+TO_RPI!W64+TO_PF!W64+TO_BKBPB!W64+TO_CL!W64+TO_BNG!W64+TO_LBB!W64+TO_CPP!W64+TO_GTL!W64+TO_NSP!W64</f>
        <v>91.629406706792778</v>
      </c>
      <c r="X64" s="10">
        <f>TO_EHG!X64+TO_CO!X64+TO_BF!X64+TO_GW!X64+TO_RPI!X64+TO_PF!X64+TO_BKBPB!X64+TO_CL!X64+TO_BNG!X64+TO_LBB!X64+TO_CPP!X64+TO_GTL!X64+TO_NSP!X64</f>
        <v>120.9411865864144</v>
      </c>
    </row>
    <row r="65" spans="1:24" ht="11.25" customHeight="1" x14ac:dyDescent="0.2">
      <c r="A65" s="42" t="s">
        <v>117</v>
      </c>
      <c r="B65" s="9" t="s">
        <v>118</v>
      </c>
      <c r="C65" s="10">
        <f>TO_EHG!C65+TO_CO!C65+TO_BF!C65+TO_GW!C65+TO_RPI!C65+TO_PF!C65+TO_BKBPB!C65+TO_CL!C65+TO_BNG!C65+TO_LBB!C65+TO_CPP!C65+TO_GTL!C65+TO_NSP!C65</f>
        <v>0</v>
      </c>
      <c r="D65" s="10">
        <f>TO_EHG!D65+TO_CO!D65+TO_BF!D65+TO_GW!D65+TO_RPI!D65+TO_PF!D65+TO_BKBPB!D65+TO_CL!D65+TO_BNG!D65+TO_LBB!D65+TO_CPP!D65+TO_GTL!D65+TO_NSP!D65</f>
        <v>0</v>
      </c>
      <c r="E65" s="10">
        <f>TO_EHG!E65+TO_CO!E65+TO_BF!E65+TO_GW!E65+TO_RPI!E65+TO_PF!E65+TO_BKBPB!E65+TO_CL!E65+TO_BNG!E65+TO_LBB!E65+TO_CPP!E65+TO_GTL!E65+TO_NSP!E65</f>
        <v>0</v>
      </c>
      <c r="F65" s="10">
        <f>TO_EHG!F65+TO_CO!F65+TO_BF!F65+TO_GW!F65+TO_RPI!F65+TO_PF!F65+TO_BKBPB!F65+TO_CL!F65+TO_BNG!F65+TO_LBB!F65+TO_CPP!F65+TO_GTL!F65+TO_NSP!F65</f>
        <v>0</v>
      </c>
      <c r="G65" s="10">
        <f>TO_EHG!G65+TO_CO!G65+TO_BF!G65+TO_GW!G65+TO_RPI!G65+TO_PF!G65+TO_BKBPB!G65+TO_CL!G65+TO_BNG!G65+TO_LBB!G65+TO_CPP!G65+TO_GTL!G65+TO_NSP!G65</f>
        <v>0</v>
      </c>
      <c r="H65" s="10">
        <f>TO_EHG!H65+TO_CO!H65+TO_BF!H65+TO_GW!H65+TO_RPI!H65+TO_PF!H65+TO_BKBPB!H65+TO_CL!H65+TO_BNG!H65+TO_LBB!H65+TO_CPP!H65+TO_GTL!H65+TO_NSP!H65</f>
        <v>0</v>
      </c>
      <c r="I65" s="10">
        <f>TO_EHG!I65+TO_CO!I65+TO_BF!I65+TO_GW!I65+TO_RPI!I65+TO_PF!I65+TO_BKBPB!I65+TO_CL!I65+TO_BNG!I65+TO_LBB!I65+TO_CPP!I65+TO_GTL!I65+TO_NSP!I65</f>
        <v>0</v>
      </c>
      <c r="J65" s="10">
        <f>TO_EHG!J65+TO_CO!J65+TO_BF!J65+TO_GW!J65+TO_RPI!J65+TO_PF!J65+TO_BKBPB!J65+TO_CL!J65+TO_BNG!J65+TO_LBB!J65+TO_CPP!J65+TO_GTL!J65+TO_NSP!J65</f>
        <v>0</v>
      </c>
      <c r="K65" s="10">
        <f>TO_EHG!K65+TO_CO!K65+TO_BF!K65+TO_GW!K65+TO_RPI!K65+TO_PF!K65+TO_BKBPB!K65+TO_CL!K65+TO_BNG!K65+TO_LBB!K65+TO_CPP!K65+TO_GTL!K65+TO_NSP!K65</f>
        <v>0</v>
      </c>
      <c r="L65" s="10">
        <f>TO_EHG!L65+TO_CO!L65+TO_BF!L65+TO_GW!L65+TO_RPI!L65+TO_PF!L65+TO_BKBPB!L65+TO_CL!L65+TO_BNG!L65+TO_LBB!L65+TO_CPP!L65+TO_GTL!L65+TO_NSP!L65</f>
        <v>0</v>
      </c>
      <c r="M65" s="10">
        <f>TO_EHG!M65+TO_CO!M65+TO_BF!M65+TO_GW!M65+TO_RPI!M65+TO_PF!M65+TO_BKBPB!M65+TO_CL!M65+TO_BNG!M65+TO_LBB!M65+TO_CPP!M65+TO_GTL!M65+TO_NSP!M65</f>
        <v>0</v>
      </c>
      <c r="N65" s="10">
        <f>TO_EHG!N65+TO_CO!N65+TO_BF!N65+TO_GW!N65+TO_RPI!N65+TO_PF!N65+TO_BKBPB!N65+TO_CL!N65+TO_BNG!N65+TO_LBB!N65+TO_CPP!N65+TO_GTL!N65+TO_NSP!N65</f>
        <v>0</v>
      </c>
      <c r="O65" s="10">
        <f>TO_EHG!O65+TO_CO!O65+TO_BF!O65+TO_GW!O65+TO_RPI!O65+TO_PF!O65+TO_BKBPB!O65+TO_CL!O65+TO_BNG!O65+TO_LBB!O65+TO_CPP!O65+TO_GTL!O65+TO_NSP!O65</f>
        <v>0</v>
      </c>
      <c r="P65" s="10">
        <f>TO_EHG!P65+TO_CO!P65+TO_BF!P65+TO_GW!P65+TO_RPI!P65+TO_PF!P65+TO_BKBPB!P65+TO_CL!P65+TO_BNG!P65+TO_LBB!P65+TO_CPP!P65+TO_GTL!P65+TO_NSP!P65</f>
        <v>0</v>
      </c>
      <c r="Q65" s="10">
        <f>TO_EHG!Q65+TO_CO!Q65+TO_BF!Q65+TO_GW!Q65+TO_RPI!Q65+TO_PF!Q65+TO_BKBPB!Q65+TO_CL!Q65+TO_BNG!Q65+TO_LBB!Q65+TO_CPP!Q65+TO_GTL!Q65+TO_NSP!Q65</f>
        <v>0</v>
      </c>
      <c r="R65" s="10">
        <f>TO_EHG!R65+TO_CO!R65+TO_BF!R65+TO_GW!R65+TO_RPI!R65+TO_PF!R65+TO_BKBPB!R65+TO_CL!R65+TO_BNG!R65+TO_LBB!R65+TO_CPP!R65+TO_GTL!R65+TO_NSP!R65</f>
        <v>0</v>
      </c>
      <c r="S65" s="10">
        <f>TO_EHG!S65+TO_CO!S65+TO_BF!S65+TO_GW!S65+TO_RPI!S65+TO_PF!S65+TO_BKBPB!S65+TO_CL!S65+TO_BNG!S65+TO_LBB!S65+TO_CPP!S65+TO_GTL!S65+TO_NSP!S65</f>
        <v>0</v>
      </c>
      <c r="T65" s="10">
        <f>TO_EHG!T65+TO_CO!T65+TO_BF!T65+TO_GW!T65+TO_RPI!T65+TO_PF!T65+TO_BKBPB!T65+TO_CL!T65+TO_BNG!T65+TO_LBB!T65+TO_CPP!T65+TO_GTL!T65+TO_NSP!T65</f>
        <v>0</v>
      </c>
      <c r="U65" s="10">
        <f>TO_EHG!U65+TO_CO!U65+TO_BF!U65+TO_GW!U65+TO_RPI!U65+TO_PF!U65+TO_BKBPB!U65+TO_CL!U65+TO_BNG!U65+TO_LBB!U65+TO_CPP!U65+TO_GTL!U65+TO_NSP!U65</f>
        <v>0</v>
      </c>
      <c r="V65" s="10">
        <f>TO_EHG!V65+TO_CO!V65+TO_BF!V65+TO_GW!V65+TO_RPI!V65+TO_PF!V65+TO_BKBPB!V65+TO_CL!V65+TO_BNG!V65+TO_LBB!V65+TO_CPP!V65+TO_GTL!V65+TO_NSP!V65</f>
        <v>0</v>
      </c>
      <c r="W65" s="10">
        <f>TO_EHG!W65+TO_CO!W65+TO_BF!W65+TO_GW!W65+TO_RPI!W65+TO_PF!W65+TO_BKBPB!W65+TO_CL!W65+TO_BNG!W65+TO_LBB!W65+TO_CPP!W65+TO_GTL!W65+TO_NSP!W65</f>
        <v>0</v>
      </c>
      <c r="X65" s="10">
        <f>TO_EHG!X65+TO_CO!X65+TO_BF!X65+TO_GW!X65+TO_RPI!X65+TO_PF!X65+TO_BKBPB!X65+TO_CL!X65+TO_BNG!X65+TO_LBB!X65+TO_CPP!X65+TO_GTL!X65+TO_NSP!X65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TO_EHG!C66+TO_CO!C66+TO_BF!C66+TO_GW!C66+TO_RPI!C66+TO_PF!C66+TO_BKBPB!C66+TO_CL!C66+TO_BNG!C66+TO_LBB!C66+TO_CPP!C66+TO_GTL!C66+TO_NSP!C66</f>
        <v>0</v>
      </c>
      <c r="D66" s="10">
        <f>TO_EHG!D66+TO_CO!D66+TO_BF!D66+TO_GW!D66+TO_RPI!D66+TO_PF!D66+TO_BKBPB!D66+TO_CL!D66+TO_BNG!D66+TO_LBB!D66+TO_CPP!D66+TO_GTL!D66+TO_NSP!D66</f>
        <v>0</v>
      </c>
      <c r="E66" s="10">
        <f>TO_EHG!E66+TO_CO!E66+TO_BF!E66+TO_GW!E66+TO_RPI!E66+TO_PF!E66+TO_BKBPB!E66+TO_CL!E66+TO_BNG!E66+TO_LBB!E66+TO_CPP!E66+TO_GTL!E66+TO_NSP!E66</f>
        <v>0</v>
      </c>
      <c r="F66" s="10">
        <f>TO_EHG!F66+TO_CO!F66+TO_BF!F66+TO_GW!F66+TO_RPI!F66+TO_PF!F66+TO_BKBPB!F66+TO_CL!F66+TO_BNG!F66+TO_LBB!F66+TO_CPP!F66+TO_GTL!F66+TO_NSP!F66</f>
        <v>0</v>
      </c>
      <c r="G66" s="10">
        <f>TO_EHG!G66+TO_CO!G66+TO_BF!G66+TO_GW!G66+TO_RPI!G66+TO_PF!G66+TO_BKBPB!G66+TO_CL!G66+TO_BNG!G66+TO_LBB!G66+TO_CPP!G66+TO_GTL!G66+TO_NSP!G66</f>
        <v>0</v>
      </c>
      <c r="H66" s="10">
        <f>TO_EHG!H66+TO_CO!H66+TO_BF!H66+TO_GW!H66+TO_RPI!H66+TO_PF!H66+TO_BKBPB!H66+TO_CL!H66+TO_BNG!H66+TO_LBB!H66+TO_CPP!H66+TO_GTL!H66+TO_NSP!H66</f>
        <v>0</v>
      </c>
      <c r="I66" s="10">
        <f>TO_EHG!I66+TO_CO!I66+TO_BF!I66+TO_GW!I66+TO_RPI!I66+TO_PF!I66+TO_BKBPB!I66+TO_CL!I66+TO_BNG!I66+TO_LBB!I66+TO_CPP!I66+TO_GTL!I66+TO_NSP!I66</f>
        <v>0</v>
      </c>
      <c r="J66" s="10">
        <f>TO_EHG!J66+TO_CO!J66+TO_BF!J66+TO_GW!J66+TO_RPI!J66+TO_PF!J66+TO_BKBPB!J66+TO_CL!J66+TO_BNG!J66+TO_LBB!J66+TO_CPP!J66+TO_GTL!J66+TO_NSP!J66</f>
        <v>40.431814273430781</v>
      </c>
      <c r="K66" s="10">
        <f>TO_EHG!K66+TO_CO!K66+TO_BF!K66+TO_GW!K66+TO_RPI!K66+TO_PF!K66+TO_BKBPB!K66+TO_CL!K66+TO_BNG!K66+TO_LBB!K66+TO_CPP!K66+TO_GTL!K66+TO_NSP!K66</f>
        <v>49.221324161650898</v>
      </c>
      <c r="L66" s="10">
        <f>TO_EHG!L66+TO_CO!L66+TO_BF!L66+TO_GW!L66+TO_RPI!L66+TO_PF!L66+TO_BKBPB!L66+TO_CL!L66+TO_BNG!L66+TO_LBB!L66+TO_CPP!L66+TO_GTL!L66+TO_NSP!L66</f>
        <v>38.000343938091142</v>
      </c>
      <c r="M66" s="10">
        <f>TO_EHG!M66+TO_CO!M66+TO_BF!M66+TO_GW!M66+TO_RPI!M66+TO_PF!M66+TO_BKBPB!M66+TO_CL!M66+TO_BNG!M66+TO_LBB!M66+TO_CPP!M66+TO_GTL!M66+TO_NSP!M66</f>
        <v>67.163456577815992</v>
      </c>
      <c r="N66" s="10">
        <f>TO_EHG!N66+TO_CO!N66+TO_BF!N66+TO_GW!N66+TO_RPI!N66+TO_PF!N66+TO_BKBPB!N66+TO_CL!N66+TO_BNG!N66+TO_LBB!N66+TO_CPP!N66+TO_GTL!N66+TO_NSP!N66</f>
        <v>138.74557179707651</v>
      </c>
      <c r="O66" s="10">
        <f>TO_EHG!O66+TO_CO!O66+TO_BF!O66+TO_GW!O66+TO_RPI!O66+TO_PF!O66+TO_BKBPB!O66+TO_CL!O66+TO_BNG!O66+TO_LBB!O66+TO_CPP!O66+TO_GTL!O66+TO_NSP!O66</f>
        <v>83.834909716251076</v>
      </c>
      <c r="P66" s="10">
        <f>TO_EHG!P66+TO_CO!P66+TO_BF!P66+TO_GW!P66+TO_RPI!P66+TO_PF!P66+TO_BKBPB!P66+TO_CL!P66+TO_BNG!P66+TO_LBB!P66+TO_CPP!P66+TO_GTL!P66+TO_NSP!P66</f>
        <v>96.684780739466888</v>
      </c>
      <c r="Q66" s="10">
        <f>TO_EHG!Q66+TO_CO!Q66+TO_BF!Q66+TO_GW!Q66+TO_RPI!Q66+TO_PF!Q66+TO_BKBPB!Q66+TO_CL!Q66+TO_BNG!Q66+TO_LBB!Q66+TO_CPP!Q66+TO_GTL!Q66+TO_NSP!Q66</f>
        <v>90.532158211521917</v>
      </c>
      <c r="R66" s="10">
        <f>TO_EHG!R66+TO_CO!R66+TO_BF!R66+TO_GW!R66+TO_RPI!R66+TO_PF!R66+TO_BKBPB!R66+TO_CL!R66+TO_BNG!R66+TO_LBB!R66+TO_CPP!R66+TO_GTL!R66+TO_NSP!R66</f>
        <v>95.805846947549426</v>
      </c>
      <c r="S66" s="10">
        <f>TO_EHG!S66+TO_CO!S66+TO_BF!S66+TO_GW!S66+TO_RPI!S66+TO_PF!S66+TO_BKBPB!S66+TO_CL!S66+TO_BNG!S66+TO_LBB!S66+TO_CPP!S66+TO_GTL!S66+TO_NSP!S66</f>
        <v>164.36423043852099</v>
      </c>
      <c r="T66" s="10">
        <f>TO_EHG!T66+TO_CO!T66+TO_BF!T66+TO_GW!T66+TO_RPI!T66+TO_PF!T66+TO_BKBPB!T66+TO_CL!T66+TO_BNG!T66+TO_LBB!T66+TO_CPP!T66+TO_GTL!T66+TO_NSP!T66</f>
        <v>182.0257953568358</v>
      </c>
      <c r="U66" s="10">
        <f>TO_EHG!U66+TO_CO!U66+TO_BF!U66+TO_GW!U66+TO_RPI!U66+TO_PF!U66+TO_BKBPB!U66+TO_CL!U66+TO_BNG!U66+TO_LBB!U66+TO_CPP!U66+TO_GTL!U66+TO_NSP!U66</f>
        <v>201.68392089423901</v>
      </c>
      <c r="V66" s="10">
        <f>TO_EHG!V66+TO_CO!V66+TO_BF!V66+TO_GW!V66+TO_RPI!V66+TO_PF!V66+TO_BKBPB!V66+TO_CL!V66+TO_BNG!V66+TO_LBB!V66+TO_CPP!V66+TO_GTL!V66+TO_NSP!V66</f>
        <v>270.42631126397248</v>
      </c>
      <c r="W66" s="10">
        <f>TO_EHG!W66+TO_CO!W66+TO_BF!W66+TO_GW!W66+TO_RPI!W66+TO_PF!W66+TO_BKBPB!W66+TO_CL!W66+TO_BNG!W66+TO_LBB!W66+TO_CPP!W66+TO_GTL!W66+TO_NSP!W66</f>
        <v>339.03852106620798</v>
      </c>
      <c r="X66" s="10">
        <f>TO_EHG!X66+TO_CO!X66+TO_BF!X66+TO_GW!X66+TO_RPI!X66+TO_PF!X66+TO_BKBPB!X66+TO_CL!X66+TO_BNG!X66+TO_LBB!X66+TO_CPP!X66+TO_GTL!X66+TO_NSP!X66</f>
        <v>278.75167669819427</v>
      </c>
    </row>
    <row r="67" spans="1:24" ht="11.25" customHeight="1" x14ac:dyDescent="0.2">
      <c r="A67" s="42" t="s">
        <v>121</v>
      </c>
      <c r="B67" s="9" t="s">
        <v>122</v>
      </c>
      <c r="C67" s="10">
        <f>TO_EHG!C67+TO_CO!C67+TO_BF!C67+TO_GW!C67+TO_RPI!C67+TO_PF!C67+TO_BKBPB!C67+TO_CL!C67+TO_BNG!C67+TO_LBB!C67+TO_CPP!C67+TO_GTL!C67+TO_NSP!C67</f>
        <v>0</v>
      </c>
      <c r="D67" s="10">
        <f>TO_EHG!D67+TO_CO!D67+TO_BF!D67+TO_GW!D67+TO_RPI!D67+TO_PF!D67+TO_BKBPB!D67+TO_CL!D67+TO_BNG!D67+TO_LBB!D67+TO_CPP!D67+TO_GTL!D67+TO_NSP!D67</f>
        <v>0</v>
      </c>
      <c r="E67" s="10">
        <f>TO_EHG!E67+TO_CO!E67+TO_BF!E67+TO_GW!E67+TO_RPI!E67+TO_PF!E67+TO_BKBPB!E67+TO_CL!E67+TO_BNG!E67+TO_LBB!E67+TO_CPP!E67+TO_GTL!E67+TO_NSP!E67</f>
        <v>0</v>
      </c>
      <c r="F67" s="10">
        <f>TO_EHG!F67+TO_CO!F67+TO_BF!F67+TO_GW!F67+TO_RPI!F67+TO_PF!F67+TO_BKBPB!F67+TO_CL!F67+TO_BNG!F67+TO_LBB!F67+TO_CPP!F67+TO_GTL!F67+TO_NSP!F67</f>
        <v>0</v>
      </c>
      <c r="G67" s="10">
        <f>TO_EHG!G67+TO_CO!G67+TO_BF!G67+TO_GW!G67+TO_RPI!G67+TO_PF!G67+TO_BKBPB!G67+TO_CL!G67+TO_BNG!G67+TO_LBB!G67+TO_CPP!G67+TO_GTL!G67+TO_NSP!G67</f>
        <v>0</v>
      </c>
      <c r="H67" s="10">
        <f>TO_EHG!H67+TO_CO!H67+TO_BF!H67+TO_GW!H67+TO_RPI!H67+TO_PF!H67+TO_BKBPB!H67+TO_CL!H67+TO_BNG!H67+TO_LBB!H67+TO_CPP!H67+TO_GTL!H67+TO_NSP!H67</f>
        <v>0</v>
      </c>
      <c r="I67" s="10">
        <f>TO_EHG!I67+TO_CO!I67+TO_BF!I67+TO_GW!I67+TO_RPI!I67+TO_PF!I67+TO_BKBPB!I67+TO_CL!I67+TO_BNG!I67+TO_LBB!I67+TO_CPP!I67+TO_GTL!I67+TO_NSP!I67</f>
        <v>0</v>
      </c>
      <c r="J67" s="10">
        <f>TO_EHG!J67+TO_CO!J67+TO_BF!J67+TO_GW!J67+TO_RPI!J67+TO_PF!J67+TO_BKBPB!J67+TO_CL!J67+TO_BNG!J67+TO_LBB!J67+TO_CPP!J67+TO_GTL!J67+TO_NSP!J67</f>
        <v>0</v>
      </c>
      <c r="K67" s="10">
        <f>TO_EHG!K67+TO_CO!K67+TO_BF!K67+TO_GW!K67+TO_RPI!K67+TO_PF!K67+TO_BKBPB!K67+TO_CL!K67+TO_BNG!K67+TO_LBB!K67+TO_CPP!K67+TO_GTL!K67+TO_NSP!K67</f>
        <v>0</v>
      </c>
      <c r="L67" s="10">
        <f>TO_EHG!L67+TO_CO!L67+TO_BF!L67+TO_GW!L67+TO_RPI!L67+TO_PF!L67+TO_BKBPB!L67+TO_CL!L67+TO_BNG!L67+TO_LBB!L67+TO_CPP!L67+TO_GTL!L67+TO_NSP!L67</f>
        <v>0</v>
      </c>
      <c r="M67" s="10">
        <f>TO_EHG!M67+TO_CO!M67+TO_BF!M67+TO_GW!M67+TO_RPI!M67+TO_PF!M67+TO_BKBPB!M67+TO_CL!M67+TO_BNG!M67+TO_LBB!M67+TO_CPP!M67+TO_GTL!M67+TO_NSP!M67</f>
        <v>0</v>
      </c>
      <c r="N67" s="10">
        <f>TO_EHG!N67+TO_CO!N67+TO_BF!N67+TO_GW!N67+TO_RPI!N67+TO_PF!N67+TO_BKBPB!N67+TO_CL!N67+TO_BNG!N67+TO_LBB!N67+TO_CPP!N67+TO_GTL!N67+TO_NSP!N67</f>
        <v>0</v>
      </c>
      <c r="O67" s="10">
        <f>TO_EHG!O67+TO_CO!O67+TO_BF!O67+TO_GW!O67+TO_RPI!O67+TO_PF!O67+TO_BKBPB!O67+TO_CL!O67+TO_BNG!O67+TO_LBB!O67+TO_CPP!O67+TO_GTL!O67+TO_NSP!O67</f>
        <v>0</v>
      </c>
      <c r="P67" s="10">
        <f>TO_EHG!P67+TO_CO!P67+TO_BF!P67+TO_GW!P67+TO_RPI!P67+TO_PF!P67+TO_BKBPB!P67+TO_CL!P67+TO_BNG!P67+TO_LBB!P67+TO_CPP!P67+TO_GTL!P67+TO_NSP!P67</f>
        <v>0</v>
      </c>
      <c r="Q67" s="10">
        <f>TO_EHG!Q67+TO_CO!Q67+TO_BF!Q67+TO_GW!Q67+TO_RPI!Q67+TO_PF!Q67+TO_BKBPB!Q67+TO_CL!Q67+TO_BNG!Q67+TO_LBB!Q67+TO_CPP!Q67+TO_GTL!Q67+TO_NSP!Q67</f>
        <v>0</v>
      </c>
      <c r="R67" s="10">
        <f>TO_EHG!R67+TO_CO!R67+TO_BF!R67+TO_GW!R67+TO_RPI!R67+TO_PF!R67+TO_BKBPB!R67+TO_CL!R67+TO_BNG!R67+TO_LBB!R67+TO_CPP!R67+TO_GTL!R67+TO_NSP!R67</f>
        <v>0</v>
      </c>
      <c r="S67" s="10">
        <f>TO_EHG!S67+TO_CO!S67+TO_BF!S67+TO_GW!S67+TO_RPI!S67+TO_PF!S67+TO_BKBPB!S67+TO_CL!S67+TO_BNG!S67+TO_LBB!S67+TO_CPP!S67+TO_GTL!S67+TO_NSP!S67</f>
        <v>0</v>
      </c>
      <c r="T67" s="10">
        <f>TO_EHG!T67+TO_CO!T67+TO_BF!T67+TO_GW!T67+TO_RPI!T67+TO_PF!T67+TO_BKBPB!T67+TO_CL!T67+TO_BNG!T67+TO_LBB!T67+TO_CPP!T67+TO_GTL!T67+TO_NSP!T67</f>
        <v>0</v>
      </c>
      <c r="U67" s="10">
        <f>TO_EHG!U67+TO_CO!U67+TO_BF!U67+TO_GW!U67+TO_RPI!U67+TO_PF!U67+TO_BKBPB!U67+TO_CL!U67+TO_BNG!U67+TO_LBB!U67+TO_CPP!U67+TO_GTL!U67+TO_NSP!U67</f>
        <v>0</v>
      </c>
      <c r="V67" s="10">
        <f>TO_EHG!V67+TO_CO!V67+TO_BF!V67+TO_GW!V67+TO_RPI!V67+TO_PF!V67+TO_BKBPB!V67+TO_CL!V67+TO_BNG!V67+TO_LBB!V67+TO_CPP!V67+TO_GTL!V67+TO_NSP!V67</f>
        <v>0</v>
      </c>
      <c r="W67" s="10">
        <f>TO_EHG!W67+TO_CO!W67+TO_BF!W67+TO_GW!W67+TO_RPI!W67+TO_PF!W67+TO_BKBPB!W67+TO_CL!W67+TO_BNG!W67+TO_LBB!W67+TO_CPP!W67+TO_GTL!W67+TO_NSP!W67</f>
        <v>0</v>
      </c>
      <c r="X67" s="10">
        <f>TO_EHG!X67+TO_CO!X67+TO_BF!X67+TO_GW!X67+TO_RPI!X67+TO_PF!X67+TO_BKBPB!X67+TO_CL!X67+TO_BNG!X67+TO_LBB!X67+TO_CPP!X67+TO_GTL!X67+TO_NSP!X67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TO_EHG!C68+TO_CO!C68+TO_BF!C68+TO_GW!C68+TO_RPI!C68+TO_PF!C68+TO_BKBPB!C68+TO_CL!C68+TO_BNG!C68+TO_LBB!C68+TO_CPP!C68+TO_GTL!C68+TO_NSP!C68</f>
        <v>0</v>
      </c>
      <c r="D68" s="10">
        <f>TO_EHG!D68+TO_CO!D68+TO_BF!D68+TO_GW!D68+TO_RPI!D68+TO_PF!D68+TO_BKBPB!D68+TO_CL!D68+TO_BNG!D68+TO_LBB!D68+TO_CPP!D68+TO_GTL!D68+TO_NSP!D68</f>
        <v>0</v>
      </c>
      <c r="E68" s="10">
        <f>TO_EHG!E68+TO_CO!E68+TO_BF!E68+TO_GW!E68+TO_RPI!E68+TO_PF!E68+TO_BKBPB!E68+TO_CL!E68+TO_BNG!E68+TO_LBB!E68+TO_CPP!E68+TO_GTL!E68+TO_NSP!E68</f>
        <v>0</v>
      </c>
      <c r="F68" s="10">
        <f>TO_EHG!F68+TO_CO!F68+TO_BF!F68+TO_GW!F68+TO_RPI!F68+TO_PF!F68+TO_BKBPB!F68+TO_CL!F68+TO_BNG!F68+TO_LBB!F68+TO_CPP!F68+TO_GTL!F68+TO_NSP!F68</f>
        <v>0</v>
      </c>
      <c r="G68" s="10">
        <f>TO_EHG!G68+TO_CO!G68+TO_BF!G68+TO_GW!G68+TO_RPI!G68+TO_PF!G68+TO_BKBPB!G68+TO_CL!G68+TO_BNG!G68+TO_LBB!G68+TO_CPP!G68+TO_GTL!G68+TO_NSP!G68</f>
        <v>0</v>
      </c>
      <c r="H68" s="10">
        <f>TO_EHG!H68+TO_CO!H68+TO_BF!H68+TO_GW!H68+TO_RPI!H68+TO_PF!H68+TO_BKBPB!H68+TO_CL!H68+TO_BNG!H68+TO_LBB!H68+TO_CPP!H68+TO_GTL!H68+TO_NSP!H68</f>
        <v>0</v>
      </c>
      <c r="I68" s="10">
        <f>TO_EHG!I68+TO_CO!I68+TO_BF!I68+TO_GW!I68+TO_RPI!I68+TO_PF!I68+TO_BKBPB!I68+TO_CL!I68+TO_BNG!I68+TO_LBB!I68+TO_CPP!I68+TO_GTL!I68+TO_NSP!I68</f>
        <v>0</v>
      </c>
      <c r="J68" s="10">
        <f>TO_EHG!J68+TO_CO!J68+TO_BF!J68+TO_GW!J68+TO_RPI!J68+TO_PF!J68+TO_BKBPB!J68+TO_CL!J68+TO_BNG!J68+TO_LBB!J68+TO_CPP!J68+TO_GTL!J68+TO_NSP!J68</f>
        <v>0</v>
      </c>
      <c r="K68" s="10">
        <f>TO_EHG!K68+TO_CO!K68+TO_BF!K68+TO_GW!K68+TO_RPI!K68+TO_PF!K68+TO_BKBPB!K68+TO_CL!K68+TO_BNG!K68+TO_LBB!K68+TO_CPP!K68+TO_GTL!K68+TO_NSP!K68</f>
        <v>0</v>
      </c>
      <c r="L68" s="10">
        <f>TO_EHG!L68+TO_CO!L68+TO_BF!L68+TO_GW!L68+TO_RPI!L68+TO_PF!L68+TO_BKBPB!L68+TO_CL!L68+TO_BNG!L68+TO_LBB!L68+TO_CPP!L68+TO_GTL!L68+TO_NSP!L68</f>
        <v>0</v>
      </c>
      <c r="M68" s="10">
        <f>TO_EHG!M68+TO_CO!M68+TO_BF!M68+TO_GW!M68+TO_RPI!M68+TO_PF!M68+TO_BKBPB!M68+TO_CL!M68+TO_BNG!M68+TO_LBB!M68+TO_CPP!M68+TO_GTL!M68+TO_NSP!M68</f>
        <v>0</v>
      </c>
      <c r="N68" s="10">
        <f>TO_EHG!N68+TO_CO!N68+TO_BF!N68+TO_GW!N68+TO_RPI!N68+TO_PF!N68+TO_BKBPB!N68+TO_CL!N68+TO_BNG!N68+TO_LBB!N68+TO_CPP!N68+TO_GTL!N68+TO_NSP!N68</f>
        <v>0</v>
      </c>
      <c r="O68" s="10">
        <f>TO_EHG!O68+TO_CO!O68+TO_BF!O68+TO_GW!O68+TO_RPI!O68+TO_PF!O68+TO_BKBPB!O68+TO_CL!O68+TO_BNG!O68+TO_LBB!O68+TO_CPP!O68+TO_GTL!O68+TO_NSP!O68</f>
        <v>0</v>
      </c>
      <c r="P68" s="10">
        <f>TO_EHG!P68+TO_CO!P68+TO_BF!P68+TO_GW!P68+TO_RPI!P68+TO_PF!P68+TO_BKBPB!P68+TO_CL!P68+TO_BNG!P68+TO_LBB!P68+TO_CPP!P68+TO_GTL!P68+TO_NSP!P68</f>
        <v>0</v>
      </c>
      <c r="Q68" s="10">
        <f>TO_EHG!Q68+TO_CO!Q68+TO_BF!Q68+TO_GW!Q68+TO_RPI!Q68+TO_PF!Q68+TO_BKBPB!Q68+TO_CL!Q68+TO_BNG!Q68+TO_LBB!Q68+TO_CPP!Q68+TO_GTL!Q68+TO_NSP!Q68</f>
        <v>0</v>
      </c>
      <c r="R68" s="10">
        <f>TO_EHG!R68+TO_CO!R68+TO_BF!R68+TO_GW!R68+TO_RPI!R68+TO_PF!R68+TO_BKBPB!R68+TO_CL!R68+TO_BNG!R68+TO_LBB!R68+TO_CPP!R68+TO_GTL!R68+TO_NSP!R68</f>
        <v>0</v>
      </c>
      <c r="S68" s="10">
        <f>TO_EHG!S68+TO_CO!S68+TO_BF!S68+TO_GW!S68+TO_RPI!S68+TO_PF!S68+TO_BKBPB!S68+TO_CL!S68+TO_BNG!S68+TO_LBB!S68+TO_CPP!S68+TO_GTL!S68+TO_NSP!S68</f>
        <v>0</v>
      </c>
      <c r="T68" s="10">
        <f>TO_EHG!T68+TO_CO!T68+TO_BF!T68+TO_GW!T68+TO_RPI!T68+TO_PF!T68+TO_BKBPB!T68+TO_CL!T68+TO_BNG!T68+TO_LBB!T68+TO_CPP!T68+TO_GTL!T68+TO_NSP!T68</f>
        <v>0</v>
      </c>
      <c r="U68" s="10">
        <f>TO_EHG!U68+TO_CO!U68+TO_BF!U68+TO_GW!U68+TO_RPI!U68+TO_PF!U68+TO_BKBPB!U68+TO_CL!U68+TO_BNG!U68+TO_LBB!U68+TO_CPP!U68+TO_GTL!U68+TO_NSP!U68</f>
        <v>0</v>
      </c>
      <c r="V68" s="10">
        <f>TO_EHG!V68+TO_CO!V68+TO_BF!V68+TO_GW!V68+TO_RPI!V68+TO_PF!V68+TO_BKBPB!V68+TO_CL!V68+TO_BNG!V68+TO_LBB!V68+TO_CPP!V68+TO_GTL!V68+TO_NSP!V68</f>
        <v>0</v>
      </c>
      <c r="W68" s="10">
        <f>TO_EHG!W68+TO_CO!W68+TO_BF!W68+TO_GW!W68+TO_RPI!W68+TO_PF!W68+TO_BKBPB!W68+TO_CL!W68+TO_BNG!W68+TO_LBB!W68+TO_CPP!W68+TO_GTL!W68+TO_NSP!W68</f>
        <v>0</v>
      </c>
      <c r="X68" s="10">
        <f>TO_EHG!X68+TO_CO!X68+TO_BF!X68+TO_GW!X68+TO_RPI!X68+TO_PF!X68+TO_BKBPB!X68+TO_CL!X68+TO_BNG!X68+TO_LBB!X68+TO_CPP!X68+TO_GTL!X68+TO_NSP!X68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TO_EHG!C69+TO_CO!C69+TO_BF!C69+TO_GW!C69+TO_RPI!C69+TO_PF!C69+TO_BKBPB!C69+TO_CL!C69+TO_BNG!C69+TO_LBB!C69+TO_CPP!C69+TO_GTL!C69+TO_NSP!C69</f>
        <v>0</v>
      </c>
      <c r="D69" s="10">
        <f>TO_EHG!D69+TO_CO!D69+TO_BF!D69+TO_GW!D69+TO_RPI!D69+TO_PF!D69+TO_BKBPB!D69+TO_CL!D69+TO_BNG!D69+TO_LBB!D69+TO_CPP!D69+TO_GTL!D69+TO_NSP!D69</f>
        <v>0</v>
      </c>
      <c r="E69" s="10">
        <f>TO_EHG!E69+TO_CO!E69+TO_BF!E69+TO_GW!E69+TO_RPI!E69+TO_PF!E69+TO_BKBPB!E69+TO_CL!E69+TO_BNG!E69+TO_LBB!E69+TO_CPP!E69+TO_GTL!E69+TO_NSP!E69</f>
        <v>0</v>
      </c>
      <c r="F69" s="10">
        <f>TO_EHG!F69+TO_CO!F69+TO_BF!F69+TO_GW!F69+TO_RPI!F69+TO_PF!F69+TO_BKBPB!F69+TO_CL!F69+TO_BNG!F69+TO_LBB!F69+TO_CPP!F69+TO_GTL!F69+TO_NSP!F69</f>
        <v>0</v>
      </c>
      <c r="G69" s="10">
        <f>TO_EHG!G69+TO_CO!G69+TO_BF!G69+TO_GW!G69+TO_RPI!G69+TO_PF!G69+TO_BKBPB!G69+TO_CL!G69+TO_BNG!G69+TO_LBB!G69+TO_CPP!G69+TO_GTL!G69+TO_NSP!G69</f>
        <v>0</v>
      </c>
      <c r="H69" s="10">
        <f>TO_EHG!H69+TO_CO!H69+TO_BF!H69+TO_GW!H69+TO_RPI!H69+TO_PF!H69+TO_BKBPB!H69+TO_CL!H69+TO_BNG!H69+TO_LBB!H69+TO_CPP!H69+TO_GTL!H69+TO_NSP!H69</f>
        <v>0</v>
      </c>
      <c r="I69" s="10">
        <f>TO_EHG!I69+TO_CO!I69+TO_BF!I69+TO_GW!I69+TO_RPI!I69+TO_PF!I69+TO_BKBPB!I69+TO_CL!I69+TO_BNG!I69+TO_LBB!I69+TO_CPP!I69+TO_GTL!I69+TO_NSP!I69</f>
        <v>0</v>
      </c>
      <c r="J69" s="10">
        <f>TO_EHG!J69+TO_CO!J69+TO_BF!J69+TO_GW!J69+TO_RPI!J69+TO_PF!J69+TO_BKBPB!J69+TO_CL!J69+TO_BNG!J69+TO_LBB!J69+TO_CPP!J69+TO_GTL!J69+TO_NSP!J69</f>
        <v>0</v>
      </c>
      <c r="K69" s="10">
        <f>TO_EHG!K69+TO_CO!K69+TO_BF!K69+TO_GW!K69+TO_RPI!K69+TO_PF!K69+TO_BKBPB!K69+TO_CL!K69+TO_BNG!K69+TO_LBB!K69+TO_CPP!K69+TO_GTL!K69+TO_NSP!K69</f>
        <v>0</v>
      </c>
      <c r="L69" s="10">
        <f>TO_EHG!L69+TO_CO!L69+TO_BF!L69+TO_GW!L69+TO_RPI!L69+TO_PF!L69+TO_BKBPB!L69+TO_CL!L69+TO_BNG!L69+TO_LBB!L69+TO_CPP!L69+TO_GTL!L69+TO_NSP!L69</f>
        <v>0</v>
      </c>
      <c r="M69" s="10">
        <f>TO_EHG!M69+TO_CO!M69+TO_BF!M69+TO_GW!M69+TO_RPI!M69+TO_PF!M69+TO_BKBPB!M69+TO_CL!M69+TO_BNG!M69+TO_LBB!M69+TO_CPP!M69+TO_GTL!M69+TO_NSP!M69</f>
        <v>0</v>
      </c>
      <c r="N69" s="10">
        <f>TO_EHG!N69+TO_CO!N69+TO_BF!N69+TO_GW!N69+TO_RPI!N69+TO_PF!N69+TO_BKBPB!N69+TO_CL!N69+TO_BNG!N69+TO_LBB!N69+TO_CPP!N69+TO_GTL!N69+TO_NSP!N69</f>
        <v>0</v>
      </c>
      <c r="O69" s="10">
        <f>TO_EHG!O69+TO_CO!O69+TO_BF!O69+TO_GW!O69+TO_RPI!O69+TO_PF!O69+TO_BKBPB!O69+TO_CL!O69+TO_BNG!O69+TO_LBB!O69+TO_CPP!O69+TO_GTL!O69+TO_NSP!O69</f>
        <v>0</v>
      </c>
      <c r="P69" s="10">
        <f>TO_EHG!P69+TO_CO!P69+TO_BF!P69+TO_GW!P69+TO_RPI!P69+TO_PF!P69+TO_BKBPB!P69+TO_CL!P69+TO_BNG!P69+TO_LBB!P69+TO_CPP!P69+TO_GTL!P69+TO_NSP!P69</f>
        <v>0</v>
      </c>
      <c r="Q69" s="10">
        <f>TO_EHG!Q69+TO_CO!Q69+TO_BF!Q69+TO_GW!Q69+TO_RPI!Q69+TO_PF!Q69+TO_BKBPB!Q69+TO_CL!Q69+TO_BNG!Q69+TO_LBB!Q69+TO_CPP!Q69+TO_GTL!Q69+TO_NSP!Q69</f>
        <v>0</v>
      </c>
      <c r="R69" s="10">
        <f>TO_EHG!R69+TO_CO!R69+TO_BF!R69+TO_GW!R69+TO_RPI!R69+TO_PF!R69+TO_BKBPB!R69+TO_CL!R69+TO_BNG!R69+TO_LBB!R69+TO_CPP!R69+TO_GTL!R69+TO_NSP!R69</f>
        <v>0</v>
      </c>
      <c r="S69" s="10">
        <f>TO_EHG!S69+TO_CO!S69+TO_BF!S69+TO_GW!S69+TO_RPI!S69+TO_PF!S69+TO_BKBPB!S69+TO_CL!S69+TO_BNG!S69+TO_LBB!S69+TO_CPP!S69+TO_GTL!S69+TO_NSP!S69</f>
        <v>0</v>
      </c>
      <c r="T69" s="10">
        <f>TO_EHG!T69+TO_CO!T69+TO_BF!T69+TO_GW!T69+TO_RPI!T69+TO_PF!T69+TO_BKBPB!T69+TO_CL!T69+TO_BNG!T69+TO_LBB!T69+TO_CPP!T69+TO_GTL!T69+TO_NSP!T69</f>
        <v>0</v>
      </c>
      <c r="U69" s="10">
        <f>TO_EHG!U69+TO_CO!U69+TO_BF!U69+TO_GW!U69+TO_RPI!U69+TO_PF!U69+TO_BKBPB!U69+TO_CL!U69+TO_BNG!U69+TO_LBB!U69+TO_CPP!U69+TO_GTL!U69+TO_NSP!U69</f>
        <v>0</v>
      </c>
      <c r="V69" s="10">
        <f>TO_EHG!V69+TO_CO!V69+TO_BF!V69+TO_GW!V69+TO_RPI!V69+TO_PF!V69+TO_BKBPB!V69+TO_CL!V69+TO_BNG!V69+TO_LBB!V69+TO_CPP!V69+TO_GTL!V69+TO_NSP!V69</f>
        <v>0</v>
      </c>
      <c r="W69" s="10">
        <f>TO_EHG!W69+TO_CO!W69+TO_BF!W69+TO_GW!W69+TO_RPI!W69+TO_PF!W69+TO_BKBPB!W69+TO_CL!W69+TO_BNG!W69+TO_LBB!W69+TO_CPP!W69+TO_GTL!W69+TO_NSP!W69</f>
        <v>0</v>
      </c>
      <c r="X69" s="10">
        <f>TO_EHG!X69+TO_CO!X69+TO_BF!X69+TO_GW!X69+TO_RPI!X69+TO_PF!X69+TO_BKBPB!X69+TO_CL!X69+TO_BNG!X69+TO_LBB!X69+TO_CPP!X69+TO_GTL!X69+TO_NSP!X69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TO_EHG!C70+TO_CO!C70+TO_BF!C70+TO_GW!C70+TO_RPI!C70+TO_PF!C70+TO_BKBPB!C70+TO_CL!C70+TO_BNG!C70+TO_LBB!C70+TO_CPP!C70+TO_GTL!C70+TO_NSP!C70</f>
        <v>0</v>
      </c>
      <c r="D70" s="10">
        <f>TO_EHG!D70+TO_CO!D70+TO_BF!D70+TO_GW!D70+TO_RPI!D70+TO_PF!D70+TO_BKBPB!D70+TO_CL!D70+TO_BNG!D70+TO_LBB!D70+TO_CPP!D70+TO_GTL!D70+TO_NSP!D70</f>
        <v>0</v>
      </c>
      <c r="E70" s="10">
        <f>TO_EHG!E70+TO_CO!E70+TO_BF!E70+TO_GW!E70+TO_RPI!E70+TO_PF!E70+TO_BKBPB!E70+TO_CL!E70+TO_BNG!E70+TO_LBB!E70+TO_CPP!E70+TO_GTL!E70+TO_NSP!E70</f>
        <v>0</v>
      </c>
      <c r="F70" s="10">
        <f>TO_EHG!F70+TO_CO!F70+TO_BF!F70+TO_GW!F70+TO_RPI!F70+TO_PF!F70+TO_BKBPB!F70+TO_CL!F70+TO_BNG!F70+TO_LBB!F70+TO_CPP!F70+TO_GTL!F70+TO_NSP!F70</f>
        <v>0</v>
      </c>
      <c r="G70" s="10">
        <f>TO_EHG!G70+TO_CO!G70+TO_BF!G70+TO_GW!G70+TO_RPI!G70+TO_PF!G70+TO_BKBPB!G70+TO_CL!G70+TO_BNG!G70+TO_LBB!G70+TO_CPP!G70+TO_GTL!G70+TO_NSP!G70</f>
        <v>0</v>
      </c>
      <c r="H70" s="10">
        <f>TO_EHG!H70+TO_CO!H70+TO_BF!H70+TO_GW!H70+TO_RPI!H70+TO_PF!H70+TO_BKBPB!H70+TO_CL!H70+TO_BNG!H70+TO_LBB!H70+TO_CPP!H70+TO_GTL!H70+TO_NSP!H70</f>
        <v>0</v>
      </c>
      <c r="I70" s="10">
        <f>TO_EHG!I70+TO_CO!I70+TO_BF!I70+TO_GW!I70+TO_RPI!I70+TO_PF!I70+TO_BKBPB!I70+TO_CL!I70+TO_BNG!I70+TO_LBB!I70+TO_CPP!I70+TO_GTL!I70+TO_NSP!I70</f>
        <v>0</v>
      </c>
      <c r="J70" s="10">
        <f>TO_EHG!J70+TO_CO!J70+TO_BF!J70+TO_GW!J70+TO_RPI!J70+TO_PF!J70+TO_BKBPB!J70+TO_CL!J70+TO_BNG!J70+TO_LBB!J70+TO_CPP!J70+TO_GTL!J70+TO_NSP!J70</f>
        <v>0</v>
      </c>
      <c r="K70" s="10">
        <f>TO_EHG!K70+TO_CO!K70+TO_BF!K70+TO_GW!K70+TO_RPI!K70+TO_PF!K70+TO_BKBPB!K70+TO_CL!K70+TO_BNG!K70+TO_LBB!K70+TO_CPP!K70+TO_GTL!K70+TO_NSP!K70</f>
        <v>0</v>
      </c>
      <c r="L70" s="10">
        <f>TO_EHG!L70+TO_CO!L70+TO_BF!L70+TO_GW!L70+TO_RPI!L70+TO_PF!L70+TO_BKBPB!L70+TO_CL!L70+TO_BNG!L70+TO_LBB!L70+TO_CPP!L70+TO_GTL!L70+TO_NSP!L70</f>
        <v>0</v>
      </c>
      <c r="M70" s="10">
        <f>TO_EHG!M70+TO_CO!M70+TO_BF!M70+TO_GW!M70+TO_RPI!M70+TO_PF!M70+TO_BKBPB!M70+TO_CL!M70+TO_BNG!M70+TO_LBB!M70+TO_CPP!M70+TO_GTL!M70+TO_NSP!M70</f>
        <v>0</v>
      </c>
      <c r="N70" s="10">
        <f>TO_EHG!N70+TO_CO!N70+TO_BF!N70+TO_GW!N70+TO_RPI!N70+TO_PF!N70+TO_BKBPB!N70+TO_CL!N70+TO_BNG!N70+TO_LBB!N70+TO_CPP!N70+TO_GTL!N70+TO_NSP!N70</f>
        <v>0</v>
      </c>
      <c r="O70" s="10">
        <f>TO_EHG!O70+TO_CO!O70+TO_BF!O70+TO_GW!O70+TO_RPI!O70+TO_PF!O70+TO_BKBPB!O70+TO_CL!O70+TO_BNG!O70+TO_LBB!O70+TO_CPP!O70+TO_GTL!O70+TO_NSP!O70</f>
        <v>0</v>
      </c>
      <c r="P70" s="10">
        <f>TO_EHG!P70+TO_CO!P70+TO_BF!P70+TO_GW!P70+TO_RPI!P70+TO_PF!P70+TO_BKBPB!P70+TO_CL!P70+TO_BNG!P70+TO_LBB!P70+TO_CPP!P70+TO_GTL!P70+TO_NSP!P70</f>
        <v>0</v>
      </c>
      <c r="Q70" s="10">
        <f>TO_EHG!Q70+TO_CO!Q70+TO_BF!Q70+TO_GW!Q70+TO_RPI!Q70+TO_PF!Q70+TO_BKBPB!Q70+TO_CL!Q70+TO_BNG!Q70+TO_LBB!Q70+TO_CPP!Q70+TO_GTL!Q70+TO_NSP!Q70</f>
        <v>0</v>
      </c>
      <c r="R70" s="10">
        <f>TO_EHG!R70+TO_CO!R70+TO_BF!R70+TO_GW!R70+TO_RPI!R70+TO_PF!R70+TO_BKBPB!R70+TO_CL!R70+TO_BNG!R70+TO_LBB!R70+TO_CPP!R70+TO_GTL!R70+TO_NSP!R70</f>
        <v>0</v>
      </c>
      <c r="S70" s="10">
        <f>TO_EHG!S70+TO_CO!S70+TO_BF!S70+TO_GW!S70+TO_RPI!S70+TO_PF!S70+TO_BKBPB!S70+TO_CL!S70+TO_BNG!S70+TO_LBB!S70+TO_CPP!S70+TO_GTL!S70+TO_NSP!S70</f>
        <v>0</v>
      </c>
      <c r="T70" s="10">
        <f>TO_EHG!T70+TO_CO!T70+TO_BF!T70+TO_GW!T70+TO_RPI!T70+TO_PF!T70+TO_BKBPB!T70+TO_CL!T70+TO_BNG!T70+TO_LBB!T70+TO_CPP!T70+TO_GTL!T70+TO_NSP!T70</f>
        <v>0</v>
      </c>
      <c r="U70" s="10">
        <f>TO_EHG!U70+TO_CO!U70+TO_BF!U70+TO_GW!U70+TO_RPI!U70+TO_PF!U70+TO_BKBPB!U70+TO_CL!U70+TO_BNG!U70+TO_LBB!U70+TO_CPP!U70+TO_GTL!U70+TO_NSP!U70</f>
        <v>0</v>
      </c>
      <c r="V70" s="10">
        <f>TO_EHG!V70+TO_CO!V70+TO_BF!V70+TO_GW!V70+TO_RPI!V70+TO_PF!V70+TO_BKBPB!V70+TO_CL!V70+TO_BNG!V70+TO_LBB!V70+TO_CPP!V70+TO_GTL!V70+TO_NSP!V70</f>
        <v>0</v>
      </c>
      <c r="W70" s="10">
        <f>TO_EHG!W70+TO_CO!W70+TO_BF!W70+TO_GW!W70+TO_RPI!W70+TO_PF!W70+TO_BKBPB!W70+TO_CL!W70+TO_BNG!W70+TO_LBB!W70+TO_CPP!W70+TO_GTL!W70+TO_NSP!W70</f>
        <v>0</v>
      </c>
      <c r="X70" s="10">
        <f>TO_EHG!X70+TO_CO!X70+TO_BF!X70+TO_GW!X70+TO_RPI!X70+TO_PF!X70+TO_BKBPB!X70+TO_CL!X70+TO_BNG!X70+TO_LBB!X70+TO_CPP!X70+TO_GTL!X70+TO_NSP!X70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TO_EHG!C72+TO_CO!C72+TO_BF!C72+TO_GW!C72+TO_RPI!C72+TO_PF!C72+TO_BKBPB!C72+TO_CL!C72+TO_BNG!C72+TO_LBB!C72+TO_CPP!C72+TO_GTL!C72+TO_NSP!C72</f>
        <v>0</v>
      </c>
      <c r="D72" s="10">
        <f>TO_EHG!D72+TO_CO!D72+TO_BF!D72+TO_GW!D72+TO_RPI!D72+TO_PF!D72+TO_BKBPB!D72+TO_CL!D72+TO_BNG!D72+TO_LBB!D72+TO_CPP!D72+TO_GTL!D72+TO_NSP!D72</f>
        <v>0</v>
      </c>
      <c r="E72" s="10">
        <f>TO_EHG!E72+TO_CO!E72+TO_BF!E72+TO_GW!E72+TO_RPI!E72+TO_PF!E72+TO_BKBPB!E72+TO_CL!E72+TO_BNG!E72+TO_LBB!E72+TO_CPP!E72+TO_GTL!E72+TO_NSP!E72</f>
        <v>0</v>
      </c>
      <c r="F72" s="10">
        <f>TO_EHG!F72+TO_CO!F72+TO_BF!F72+TO_GW!F72+TO_RPI!F72+TO_PF!F72+TO_BKBPB!F72+TO_CL!F72+TO_BNG!F72+TO_LBB!F72+TO_CPP!F72+TO_GTL!F72+TO_NSP!F72</f>
        <v>0</v>
      </c>
      <c r="G72" s="10">
        <f>TO_EHG!G72+TO_CO!G72+TO_BF!G72+TO_GW!G72+TO_RPI!G72+TO_PF!G72+TO_BKBPB!G72+TO_CL!G72+TO_BNG!G72+TO_LBB!G72+TO_CPP!G72+TO_GTL!G72+TO_NSP!G72</f>
        <v>0</v>
      </c>
      <c r="H72" s="10">
        <f>TO_EHG!H72+TO_CO!H72+TO_BF!H72+TO_GW!H72+TO_RPI!H72+TO_PF!H72+TO_BKBPB!H72+TO_CL!H72+TO_BNG!H72+TO_LBB!H72+TO_CPP!H72+TO_GTL!H72+TO_NSP!H72</f>
        <v>0</v>
      </c>
      <c r="I72" s="10">
        <f>TO_EHG!I72+TO_CO!I72+TO_BF!I72+TO_GW!I72+TO_RPI!I72+TO_PF!I72+TO_BKBPB!I72+TO_CL!I72+TO_BNG!I72+TO_LBB!I72+TO_CPP!I72+TO_GTL!I72+TO_NSP!I72</f>
        <v>0</v>
      </c>
      <c r="J72" s="10">
        <f>TO_EHG!J72+TO_CO!J72+TO_BF!J72+TO_GW!J72+TO_RPI!J72+TO_PF!J72+TO_BKBPB!J72+TO_CL!J72+TO_BNG!J72+TO_LBB!J72+TO_CPP!J72+TO_GTL!J72+TO_NSP!J72</f>
        <v>0</v>
      </c>
      <c r="K72" s="10">
        <f>TO_EHG!K72+TO_CO!K72+TO_BF!K72+TO_GW!K72+TO_RPI!K72+TO_PF!K72+TO_BKBPB!K72+TO_CL!K72+TO_BNG!K72+TO_LBB!K72+TO_CPP!K72+TO_GTL!K72+TO_NSP!K72</f>
        <v>0</v>
      </c>
      <c r="L72" s="10">
        <f>TO_EHG!L72+TO_CO!L72+TO_BF!L72+TO_GW!L72+TO_RPI!L72+TO_PF!L72+TO_BKBPB!L72+TO_CL!L72+TO_BNG!L72+TO_LBB!L72+TO_CPP!L72+TO_GTL!L72+TO_NSP!L72</f>
        <v>0</v>
      </c>
      <c r="M72" s="10">
        <f>TO_EHG!M72+TO_CO!M72+TO_BF!M72+TO_GW!M72+TO_RPI!M72+TO_PF!M72+TO_BKBPB!M72+TO_CL!M72+TO_BNG!M72+TO_LBB!M72+TO_CPP!M72+TO_GTL!M72+TO_NSP!M72</f>
        <v>0</v>
      </c>
      <c r="N72" s="10">
        <f>TO_EHG!N72+TO_CO!N72+TO_BF!N72+TO_GW!N72+TO_RPI!N72+TO_PF!N72+TO_BKBPB!N72+TO_CL!N72+TO_BNG!N72+TO_LBB!N72+TO_CPP!N72+TO_GTL!N72+TO_NSP!N72</f>
        <v>0</v>
      </c>
      <c r="O72" s="10">
        <f>TO_EHG!O72+TO_CO!O72+TO_BF!O72+TO_GW!O72+TO_RPI!O72+TO_PF!O72+TO_BKBPB!O72+TO_CL!O72+TO_BNG!O72+TO_LBB!O72+TO_CPP!O72+TO_GTL!O72+TO_NSP!O72</f>
        <v>0</v>
      </c>
      <c r="P72" s="10">
        <f>TO_EHG!P72+TO_CO!P72+TO_BF!P72+TO_GW!P72+TO_RPI!P72+TO_PF!P72+TO_BKBPB!P72+TO_CL!P72+TO_BNG!P72+TO_LBB!P72+TO_CPP!P72+TO_GTL!P72+TO_NSP!P72</f>
        <v>0</v>
      </c>
      <c r="Q72" s="10">
        <f>TO_EHG!Q72+TO_CO!Q72+TO_BF!Q72+TO_GW!Q72+TO_RPI!Q72+TO_PF!Q72+TO_BKBPB!Q72+TO_CL!Q72+TO_BNG!Q72+TO_LBB!Q72+TO_CPP!Q72+TO_GTL!Q72+TO_NSP!Q72</f>
        <v>0</v>
      </c>
      <c r="R72" s="10">
        <f>TO_EHG!R72+TO_CO!R72+TO_BF!R72+TO_GW!R72+TO_RPI!R72+TO_PF!R72+TO_BKBPB!R72+TO_CL!R72+TO_BNG!R72+TO_LBB!R72+TO_CPP!R72+TO_GTL!R72+TO_NSP!R72</f>
        <v>0</v>
      </c>
      <c r="S72" s="10">
        <f>TO_EHG!S72+TO_CO!S72+TO_BF!S72+TO_GW!S72+TO_RPI!S72+TO_PF!S72+TO_BKBPB!S72+TO_CL!S72+TO_BNG!S72+TO_LBB!S72+TO_CPP!S72+TO_GTL!S72+TO_NSP!S72</f>
        <v>0</v>
      </c>
      <c r="T72" s="10">
        <f>TO_EHG!T72+TO_CO!T72+TO_BF!T72+TO_GW!T72+TO_RPI!T72+TO_PF!T72+TO_BKBPB!T72+TO_CL!T72+TO_BNG!T72+TO_LBB!T72+TO_CPP!T72+TO_GTL!T72+TO_NSP!T72</f>
        <v>0</v>
      </c>
      <c r="U72" s="10">
        <f>TO_EHG!U72+TO_CO!U72+TO_BF!U72+TO_GW!U72+TO_RPI!U72+TO_PF!U72+TO_BKBPB!U72+TO_CL!U72+TO_BNG!U72+TO_LBB!U72+TO_CPP!U72+TO_GTL!U72+TO_NSP!U72</f>
        <v>0</v>
      </c>
      <c r="V72" s="10">
        <f>TO_EHG!V72+TO_CO!V72+TO_BF!V72+TO_GW!V72+TO_RPI!V72+TO_PF!V72+TO_BKBPB!V72+TO_CL!V72+TO_BNG!V72+TO_LBB!V72+TO_CPP!V72+TO_GTL!V72+TO_NSP!V72</f>
        <v>0</v>
      </c>
      <c r="W72" s="10">
        <f>TO_EHG!W72+TO_CO!W72+TO_BF!W72+TO_GW!W72+TO_RPI!W72+TO_PF!W72+TO_BKBPB!W72+TO_CL!W72+TO_BNG!W72+TO_LBB!W72+TO_CPP!W72+TO_GTL!W72+TO_NSP!W72</f>
        <v>0</v>
      </c>
      <c r="X72" s="10">
        <f>TO_EHG!X72+TO_CO!X72+TO_BF!X72+TO_GW!X72+TO_RPI!X72+TO_PF!X72+TO_BKBPB!X72+TO_CL!X72+TO_BNG!X72+TO_LBB!X72+TO_CPP!X72+TO_GTL!X72+TO_NSP!X72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TO_EHG!C73+TO_CO!C73+TO_BF!C73+TO_GW!C73+TO_RPI!C73+TO_PF!C73+TO_BKBPB!C73+TO_CL!C73+TO_BNG!C73+TO_LBB!C73+TO_CPP!C73+TO_GTL!C73+TO_NSP!C73</f>
        <v>0</v>
      </c>
      <c r="D73" s="10">
        <f>TO_EHG!D73+TO_CO!D73+TO_BF!D73+TO_GW!D73+TO_RPI!D73+TO_PF!D73+TO_BKBPB!D73+TO_CL!D73+TO_BNG!D73+TO_LBB!D73+TO_CPP!D73+TO_GTL!D73+TO_NSP!D73</f>
        <v>0</v>
      </c>
      <c r="E73" s="10">
        <f>TO_EHG!E73+TO_CO!E73+TO_BF!E73+TO_GW!E73+TO_RPI!E73+TO_PF!E73+TO_BKBPB!E73+TO_CL!E73+TO_BNG!E73+TO_LBB!E73+TO_CPP!E73+TO_GTL!E73+TO_NSP!E73</f>
        <v>0</v>
      </c>
      <c r="F73" s="10">
        <f>TO_EHG!F73+TO_CO!F73+TO_BF!F73+TO_GW!F73+TO_RPI!F73+TO_PF!F73+TO_BKBPB!F73+TO_CL!F73+TO_BNG!F73+TO_LBB!F73+TO_CPP!F73+TO_GTL!F73+TO_NSP!F73</f>
        <v>0</v>
      </c>
      <c r="G73" s="10">
        <f>TO_EHG!G73+TO_CO!G73+TO_BF!G73+TO_GW!G73+TO_RPI!G73+TO_PF!G73+TO_BKBPB!G73+TO_CL!G73+TO_BNG!G73+TO_LBB!G73+TO_CPP!G73+TO_GTL!G73+TO_NSP!G73</f>
        <v>0</v>
      </c>
      <c r="H73" s="10">
        <f>TO_EHG!H73+TO_CO!H73+TO_BF!H73+TO_GW!H73+TO_RPI!H73+TO_PF!H73+TO_BKBPB!H73+TO_CL!H73+TO_BNG!H73+TO_LBB!H73+TO_CPP!H73+TO_GTL!H73+TO_NSP!H73</f>
        <v>0</v>
      </c>
      <c r="I73" s="10">
        <f>TO_EHG!I73+TO_CO!I73+TO_BF!I73+TO_GW!I73+TO_RPI!I73+TO_PF!I73+TO_BKBPB!I73+TO_CL!I73+TO_BNG!I73+TO_LBB!I73+TO_CPP!I73+TO_GTL!I73+TO_NSP!I73</f>
        <v>0</v>
      </c>
      <c r="J73" s="10">
        <f>TO_EHG!J73+TO_CO!J73+TO_BF!J73+TO_GW!J73+TO_RPI!J73+TO_PF!J73+TO_BKBPB!J73+TO_CL!J73+TO_BNG!J73+TO_LBB!J73+TO_CPP!J73+TO_GTL!J73+TO_NSP!J73</f>
        <v>0</v>
      </c>
      <c r="K73" s="10">
        <f>TO_EHG!K73+TO_CO!K73+TO_BF!K73+TO_GW!K73+TO_RPI!K73+TO_PF!K73+TO_BKBPB!K73+TO_CL!K73+TO_BNG!K73+TO_LBB!K73+TO_CPP!K73+TO_GTL!K73+TO_NSP!K73</f>
        <v>0</v>
      </c>
      <c r="L73" s="10">
        <f>TO_EHG!L73+TO_CO!L73+TO_BF!L73+TO_GW!L73+TO_RPI!L73+TO_PF!L73+TO_BKBPB!L73+TO_CL!L73+TO_BNG!L73+TO_LBB!L73+TO_CPP!L73+TO_GTL!L73+TO_NSP!L73</f>
        <v>0</v>
      </c>
      <c r="M73" s="10">
        <f>TO_EHG!M73+TO_CO!M73+TO_BF!M73+TO_GW!M73+TO_RPI!M73+TO_PF!M73+TO_BKBPB!M73+TO_CL!M73+TO_BNG!M73+TO_LBB!M73+TO_CPP!M73+TO_GTL!M73+TO_NSP!M73</f>
        <v>0</v>
      </c>
      <c r="N73" s="10">
        <f>TO_EHG!N73+TO_CO!N73+TO_BF!N73+TO_GW!N73+TO_RPI!N73+TO_PF!N73+TO_BKBPB!N73+TO_CL!N73+TO_BNG!N73+TO_LBB!N73+TO_CPP!N73+TO_GTL!N73+TO_NSP!N73</f>
        <v>0</v>
      </c>
      <c r="O73" s="10">
        <f>TO_EHG!O73+TO_CO!O73+TO_BF!O73+TO_GW!O73+TO_RPI!O73+TO_PF!O73+TO_BKBPB!O73+TO_CL!O73+TO_BNG!O73+TO_LBB!O73+TO_CPP!O73+TO_GTL!O73+TO_NSP!O73</f>
        <v>0</v>
      </c>
      <c r="P73" s="10">
        <f>TO_EHG!P73+TO_CO!P73+TO_BF!P73+TO_GW!P73+TO_RPI!P73+TO_PF!P73+TO_BKBPB!P73+TO_CL!P73+TO_BNG!P73+TO_LBB!P73+TO_CPP!P73+TO_GTL!P73+TO_NSP!P73</f>
        <v>0</v>
      </c>
      <c r="Q73" s="10">
        <f>TO_EHG!Q73+TO_CO!Q73+TO_BF!Q73+TO_GW!Q73+TO_RPI!Q73+TO_PF!Q73+TO_BKBPB!Q73+TO_CL!Q73+TO_BNG!Q73+TO_LBB!Q73+TO_CPP!Q73+TO_GTL!Q73+TO_NSP!Q73</f>
        <v>0</v>
      </c>
      <c r="R73" s="10">
        <f>TO_EHG!R73+TO_CO!R73+TO_BF!R73+TO_GW!R73+TO_RPI!R73+TO_PF!R73+TO_BKBPB!R73+TO_CL!R73+TO_BNG!R73+TO_LBB!R73+TO_CPP!R73+TO_GTL!R73+TO_NSP!R73</f>
        <v>0</v>
      </c>
      <c r="S73" s="10">
        <f>TO_EHG!S73+TO_CO!S73+TO_BF!S73+TO_GW!S73+TO_RPI!S73+TO_PF!S73+TO_BKBPB!S73+TO_CL!S73+TO_BNG!S73+TO_LBB!S73+TO_CPP!S73+TO_GTL!S73+TO_NSP!S73</f>
        <v>0</v>
      </c>
      <c r="T73" s="10">
        <f>TO_EHG!T73+TO_CO!T73+TO_BF!T73+TO_GW!T73+TO_RPI!T73+TO_PF!T73+TO_BKBPB!T73+TO_CL!T73+TO_BNG!T73+TO_LBB!T73+TO_CPP!T73+TO_GTL!T73+TO_NSP!T73</f>
        <v>0</v>
      </c>
      <c r="U73" s="10">
        <f>TO_EHG!U73+TO_CO!U73+TO_BF!U73+TO_GW!U73+TO_RPI!U73+TO_PF!U73+TO_BKBPB!U73+TO_CL!U73+TO_BNG!U73+TO_LBB!U73+TO_CPP!U73+TO_GTL!U73+TO_NSP!U73</f>
        <v>0</v>
      </c>
      <c r="V73" s="10">
        <f>TO_EHG!V73+TO_CO!V73+TO_BF!V73+TO_GW!V73+TO_RPI!V73+TO_PF!V73+TO_BKBPB!V73+TO_CL!V73+TO_BNG!V73+TO_LBB!V73+TO_CPP!V73+TO_GTL!V73+TO_NSP!V73</f>
        <v>0</v>
      </c>
      <c r="W73" s="10">
        <f>TO_EHG!W73+TO_CO!W73+TO_BF!W73+TO_GW!W73+TO_RPI!W73+TO_PF!W73+TO_BKBPB!W73+TO_CL!W73+TO_BNG!W73+TO_LBB!W73+TO_CPP!W73+TO_GTL!W73+TO_NSP!W73</f>
        <v>0</v>
      </c>
      <c r="X73" s="10">
        <f>TO_EHG!X73+TO_CO!X73+TO_BF!X73+TO_GW!X73+TO_RPI!X73+TO_PF!X73+TO_BKBPB!X73+TO_CL!X73+TO_BNG!X73+TO_LBB!X73+TO_CPP!X73+TO_GTL!X73+TO_NSP!X73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TO_EHG!C74+TO_CO!C74+TO_BF!C74+TO_GW!C74+TO_RPI!C74+TO_PF!C74+TO_BKBPB!C74+TO_CL!C74+TO_BNG!C74+TO_LBB!C74+TO_CPP!C74+TO_GTL!C74+TO_NSP!C74</f>
        <v>0</v>
      </c>
      <c r="D74" s="37">
        <f>TO_EHG!D74+TO_CO!D74+TO_BF!D74+TO_GW!D74+TO_RPI!D74+TO_PF!D74+TO_BKBPB!D74+TO_CL!D74+TO_BNG!D74+TO_LBB!D74+TO_CPP!D74+TO_GTL!D74+TO_NSP!D74</f>
        <v>0</v>
      </c>
      <c r="E74" s="37">
        <f>TO_EHG!E74+TO_CO!E74+TO_BF!E74+TO_GW!E74+TO_RPI!E74+TO_PF!E74+TO_BKBPB!E74+TO_CL!E74+TO_BNG!E74+TO_LBB!E74+TO_CPP!E74+TO_GTL!E74+TO_NSP!E74</f>
        <v>0</v>
      </c>
      <c r="F74" s="37">
        <f>TO_EHG!F74+TO_CO!F74+TO_BF!F74+TO_GW!F74+TO_RPI!F74+TO_PF!F74+TO_BKBPB!F74+TO_CL!F74+TO_BNG!F74+TO_LBB!F74+TO_CPP!F74+TO_GTL!F74+TO_NSP!F74</f>
        <v>0</v>
      </c>
      <c r="G74" s="37">
        <f>TO_EHG!G74+TO_CO!G74+TO_BF!G74+TO_GW!G74+TO_RPI!G74+TO_PF!G74+TO_BKBPB!G74+TO_CL!G74+TO_BNG!G74+TO_LBB!G74+TO_CPP!G74+TO_GTL!G74+TO_NSP!G74</f>
        <v>0</v>
      </c>
      <c r="H74" s="37">
        <f>TO_EHG!H74+TO_CO!H74+TO_BF!H74+TO_GW!H74+TO_RPI!H74+TO_PF!H74+TO_BKBPB!H74+TO_CL!H74+TO_BNG!H74+TO_LBB!H74+TO_CPP!H74+TO_GTL!H74+TO_NSP!H74</f>
        <v>0</v>
      </c>
      <c r="I74" s="37">
        <f>TO_EHG!I74+TO_CO!I74+TO_BF!I74+TO_GW!I74+TO_RPI!I74+TO_PF!I74+TO_BKBPB!I74+TO_CL!I74+TO_BNG!I74+TO_LBB!I74+TO_CPP!I74+TO_GTL!I74+TO_NSP!I74</f>
        <v>0</v>
      </c>
      <c r="J74" s="37">
        <f>TO_EHG!J74+TO_CO!J74+TO_BF!J74+TO_GW!J74+TO_RPI!J74+TO_PF!J74+TO_BKBPB!J74+TO_CL!J74+TO_BNG!J74+TO_LBB!J74+TO_CPP!J74+TO_GTL!J74+TO_NSP!J74</f>
        <v>0</v>
      </c>
      <c r="K74" s="37">
        <f>TO_EHG!K74+TO_CO!K74+TO_BF!K74+TO_GW!K74+TO_RPI!K74+TO_PF!K74+TO_BKBPB!K74+TO_CL!K74+TO_BNG!K74+TO_LBB!K74+TO_CPP!K74+TO_GTL!K74+TO_NSP!K74</f>
        <v>0</v>
      </c>
      <c r="L74" s="37">
        <f>TO_EHG!L74+TO_CO!L74+TO_BF!L74+TO_GW!L74+TO_RPI!L74+TO_PF!L74+TO_BKBPB!L74+TO_CL!L74+TO_BNG!L74+TO_LBB!L74+TO_CPP!L74+TO_GTL!L74+TO_NSP!L74</f>
        <v>0</v>
      </c>
      <c r="M74" s="37">
        <f>TO_EHG!M74+TO_CO!M74+TO_BF!M74+TO_GW!M74+TO_RPI!M74+TO_PF!M74+TO_BKBPB!M74+TO_CL!M74+TO_BNG!M74+TO_LBB!M74+TO_CPP!M74+TO_GTL!M74+TO_NSP!M74</f>
        <v>0</v>
      </c>
      <c r="N74" s="37">
        <f>TO_EHG!N74+TO_CO!N74+TO_BF!N74+TO_GW!N74+TO_RPI!N74+TO_PF!N74+TO_BKBPB!N74+TO_CL!N74+TO_BNG!N74+TO_LBB!N74+TO_CPP!N74+TO_GTL!N74+TO_NSP!N74</f>
        <v>0</v>
      </c>
      <c r="O74" s="37">
        <f>TO_EHG!O74+TO_CO!O74+TO_BF!O74+TO_GW!O74+TO_RPI!O74+TO_PF!O74+TO_BKBPB!O74+TO_CL!O74+TO_BNG!O74+TO_LBB!O74+TO_CPP!O74+TO_GTL!O74+TO_NSP!O74</f>
        <v>0</v>
      </c>
      <c r="P74" s="37">
        <f>TO_EHG!P74+TO_CO!P74+TO_BF!P74+TO_GW!P74+TO_RPI!P74+TO_PF!P74+TO_BKBPB!P74+TO_CL!P74+TO_BNG!P74+TO_LBB!P74+TO_CPP!P74+TO_GTL!P74+TO_NSP!P74</f>
        <v>0</v>
      </c>
      <c r="Q74" s="37">
        <f>TO_EHG!Q74+TO_CO!Q74+TO_BF!Q74+TO_GW!Q74+TO_RPI!Q74+TO_PF!Q74+TO_BKBPB!Q74+TO_CL!Q74+TO_BNG!Q74+TO_LBB!Q74+TO_CPP!Q74+TO_GTL!Q74+TO_NSP!Q74</f>
        <v>0</v>
      </c>
      <c r="R74" s="37">
        <f>TO_EHG!R74+TO_CO!R74+TO_BF!R74+TO_GW!R74+TO_RPI!R74+TO_PF!R74+TO_BKBPB!R74+TO_CL!R74+TO_BNG!R74+TO_LBB!R74+TO_CPP!R74+TO_GTL!R74+TO_NSP!R74</f>
        <v>0</v>
      </c>
      <c r="S74" s="37">
        <f>TO_EHG!S74+TO_CO!S74+TO_BF!S74+TO_GW!S74+TO_RPI!S74+TO_PF!S74+TO_BKBPB!S74+TO_CL!S74+TO_BNG!S74+TO_LBB!S74+TO_CPP!S74+TO_GTL!S74+TO_NSP!S74</f>
        <v>0</v>
      </c>
      <c r="T74" s="37">
        <f>TO_EHG!T74+TO_CO!T74+TO_BF!T74+TO_GW!T74+TO_RPI!T74+TO_PF!T74+TO_BKBPB!T74+TO_CL!T74+TO_BNG!T74+TO_LBB!T74+TO_CPP!T74+TO_GTL!T74+TO_NSP!T74</f>
        <v>0</v>
      </c>
      <c r="U74" s="37">
        <f>TO_EHG!U74+TO_CO!U74+TO_BF!U74+TO_GW!U74+TO_RPI!U74+TO_PF!U74+TO_BKBPB!U74+TO_CL!U74+TO_BNG!U74+TO_LBB!U74+TO_CPP!U74+TO_GTL!U74+TO_NSP!U74</f>
        <v>0</v>
      </c>
      <c r="V74" s="37">
        <f>TO_EHG!V74+TO_CO!V74+TO_BF!V74+TO_GW!V74+TO_RPI!V74+TO_PF!V74+TO_BKBPB!V74+TO_CL!V74+TO_BNG!V74+TO_LBB!V74+TO_CPP!V74+TO_GTL!V74+TO_NSP!V74</f>
        <v>0</v>
      </c>
      <c r="W74" s="37">
        <f>TO_EHG!W74+TO_CO!W74+TO_BF!W74+TO_GW!W74+TO_RPI!W74+TO_PF!W74+TO_BKBPB!W74+TO_CL!W74+TO_BNG!W74+TO_LBB!W74+TO_CPP!W74+TO_GTL!W74+TO_NSP!W74</f>
        <v>0</v>
      </c>
      <c r="X74" s="37">
        <f>TO_EHG!X74+TO_CO!X74+TO_BF!X74+TO_GW!X74+TO_RPI!X74+TO_PF!X74+TO_BKBPB!X74+TO_CL!X74+TO_BNG!X74+TO_LBB!X74+TO_CPP!X74+TO_GTL!X74+TO_NSP!X74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TO_EHG!C75+TO_CO!C75+TO_BF!C75+TO_GW!C75+TO_RPI!C75+TO_PF!C75+TO_BKBPB!C75+TO_CL!C75+TO_BNG!C75+TO_LBB!C75+TO_CPP!C75+TO_GTL!C75+TO_NSP!C75</f>
        <v>4260.1509028374894</v>
      </c>
      <c r="D75" s="37">
        <f>TO_EHG!D75+TO_CO!D75+TO_BF!D75+TO_GW!D75+TO_RPI!D75+TO_PF!D75+TO_BKBPB!D75+TO_CL!D75+TO_BNG!D75+TO_LBB!D75+TO_CPP!D75+TO_GTL!D75+TO_NSP!D75</f>
        <v>4180.1613929492687</v>
      </c>
      <c r="E75" s="37">
        <f>TO_EHG!E75+TO_CO!E75+TO_BF!E75+TO_GW!E75+TO_RPI!E75+TO_PF!E75+TO_BKBPB!E75+TO_CL!E75+TO_BNG!E75+TO_LBB!E75+TO_CPP!E75+TO_GTL!E75+TO_NSP!E75</f>
        <v>3556.4871023215819</v>
      </c>
      <c r="F75" s="37">
        <f>TO_EHG!F75+TO_CO!F75+TO_BF!F75+TO_GW!F75+TO_RPI!F75+TO_PF!F75+TO_BKBPB!F75+TO_CL!F75+TO_BNG!F75+TO_LBB!F75+TO_CPP!F75+TO_GTL!F75+TO_NSP!F75</f>
        <v>3466.8481513327597</v>
      </c>
      <c r="G75" s="37">
        <f>TO_EHG!G75+TO_CO!G75+TO_BF!G75+TO_GW!G75+TO_RPI!G75+TO_PF!G75+TO_BKBPB!G75+TO_CL!G75+TO_BNG!G75+TO_LBB!G75+TO_CPP!G75+TO_GTL!G75+TO_NSP!G75</f>
        <v>3075.5230438521075</v>
      </c>
      <c r="H75" s="37">
        <f>TO_EHG!H75+TO_CO!H75+TO_BF!H75+TO_GW!H75+TO_RPI!H75+TO_PF!H75+TO_BKBPB!H75+TO_CL!H75+TO_BNG!H75+TO_LBB!H75+TO_CPP!H75+TO_GTL!H75+TO_NSP!H75</f>
        <v>2908.6892519346516</v>
      </c>
      <c r="I75" s="37">
        <f>TO_EHG!I75+TO_CO!I75+TO_BF!I75+TO_GW!I75+TO_RPI!I75+TO_PF!I75+TO_BKBPB!I75+TO_CL!I75+TO_BNG!I75+TO_LBB!I75+TO_CPP!I75+TO_GTL!I75+TO_NSP!I75</f>
        <v>2720.6458297506447</v>
      </c>
      <c r="J75" s="37">
        <f>TO_EHG!J75+TO_CO!J75+TO_BF!J75+TO_GW!J75+TO_RPI!J75+TO_PF!J75+TO_BKBPB!J75+TO_CL!J75+TO_BNG!J75+TO_LBB!J75+TO_CPP!J75+TO_GTL!J75+TO_NSP!J75</f>
        <v>2429.5404987102324</v>
      </c>
      <c r="K75" s="37">
        <f>TO_EHG!K75+TO_CO!K75+TO_BF!K75+TO_GW!K75+TO_RPI!K75+TO_PF!K75+TO_BKBPB!K75+TO_CL!K75+TO_BNG!K75+TO_LBB!K75+TO_CPP!K75+TO_GTL!K75+TO_NSP!K75</f>
        <v>2317.4739466895962</v>
      </c>
      <c r="L75" s="37">
        <f>TO_EHG!L75+TO_CO!L75+TO_BF!L75+TO_GW!L75+TO_RPI!L75+TO_PF!L75+TO_BKBPB!L75+TO_CL!L75+TO_BNG!L75+TO_LBB!L75+TO_CPP!L75+TO_GTL!L75+TO_NSP!L75</f>
        <v>2166.1889079965604</v>
      </c>
      <c r="M75" s="37">
        <f>TO_EHG!M75+TO_CO!M75+TO_BF!M75+TO_GW!M75+TO_RPI!M75+TO_PF!M75+TO_BKBPB!M75+TO_CL!M75+TO_BNG!M75+TO_LBB!M75+TO_CPP!M75+TO_GTL!M75+TO_NSP!M75</f>
        <v>2212.668443680137</v>
      </c>
      <c r="N75" s="37">
        <f>TO_EHG!N75+TO_CO!N75+TO_BF!N75+TO_GW!N75+TO_RPI!N75+TO_PF!N75+TO_BKBPB!N75+TO_CL!N75+TO_BNG!N75+TO_LBB!N75+TO_CPP!N75+TO_GTL!N75+TO_NSP!N75</f>
        <v>2172.2556319862429</v>
      </c>
      <c r="O75" s="37">
        <f>TO_EHG!O75+TO_CO!O75+TO_BF!O75+TO_GW!O75+TO_RPI!O75+TO_PF!O75+TO_BKBPB!O75+TO_CL!O75+TO_BNG!O75+TO_LBB!O75+TO_CPP!O75+TO_GTL!O75+TO_NSP!O75</f>
        <v>1968.2812553740323</v>
      </c>
      <c r="P75" s="37">
        <f>TO_EHG!P75+TO_CO!P75+TO_BF!P75+TO_GW!P75+TO_RPI!P75+TO_PF!P75+TO_BKBPB!P75+TO_CL!P75+TO_BNG!P75+TO_LBB!P75+TO_CPP!P75+TO_GTL!P75+TO_NSP!P75</f>
        <v>1878.4275150472918</v>
      </c>
      <c r="Q75" s="37">
        <f>TO_EHG!Q75+TO_CO!Q75+TO_BF!Q75+TO_GW!Q75+TO_RPI!Q75+TO_PF!Q75+TO_BKBPB!Q75+TO_CL!Q75+TO_BNG!Q75+TO_LBB!Q75+TO_CPP!Q75+TO_GTL!Q75+TO_NSP!Q75</f>
        <v>1725.0883061049008</v>
      </c>
      <c r="R75" s="37">
        <f>TO_EHG!R75+TO_CO!R75+TO_BF!R75+TO_GW!R75+TO_RPI!R75+TO_PF!R75+TO_BKBPB!R75+TO_CL!R75+TO_BNG!R75+TO_LBB!R75+TO_CPP!R75+TO_GTL!R75+TO_NSP!R75</f>
        <v>1693.7279449699058</v>
      </c>
      <c r="S75" s="37">
        <f>TO_EHG!S75+TO_CO!S75+TO_BF!S75+TO_GW!S75+TO_RPI!S75+TO_PF!S75+TO_BKBPB!S75+TO_CL!S75+TO_BNG!S75+TO_LBB!S75+TO_CPP!S75+TO_GTL!S75+TO_NSP!S75</f>
        <v>1698.6958727429069</v>
      </c>
      <c r="T75" s="37">
        <f>TO_EHG!T75+TO_CO!T75+TO_BF!T75+TO_GW!T75+TO_RPI!T75+TO_PF!T75+TO_BKBPB!T75+TO_CL!T75+TO_BNG!T75+TO_LBB!T75+TO_CPP!T75+TO_GTL!T75+TO_NSP!T75</f>
        <v>1648.7852966466032</v>
      </c>
      <c r="U75" s="37">
        <f>TO_EHG!U75+TO_CO!U75+TO_BF!U75+TO_GW!U75+TO_RPI!U75+TO_PF!U75+TO_BKBPB!U75+TO_CL!U75+TO_BNG!U75+TO_LBB!U75+TO_CPP!U75+TO_GTL!U75+TO_NSP!U75</f>
        <v>1597.9037833190027</v>
      </c>
      <c r="V75" s="37">
        <f>TO_EHG!V75+TO_CO!V75+TO_BF!V75+TO_GW!V75+TO_RPI!V75+TO_PF!V75+TO_BKBPB!V75+TO_CL!V75+TO_BNG!V75+TO_LBB!V75+TO_CPP!V75+TO_GTL!V75+TO_NSP!V75</f>
        <v>1377.4554600171964</v>
      </c>
      <c r="W75" s="37">
        <f>TO_EHG!W75+TO_CO!W75+TO_BF!W75+TO_GW!W75+TO_RPI!W75+TO_PF!W75+TO_BKBPB!W75+TO_CL!W75+TO_BNG!W75+TO_LBB!W75+TO_CPP!W75+TO_GTL!W75+TO_NSP!W75</f>
        <v>1294.1895098882203</v>
      </c>
      <c r="X75" s="37">
        <f>TO_EHG!X75+TO_CO!X75+TO_BF!X75+TO_GW!X75+TO_RPI!X75+TO_PF!X75+TO_BKBPB!X75+TO_CL!X75+TO_BNG!X75+TO_LBB!X75+TO_CPP!X75+TO_GTL!X75+TO_NSP!X75</f>
        <v>1319.2572656921757</v>
      </c>
    </row>
    <row r="76" spans="1:24" ht="11.25" customHeight="1" x14ac:dyDescent="0.2">
      <c r="A76" s="38" t="s">
        <v>139</v>
      </c>
      <c r="B76" s="39" t="s">
        <v>140</v>
      </c>
      <c r="C76" s="40">
        <f>TO_EHG!C76+TO_CO!C76+TO_BF!C76+TO_GW!C76+TO_RPI!C76+TO_PF!C76+TO_BKBPB!C76+TO_CL!C76+TO_BNG!C76+TO_LBB!C76+TO_CPP!C76+TO_GTL!C76+TO_NSP!C76</f>
        <v>4433.3619948409278</v>
      </c>
      <c r="D76" s="40">
        <f>TO_EHG!D76+TO_CO!D76+TO_BF!D76+TO_GW!D76+TO_RPI!D76+TO_PF!D76+TO_BKBPB!D76+TO_CL!D76+TO_BNG!D76+TO_LBB!D76+TO_CPP!D76+TO_GTL!D76+TO_NSP!D76</f>
        <v>4603.6973344797934</v>
      </c>
      <c r="E76" s="40">
        <f>TO_EHG!E76+TO_CO!E76+TO_BF!E76+TO_GW!E76+TO_RPI!E76+TO_PF!E76+TO_BKBPB!E76+TO_CL!E76+TO_BNG!E76+TO_LBB!E76+TO_CPP!E76+TO_GTL!E76+TO_NSP!E76</f>
        <v>4679.1057609630252</v>
      </c>
      <c r="F76" s="40">
        <f>TO_EHG!F76+TO_CO!F76+TO_BF!F76+TO_GW!F76+TO_RPI!F76+TO_PF!F76+TO_BKBPB!F76+TO_CL!F76+TO_BNG!F76+TO_LBB!F76+TO_CPP!F76+TO_GTL!F76+TO_NSP!F76</f>
        <v>4715.477214101461</v>
      </c>
      <c r="G76" s="40">
        <f>TO_EHG!G76+TO_CO!G76+TO_BF!G76+TO_GW!G76+TO_RPI!G76+TO_PF!G76+TO_BKBPB!G76+TO_CL!G76+TO_BNG!G76+TO_LBB!G76+TO_CPP!G76+TO_GTL!G76+TO_NSP!G76</f>
        <v>4858.0441100601893</v>
      </c>
      <c r="H76" s="40">
        <f>TO_EHG!H76+TO_CO!H76+TO_BF!H76+TO_GW!H76+TO_RPI!H76+TO_PF!H76+TO_BKBPB!H76+TO_CL!H76+TO_BNG!H76+TO_LBB!H76+TO_CPP!H76+TO_GTL!H76+TO_NSP!H76</f>
        <v>5108.6053310404131</v>
      </c>
      <c r="I76" s="40">
        <f>TO_EHG!I76+TO_CO!I76+TO_BF!I76+TO_GW!I76+TO_RPI!I76+TO_PF!I76+TO_BKBPB!I76+TO_CL!I76+TO_BNG!I76+TO_LBB!I76+TO_CPP!I76+TO_GTL!I76+TO_NSP!I76</f>
        <v>5391.0018916595018</v>
      </c>
      <c r="J76" s="40">
        <f>TO_EHG!J76+TO_CO!J76+TO_BF!J76+TO_GW!J76+TO_RPI!J76+TO_PF!J76+TO_BKBPB!J76+TO_CL!J76+TO_BNG!J76+TO_LBB!J76+TO_CPP!J76+TO_GTL!J76+TO_NSP!J76</f>
        <v>5302.9650042992262</v>
      </c>
      <c r="K76" s="40">
        <f>TO_EHG!K76+TO_CO!K76+TO_BF!K76+TO_GW!K76+TO_RPI!K76+TO_PF!K76+TO_BKBPB!K76+TO_CL!K76+TO_BNG!K76+TO_LBB!K76+TO_CPP!K76+TO_GTL!K76+TO_NSP!K76</f>
        <v>5585.2637145313838</v>
      </c>
      <c r="L76" s="40">
        <f>TO_EHG!L76+TO_CO!L76+TO_BF!L76+TO_GW!L76+TO_RPI!L76+TO_PF!L76+TO_BKBPB!L76+TO_CL!L76+TO_BNG!L76+TO_LBB!L76+TO_CPP!L76+TO_GTL!L76+TO_NSP!L76</f>
        <v>4988.3189165950134</v>
      </c>
      <c r="M76" s="40">
        <f>TO_EHG!M76+TO_CO!M76+TO_BF!M76+TO_GW!M76+TO_RPI!M76+TO_PF!M76+TO_BKBPB!M76+TO_CL!M76+TO_BNG!M76+TO_LBB!M76+TO_CPP!M76+TO_GTL!M76+TO_NSP!M76</f>
        <v>5243.2378331900263</v>
      </c>
      <c r="N76" s="40">
        <f>TO_EHG!N76+TO_CO!N76+TO_BF!N76+TO_GW!N76+TO_RPI!N76+TO_PF!N76+TO_BKBPB!N76+TO_CL!N76+TO_BNG!N76+TO_LBB!N76+TO_CPP!N76+TO_GTL!N76+TO_NSP!N76</f>
        <v>5349.5249355116093</v>
      </c>
      <c r="O76" s="40">
        <f>TO_EHG!O76+TO_CO!O76+TO_BF!O76+TO_GW!O76+TO_RPI!O76+TO_PF!O76+TO_BKBPB!O76+TO_CL!O76+TO_BNG!O76+TO_LBB!O76+TO_CPP!O76+TO_GTL!O76+TO_NSP!O76</f>
        <v>5076.9437661220973</v>
      </c>
      <c r="P76" s="40">
        <f>TO_EHG!P76+TO_CO!P76+TO_BF!P76+TO_GW!P76+TO_RPI!P76+TO_PF!P76+TO_BKBPB!P76+TO_CL!P76+TO_BNG!P76+TO_LBB!P76+TO_CPP!P76+TO_GTL!P76+TO_NSP!P76</f>
        <v>5063.3060189165926</v>
      </c>
      <c r="Q76" s="40">
        <f>TO_EHG!Q76+TO_CO!Q76+TO_BF!Q76+TO_GW!Q76+TO_RPI!Q76+TO_PF!Q76+TO_BKBPB!Q76+TO_CL!Q76+TO_BNG!Q76+TO_LBB!Q76+TO_CPP!Q76+TO_GTL!Q76+TO_NSP!Q76</f>
        <v>5647.0010318142731</v>
      </c>
      <c r="R76" s="40">
        <f>TO_EHG!R76+TO_CO!R76+TO_BF!R76+TO_GW!R76+TO_RPI!R76+TO_PF!R76+TO_BKBPB!R76+TO_CL!R76+TO_BNG!R76+TO_LBB!R76+TO_CPP!R76+TO_GTL!R76+TO_NSP!R76</f>
        <v>5700.3380911435934</v>
      </c>
      <c r="S76" s="40">
        <f>TO_EHG!S76+TO_CO!S76+TO_BF!S76+TO_GW!S76+TO_RPI!S76+TO_PF!S76+TO_BKBPB!S76+TO_CL!S76+TO_BNG!S76+TO_LBB!S76+TO_CPP!S76+TO_GTL!S76+TO_NSP!S76</f>
        <v>5597.8540842648326</v>
      </c>
      <c r="T76" s="40">
        <f>TO_EHG!T76+TO_CO!T76+TO_BF!T76+TO_GW!T76+TO_RPI!T76+TO_PF!T76+TO_BKBPB!T76+TO_CL!T76+TO_BNG!T76+TO_LBB!T76+TO_CPP!T76+TO_GTL!T76+TO_NSP!T76</f>
        <v>5528.4625107480633</v>
      </c>
      <c r="U76" s="40">
        <f>TO_EHG!U76+TO_CO!U76+TO_BF!U76+TO_GW!U76+TO_RPI!U76+TO_PF!U76+TO_BKBPB!U76+TO_CL!U76+TO_BNG!U76+TO_LBB!U76+TO_CPP!U76+TO_GTL!U76+TO_NSP!U76</f>
        <v>5578.3717970765247</v>
      </c>
      <c r="V76" s="40">
        <f>TO_EHG!V76+TO_CO!V76+TO_BF!V76+TO_GW!V76+TO_RPI!V76+TO_PF!V76+TO_BKBPB!V76+TO_CL!V76+TO_BNG!V76+TO_LBB!V76+TO_CPP!V76+TO_GTL!V76+TO_NSP!V76</f>
        <v>5126.6384350816843</v>
      </c>
      <c r="W76" s="40">
        <f>TO_EHG!W76+TO_CO!W76+TO_BF!W76+TO_GW!W76+TO_RPI!W76+TO_PF!W76+TO_BKBPB!W76+TO_CL!W76+TO_BNG!W76+TO_LBB!W76+TO_CPP!W76+TO_GTL!W76+TO_NSP!W76</f>
        <v>4809.5358555460034</v>
      </c>
      <c r="X76" s="40">
        <f>TO_EHG!X76+TO_CO!X76+TO_BF!X76+TO_GW!X76+TO_RPI!X76+TO_PF!X76+TO_BKBPB!X76+TO_CL!X76+TO_BNG!X76+TO_LBB!X76+TO_CPP!X76+TO_GTL!X76+TO_NSP!X76</f>
        <v>5113.5222699914029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206</v>
      </c>
      <c r="B1" s="4" t="s">
        <v>303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8693.5128976784181</v>
      </c>
      <c r="D2" s="31">
        <f t="shared" ref="D2:W2" si="1">SUM(D3,D17,D22,D25,D26,D51,D52,D71,D74,D75,D76)</f>
        <v>8783.8587274290621</v>
      </c>
      <c r="E2" s="31">
        <f t="shared" si="1"/>
        <v>8235.592863284608</v>
      </c>
      <c r="F2" s="31">
        <f t="shared" si="1"/>
        <v>8182.3253654342207</v>
      </c>
      <c r="G2" s="31">
        <f t="shared" si="1"/>
        <v>7933.5671539122968</v>
      </c>
      <c r="H2" s="31">
        <f t="shared" si="1"/>
        <v>8017.2945829750643</v>
      </c>
      <c r="I2" s="31">
        <f t="shared" si="1"/>
        <v>8111.6477214101469</v>
      </c>
      <c r="J2" s="31">
        <f t="shared" si="1"/>
        <v>7732.5055030094591</v>
      </c>
      <c r="K2" s="31">
        <f t="shared" si="1"/>
        <v>7902.73766122098</v>
      </c>
      <c r="L2" s="31">
        <f t="shared" si="1"/>
        <v>7154.5078245915738</v>
      </c>
      <c r="M2" s="31">
        <f t="shared" si="1"/>
        <v>7455.9062768701633</v>
      </c>
      <c r="N2" s="31">
        <f t="shared" si="1"/>
        <v>7521.7805674978517</v>
      </c>
      <c r="O2" s="31">
        <f t="shared" si="1"/>
        <v>7045.2250214961296</v>
      </c>
      <c r="P2" s="31">
        <f t="shared" si="1"/>
        <v>6941.7335339638848</v>
      </c>
      <c r="Q2" s="31">
        <f t="shared" si="1"/>
        <v>7372.0893379191739</v>
      </c>
      <c r="R2" s="31">
        <f t="shared" si="1"/>
        <v>7394.0660361134996</v>
      </c>
      <c r="S2" s="31">
        <f t="shared" si="1"/>
        <v>7296.5499570077391</v>
      </c>
      <c r="T2" s="31">
        <f t="shared" si="1"/>
        <v>7177.2478073946668</v>
      </c>
      <c r="U2" s="31">
        <f t="shared" si="1"/>
        <v>7176.2755803955279</v>
      </c>
      <c r="V2" s="31">
        <f t="shared" si="1"/>
        <v>6504.0938950988802</v>
      </c>
      <c r="W2" s="31">
        <f t="shared" si="1"/>
        <v>6103.7253654342239</v>
      </c>
      <c r="X2" s="31">
        <f t="shared" ref="X2" si="2">SUM(X3,X17,X22,X25,X26,X51,X52,X71,X74,X75,X76)</f>
        <v>6432.7795356835786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TO_EHG_E!C5+TO_EHG_CHP!C5+TO_EHG_H!C5+TO_EHG_EDHP!C5+TO_EHG_EB!C5+TO_EHG_PH!C5</f>
        <v>0</v>
      </c>
      <c r="D5" s="10">
        <f>TO_EHG_E!D5+TO_EHG_CHP!D5+TO_EHG_H!D5+TO_EHG_EDHP!D5+TO_EHG_EB!D5+TO_EHG_PH!D5</f>
        <v>0</v>
      </c>
      <c r="E5" s="10">
        <f>TO_EHG_E!E5+TO_EHG_CHP!E5+TO_EHG_H!E5+TO_EHG_EDHP!E5+TO_EHG_EB!E5+TO_EHG_PH!E5</f>
        <v>0</v>
      </c>
      <c r="F5" s="10">
        <f>TO_EHG_E!F5+TO_EHG_CHP!F5+TO_EHG_H!F5+TO_EHG_EDHP!F5+TO_EHG_EB!F5+TO_EHG_PH!F5</f>
        <v>0</v>
      </c>
      <c r="G5" s="10">
        <f>TO_EHG_E!G5+TO_EHG_CHP!G5+TO_EHG_H!G5+TO_EHG_EDHP!G5+TO_EHG_EB!G5+TO_EHG_PH!G5</f>
        <v>0</v>
      </c>
      <c r="H5" s="10">
        <f>TO_EHG_E!H5+TO_EHG_CHP!H5+TO_EHG_H!H5+TO_EHG_EDHP!H5+TO_EHG_EB!H5+TO_EHG_PH!H5</f>
        <v>0</v>
      </c>
      <c r="I5" s="10">
        <f>TO_EHG_E!I5+TO_EHG_CHP!I5+TO_EHG_H!I5+TO_EHG_EDHP!I5+TO_EHG_EB!I5+TO_EHG_PH!I5</f>
        <v>0</v>
      </c>
      <c r="J5" s="10">
        <f>TO_EHG_E!J5+TO_EHG_CHP!J5+TO_EHG_H!J5+TO_EHG_EDHP!J5+TO_EHG_EB!J5+TO_EHG_PH!J5</f>
        <v>0</v>
      </c>
      <c r="K5" s="10">
        <f>TO_EHG_E!K5+TO_EHG_CHP!K5+TO_EHG_H!K5+TO_EHG_EDHP!K5+TO_EHG_EB!K5+TO_EHG_PH!K5</f>
        <v>0</v>
      </c>
      <c r="L5" s="10">
        <f>TO_EHG_E!L5+TO_EHG_CHP!L5+TO_EHG_H!L5+TO_EHG_EDHP!L5+TO_EHG_EB!L5+TO_EHG_PH!L5</f>
        <v>0</v>
      </c>
      <c r="M5" s="10">
        <f>TO_EHG_E!M5+TO_EHG_CHP!M5+TO_EHG_H!M5+TO_EHG_EDHP!M5+TO_EHG_EB!M5+TO_EHG_PH!M5</f>
        <v>0</v>
      </c>
      <c r="N5" s="10">
        <f>TO_EHG_E!N5+TO_EHG_CHP!N5+TO_EHG_H!N5+TO_EHG_EDHP!N5+TO_EHG_EB!N5+TO_EHG_PH!N5</f>
        <v>0</v>
      </c>
      <c r="O5" s="10">
        <f>TO_EHG_E!O5+TO_EHG_CHP!O5+TO_EHG_H!O5+TO_EHG_EDHP!O5+TO_EHG_EB!O5+TO_EHG_PH!O5</f>
        <v>0</v>
      </c>
      <c r="P5" s="10">
        <f>TO_EHG_E!P5+TO_EHG_CHP!P5+TO_EHG_H!P5+TO_EHG_EDHP!P5+TO_EHG_EB!P5+TO_EHG_PH!P5</f>
        <v>0</v>
      </c>
      <c r="Q5" s="10">
        <f>TO_EHG_E!Q5+TO_EHG_CHP!Q5+TO_EHG_H!Q5+TO_EHG_EDHP!Q5+TO_EHG_EB!Q5+TO_EHG_PH!Q5</f>
        <v>0</v>
      </c>
      <c r="R5" s="10">
        <f>TO_EHG_E!R5+TO_EHG_CHP!R5+TO_EHG_H!R5+TO_EHG_EDHP!R5+TO_EHG_EB!R5+TO_EHG_PH!R5</f>
        <v>0</v>
      </c>
      <c r="S5" s="10">
        <f>TO_EHG_E!S5+TO_EHG_CHP!S5+TO_EHG_H!S5+TO_EHG_EDHP!S5+TO_EHG_EB!S5+TO_EHG_PH!S5</f>
        <v>0</v>
      </c>
      <c r="T5" s="10">
        <f>TO_EHG_E!T5+TO_EHG_CHP!T5+TO_EHG_H!T5+TO_EHG_EDHP!T5+TO_EHG_EB!T5+TO_EHG_PH!T5</f>
        <v>0</v>
      </c>
      <c r="U5" s="10">
        <f>TO_EHG_E!U5+TO_EHG_CHP!U5+TO_EHG_H!U5+TO_EHG_EDHP!U5+TO_EHG_EB!U5+TO_EHG_PH!U5</f>
        <v>0</v>
      </c>
      <c r="V5" s="10">
        <f>TO_EHG_E!V5+TO_EHG_CHP!V5+TO_EHG_H!V5+TO_EHG_EDHP!V5+TO_EHG_EB!V5+TO_EHG_PH!V5</f>
        <v>0</v>
      </c>
      <c r="W5" s="10">
        <f>TO_EHG_E!W5+TO_EHG_CHP!W5+TO_EHG_H!W5+TO_EHG_EDHP!W5+TO_EHG_EB!W5+TO_EHG_PH!W5</f>
        <v>0</v>
      </c>
      <c r="X5" s="10">
        <f>TO_EHG_E!X5+TO_EHG_CHP!X5+TO_EHG_H!X5+TO_EHG_EDHP!X5+TO_EHG_EB!X5+TO_EHG_PH!X5</f>
        <v>0</v>
      </c>
    </row>
    <row r="6" spans="1:24" ht="11.25" customHeight="1" x14ac:dyDescent="0.2">
      <c r="A6" s="41" t="s">
        <v>7</v>
      </c>
      <c r="B6" s="9" t="s">
        <v>8</v>
      </c>
      <c r="C6" s="10">
        <f>TO_EHG_E!C6+TO_EHG_CHP!C6+TO_EHG_H!C6+TO_EHG_EDHP!C6+TO_EHG_EB!C6+TO_EHG_PH!C6</f>
        <v>0</v>
      </c>
      <c r="D6" s="10">
        <f>TO_EHG_E!D6+TO_EHG_CHP!D6+TO_EHG_H!D6+TO_EHG_EDHP!D6+TO_EHG_EB!D6+TO_EHG_PH!D6</f>
        <v>0</v>
      </c>
      <c r="E6" s="10">
        <f>TO_EHG_E!E6+TO_EHG_CHP!E6+TO_EHG_H!E6+TO_EHG_EDHP!E6+TO_EHG_EB!E6+TO_EHG_PH!E6</f>
        <v>0</v>
      </c>
      <c r="F6" s="10">
        <f>TO_EHG_E!F6+TO_EHG_CHP!F6+TO_EHG_H!F6+TO_EHG_EDHP!F6+TO_EHG_EB!F6+TO_EHG_PH!F6</f>
        <v>0</v>
      </c>
      <c r="G6" s="10">
        <f>TO_EHG_E!G6+TO_EHG_CHP!G6+TO_EHG_H!G6+TO_EHG_EDHP!G6+TO_EHG_EB!G6+TO_EHG_PH!G6</f>
        <v>0</v>
      </c>
      <c r="H6" s="10">
        <f>TO_EHG_E!H6+TO_EHG_CHP!H6+TO_EHG_H!H6+TO_EHG_EDHP!H6+TO_EHG_EB!H6+TO_EHG_PH!H6</f>
        <v>0</v>
      </c>
      <c r="I6" s="10">
        <f>TO_EHG_E!I6+TO_EHG_CHP!I6+TO_EHG_H!I6+TO_EHG_EDHP!I6+TO_EHG_EB!I6+TO_EHG_PH!I6</f>
        <v>0</v>
      </c>
      <c r="J6" s="10">
        <f>TO_EHG_E!J6+TO_EHG_CHP!J6+TO_EHG_H!J6+TO_EHG_EDHP!J6+TO_EHG_EB!J6+TO_EHG_PH!J6</f>
        <v>0</v>
      </c>
      <c r="K6" s="10">
        <f>TO_EHG_E!K6+TO_EHG_CHP!K6+TO_EHG_H!K6+TO_EHG_EDHP!K6+TO_EHG_EB!K6+TO_EHG_PH!K6</f>
        <v>0</v>
      </c>
      <c r="L6" s="10">
        <f>TO_EHG_E!L6+TO_EHG_CHP!L6+TO_EHG_H!L6+TO_EHG_EDHP!L6+TO_EHG_EB!L6+TO_EHG_PH!L6</f>
        <v>0</v>
      </c>
      <c r="M6" s="10">
        <f>TO_EHG_E!M6+TO_EHG_CHP!M6+TO_EHG_H!M6+TO_EHG_EDHP!M6+TO_EHG_EB!M6+TO_EHG_PH!M6</f>
        <v>0</v>
      </c>
      <c r="N6" s="10">
        <f>TO_EHG_E!N6+TO_EHG_CHP!N6+TO_EHG_H!N6+TO_EHG_EDHP!N6+TO_EHG_EB!N6+TO_EHG_PH!N6</f>
        <v>0</v>
      </c>
      <c r="O6" s="10">
        <f>TO_EHG_E!O6+TO_EHG_CHP!O6+TO_EHG_H!O6+TO_EHG_EDHP!O6+TO_EHG_EB!O6+TO_EHG_PH!O6</f>
        <v>0</v>
      </c>
      <c r="P6" s="10">
        <f>TO_EHG_E!P6+TO_EHG_CHP!P6+TO_EHG_H!P6+TO_EHG_EDHP!P6+TO_EHG_EB!P6+TO_EHG_PH!P6</f>
        <v>0</v>
      </c>
      <c r="Q6" s="10">
        <f>TO_EHG_E!Q6+TO_EHG_CHP!Q6+TO_EHG_H!Q6+TO_EHG_EDHP!Q6+TO_EHG_EB!Q6+TO_EHG_PH!Q6</f>
        <v>0</v>
      </c>
      <c r="R6" s="10">
        <f>TO_EHG_E!R6+TO_EHG_CHP!R6+TO_EHG_H!R6+TO_EHG_EDHP!R6+TO_EHG_EB!R6+TO_EHG_PH!R6</f>
        <v>0</v>
      </c>
      <c r="S6" s="10">
        <f>TO_EHG_E!S6+TO_EHG_CHP!S6+TO_EHG_H!S6+TO_EHG_EDHP!S6+TO_EHG_EB!S6+TO_EHG_PH!S6</f>
        <v>0</v>
      </c>
      <c r="T6" s="10">
        <f>TO_EHG_E!T6+TO_EHG_CHP!T6+TO_EHG_H!T6+TO_EHG_EDHP!T6+TO_EHG_EB!T6+TO_EHG_PH!T6</f>
        <v>0</v>
      </c>
      <c r="U6" s="10">
        <f>TO_EHG_E!U6+TO_EHG_CHP!U6+TO_EHG_H!U6+TO_EHG_EDHP!U6+TO_EHG_EB!U6+TO_EHG_PH!U6</f>
        <v>0</v>
      </c>
      <c r="V6" s="10">
        <f>TO_EHG_E!V6+TO_EHG_CHP!V6+TO_EHG_H!V6+TO_EHG_EDHP!V6+TO_EHG_EB!V6+TO_EHG_PH!V6</f>
        <v>0</v>
      </c>
      <c r="W6" s="10">
        <f>TO_EHG_E!W6+TO_EHG_CHP!W6+TO_EHG_H!W6+TO_EHG_EDHP!W6+TO_EHG_EB!W6+TO_EHG_PH!W6</f>
        <v>0</v>
      </c>
      <c r="X6" s="10">
        <f>TO_EHG_E!X6+TO_EHG_CHP!X6+TO_EHG_H!X6+TO_EHG_EDHP!X6+TO_EHG_EB!X6+TO_EHG_PH!X6</f>
        <v>0</v>
      </c>
    </row>
    <row r="7" spans="1:24" ht="11.25" customHeight="1" x14ac:dyDescent="0.2">
      <c r="A7" s="41" t="s">
        <v>9</v>
      </c>
      <c r="B7" s="9" t="s">
        <v>10</v>
      </c>
      <c r="C7" s="10">
        <f>TO_EHG_E!C7+TO_EHG_CHP!C7+TO_EHG_H!C7+TO_EHG_EDHP!C7+TO_EHG_EB!C7+TO_EHG_PH!C7</f>
        <v>0</v>
      </c>
      <c r="D7" s="10">
        <f>TO_EHG_E!D7+TO_EHG_CHP!D7+TO_EHG_H!D7+TO_EHG_EDHP!D7+TO_EHG_EB!D7+TO_EHG_PH!D7</f>
        <v>0</v>
      </c>
      <c r="E7" s="10">
        <f>TO_EHG_E!E7+TO_EHG_CHP!E7+TO_EHG_H!E7+TO_EHG_EDHP!E7+TO_EHG_EB!E7+TO_EHG_PH!E7</f>
        <v>0</v>
      </c>
      <c r="F7" s="10">
        <f>TO_EHG_E!F7+TO_EHG_CHP!F7+TO_EHG_H!F7+TO_EHG_EDHP!F7+TO_EHG_EB!F7+TO_EHG_PH!F7</f>
        <v>0</v>
      </c>
      <c r="G7" s="10">
        <f>TO_EHG_E!G7+TO_EHG_CHP!G7+TO_EHG_H!G7+TO_EHG_EDHP!G7+TO_EHG_EB!G7+TO_EHG_PH!G7</f>
        <v>0</v>
      </c>
      <c r="H7" s="10">
        <f>TO_EHG_E!H7+TO_EHG_CHP!H7+TO_EHG_H!H7+TO_EHG_EDHP!H7+TO_EHG_EB!H7+TO_EHG_PH!H7</f>
        <v>0</v>
      </c>
      <c r="I7" s="10">
        <f>TO_EHG_E!I7+TO_EHG_CHP!I7+TO_EHG_H!I7+TO_EHG_EDHP!I7+TO_EHG_EB!I7+TO_EHG_PH!I7</f>
        <v>0</v>
      </c>
      <c r="J7" s="10">
        <f>TO_EHG_E!J7+TO_EHG_CHP!J7+TO_EHG_H!J7+TO_EHG_EDHP!J7+TO_EHG_EB!J7+TO_EHG_PH!J7</f>
        <v>0</v>
      </c>
      <c r="K7" s="10">
        <f>TO_EHG_E!K7+TO_EHG_CHP!K7+TO_EHG_H!K7+TO_EHG_EDHP!K7+TO_EHG_EB!K7+TO_EHG_PH!K7</f>
        <v>0</v>
      </c>
      <c r="L7" s="10">
        <f>TO_EHG_E!L7+TO_EHG_CHP!L7+TO_EHG_H!L7+TO_EHG_EDHP!L7+TO_EHG_EB!L7+TO_EHG_PH!L7</f>
        <v>0</v>
      </c>
      <c r="M7" s="10">
        <f>TO_EHG_E!M7+TO_EHG_CHP!M7+TO_EHG_H!M7+TO_EHG_EDHP!M7+TO_EHG_EB!M7+TO_EHG_PH!M7</f>
        <v>0</v>
      </c>
      <c r="N7" s="10">
        <f>TO_EHG_E!N7+TO_EHG_CHP!N7+TO_EHG_H!N7+TO_EHG_EDHP!N7+TO_EHG_EB!N7+TO_EHG_PH!N7</f>
        <v>0</v>
      </c>
      <c r="O7" s="10">
        <f>TO_EHG_E!O7+TO_EHG_CHP!O7+TO_EHG_H!O7+TO_EHG_EDHP!O7+TO_EHG_EB!O7+TO_EHG_PH!O7</f>
        <v>0</v>
      </c>
      <c r="P7" s="10">
        <f>TO_EHG_E!P7+TO_EHG_CHP!P7+TO_EHG_H!P7+TO_EHG_EDHP!P7+TO_EHG_EB!P7+TO_EHG_PH!P7</f>
        <v>0</v>
      </c>
      <c r="Q7" s="10">
        <f>TO_EHG_E!Q7+TO_EHG_CHP!Q7+TO_EHG_H!Q7+TO_EHG_EDHP!Q7+TO_EHG_EB!Q7+TO_EHG_PH!Q7</f>
        <v>0</v>
      </c>
      <c r="R7" s="10">
        <f>TO_EHG_E!R7+TO_EHG_CHP!R7+TO_EHG_H!R7+TO_EHG_EDHP!R7+TO_EHG_EB!R7+TO_EHG_PH!R7</f>
        <v>0</v>
      </c>
      <c r="S7" s="10">
        <f>TO_EHG_E!S7+TO_EHG_CHP!S7+TO_EHG_H!S7+TO_EHG_EDHP!S7+TO_EHG_EB!S7+TO_EHG_PH!S7</f>
        <v>0</v>
      </c>
      <c r="T7" s="10">
        <f>TO_EHG_E!T7+TO_EHG_CHP!T7+TO_EHG_H!T7+TO_EHG_EDHP!T7+TO_EHG_EB!T7+TO_EHG_PH!T7</f>
        <v>0</v>
      </c>
      <c r="U7" s="10">
        <f>TO_EHG_E!U7+TO_EHG_CHP!U7+TO_EHG_H!U7+TO_EHG_EDHP!U7+TO_EHG_EB!U7+TO_EHG_PH!U7</f>
        <v>0</v>
      </c>
      <c r="V7" s="10">
        <f>TO_EHG_E!V7+TO_EHG_CHP!V7+TO_EHG_H!V7+TO_EHG_EDHP!V7+TO_EHG_EB!V7+TO_EHG_PH!V7</f>
        <v>0</v>
      </c>
      <c r="W7" s="10">
        <f>TO_EHG_E!W7+TO_EHG_CHP!W7+TO_EHG_H!W7+TO_EHG_EDHP!W7+TO_EHG_EB!W7+TO_EHG_PH!W7</f>
        <v>0</v>
      </c>
      <c r="X7" s="10">
        <f>TO_EHG_E!X7+TO_EHG_CHP!X7+TO_EHG_H!X7+TO_EHG_EDHP!X7+TO_EHG_EB!X7+TO_EHG_PH!X7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TO_EHG_E!C9+TO_EHG_CHP!C9+TO_EHG_H!C9+TO_EHG_EDHP!C9+TO_EHG_EB!C9+TO_EHG_PH!C9</f>
        <v>0</v>
      </c>
      <c r="D9" s="10">
        <f>TO_EHG_E!D9+TO_EHG_CHP!D9+TO_EHG_H!D9+TO_EHG_EDHP!D9+TO_EHG_EB!D9+TO_EHG_PH!D9</f>
        <v>0</v>
      </c>
      <c r="E9" s="10">
        <f>TO_EHG_E!E9+TO_EHG_CHP!E9+TO_EHG_H!E9+TO_EHG_EDHP!E9+TO_EHG_EB!E9+TO_EHG_PH!E9</f>
        <v>0</v>
      </c>
      <c r="F9" s="10">
        <f>TO_EHG_E!F9+TO_EHG_CHP!F9+TO_EHG_H!F9+TO_EHG_EDHP!F9+TO_EHG_EB!F9+TO_EHG_PH!F9</f>
        <v>0</v>
      </c>
      <c r="G9" s="10">
        <f>TO_EHG_E!G9+TO_EHG_CHP!G9+TO_EHG_H!G9+TO_EHG_EDHP!G9+TO_EHG_EB!G9+TO_EHG_PH!G9</f>
        <v>0</v>
      </c>
      <c r="H9" s="10">
        <f>TO_EHG_E!H9+TO_EHG_CHP!H9+TO_EHG_H!H9+TO_EHG_EDHP!H9+TO_EHG_EB!H9+TO_EHG_PH!H9</f>
        <v>0</v>
      </c>
      <c r="I9" s="10">
        <f>TO_EHG_E!I9+TO_EHG_CHP!I9+TO_EHG_H!I9+TO_EHG_EDHP!I9+TO_EHG_EB!I9+TO_EHG_PH!I9</f>
        <v>0</v>
      </c>
      <c r="J9" s="10">
        <f>TO_EHG_E!J9+TO_EHG_CHP!J9+TO_EHG_H!J9+TO_EHG_EDHP!J9+TO_EHG_EB!J9+TO_EHG_PH!J9</f>
        <v>0</v>
      </c>
      <c r="K9" s="10">
        <f>TO_EHG_E!K9+TO_EHG_CHP!K9+TO_EHG_H!K9+TO_EHG_EDHP!K9+TO_EHG_EB!K9+TO_EHG_PH!K9</f>
        <v>0</v>
      </c>
      <c r="L9" s="10">
        <f>TO_EHG_E!L9+TO_EHG_CHP!L9+TO_EHG_H!L9+TO_EHG_EDHP!L9+TO_EHG_EB!L9+TO_EHG_PH!L9</f>
        <v>0</v>
      </c>
      <c r="M9" s="10">
        <f>TO_EHG_E!M9+TO_EHG_CHP!M9+TO_EHG_H!M9+TO_EHG_EDHP!M9+TO_EHG_EB!M9+TO_EHG_PH!M9</f>
        <v>0</v>
      </c>
      <c r="N9" s="10">
        <f>TO_EHG_E!N9+TO_EHG_CHP!N9+TO_EHG_H!N9+TO_EHG_EDHP!N9+TO_EHG_EB!N9+TO_EHG_PH!N9</f>
        <v>0</v>
      </c>
      <c r="O9" s="10">
        <f>TO_EHG_E!O9+TO_EHG_CHP!O9+TO_EHG_H!O9+TO_EHG_EDHP!O9+TO_EHG_EB!O9+TO_EHG_PH!O9</f>
        <v>0</v>
      </c>
      <c r="P9" s="10">
        <f>TO_EHG_E!P9+TO_EHG_CHP!P9+TO_EHG_H!P9+TO_EHG_EDHP!P9+TO_EHG_EB!P9+TO_EHG_PH!P9</f>
        <v>0</v>
      </c>
      <c r="Q9" s="10">
        <f>TO_EHG_E!Q9+TO_EHG_CHP!Q9+TO_EHG_H!Q9+TO_EHG_EDHP!Q9+TO_EHG_EB!Q9+TO_EHG_PH!Q9</f>
        <v>0</v>
      </c>
      <c r="R9" s="10">
        <f>TO_EHG_E!R9+TO_EHG_CHP!R9+TO_EHG_H!R9+TO_EHG_EDHP!R9+TO_EHG_EB!R9+TO_EHG_PH!R9</f>
        <v>0</v>
      </c>
      <c r="S9" s="10">
        <f>TO_EHG_E!S9+TO_EHG_CHP!S9+TO_EHG_H!S9+TO_EHG_EDHP!S9+TO_EHG_EB!S9+TO_EHG_PH!S9</f>
        <v>0</v>
      </c>
      <c r="T9" s="10">
        <f>TO_EHG_E!T9+TO_EHG_CHP!T9+TO_EHG_H!T9+TO_EHG_EDHP!T9+TO_EHG_EB!T9+TO_EHG_PH!T9</f>
        <v>0</v>
      </c>
      <c r="U9" s="10">
        <f>TO_EHG_E!U9+TO_EHG_CHP!U9+TO_EHG_H!U9+TO_EHG_EDHP!U9+TO_EHG_EB!U9+TO_EHG_PH!U9</f>
        <v>0</v>
      </c>
      <c r="V9" s="10">
        <f>TO_EHG_E!V9+TO_EHG_CHP!V9+TO_EHG_H!V9+TO_EHG_EDHP!V9+TO_EHG_EB!V9+TO_EHG_PH!V9</f>
        <v>0</v>
      </c>
      <c r="W9" s="10">
        <f>TO_EHG_E!W9+TO_EHG_CHP!W9+TO_EHG_H!W9+TO_EHG_EDHP!W9+TO_EHG_EB!W9+TO_EHG_PH!W9</f>
        <v>0</v>
      </c>
      <c r="X9" s="10">
        <f>TO_EHG_E!X9+TO_EHG_CHP!X9+TO_EHG_H!X9+TO_EHG_EDHP!X9+TO_EHG_EB!X9+TO_EHG_PH!X9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TO_EHG_E!C10+TO_EHG_CHP!C10+TO_EHG_H!C10+TO_EHG_EDHP!C10+TO_EHG_EB!C10+TO_EHG_PH!C10</f>
        <v>0</v>
      </c>
      <c r="D10" s="10">
        <f>TO_EHG_E!D10+TO_EHG_CHP!D10+TO_EHG_H!D10+TO_EHG_EDHP!D10+TO_EHG_EB!D10+TO_EHG_PH!D10</f>
        <v>0</v>
      </c>
      <c r="E10" s="10">
        <f>TO_EHG_E!E10+TO_EHG_CHP!E10+TO_EHG_H!E10+TO_EHG_EDHP!E10+TO_EHG_EB!E10+TO_EHG_PH!E10</f>
        <v>0</v>
      </c>
      <c r="F10" s="10">
        <f>TO_EHG_E!F10+TO_EHG_CHP!F10+TO_EHG_H!F10+TO_EHG_EDHP!F10+TO_EHG_EB!F10+TO_EHG_PH!F10</f>
        <v>0</v>
      </c>
      <c r="G10" s="10">
        <f>TO_EHG_E!G10+TO_EHG_CHP!G10+TO_EHG_H!G10+TO_EHG_EDHP!G10+TO_EHG_EB!G10+TO_EHG_PH!G10</f>
        <v>0</v>
      </c>
      <c r="H10" s="10">
        <f>TO_EHG_E!H10+TO_EHG_CHP!H10+TO_EHG_H!H10+TO_EHG_EDHP!H10+TO_EHG_EB!H10+TO_EHG_PH!H10</f>
        <v>0</v>
      </c>
      <c r="I10" s="10">
        <f>TO_EHG_E!I10+TO_EHG_CHP!I10+TO_EHG_H!I10+TO_EHG_EDHP!I10+TO_EHG_EB!I10+TO_EHG_PH!I10</f>
        <v>0</v>
      </c>
      <c r="J10" s="10">
        <f>TO_EHG_E!J10+TO_EHG_CHP!J10+TO_EHG_H!J10+TO_EHG_EDHP!J10+TO_EHG_EB!J10+TO_EHG_PH!J10</f>
        <v>0</v>
      </c>
      <c r="K10" s="10">
        <f>TO_EHG_E!K10+TO_EHG_CHP!K10+TO_EHG_H!K10+TO_EHG_EDHP!K10+TO_EHG_EB!K10+TO_EHG_PH!K10</f>
        <v>0</v>
      </c>
      <c r="L10" s="10">
        <f>TO_EHG_E!L10+TO_EHG_CHP!L10+TO_EHG_H!L10+TO_EHG_EDHP!L10+TO_EHG_EB!L10+TO_EHG_PH!L10</f>
        <v>0</v>
      </c>
      <c r="M10" s="10">
        <f>TO_EHG_E!M10+TO_EHG_CHP!M10+TO_EHG_H!M10+TO_EHG_EDHP!M10+TO_EHG_EB!M10+TO_EHG_PH!M10</f>
        <v>0</v>
      </c>
      <c r="N10" s="10">
        <f>TO_EHG_E!N10+TO_EHG_CHP!N10+TO_EHG_H!N10+TO_EHG_EDHP!N10+TO_EHG_EB!N10+TO_EHG_PH!N10</f>
        <v>0</v>
      </c>
      <c r="O10" s="10">
        <f>TO_EHG_E!O10+TO_EHG_CHP!O10+TO_EHG_H!O10+TO_EHG_EDHP!O10+TO_EHG_EB!O10+TO_EHG_PH!O10</f>
        <v>0</v>
      </c>
      <c r="P10" s="10">
        <f>TO_EHG_E!P10+TO_EHG_CHP!P10+TO_EHG_H!P10+TO_EHG_EDHP!P10+TO_EHG_EB!P10+TO_EHG_PH!P10</f>
        <v>0</v>
      </c>
      <c r="Q10" s="10">
        <f>TO_EHG_E!Q10+TO_EHG_CHP!Q10+TO_EHG_H!Q10+TO_EHG_EDHP!Q10+TO_EHG_EB!Q10+TO_EHG_PH!Q10</f>
        <v>0</v>
      </c>
      <c r="R10" s="10">
        <f>TO_EHG_E!R10+TO_EHG_CHP!R10+TO_EHG_H!R10+TO_EHG_EDHP!R10+TO_EHG_EB!R10+TO_EHG_PH!R10</f>
        <v>0</v>
      </c>
      <c r="S10" s="10">
        <f>TO_EHG_E!S10+TO_EHG_CHP!S10+TO_EHG_H!S10+TO_EHG_EDHP!S10+TO_EHG_EB!S10+TO_EHG_PH!S10</f>
        <v>0</v>
      </c>
      <c r="T10" s="10">
        <f>TO_EHG_E!T10+TO_EHG_CHP!T10+TO_EHG_H!T10+TO_EHG_EDHP!T10+TO_EHG_EB!T10+TO_EHG_PH!T10</f>
        <v>0</v>
      </c>
      <c r="U10" s="10">
        <f>TO_EHG_E!U10+TO_EHG_CHP!U10+TO_EHG_H!U10+TO_EHG_EDHP!U10+TO_EHG_EB!U10+TO_EHG_PH!U10</f>
        <v>0</v>
      </c>
      <c r="V10" s="10">
        <f>TO_EHG_E!V10+TO_EHG_CHP!V10+TO_EHG_H!V10+TO_EHG_EDHP!V10+TO_EHG_EB!V10+TO_EHG_PH!V10</f>
        <v>0</v>
      </c>
      <c r="W10" s="10">
        <f>TO_EHG_E!W10+TO_EHG_CHP!W10+TO_EHG_H!W10+TO_EHG_EDHP!W10+TO_EHG_EB!W10+TO_EHG_PH!W10</f>
        <v>0</v>
      </c>
      <c r="X10" s="10">
        <f>TO_EHG_E!X10+TO_EHG_CHP!X10+TO_EHG_H!X10+TO_EHG_EDHP!X10+TO_EHG_EB!X10+TO_EHG_PH!X10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TO_EHG_E!C12+TO_EHG_CHP!C12+TO_EHG_H!C12+TO_EHG_EDHP!C12+TO_EHG_EB!C12+TO_EHG_PH!C12</f>
        <v>0</v>
      </c>
      <c r="D12" s="10">
        <f>TO_EHG_E!D12+TO_EHG_CHP!D12+TO_EHG_H!D12+TO_EHG_EDHP!D12+TO_EHG_EB!D12+TO_EHG_PH!D12</f>
        <v>0</v>
      </c>
      <c r="E12" s="10">
        <f>TO_EHG_E!E12+TO_EHG_CHP!E12+TO_EHG_H!E12+TO_EHG_EDHP!E12+TO_EHG_EB!E12+TO_EHG_PH!E12</f>
        <v>0</v>
      </c>
      <c r="F12" s="10">
        <f>TO_EHG_E!F12+TO_EHG_CHP!F12+TO_EHG_H!F12+TO_EHG_EDHP!F12+TO_EHG_EB!F12+TO_EHG_PH!F12</f>
        <v>0</v>
      </c>
      <c r="G12" s="10">
        <f>TO_EHG_E!G12+TO_EHG_CHP!G12+TO_EHG_H!G12+TO_EHG_EDHP!G12+TO_EHG_EB!G12+TO_EHG_PH!G12</f>
        <v>0</v>
      </c>
      <c r="H12" s="10">
        <f>TO_EHG_E!H12+TO_EHG_CHP!H12+TO_EHG_H!H12+TO_EHG_EDHP!H12+TO_EHG_EB!H12+TO_EHG_PH!H12</f>
        <v>0</v>
      </c>
      <c r="I12" s="10">
        <f>TO_EHG_E!I12+TO_EHG_CHP!I12+TO_EHG_H!I12+TO_EHG_EDHP!I12+TO_EHG_EB!I12+TO_EHG_PH!I12</f>
        <v>0</v>
      </c>
      <c r="J12" s="10">
        <f>TO_EHG_E!J12+TO_EHG_CHP!J12+TO_EHG_H!J12+TO_EHG_EDHP!J12+TO_EHG_EB!J12+TO_EHG_PH!J12</f>
        <v>0</v>
      </c>
      <c r="K12" s="10">
        <f>TO_EHG_E!K12+TO_EHG_CHP!K12+TO_EHG_H!K12+TO_EHG_EDHP!K12+TO_EHG_EB!K12+TO_EHG_PH!K12</f>
        <v>0</v>
      </c>
      <c r="L12" s="10">
        <f>TO_EHG_E!L12+TO_EHG_CHP!L12+TO_EHG_H!L12+TO_EHG_EDHP!L12+TO_EHG_EB!L12+TO_EHG_PH!L12</f>
        <v>0</v>
      </c>
      <c r="M12" s="10">
        <f>TO_EHG_E!M12+TO_EHG_CHP!M12+TO_EHG_H!M12+TO_EHG_EDHP!M12+TO_EHG_EB!M12+TO_EHG_PH!M12</f>
        <v>0</v>
      </c>
      <c r="N12" s="10">
        <f>TO_EHG_E!N12+TO_EHG_CHP!N12+TO_EHG_H!N12+TO_EHG_EDHP!N12+TO_EHG_EB!N12+TO_EHG_PH!N12</f>
        <v>0</v>
      </c>
      <c r="O12" s="10">
        <f>TO_EHG_E!O12+TO_EHG_CHP!O12+TO_EHG_H!O12+TO_EHG_EDHP!O12+TO_EHG_EB!O12+TO_EHG_PH!O12</f>
        <v>0</v>
      </c>
      <c r="P12" s="10">
        <f>TO_EHG_E!P12+TO_EHG_CHP!P12+TO_EHG_H!P12+TO_EHG_EDHP!P12+TO_EHG_EB!P12+TO_EHG_PH!P12</f>
        <v>0</v>
      </c>
      <c r="Q12" s="10">
        <f>TO_EHG_E!Q12+TO_EHG_CHP!Q12+TO_EHG_H!Q12+TO_EHG_EDHP!Q12+TO_EHG_EB!Q12+TO_EHG_PH!Q12</f>
        <v>0</v>
      </c>
      <c r="R12" s="10">
        <f>TO_EHG_E!R12+TO_EHG_CHP!R12+TO_EHG_H!R12+TO_EHG_EDHP!R12+TO_EHG_EB!R12+TO_EHG_PH!R12</f>
        <v>0</v>
      </c>
      <c r="S12" s="10">
        <f>TO_EHG_E!S12+TO_EHG_CHP!S12+TO_EHG_H!S12+TO_EHG_EDHP!S12+TO_EHG_EB!S12+TO_EHG_PH!S12</f>
        <v>0</v>
      </c>
      <c r="T12" s="10">
        <f>TO_EHG_E!T12+TO_EHG_CHP!T12+TO_EHG_H!T12+TO_EHG_EDHP!T12+TO_EHG_EB!T12+TO_EHG_PH!T12</f>
        <v>0</v>
      </c>
      <c r="U12" s="10">
        <f>TO_EHG_E!U12+TO_EHG_CHP!U12+TO_EHG_H!U12+TO_EHG_EDHP!U12+TO_EHG_EB!U12+TO_EHG_PH!U12</f>
        <v>0</v>
      </c>
      <c r="V12" s="10">
        <f>TO_EHG_E!V12+TO_EHG_CHP!V12+TO_EHG_H!V12+TO_EHG_EDHP!V12+TO_EHG_EB!V12+TO_EHG_PH!V12</f>
        <v>0</v>
      </c>
      <c r="W12" s="10">
        <f>TO_EHG_E!W12+TO_EHG_CHP!W12+TO_EHG_H!W12+TO_EHG_EDHP!W12+TO_EHG_EB!W12+TO_EHG_PH!W12</f>
        <v>0</v>
      </c>
      <c r="X12" s="10">
        <f>TO_EHG_E!X12+TO_EHG_CHP!X12+TO_EHG_H!X12+TO_EHG_EDHP!X12+TO_EHG_EB!X12+TO_EHG_PH!X12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TO_EHG_E!C13+TO_EHG_CHP!C13+TO_EHG_H!C13+TO_EHG_EDHP!C13+TO_EHG_EB!C13+TO_EHG_PH!C13</f>
        <v>0</v>
      </c>
      <c r="D13" s="10">
        <f>TO_EHG_E!D13+TO_EHG_CHP!D13+TO_EHG_H!D13+TO_EHG_EDHP!D13+TO_EHG_EB!D13+TO_EHG_PH!D13</f>
        <v>0</v>
      </c>
      <c r="E13" s="10">
        <f>TO_EHG_E!E13+TO_EHG_CHP!E13+TO_EHG_H!E13+TO_EHG_EDHP!E13+TO_EHG_EB!E13+TO_EHG_PH!E13</f>
        <v>0</v>
      </c>
      <c r="F13" s="10">
        <f>TO_EHG_E!F13+TO_EHG_CHP!F13+TO_EHG_H!F13+TO_EHG_EDHP!F13+TO_EHG_EB!F13+TO_EHG_PH!F13</f>
        <v>0</v>
      </c>
      <c r="G13" s="10">
        <f>TO_EHG_E!G13+TO_EHG_CHP!G13+TO_EHG_H!G13+TO_EHG_EDHP!G13+TO_EHG_EB!G13+TO_EHG_PH!G13</f>
        <v>0</v>
      </c>
      <c r="H13" s="10">
        <f>TO_EHG_E!H13+TO_EHG_CHP!H13+TO_EHG_H!H13+TO_EHG_EDHP!H13+TO_EHG_EB!H13+TO_EHG_PH!H13</f>
        <v>0</v>
      </c>
      <c r="I13" s="10">
        <f>TO_EHG_E!I13+TO_EHG_CHP!I13+TO_EHG_H!I13+TO_EHG_EDHP!I13+TO_EHG_EB!I13+TO_EHG_PH!I13</f>
        <v>0</v>
      </c>
      <c r="J13" s="10">
        <f>TO_EHG_E!J13+TO_EHG_CHP!J13+TO_EHG_H!J13+TO_EHG_EDHP!J13+TO_EHG_EB!J13+TO_EHG_PH!J13</f>
        <v>0</v>
      </c>
      <c r="K13" s="10">
        <f>TO_EHG_E!K13+TO_EHG_CHP!K13+TO_EHG_H!K13+TO_EHG_EDHP!K13+TO_EHG_EB!K13+TO_EHG_PH!K13</f>
        <v>0</v>
      </c>
      <c r="L13" s="10">
        <f>TO_EHG_E!L13+TO_EHG_CHP!L13+TO_EHG_H!L13+TO_EHG_EDHP!L13+TO_EHG_EB!L13+TO_EHG_PH!L13</f>
        <v>0</v>
      </c>
      <c r="M13" s="10">
        <f>TO_EHG_E!M13+TO_EHG_CHP!M13+TO_EHG_H!M13+TO_EHG_EDHP!M13+TO_EHG_EB!M13+TO_EHG_PH!M13</f>
        <v>0</v>
      </c>
      <c r="N13" s="10">
        <f>TO_EHG_E!N13+TO_EHG_CHP!N13+TO_EHG_H!N13+TO_EHG_EDHP!N13+TO_EHG_EB!N13+TO_EHG_PH!N13</f>
        <v>0</v>
      </c>
      <c r="O13" s="10">
        <f>TO_EHG_E!O13+TO_EHG_CHP!O13+TO_EHG_H!O13+TO_EHG_EDHP!O13+TO_EHG_EB!O13+TO_EHG_PH!O13</f>
        <v>0</v>
      </c>
      <c r="P13" s="10">
        <f>TO_EHG_E!P13+TO_EHG_CHP!P13+TO_EHG_H!P13+TO_EHG_EDHP!P13+TO_EHG_EB!P13+TO_EHG_PH!P13</f>
        <v>0</v>
      </c>
      <c r="Q13" s="10">
        <f>TO_EHG_E!Q13+TO_EHG_CHP!Q13+TO_EHG_H!Q13+TO_EHG_EDHP!Q13+TO_EHG_EB!Q13+TO_EHG_PH!Q13</f>
        <v>0</v>
      </c>
      <c r="R13" s="10">
        <f>TO_EHG_E!R13+TO_EHG_CHP!R13+TO_EHG_H!R13+TO_EHG_EDHP!R13+TO_EHG_EB!R13+TO_EHG_PH!R13</f>
        <v>0</v>
      </c>
      <c r="S13" s="10">
        <f>TO_EHG_E!S13+TO_EHG_CHP!S13+TO_EHG_H!S13+TO_EHG_EDHP!S13+TO_EHG_EB!S13+TO_EHG_PH!S13</f>
        <v>0</v>
      </c>
      <c r="T13" s="10">
        <f>TO_EHG_E!T13+TO_EHG_CHP!T13+TO_EHG_H!T13+TO_EHG_EDHP!T13+TO_EHG_EB!T13+TO_EHG_PH!T13</f>
        <v>0</v>
      </c>
      <c r="U13" s="10">
        <f>TO_EHG_E!U13+TO_EHG_CHP!U13+TO_EHG_H!U13+TO_EHG_EDHP!U13+TO_EHG_EB!U13+TO_EHG_PH!U13</f>
        <v>0</v>
      </c>
      <c r="V13" s="10">
        <f>TO_EHG_E!V13+TO_EHG_CHP!V13+TO_EHG_H!V13+TO_EHG_EDHP!V13+TO_EHG_EB!V13+TO_EHG_PH!V13</f>
        <v>0</v>
      </c>
      <c r="W13" s="10">
        <f>TO_EHG_E!W13+TO_EHG_CHP!W13+TO_EHG_H!W13+TO_EHG_EDHP!W13+TO_EHG_EB!W13+TO_EHG_PH!W13</f>
        <v>0</v>
      </c>
      <c r="X13" s="10">
        <f>TO_EHG_E!X13+TO_EHG_CHP!X13+TO_EHG_H!X13+TO_EHG_EDHP!X13+TO_EHG_EB!X13+TO_EHG_PH!X13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TO_EHG_E!C14+TO_EHG_CHP!C14+TO_EHG_H!C14+TO_EHG_EDHP!C14+TO_EHG_EB!C14+TO_EHG_PH!C14</f>
        <v>0</v>
      </c>
      <c r="D14" s="10">
        <f>TO_EHG_E!D14+TO_EHG_CHP!D14+TO_EHG_H!D14+TO_EHG_EDHP!D14+TO_EHG_EB!D14+TO_EHG_PH!D14</f>
        <v>0</v>
      </c>
      <c r="E14" s="10">
        <f>TO_EHG_E!E14+TO_EHG_CHP!E14+TO_EHG_H!E14+TO_EHG_EDHP!E14+TO_EHG_EB!E14+TO_EHG_PH!E14</f>
        <v>0</v>
      </c>
      <c r="F14" s="10">
        <f>TO_EHG_E!F14+TO_EHG_CHP!F14+TO_EHG_H!F14+TO_EHG_EDHP!F14+TO_EHG_EB!F14+TO_EHG_PH!F14</f>
        <v>0</v>
      </c>
      <c r="G14" s="10">
        <f>TO_EHG_E!G14+TO_EHG_CHP!G14+TO_EHG_H!G14+TO_EHG_EDHP!G14+TO_EHG_EB!G14+TO_EHG_PH!G14</f>
        <v>0</v>
      </c>
      <c r="H14" s="10">
        <f>TO_EHG_E!H14+TO_EHG_CHP!H14+TO_EHG_H!H14+TO_EHG_EDHP!H14+TO_EHG_EB!H14+TO_EHG_PH!H14</f>
        <v>0</v>
      </c>
      <c r="I14" s="10">
        <f>TO_EHG_E!I14+TO_EHG_CHP!I14+TO_EHG_H!I14+TO_EHG_EDHP!I14+TO_EHG_EB!I14+TO_EHG_PH!I14</f>
        <v>0</v>
      </c>
      <c r="J14" s="10">
        <f>TO_EHG_E!J14+TO_EHG_CHP!J14+TO_EHG_H!J14+TO_EHG_EDHP!J14+TO_EHG_EB!J14+TO_EHG_PH!J14</f>
        <v>0</v>
      </c>
      <c r="K14" s="10">
        <f>TO_EHG_E!K14+TO_EHG_CHP!K14+TO_EHG_H!K14+TO_EHG_EDHP!K14+TO_EHG_EB!K14+TO_EHG_PH!K14</f>
        <v>0</v>
      </c>
      <c r="L14" s="10">
        <f>TO_EHG_E!L14+TO_EHG_CHP!L14+TO_EHG_H!L14+TO_EHG_EDHP!L14+TO_EHG_EB!L14+TO_EHG_PH!L14</f>
        <v>0</v>
      </c>
      <c r="M14" s="10">
        <f>TO_EHG_E!M14+TO_EHG_CHP!M14+TO_EHG_H!M14+TO_EHG_EDHP!M14+TO_EHG_EB!M14+TO_EHG_PH!M14</f>
        <v>0</v>
      </c>
      <c r="N14" s="10">
        <f>TO_EHG_E!N14+TO_EHG_CHP!N14+TO_EHG_H!N14+TO_EHG_EDHP!N14+TO_EHG_EB!N14+TO_EHG_PH!N14</f>
        <v>0</v>
      </c>
      <c r="O14" s="10">
        <f>TO_EHG_E!O14+TO_EHG_CHP!O14+TO_EHG_H!O14+TO_EHG_EDHP!O14+TO_EHG_EB!O14+TO_EHG_PH!O14</f>
        <v>0</v>
      </c>
      <c r="P14" s="10">
        <f>TO_EHG_E!P14+TO_EHG_CHP!P14+TO_EHG_H!P14+TO_EHG_EDHP!P14+TO_EHG_EB!P14+TO_EHG_PH!P14</f>
        <v>0</v>
      </c>
      <c r="Q14" s="10">
        <f>TO_EHG_E!Q14+TO_EHG_CHP!Q14+TO_EHG_H!Q14+TO_EHG_EDHP!Q14+TO_EHG_EB!Q14+TO_EHG_PH!Q14</f>
        <v>0</v>
      </c>
      <c r="R14" s="10">
        <f>TO_EHG_E!R14+TO_EHG_CHP!R14+TO_EHG_H!R14+TO_EHG_EDHP!R14+TO_EHG_EB!R14+TO_EHG_PH!R14</f>
        <v>0</v>
      </c>
      <c r="S14" s="10">
        <f>TO_EHG_E!S14+TO_EHG_CHP!S14+TO_EHG_H!S14+TO_EHG_EDHP!S14+TO_EHG_EB!S14+TO_EHG_PH!S14</f>
        <v>0</v>
      </c>
      <c r="T14" s="10">
        <f>TO_EHG_E!T14+TO_EHG_CHP!T14+TO_EHG_H!T14+TO_EHG_EDHP!T14+TO_EHG_EB!T14+TO_EHG_PH!T14</f>
        <v>0</v>
      </c>
      <c r="U14" s="10">
        <f>TO_EHG_E!U14+TO_EHG_CHP!U14+TO_EHG_H!U14+TO_EHG_EDHP!U14+TO_EHG_EB!U14+TO_EHG_PH!U14</f>
        <v>0</v>
      </c>
      <c r="V14" s="10">
        <f>TO_EHG_E!V14+TO_EHG_CHP!V14+TO_EHG_H!V14+TO_EHG_EDHP!V14+TO_EHG_EB!V14+TO_EHG_PH!V14</f>
        <v>0</v>
      </c>
      <c r="W14" s="10">
        <f>TO_EHG_E!W14+TO_EHG_CHP!W14+TO_EHG_H!W14+TO_EHG_EDHP!W14+TO_EHG_EB!W14+TO_EHG_PH!W14</f>
        <v>0</v>
      </c>
      <c r="X14" s="10">
        <f>TO_EHG_E!X14+TO_EHG_CHP!X14+TO_EHG_H!X14+TO_EHG_EDHP!X14+TO_EHG_EB!X14+TO_EHG_PH!X14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TO_EHG_E!C15+TO_EHG_CHP!C15+TO_EHG_H!C15+TO_EHG_EDHP!C15+TO_EHG_EB!C15+TO_EHG_PH!C15</f>
        <v>0</v>
      </c>
      <c r="D15" s="10">
        <f>TO_EHG_E!D15+TO_EHG_CHP!D15+TO_EHG_H!D15+TO_EHG_EDHP!D15+TO_EHG_EB!D15+TO_EHG_PH!D15</f>
        <v>0</v>
      </c>
      <c r="E15" s="10">
        <f>TO_EHG_E!E15+TO_EHG_CHP!E15+TO_EHG_H!E15+TO_EHG_EDHP!E15+TO_EHG_EB!E15+TO_EHG_PH!E15</f>
        <v>0</v>
      </c>
      <c r="F15" s="10">
        <f>TO_EHG_E!F15+TO_EHG_CHP!F15+TO_EHG_H!F15+TO_EHG_EDHP!F15+TO_EHG_EB!F15+TO_EHG_PH!F15</f>
        <v>0</v>
      </c>
      <c r="G15" s="10">
        <f>TO_EHG_E!G15+TO_EHG_CHP!G15+TO_EHG_H!G15+TO_EHG_EDHP!G15+TO_EHG_EB!G15+TO_EHG_PH!G15</f>
        <v>0</v>
      </c>
      <c r="H15" s="10">
        <f>TO_EHG_E!H15+TO_EHG_CHP!H15+TO_EHG_H!H15+TO_EHG_EDHP!H15+TO_EHG_EB!H15+TO_EHG_PH!H15</f>
        <v>0</v>
      </c>
      <c r="I15" s="10">
        <f>TO_EHG_E!I15+TO_EHG_CHP!I15+TO_EHG_H!I15+TO_EHG_EDHP!I15+TO_EHG_EB!I15+TO_EHG_PH!I15</f>
        <v>0</v>
      </c>
      <c r="J15" s="10">
        <f>TO_EHG_E!J15+TO_EHG_CHP!J15+TO_EHG_H!J15+TO_EHG_EDHP!J15+TO_EHG_EB!J15+TO_EHG_PH!J15</f>
        <v>0</v>
      </c>
      <c r="K15" s="10">
        <f>TO_EHG_E!K15+TO_EHG_CHP!K15+TO_EHG_H!K15+TO_EHG_EDHP!K15+TO_EHG_EB!K15+TO_EHG_PH!K15</f>
        <v>0</v>
      </c>
      <c r="L15" s="10">
        <f>TO_EHG_E!L15+TO_EHG_CHP!L15+TO_EHG_H!L15+TO_EHG_EDHP!L15+TO_EHG_EB!L15+TO_EHG_PH!L15</f>
        <v>0</v>
      </c>
      <c r="M15" s="10">
        <f>TO_EHG_E!M15+TO_EHG_CHP!M15+TO_EHG_H!M15+TO_EHG_EDHP!M15+TO_EHG_EB!M15+TO_EHG_PH!M15</f>
        <v>0</v>
      </c>
      <c r="N15" s="10">
        <f>TO_EHG_E!N15+TO_EHG_CHP!N15+TO_EHG_H!N15+TO_EHG_EDHP!N15+TO_EHG_EB!N15+TO_EHG_PH!N15</f>
        <v>0</v>
      </c>
      <c r="O15" s="10">
        <f>TO_EHG_E!O15+TO_EHG_CHP!O15+TO_EHG_H!O15+TO_EHG_EDHP!O15+TO_EHG_EB!O15+TO_EHG_PH!O15</f>
        <v>0</v>
      </c>
      <c r="P15" s="10">
        <f>TO_EHG_E!P15+TO_EHG_CHP!P15+TO_EHG_H!P15+TO_EHG_EDHP!P15+TO_EHG_EB!P15+TO_EHG_PH!P15</f>
        <v>0</v>
      </c>
      <c r="Q15" s="10">
        <f>TO_EHG_E!Q15+TO_EHG_CHP!Q15+TO_EHG_H!Q15+TO_EHG_EDHP!Q15+TO_EHG_EB!Q15+TO_EHG_PH!Q15</f>
        <v>0</v>
      </c>
      <c r="R15" s="10">
        <f>TO_EHG_E!R15+TO_EHG_CHP!R15+TO_EHG_H!R15+TO_EHG_EDHP!R15+TO_EHG_EB!R15+TO_EHG_PH!R15</f>
        <v>0</v>
      </c>
      <c r="S15" s="10">
        <f>TO_EHG_E!S15+TO_EHG_CHP!S15+TO_EHG_H!S15+TO_EHG_EDHP!S15+TO_EHG_EB!S15+TO_EHG_PH!S15</f>
        <v>0</v>
      </c>
      <c r="T15" s="10">
        <f>TO_EHG_E!T15+TO_EHG_CHP!T15+TO_EHG_H!T15+TO_EHG_EDHP!T15+TO_EHG_EB!T15+TO_EHG_PH!T15</f>
        <v>0</v>
      </c>
      <c r="U15" s="10">
        <f>TO_EHG_E!U15+TO_EHG_CHP!U15+TO_EHG_H!U15+TO_EHG_EDHP!U15+TO_EHG_EB!U15+TO_EHG_PH!U15</f>
        <v>0</v>
      </c>
      <c r="V15" s="10">
        <f>TO_EHG_E!V15+TO_EHG_CHP!V15+TO_EHG_H!V15+TO_EHG_EDHP!V15+TO_EHG_EB!V15+TO_EHG_PH!V15</f>
        <v>0</v>
      </c>
      <c r="W15" s="10">
        <f>TO_EHG_E!W15+TO_EHG_CHP!W15+TO_EHG_H!W15+TO_EHG_EDHP!W15+TO_EHG_EB!W15+TO_EHG_PH!W15</f>
        <v>0</v>
      </c>
      <c r="X15" s="10">
        <f>TO_EHG_E!X15+TO_EHG_CHP!X15+TO_EHG_H!X15+TO_EHG_EDHP!X15+TO_EHG_EB!X15+TO_EHG_PH!X15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TO_EHG_E!C16+TO_EHG_CHP!C16+TO_EHG_H!C16+TO_EHG_EDHP!C16+TO_EHG_EB!C16+TO_EHG_PH!C16</f>
        <v>0</v>
      </c>
      <c r="D16" s="10">
        <f>TO_EHG_E!D16+TO_EHG_CHP!D16+TO_EHG_H!D16+TO_EHG_EDHP!D16+TO_EHG_EB!D16+TO_EHG_PH!D16</f>
        <v>0</v>
      </c>
      <c r="E16" s="10">
        <f>TO_EHG_E!E16+TO_EHG_CHP!E16+TO_EHG_H!E16+TO_EHG_EDHP!E16+TO_EHG_EB!E16+TO_EHG_PH!E16</f>
        <v>0</v>
      </c>
      <c r="F16" s="10">
        <f>TO_EHG_E!F16+TO_EHG_CHP!F16+TO_EHG_H!F16+TO_EHG_EDHP!F16+TO_EHG_EB!F16+TO_EHG_PH!F16</f>
        <v>0</v>
      </c>
      <c r="G16" s="10">
        <f>TO_EHG_E!G16+TO_EHG_CHP!G16+TO_EHG_H!G16+TO_EHG_EDHP!G16+TO_EHG_EB!G16+TO_EHG_PH!G16</f>
        <v>0</v>
      </c>
      <c r="H16" s="10">
        <f>TO_EHG_E!H16+TO_EHG_CHP!H16+TO_EHG_H!H16+TO_EHG_EDHP!H16+TO_EHG_EB!H16+TO_EHG_PH!H16</f>
        <v>0</v>
      </c>
      <c r="I16" s="10">
        <f>TO_EHG_E!I16+TO_EHG_CHP!I16+TO_EHG_H!I16+TO_EHG_EDHP!I16+TO_EHG_EB!I16+TO_EHG_PH!I16</f>
        <v>0</v>
      </c>
      <c r="J16" s="10">
        <f>TO_EHG_E!J16+TO_EHG_CHP!J16+TO_EHG_H!J16+TO_EHG_EDHP!J16+TO_EHG_EB!J16+TO_EHG_PH!J16</f>
        <v>0</v>
      </c>
      <c r="K16" s="10">
        <f>TO_EHG_E!K16+TO_EHG_CHP!K16+TO_EHG_H!K16+TO_EHG_EDHP!K16+TO_EHG_EB!K16+TO_EHG_PH!K16</f>
        <v>0</v>
      </c>
      <c r="L16" s="10">
        <f>TO_EHG_E!L16+TO_EHG_CHP!L16+TO_EHG_H!L16+TO_EHG_EDHP!L16+TO_EHG_EB!L16+TO_EHG_PH!L16</f>
        <v>0</v>
      </c>
      <c r="M16" s="10">
        <f>TO_EHG_E!M16+TO_EHG_CHP!M16+TO_EHG_H!M16+TO_EHG_EDHP!M16+TO_EHG_EB!M16+TO_EHG_PH!M16</f>
        <v>0</v>
      </c>
      <c r="N16" s="10">
        <f>TO_EHG_E!N16+TO_EHG_CHP!N16+TO_EHG_H!N16+TO_EHG_EDHP!N16+TO_EHG_EB!N16+TO_EHG_PH!N16</f>
        <v>0</v>
      </c>
      <c r="O16" s="10">
        <f>TO_EHG_E!O16+TO_EHG_CHP!O16+TO_EHG_H!O16+TO_EHG_EDHP!O16+TO_EHG_EB!O16+TO_EHG_PH!O16</f>
        <v>0</v>
      </c>
      <c r="P16" s="10">
        <f>TO_EHG_E!P16+TO_EHG_CHP!P16+TO_EHG_H!P16+TO_EHG_EDHP!P16+TO_EHG_EB!P16+TO_EHG_PH!P16</f>
        <v>0</v>
      </c>
      <c r="Q16" s="10">
        <f>TO_EHG_E!Q16+TO_EHG_CHP!Q16+TO_EHG_H!Q16+TO_EHG_EDHP!Q16+TO_EHG_EB!Q16+TO_EHG_PH!Q16</f>
        <v>0</v>
      </c>
      <c r="R16" s="10">
        <f>TO_EHG_E!R16+TO_EHG_CHP!R16+TO_EHG_H!R16+TO_EHG_EDHP!R16+TO_EHG_EB!R16+TO_EHG_PH!R16</f>
        <v>0</v>
      </c>
      <c r="S16" s="10">
        <f>TO_EHG_E!S16+TO_EHG_CHP!S16+TO_EHG_H!S16+TO_EHG_EDHP!S16+TO_EHG_EB!S16+TO_EHG_PH!S16</f>
        <v>0</v>
      </c>
      <c r="T16" s="10">
        <f>TO_EHG_E!T16+TO_EHG_CHP!T16+TO_EHG_H!T16+TO_EHG_EDHP!T16+TO_EHG_EB!T16+TO_EHG_PH!T16</f>
        <v>0</v>
      </c>
      <c r="U16" s="10">
        <f>TO_EHG_E!U16+TO_EHG_CHP!U16+TO_EHG_H!U16+TO_EHG_EDHP!U16+TO_EHG_EB!U16+TO_EHG_PH!U16</f>
        <v>0</v>
      </c>
      <c r="V16" s="10">
        <f>TO_EHG_E!V16+TO_EHG_CHP!V16+TO_EHG_H!V16+TO_EHG_EDHP!V16+TO_EHG_EB!V16+TO_EHG_PH!V16</f>
        <v>0</v>
      </c>
      <c r="W16" s="10">
        <f>TO_EHG_E!W16+TO_EHG_CHP!W16+TO_EHG_H!W16+TO_EHG_EDHP!W16+TO_EHG_EB!W16+TO_EHG_PH!W16</f>
        <v>0</v>
      </c>
      <c r="X16" s="10">
        <f>TO_EHG_E!X16+TO_EHG_CHP!X16+TO_EHG_H!X16+TO_EHG_EDHP!X16+TO_EHG_EB!X16+TO_EHG_PH!X16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TO_EHG_E!C18+TO_EHG_CHP!C18+TO_EHG_H!C18+TO_EHG_EDHP!C18+TO_EHG_EB!C18+TO_EHG_PH!C18</f>
        <v>0</v>
      </c>
      <c r="D18" s="10">
        <f>TO_EHG_E!D18+TO_EHG_CHP!D18+TO_EHG_H!D18+TO_EHG_EDHP!D18+TO_EHG_EB!D18+TO_EHG_PH!D18</f>
        <v>0</v>
      </c>
      <c r="E18" s="10">
        <f>TO_EHG_E!E18+TO_EHG_CHP!E18+TO_EHG_H!E18+TO_EHG_EDHP!E18+TO_EHG_EB!E18+TO_EHG_PH!E18</f>
        <v>0</v>
      </c>
      <c r="F18" s="10">
        <f>TO_EHG_E!F18+TO_EHG_CHP!F18+TO_EHG_H!F18+TO_EHG_EDHP!F18+TO_EHG_EB!F18+TO_EHG_PH!F18</f>
        <v>0</v>
      </c>
      <c r="G18" s="10">
        <f>TO_EHG_E!G18+TO_EHG_CHP!G18+TO_EHG_H!G18+TO_EHG_EDHP!G18+TO_EHG_EB!G18+TO_EHG_PH!G18</f>
        <v>0</v>
      </c>
      <c r="H18" s="10">
        <f>TO_EHG_E!H18+TO_EHG_CHP!H18+TO_EHG_H!H18+TO_EHG_EDHP!H18+TO_EHG_EB!H18+TO_EHG_PH!H18</f>
        <v>0</v>
      </c>
      <c r="I18" s="10">
        <f>TO_EHG_E!I18+TO_EHG_CHP!I18+TO_EHG_H!I18+TO_EHG_EDHP!I18+TO_EHG_EB!I18+TO_EHG_PH!I18</f>
        <v>0</v>
      </c>
      <c r="J18" s="10">
        <f>TO_EHG_E!J18+TO_EHG_CHP!J18+TO_EHG_H!J18+TO_EHG_EDHP!J18+TO_EHG_EB!J18+TO_EHG_PH!J18</f>
        <v>0</v>
      </c>
      <c r="K18" s="10">
        <f>TO_EHG_E!K18+TO_EHG_CHP!K18+TO_EHG_H!K18+TO_EHG_EDHP!K18+TO_EHG_EB!K18+TO_EHG_PH!K18</f>
        <v>0</v>
      </c>
      <c r="L18" s="10">
        <f>TO_EHG_E!L18+TO_EHG_CHP!L18+TO_EHG_H!L18+TO_EHG_EDHP!L18+TO_EHG_EB!L18+TO_EHG_PH!L18</f>
        <v>0</v>
      </c>
      <c r="M18" s="10">
        <f>TO_EHG_E!M18+TO_EHG_CHP!M18+TO_EHG_H!M18+TO_EHG_EDHP!M18+TO_EHG_EB!M18+TO_EHG_PH!M18</f>
        <v>0</v>
      </c>
      <c r="N18" s="10">
        <f>TO_EHG_E!N18+TO_EHG_CHP!N18+TO_EHG_H!N18+TO_EHG_EDHP!N18+TO_EHG_EB!N18+TO_EHG_PH!N18</f>
        <v>0</v>
      </c>
      <c r="O18" s="10">
        <f>TO_EHG_E!O18+TO_EHG_CHP!O18+TO_EHG_H!O18+TO_EHG_EDHP!O18+TO_EHG_EB!O18+TO_EHG_PH!O18</f>
        <v>0</v>
      </c>
      <c r="P18" s="10">
        <f>TO_EHG_E!P18+TO_EHG_CHP!P18+TO_EHG_H!P18+TO_EHG_EDHP!P18+TO_EHG_EB!P18+TO_EHG_PH!P18</f>
        <v>0</v>
      </c>
      <c r="Q18" s="10">
        <f>TO_EHG_E!Q18+TO_EHG_CHP!Q18+TO_EHG_H!Q18+TO_EHG_EDHP!Q18+TO_EHG_EB!Q18+TO_EHG_PH!Q18</f>
        <v>0</v>
      </c>
      <c r="R18" s="10">
        <f>TO_EHG_E!R18+TO_EHG_CHP!R18+TO_EHG_H!R18+TO_EHG_EDHP!R18+TO_EHG_EB!R18+TO_EHG_PH!R18</f>
        <v>0</v>
      </c>
      <c r="S18" s="10">
        <f>TO_EHG_E!S18+TO_EHG_CHP!S18+TO_EHG_H!S18+TO_EHG_EDHP!S18+TO_EHG_EB!S18+TO_EHG_PH!S18</f>
        <v>0</v>
      </c>
      <c r="T18" s="10">
        <f>TO_EHG_E!T18+TO_EHG_CHP!T18+TO_EHG_H!T18+TO_EHG_EDHP!T18+TO_EHG_EB!T18+TO_EHG_PH!T18</f>
        <v>0</v>
      </c>
      <c r="U18" s="10">
        <f>TO_EHG_E!U18+TO_EHG_CHP!U18+TO_EHG_H!U18+TO_EHG_EDHP!U18+TO_EHG_EB!U18+TO_EHG_PH!U18</f>
        <v>0</v>
      </c>
      <c r="V18" s="10">
        <f>TO_EHG_E!V18+TO_EHG_CHP!V18+TO_EHG_H!V18+TO_EHG_EDHP!V18+TO_EHG_EB!V18+TO_EHG_PH!V18</f>
        <v>0</v>
      </c>
      <c r="W18" s="10">
        <f>TO_EHG_E!W18+TO_EHG_CHP!W18+TO_EHG_H!W18+TO_EHG_EDHP!W18+TO_EHG_EB!W18+TO_EHG_PH!W18</f>
        <v>0</v>
      </c>
      <c r="X18" s="10">
        <f>TO_EHG_E!X18+TO_EHG_CHP!X18+TO_EHG_H!X18+TO_EHG_EDHP!X18+TO_EHG_EB!X18+TO_EHG_PH!X18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TO_EHG_E!C19+TO_EHG_CHP!C19+TO_EHG_H!C19+TO_EHG_EDHP!C19+TO_EHG_EB!C19+TO_EHG_PH!C19</f>
        <v>0</v>
      </c>
      <c r="D19" s="10">
        <f>TO_EHG_E!D19+TO_EHG_CHP!D19+TO_EHG_H!D19+TO_EHG_EDHP!D19+TO_EHG_EB!D19+TO_EHG_PH!D19</f>
        <v>0</v>
      </c>
      <c r="E19" s="10">
        <f>TO_EHG_E!E19+TO_EHG_CHP!E19+TO_EHG_H!E19+TO_EHG_EDHP!E19+TO_EHG_EB!E19+TO_EHG_PH!E19</f>
        <v>0</v>
      </c>
      <c r="F19" s="10">
        <f>TO_EHG_E!F19+TO_EHG_CHP!F19+TO_EHG_H!F19+TO_EHG_EDHP!F19+TO_EHG_EB!F19+TO_EHG_PH!F19</f>
        <v>0</v>
      </c>
      <c r="G19" s="10">
        <f>TO_EHG_E!G19+TO_EHG_CHP!G19+TO_EHG_H!G19+TO_EHG_EDHP!G19+TO_EHG_EB!G19+TO_EHG_PH!G19</f>
        <v>0</v>
      </c>
      <c r="H19" s="10">
        <f>TO_EHG_E!H19+TO_EHG_CHP!H19+TO_EHG_H!H19+TO_EHG_EDHP!H19+TO_EHG_EB!H19+TO_EHG_PH!H19</f>
        <v>0</v>
      </c>
      <c r="I19" s="10">
        <f>TO_EHG_E!I19+TO_EHG_CHP!I19+TO_EHG_H!I19+TO_EHG_EDHP!I19+TO_EHG_EB!I19+TO_EHG_PH!I19</f>
        <v>0</v>
      </c>
      <c r="J19" s="10">
        <f>TO_EHG_E!J19+TO_EHG_CHP!J19+TO_EHG_H!J19+TO_EHG_EDHP!J19+TO_EHG_EB!J19+TO_EHG_PH!J19</f>
        <v>0</v>
      </c>
      <c r="K19" s="10">
        <f>TO_EHG_E!K19+TO_EHG_CHP!K19+TO_EHG_H!K19+TO_EHG_EDHP!K19+TO_EHG_EB!K19+TO_EHG_PH!K19</f>
        <v>0</v>
      </c>
      <c r="L19" s="10">
        <f>TO_EHG_E!L19+TO_EHG_CHP!L19+TO_EHG_H!L19+TO_EHG_EDHP!L19+TO_EHG_EB!L19+TO_EHG_PH!L19</f>
        <v>0</v>
      </c>
      <c r="M19" s="10">
        <f>TO_EHG_E!M19+TO_EHG_CHP!M19+TO_EHG_H!M19+TO_EHG_EDHP!M19+TO_EHG_EB!M19+TO_EHG_PH!M19</f>
        <v>0</v>
      </c>
      <c r="N19" s="10">
        <f>TO_EHG_E!N19+TO_EHG_CHP!N19+TO_EHG_H!N19+TO_EHG_EDHP!N19+TO_EHG_EB!N19+TO_EHG_PH!N19</f>
        <v>0</v>
      </c>
      <c r="O19" s="10">
        <f>TO_EHG_E!O19+TO_EHG_CHP!O19+TO_EHG_H!O19+TO_EHG_EDHP!O19+TO_EHG_EB!O19+TO_EHG_PH!O19</f>
        <v>0</v>
      </c>
      <c r="P19" s="10">
        <f>TO_EHG_E!P19+TO_EHG_CHP!P19+TO_EHG_H!P19+TO_EHG_EDHP!P19+TO_EHG_EB!P19+TO_EHG_PH!P19</f>
        <v>0</v>
      </c>
      <c r="Q19" s="10">
        <f>TO_EHG_E!Q19+TO_EHG_CHP!Q19+TO_EHG_H!Q19+TO_EHG_EDHP!Q19+TO_EHG_EB!Q19+TO_EHG_PH!Q19</f>
        <v>0</v>
      </c>
      <c r="R19" s="10">
        <f>TO_EHG_E!R19+TO_EHG_CHP!R19+TO_EHG_H!R19+TO_EHG_EDHP!R19+TO_EHG_EB!R19+TO_EHG_PH!R19</f>
        <v>0</v>
      </c>
      <c r="S19" s="10">
        <f>TO_EHG_E!S19+TO_EHG_CHP!S19+TO_EHG_H!S19+TO_EHG_EDHP!S19+TO_EHG_EB!S19+TO_EHG_PH!S19</f>
        <v>0</v>
      </c>
      <c r="T19" s="10">
        <f>TO_EHG_E!T19+TO_EHG_CHP!T19+TO_EHG_H!T19+TO_EHG_EDHP!T19+TO_EHG_EB!T19+TO_EHG_PH!T19</f>
        <v>0</v>
      </c>
      <c r="U19" s="10">
        <f>TO_EHG_E!U19+TO_EHG_CHP!U19+TO_EHG_H!U19+TO_EHG_EDHP!U19+TO_EHG_EB!U19+TO_EHG_PH!U19</f>
        <v>0</v>
      </c>
      <c r="V19" s="10">
        <f>TO_EHG_E!V19+TO_EHG_CHP!V19+TO_EHG_H!V19+TO_EHG_EDHP!V19+TO_EHG_EB!V19+TO_EHG_PH!V19</f>
        <v>0</v>
      </c>
      <c r="W19" s="10">
        <f>TO_EHG_E!W19+TO_EHG_CHP!W19+TO_EHG_H!W19+TO_EHG_EDHP!W19+TO_EHG_EB!W19+TO_EHG_PH!W19</f>
        <v>0</v>
      </c>
      <c r="X19" s="10">
        <f>TO_EHG_E!X19+TO_EHG_CHP!X19+TO_EHG_H!X19+TO_EHG_EDHP!X19+TO_EHG_EB!X19+TO_EHG_PH!X19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TO_EHG_E!C20+TO_EHG_CHP!C20+TO_EHG_H!C20+TO_EHG_EDHP!C20+TO_EHG_EB!C20+TO_EHG_PH!C20</f>
        <v>0</v>
      </c>
      <c r="D20" s="10">
        <f>TO_EHG_E!D20+TO_EHG_CHP!D20+TO_EHG_H!D20+TO_EHG_EDHP!D20+TO_EHG_EB!D20+TO_EHG_PH!D20</f>
        <v>0</v>
      </c>
      <c r="E20" s="10">
        <f>TO_EHG_E!E20+TO_EHG_CHP!E20+TO_EHG_H!E20+TO_EHG_EDHP!E20+TO_EHG_EB!E20+TO_EHG_PH!E20</f>
        <v>0</v>
      </c>
      <c r="F20" s="10">
        <f>TO_EHG_E!F20+TO_EHG_CHP!F20+TO_EHG_H!F20+TO_EHG_EDHP!F20+TO_EHG_EB!F20+TO_EHG_PH!F20</f>
        <v>0</v>
      </c>
      <c r="G20" s="10">
        <f>TO_EHG_E!G20+TO_EHG_CHP!G20+TO_EHG_H!G20+TO_EHG_EDHP!G20+TO_EHG_EB!G20+TO_EHG_PH!G20</f>
        <v>0</v>
      </c>
      <c r="H20" s="10">
        <f>TO_EHG_E!H20+TO_EHG_CHP!H20+TO_EHG_H!H20+TO_EHG_EDHP!H20+TO_EHG_EB!H20+TO_EHG_PH!H20</f>
        <v>0</v>
      </c>
      <c r="I20" s="10">
        <f>TO_EHG_E!I20+TO_EHG_CHP!I20+TO_EHG_H!I20+TO_EHG_EDHP!I20+TO_EHG_EB!I20+TO_EHG_PH!I20</f>
        <v>0</v>
      </c>
      <c r="J20" s="10">
        <f>TO_EHG_E!J20+TO_EHG_CHP!J20+TO_EHG_H!J20+TO_EHG_EDHP!J20+TO_EHG_EB!J20+TO_EHG_PH!J20</f>
        <v>0</v>
      </c>
      <c r="K20" s="10">
        <f>TO_EHG_E!K20+TO_EHG_CHP!K20+TO_EHG_H!K20+TO_EHG_EDHP!K20+TO_EHG_EB!K20+TO_EHG_PH!K20</f>
        <v>0</v>
      </c>
      <c r="L20" s="10">
        <f>TO_EHG_E!L20+TO_EHG_CHP!L20+TO_EHG_H!L20+TO_EHG_EDHP!L20+TO_EHG_EB!L20+TO_EHG_PH!L20</f>
        <v>0</v>
      </c>
      <c r="M20" s="10">
        <f>TO_EHG_E!M20+TO_EHG_CHP!M20+TO_EHG_H!M20+TO_EHG_EDHP!M20+TO_EHG_EB!M20+TO_EHG_PH!M20</f>
        <v>0</v>
      </c>
      <c r="N20" s="10">
        <f>TO_EHG_E!N20+TO_EHG_CHP!N20+TO_EHG_H!N20+TO_EHG_EDHP!N20+TO_EHG_EB!N20+TO_EHG_PH!N20</f>
        <v>0</v>
      </c>
      <c r="O20" s="10">
        <f>TO_EHG_E!O20+TO_EHG_CHP!O20+TO_EHG_H!O20+TO_EHG_EDHP!O20+TO_EHG_EB!O20+TO_EHG_PH!O20</f>
        <v>0</v>
      </c>
      <c r="P20" s="10">
        <f>TO_EHG_E!P20+TO_EHG_CHP!P20+TO_EHG_H!P20+TO_EHG_EDHP!P20+TO_EHG_EB!P20+TO_EHG_PH!P20</f>
        <v>0</v>
      </c>
      <c r="Q20" s="10">
        <f>TO_EHG_E!Q20+TO_EHG_CHP!Q20+TO_EHG_H!Q20+TO_EHG_EDHP!Q20+TO_EHG_EB!Q20+TO_EHG_PH!Q20</f>
        <v>0</v>
      </c>
      <c r="R20" s="10">
        <f>TO_EHG_E!R20+TO_EHG_CHP!R20+TO_EHG_H!R20+TO_EHG_EDHP!R20+TO_EHG_EB!R20+TO_EHG_PH!R20</f>
        <v>0</v>
      </c>
      <c r="S20" s="10">
        <f>TO_EHG_E!S20+TO_EHG_CHP!S20+TO_EHG_H!S20+TO_EHG_EDHP!S20+TO_EHG_EB!S20+TO_EHG_PH!S20</f>
        <v>0</v>
      </c>
      <c r="T20" s="10">
        <f>TO_EHG_E!T20+TO_EHG_CHP!T20+TO_EHG_H!T20+TO_EHG_EDHP!T20+TO_EHG_EB!T20+TO_EHG_PH!T20</f>
        <v>0</v>
      </c>
      <c r="U20" s="10">
        <f>TO_EHG_E!U20+TO_EHG_CHP!U20+TO_EHG_H!U20+TO_EHG_EDHP!U20+TO_EHG_EB!U20+TO_EHG_PH!U20</f>
        <v>0</v>
      </c>
      <c r="V20" s="10">
        <f>TO_EHG_E!V20+TO_EHG_CHP!V20+TO_EHG_H!V20+TO_EHG_EDHP!V20+TO_EHG_EB!V20+TO_EHG_PH!V20</f>
        <v>0</v>
      </c>
      <c r="W20" s="10">
        <f>TO_EHG_E!W20+TO_EHG_CHP!W20+TO_EHG_H!W20+TO_EHG_EDHP!W20+TO_EHG_EB!W20+TO_EHG_PH!W20</f>
        <v>0</v>
      </c>
      <c r="X20" s="10">
        <f>TO_EHG_E!X20+TO_EHG_CHP!X20+TO_EHG_H!X20+TO_EHG_EDHP!X20+TO_EHG_EB!X20+TO_EHG_PH!X20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TO_EHG_E!C21+TO_EHG_CHP!C21+TO_EHG_H!C21+TO_EHG_EDHP!C21+TO_EHG_EB!C21+TO_EHG_PH!C21</f>
        <v>0</v>
      </c>
      <c r="D21" s="10">
        <f>TO_EHG_E!D21+TO_EHG_CHP!D21+TO_EHG_H!D21+TO_EHG_EDHP!D21+TO_EHG_EB!D21+TO_EHG_PH!D21</f>
        <v>0</v>
      </c>
      <c r="E21" s="10">
        <f>TO_EHG_E!E21+TO_EHG_CHP!E21+TO_EHG_H!E21+TO_EHG_EDHP!E21+TO_EHG_EB!E21+TO_EHG_PH!E21</f>
        <v>0</v>
      </c>
      <c r="F21" s="10">
        <f>TO_EHG_E!F21+TO_EHG_CHP!F21+TO_EHG_H!F21+TO_EHG_EDHP!F21+TO_EHG_EB!F21+TO_EHG_PH!F21</f>
        <v>0</v>
      </c>
      <c r="G21" s="10">
        <f>TO_EHG_E!G21+TO_EHG_CHP!G21+TO_EHG_H!G21+TO_EHG_EDHP!G21+TO_EHG_EB!G21+TO_EHG_PH!G21</f>
        <v>0</v>
      </c>
      <c r="H21" s="10">
        <f>TO_EHG_E!H21+TO_EHG_CHP!H21+TO_EHG_H!H21+TO_EHG_EDHP!H21+TO_EHG_EB!H21+TO_EHG_PH!H21</f>
        <v>0</v>
      </c>
      <c r="I21" s="10">
        <f>TO_EHG_E!I21+TO_EHG_CHP!I21+TO_EHG_H!I21+TO_EHG_EDHP!I21+TO_EHG_EB!I21+TO_EHG_PH!I21</f>
        <v>0</v>
      </c>
      <c r="J21" s="10">
        <f>TO_EHG_E!J21+TO_EHG_CHP!J21+TO_EHG_H!J21+TO_EHG_EDHP!J21+TO_EHG_EB!J21+TO_EHG_PH!J21</f>
        <v>0</v>
      </c>
      <c r="K21" s="10">
        <f>TO_EHG_E!K21+TO_EHG_CHP!K21+TO_EHG_H!K21+TO_EHG_EDHP!K21+TO_EHG_EB!K21+TO_EHG_PH!K21</f>
        <v>0</v>
      </c>
      <c r="L21" s="10">
        <f>TO_EHG_E!L21+TO_EHG_CHP!L21+TO_EHG_H!L21+TO_EHG_EDHP!L21+TO_EHG_EB!L21+TO_EHG_PH!L21</f>
        <v>0</v>
      </c>
      <c r="M21" s="10">
        <f>TO_EHG_E!M21+TO_EHG_CHP!M21+TO_EHG_H!M21+TO_EHG_EDHP!M21+TO_EHG_EB!M21+TO_EHG_PH!M21</f>
        <v>0</v>
      </c>
      <c r="N21" s="10">
        <f>TO_EHG_E!N21+TO_EHG_CHP!N21+TO_EHG_H!N21+TO_EHG_EDHP!N21+TO_EHG_EB!N21+TO_EHG_PH!N21</f>
        <v>0</v>
      </c>
      <c r="O21" s="10">
        <f>TO_EHG_E!O21+TO_EHG_CHP!O21+TO_EHG_H!O21+TO_EHG_EDHP!O21+TO_EHG_EB!O21+TO_EHG_PH!O21</f>
        <v>0</v>
      </c>
      <c r="P21" s="10">
        <f>TO_EHG_E!P21+TO_EHG_CHP!P21+TO_EHG_H!P21+TO_EHG_EDHP!P21+TO_EHG_EB!P21+TO_EHG_PH!P21</f>
        <v>0</v>
      </c>
      <c r="Q21" s="10">
        <f>TO_EHG_E!Q21+TO_EHG_CHP!Q21+TO_EHG_H!Q21+TO_EHG_EDHP!Q21+TO_EHG_EB!Q21+TO_EHG_PH!Q21</f>
        <v>0</v>
      </c>
      <c r="R21" s="10">
        <f>TO_EHG_E!R21+TO_EHG_CHP!R21+TO_EHG_H!R21+TO_EHG_EDHP!R21+TO_EHG_EB!R21+TO_EHG_PH!R21</f>
        <v>0</v>
      </c>
      <c r="S21" s="10">
        <f>TO_EHG_E!S21+TO_EHG_CHP!S21+TO_EHG_H!S21+TO_EHG_EDHP!S21+TO_EHG_EB!S21+TO_EHG_PH!S21</f>
        <v>0</v>
      </c>
      <c r="T21" s="10">
        <f>TO_EHG_E!T21+TO_EHG_CHP!T21+TO_EHG_H!T21+TO_EHG_EDHP!T21+TO_EHG_EB!T21+TO_EHG_PH!T21</f>
        <v>0</v>
      </c>
      <c r="U21" s="10">
        <f>TO_EHG_E!U21+TO_EHG_CHP!U21+TO_EHG_H!U21+TO_EHG_EDHP!U21+TO_EHG_EB!U21+TO_EHG_PH!U21</f>
        <v>0</v>
      </c>
      <c r="V21" s="10">
        <f>TO_EHG_E!V21+TO_EHG_CHP!V21+TO_EHG_H!V21+TO_EHG_EDHP!V21+TO_EHG_EB!V21+TO_EHG_PH!V21</f>
        <v>0</v>
      </c>
      <c r="W21" s="10">
        <f>TO_EHG_E!W21+TO_EHG_CHP!W21+TO_EHG_H!W21+TO_EHG_EDHP!W21+TO_EHG_EB!W21+TO_EHG_PH!W21</f>
        <v>0</v>
      </c>
      <c r="X21" s="10">
        <f>TO_EHG_E!X21+TO_EHG_CHP!X21+TO_EHG_H!X21+TO_EHG_EDHP!X21+TO_EHG_EB!X21+TO_EHG_PH!X21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TO_EHG_E!C23+TO_EHG_CHP!C23+TO_EHG_H!C23+TO_EHG_EDHP!C23+TO_EHG_EB!C23+TO_EHG_PH!C23</f>
        <v>0</v>
      </c>
      <c r="D23" s="10">
        <f>TO_EHG_E!D23+TO_EHG_CHP!D23+TO_EHG_H!D23+TO_EHG_EDHP!D23+TO_EHG_EB!D23+TO_EHG_PH!D23</f>
        <v>0</v>
      </c>
      <c r="E23" s="10">
        <f>TO_EHG_E!E23+TO_EHG_CHP!E23+TO_EHG_H!E23+TO_EHG_EDHP!E23+TO_EHG_EB!E23+TO_EHG_PH!E23</f>
        <v>0</v>
      </c>
      <c r="F23" s="10">
        <f>TO_EHG_E!F23+TO_EHG_CHP!F23+TO_EHG_H!F23+TO_EHG_EDHP!F23+TO_EHG_EB!F23+TO_EHG_PH!F23</f>
        <v>0</v>
      </c>
      <c r="G23" s="10">
        <f>TO_EHG_E!G23+TO_EHG_CHP!G23+TO_EHG_H!G23+TO_EHG_EDHP!G23+TO_EHG_EB!G23+TO_EHG_PH!G23</f>
        <v>0</v>
      </c>
      <c r="H23" s="10">
        <f>TO_EHG_E!H23+TO_EHG_CHP!H23+TO_EHG_H!H23+TO_EHG_EDHP!H23+TO_EHG_EB!H23+TO_EHG_PH!H23</f>
        <v>0</v>
      </c>
      <c r="I23" s="10">
        <f>TO_EHG_E!I23+TO_EHG_CHP!I23+TO_EHG_H!I23+TO_EHG_EDHP!I23+TO_EHG_EB!I23+TO_EHG_PH!I23</f>
        <v>0</v>
      </c>
      <c r="J23" s="10">
        <f>TO_EHG_E!J23+TO_EHG_CHP!J23+TO_EHG_H!J23+TO_EHG_EDHP!J23+TO_EHG_EB!J23+TO_EHG_PH!J23</f>
        <v>0</v>
      </c>
      <c r="K23" s="10">
        <f>TO_EHG_E!K23+TO_EHG_CHP!K23+TO_EHG_H!K23+TO_EHG_EDHP!K23+TO_EHG_EB!K23+TO_EHG_PH!K23</f>
        <v>0</v>
      </c>
      <c r="L23" s="10">
        <f>TO_EHG_E!L23+TO_EHG_CHP!L23+TO_EHG_H!L23+TO_EHG_EDHP!L23+TO_EHG_EB!L23+TO_EHG_PH!L23</f>
        <v>0</v>
      </c>
      <c r="M23" s="10">
        <f>TO_EHG_E!M23+TO_EHG_CHP!M23+TO_EHG_H!M23+TO_EHG_EDHP!M23+TO_EHG_EB!M23+TO_EHG_PH!M23</f>
        <v>0</v>
      </c>
      <c r="N23" s="10">
        <f>TO_EHG_E!N23+TO_EHG_CHP!N23+TO_EHG_H!N23+TO_EHG_EDHP!N23+TO_EHG_EB!N23+TO_EHG_PH!N23</f>
        <v>0</v>
      </c>
      <c r="O23" s="10">
        <f>TO_EHG_E!O23+TO_EHG_CHP!O23+TO_EHG_H!O23+TO_EHG_EDHP!O23+TO_EHG_EB!O23+TO_EHG_PH!O23</f>
        <v>0</v>
      </c>
      <c r="P23" s="10">
        <f>TO_EHG_E!P23+TO_EHG_CHP!P23+TO_EHG_H!P23+TO_EHG_EDHP!P23+TO_EHG_EB!P23+TO_EHG_PH!P23</f>
        <v>0</v>
      </c>
      <c r="Q23" s="10">
        <f>TO_EHG_E!Q23+TO_EHG_CHP!Q23+TO_EHG_H!Q23+TO_EHG_EDHP!Q23+TO_EHG_EB!Q23+TO_EHG_PH!Q23</f>
        <v>0</v>
      </c>
      <c r="R23" s="10">
        <f>TO_EHG_E!R23+TO_EHG_CHP!R23+TO_EHG_H!R23+TO_EHG_EDHP!R23+TO_EHG_EB!R23+TO_EHG_PH!R23</f>
        <v>0</v>
      </c>
      <c r="S23" s="10">
        <f>TO_EHG_E!S23+TO_EHG_CHP!S23+TO_EHG_H!S23+TO_EHG_EDHP!S23+TO_EHG_EB!S23+TO_EHG_PH!S23</f>
        <v>0</v>
      </c>
      <c r="T23" s="10">
        <f>TO_EHG_E!T23+TO_EHG_CHP!T23+TO_EHG_H!T23+TO_EHG_EDHP!T23+TO_EHG_EB!T23+TO_EHG_PH!T23</f>
        <v>0</v>
      </c>
      <c r="U23" s="10">
        <f>TO_EHG_E!U23+TO_EHG_CHP!U23+TO_EHG_H!U23+TO_EHG_EDHP!U23+TO_EHG_EB!U23+TO_EHG_PH!U23</f>
        <v>0</v>
      </c>
      <c r="V23" s="10">
        <f>TO_EHG_E!V23+TO_EHG_CHP!V23+TO_EHG_H!V23+TO_EHG_EDHP!V23+TO_EHG_EB!V23+TO_EHG_PH!V23</f>
        <v>0</v>
      </c>
      <c r="W23" s="10">
        <f>TO_EHG_E!W23+TO_EHG_CHP!W23+TO_EHG_H!W23+TO_EHG_EDHP!W23+TO_EHG_EB!W23+TO_EHG_PH!W23</f>
        <v>0</v>
      </c>
      <c r="X23" s="10">
        <f>TO_EHG_E!X23+TO_EHG_CHP!X23+TO_EHG_H!X23+TO_EHG_EDHP!X23+TO_EHG_EB!X23+TO_EHG_PH!X23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TO_EHG_E!C24+TO_EHG_CHP!C24+TO_EHG_H!C24+TO_EHG_EDHP!C24+TO_EHG_EB!C24+TO_EHG_PH!C24</f>
        <v>0</v>
      </c>
      <c r="D24" s="10">
        <f>TO_EHG_E!D24+TO_EHG_CHP!D24+TO_EHG_H!D24+TO_EHG_EDHP!D24+TO_EHG_EB!D24+TO_EHG_PH!D24</f>
        <v>0</v>
      </c>
      <c r="E24" s="10">
        <f>TO_EHG_E!E24+TO_EHG_CHP!E24+TO_EHG_H!E24+TO_EHG_EDHP!E24+TO_EHG_EB!E24+TO_EHG_PH!E24</f>
        <v>0</v>
      </c>
      <c r="F24" s="10">
        <f>TO_EHG_E!F24+TO_EHG_CHP!F24+TO_EHG_H!F24+TO_EHG_EDHP!F24+TO_EHG_EB!F24+TO_EHG_PH!F24</f>
        <v>0</v>
      </c>
      <c r="G24" s="10">
        <f>TO_EHG_E!G24+TO_EHG_CHP!G24+TO_EHG_H!G24+TO_EHG_EDHP!G24+TO_EHG_EB!G24+TO_EHG_PH!G24</f>
        <v>0</v>
      </c>
      <c r="H24" s="10">
        <f>TO_EHG_E!H24+TO_EHG_CHP!H24+TO_EHG_H!H24+TO_EHG_EDHP!H24+TO_EHG_EB!H24+TO_EHG_PH!H24</f>
        <v>0</v>
      </c>
      <c r="I24" s="10">
        <f>TO_EHG_E!I24+TO_EHG_CHP!I24+TO_EHG_H!I24+TO_EHG_EDHP!I24+TO_EHG_EB!I24+TO_EHG_PH!I24</f>
        <v>0</v>
      </c>
      <c r="J24" s="10">
        <f>TO_EHG_E!J24+TO_EHG_CHP!J24+TO_EHG_H!J24+TO_EHG_EDHP!J24+TO_EHG_EB!J24+TO_EHG_PH!J24</f>
        <v>0</v>
      </c>
      <c r="K24" s="10">
        <f>TO_EHG_E!K24+TO_EHG_CHP!K24+TO_EHG_H!K24+TO_EHG_EDHP!K24+TO_EHG_EB!K24+TO_EHG_PH!K24</f>
        <v>0</v>
      </c>
      <c r="L24" s="10">
        <f>TO_EHG_E!L24+TO_EHG_CHP!L24+TO_EHG_H!L24+TO_EHG_EDHP!L24+TO_EHG_EB!L24+TO_EHG_PH!L24</f>
        <v>0</v>
      </c>
      <c r="M24" s="10">
        <f>TO_EHG_E!M24+TO_EHG_CHP!M24+TO_EHG_H!M24+TO_EHG_EDHP!M24+TO_EHG_EB!M24+TO_EHG_PH!M24</f>
        <v>0</v>
      </c>
      <c r="N24" s="10">
        <f>TO_EHG_E!N24+TO_EHG_CHP!N24+TO_EHG_H!N24+TO_EHG_EDHP!N24+TO_EHG_EB!N24+TO_EHG_PH!N24</f>
        <v>0</v>
      </c>
      <c r="O24" s="10">
        <f>TO_EHG_E!O24+TO_EHG_CHP!O24+TO_EHG_H!O24+TO_EHG_EDHP!O24+TO_EHG_EB!O24+TO_EHG_PH!O24</f>
        <v>0</v>
      </c>
      <c r="P24" s="10">
        <f>TO_EHG_E!P24+TO_EHG_CHP!P24+TO_EHG_H!P24+TO_EHG_EDHP!P24+TO_EHG_EB!P24+TO_EHG_PH!P24</f>
        <v>0</v>
      </c>
      <c r="Q24" s="10">
        <f>TO_EHG_E!Q24+TO_EHG_CHP!Q24+TO_EHG_H!Q24+TO_EHG_EDHP!Q24+TO_EHG_EB!Q24+TO_EHG_PH!Q24</f>
        <v>0</v>
      </c>
      <c r="R24" s="10">
        <f>TO_EHG_E!R24+TO_EHG_CHP!R24+TO_EHG_H!R24+TO_EHG_EDHP!R24+TO_EHG_EB!R24+TO_EHG_PH!R24</f>
        <v>0</v>
      </c>
      <c r="S24" s="10">
        <f>TO_EHG_E!S24+TO_EHG_CHP!S24+TO_EHG_H!S24+TO_EHG_EDHP!S24+TO_EHG_EB!S24+TO_EHG_PH!S24</f>
        <v>0</v>
      </c>
      <c r="T24" s="10">
        <f>TO_EHG_E!T24+TO_EHG_CHP!T24+TO_EHG_H!T24+TO_EHG_EDHP!T24+TO_EHG_EB!T24+TO_EHG_PH!T24</f>
        <v>0</v>
      </c>
      <c r="U24" s="10">
        <f>TO_EHG_E!U24+TO_EHG_CHP!U24+TO_EHG_H!U24+TO_EHG_EDHP!U24+TO_EHG_EB!U24+TO_EHG_PH!U24</f>
        <v>0</v>
      </c>
      <c r="V24" s="10">
        <f>TO_EHG_E!V24+TO_EHG_CHP!V24+TO_EHG_H!V24+TO_EHG_EDHP!V24+TO_EHG_EB!V24+TO_EHG_PH!V24</f>
        <v>0</v>
      </c>
      <c r="W24" s="10">
        <f>TO_EHG_E!W24+TO_EHG_CHP!W24+TO_EHG_H!W24+TO_EHG_EDHP!W24+TO_EHG_EB!W24+TO_EHG_PH!W24</f>
        <v>0</v>
      </c>
      <c r="X24" s="10">
        <f>TO_EHG_E!X24+TO_EHG_CHP!X24+TO_EHG_H!X24+TO_EHG_EDHP!X24+TO_EHG_EB!X24+TO_EHG_PH!X24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TO_EHG_E!C25+TO_EHG_CHP!C25+TO_EHG_H!C25+TO_EHG_EDHP!C25+TO_EHG_EB!C25+TO_EHG_PH!C25</f>
        <v>0</v>
      </c>
      <c r="D25" s="37">
        <f>TO_EHG_E!D25+TO_EHG_CHP!D25+TO_EHG_H!D25+TO_EHG_EDHP!D25+TO_EHG_EB!D25+TO_EHG_PH!D25</f>
        <v>0</v>
      </c>
      <c r="E25" s="37">
        <f>TO_EHG_E!E25+TO_EHG_CHP!E25+TO_EHG_H!E25+TO_EHG_EDHP!E25+TO_EHG_EB!E25+TO_EHG_PH!E25</f>
        <v>0</v>
      </c>
      <c r="F25" s="37">
        <f>TO_EHG_E!F25+TO_EHG_CHP!F25+TO_EHG_H!F25+TO_EHG_EDHP!F25+TO_EHG_EB!F25+TO_EHG_PH!F25</f>
        <v>0</v>
      </c>
      <c r="G25" s="37">
        <f>TO_EHG_E!G25+TO_EHG_CHP!G25+TO_EHG_H!G25+TO_EHG_EDHP!G25+TO_EHG_EB!G25+TO_EHG_PH!G25</f>
        <v>0</v>
      </c>
      <c r="H25" s="37">
        <f>TO_EHG_E!H25+TO_EHG_CHP!H25+TO_EHG_H!H25+TO_EHG_EDHP!H25+TO_EHG_EB!H25+TO_EHG_PH!H25</f>
        <v>0</v>
      </c>
      <c r="I25" s="37">
        <f>TO_EHG_E!I25+TO_EHG_CHP!I25+TO_EHG_H!I25+TO_EHG_EDHP!I25+TO_EHG_EB!I25+TO_EHG_PH!I25</f>
        <v>0</v>
      </c>
      <c r="J25" s="37">
        <f>TO_EHG_E!J25+TO_EHG_CHP!J25+TO_EHG_H!J25+TO_EHG_EDHP!J25+TO_EHG_EB!J25+TO_EHG_PH!J25</f>
        <v>0</v>
      </c>
      <c r="K25" s="37">
        <f>TO_EHG_E!K25+TO_EHG_CHP!K25+TO_EHG_H!K25+TO_EHG_EDHP!K25+TO_EHG_EB!K25+TO_EHG_PH!K25</f>
        <v>0</v>
      </c>
      <c r="L25" s="37">
        <f>TO_EHG_E!L25+TO_EHG_CHP!L25+TO_EHG_H!L25+TO_EHG_EDHP!L25+TO_EHG_EB!L25+TO_EHG_PH!L25</f>
        <v>0</v>
      </c>
      <c r="M25" s="37">
        <f>TO_EHG_E!M25+TO_EHG_CHP!M25+TO_EHG_H!M25+TO_EHG_EDHP!M25+TO_EHG_EB!M25+TO_EHG_PH!M25</f>
        <v>0</v>
      </c>
      <c r="N25" s="37">
        <f>TO_EHG_E!N25+TO_EHG_CHP!N25+TO_EHG_H!N25+TO_EHG_EDHP!N25+TO_EHG_EB!N25+TO_EHG_PH!N25</f>
        <v>0</v>
      </c>
      <c r="O25" s="37">
        <f>TO_EHG_E!O25+TO_EHG_CHP!O25+TO_EHG_H!O25+TO_EHG_EDHP!O25+TO_EHG_EB!O25+TO_EHG_PH!O25</f>
        <v>0</v>
      </c>
      <c r="P25" s="37">
        <f>TO_EHG_E!P25+TO_EHG_CHP!P25+TO_EHG_H!P25+TO_EHG_EDHP!P25+TO_EHG_EB!P25+TO_EHG_PH!P25</f>
        <v>0</v>
      </c>
      <c r="Q25" s="37">
        <f>TO_EHG_E!Q25+TO_EHG_CHP!Q25+TO_EHG_H!Q25+TO_EHG_EDHP!Q25+TO_EHG_EB!Q25+TO_EHG_PH!Q25</f>
        <v>0</v>
      </c>
      <c r="R25" s="37">
        <f>TO_EHG_E!R25+TO_EHG_CHP!R25+TO_EHG_H!R25+TO_EHG_EDHP!R25+TO_EHG_EB!R25+TO_EHG_PH!R25</f>
        <v>0</v>
      </c>
      <c r="S25" s="37">
        <f>TO_EHG_E!S25+TO_EHG_CHP!S25+TO_EHG_H!S25+TO_EHG_EDHP!S25+TO_EHG_EB!S25+TO_EHG_PH!S25</f>
        <v>0</v>
      </c>
      <c r="T25" s="37">
        <f>TO_EHG_E!T25+TO_EHG_CHP!T25+TO_EHG_H!T25+TO_EHG_EDHP!T25+TO_EHG_EB!T25+TO_EHG_PH!T25</f>
        <v>0</v>
      </c>
      <c r="U25" s="37">
        <f>TO_EHG_E!U25+TO_EHG_CHP!U25+TO_EHG_H!U25+TO_EHG_EDHP!U25+TO_EHG_EB!U25+TO_EHG_PH!U25</f>
        <v>0</v>
      </c>
      <c r="V25" s="37">
        <f>TO_EHG_E!V25+TO_EHG_CHP!V25+TO_EHG_H!V25+TO_EHG_EDHP!V25+TO_EHG_EB!V25+TO_EHG_PH!V25</f>
        <v>0</v>
      </c>
      <c r="W25" s="37">
        <f>TO_EHG_E!W25+TO_EHG_CHP!W25+TO_EHG_H!W25+TO_EHG_EDHP!W25+TO_EHG_EB!W25+TO_EHG_PH!W25</f>
        <v>0</v>
      </c>
      <c r="X25" s="37">
        <f>TO_EHG_E!X25+TO_EHG_CHP!X25+TO_EHG_H!X25+TO_EHG_EDHP!X25+TO_EHG_EB!X25+TO_EHG_PH!X25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0</v>
      </c>
      <c r="D26" s="37">
        <f t="shared" ref="D26:W26" si="22">SUM(D27,D33)</f>
        <v>0</v>
      </c>
      <c r="E26" s="37">
        <f t="shared" si="22"/>
        <v>0</v>
      </c>
      <c r="F26" s="37">
        <f t="shared" si="22"/>
        <v>0</v>
      </c>
      <c r="G26" s="37">
        <f t="shared" si="22"/>
        <v>0</v>
      </c>
      <c r="H26" s="37">
        <f t="shared" si="22"/>
        <v>0</v>
      </c>
      <c r="I26" s="37">
        <f t="shared" si="22"/>
        <v>0</v>
      </c>
      <c r="J26" s="37">
        <f t="shared" si="22"/>
        <v>0</v>
      </c>
      <c r="K26" s="37">
        <f t="shared" si="22"/>
        <v>0</v>
      </c>
      <c r="L26" s="37">
        <f t="shared" si="22"/>
        <v>0</v>
      </c>
      <c r="M26" s="37">
        <f t="shared" si="22"/>
        <v>0</v>
      </c>
      <c r="N26" s="37">
        <f t="shared" si="22"/>
        <v>0</v>
      </c>
      <c r="O26" s="37">
        <f t="shared" si="22"/>
        <v>0</v>
      </c>
      <c r="P26" s="37">
        <f t="shared" si="22"/>
        <v>0</v>
      </c>
      <c r="Q26" s="37">
        <f t="shared" si="22"/>
        <v>0</v>
      </c>
      <c r="R26" s="37">
        <f t="shared" si="22"/>
        <v>0</v>
      </c>
      <c r="S26" s="37">
        <f t="shared" si="22"/>
        <v>0</v>
      </c>
      <c r="T26" s="37">
        <f t="shared" si="22"/>
        <v>0</v>
      </c>
      <c r="U26" s="37">
        <f t="shared" si="22"/>
        <v>0</v>
      </c>
      <c r="V26" s="37">
        <f t="shared" si="22"/>
        <v>0</v>
      </c>
      <c r="W26" s="37">
        <f t="shared" si="22"/>
        <v>0</v>
      </c>
      <c r="X26" s="37">
        <f t="shared" ref="X26" si="23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TO_EHG_E!C28+TO_EHG_CHP!C28+TO_EHG_H!C28+TO_EHG_EDHP!C28+TO_EHG_EB!C28+TO_EHG_PH!C28</f>
        <v>0</v>
      </c>
      <c r="D28" s="10">
        <f>TO_EHG_E!D28+TO_EHG_CHP!D28+TO_EHG_H!D28+TO_EHG_EDHP!D28+TO_EHG_EB!D28+TO_EHG_PH!D28</f>
        <v>0</v>
      </c>
      <c r="E28" s="10">
        <f>TO_EHG_E!E28+TO_EHG_CHP!E28+TO_EHG_H!E28+TO_EHG_EDHP!E28+TO_EHG_EB!E28+TO_EHG_PH!E28</f>
        <v>0</v>
      </c>
      <c r="F28" s="10">
        <f>TO_EHG_E!F28+TO_EHG_CHP!F28+TO_EHG_H!F28+TO_EHG_EDHP!F28+TO_EHG_EB!F28+TO_EHG_PH!F28</f>
        <v>0</v>
      </c>
      <c r="G28" s="10">
        <f>TO_EHG_E!G28+TO_EHG_CHP!G28+TO_EHG_H!G28+TO_EHG_EDHP!G28+TO_EHG_EB!G28+TO_EHG_PH!G28</f>
        <v>0</v>
      </c>
      <c r="H28" s="10">
        <f>TO_EHG_E!H28+TO_EHG_CHP!H28+TO_EHG_H!H28+TO_EHG_EDHP!H28+TO_EHG_EB!H28+TO_EHG_PH!H28</f>
        <v>0</v>
      </c>
      <c r="I28" s="10">
        <f>TO_EHG_E!I28+TO_EHG_CHP!I28+TO_EHG_H!I28+TO_EHG_EDHP!I28+TO_EHG_EB!I28+TO_EHG_PH!I28</f>
        <v>0</v>
      </c>
      <c r="J28" s="10">
        <f>TO_EHG_E!J28+TO_EHG_CHP!J28+TO_EHG_H!J28+TO_EHG_EDHP!J28+TO_EHG_EB!J28+TO_EHG_PH!J28</f>
        <v>0</v>
      </c>
      <c r="K28" s="10">
        <f>TO_EHG_E!K28+TO_EHG_CHP!K28+TO_EHG_H!K28+TO_EHG_EDHP!K28+TO_EHG_EB!K28+TO_EHG_PH!K28</f>
        <v>0</v>
      </c>
      <c r="L28" s="10">
        <f>TO_EHG_E!L28+TO_EHG_CHP!L28+TO_EHG_H!L28+TO_EHG_EDHP!L28+TO_EHG_EB!L28+TO_EHG_PH!L28</f>
        <v>0</v>
      </c>
      <c r="M28" s="10">
        <f>TO_EHG_E!M28+TO_EHG_CHP!M28+TO_EHG_H!M28+TO_EHG_EDHP!M28+TO_EHG_EB!M28+TO_EHG_PH!M28</f>
        <v>0</v>
      </c>
      <c r="N28" s="10">
        <f>TO_EHG_E!N28+TO_EHG_CHP!N28+TO_EHG_H!N28+TO_EHG_EDHP!N28+TO_EHG_EB!N28+TO_EHG_PH!N28</f>
        <v>0</v>
      </c>
      <c r="O28" s="10">
        <f>TO_EHG_E!O28+TO_EHG_CHP!O28+TO_EHG_H!O28+TO_EHG_EDHP!O28+TO_EHG_EB!O28+TO_EHG_PH!O28</f>
        <v>0</v>
      </c>
      <c r="P28" s="10">
        <f>TO_EHG_E!P28+TO_EHG_CHP!P28+TO_EHG_H!P28+TO_EHG_EDHP!P28+TO_EHG_EB!P28+TO_EHG_PH!P28</f>
        <v>0</v>
      </c>
      <c r="Q28" s="10">
        <f>TO_EHG_E!Q28+TO_EHG_CHP!Q28+TO_EHG_H!Q28+TO_EHG_EDHP!Q28+TO_EHG_EB!Q28+TO_EHG_PH!Q28</f>
        <v>0</v>
      </c>
      <c r="R28" s="10">
        <f>TO_EHG_E!R28+TO_EHG_CHP!R28+TO_EHG_H!R28+TO_EHG_EDHP!R28+TO_EHG_EB!R28+TO_EHG_PH!R28</f>
        <v>0</v>
      </c>
      <c r="S28" s="10">
        <f>TO_EHG_E!S28+TO_EHG_CHP!S28+TO_EHG_H!S28+TO_EHG_EDHP!S28+TO_EHG_EB!S28+TO_EHG_PH!S28</f>
        <v>0</v>
      </c>
      <c r="T28" s="10">
        <f>TO_EHG_E!T28+TO_EHG_CHP!T28+TO_EHG_H!T28+TO_EHG_EDHP!T28+TO_EHG_EB!T28+TO_EHG_PH!T28</f>
        <v>0</v>
      </c>
      <c r="U28" s="10">
        <f>TO_EHG_E!U28+TO_EHG_CHP!U28+TO_EHG_H!U28+TO_EHG_EDHP!U28+TO_EHG_EB!U28+TO_EHG_PH!U28</f>
        <v>0</v>
      </c>
      <c r="V28" s="10">
        <f>TO_EHG_E!V28+TO_EHG_CHP!V28+TO_EHG_H!V28+TO_EHG_EDHP!V28+TO_EHG_EB!V28+TO_EHG_PH!V28</f>
        <v>0</v>
      </c>
      <c r="W28" s="10">
        <f>TO_EHG_E!W28+TO_EHG_CHP!W28+TO_EHG_H!W28+TO_EHG_EDHP!W28+TO_EHG_EB!W28+TO_EHG_PH!W28</f>
        <v>0</v>
      </c>
      <c r="X28" s="10">
        <f>TO_EHG_E!X28+TO_EHG_CHP!X28+TO_EHG_H!X28+TO_EHG_EDHP!X28+TO_EHG_EB!X28+TO_EHG_PH!X28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TO_EHG_E!C29+TO_EHG_CHP!C29+TO_EHG_H!C29+TO_EHG_EDHP!C29+TO_EHG_EB!C29+TO_EHG_PH!C29</f>
        <v>0</v>
      </c>
      <c r="D29" s="10">
        <f>TO_EHG_E!D29+TO_EHG_CHP!D29+TO_EHG_H!D29+TO_EHG_EDHP!D29+TO_EHG_EB!D29+TO_EHG_PH!D29</f>
        <v>0</v>
      </c>
      <c r="E29" s="10">
        <f>TO_EHG_E!E29+TO_EHG_CHP!E29+TO_EHG_H!E29+TO_EHG_EDHP!E29+TO_EHG_EB!E29+TO_EHG_PH!E29</f>
        <v>0</v>
      </c>
      <c r="F29" s="10">
        <f>TO_EHG_E!F29+TO_EHG_CHP!F29+TO_EHG_H!F29+TO_EHG_EDHP!F29+TO_EHG_EB!F29+TO_EHG_PH!F29</f>
        <v>0</v>
      </c>
      <c r="G29" s="10">
        <f>TO_EHG_E!G29+TO_EHG_CHP!G29+TO_EHG_H!G29+TO_EHG_EDHP!G29+TO_EHG_EB!G29+TO_EHG_PH!G29</f>
        <v>0</v>
      </c>
      <c r="H29" s="10">
        <f>TO_EHG_E!H29+TO_EHG_CHP!H29+TO_EHG_H!H29+TO_EHG_EDHP!H29+TO_EHG_EB!H29+TO_EHG_PH!H29</f>
        <v>0</v>
      </c>
      <c r="I29" s="10">
        <f>TO_EHG_E!I29+TO_EHG_CHP!I29+TO_EHG_H!I29+TO_EHG_EDHP!I29+TO_EHG_EB!I29+TO_EHG_PH!I29</f>
        <v>0</v>
      </c>
      <c r="J29" s="10">
        <f>TO_EHG_E!J29+TO_EHG_CHP!J29+TO_EHG_H!J29+TO_EHG_EDHP!J29+TO_EHG_EB!J29+TO_EHG_PH!J29</f>
        <v>0</v>
      </c>
      <c r="K29" s="10">
        <f>TO_EHG_E!K29+TO_EHG_CHP!K29+TO_EHG_H!K29+TO_EHG_EDHP!K29+TO_EHG_EB!K29+TO_EHG_PH!K29</f>
        <v>0</v>
      </c>
      <c r="L29" s="10">
        <f>TO_EHG_E!L29+TO_EHG_CHP!L29+TO_EHG_H!L29+TO_EHG_EDHP!L29+TO_EHG_EB!L29+TO_EHG_PH!L29</f>
        <v>0</v>
      </c>
      <c r="M29" s="10">
        <f>TO_EHG_E!M29+TO_EHG_CHP!M29+TO_EHG_H!M29+TO_EHG_EDHP!M29+TO_EHG_EB!M29+TO_EHG_PH!M29</f>
        <v>0</v>
      </c>
      <c r="N29" s="10">
        <f>TO_EHG_E!N29+TO_EHG_CHP!N29+TO_EHG_H!N29+TO_EHG_EDHP!N29+TO_EHG_EB!N29+TO_EHG_PH!N29</f>
        <v>0</v>
      </c>
      <c r="O29" s="10">
        <f>TO_EHG_E!O29+TO_EHG_CHP!O29+TO_EHG_H!O29+TO_EHG_EDHP!O29+TO_EHG_EB!O29+TO_EHG_PH!O29</f>
        <v>0</v>
      </c>
      <c r="P29" s="10">
        <f>TO_EHG_E!P29+TO_EHG_CHP!P29+TO_EHG_H!P29+TO_EHG_EDHP!P29+TO_EHG_EB!P29+TO_EHG_PH!P29</f>
        <v>0</v>
      </c>
      <c r="Q29" s="10">
        <f>TO_EHG_E!Q29+TO_EHG_CHP!Q29+TO_EHG_H!Q29+TO_EHG_EDHP!Q29+TO_EHG_EB!Q29+TO_EHG_PH!Q29</f>
        <v>0</v>
      </c>
      <c r="R29" s="10">
        <f>TO_EHG_E!R29+TO_EHG_CHP!R29+TO_EHG_H!R29+TO_EHG_EDHP!R29+TO_EHG_EB!R29+TO_EHG_PH!R29</f>
        <v>0</v>
      </c>
      <c r="S29" s="10">
        <f>TO_EHG_E!S29+TO_EHG_CHP!S29+TO_EHG_H!S29+TO_EHG_EDHP!S29+TO_EHG_EB!S29+TO_EHG_PH!S29</f>
        <v>0</v>
      </c>
      <c r="T29" s="10">
        <f>TO_EHG_E!T29+TO_EHG_CHP!T29+TO_EHG_H!T29+TO_EHG_EDHP!T29+TO_EHG_EB!T29+TO_EHG_PH!T29</f>
        <v>0</v>
      </c>
      <c r="U29" s="10">
        <f>TO_EHG_E!U29+TO_EHG_CHP!U29+TO_EHG_H!U29+TO_EHG_EDHP!U29+TO_EHG_EB!U29+TO_EHG_PH!U29</f>
        <v>0</v>
      </c>
      <c r="V29" s="10">
        <f>TO_EHG_E!V29+TO_EHG_CHP!V29+TO_EHG_H!V29+TO_EHG_EDHP!V29+TO_EHG_EB!V29+TO_EHG_PH!V29</f>
        <v>0</v>
      </c>
      <c r="W29" s="10">
        <f>TO_EHG_E!W29+TO_EHG_CHP!W29+TO_EHG_H!W29+TO_EHG_EDHP!W29+TO_EHG_EB!W29+TO_EHG_PH!W29</f>
        <v>0</v>
      </c>
      <c r="X29" s="10">
        <f>TO_EHG_E!X29+TO_EHG_CHP!X29+TO_EHG_H!X29+TO_EHG_EDHP!X29+TO_EHG_EB!X29+TO_EHG_PH!X29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TO_EHG_E!C30+TO_EHG_CHP!C30+TO_EHG_H!C30+TO_EHG_EDHP!C30+TO_EHG_EB!C30+TO_EHG_PH!C30</f>
        <v>0</v>
      </c>
      <c r="D30" s="10">
        <f>TO_EHG_E!D30+TO_EHG_CHP!D30+TO_EHG_H!D30+TO_EHG_EDHP!D30+TO_EHG_EB!D30+TO_EHG_PH!D30</f>
        <v>0</v>
      </c>
      <c r="E30" s="10">
        <f>TO_EHG_E!E30+TO_EHG_CHP!E30+TO_EHG_H!E30+TO_EHG_EDHP!E30+TO_EHG_EB!E30+TO_EHG_PH!E30</f>
        <v>0</v>
      </c>
      <c r="F30" s="10">
        <f>TO_EHG_E!F30+TO_EHG_CHP!F30+TO_EHG_H!F30+TO_EHG_EDHP!F30+TO_EHG_EB!F30+TO_EHG_PH!F30</f>
        <v>0</v>
      </c>
      <c r="G30" s="10">
        <f>TO_EHG_E!G30+TO_EHG_CHP!G30+TO_EHG_H!G30+TO_EHG_EDHP!G30+TO_EHG_EB!G30+TO_EHG_PH!G30</f>
        <v>0</v>
      </c>
      <c r="H30" s="10">
        <f>TO_EHG_E!H30+TO_EHG_CHP!H30+TO_EHG_H!H30+TO_EHG_EDHP!H30+TO_EHG_EB!H30+TO_EHG_PH!H30</f>
        <v>0</v>
      </c>
      <c r="I30" s="10">
        <f>TO_EHG_E!I30+TO_EHG_CHP!I30+TO_EHG_H!I30+TO_EHG_EDHP!I30+TO_EHG_EB!I30+TO_EHG_PH!I30</f>
        <v>0</v>
      </c>
      <c r="J30" s="10">
        <f>TO_EHG_E!J30+TO_EHG_CHP!J30+TO_EHG_H!J30+TO_EHG_EDHP!J30+TO_EHG_EB!J30+TO_EHG_PH!J30</f>
        <v>0</v>
      </c>
      <c r="K30" s="10">
        <f>TO_EHG_E!K30+TO_EHG_CHP!K30+TO_EHG_H!K30+TO_EHG_EDHP!K30+TO_EHG_EB!K30+TO_EHG_PH!K30</f>
        <v>0</v>
      </c>
      <c r="L30" s="10">
        <f>TO_EHG_E!L30+TO_EHG_CHP!L30+TO_EHG_H!L30+TO_EHG_EDHP!L30+TO_EHG_EB!L30+TO_EHG_PH!L30</f>
        <v>0</v>
      </c>
      <c r="M30" s="10">
        <f>TO_EHG_E!M30+TO_EHG_CHP!M30+TO_EHG_H!M30+TO_EHG_EDHP!M30+TO_EHG_EB!M30+TO_EHG_PH!M30</f>
        <v>0</v>
      </c>
      <c r="N30" s="10">
        <f>TO_EHG_E!N30+TO_EHG_CHP!N30+TO_EHG_H!N30+TO_EHG_EDHP!N30+TO_EHG_EB!N30+TO_EHG_PH!N30</f>
        <v>0</v>
      </c>
      <c r="O30" s="10">
        <f>TO_EHG_E!O30+TO_EHG_CHP!O30+TO_EHG_H!O30+TO_EHG_EDHP!O30+TO_EHG_EB!O30+TO_EHG_PH!O30</f>
        <v>0</v>
      </c>
      <c r="P30" s="10">
        <f>TO_EHG_E!P30+TO_EHG_CHP!P30+TO_EHG_H!P30+TO_EHG_EDHP!P30+TO_EHG_EB!P30+TO_EHG_PH!P30</f>
        <v>0</v>
      </c>
      <c r="Q30" s="10">
        <f>TO_EHG_E!Q30+TO_EHG_CHP!Q30+TO_EHG_H!Q30+TO_EHG_EDHP!Q30+TO_EHG_EB!Q30+TO_EHG_PH!Q30</f>
        <v>0</v>
      </c>
      <c r="R30" s="10">
        <f>TO_EHG_E!R30+TO_EHG_CHP!R30+TO_EHG_H!R30+TO_EHG_EDHP!R30+TO_EHG_EB!R30+TO_EHG_PH!R30</f>
        <v>0</v>
      </c>
      <c r="S30" s="10">
        <f>TO_EHG_E!S30+TO_EHG_CHP!S30+TO_EHG_H!S30+TO_EHG_EDHP!S30+TO_EHG_EB!S30+TO_EHG_PH!S30</f>
        <v>0</v>
      </c>
      <c r="T30" s="10">
        <f>TO_EHG_E!T30+TO_EHG_CHP!T30+TO_EHG_H!T30+TO_EHG_EDHP!T30+TO_EHG_EB!T30+TO_EHG_PH!T30</f>
        <v>0</v>
      </c>
      <c r="U30" s="10">
        <f>TO_EHG_E!U30+TO_EHG_CHP!U30+TO_EHG_H!U30+TO_EHG_EDHP!U30+TO_EHG_EB!U30+TO_EHG_PH!U30</f>
        <v>0</v>
      </c>
      <c r="V30" s="10">
        <f>TO_EHG_E!V30+TO_EHG_CHP!V30+TO_EHG_H!V30+TO_EHG_EDHP!V30+TO_EHG_EB!V30+TO_EHG_PH!V30</f>
        <v>0</v>
      </c>
      <c r="W30" s="10">
        <f>TO_EHG_E!W30+TO_EHG_CHP!W30+TO_EHG_H!W30+TO_EHG_EDHP!W30+TO_EHG_EB!W30+TO_EHG_PH!W30</f>
        <v>0</v>
      </c>
      <c r="X30" s="10">
        <f>TO_EHG_E!X30+TO_EHG_CHP!X30+TO_EHG_H!X30+TO_EHG_EDHP!X30+TO_EHG_EB!X30+TO_EHG_PH!X30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TO_EHG_E!C31+TO_EHG_CHP!C31+TO_EHG_H!C31+TO_EHG_EDHP!C31+TO_EHG_EB!C31+TO_EHG_PH!C31</f>
        <v>0</v>
      </c>
      <c r="D31" s="10">
        <f>TO_EHG_E!D31+TO_EHG_CHP!D31+TO_EHG_H!D31+TO_EHG_EDHP!D31+TO_EHG_EB!D31+TO_EHG_PH!D31</f>
        <v>0</v>
      </c>
      <c r="E31" s="10">
        <f>TO_EHG_E!E31+TO_EHG_CHP!E31+TO_EHG_H!E31+TO_EHG_EDHP!E31+TO_EHG_EB!E31+TO_EHG_PH!E31</f>
        <v>0</v>
      </c>
      <c r="F31" s="10">
        <f>TO_EHG_E!F31+TO_EHG_CHP!F31+TO_EHG_H!F31+TO_EHG_EDHP!F31+TO_EHG_EB!F31+TO_EHG_PH!F31</f>
        <v>0</v>
      </c>
      <c r="G31" s="10">
        <f>TO_EHG_E!G31+TO_EHG_CHP!G31+TO_EHG_H!G31+TO_EHG_EDHP!G31+TO_EHG_EB!G31+TO_EHG_PH!G31</f>
        <v>0</v>
      </c>
      <c r="H31" s="10">
        <f>TO_EHG_E!H31+TO_EHG_CHP!H31+TO_EHG_H!H31+TO_EHG_EDHP!H31+TO_EHG_EB!H31+TO_EHG_PH!H31</f>
        <v>0</v>
      </c>
      <c r="I31" s="10">
        <f>TO_EHG_E!I31+TO_EHG_CHP!I31+TO_EHG_H!I31+TO_EHG_EDHP!I31+TO_EHG_EB!I31+TO_EHG_PH!I31</f>
        <v>0</v>
      </c>
      <c r="J31" s="10">
        <f>TO_EHG_E!J31+TO_EHG_CHP!J31+TO_EHG_H!J31+TO_EHG_EDHP!J31+TO_EHG_EB!J31+TO_EHG_PH!J31</f>
        <v>0</v>
      </c>
      <c r="K31" s="10">
        <f>TO_EHG_E!K31+TO_EHG_CHP!K31+TO_EHG_H!K31+TO_EHG_EDHP!K31+TO_EHG_EB!K31+TO_EHG_PH!K31</f>
        <v>0</v>
      </c>
      <c r="L31" s="10">
        <f>TO_EHG_E!L31+TO_EHG_CHP!L31+TO_EHG_H!L31+TO_EHG_EDHP!L31+TO_EHG_EB!L31+TO_EHG_PH!L31</f>
        <v>0</v>
      </c>
      <c r="M31" s="10">
        <f>TO_EHG_E!M31+TO_EHG_CHP!M31+TO_EHG_H!M31+TO_EHG_EDHP!M31+TO_EHG_EB!M31+TO_EHG_PH!M31</f>
        <v>0</v>
      </c>
      <c r="N31" s="10">
        <f>TO_EHG_E!N31+TO_EHG_CHP!N31+TO_EHG_H!N31+TO_EHG_EDHP!N31+TO_EHG_EB!N31+TO_EHG_PH!N31</f>
        <v>0</v>
      </c>
      <c r="O31" s="10">
        <f>TO_EHG_E!O31+TO_EHG_CHP!O31+TO_EHG_H!O31+TO_EHG_EDHP!O31+TO_EHG_EB!O31+TO_EHG_PH!O31</f>
        <v>0</v>
      </c>
      <c r="P31" s="10">
        <f>TO_EHG_E!P31+TO_EHG_CHP!P31+TO_EHG_H!P31+TO_EHG_EDHP!P31+TO_EHG_EB!P31+TO_EHG_PH!P31</f>
        <v>0</v>
      </c>
      <c r="Q31" s="10">
        <f>TO_EHG_E!Q31+TO_EHG_CHP!Q31+TO_EHG_H!Q31+TO_EHG_EDHP!Q31+TO_EHG_EB!Q31+TO_EHG_PH!Q31</f>
        <v>0</v>
      </c>
      <c r="R31" s="10">
        <f>TO_EHG_E!R31+TO_EHG_CHP!R31+TO_EHG_H!R31+TO_EHG_EDHP!R31+TO_EHG_EB!R31+TO_EHG_PH!R31</f>
        <v>0</v>
      </c>
      <c r="S31" s="10">
        <f>TO_EHG_E!S31+TO_EHG_CHP!S31+TO_EHG_H!S31+TO_EHG_EDHP!S31+TO_EHG_EB!S31+TO_EHG_PH!S31</f>
        <v>0</v>
      </c>
      <c r="T31" s="10">
        <f>TO_EHG_E!T31+TO_EHG_CHP!T31+TO_EHG_H!T31+TO_EHG_EDHP!T31+TO_EHG_EB!T31+TO_EHG_PH!T31</f>
        <v>0</v>
      </c>
      <c r="U31" s="10">
        <f>TO_EHG_E!U31+TO_EHG_CHP!U31+TO_EHG_H!U31+TO_EHG_EDHP!U31+TO_EHG_EB!U31+TO_EHG_PH!U31</f>
        <v>0</v>
      </c>
      <c r="V31" s="10">
        <f>TO_EHG_E!V31+TO_EHG_CHP!V31+TO_EHG_H!V31+TO_EHG_EDHP!V31+TO_EHG_EB!V31+TO_EHG_PH!V31</f>
        <v>0</v>
      </c>
      <c r="W31" s="10">
        <f>TO_EHG_E!W31+TO_EHG_CHP!W31+TO_EHG_H!W31+TO_EHG_EDHP!W31+TO_EHG_EB!W31+TO_EHG_PH!W31</f>
        <v>0</v>
      </c>
      <c r="X31" s="10">
        <f>TO_EHG_E!X31+TO_EHG_CHP!X31+TO_EHG_H!X31+TO_EHG_EDHP!X31+TO_EHG_EB!X31+TO_EHG_PH!X31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TO_EHG_E!C32+TO_EHG_CHP!C32+TO_EHG_H!C32+TO_EHG_EDHP!C32+TO_EHG_EB!C32+TO_EHG_PH!C32</f>
        <v>0</v>
      </c>
      <c r="D32" s="10">
        <f>TO_EHG_E!D32+TO_EHG_CHP!D32+TO_EHG_H!D32+TO_EHG_EDHP!D32+TO_EHG_EB!D32+TO_EHG_PH!D32</f>
        <v>0</v>
      </c>
      <c r="E32" s="10">
        <f>TO_EHG_E!E32+TO_EHG_CHP!E32+TO_EHG_H!E32+TO_EHG_EDHP!E32+TO_EHG_EB!E32+TO_EHG_PH!E32</f>
        <v>0</v>
      </c>
      <c r="F32" s="10">
        <f>TO_EHG_E!F32+TO_EHG_CHP!F32+TO_EHG_H!F32+TO_EHG_EDHP!F32+TO_EHG_EB!F32+TO_EHG_PH!F32</f>
        <v>0</v>
      </c>
      <c r="G32" s="10">
        <f>TO_EHG_E!G32+TO_EHG_CHP!G32+TO_EHG_H!G32+TO_EHG_EDHP!G32+TO_EHG_EB!G32+TO_EHG_PH!G32</f>
        <v>0</v>
      </c>
      <c r="H32" s="10">
        <f>TO_EHG_E!H32+TO_EHG_CHP!H32+TO_EHG_H!H32+TO_EHG_EDHP!H32+TO_EHG_EB!H32+TO_EHG_PH!H32</f>
        <v>0</v>
      </c>
      <c r="I32" s="10">
        <f>TO_EHG_E!I32+TO_EHG_CHP!I32+TO_EHG_H!I32+TO_EHG_EDHP!I32+TO_EHG_EB!I32+TO_EHG_PH!I32</f>
        <v>0</v>
      </c>
      <c r="J32" s="10">
        <f>TO_EHG_E!J32+TO_EHG_CHP!J32+TO_EHG_H!J32+TO_EHG_EDHP!J32+TO_EHG_EB!J32+TO_EHG_PH!J32</f>
        <v>0</v>
      </c>
      <c r="K32" s="10">
        <f>TO_EHG_E!K32+TO_EHG_CHP!K32+TO_EHG_H!K32+TO_EHG_EDHP!K32+TO_EHG_EB!K32+TO_EHG_PH!K32</f>
        <v>0</v>
      </c>
      <c r="L32" s="10">
        <f>TO_EHG_E!L32+TO_EHG_CHP!L32+TO_EHG_H!L32+TO_EHG_EDHP!L32+TO_EHG_EB!L32+TO_EHG_PH!L32</f>
        <v>0</v>
      </c>
      <c r="M32" s="10">
        <f>TO_EHG_E!M32+TO_EHG_CHP!M32+TO_EHG_H!M32+TO_EHG_EDHP!M32+TO_EHG_EB!M32+TO_EHG_PH!M32</f>
        <v>0</v>
      </c>
      <c r="N32" s="10">
        <f>TO_EHG_E!N32+TO_EHG_CHP!N32+TO_EHG_H!N32+TO_EHG_EDHP!N32+TO_EHG_EB!N32+TO_EHG_PH!N32</f>
        <v>0</v>
      </c>
      <c r="O32" s="10">
        <f>TO_EHG_E!O32+TO_EHG_CHP!O32+TO_EHG_H!O32+TO_EHG_EDHP!O32+TO_EHG_EB!O32+TO_EHG_PH!O32</f>
        <v>0</v>
      </c>
      <c r="P32" s="10">
        <f>TO_EHG_E!P32+TO_EHG_CHP!P32+TO_EHG_H!P32+TO_EHG_EDHP!P32+TO_EHG_EB!P32+TO_EHG_PH!P32</f>
        <v>0</v>
      </c>
      <c r="Q32" s="10">
        <f>TO_EHG_E!Q32+TO_EHG_CHP!Q32+TO_EHG_H!Q32+TO_EHG_EDHP!Q32+TO_EHG_EB!Q32+TO_EHG_PH!Q32</f>
        <v>0</v>
      </c>
      <c r="R32" s="10">
        <f>TO_EHG_E!R32+TO_EHG_CHP!R32+TO_EHG_H!R32+TO_EHG_EDHP!R32+TO_EHG_EB!R32+TO_EHG_PH!R32</f>
        <v>0</v>
      </c>
      <c r="S32" s="10">
        <f>TO_EHG_E!S32+TO_EHG_CHP!S32+TO_EHG_H!S32+TO_EHG_EDHP!S32+TO_EHG_EB!S32+TO_EHG_PH!S32</f>
        <v>0</v>
      </c>
      <c r="T32" s="10">
        <f>TO_EHG_E!T32+TO_EHG_CHP!T32+TO_EHG_H!T32+TO_EHG_EDHP!T32+TO_EHG_EB!T32+TO_EHG_PH!T32</f>
        <v>0</v>
      </c>
      <c r="U32" s="10">
        <f>TO_EHG_E!U32+TO_EHG_CHP!U32+TO_EHG_H!U32+TO_EHG_EDHP!U32+TO_EHG_EB!U32+TO_EHG_PH!U32</f>
        <v>0</v>
      </c>
      <c r="V32" s="10">
        <f>TO_EHG_E!V32+TO_EHG_CHP!V32+TO_EHG_H!V32+TO_EHG_EDHP!V32+TO_EHG_EB!V32+TO_EHG_PH!V32</f>
        <v>0</v>
      </c>
      <c r="W32" s="10">
        <f>TO_EHG_E!W32+TO_EHG_CHP!W32+TO_EHG_H!W32+TO_EHG_EDHP!W32+TO_EHG_EB!W32+TO_EHG_PH!W32</f>
        <v>0</v>
      </c>
      <c r="X32" s="10">
        <f>TO_EHG_E!X32+TO_EHG_CHP!X32+TO_EHG_H!X32+TO_EHG_EDHP!X32+TO_EHG_EB!X32+TO_EHG_PH!X32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0</v>
      </c>
      <c r="D33" s="29">
        <f t="shared" ref="D33:W33" si="28">SUM(D34:D50)</f>
        <v>0</v>
      </c>
      <c r="E33" s="29">
        <f t="shared" si="28"/>
        <v>0</v>
      </c>
      <c r="F33" s="29">
        <f t="shared" si="28"/>
        <v>0</v>
      </c>
      <c r="G33" s="29">
        <f t="shared" si="28"/>
        <v>0</v>
      </c>
      <c r="H33" s="29">
        <f t="shared" si="28"/>
        <v>0</v>
      </c>
      <c r="I33" s="29">
        <f t="shared" si="28"/>
        <v>0</v>
      </c>
      <c r="J33" s="29">
        <f t="shared" si="28"/>
        <v>0</v>
      </c>
      <c r="K33" s="29">
        <f t="shared" si="28"/>
        <v>0</v>
      </c>
      <c r="L33" s="29">
        <f t="shared" si="28"/>
        <v>0</v>
      </c>
      <c r="M33" s="29">
        <f t="shared" si="28"/>
        <v>0</v>
      </c>
      <c r="N33" s="29">
        <f t="shared" si="28"/>
        <v>0</v>
      </c>
      <c r="O33" s="29">
        <f t="shared" si="28"/>
        <v>0</v>
      </c>
      <c r="P33" s="29">
        <f t="shared" si="28"/>
        <v>0</v>
      </c>
      <c r="Q33" s="29">
        <f t="shared" si="28"/>
        <v>0</v>
      </c>
      <c r="R33" s="29">
        <f t="shared" si="28"/>
        <v>0</v>
      </c>
      <c r="S33" s="29">
        <f t="shared" si="28"/>
        <v>0</v>
      </c>
      <c r="T33" s="29">
        <f t="shared" si="28"/>
        <v>0</v>
      </c>
      <c r="U33" s="29">
        <f t="shared" si="28"/>
        <v>0</v>
      </c>
      <c r="V33" s="29">
        <f t="shared" si="28"/>
        <v>0</v>
      </c>
      <c r="W33" s="29">
        <f t="shared" si="28"/>
        <v>0</v>
      </c>
      <c r="X33" s="29">
        <f t="shared" ref="X33" si="2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f>TO_EHG_E!C34+TO_EHG_CHP!C34+TO_EHG_H!C34+TO_EHG_EDHP!C34+TO_EHG_EB!C34+TO_EHG_PH!C34</f>
        <v>0</v>
      </c>
      <c r="D34" s="10">
        <f>TO_EHG_E!D34+TO_EHG_CHP!D34+TO_EHG_H!D34+TO_EHG_EDHP!D34+TO_EHG_EB!D34+TO_EHG_PH!D34</f>
        <v>0</v>
      </c>
      <c r="E34" s="10">
        <f>TO_EHG_E!E34+TO_EHG_CHP!E34+TO_EHG_H!E34+TO_EHG_EDHP!E34+TO_EHG_EB!E34+TO_EHG_PH!E34</f>
        <v>0</v>
      </c>
      <c r="F34" s="10">
        <f>TO_EHG_E!F34+TO_EHG_CHP!F34+TO_EHG_H!F34+TO_EHG_EDHP!F34+TO_EHG_EB!F34+TO_EHG_PH!F34</f>
        <v>0</v>
      </c>
      <c r="G34" s="10">
        <f>TO_EHG_E!G34+TO_EHG_CHP!G34+TO_EHG_H!G34+TO_EHG_EDHP!G34+TO_EHG_EB!G34+TO_EHG_PH!G34</f>
        <v>0</v>
      </c>
      <c r="H34" s="10">
        <f>TO_EHG_E!H34+TO_EHG_CHP!H34+TO_EHG_H!H34+TO_EHG_EDHP!H34+TO_EHG_EB!H34+TO_EHG_PH!H34</f>
        <v>0</v>
      </c>
      <c r="I34" s="10">
        <f>TO_EHG_E!I34+TO_EHG_CHP!I34+TO_EHG_H!I34+TO_EHG_EDHP!I34+TO_EHG_EB!I34+TO_EHG_PH!I34</f>
        <v>0</v>
      </c>
      <c r="J34" s="10">
        <f>TO_EHG_E!J34+TO_EHG_CHP!J34+TO_EHG_H!J34+TO_EHG_EDHP!J34+TO_EHG_EB!J34+TO_EHG_PH!J34</f>
        <v>0</v>
      </c>
      <c r="K34" s="10">
        <f>TO_EHG_E!K34+TO_EHG_CHP!K34+TO_EHG_H!K34+TO_EHG_EDHP!K34+TO_EHG_EB!K34+TO_EHG_PH!K34</f>
        <v>0</v>
      </c>
      <c r="L34" s="10">
        <f>TO_EHG_E!L34+TO_EHG_CHP!L34+TO_EHG_H!L34+TO_EHG_EDHP!L34+TO_EHG_EB!L34+TO_EHG_PH!L34</f>
        <v>0</v>
      </c>
      <c r="M34" s="10">
        <f>TO_EHG_E!M34+TO_EHG_CHP!M34+TO_EHG_H!M34+TO_EHG_EDHP!M34+TO_EHG_EB!M34+TO_EHG_PH!M34</f>
        <v>0</v>
      </c>
      <c r="N34" s="10">
        <f>TO_EHG_E!N34+TO_EHG_CHP!N34+TO_EHG_H!N34+TO_EHG_EDHP!N34+TO_EHG_EB!N34+TO_EHG_PH!N34</f>
        <v>0</v>
      </c>
      <c r="O34" s="10">
        <f>TO_EHG_E!O34+TO_EHG_CHP!O34+TO_EHG_H!O34+TO_EHG_EDHP!O34+TO_EHG_EB!O34+TO_EHG_PH!O34</f>
        <v>0</v>
      </c>
      <c r="P34" s="10">
        <f>TO_EHG_E!P34+TO_EHG_CHP!P34+TO_EHG_H!P34+TO_EHG_EDHP!P34+TO_EHG_EB!P34+TO_EHG_PH!P34</f>
        <v>0</v>
      </c>
      <c r="Q34" s="10">
        <f>TO_EHG_E!Q34+TO_EHG_CHP!Q34+TO_EHG_H!Q34+TO_EHG_EDHP!Q34+TO_EHG_EB!Q34+TO_EHG_PH!Q34</f>
        <v>0</v>
      </c>
      <c r="R34" s="10">
        <f>TO_EHG_E!R34+TO_EHG_CHP!R34+TO_EHG_H!R34+TO_EHG_EDHP!R34+TO_EHG_EB!R34+TO_EHG_PH!R34</f>
        <v>0</v>
      </c>
      <c r="S34" s="10">
        <f>TO_EHG_E!S34+TO_EHG_CHP!S34+TO_EHG_H!S34+TO_EHG_EDHP!S34+TO_EHG_EB!S34+TO_EHG_PH!S34</f>
        <v>0</v>
      </c>
      <c r="T34" s="10">
        <f>TO_EHG_E!T34+TO_EHG_CHP!T34+TO_EHG_H!T34+TO_EHG_EDHP!T34+TO_EHG_EB!T34+TO_EHG_PH!T34</f>
        <v>0</v>
      </c>
      <c r="U34" s="10">
        <f>TO_EHG_E!U34+TO_EHG_CHP!U34+TO_EHG_H!U34+TO_EHG_EDHP!U34+TO_EHG_EB!U34+TO_EHG_PH!U34</f>
        <v>0</v>
      </c>
      <c r="V34" s="10">
        <f>TO_EHG_E!V34+TO_EHG_CHP!V34+TO_EHG_H!V34+TO_EHG_EDHP!V34+TO_EHG_EB!V34+TO_EHG_PH!V34</f>
        <v>0</v>
      </c>
      <c r="W34" s="10">
        <f>TO_EHG_E!W34+TO_EHG_CHP!W34+TO_EHG_H!W34+TO_EHG_EDHP!W34+TO_EHG_EB!W34+TO_EHG_PH!W34</f>
        <v>0</v>
      </c>
      <c r="X34" s="10">
        <f>TO_EHG_E!X34+TO_EHG_CHP!X34+TO_EHG_H!X34+TO_EHG_EDHP!X34+TO_EHG_EB!X34+TO_EHG_PH!X34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TO_EHG_E!C35+TO_EHG_CHP!C35+TO_EHG_H!C35+TO_EHG_EDHP!C35+TO_EHG_EB!C35+TO_EHG_PH!C35</f>
        <v>0</v>
      </c>
      <c r="D35" s="10">
        <f>TO_EHG_E!D35+TO_EHG_CHP!D35+TO_EHG_H!D35+TO_EHG_EDHP!D35+TO_EHG_EB!D35+TO_EHG_PH!D35</f>
        <v>0</v>
      </c>
      <c r="E35" s="10">
        <f>TO_EHG_E!E35+TO_EHG_CHP!E35+TO_EHG_H!E35+TO_EHG_EDHP!E35+TO_EHG_EB!E35+TO_EHG_PH!E35</f>
        <v>0</v>
      </c>
      <c r="F35" s="10">
        <f>TO_EHG_E!F35+TO_EHG_CHP!F35+TO_EHG_H!F35+TO_EHG_EDHP!F35+TO_EHG_EB!F35+TO_EHG_PH!F35</f>
        <v>0</v>
      </c>
      <c r="G35" s="10">
        <f>TO_EHG_E!G35+TO_EHG_CHP!G35+TO_EHG_H!G35+TO_EHG_EDHP!G35+TO_EHG_EB!G35+TO_EHG_PH!G35</f>
        <v>0</v>
      </c>
      <c r="H35" s="10">
        <f>TO_EHG_E!H35+TO_EHG_CHP!H35+TO_EHG_H!H35+TO_EHG_EDHP!H35+TO_EHG_EB!H35+TO_EHG_PH!H35</f>
        <v>0</v>
      </c>
      <c r="I35" s="10">
        <f>TO_EHG_E!I35+TO_EHG_CHP!I35+TO_EHG_H!I35+TO_EHG_EDHP!I35+TO_EHG_EB!I35+TO_EHG_PH!I35</f>
        <v>0</v>
      </c>
      <c r="J35" s="10">
        <f>TO_EHG_E!J35+TO_EHG_CHP!J35+TO_EHG_H!J35+TO_EHG_EDHP!J35+TO_EHG_EB!J35+TO_EHG_PH!J35</f>
        <v>0</v>
      </c>
      <c r="K35" s="10">
        <f>TO_EHG_E!K35+TO_EHG_CHP!K35+TO_EHG_H!K35+TO_EHG_EDHP!K35+TO_EHG_EB!K35+TO_EHG_PH!K35</f>
        <v>0</v>
      </c>
      <c r="L35" s="10">
        <f>TO_EHG_E!L35+TO_EHG_CHP!L35+TO_EHG_H!L35+TO_EHG_EDHP!L35+TO_EHG_EB!L35+TO_EHG_PH!L35</f>
        <v>0</v>
      </c>
      <c r="M35" s="10">
        <f>TO_EHG_E!M35+TO_EHG_CHP!M35+TO_EHG_H!M35+TO_EHG_EDHP!M35+TO_EHG_EB!M35+TO_EHG_PH!M35</f>
        <v>0</v>
      </c>
      <c r="N35" s="10">
        <f>TO_EHG_E!N35+TO_EHG_CHP!N35+TO_EHG_H!N35+TO_EHG_EDHP!N35+TO_EHG_EB!N35+TO_EHG_PH!N35</f>
        <v>0</v>
      </c>
      <c r="O35" s="10">
        <f>TO_EHG_E!O35+TO_EHG_CHP!O35+TO_EHG_H!O35+TO_EHG_EDHP!O35+TO_EHG_EB!O35+TO_EHG_PH!O35</f>
        <v>0</v>
      </c>
      <c r="P35" s="10">
        <f>TO_EHG_E!P35+TO_EHG_CHP!P35+TO_EHG_H!P35+TO_EHG_EDHP!P35+TO_EHG_EB!P35+TO_EHG_PH!P35</f>
        <v>0</v>
      </c>
      <c r="Q35" s="10">
        <f>TO_EHG_E!Q35+TO_EHG_CHP!Q35+TO_EHG_H!Q35+TO_EHG_EDHP!Q35+TO_EHG_EB!Q35+TO_EHG_PH!Q35</f>
        <v>0</v>
      </c>
      <c r="R35" s="10">
        <f>TO_EHG_E!R35+TO_EHG_CHP!R35+TO_EHG_H!R35+TO_EHG_EDHP!R35+TO_EHG_EB!R35+TO_EHG_PH!R35</f>
        <v>0</v>
      </c>
      <c r="S35" s="10">
        <f>TO_EHG_E!S35+TO_EHG_CHP!S35+TO_EHG_H!S35+TO_EHG_EDHP!S35+TO_EHG_EB!S35+TO_EHG_PH!S35</f>
        <v>0</v>
      </c>
      <c r="T35" s="10">
        <f>TO_EHG_E!T35+TO_EHG_CHP!T35+TO_EHG_H!T35+TO_EHG_EDHP!T35+TO_EHG_EB!T35+TO_EHG_PH!T35</f>
        <v>0</v>
      </c>
      <c r="U35" s="10">
        <f>TO_EHG_E!U35+TO_EHG_CHP!U35+TO_EHG_H!U35+TO_EHG_EDHP!U35+TO_EHG_EB!U35+TO_EHG_PH!U35</f>
        <v>0</v>
      </c>
      <c r="V35" s="10">
        <f>TO_EHG_E!V35+TO_EHG_CHP!V35+TO_EHG_H!V35+TO_EHG_EDHP!V35+TO_EHG_EB!V35+TO_EHG_PH!V35</f>
        <v>0</v>
      </c>
      <c r="W35" s="10">
        <f>TO_EHG_E!W35+TO_EHG_CHP!W35+TO_EHG_H!W35+TO_EHG_EDHP!W35+TO_EHG_EB!W35+TO_EHG_PH!W35</f>
        <v>0</v>
      </c>
      <c r="X35" s="10">
        <f>TO_EHG_E!X35+TO_EHG_CHP!X35+TO_EHG_H!X35+TO_EHG_EDHP!X35+TO_EHG_EB!X35+TO_EHG_PH!X35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TO_EHG_E!C36+TO_EHG_CHP!C36+TO_EHG_H!C36+TO_EHG_EDHP!C36+TO_EHG_EB!C36+TO_EHG_PH!C36</f>
        <v>0</v>
      </c>
      <c r="D36" s="10">
        <f>TO_EHG_E!D36+TO_EHG_CHP!D36+TO_EHG_H!D36+TO_EHG_EDHP!D36+TO_EHG_EB!D36+TO_EHG_PH!D36</f>
        <v>0</v>
      </c>
      <c r="E36" s="10">
        <f>TO_EHG_E!E36+TO_EHG_CHP!E36+TO_EHG_H!E36+TO_EHG_EDHP!E36+TO_EHG_EB!E36+TO_EHG_PH!E36</f>
        <v>0</v>
      </c>
      <c r="F36" s="10">
        <f>TO_EHG_E!F36+TO_EHG_CHP!F36+TO_EHG_H!F36+TO_EHG_EDHP!F36+TO_EHG_EB!F36+TO_EHG_PH!F36</f>
        <v>0</v>
      </c>
      <c r="G36" s="10">
        <f>TO_EHG_E!G36+TO_EHG_CHP!G36+TO_EHG_H!G36+TO_EHG_EDHP!G36+TO_EHG_EB!G36+TO_EHG_PH!G36</f>
        <v>0</v>
      </c>
      <c r="H36" s="10">
        <f>TO_EHG_E!H36+TO_EHG_CHP!H36+TO_EHG_H!H36+TO_EHG_EDHP!H36+TO_EHG_EB!H36+TO_EHG_PH!H36</f>
        <v>0</v>
      </c>
      <c r="I36" s="10">
        <f>TO_EHG_E!I36+TO_EHG_CHP!I36+TO_EHG_H!I36+TO_EHG_EDHP!I36+TO_EHG_EB!I36+TO_EHG_PH!I36</f>
        <v>0</v>
      </c>
      <c r="J36" s="10">
        <f>TO_EHG_E!J36+TO_EHG_CHP!J36+TO_EHG_H!J36+TO_EHG_EDHP!J36+TO_EHG_EB!J36+TO_EHG_PH!J36</f>
        <v>0</v>
      </c>
      <c r="K36" s="10">
        <f>TO_EHG_E!K36+TO_EHG_CHP!K36+TO_EHG_H!K36+TO_EHG_EDHP!K36+TO_EHG_EB!K36+TO_EHG_PH!K36</f>
        <v>0</v>
      </c>
      <c r="L36" s="10">
        <f>TO_EHG_E!L36+TO_EHG_CHP!L36+TO_EHG_H!L36+TO_EHG_EDHP!L36+TO_EHG_EB!L36+TO_EHG_PH!L36</f>
        <v>0</v>
      </c>
      <c r="M36" s="10">
        <f>TO_EHG_E!M36+TO_EHG_CHP!M36+TO_EHG_H!M36+TO_EHG_EDHP!M36+TO_EHG_EB!M36+TO_EHG_PH!M36</f>
        <v>0</v>
      </c>
      <c r="N36" s="10">
        <f>TO_EHG_E!N36+TO_EHG_CHP!N36+TO_EHG_H!N36+TO_EHG_EDHP!N36+TO_EHG_EB!N36+TO_EHG_PH!N36</f>
        <v>0</v>
      </c>
      <c r="O36" s="10">
        <f>TO_EHG_E!O36+TO_EHG_CHP!O36+TO_EHG_H!O36+TO_EHG_EDHP!O36+TO_EHG_EB!O36+TO_EHG_PH!O36</f>
        <v>0</v>
      </c>
      <c r="P36" s="10">
        <f>TO_EHG_E!P36+TO_EHG_CHP!P36+TO_EHG_H!P36+TO_EHG_EDHP!P36+TO_EHG_EB!P36+TO_EHG_PH!P36</f>
        <v>0</v>
      </c>
      <c r="Q36" s="10">
        <f>TO_EHG_E!Q36+TO_EHG_CHP!Q36+TO_EHG_H!Q36+TO_EHG_EDHP!Q36+TO_EHG_EB!Q36+TO_EHG_PH!Q36</f>
        <v>0</v>
      </c>
      <c r="R36" s="10">
        <f>TO_EHG_E!R36+TO_EHG_CHP!R36+TO_EHG_H!R36+TO_EHG_EDHP!R36+TO_EHG_EB!R36+TO_EHG_PH!R36</f>
        <v>0</v>
      </c>
      <c r="S36" s="10">
        <f>TO_EHG_E!S36+TO_EHG_CHP!S36+TO_EHG_H!S36+TO_EHG_EDHP!S36+TO_EHG_EB!S36+TO_EHG_PH!S36</f>
        <v>0</v>
      </c>
      <c r="T36" s="10">
        <f>TO_EHG_E!T36+TO_EHG_CHP!T36+TO_EHG_H!T36+TO_EHG_EDHP!T36+TO_EHG_EB!T36+TO_EHG_PH!T36</f>
        <v>0</v>
      </c>
      <c r="U36" s="10">
        <f>TO_EHG_E!U36+TO_EHG_CHP!U36+TO_EHG_H!U36+TO_EHG_EDHP!U36+TO_EHG_EB!U36+TO_EHG_PH!U36</f>
        <v>0</v>
      </c>
      <c r="V36" s="10">
        <f>TO_EHG_E!V36+TO_EHG_CHP!V36+TO_EHG_H!V36+TO_EHG_EDHP!V36+TO_EHG_EB!V36+TO_EHG_PH!V36</f>
        <v>0</v>
      </c>
      <c r="W36" s="10">
        <f>TO_EHG_E!W36+TO_EHG_CHP!W36+TO_EHG_H!W36+TO_EHG_EDHP!W36+TO_EHG_EB!W36+TO_EHG_PH!W36</f>
        <v>0</v>
      </c>
      <c r="X36" s="10">
        <f>TO_EHG_E!X36+TO_EHG_CHP!X36+TO_EHG_H!X36+TO_EHG_EDHP!X36+TO_EHG_EB!X36+TO_EHG_PH!X36</f>
        <v>0</v>
      </c>
    </row>
    <row r="37" spans="1:24" ht="11.25" customHeight="1" x14ac:dyDescent="0.2">
      <c r="A37" s="41" t="s">
        <v>61</v>
      </c>
      <c r="B37" s="9" t="s">
        <v>62</v>
      </c>
      <c r="C37" s="10">
        <f>TO_EHG_E!C37+TO_EHG_CHP!C37+TO_EHG_H!C37+TO_EHG_EDHP!C37+TO_EHG_EB!C37+TO_EHG_PH!C37</f>
        <v>0</v>
      </c>
      <c r="D37" s="10">
        <f>TO_EHG_E!D37+TO_EHG_CHP!D37+TO_EHG_H!D37+TO_EHG_EDHP!D37+TO_EHG_EB!D37+TO_EHG_PH!D37</f>
        <v>0</v>
      </c>
      <c r="E37" s="10">
        <f>TO_EHG_E!E37+TO_EHG_CHP!E37+TO_EHG_H!E37+TO_EHG_EDHP!E37+TO_EHG_EB!E37+TO_EHG_PH!E37</f>
        <v>0</v>
      </c>
      <c r="F37" s="10">
        <f>TO_EHG_E!F37+TO_EHG_CHP!F37+TO_EHG_H!F37+TO_EHG_EDHP!F37+TO_EHG_EB!F37+TO_EHG_PH!F37</f>
        <v>0</v>
      </c>
      <c r="G37" s="10">
        <f>TO_EHG_E!G37+TO_EHG_CHP!G37+TO_EHG_H!G37+TO_EHG_EDHP!G37+TO_EHG_EB!G37+TO_EHG_PH!G37</f>
        <v>0</v>
      </c>
      <c r="H37" s="10">
        <f>TO_EHG_E!H37+TO_EHG_CHP!H37+TO_EHG_H!H37+TO_EHG_EDHP!H37+TO_EHG_EB!H37+TO_EHG_PH!H37</f>
        <v>0</v>
      </c>
      <c r="I37" s="10">
        <f>TO_EHG_E!I37+TO_EHG_CHP!I37+TO_EHG_H!I37+TO_EHG_EDHP!I37+TO_EHG_EB!I37+TO_EHG_PH!I37</f>
        <v>0</v>
      </c>
      <c r="J37" s="10">
        <f>TO_EHG_E!J37+TO_EHG_CHP!J37+TO_EHG_H!J37+TO_EHG_EDHP!J37+TO_EHG_EB!J37+TO_EHG_PH!J37</f>
        <v>0</v>
      </c>
      <c r="K37" s="10">
        <f>TO_EHG_E!K37+TO_EHG_CHP!K37+TO_EHG_H!K37+TO_EHG_EDHP!K37+TO_EHG_EB!K37+TO_EHG_PH!K37</f>
        <v>0</v>
      </c>
      <c r="L37" s="10">
        <f>TO_EHG_E!L37+TO_EHG_CHP!L37+TO_EHG_H!L37+TO_EHG_EDHP!L37+TO_EHG_EB!L37+TO_EHG_PH!L37</f>
        <v>0</v>
      </c>
      <c r="M37" s="10">
        <f>TO_EHG_E!M37+TO_EHG_CHP!M37+TO_EHG_H!M37+TO_EHG_EDHP!M37+TO_EHG_EB!M37+TO_EHG_PH!M37</f>
        <v>0</v>
      </c>
      <c r="N37" s="10">
        <f>TO_EHG_E!N37+TO_EHG_CHP!N37+TO_EHG_H!N37+TO_EHG_EDHP!N37+TO_EHG_EB!N37+TO_EHG_PH!N37</f>
        <v>0</v>
      </c>
      <c r="O37" s="10">
        <f>TO_EHG_E!O37+TO_EHG_CHP!O37+TO_EHG_H!O37+TO_EHG_EDHP!O37+TO_EHG_EB!O37+TO_EHG_PH!O37</f>
        <v>0</v>
      </c>
      <c r="P37" s="10">
        <f>TO_EHG_E!P37+TO_EHG_CHP!P37+TO_EHG_H!P37+TO_EHG_EDHP!P37+TO_EHG_EB!P37+TO_EHG_PH!P37</f>
        <v>0</v>
      </c>
      <c r="Q37" s="10">
        <f>TO_EHG_E!Q37+TO_EHG_CHP!Q37+TO_EHG_H!Q37+TO_EHG_EDHP!Q37+TO_EHG_EB!Q37+TO_EHG_PH!Q37</f>
        <v>0</v>
      </c>
      <c r="R37" s="10">
        <f>TO_EHG_E!R37+TO_EHG_CHP!R37+TO_EHG_H!R37+TO_EHG_EDHP!R37+TO_EHG_EB!R37+TO_EHG_PH!R37</f>
        <v>0</v>
      </c>
      <c r="S37" s="10">
        <f>TO_EHG_E!S37+TO_EHG_CHP!S37+TO_EHG_H!S37+TO_EHG_EDHP!S37+TO_EHG_EB!S37+TO_EHG_PH!S37</f>
        <v>0</v>
      </c>
      <c r="T37" s="10">
        <f>TO_EHG_E!T37+TO_EHG_CHP!T37+TO_EHG_H!T37+TO_EHG_EDHP!T37+TO_EHG_EB!T37+TO_EHG_PH!T37</f>
        <v>0</v>
      </c>
      <c r="U37" s="10">
        <f>TO_EHG_E!U37+TO_EHG_CHP!U37+TO_EHG_H!U37+TO_EHG_EDHP!U37+TO_EHG_EB!U37+TO_EHG_PH!U37</f>
        <v>0</v>
      </c>
      <c r="V37" s="10">
        <f>TO_EHG_E!V37+TO_EHG_CHP!V37+TO_EHG_H!V37+TO_EHG_EDHP!V37+TO_EHG_EB!V37+TO_EHG_PH!V37</f>
        <v>0</v>
      </c>
      <c r="W37" s="10">
        <f>TO_EHG_E!W37+TO_EHG_CHP!W37+TO_EHG_H!W37+TO_EHG_EDHP!W37+TO_EHG_EB!W37+TO_EHG_PH!W37</f>
        <v>0</v>
      </c>
      <c r="X37" s="10">
        <f>TO_EHG_E!X37+TO_EHG_CHP!X37+TO_EHG_H!X37+TO_EHG_EDHP!X37+TO_EHG_EB!X37+TO_EHG_PH!X37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TO_EHG_E!C38+TO_EHG_CHP!C38+TO_EHG_H!C38+TO_EHG_EDHP!C38+TO_EHG_EB!C38+TO_EHG_PH!C38</f>
        <v>0</v>
      </c>
      <c r="D38" s="10">
        <f>TO_EHG_E!D38+TO_EHG_CHP!D38+TO_EHG_H!D38+TO_EHG_EDHP!D38+TO_EHG_EB!D38+TO_EHG_PH!D38</f>
        <v>0</v>
      </c>
      <c r="E38" s="10">
        <f>TO_EHG_E!E38+TO_EHG_CHP!E38+TO_EHG_H!E38+TO_EHG_EDHP!E38+TO_EHG_EB!E38+TO_EHG_PH!E38</f>
        <v>0</v>
      </c>
      <c r="F38" s="10">
        <f>TO_EHG_E!F38+TO_EHG_CHP!F38+TO_EHG_H!F38+TO_EHG_EDHP!F38+TO_EHG_EB!F38+TO_EHG_PH!F38</f>
        <v>0</v>
      </c>
      <c r="G38" s="10">
        <f>TO_EHG_E!G38+TO_EHG_CHP!G38+TO_EHG_H!G38+TO_EHG_EDHP!G38+TO_EHG_EB!G38+TO_EHG_PH!G38</f>
        <v>0</v>
      </c>
      <c r="H38" s="10">
        <f>TO_EHG_E!H38+TO_EHG_CHP!H38+TO_EHG_H!H38+TO_EHG_EDHP!H38+TO_EHG_EB!H38+TO_EHG_PH!H38</f>
        <v>0</v>
      </c>
      <c r="I38" s="10">
        <f>TO_EHG_E!I38+TO_EHG_CHP!I38+TO_EHG_H!I38+TO_EHG_EDHP!I38+TO_EHG_EB!I38+TO_EHG_PH!I38</f>
        <v>0</v>
      </c>
      <c r="J38" s="10">
        <f>TO_EHG_E!J38+TO_EHG_CHP!J38+TO_EHG_H!J38+TO_EHG_EDHP!J38+TO_EHG_EB!J38+TO_EHG_PH!J38</f>
        <v>0</v>
      </c>
      <c r="K38" s="10">
        <f>TO_EHG_E!K38+TO_EHG_CHP!K38+TO_EHG_H!K38+TO_EHG_EDHP!K38+TO_EHG_EB!K38+TO_EHG_PH!K38</f>
        <v>0</v>
      </c>
      <c r="L38" s="10">
        <f>TO_EHG_E!L38+TO_EHG_CHP!L38+TO_EHG_H!L38+TO_EHG_EDHP!L38+TO_EHG_EB!L38+TO_EHG_PH!L38</f>
        <v>0</v>
      </c>
      <c r="M38" s="10">
        <f>TO_EHG_E!M38+TO_EHG_CHP!M38+TO_EHG_H!M38+TO_EHG_EDHP!M38+TO_EHG_EB!M38+TO_EHG_PH!M38</f>
        <v>0</v>
      </c>
      <c r="N38" s="10">
        <f>TO_EHG_E!N38+TO_EHG_CHP!N38+TO_EHG_H!N38+TO_EHG_EDHP!N38+TO_EHG_EB!N38+TO_EHG_PH!N38</f>
        <v>0</v>
      </c>
      <c r="O38" s="10">
        <f>TO_EHG_E!O38+TO_EHG_CHP!O38+TO_EHG_H!O38+TO_EHG_EDHP!O38+TO_EHG_EB!O38+TO_EHG_PH!O38</f>
        <v>0</v>
      </c>
      <c r="P38" s="10">
        <f>TO_EHG_E!P38+TO_EHG_CHP!P38+TO_EHG_H!P38+TO_EHG_EDHP!P38+TO_EHG_EB!P38+TO_EHG_PH!P38</f>
        <v>0</v>
      </c>
      <c r="Q38" s="10">
        <f>TO_EHG_E!Q38+TO_EHG_CHP!Q38+TO_EHG_H!Q38+TO_EHG_EDHP!Q38+TO_EHG_EB!Q38+TO_EHG_PH!Q38</f>
        <v>0</v>
      </c>
      <c r="R38" s="10">
        <f>TO_EHG_E!R38+TO_EHG_CHP!R38+TO_EHG_H!R38+TO_EHG_EDHP!R38+TO_EHG_EB!R38+TO_EHG_PH!R38</f>
        <v>0</v>
      </c>
      <c r="S38" s="10">
        <f>TO_EHG_E!S38+TO_EHG_CHP!S38+TO_EHG_H!S38+TO_EHG_EDHP!S38+TO_EHG_EB!S38+TO_EHG_PH!S38</f>
        <v>0</v>
      </c>
      <c r="T38" s="10">
        <f>TO_EHG_E!T38+TO_EHG_CHP!T38+TO_EHG_H!T38+TO_EHG_EDHP!T38+TO_EHG_EB!T38+TO_EHG_PH!T38</f>
        <v>0</v>
      </c>
      <c r="U38" s="10">
        <f>TO_EHG_E!U38+TO_EHG_CHP!U38+TO_EHG_H!U38+TO_EHG_EDHP!U38+TO_EHG_EB!U38+TO_EHG_PH!U38</f>
        <v>0</v>
      </c>
      <c r="V38" s="10">
        <f>TO_EHG_E!V38+TO_EHG_CHP!V38+TO_EHG_H!V38+TO_EHG_EDHP!V38+TO_EHG_EB!V38+TO_EHG_PH!V38</f>
        <v>0</v>
      </c>
      <c r="W38" s="10">
        <f>TO_EHG_E!W38+TO_EHG_CHP!W38+TO_EHG_H!W38+TO_EHG_EDHP!W38+TO_EHG_EB!W38+TO_EHG_PH!W38</f>
        <v>0</v>
      </c>
      <c r="X38" s="10">
        <f>TO_EHG_E!X38+TO_EHG_CHP!X38+TO_EHG_H!X38+TO_EHG_EDHP!X38+TO_EHG_EB!X38+TO_EHG_PH!X38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TO_EHG_E!C39+TO_EHG_CHP!C39+TO_EHG_H!C39+TO_EHG_EDHP!C39+TO_EHG_EB!C39+TO_EHG_PH!C39</f>
        <v>0</v>
      </c>
      <c r="D39" s="10">
        <f>TO_EHG_E!D39+TO_EHG_CHP!D39+TO_EHG_H!D39+TO_EHG_EDHP!D39+TO_EHG_EB!D39+TO_EHG_PH!D39</f>
        <v>0</v>
      </c>
      <c r="E39" s="10">
        <f>TO_EHG_E!E39+TO_EHG_CHP!E39+TO_EHG_H!E39+TO_EHG_EDHP!E39+TO_EHG_EB!E39+TO_EHG_PH!E39</f>
        <v>0</v>
      </c>
      <c r="F39" s="10">
        <f>TO_EHG_E!F39+TO_EHG_CHP!F39+TO_EHG_H!F39+TO_EHG_EDHP!F39+TO_EHG_EB!F39+TO_EHG_PH!F39</f>
        <v>0</v>
      </c>
      <c r="G39" s="10">
        <f>TO_EHG_E!G39+TO_EHG_CHP!G39+TO_EHG_H!G39+TO_EHG_EDHP!G39+TO_EHG_EB!G39+TO_EHG_PH!G39</f>
        <v>0</v>
      </c>
      <c r="H39" s="10">
        <f>TO_EHG_E!H39+TO_EHG_CHP!H39+TO_EHG_H!H39+TO_EHG_EDHP!H39+TO_EHG_EB!H39+TO_EHG_PH!H39</f>
        <v>0</v>
      </c>
      <c r="I39" s="10">
        <f>TO_EHG_E!I39+TO_EHG_CHP!I39+TO_EHG_H!I39+TO_EHG_EDHP!I39+TO_EHG_EB!I39+TO_EHG_PH!I39</f>
        <v>0</v>
      </c>
      <c r="J39" s="10">
        <f>TO_EHG_E!J39+TO_EHG_CHP!J39+TO_EHG_H!J39+TO_EHG_EDHP!J39+TO_EHG_EB!J39+TO_EHG_PH!J39</f>
        <v>0</v>
      </c>
      <c r="K39" s="10">
        <f>TO_EHG_E!K39+TO_EHG_CHP!K39+TO_EHG_H!K39+TO_EHG_EDHP!K39+TO_EHG_EB!K39+TO_EHG_PH!K39</f>
        <v>0</v>
      </c>
      <c r="L39" s="10">
        <f>TO_EHG_E!L39+TO_EHG_CHP!L39+TO_EHG_H!L39+TO_EHG_EDHP!L39+TO_EHG_EB!L39+TO_EHG_PH!L39</f>
        <v>0</v>
      </c>
      <c r="M39" s="10">
        <f>TO_EHG_E!M39+TO_EHG_CHP!M39+TO_EHG_H!M39+TO_EHG_EDHP!M39+TO_EHG_EB!M39+TO_EHG_PH!M39</f>
        <v>0</v>
      </c>
      <c r="N39" s="10">
        <f>TO_EHG_E!N39+TO_EHG_CHP!N39+TO_EHG_H!N39+TO_EHG_EDHP!N39+TO_EHG_EB!N39+TO_EHG_PH!N39</f>
        <v>0</v>
      </c>
      <c r="O39" s="10">
        <f>TO_EHG_E!O39+TO_EHG_CHP!O39+TO_EHG_H!O39+TO_EHG_EDHP!O39+TO_EHG_EB!O39+TO_EHG_PH!O39</f>
        <v>0</v>
      </c>
      <c r="P39" s="10">
        <f>TO_EHG_E!P39+TO_EHG_CHP!P39+TO_EHG_H!P39+TO_EHG_EDHP!P39+TO_EHG_EB!P39+TO_EHG_PH!P39</f>
        <v>0</v>
      </c>
      <c r="Q39" s="10">
        <f>TO_EHG_E!Q39+TO_EHG_CHP!Q39+TO_EHG_H!Q39+TO_EHG_EDHP!Q39+TO_EHG_EB!Q39+TO_EHG_PH!Q39</f>
        <v>0</v>
      </c>
      <c r="R39" s="10">
        <f>TO_EHG_E!R39+TO_EHG_CHP!R39+TO_EHG_H!R39+TO_EHG_EDHP!R39+TO_EHG_EB!R39+TO_EHG_PH!R39</f>
        <v>0</v>
      </c>
      <c r="S39" s="10">
        <f>TO_EHG_E!S39+TO_EHG_CHP!S39+TO_EHG_H!S39+TO_EHG_EDHP!S39+TO_EHG_EB!S39+TO_EHG_PH!S39</f>
        <v>0</v>
      </c>
      <c r="T39" s="10">
        <f>TO_EHG_E!T39+TO_EHG_CHP!T39+TO_EHG_H!T39+TO_EHG_EDHP!T39+TO_EHG_EB!T39+TO_EHG_PH!T39</f>
        <v>0</v>
      </c>
      <c r="U39" s="10">
        <f>TO_EHG_E!U39+TO_EHG_CHP!U39+TO_EHG_H!U39+TO_EHG_EDHP!U39+TO_EHG_EB!U39+TO_EHG_PH!U39</f>
        <v>0</v>
      </c>
      <c r="V39" s="10">
        <f>TO_EHG_E!V39+TO_EHG_CHP!V39+TO_EHG_H!V39+TO_EHG_EDHP!V39+TO_EHG_EB!V39+TO_EHG_PH!V39</f>
        <v>0</v>
      </c>
      <c r="W39" s="10">
        <f>TO_EHG_E!W39+TO_EHG_CHP!W39+TO_EHG_H!W39+TO_EHG_EDHP!W39+TO_EHG_EB!W39+TO_EHG_PH!W39</f>
        <v>0</v>
      </c>
      <c r="X39" s="10">
        <f>TO_EHG_E!X39+TO_EHG_CHP!X39+TO_EHG_H!X39+TO_EHG_EDHP!X39+TO_EHG_EB!X39+TO_EHG_PH!X39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TO_EHG_E!C40+TO_EHG_CHP!C40+TO_EHG_H!C40+TO_EHG_EDHP!C40+TO_EHG_EB!C40+TO_EHG_PH!C40</f>
        <v>0</v>
      </c>
      <c r="D40" s="10">
        <f>TO_EHG_E!D40+TO_EHG_CHP!D40+TO_EHG_H!D40+TO_EHG_EDHP!D40+TO_EHG_EB!D40+TO_EHG_PH!D40</f>
        <v>0</v>
      </c>
      <c r="E40" s="10">
        <f>TO_EHG_E!E40+TO_EHG_CHP!E40+TO_EHG_H!E40+TO_EHG_EDHP!E40+TO_EHG_EB!E40+TO_EHG_PH!E40</f>
        <v>0</v>
      </c>
      <c r="F40" s="10">
        <f>TO_EHG_E!F40+TO_EHG_CHP!F40+TO_EHG_H!F40+TO_EHG_EDHP!F40+TO_EHG_EB!F40+TO_EHG_PH!F40</f>
        <v>0</v>
      </c>
      <c r="G40" s="10">
        <f>TO_EHG_E!G40+TO_EHG_CHP!G40+TO_EHG_H!G40+TO_EHG_EDHP!G40+TO_EHG_EB!G40+TO_EHG_PH!G40</f>
        <v>0</v>
      </c>
      <c r="H40" s="10">
        <f>TO_EHG_E!H40+TO_EHG_CHP!H40+TO_EHG_H!H40+TO_EHG_EDHP!H40+TO_EHG_EB!H40+TO_EHG_PH!H40</f>
        <v>0</v>
      </c>
      <c r="I40" s="10">
        <f>TO_EHG_E!I40+TO_EHG_CHP!I40+TO_EHG_H!I40+TO_EHG_EDHP!I40+TO_EHG_EB!I40+TO_EHG_PH!I40</f>
        <v>0</v>
      </c>
      <c r="J40" s="10">
        <f>TO_EHG_E!J40+TO_EHG_CHP!J40+TO_EHG_H!J40+TO_EHG_EDHP!J40+TO_EHG_EB!J40+TO_EHG_PH!J40</f>
        <v>0</v>
      </c>
      <c r="K40" s="10">
        <f>TO_EHG_E!K40+TO_EHG_CHP!K40+TO_EHG_H!K40+TO_EHG_EDHP!K40+TO_EHG_EB!K40+TO_EHG_PH!K40</f>
        <v>0</v>
      </c>
      <c r="L40" s="10">
        <f>TO_EHG_E!L40+TO_EHG_CHP!L40+TO_EHG_H!L40+TO_EHG_EDHP!L40+TO_EHG_EB!L40+TO_EHG_PH!L40</f>
        <v>0</v>
      </c>
      <c r="M40" s="10">
        <f>TO_EHG_E!M40+TO_EHG_CHP!M40+TO_EHG_H!M40+TO_EHG_EDHP!M40+TO_EHG_EB!M40+TO_EHG_PH!M40</f>
        <v>0</v>
      </c>
      <c r="N40" s="10">
        <f>TO_EHG_E!N40+TO_EHG_CHP!N40+TO_EHG_H!N40+TO_EHG_EDHP!N40+TO_EHG_EB!N40+TO_EHG_PH!N40</f>
        <v>0</v>
      </c>
      <c r="O40" s="10">
        <f>TO_EHG_E!O40+TO_EHG_CHP!O40+TO_EHG_H!O40+TO_EHG_EDHP!O40+TO_EHG_EB!O40+TO_EHG_PH!O40</f>
        <v>0</v>
      </c>
      <c r="P40" s="10">
        <f>TO_EHG_E!P40+TO_EHG_CHP!P40+TO_EHG_H!P40+TO_EHG_EDHP!P40+TO_EHG_EB!P40+TO_EHG_PH!P40</f>
        <v>0</v>
      </c>
      <c r="Q40" s="10">
        <f>TO_EHG_E!Q40+TO_EHG_CHP!Q40+TO_EHG_H!Q40+TO_EHG_EDHP!Q40+TO_EHG_EB!Q40+TO_EHG_PH!Q40</f>
        <v>0</v>
      </c>
      <c r="R40" s="10">
        <f>TO_EHG_E!R40+TO_EHG_CHP!R40+TO_EHG_H!R40+TO_EHG_EDHP!R40+TO_EHG_EB!R40+TO_EHG_PH!R40</f>
        <v>0</v>
      </c>
      <c r="S40" s="10">
        <f>TO_EHG_E!S40+TO_EHG_CHP!S40+TO_EHG_H!S40+TO_EHG_EDHP!S40+TO_EHG_EB!S40+TO_EHG_PH!S40</f>
        <v>0</v>
      </c>
      <c r="T40" s="10">
        <f>TO_EHG_E!T40+TO_EHG_CHP!T40+TO_EHG_H!T40+TO_EHG_EDHP!T40+TO_EHG_EB!T40+TO_EHG_PH!T40</f>
        <v>0</v>
      </c>
      <c r="U40" s="10">
        <f>TO_EHG_E!U40+TO_EHG_CHP!U40+TO_EHG_H!U40+TO_EHG_EDHP!U40+TO_EHG_EB!U40+TO_EHG_PH!U40</f>
        <v>0</v>
      </c>
      <c r="V40" s="10">
        <f>TO_EHG_E!V40+TO_EHG_CHP!V40+TO_EHG_H!V40+TO_EHG_EDHP!V40+TO_EHG_EB!V40+TO_EHG_PH!V40</f>
        <v>0</v>
      </c>
      <c r="W40" s="10">
        <f>TO_EHG_E!W40+TO_EHG_CHP!W40+TO_EHG_H!W40+TO_EHG_EDHP!W40+TO_EHG_EB!W40+TO_EHG_PH!W40</f>
        <v>0</v>
      </c>
      <c r="X40" s="10">
        <f>TO_EHG_E!X40+TO_EHG_CHP!X40+TO_EHG_H!X40+TO_EHG_EDHP!X40+TO_EHG_EB!X40+TO_EHG_PH!X40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TO_EHG_E!C41+TO_EHG_CHP!C41+TO_EHG_H!C41+TO_EHG_EDHP!C41+TO_EHG_EB!C41+TO_EHG_PH!C41</f>
        <v>0</v>
      </c>
      <c r="D41" s="10">
        <f>TO_EHG_E!D41+TO_EHG_CHP!D41+TO_EHG_H!D41+TO_EHG_EDHP!D41+TO_EHG_EB!D41+TO_EHG_PH!D41</f>
        <v>0</v>
      </c>
      <c r="E41" s="10">
        <f>TO_EHG_E!E41+TO_EHG_CHP!E41+TO_EHG_H!E41+TO_EHG_EDHP!E41+TO_EHG_EB!E41+TO_EHG_PH!E41</f>
        <v>0</v>
      </c>
      <c r="F41" s="10">
        <f>TO_EHG_E!F41+TO_EHG_CHP!F41+TO_EHG_H!F41+TO_EHG_EDHP!F41+TO_EHG_EB!F41+TO_EHG_PH!F41</f>
        <v>0</v>
      </c>
      <c r="G41" s="10">
        <f>TO_EHG_E!G41+TO_EHG_CHP!G41+TO_EHG_H!G41+TO_EHG_EDHP!G41+TO_EHG_EB!G41+TO_EHG_PH!G41</f>
        <v>0</v>
      </c>
      <c r="H41" s="10">
        <f>TO_EHG_E!H41+TO_EHG_CHP!H41+TO_EHG_H!H41+TO_EHG_EDHP!H41+TO_EHG_EB!H41+TO_EHG_PH!H41</f>
        <v>0</v>
      </c>
      <c r="I41" s="10">
        <f>TO_EHG_E!I41+TO_EHG_CHP!I41+TO_EHG_H!I41+TO_EHG_EDHP!I41+TO_EHG_EB!I41+TO_EHG_PH!I41</f>
        <v>0</v>
      </c>
      <c r="J41" s="10">
        <f>TO_EHG_E!J41+TO_EHG_CHP!J41+TO_EHG_H!J41+TO_EHG_EDHP!J41+TO_EHG_EB!J41+TO_EHG_PH!J41</f>
        <v>0</v>
      </c>
      <c r="K41" s="10">
        <f>TO_EHG_E!K41+TO_EHG_CHP!K41+TO_EHG_H!K41+TO_EHG_EDHP!K41+TO_EHG_EB!K41+TO_EHG_PH!K41</f>
        <v>0</v>
      </c>
      <c r="L41" s="10">
        <f>TO_EHG_E!L41+TO_EHG_CHP!L41+TO_EHG_H!L41+TO_EHG_EDHP!L41+TO_EHG_EB!L41+TO_EHG_PH!L41</f>
        <v>0</v>
      </c>
      <c r="M41" s="10">
        <f>TO_EHG_E!M41+TO_EHG_CHP!M41+TO_EHG_H!M41+TO_EHG_EDHP!M41+TO_EHG_EB!M41+TO_EHG_PH!M41</f>
        <v>0</v>
      </c>
      <c r="N41" s="10">
        <f>TO_EHG_E!N41+TO_EHG_CHP!N41+TO_EHG_H!N41+TO_EHG_EDHP!N41+TO_EHG_EB!N41+TO_EHG_PH!N41</f>
        <v>0</v>
      </c>
      <c r="O41" s="10">
        <f>TO_EHG_E!O41+TO_EHG_CHP!O41+TO_EHG_H!O41+TO_EHG_EDHP!O41+TO_EHG_EB!O41+TO_EHG_PH!O41</f>
        <v>0</v>
      </c>
      <c r="P41" s="10">
        <f>TO_EHG_E!P41+TO_EHG_CHP!P41+TO_EHG_H!P41+TO_EHG_EDHP!P41+TO_EHG_EB!P41+TO_EHG_PH!P41</f>
        <v>0</v>
      </c>
      <c r="Q41" s="10">
        <f>TO_EHG_E!Q41+TO_EHG_CHP!Q41+TO_EHG_H!Q41+TO_EHG_EDHP!Q41+TO_EHG_EB!Q41+TO_EHG_PH!Q41</f>
        <v>0</v>
      </c>
      <c r="R41" s="10">
        <f>TO_EHG_E!R41+TO_EHG_CHP!R41+TO_EHG_H!R41+TO_EHG_EDHP!R41+TO_EHG_EB!R41+TO_EHG_PH!R41</f>
        <v>0</v>
      </c>
      <c r="S41" s="10">
        <f>TO_EHG_E!S41+TO_EHG_CHP!S41+TO_EHG_H!S41+TO_EHG_EDHP!S41+TO_EHG_EB!S41+TO_EHG_PH!S41</f>
        <v>0</v>
      </c>
      <c r="T41" s="10">
        <f>TO_EHG_E!T41+TO_EHG_CHP!T41+TO_EHG_H!T41+TO_EHG_EDHP!T41+TO_EHG_EB!T41+TO_EHG_PH!T41</f>
        <v>0</v>
      </c>
      <c r="U41" s="10">
        <f>TO_EHG_E!U41+TO_EHG_CHP!U41+TO_EHG_H!U41+TO_EHG_EDHP!U41+TO_EHG_EB!U41+TO_EHG_PH!U41</f>
        <v>0</v>
      </c>
      <c r="V41" s="10">
        <f>TO_EHG_E!V41+TO_EHG_CHP!V41+TO_EHG_H!V41+TO_EHG_EDHP!V41+TO_EHG_EB!V41+TO_EHG_PH!V41</f>
        <v>0</v>
      </c>
      <c r="W41" s="10">
        <f>TO_EHG_E!W41+TO_EHG_CHP!W41+TO_EHG_H!W41+TO_EHG_EDHP!W41+TO_EHG_EB!W41+TO_EHG_PH!W41</f>
        <v>0</v>
      </c>
      <c r="X41" s="10">
        <f>TO_EHG_E!X41+TO_EHG_CHP!X41+TO_EHG_H!X41+TO_EHG_EDHP!X41+TO_EHG_EB!X41+TO_EHG_PH!X41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TO_EHG_E!C42+TO_EHG_CHP!C42+TO_EHG_H!C42+TO_EHG_EDHP!C42+TO_EHG_EB!C42+TO_EHG_PH!C42</f>
        <v>0</v>
      </c>
      <c r="D42" s="10">
        <f>TO_EHG_E!D42+TO_EHG_CHP!D42+TO_EHG_H!D42+TO_EHG_EDHP!D42+TO_EHG_EB!D42+TO_EHG_PH!D42</f>
        <v>0</v>
      </c>
      <c r="E42" s="10">
        <f>TO_EHG_E!E42+TO_EHG_CHP!E42+TO_EHG_H!E42+TO_EHG_EDHP!E42+TO_EHG_EB!E42+TO_EHG_PH!E42</f>
        <v>0</v>
      </c>
      <c r="F42" s="10">
        <f>TO_EHG_E!F42+TO_EHG_CHP!F42+TO_EHG_H!F42+TO_EHG_EDHP!F42+TO_EHG_EB!F42+TO_EHG_PH!F42</f>
        <v>0</v>
      </c>
      <c r="G42" s="10">
        <f>TO_EHG_E!G42+TO_EHG_CHP!G42+TO_EHG_H!G42+TO_EHG_EDHP!G42+TO_EHG_EB!G42+TO_EHG_PH!G42</f>
        <v>0</v>
      </c>
      <c r="H42" s="10">
        <f>TO_EHG_E!H42+TO_EHG_CHP!H42+TO_EHG_H!H42+TO_EHG_EDHP!H42+TO_EHG_EB!H42+TO_EHG_PH!H42</f>
        <v>0</v>
      </c>
      <c r="I42" s="10">
        <f>TO_EHG_E!I42+TO_EHG_CHP!I42+TO_EHG_H!I42+TO_EHG_EDHP!I42+TO_EHG_EB!I42+TO_EHG_PH!I42</f>
        <v>0</v>
      </c>
      <c r="J42" s="10">
        <f>TO_EHG_E!J42+TO_EHG_CHP!J42+TO_EHG_H!J42+TO_EHG_EDHP!J42+TO_EHG_EB!J42+TO_EHG_PH!J42</f>
        <v>0</v>
      </c>
      <c r="K42" s="10">
        <f>TO_EHG_E!K42+TO_EHG_CHP!K42+TO_EHG_H!K42+TO_EHG_EDHP!K42+TO_EHG_EB!K42+TO_EHG_PH!K42</f>
        <v>0</v>
      </c>
      <c r="L42" s="10">
        <f>TO_EHG_E!L42+TO_EHG_CHP!L42+TO_EHG_H!L42+TO_EHG_EDHP!L42+TO_EHG_EB!L42+TO_EHG_PH!L42</f>
        <v>0</v>
      </c>
      <c r="M42" s="10">
        <f>TO_EHG_E!M42+TO_EHG_CHP!M42+TO_EHG_H!M42+TO_EHG_EDHP!M42+TO_EHG_EB!M42+TO_EHG_PH!M42</f>
        <v>0</v>
      </c>
      <c r="N42" s="10">
        <f>TO_EHG_E!N42+TO_EHG_CHP!N42+TO_EHG_H!N42+TO_EHG_EDHP!N42+TO_EHG_EB!N42+TO_EHG_PH!N42</f>
        <v>0</v>
      </c>
      <c r="O42" s="10">
        <f>TO_EHG_E!O42+TO_EHG_CHP!O42+TO_EHG_H!O42+TO_EHG_EDHP!O42+TO_EHG_EB!O42+TO_EHG_PH!O42</f>
        <v>0</v>
      </c>
      <c r="P42" s="10">
        <f>TO_EHG_E!P42+TO_EHG_CHP!P42+TO_EHG_H!P42+TO_EHG_EDHP!P42+TO_EHG_EB!P42+TO_EHG_PH!P42</f>
        <v>0</v>
      </c>
      <c r="Q42" s="10">
        <f>TO_EHG_E!Q42+TO_EHG_CHP!Q42+TO_EHG_H!Q42+TO_EHG_EDHP!Q42+TO_EHG_EB!Q42+TO_EHG_PH!Q42</f>
        <v>0</v>
      </c>
      <c r="R42" s="10">
        <f>TO_EHG_E!R42+TO_EHG_CHP!R42+TO_EHG_H!R42+TO_EHG_EDHP!R42+TO_EHG_EB!R42+TO_EHG_PH!R42</f>
        <v>0</v>
      </c>
      <c r="S42" s="10">
        <f>TO_EHG_E!S42+TO_EHG_CHP!S42+TO_EHG_H!S42+TO_EHG_EDHP!S42+TO_EHG_EB!S42+TO_EHG_PH!S42</f>
        <v>0</v>
      </c>
      <c r="T42" s="10">
        <f>TO_EHG_E!T42+TO_EHG_CHP!T42+TO_EHG_H!T42+TO_EHG_EDHP!T42+TO_EHG_EB!T42+TO_EHG_PH!T42</f>
        <v>0</v>
      </c>
      <c r="U42" s="10">
        <f>TO_EHG_E!U42+TO_EHG_CHP!U42+TO_EHG_H!U42+TO_EHG_EDHP!U42+TO_EHG_EB!U42+TO_EHG_PH!U42</f>
        <v>0</v>
      </c>
      <c r="V42" s="10">
        <f>TO_EHG_E!V42+TO_EHG_CHP!V42+TO_EHG_H!V42+TO_EHG_EDHP!V42+TO_EHG_EB!V42+TO_EHG_PH!V42</f>
        <v>0</v>
      </c>
      <c r="W42" s="10">
        <f>TO_EHG_E!W42+TO_EHG_CHP!W42+TO_EHG_H!W42+TO_EHG_EDHP!W42+TO_EHG_EB!W42+TO_EHG_PH!W42</f>
        <v>0</v>
      </c>
      <c r="X42" s="10">
        <f>TO_EHG_E!X42+TO_EHG_CHP!X42+TO_EHG_H!X42+TO_EHG_EDHP!X42+TO_EHG_EB!X42+TO_EHG_PH!X42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TO_EHG_E!C43+TO_EHG_CHP!C43+TO_EHG_H!C43+TO_EHG_EDHP!C43+TO_EHG_EB!C43+TO_EHG_PH!C43</f>
        <v>0</v>
      </c>
      <c r="D43" s="10">
        <f>TO_EHG_E!D43+TO_EHG_CHP!D43+TO_EHG_H!D43+TO_EHG_EDHP!D43+TO_EHG_EB!D43+TO_EHG_PH!D43</f>
        <v>0</v>
      </c>
      <c r="E43" s="10">
        <f>TO_EHG_E!E43+TO_EHG_CHP!E43+TO_EHG_H!E43+TO_EHG_EDHP!E43+TO_EHG_EB!E43+TO_EHG_PH!E43</f>
        <v>0</v>
      </c>
      <c r="F43" s="10">
        <f>TO_EHG_E!F43+TO_EHG_CHP!F43+TO_EHG_H!F43+TO_EHG_EDHP!F43+TO_EHG_EB!F43+TO_EHG_PH!F43</f>
        <v>0</v>
      </c>
      <c r="G43" s="10">
        <f>TO_EHG_E!G43+TO_EHG_CHP!G43+TO_EHG_H!G43+TO_EHG_EDHP!G43+TO_EHG_EB!G43+TO_EHG_PH!G43</f>
        <v>0</v>
      </c>
      <c r="H43" s="10">
        <f>TO_EHG_E!H43+TO_EHG_CHP!H43+TO_EHG_H!H43+TO_EHG_EDHP!H43+TO_EHG_EB!H43+TO_EHG_PH!H43</f>
        <v>0</v>
      </c>
      <c r="I43" s="10">
        <f>TO_EHG_E!I43+TO_EHG_CHP!I43+TO_EHG_H!I43+TO_EHG_EDHP!I43+TO_EHG_EB!I43+TO_EHG_PH!I43</f>
        <v>0</v>
      </c>
      <c r="J43" s="10">
        <f>TO_EHG_E!J43+TO_EHG_CHP!J43+TO_EHG_H!J43+TO_EHG_EDHP!J43+TO_EHG_EB!J43+TO_EHG_PH!J43</f>
        <v>0</v>
      </c>
      <c r="K43" s="10">
        <f>TO_EHG_E!K43+TO_EHG_CHP!K43+TO_EHG_H!K43+TO_EHG_EDHP!K43+TO_EHG_EB!K43+TO_EHG_PH!K43</f>
        <v>0</v>
      </c>
      <c r="L43" s="10">
        <f>TO_EHG_E!L43+TO_EHG_CHP!L43+TO_EHG_H!L43+TO_EHG_EDHP!L43+TO_EHG_EB!L43+TO_EHG_PH!L43</f>
        <v>0</v>
      </c>
      <c r="M43" s="10">
        <f>TO_EHG_E!M43+TO_EHG_CHP!M43+TO_EHG_H!M43+TO_EHG_EDHP!M43+TO_EHG_EB!M43+TO_EHG_PH!M43</f>
        <v>0</v>
      </c>
      <c r="N43" s="10">
        <f>TO_EHG_E!N43+TO_EHG_CHP!N43+TO_EHG_H!N43+TO_EHG_EDHP!N43+TO_EHG_EB!N43+TO_EHG_PH!N43</f>
        <v>0</v>
      </c>
      <c r="O43" s="10">
        <f>TO_EHG_E!O43+TO_EHG_CHP!O43+TO_EHG_H!O43+TO_EHG_EDHP!O43+TO_EHG_EB!O43+TO_EHG_PH!O43</f>
        <v>0</v>
      </c>
      <c r="P43" s="10">
        <f>TO_EHG_E!P43+TO_EHG_CHP!P43+TO_EHG_H!P43+TO_EHG_EDHP!P43+TO_EHG_EB!P43+TO_EHG_PH!P43</f>
        <v>0</v>
      </c>
      <c r="Q43" s="10">
        <f>TO_EHG_E!Q43+TO_EHG_CHP!Q43+TO_EHG_H!Q43+TO_EHG_EDHP!Q43+TO_EHG_EB!Q43+TO_EHG_PH!Q43</f>
        <v>0</v>
      </c>
      <c r="R43" s="10">
        <f>TO_EHG_E!R43+TO_EHG_CHP!R43+TO_EHG_H!R43+TO_EHG_EDHP!R43+TO_EHG_EB!R43+TO_EHG_PH!R43</f>
        <v>0</v>
      </c>
      <c r="S43" s="10">
        <f>TO_EHG_E!S43+TO_EHG_CHP!S43+TO_EHG_H!S43+TO_EHG_EDHP!S43+TO_EHG_EB!S43+TO_EHG_PH!S43</f>
        <v>0</v>
      </c>
      <c r="T43" s="10">
        <f>TO_EHG_E!T43+TO_EHG_CHP!T43+TO_EHG_H!T43+TO_EHG_EDHP!T43+TO_EHG_EB!T43+TO_EHG_PH!T43</f>
        <v>0</v>
      </c>
      <c r="U43" s="10">
        <f>TO_EHG_E!U43+TO_EHG_CHP!U43+TO_EHG_H!U43+TO_EHG_EDHP!U43+TO_EHG_EB!U43+TO_EHG_PH!U43</f>
        <v>0</v>
      </c>
      <c r="V43" s="10">
        <f>TO_EHG_E!V43+TO_EHG_CHP!V43+TO_EHG_H!V43+TO_EHG_EDHP!V43+TO_EHG_EB!V43+TO_EHG_PH!V43</f>
        <v>0</v>
      </c>
      <c r="W43" s="10">
        <f>TO_EHG_E!W43+TO_EHG_CHP!W43+TO_EHG_H!W43+TO_EHG_EDHP!W43+TO_EHG_EB!W43+TO_EHG_PH!W43</f>
        <v>0</v>
      </c>
      <c r="X43" s="10">
        <f>TO_EHG_E!X43+TO_EHG_CHP!X43+TO_EHG_H!X43+TO_EHG_EDHP!X43+TO_EHG_EB!X43+TO_EHG_PH!X43</f>
        <v>0</v>
      </c>
    </row>
    <row r="44" spans="1:24" ht="11.25" customHeight="1" x14ac:dyDescent="0.2">
      <c r="A44" s="41" t="s">
        <v>75</v>
      </c>
      <c r="B44" s="9" t="s">
        <v>76</v>
      </c>
      <c r="C44" s="10">
        <f>TO_EHG_E!C44+TO_EHG_CHP!C44+TO_EHG_H!C44+TO_EHG_EDHP!C44+TO_EHG_EB!C44+TO_EHG_PH!C44</f>
        <v>0</v>
      </c>
      <c r="D44" s="10">
        <f>TO_EHG_E!D44+TO_EHG_CHP!D44+TO_EHG_H!D44+TO_EHG_EDHP!D44+TO_EHG_EB!D44+TO_EHG_PH!D44</f>
        <v>0</v>
      </c>
      <c r="E44" s="10">
        <f>TO_EHG_E!E44+TO_EHG_CHP!E44+TO_EHG_H!E44+TO_EHG_EDHP!E44+TO_EHG_EB!E44+TO_EHG_PH!E44</f>
        <v>0</v>
      </c>
      <c r="F44" s="10">
        <f>TO_EHG_E!F44+TO_EHG_CHP!F44+TO_EHG_H!F44+TO_EHG_EDHP!F44+TO_EHG_EB!F44+TO_EHG_PH!F44</f>
        <v>0</v>
      </c>
      <c r="G44" s="10">
        <f>TO_EHG_E!G44+TO_EHG_CHP!G44+TO_EHG_H!G44+TO_EHG_EDHP!G44+TO_EHG_EB!G44+TO_EHG_PH!G44</f>
        <v>0</v>
      </c>
      <c r="H44" s="10">
        <f>TO_EHG_E!H44+TO_EHG_CHP!H44+TO_EHG_H!H44+TO_EHG_EDHP!H44+TO_EHG_EB!H44+TO_EHG_PH!H44</f>
        <v>0</v>
      </c>
      <c r="I44" s="10">
        <f>TO_EHG_E!I44+TO_EHG_CHP!I44+TO_EHG_H!I44+TO_EHG_EDHP!I44+TO_EHG_EB!I44+TO_EHG_PH!I44</f>
        <v>0</v>
      </c>
      <c r="J44" s="10">
        <f>TO_EHG_E!J44+TO_EHG_CHP!J44+TO_EHG_H!J44+TO_EHG_EDHP!J44+TO_EHG_EB!J44+TO_EHG_PH!J44</f>
        <v>0</v>
      </c>
      <c r="K44" s="10">
        <f>TO_EHG_E!K44+TO_EHG_CHP!K44+TO_EHG_H!K44+TO_EHG_EDHP!K44+TO_EHG_EB!K44+TO_EHG_PH!K44</f>
        <v>0</v>
      </c>
      <c r="L44" s="10">
        <f>TO_EHG_E!L44+TO_EHG_CHP!L44+TO_EHG_H!L44+TO_EHG_EDHP!L44+TO_EHG_EB!L44+TO_EHG_PH!L44</f>
        <v>0</v>
      </c>
      <c r="M44" s="10">
        <f>TO_EHG_E!M44+TO_EHG_CHP!M44+TO_EHG_H!M44+TO_EHG_EDHP!M44+TO_EHG_EB!M44+TO_EHG_PH!M44</f>
        <v>0</v>
      </c>
      <c r="N44" s="10">
        <f>TO_EHG_E!N44+TO_EHG_CHP!N44+TO_EHG_H!N44+TO_EHG_EDHP!N44+TO_EHG_EB!N44+TO_EHG_PH!N44</f>
        <v>0</v>
      </c>
      <c r="O44" s="10">
        <f>TO_EHG_E!O44+TO_EHG_CHP!O44+TO_EHG_H!O44+TO_EHG_EDHP!O44+TO_EHG_EB!O44+TO_EHG_PH!O44</f>
        <v>0</v>
      </c>
      <c r="P44" s="10">
        <f>TO_EHG_E!P44+TO_EHG_CHP!P44+TO_EHG_H!P44+TO_EHG_EDHP!P44+TO_EHG_EB!P44+TO_EHG_PH!P44</f>
        <v>0</v>
      </c>
      <c r="Q44" s="10">
        <f>TO_EHG_E!Q44+TO_EHG_CHP!Q44+TO_EHG_H!Q44+TO_EHG_EDHP!Q44+TO_EHG_EB!Q44+TO_EHG_PH!Q44</f>
        <v>0</v>
      </c>
      <c r="R44" s="10">
        <f>TO_EHG_E!R44+TO_EHG_CHP!R44+TO_EHG_H!R44+TO_EHG_EDHP!R44+TO_EHG_EB!R44+TO_EHG_PH!R44</f>
        <v>0</v>
      </c>
      <c r="S44" s="10">
        <f>TO_EHG_E!S44+TO_EHG_CHP!S44+TO_EHG_H!S44+TO_EHG_EDHP!S44+TO_EHG_EB!S44+TO_EHG_PH!S44</f>
        <v>0</v>
      </c>
      <c r="T44" s="10">
        <f>TO_EHG_E!T44+TO_EHG_CHP!T44+TO_EHG_H!T44+TO_EHG_EDHP!T44+TO_EHG_EB!T44+TO_EHG_PH!T44</f>
        <v>0</v>
      </c>
      <c r="U44" s="10">
        <f>TO_EHG_E!U44+TO_EHG_CHP!U44+TO_EHG_H!U44+TO_EHG_EDHP!U44+TO_EHG_EB!U44+TO_EHG_PH!U44</f>
        <v>0</v>
      </c>
      <c r="V44" s="10">
        <f>TO_EHG_E!V44+TO_EHG_CHP!V44+TO_EHG_H!V44+TO_EHG_EDHP!V44+TO_EHG_EB!V44+TO_EHG_PH!V44</f>
        <v>0</v>
      </c>
      <c r="W44" s="10">
        <f>TO_EHG_E!W44+TO_EHG_CHP!W44+TO_EHG_H!W44+TO_EHG_EDHP!W44+TO_EHG_EB!W44+TO_EHG_PH!W44</f>
        <v>0</v>
      </c>
      <c r="X44" s="10">
        <f>TO_EHG_E!X44+TO_EHG_CHP!X44+TO_EHG_H!X44+TO_EHG_EDHP!X44+TO_EHG_EB!X44+TO_EHG_PH!X44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TO_EHG_E!C45+TO_EHG_CHP!C45+TO_EHG_H!C45+TO_EHG_EDHP!C45+TO_EHG_EB!C45+TO_EHG_PH!C45</f>
        <v>0</v>
      </c>
      <c r="D45" s="10">
        <f>TO_EHG_E!D45+TO_EHG_CHP!D45+TO_EHG_H!D45+TO_EHG_EDHP!D45+TO_EHG_EB!D45+TO_EHG_PH!D45</f>
        <v>0</v>
      </c>
      <c r="E45" s="10">
        <f>TO_EHG_E!E45+TO_EHG_CHP!E45+TO_EHG_H!E45+TO_EHG_EDHP!E45+TO_EHG_EB!E45+TO_EHG_PH!E45</f>
        <v>0</v>
      </c>
      <c r="F45" s="10">
        <f>TO_EHG_E!F45+TO_EHG_CHP!F45+TO_EHG_H!F45+TO_EHG_EDHP!F45+TO_EHG_EB!F45+TO_EHG_PH!F45</f>
        <v>0</v>
      </c>
      <c r="G45" s="10">
        <f>TO_EHG_E!G45+TO_EHG_CHP!G45+TO_EHG_H!G45+TO_EHG_EDHP!G45+TO_EHG_EB!G45+TO_EHG_PH!G45</f>
        <v>0</v>
      </c>
      <c r="H45" s="10">
        <f>TO_EHG_E!H45+TO_EHG_CHP!H45+TO_EHG_H!H45+TO_EHG_EDHP!H45+TO_EHG_EB!H45+TO_EHG_PH!H45</f>
        <v>0</v>
      </c>
      <c r="I45" s="10">
        <f>TO_EHG_E!I45+TO_EHG_CHP!I45+TO_EHG_H!I45+TO_EHG_EDHP!I45+TO_EHG_EB!I45+TO_EHG_PH!I45</f>
        <v>0</v>
      </c>
      <c r="J45" s="10">
        <f>TO_EHG_E!J45+TO_EHG_CHP!J45+TO_EHG_H!J45+TO_EHG_EDHP!J45+TO_EHG_EB!J45+TO_EHG_PH!J45</f>
        <v>0</v>
      </c>
      <c r="K45" s="10">
        <f>TO_EHG_E!K45+TO_EHG_CHP!K45+TO_EHG_H!K45+TO_EHG_EDHP!K45+TO_EHG_EB!K45+TO_EHG_PH!K45</f>
        <v>0</v>
      </c>
      <c r="L45" s="10">
        <f>TO_EHG_E!L45+TO_EHG_CHP!L45+TO_EHG_H!L45+TO_EHG_EDHP!L45+TO_EHG_EB!L45+TO_EHG_PH!L45</f>
        <v>0</v>
      </c>
      <c r="M45" s="10">
        <f>TO_EHG_E!M45+TO_EHG_CHP!M45+TO_EHG_H!M45+TO_EHG_EDHP!M45+TO_EHG_EB!M45+TO_EHG_PH!M45</f>
        <v>0</v>
      </c>
      <c r="N45" s="10">
        <f>TO_EHG_E!N45+TO_EHG_CHP!N45+TO_EHG_H!N45+TO_EHG_EDHP!N45+TO_EHG_EB!N45+TO_EHG_PH!N45</f>
        <v>0</v>
      </c>
      <c r="O45" s="10">
        <f>TO_EHG_E!O45+TO_EHG_CHP!O45+TO_EHG_H!O45+TO_EHG_EDHP!O45+TO_EHG_EB!O45+TO_EHG_PH!O45</f>
        <v>0</v>
      </c>
      <c r="P45" s="10">
        <f>TO_EHG_E!P45+TO_EHG_CHP!P45+TO_EHG_H!P45+TO_EHG_EDHP!P45+TO_EHG_EB!P45+TO_EHG_PH!P45</f>
        <v>0</v>
      </c>
      <c r="Q45" s="10">
        <f>TO_EHG_E!Q45+TO_EHG_CHP!Q45+TO_EHG_H!Q45+TO_EHG_EDHP!Q45+TO_EHG_EB!Q45+TO_EHG_PH!Q45</f>
        <v>0</v>
      </c>
      <c r="R45" s="10">
        <f>TO_EHG_E!R45+TO_EHG_CHP!R45+TO_EHG_H!R45+TO_EHG_EDHP!R45+TO_EHG_EB!R45+TO_EHG_PH!R45</f>
        <v>0</v>
      </c>
      <c r="S45" s="10">
        <f>TO_EHG_E!S45+TO_EHG_CHP!S45+TO_EHG_H!S45+TO_EHG_EDHP!S45+TO_EHG_EB!S45+TO_EHG_PH!S45</f>
        <v>0</v>
      </c>
      <c r="T45" s="10">
        <f>TO_EHG_E!T45+TO_EHG_CHP!T45+TO_EHG_H!T45+TO_EHG_EDHP!T45+TO_EHG_EB!T45+TO_EHG_PH!T45</f>
        <v>0</v>
      </c>
      <c r="U45" s="10">
        <f>TO_EHG_E!U45+TO_EHG_CHP!U45+TO_EHG_H!U45+TO_EHG_EDHP!U45+TO_EHG_EB!U45+TO_EHG_PH!U45</f>
        <v>0</v>
      </c>
      <c r="V45" s="10">
        <f>TO_EHG_E!V45+TO_EHG_CHP!V45+TO_EHG_H!V45+TO_EHG_EDHP!V45+TO_EHG_EB!V45+TO_EHG_PH!V45</f>
        <v>0</v>
      </c>
      <c r="W45" s="10">
        <f>TO_EHG_E!W45+TO_EHG_CHP!W45+TO_EHG_H!W45+TO_EHG_EDHP!W45+TO_EHG_EB!W45+TO_EHG_PH!W45</f>
        <v>0</v>
      </c>
      <c r="X45" s="10">
        <f>TO_EHG_E!X45+TO_EHG_CHP!X45+TO_EHG_H!X45+TO_EHG_EDHP!X45+TO_EHG_EB!X45+TO_EHG_PH!X45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TO_EHG_E!C46+TO_EHG_CHP!C46+TO_EHG_H!C46+TO_EHG_EDHP!C46+TO_EHG_EB!C46+TO_EHG_PH!C46</f>
        <v>0</v>
      </c>
      <c r="D46" s="10">
        <f>TO_EHG_E!D46+TO_EHG_CHP!D46+TO_EHG_H!D46+TO_EHG_EDHP!D46+TO_EHG_EB!D46+TO_EHG_PH!D46</f>
        <v>0</v>
      </c>
      <c r="E46" s="10">
        <f>TO_EHG_E!E46+TO_EHG_CHP!E46+TO_EHG_H!E46+TO_EHG_EDHP!E46+TO_EHG_EB!E46+TO_EHG_PH!E46</f>
        <v>0</v>
      </c>
      <c r="F46" s="10">
        <f>TO_EHG_E!F46+TO_EHG_CHP!F46+TO_EHG_H!F46+TO_EHG_EDHP!F46+TO_EHG_EB!F46+TO_EHG_PH!F46</f>
        <v>0</v>
      </c>
      <c r="G46" s="10">
        <f>TO_EHG_E!G46+TO_EHG_CHP!G46+TO_EHG_H!G46+TO_EHG_EDHP!G46+TO_EHG_EB!G46+TO_EHG_PH!G46</f>
        <v>0</v>
      </c>
      <c r="H46" s="10">
        <f>TO_EHG_E!H46+TO_EHG_CHP!H46+TO_EHG_H!H46+TO_EHG_EDHP!H46+TO_EHG_EB!H46+TO_EHG_PH!H46</f>
        <v>0</v>
      </c>
      <c r="I46" s="10">
        <f>TO_EHG_E!I46+TO_EHG_CHP!I46+TO_EHG_H!I46+TO_EHG_EDHP!I46+TO_EHG_EB!I46+TO_EHG_PH!I46</f>
        <v>0</v>
      </c>
      <c r="J46" s="10">
        <f>TO_EHG_E!J46+TO_EHG_CHP!J46+TO_EHG_H!J46+TO_EHG_EDHP!J46+TO_EHG_EB!J46+TO_EHG_PH!J46</f>
        <v>0</v>
      </c>
      <c r="K46" s="10">
        <f>TO_EHG_E!K46+TO_EHG_CHP!K46+TO_EHG_H!K46+TO_EHG_EDHP!K46+TO_EHG_EB!K46+TO_EHG_PH!K46</f>
        <v>0</v>
      </c>
      <c r="L46" s="10">
        <f>TO_EHG_E!L46+TO_EHG_CHP!L46+TO_EHG_H!L46+TO_EHG_EDHP!L46+TO_EHG_EB!L46+TO_EHG_PH!L46</f>
        <v>0</v>
      </c>
      <c r="M46" s="10">
        <f>TO_EHG_E!M46+TO_EHG_CHP!M46+TO_EHG_H!M46+TO_EHG_EDHP!M46+TO_EHG_EB!M46+TO_EHG_PH!M46</f>
        <v>0</v>
      </c>
      <c r="N46" s="10">
        <f>TO_EHG_E!N46+TO_EHG_CHP!N46+TO_EHG_H!N46+TO_EHG_EDHP!N46+TO_EHG_EB!N46+TO_EHG_PH!N46</f>
        <v>0</v>
      </c>
      <c r="O46" s="10">
        <f>TO_EHG_E!O46+TO_EHG_CHP!O46+TO_EHG_H!O46+TO_EHG_EDHP!O46+TO_EHG_EB!O46+TO_EHG_PH!O46</f>
        <v>0</v>
      </c>
      <c r="P46" s="10">
        <f>TO_EHG_E!P46+TO_EHG_CHP!P46+TO_EHG_H!P46+TO_EHG_EDHP!P46+TO_EHG_EB!P46+TO_EHG_PH!P46</f>
        <v>0</v>
      </c>
      <c r="Q46" s="10">
        <f>TO_EHG_E!Q46+TO_EHG_CHP!Q46+TO_EHG_H!Q46+TO_EHG_EDHP!Q46+TO_EHG_EB!Q46+TO_EHG_PH!Q46</f>
        <v>0</v>
      </c>
      <c r="R46" s="10">
        <f>TO_EHG_E!R46+TO_EHG_CHP!R46+TO_EHG_H!R46+TO_EHG_EDHP!R46+TO_EHG_EB!R46+TO_EHG_PH!R46</f>
        <v>0</v>
      </c>
      <c r="S46" s="10">
        <f>TO_EHG_E!S46+TO_EHG_CHP!S46+TO_EHG_H!S46+TO_EHG_EDHP!S46+TO_EHG_EB!S46+TO_EHG_PH!S46</f>
        <v>0</v>
      </c>
      <c r="T46" s="10">
        <f>TO_EHG_E!T46+TO_EHG_CHP!T46+TO_EHG_H!T46+TO_EHG_EDHP!T46+TO_EHG_EB!T46+TO_EHG_PH!T46</f>
        <v>0</v>
      </c>
      <c r="U46" s="10">
        <f>TO_EHG_E!U46+TO_EHG_CHP!U46+TO_EHG_H!U46+TO_EHG_EDHP!U46+TO_EHG_EB!U46+TO_EHG_PH!U46</f>
        <v>0</v>
      </c>
      <c r="V46" s="10">
        <f>TO_EHG_E!V46+TO_EHG_CHP!V46+TO_EHG_H!V46+TO_EHG_EDHP!V46+TO_EHG_EB!V46+TO_EHG_PH!V46</f>
        <v>0</v>
      </c>
      <c r="W46" s="10">
        <f>TO_EHG_E!W46+TO_EHG_CHP!W46+TO_EHG_H!W46+TO_EHG_EDHP!W46+TO_EHG_EB!W46+TO_EHG_PH!W46</f>
        <v>0</v>
      </c>
      <c r="X46" s="10">
        <f>TO_EHG_E!X46+TO_EHG_CHP!X46+TO_EHG_H!X46+TO_EHG_EDHP!X46+TO_EHG_EB!X46+TO_EHG_PH!X46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TO_EHG_E!C47+TO_EHG_CHP!C47+TO_EHG_H!C47+TO_EHG_EDHP!C47+TO_EHG_EB!C47+TO_EHG_PH!C47</f>
        <v>0</v>
      </c>
      <c r="D47" s="10">
        <f>TO_EHG_E!D47+TO_EHG_CHP!D47+TO_EHG_H!D47+TO_EHG_EDHP!D47+TO_EHG_EB!D47+TO_EHG_PH!D47</f>
        <v>0</v>
      </c>
      <c r="E47" s="10">
        <f>TO_EHG_E!E47+TO_EHG_CHP!E47+TO_EHG_H!E47+TO_EHG_EDHP!E47+TO_EHG_EB!E47+TO_EHG_PH!E47</f>
        <v>0</v>
      </c>
      <c r="F47" s="10">
        <f>TO_EHG_E!F47+TO_EHG_CHP!F47+TO_EHG_H!F47+TO_EHG_EDHP!F47+TO_EHG_EB!F47+TO_EHG_PH!F47</f>
        <v>0</v>
      </c>
      <c r="G47" s="10">
        <f>TO_EHG_E!G47+TO_EHG_CHP!G47+TO_EHG_H!G47+TO_EHG_EDHP!G47+TO_EHG_EB!G47+TO_EHG_PH!G47</f>
        <v>0</v>
      </c>
      <c r="H47" s="10">
        <f>TO_EHG_E!H47+TO_EHG_CHP!H47+TO_EHG_H!H47+TO_EHG_EDHP!H47+TO_EHG_EB!H47+TO_EHG_PH!H47</f>
        <v>0</v>
      </c>
      <c r="I47" s="10">
        <f>TO_EHG_E!I47+TO_EHG_CHP!I47+TO_EHG_H!I47+TO_EHG_EDHP!I47+TO_EHG_EB!I47+TO_EHG_PH!I47</f>
        <v>0</v>
      </c>
      <c r="J47" s="10">
        <f>TO_EHG_E!J47+TO_EHG_CHP!J47+TO_EHG_H!J47+TO_EHG_EDHP!J47+TO_EHG_EB!J47+TO_EHG_PH!J47</f>
        <v>0</v>
      </c>
      <c r="K47" s="10">
        <f>TO_EHG_E!K47+TO_EHG_CHP!K47+TO_EHG_H!K47+TO_EHG_EDHP!K47+TO_EHG_EB!K47+TO_EHG_PH!K47</f>
        <v>0</v>
      </c>
      <c r="L47" s="10">
        <f>TO_EHG_E!L47+TO_EHG_CHP!L47+TO_EHG_H!L47+TO_EHG_EDHP!L47+TO_EHG_EB!L47+TO_EHG_PH!L47</f>
        <v>0</v>
      </c>
      <c r="M47" s="10">
        <f>TO_EHG_E!M47+TO_EHG_CHP!M47+TO_EHG_H!M47+TO_EHG_EDHP!M47+TO_EHG_EB!M47+TO_EHG_PH!M47</f>
        <v>0</v>
      </c>
      <c r="N47" s="10">
        <f>TO_EHG_E!N47+TO_EHG_CHP!N47+TO_EHG_H!N47+TO_EHG_EDHP!N47+TO_EHG_EB!N47+TO_EHG_PH!N47</f>
        <v>0</v>
      </c>
      <c r="O47" s="10">
        <f>TO_EHG_E!O47+TO_EHG_CHP!O47+TO_EHG_H!O47+TO_EHG_EDHP!O47+TO_EHG_EB!O47+TO_EHG_PH!O47</f>
        <v>0</v>
      </c>
      <c r="P47" s="10">
        <f>TO_EHG_E!P47+TO_EHG_CHP!P47+TO_EHG_H!P47+TO_EHG_EDHP!P47+TO_EHG_EB!P47+TO_EHG_PH!P47</f>
        <v>0</v>
      </c>
      <c r="Q47" s="10">
        <f>TO_EHG_E!Q47+TO_EHG_CHP!Q47+TO_EHG_H!Q47+TO_EHG_EDHP!Q47+TO_EHG_EB!Q47+TO_EHG_PH!Q47</f>
        <v>0</v>
      </c>
      <c r="R47" s="10">
        <f>TO_EHG_E!R47+TO_EHG_CHP!R47+TO_EHG_H!R47+TO_EHG_EDHP!R47+TO_EHG_EB!R47+TO_EHG_PH!R47</f>
        <v>0</v>
      </c>
      <c r="S47" s="10">
        <f>TO_EHG_E!S47+TO_EHG_CHP!S47+TO_EHG_H!S47+TO_EHG_EDHP!S47+TO_EHG_EB!S47+TO_EHG_PH!S47</f>
        <v>0</v>
      </c>
      <c r="T47" s="10">
        <f>TO_EHG_E!T47+TO_EHG_CHP!T47+TO_EHG_H!T47+TO_EHG_EDHP!T47+TO_EHG_EB!T47+TO_EHG_PH!T47</f>
        <v>0</v>
      </c>
      <c r="U47" s="10">
        <f>TO_EHG_E!U47+TO_EHG_CHP!U47+TO_EHG_H!U47+TO_EHG_EDHP!U47+TO_EHG_EB!U47+TO_EHG_PH!U47</f>
        <v>0</v>
      </c>
      <c r="V47" s="10">
        <f>TO_EHG_E!V47+TO_EHG_CHP!V47+TO_EHG_H!V47+TO_EHG_EDHP!V47+TO_EHG_EB!V47+TO_EHG_PH!V47</f>
        <v>0</v>
      </c>
      <c r="W47" s="10">
        <f>TO_EHG_E!W47+TO_EHG_CHP!W47+TO_EHG_H!W47+TO_EHG_EDHP!W47+TO_EHG_EB!W47+TO_EHG_PH!W47</f>
        <v>0</v>
      </c>
      <c r="X47" s="10">
        <f>TO_EHG_E!X47+TO_EHG_CHP!X47+TO_EHG_H!X47+TO_EHG_EDHP!X47+TO_EHG_EB!X47+TO_EHG_PH!X47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TO_EHG_E!C48+TO_EHG_CHP!C48+TO_EHG_H!C48+TO_EHG_EDHP!C48+TO_EHG_EB!C48+TO_EHG_PH!C48</f>
        <v>0</v>
      </c>
      <c r="D48" s="10">
        <f>TO_EHG_E!D48+TO_EHG_CHP!D48+TO_EHG_H!D48+TO_EHG_EDHP!D48+TO_EHG_EB!D48+TO_EHG_PH!D48</f>
        <v>0</v>
      </c>
      <c r="E48" s="10">
        <f>TO_EHG_E!E48+TO_EHG_CHP!E48+TO_EHG_H!E48+TO_EHG_EDHP!E48+TO_EHG_EB!E48+TO_EHG_PH!E48</f>
        <v>0</v>
      </c>
      <c r="F48" s="10">
        <f>TO_EHG_E!F48+TO_EHG_CHP!F48+TO_EHG_H!F48+TO_EHG_EDHP!F48+TO_EHG_EB!F48+TO_EHG_PH!F48</f>
        <v>0</v>
      </c>
      <c r="G48" s="10">
        <f>TO_EHG_E!G48+TO_EHG_CHP!G48+TO_EHG_H!G48+TO_EHG_EDHP!G48+TO_EHG_EB!G48+TO_EHG_PH!G48</f>
        <v>0</v>
      </c>
      <c r="H48" s="10">
        <f>TO_EHG_E!H48+TO_EHG_CHP!H48+TO_EHG_H!H48+TO_EHG_EDHP!H48+TO_EHG_EB!H48+TO_EHG_PH!H48</f>
        <v>0</v>
      </c>
      <c r="I48" s="10">
        <f>TO_EHG_E!I48+TO_EHG_CHP!I48+TO_EHG_H!I48+TO_EHG_EDHP!I48+TO_EHG_EB!I48+TO_EHG_PH!I48</f>
        <v>0</v>
      </c>
      <c r="J48" s="10">
        <f>TO_EHG_E!J48+TO_EHG_CHP!J48+TO_EHG_H!J48+TO_EHG_EDHP!J48+TO_EHG_EB!J48+TO_EHG_PH!J48</f>
        <v>0</v>
      </c>
      <c r="K48" s="10">
        <f>TO_EHG_E!K48+TO_EHG_CHP!K48+TO_EHG_H!K48+TO_EHG_EDHP!K48+TO_EHG_EB!K48+TO_EHG_PH!K48</f>
        <v>0</v>
      </c>
      <c r="L48" s="10">
        <f>TO_EHG_E!L48+TO_EHG_CHP!L48+TO_EHG_H!L48+TO_EHG_EDHP!L48+TO_EHG_EB!L48+TO_EHG_PH!L48</f>
        <v>0</v>
      </c>
      <c r="M48" s="10">
        <f>TO_EHG_E!M48+TO_EHG_CHP!M48+TO_EHG_H!M48+TO_EHG_EDHP!M48+TO_EHG_EB!M48+TO_EHG_PH!M48</f>
        <v>0</v>
      </c>
      <c r="N48" s="10">
        <f>TO_EHG_E!N48+TO_EHG_CHP!N48+TO_EHG_H!N48+TO_EHG_EDHP!N48+TO_EHG_EB!N48+TO_EHG_PH!N48</f>
        <v>0</v>
      </c>
      <c r="O48" s="10">
        <f>TO_EHG_E!O48+TO_EHG_CHP!O48+TO_EHG_H!O48+TO_EHG_EDHP!O48+TO_EHG_EB!O48+TO_EHG_PH!O48</f>
        <v>0</v>
      </c>
      <c r="P48" s="10">
        <f>TO_EHG_E!P48+TO_EHG_CHP!P48+TO_EHG_H!P48+TO_EHG_EDHP!P48+TO_EHG_EB!P48+TO_EHG_PH!P48</f>
        <v>0</v>
      </c>
      <c r="Q48" s="10">
        <f>TO_EHG_E!Q48+TO_EHG_CHP!Q48+TO_EHG_H!Q48+TO_EHG_EDHP!Q48+TO_EHG_EB!Q48+TO_EHG_PH!Q48</f>
        <v>0</v>
      </c>
      <c r="R48" s="10">
        <f>TO_EHG_E!R48+TO_EHG_CHP!R48+TO_EHG_H!R48+TO_EHG_EDHP!R48+TO_EHG_EB!R48+TO_EHG_PH!R48</f>
        <v>0</v>
      </c>
      <c r="S48" s="10">
        <f>TO_EHG_E!S48+TO_EHG_CHP!S48+TO_EHG_H!S48+TO_EHG_EDHP!S48+TO_EHG_EB!S48+TO_EHG_PH!S48</f>
        <v>0</v>
      </c>
      <c r="T48" s="10">
        <f>TO_EHG_E!T48+TO_EHG_CHP!T48+TO_EHG_H!T48+TO_EHG_EDHP!T48+TO_EHG_EB!T48+TO_EHG_PH!T48</f>
        <v>0</v>
      </c>
      <c r="U48" s="10">
        <f>TO_EHG_E!U48+TO_EHG_CHP!U48+TO_EHG_H!U48+TO_EHG_EDHP!U48+TO_EHG_EB!U48+TO_EHG_PH!U48</f>
        <v>0</v>
      </c>
      <c r="V48" s="10">
        <f>TO_EHG_E!V48+TO_EHG_CHP!V48+TO_EHG_H!V48+TO_EHG_EDHP!V48+TO_EHG_EB!V48+TO_EHG_PH!V48</f>
        <v>0</v>
      </c>
      <c r="W48" s="10">
        <f>TO_EHG_E!W48+TO_EHG_CHP!W48+TO_EHG_H!W48+TO_EHG_EDHP!W48+TO_EHG_EB!W48+TO_EHG_PH!W48</f>
        <v>0</v>
      </c>
      <c r="X48" s="10">
        <f>TO_EHG_E!X48+TO_EHG_CHP!X48+TO_EHG_H!X48+TO_EHG_EDHP!X48+TO_EHG_EB!X48+TO_EHG_PH!X48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TO_EHG_E!C49+TO_EHG_CHP!C49+TO_EHG_H!C49+TO_EHG_EDHP!C49+TO_EHG_EB!C49+TO_EHG_PH!C49</f>
        <v>0</v>
      </c>
      <c r="D49" s="10">
        <f>TO_EHG_E!D49+TO_EHG_CHP!D49+TO_EHG_H!D49+TO_EHG_EDHP!D49+TO_EHG_EB!D49+TO_EHG_PH!D49</f>
        <v>0</v>
      </c>
      <c r="E49" s="10">
        <f>TO_EHG_E!E49+TO_EHG_CHP!E49+TO_EHG_H!E49+TO_EHG_EDHP!E49+TO_EHG_EB!E49+TO_EHG_PH!E49</f>
        <v>0</v>
      </c>
      <c r="F49" s="10">
        <f>TO_EHG_E!F49+TO_EHG_CHP!F49+TO_EHG_H!F49+TO_EHG_EDHP!F49+TO_EHG_EB!F49+TO_EHG_PH!F49</f>
        <v>0</v>
      </c>
      <c r="G49" s="10">
        <f>TO_EHG_E!G49+TO_EHG_CHP!G49+TO_EHG_H!G49+TO_EHG_EDHP!G49+TO_EHG_EB!G49+TO_EHG_PH!G49</f>
        <v>0</v>
      </c>
      <c r="H49" s="10">
        <f>TO_EHG_E!H49+TO_EHG_CHP!H49+TO_EHG_H!H49+TO_EHG_EDHP!H49+TO_EHG_EB!H49+TO_EHG_PH!H49</f>
        <v>0</v>
      </c>
      <c r="I49" s="10">
        <f>TO_EHG_E!I49+TO_EHG_CHP!I49+TO_EHG_H!I49+TO_EHG_EDHP!I49+TO_EHG_EB!I49+TO_EHG_PH!I49</f>
        <v>0</v>
      </c>
      <c r="J49" s="10">
        <f>TO_EHG_E!J49+TO_EHG_CHP!J49+TO_EHG_H!J49+TO_EHG_EDHP!J49+TO_EHG_EB!J49+TO_EHG_PH!J49</f>
        <v>0</v>
      </c>
      <c r="K49" s="10">
        <f>TO_EHG_E!K49+TO_EHG_CHP!K49+TO_EHG_H!K49+TO_EHG_EDHP!K49+TO_EHG_EB!K49+TO_EHG_PH!K49</f>
        <v>0</v>
      </c>
      <c r="L49" s="10">
        <f>TO_EHG_E!L49+TO_EHG_CHP!L49+TO_EHG_H!L49+TO_EHG_EDHP!L49+TO_EHG_EB!L49+TO_EHG_PH!L49</f>
        <v>0</v>
      </c>
      <c r="M49" s="10">
        <f>TO_EHG_E!M49+TO_EHG_CHP!M49+TO_EHG_H!M49+TO_EHG_EDHP!M49+TO_EHG_EB!M49+TO_EHG_PH!M49</f>
        <v>0</v>
      </c>
      <c r="N49" s="10">
        <f>TO_EHG_E!N49+TO_EHG_CHP!N49+TO_EHG_H!N49+TO_EHG_EDHP!N49+TO_EHG_EB!N49+TO_EHG_PH!N49</f>
        <v>0</v>
      </c>
      <c r="O49" s="10">
        <f>TO_EHG_E!O49+TO_EHG_CHP!O49+TO_EHG_H!O49+TO_EHG_EDHP!O49+TO_EHG_EB!O49+TO_EHG_PH!O49</f>
        <v>0</v>
      </c>
      <c r="P49" s="10">
        <f>TO_EHG_E!P49+TO_EHG_CHP!P49+TO_EHG_H!P49+TO_EHG_EDHP!P49+TO_EHG_EB!P49+TO_EHG_PH!P49</f>
        <v>0</v>
      </c>
      <c r="Q49" s="10">
        <f>TO_EHG_E!Q49+TO_EHG_CHP!Q49+TO_EHG_H!Q49+TO_EHG_EDHP!Q49+TO_EHG_EB!Q49+TO_EHG_PH!Q49</f>
        <v>0</v>
      </c>
      <c r="R49" s="10">
        <f>TO_EHG_E!R49+TO_EHG_CHP!R49+TO_EHG_H!R49+TO_EHG_EDHP!R49+TO_EHG_EB!R49+TO_EHG_PH!R49</f>
        <v>0</v>
      </c>
      <c r="S49" s="10">
        <f>TO_EHG_E!S49+TO_EHG_CHP!S49+TO_EHG_H!S49+TO_EHG_EDHP!S49+TO_EHG_EB!S49+TO_EHG_PH!S49</f>
        <v>0</v>
      </c>
      <c r="T49" s="10">
        <f>TO_EHG_E!T49+TO_EHG_CHP!T49+TO_EHG_H!T49+TO_EHG_EDHP!T49+TO_EHG_EB!T49+TO_EHG_PH!T49</f>
        <v>0</v>
      </c>
      <c r="U49" s="10">
        <f>TO_EHG_E!U49+TO_EHG_CHP!U49+TO_EHG_H!U49+TO_EHG_EDHP!U49+TO_EHG_EB!U49+TO_EHG_PH!U49</f>
        <v>0</v>
      </c>
      <c r="V49" s="10">
        <f>TO_EHG_E!V49+TO_EHG_CHP!V49+TO_EHG_H!V49+TO_EHG_EDHP!V49+TO_EHG_EB!V49+TO_EHG_PH!V49</f>
        <v>0</v>
      </c>
      <c r="W49" s="10">
        <f>TO_EHG_E!W49+TO_EHG_CHP!W49+TO_EHG_H!W49+TO_EHG_EDHP!W49+TO_EHG_EB!W49+TO_EHG_PH!W49</f>
        <v>0</v>
      </c>
      <c r="X49" s="10">
        <f>TO_EHG_E!X49+TO_EHG_CHP!X49+TO_EHG_H!X49+TO_EHG_EDHP!X49+TO_EHG_EB!X49+TO_EHG_PH!X49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TO_EHG_E!C50+TO_EHG_CHP!C50+TO_EHG_H!C50+TO_EHG_EDHP!C50+TO_EHG_EB!C50+TO_EHG_PH!C50</f>
        <v>0</v>
      </c>
      <c r="D50" s="10">
        <f>TO_EHG_E!D50+TO_EHG_CHP!D50+TO_EHG_H!D50+TO_EHG_EDHP!D50+TO_EHG_EB!D50+TO_EHG_PH!D50</f>
        <v>0</v>
      </c>
      <c r="E50" s="10">
        <f>TO_EHG_E!E50+TO_EHG_CHP!E50+TO_EHG_H!E50+TO_EHG_EDHP!E50+TO_EHG_EB!E50+TO_EHG_PH!E50</f>
        <v>0</v>
      </c>
      <c r="F50" s="10">
        <f>TO_EHG_E!F50+TO_EHG_CHP!F50+TO_EHG_H!F50+TO_EHG_EDHP!F50+TO_EHG_EB!F50+TO_EHG_PH!F50</f>
        <v>0</v>
      </c>
      <c r="G50" s="10">
        <f>TO_EHG_E!G50+TO_EHG_CHP!G50+TO_EHG_H!G50+TO_EHG_EDHP!G50+TO_EHG_EB!G50+TO_EHG_PH!G50</f>
        <v>0</v>
      </c>
      <c r="H50" s="10">
        <f>TO_EHG_E!H50+TO_EHG_CHP!H50+TO_EHG_H!H50+TO_EHG_EDHP!H50+TO_EHG_EB!H50+TO_EHG_PH!H50</f>
        <v>0</v>
      </c>
      <c r="I50" s="10">
        <f>TO_EHG_E!I50+TO_EHG_CHP!I50+TO_EHG_H!I50+TO_EHG_EDHP!I50+TO_EHG_EB!I50+TO_EHG_PH!I50</f>
        <v>0</v>
      </c>
      <c r="J50" s="10">
        <f>TO_EHG_E!J50+TO_EHG_CHP!J50+TO_EHG_H!J50+TO_EHG_EDHP!J50+TO_EHG_EB!J50+TO_EHG_PH!J50</f>
        <v>0</v>
      </c>
      <c r="K50" s="10">
        <f>TO_EHG_E!K50+TO_EHG_CHP!K50+TO_EHG_H!K50+TO_EHG_EDHP!K50+TO_EHG_EB!K50+TO_EHG_PH!K50</f>
        <v>0</v>
      </c>
      <c r="L50" s="10">
        <f>TO_EHG_E!L50+TO_EHG_CHP!L50+TO_EHG_H!L50+TO_EHG_EDHP!L50+TO_EHG_EB!L50+TO_EHG_PH!L50</f>
        <v>0</v>
      </c>
      <c r="M50" s="10">
        <f>TO_EHG_E!M50+TO_EHG_CHP!M50+TO_EHG_H!M50+TO_EHG_EDHP!M50+TO_EHG_EB!M50+TO_EHG_PH!M50</f>
        <v>0</v>
      </c>
      <c r="N50" s="10">
        <f>TO_EHG_E!N50+TO_EHG_CHP!N50+TO_EHG_H!N50+TO_EHG_EDHP!N50+TO_EHG_EB!N50+TO_EHG_PH!N50</f>
        <v>0</v>
      </c>
      <c r="O50" s="10">
        <f>TO_EHG_E!O50+TO_EHG_CHP!O50+TO_EHG_H!O50+TO_EHG_EDHP!O50+TO_EHG_EB!O50+TO_EHG_PH!O50</f>
        <v>0</v>
      </c>
      <c r="P50" s="10">
        <f>TO_EHG_E!P50+TO_EHG_CHP!P50+TO_EHG_H!P50+TO_EHG_EDHP!P50+TO_EHG_EB!P50+TO_EHG_PH!P50</f>
        <v>0</v>
      </c>
      <c r="Q50" s="10">
        <f>TO_EHG_E!Q50+TO_EHG_CHP!Q50+TO_EHG_H!Q50+TO_EHG_EDHP!Q50+TO_EHG_EB!Q50+TO_EHG_PH!Q50</f>
        <v>0</v>
      </c>
      <c r="R50" s="10">
        <f>TO_EHG_E!R50+TO_EHG_CHP!R50+TO_EHG_H!R50+TO_EHG_EDHP!R50+TO_EHG_EB!R50+TO_EHG_PH!R50</f>
        <v>0</v>
      </c>
      <c r="S50" s="10">
        <f>TO_EHG_E!S50+TO_EHG_CHP!S50+TO_EHG_H!S50+TO_EHG_EDHP!S50+TO_EHG_EB!S50+TO_EHG_PH!S50</f>
        <v>0</v>
      </c>
      <c r="T50" s="10">
        <f>TO_EHG_E!T50+TO_EHG_CHP!T50+TO_EHG_H!T50+TO_EHG_EDHP!T50+TO_EHG_EB!T50+TO_EHG_PH!T50</f>
        <v>0</v>
      </c>
      <c r="U50" s="10">
        <f>TO_EHG_E!U50+TO_EHG_CHP!U50+TO_EHG_H!U50+TO_EHG_EDHP!U50+TO_EHG_EB!U50+TO_EHG_PH!U50</f>
        <v>0</v>
      </c>
      <c r="V50" s="10">
        <f>TO_EHG_E!V50+TO_EHG_CHP!V50+TO_EHG_H!V50+TO_EHG_EDHP!V50+TO_EHG_EB!V50+TO_EHG_PH!V50</f>
        <v>0</v>
      </c>
      <c r="W50" s="10">
        <f>TO_EHG_E!W50+TO_EHG_CHP!W50+TO_EHG_H!W50+TO_EHG_EDHP!W50+TO_EHG_EB!W50+TO_EHG_PH!W50</f>
        <v>0</v>
      </c>
      <c r="X50" s="10">
        <f>TO_EHG_E!X50+TO_EHG_CHP!X50+TO_EHG_H!X50+TO_EHG_EDHP!X50+TO_EHG_EB!X50+TO_EHG_PH!X50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TO_EHG_E!C51+TO_EHG_CHP!C51+TO_EHG_H!C51+TO_EHG_EDHP!C51+TO_EHG_EB!C51+TO_EHG_PH!C51</f>
        <v>0</v>
      </c>
      <c r="D51" s="37">
        <f>TO_EHG_E!D51+TO_EHG_CHP!D51+TO_EHG_H!D51+TO_EHG_EDHP!D51+TO_EHG_EB!D51+TO_EHG_PH!D51</f>
        <v>0</v>
      </c>
      <c r="E51" s="37">
        <f>TO_EHG_E!E51+TO_EHG_CHP!E51+TO_EHG_H!E51+TO_EHG_EDHP!E51+TO_EHG_EB!E51+TO_EHG_PH!E51</f>
        <v>0</v>
      </c>
      <c r="F51" s="37">
        <f>TO_EHG_E!F51+TO_EHG_CHP!F51+TO_EHG_H!F51+TO_EHG_EDHP!F51+TO_EHG_EB!F51+TO_EHG_PH!F51</f>
        <v>0</v>
      </c>
      <c r="G51" s="37">
        <f>TO_EHG_E!G51+TO_EHG_CHP!G51+TO_EHG_H!G51+TO_EHG_EDHP!G51+TO_EHG_EB!G51+TO_EHG_PH!G51</f>
        <v>0</v>
      </c>
      <c r="H51" s="37">
        <f>TO_EHG_E!H51+TO_EHG_CHP!H51+TO_EHG_H!H51+TO_EHG_EDHP!H51+TO_EHG_EB!H51+TO_EHG_PH!H51</f>
        <v>0</v>
      </c>
      <c r="I51" s="37">
        <f>TO_EHG_E!I51+TO_EHG_CHP!I51+TO_EHG_H!I51+TO_EHG_EDHP!I51+TO_EHG_EB!I51+TO_EHG_PH!I51</f>
        <v>0</v>
      </c>
      <c r="J51" s="37">
        <f>TO_EHG_E!J51+TO_EHG_CHP!J51+TO_EHG_H!J51+TO_EHG_EDHP!J51+TO_EHG_EB!J51+TO_EHG_PH!J51</f>
        <v>0</v>
      </c>
      <c r="K51" s="37">
        <f>TO_EHG_E!K51+TO_EHG_CHP!K51+TO_EHG_H!K51+TO_EHG_EDHP!K51+TO_EHG_EB!K51+TO_EHG_PH!K51</f>
        <v>0</v>
      </c>
      <c r="L51" s="37">
        <f>TO_EHG_E!L51+TO_EHG_CHP!L51+TO_EHG_H!L51+TO_EHG_EDHP!L51+TO_EHG_EB!L51+TO_EHG_PH!L51</f>
        <v>0</v>
      </c>
      <c r="M51" s="37">
        <f>TO_EHG_E!M51+TO_EHG_CHP!M51+TO_EHG_H!M51+TO_EHG_EDHP!M51+TO_EHG_EB!M51+TO_EHG_PH!M51</f>
        <v>0</v>
      </c>
      <c r="N51" s="37">
        <f>TO_EHG_E!N51+TO_EHG_CHP!N51+TO_EHG_H!N51+TO_EHG_EDHP!N51+TO_EHG_EB!N51+TO_EHG_PH!N51</f>
        <v>0</v>
      </c>
      <c r="O51" s="37">
        <f>TO_EHG_E!O51+TO_EHG_CHP!O51+TO_EHG_H!O51+TO_EHG_EDHP!O51+TO_EHG_EB!O51+TO_EHG_PH!O51</f>
        <v>0</v>
      </c>
      <c r="P51" s="37">
        <f>TO_EHG_E!P51+TO_EHG_CHP!P51+TO_EHG_H!P51+TO_EHG_EDHP!P51+TO_EHG_EB!P51+TO_EHG_PH!P51</f>
        <v>0</v>
      </c>
      <c r="Q51" s="37">
        <f>TO_EHG_E!Q51+TO_EHG_CHP!Q51+TO_EHG_H!Q51+TO_EHG_EDHP!Q51+TO_EHG_EB!Q51+TO_EHG_PH!Q51</f>
        <v>0</v>
      </c>
      <c r="R51" s="37">
        <f>TO_EHG_E!R51+TO_EHG_CHP!R51+TO_EHG_H!R51+TO_EHG_EDHP!R51+TO_EHG_EB!R51+TO_EHG_PH!R51</f>
        <v>0</v>
      </c>
      <c r="S51" s="37">
        <f>TO_EHG_E!S51+TO_EHG_CHP!S51+TO_EHG_H!S51+TO_EHG_EDHP!S51+TO_EHG_EB!S51+TO_EHG_PH!S51</f>
        <v>0</v>
      </c>
      <c r="T51" s="37">
        <f>TO_EHG_E!T51+TO_EHG_CHP!T51+TO_EHG_H!T51+TO_EHG_EDHP!T51+TO_EHG_EB!T51+TO_EHG_PH!T51</f>
        <v>0</v>
      </c>
      <c r="U51" s="37">
        <f>TO_EHG_E!U51+TO_EHG_CHP!U51+TO_EHG_H!U51+TO_EHG_EDHP!U51+TO_EHG_EB!U51+TO_EHG_PH!U51</f>
        <v>0</v>
      </c>
      <c r="V51" s="37">
        <f>TO_EHG_E!V51+TO_EHG_CHP!V51+TO_EHG_H!V51+TO_EHG_EDHP!V51+TO_EHG_EB!V51+TO_EHG_PH!V51</f>
        <v>0</v>
      </c>
      <c r="W51" s="37">
        <f>TO_EHG_E!W51+TO_EHG_CHP!W51+TO_EHG_H!W51+TO_EHG_EDHP!W51+TO_EHG_EB!W51+TO_EHG_PH!W51</f>
        <v>0</v>
      </c>
      <c r="X51" s="37">
        <f>TO_EHG_E!X51+TO_EHG_CHP!X51+TO_EHG_H!X51+TO_EHG_EDHP!X51+TO_EHG_EB!X51+TO_EHG_PH!X51</f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0</v>
      </c>
      <c r="G52" s="37">
        <f t="shared" si="31"/>
        <v>0</v>
      </c>
      <c r="H52" s="37">
        <f t="shared" si="31"/>
        <v>0</v>
      </c>
      <c r="I52" s="37">
        <f t="shared" si="31"/>
        <v>0</v>
      </c>
      <c r="J52" s="37">
        <f t="shared" si="31"/>
        <v>0</v>
      </c>
      <c r="K52" s="37">
        <f t="shared" si="31"/>
        <v>0</v>
      </c>
      <c r="L52" s="37">
        <f t="shared" si="31"/>
        <v>0</v>
      </c>
      <c r="M52" s="37">
        <f t="shared" si="31"/>
        <v>0</v>
      </c>
      <c r="N52" s="37">
        <f t="shared" si="31"/>
        <v>0</v>
      </c>
      <c r="O52" s="37">
        <f t="shared" si="31"/>
        <v>0</v>
      </c>
      <c r="P52" s="37">
        <f t="shared" si="31"/>
        <v>0</v>
      </c>
      <c r="Q52" s="37">
        <f t="shared" si="31"/>
        <v>0</v>
      </c>
      <c r="R52" s="37">
        <f t="shared" si="31"/>
        <v>0</v>
      </c>
      <c r="S52" s="37">
        <f t="shared" si="31"/>
        <v>0</v>
      </c>
      <c r="T52" s="37">
        <f t="shared" si="31"/>
        <v>0</v>
      </c>
      <c r="U52" s="37">
        <f t="shared" si="31"/>
        <v>0</v>
      </c>
      <c r="V52" s="37">
        <f t="shared" si="31"/>
        <v>0</v>
      </c>
      <c r="W52" s="37">
        <f t="shared" si="31"/>
        <v>0</v>
      </c>
      <c r="X52" s="37">
        <f t="shared" ref="X52" si="32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f>TO_EHG_E!C53+TO_EHG_CHP!C53+TO_EHG_H!C53+TO_EHG_EDHP!C53+TO_EHG_EB!C53+TO_EHG_PH!C53</f>
        <v>0</v>
      </c>
      <c r="D53" s="10">
        <f>TO_EHG_E!D53+TO_EHG_CHP!D53+TO_EHG_H!D53+TO_EHG_EDHP!D53+TO_EHG_EB!D53+TO_EHG_PH!D53</f>
        <v>0</v>
      </c>
      <c r="E53" s="10">
        <f>TO_EHG_E!E53+TO_EHG_CHP!E53+TO_EHG_H!E53+TO_EHG_EDHP!E53+TO_EHG_EB!E53+TO_EHG_PH!E53</f>
        <v>0</v>
      </c>
      <c r="F53" s="10">
        <f>TO_EHG_E!F53+TO_EHG_CHP!F53+TO_EHG_H!F53+TO_EHG_EDHP!F53+TO_EHG_EB!F53+TO_EHG_PH!F53</f>
        <v>0</v>
      </c>
      <c r="G53" s="10">
        <f>TO_EHG_E!G53+TO_EHG_CHP!G53+TO_EHG_H!G53+TO_EHG_EDHP!G53+TO_EHG_EB!G53+TO_EHG_PH!G53</f>
        <v>0</v>
      </c>
      <c r="H53" s="10">
        <f>TO_EHG_E!H53+TO_EHG_CHP!H53+TO_EHG_H!H53+TO_EHG_EDHP!H53+TO_EHG_EB!H53+TO_EHG_PH!H53</f>
        <v>0</v>
      </c>
      <c r="I53" s="10">
        <f>TO_EHG_E!I53+TO_EHG_CHP!I53+TO_EHG_H!I53+TO_EHG_EDHP!I53+TO_EHG_EB!I53+TO_EHG_PH!I53</f>
        <v>0</v>
      </c>
      <c r="J53" s="10">
        <f>TO_EHG_E!J53+TO_EHG_CHP!J53+TO_EHG_H!J53+TO_EHG_EDHP!J53+TO_EHG_EB!J53+TO_EHG_PH!J53</f>
        <v>0</v>
      </c>
      <c r="K53" s="10">
        <f>TO_EHG_E!K53+TO_EHG_CHP!K53+TO_EHG_H!K53+TO_EHG_EDHP!K53+TO_EHG_EB!K53+TO_EHG_PH!K53</f>
        <v>0</v>
      </c>
      <c r="L53" s="10">
        <f>TO_EHG_E!L53+TO_EHG_CHP!L53+TO_EHG_H!L53+TO_EHG_EDHP!L53+TO_EHG_EB!L53+TO_EHG_PH!L53</f>
        <v>0</v>
      </c>
      <c r="M53" s="10">
        <f>TO_EHG_E!M53+TO_EHG_CHP!M53+TO_EHG_H!M53+TO_EHG_EDHP!M53+TO_EHG_EB!M53+TO_EHG_PH!M53</f>
        <v>0</v>
      </c>
      <c r="N53" s="10">
        <f>TO_EHG_E!N53+TO_EHG_CHP!N53+TO_EHG_H!N53+TO_EHG_EDHP!N53+TO_EHG_EB!N53+TO_EHG_PH!N53</f>
        <v>0</v>
      </c>
      <c r="O53" s="10">
        <f>TO_EHG_E!O53+TO_EHG_CHP!O53+TO_EHG_H!O53+TO_EHG_EDHP!O53+TO_EHG_EB!O53+TO_EHG_PH!O53</f>
        <v>0</v>
      </c>
      <c r="P53" s="10">
        <f>TO_EHG_E!P53+TO_EHG_CHP!P53+TO_EHG_H!P53+TO_EHG_EDHP!P53+TO_EHG_EB!P53+TO_EHG_PH!P53</f>
        <v>0</v>
      </c>
      <c r="Q53" s="10">
        <f>TO_EHG_E!Q53+TO_EHG_CHP!Q53+TO_EHG_H!Q53+TO_EHG_EDHP!Q53+TO_EHG_EB!Q53+TO_EHG_PH!Q53</f>
        <v>0</v>
      </c>
      <c r="R53" s="10">
        <f>TO_EHG_E!R53+TO_EHG_CHP!R53+TO_EHG_H!R53+TO_EHG_EDHP!R53+TO_EHG_EB!R53+TO_EHG_PH!R53</f>
        <v>0</v>
      </c>
      <c r="S53" s="10">
        <f>TO_EHG_E!S53+TO_EHG_CHP!S53+TO_EHG_H!S53+TO_EHG_EDHP!S53+TO_EHG_EB!S53+TO_EHG_PH!S53</f>
        <v>0</v>
      </c>
      <c r="T53" s="10">
        <f>TO_EHG_E!T53+TO_EHG_CHP!T53+TO_EHG_H!T53+TO_EHG_EDHP!T53+TO_EHG_EB!T53+TO_EHG_PH!T53</f>
        <v>0</v>
      </c>
      <c r="U53" s="10">
        <f>TO_EHG_E!U53+TO_EHG_CHP!U53+TO_EHG_H!U53+TO_EHG_EDHP!U53+TO_EHG_EB!U53+TO_EHG_PH!U53</f>
        <v>0</v>
      </c>
      <c r="V53" s="10">
        <f>TO_EHG_E!V53+TO_EHG_CHP!V53+TO_EHG_H!V53+TO_EHG_EDHP!V53+TO_EHG_EB!V53+TO_EHG_PH!V53</f>
        <v>0</v>
      </c>
      <c r="W53" s="10">
        <f>TO_EHG_E!W53+TO_EHG_CHP!W53+TO_EHG_H!W53+TO_EHG_EDHP!W53+TO_EHG_EB!W53+TO_EHG_PH!W53</f>
        <v>0</v>
      </c>
      <c r="X53" s="10">
        <f>TO_EHG_E!X53+TO_EHG_CHP!X53+TO_EHG_H!X53+TO_EHG_EDHP!X53+TO_EHG_EB!X53+TO_EHG_PH!X53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TO_EHG_E!C54+TO_EHG_CHP!C54+TO_EHG_H!C54+TO_EHG_EDHP!C54+TO_EHG_EB!C54+TO_EHG_PH!C54</f>
        <v>0</v>
      </c>
      <c r="D54" s="10">
        <f>TO_EHG_E!D54+TO_EHG_CHP!D54+TO_EHG_H!D54+TO_EHG_EDHP!D54+TO_EHG_EB!D54+TO_EHG_PH!D54</f>
        <v>0</v>
      </c>
      <c r="E54" s="10">
        <f>TO_EHG_E!E54+TO_EHG_CHP!E54+TO_EHG_H!E54+TO_EHG_EDHP!E54+TO_EHG_EB!E54+TO_EHG_PH!E54</f>
        <v>0</v>
      </c>
      <c r="F54" s="10">
        <f>TO_EHG_E!F54+TO_EHG_CHP!F54+TO_EHG_H!F54+TO_EHG_EDHP!F54+TO_EHG_EB!F54+TO_EHG_PH!F54</f>
        <v>0</v>
      </c>
      <c r="G54" s="10">
        <f>TO_EHG_E!G54+TO_EHG_CHP!G54+TO_EHG_H!G54+TO_EHG_EDHP!G54+TO_EHG_EB!G54+TO_EHG_PH!G54</f>
        <v>0</v>
      </c>
      <c r="H54" s="10">
        <f>TO_EHG_E!H54+TO_EHG_CHP!H54+TO_EHG_H!H54+TO_EHG_EDHP!H54+TO_EHG_EB!H54+TO_EHG_PH!H54</f>
        <v>0</v>
      </c>
      <c r="I54" s="10">
        <f>TO_EHG_E!I54+TO_EHG_CHP!I54+TO_EHG_H!I54+TO_EHG_EDHP!I54+TO_EHG_EB!I54+TO_EHG_PH!I54</f>
        <v>0</v>
      </c>
      <c r="J54" s="10">
        <f>TO_EHG_E!J54+TO_EHG_CHP!J54+TO_EHG_H!J54+TO_EHG_EDHP!J54+TO_EHG_EB!J54+TO_EHG_PH!J54</f>
        <v>0</v>
      </c>
      <c r="K54" s="10">
        <f>TO_EHG_E!K54+TO_EHG_CHP!K54+TO_EHG_H!K54+TO_EHG_EDHP!K54+TO_EHG_EB!K54+TO_EHG_PH!K54</f>
        <v>0</v>
      </c>
      <c r="L54" s="10">
        <f>TO_EHG_E!L54+TO_EHG_CHP!L54+TO_EHG_H!L54+TO_EHG_EDHP!L54+TO_EHG_EB!L54+TO_EHG_PH!L54</f>
        <v>0</v>
      </c>
      <c r="M54" s="10">
        <f>TO_EHG_E!M54+TO_EHG_CHP!M54+TO_EHG_H!M54+TO_EHG_EDHP!M54+TO_EHG_EB!M54+TO_EHG_PH!M54</f>
        <v>0</v>
      </c>
      <c r="N54" s="10">
        <f>TO_EHG_E!N54+TO_EHG_CHP!N54+TO_EHG_H!N54+TO_EHG_EDHP!N54+TO_EHG_EB!N54+TO_EHG_PH!N54</f>
        <v>0</v>
      </c>
      <c r="O54" s="10">
        <f>TO_EHG_E!O54+TO_EHG_CHP!O54+TO_EHG_H!O54+TO_EHG_EDHP!O54+TO_EHG_EB!O54+TO_EHG_PH!O54</f>
        <v>0</v>
      </c>
      <c r="P54" s="10">
        <f>TO_EHG_E!P54+TO_EHG_CHP!P54+TO_EHG_H!P54+TO_EHG_EDHP!P54+TO_EHG_EB!P54+TO_EHG_PH!P54</f>
        <v>0</v>
      </c>
      <c r="Q54" s="10">
        <f>TO_EHG_E!Q54+TO_EHG_CHP!Q54+TO_EHG_H!Q54+TO_EHG_EDHP!Q54+TO_EHG_EB!Q54+TO_EHG_PH!Q54</f>
        <v>0</v>
      </c>
      <c r="R54" s="10">
        <f>TO_EHG_E!R54+TO_EHG_CHP!R54+TO_EHG_H!R54+TO_EHG_EDHP!R54+TO_EHG_EB!R54+TO_EHG_PH!R54</f>
        <v>0</v>
      </c>
      <c r="S54" s="10">
        <f>TO_EHG_E!S54+TO_EHG_CHP!S54+TO_EHG_H!S54+TO_EHG_EDHP!S54+TO_EHG_EB!S54+TO_EHG_PH!S54</f>
        <v>0</v>
      </c>
      <c r="T54" s="10">
        <f>TO_EHG_E!T54+TO_EHG_CHP!T54+TO_EHG_H!T54+TO_EHG_EDHP!T54+TO_EHG_EB!T54+TO_EHG_PH!T54</f>
        <v>0</v>
      </c>
      <c r="U54" s="10">
        <f>TO_EHG_E!U54+TO_EHG_CHP!U54+TO_EHG_H!U54+TO_EHG_EDHP!U54+TO_EHG_EB!U54+TO_EHG_PH!U54</f>
        <v>0</v>
      </c>
      <c r="V54" s="10">
        <f>TO_EHG_E!V54+TO_EHG_CHP!V54+TO_EHG_H!V54+TO_EHG_EDHP!V54+TO_EHG_EB!V54+TO_EHG_PH!V54</f>
        <v>0</v>
      </c>
      <c r="W54" s="10">
        <f>TO_EHG_E!W54+TO_EHG_CHP!W54+TO_EHG_H!W54+TO_EHG_EDHP!W54+TO_EHG_EB!W54+TO_EHG_PH!W54</f>
        <v>0</v>
      </c>
      <c r="X54" s="10">
        <f>TO_EHG_E!X54+TO_EHG_CHP!X54+TO_EHG_H!X54+TO_EHG_EDHP!X54+TO_EHG_EB!X54+TO_EHG_PH!X54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TO_EHG_E!C55+TO_EHG_CHP!C55+TO_EHG_H!C55+TO_EHG_EDHP!C55+TO_EHG_EB!C55+TO_EHG_PH!C55</f>
        <v>0</v>
      </c>
      <c r="D55" s="10">
        <f>TO_EHG_E!D55+TO_EHG_CHP!D55+TO_EHG_H!D55+TO_EHG_EDHP!D55+TO_EHG_EB!D55+TO_EHG_PH!D55</f>
        <v>0</v>
      </c>
      <c r="E55" s="10">
        <f>TO_EHG_E!E55+TO_EHG_CHP!E55+TO_EHG_H!E55+TO_EHG_EDHP!E55+TO_EHG_EB!E55+TO_EHG_PH!E55</f>
        <v>0</v>
      </c>
      <c r="F55" s="10">
        <f>TO_EHG_E!F55+TO_EHG_CHP!F55+TO_EHG_H!F55+TO_EHG_EDHP!F55+TO_EHG_EB!F55+TO_EHG_PH!F55</f>
        <v>0</v>
      </c>
      <c r="G55" s="10">
        <f>TO_EHG_E!G55+TO_EHG_CHP!G55+TO_EHG_H!G55+TO_EHG_EDHP!G55+TO_EHG_EB!G55+TO_EHG_PH!G55</f>
        <v>0</v>
      </c>
      <c r="H55" s="10">
        <f>TO_EHG_E!H55+TO_EHG_CHP!H55+TO_EHG_H!H55+TO_EHG_EDHP!H55+TO_EHG_EB!H55+TO_EHG_PH!H55</f>
        <v>0</v>
      </c>
      <c r="I55" s="10">
        <f>TO_EHG_E!I55+TO_EHG_CHP!I55+TO_EHG_H!I55+TO_EHG_EDHP!I55+TO_EHG_EB!I55+TO_EHG_PH!I55</f>
        <v>0</v>
      </c>
      <c r="J55" s="10">
        <f>TO_EHG_E!J55+TO_EHG_CHP!J55+TO_EHG_H!J55+TO_EHG_EDHP!J55+TO_EHG_EB!J55+TO_EHG_PH!J55</f>
        <v>0</v>
      </c>
      <c r="K55" s="10">
        <f>TO_EHG_E!K55+TO_EHG_CHP!K55+TO_EHG_H!K55+TO_EHG_EDHP!K55+TO_EHG_EB!K55+TO_EHG_PH!K55</f>
        <v>0</v>
      </c>
      <c r="L55" s="10">
        <f>TO_EHG_E!L55+TO_EHG_CHP!L55+TO_EHG_H!L55+TO_EHG_EDHP!L55+TO_EHG_EB!L55+TO_EHG_PH!L55</f>
        <v>0</v>
      </c>
      <c r="M55" s="10">
        <f>TO_EHG_E!M55+TO_EHG_CHP!M55+TO_EHG_H!M55+TO_EHG_EDHP!M55+TO_EHG_EB!M55+TO_EHG_PH!M55</f>
        <v>0</v>
      </c>
      <c r="N55" s="10">
        <f>TO_EHG_E!N55+TO_EHG_CHP!N55+TO_EHG_H!N55+TO_EHG_EDHP!N55+TO_EHG_EB!N55+TO_EHG_PH!N55</f>
        <v>0</v>
      </c>
      <c r="O55" s="10">
        <f>TO_EHG_E!O55+TO_EHG_CHP!O55+TO_EHG_H!O55+TO_EHG_EDHP!O55+TO_EHG_EB!O55+TO_EHG_PH!O55</f>
        <v>0</v>
      </c>
      <c r="P55" s="10">
        <f>TO_EHG_E!P55+TO_EHG_CHP!P55+TO_EHG_H!P55+TO_EHG_EDHP!P55+TO_EHG_EB!P55+TO_EHG_PH!P55</f>
        <v>0</v>
      </c>
      <c r="Q55" s="10">
        <f>TO_EHG_E!Q55+TO_EHG_CHP!Q55+TO_EHG_H!Q55+TO_EHG_EDHP!Q55+TO_EHG_EB!Q55+TO_EHG_PH!Q55</f>
        <v>0</v>
      </c>
      <c r="R55" s="10">
        <f>TO_EHG_E!R55+TO_EHG_CHP!R55+TO_EHG_H!R55+TO_EHG_EDHP!R55+TO_EHG_EB!R55+TO_EHG_PH!R55</f>
        <v>0</v>
      </c>
      <c r="S55" s="10">
        <f>TO_EHG_E!S55+TO_EHG_CHP!S55+TO_EHG_H!S55+TO_EHG_EDHP!S55+TO_EHG_EB!S55+TO_EHG_PH!S55</f>
        <v>0</v>
      </c>
      <c r="T55" s="10">
        <f>TO_EHG_E!T55+TO_EHG_CHP!T55+TO_EHG_H!T55+TO_EHG_EDHP!T55+TO_EHG_EB!T55+TO_EHG_PH!T55</f>
        <v>0</v>
      </c>
      <c r="U55" s="10">
        <f>TO_EHG_E!U55+TO_EHG_CHP!U55+TO_EHG_H!U55+TO_EHG_EDHP!U55+TO_EHG_EB!U55+TO_EHG_PH!U55</f>
        <v>0</v>
      </c>
      <c r="V55" s="10">
        <f>TO_EHG_E!V55+TO_EHG_CHP!V55+TO_EHG_H!V55+TO_EHG_EDHP!V55+TO_EHG_EB!V55+TO_EHG_PH!V55</f>
        <v>0</v>
      </c>
      <c r="W55" s="10">
        <f>TO_EHG_E!W55+TO_EHG_CHP!W55+TO_EHG_H!W55+TO_EHG_EDHP!W55+TO_EHG_EB!W55+TO_EHG_PH!W55</f>
        <v>0</v>
      </c>
      <c r="X55" s="10">
        <f>TO_EHG_E!X55+TO_EHG_CHP!X55+TO_EHG_H!X55+TO_EHG_EDHP!X55+TO_EHG_EB!X55+TO_EHG_PH!X55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TO_EHG_E!C56+TO_EHG_CHP!C56+TO_EHG_H!C56+TO_EHG_EDHP!C56+TO_EHG_EB!C56+TO_EHG_PH!C56</f>
        <v>0</v>
      </c>
      <c r="D56" s="10">
        <f>TO_EHG_E!D56+TO_EHG_CHP!D56+TO_EHG_H!D56+TO_EHG_EDHP!D56+TO_EHG_EB!D56+TO_EHG_PH!D56</f>
        <v>0</v>
      </c>
      <c r="E56" s="10">
        <f>TO_EHG_E!E56+TO_EHG_CHP!E56+TO_EHG_H!E56+TO_EHG_EDHP!E56+TO_EHG_EB!E56+TO_EHG_PH!E56</f>
        <v>0</v>
      </c>
      <c r="F56" s="10">
        <f>TO_EHG_E!F56+TO_EHG_CHP!F56+TO_EHG_H!F56+TO_EHG_EDHP!F56+TO_EHG_EB!F56+TO_EHG_PH!F56</f>
        <v>0</v>
      </c>
      <c r="G56" s="10">
        <f>TO_EHG_E!G56+TO_EHG_CHP!G56+TO_EHG_H!G56+TO_EHG_EDHP!G56+TO_EHG_EB!G56+TO_EHG_PH!G56</f>
        <v>0</v>
      </c>
      <c r="H56" s="10">
        <f>TO_EHG_E!H56+TO_EHG_CHP!H56+TO_EHG_H!H56+TO_EHG_EDHP!H56+TO_EHG_EB!H56+TO_EHG_PH!H56</f>
        <v>0</v>
      </c>
      <c r="I56" s="10">
        <f>TO_EHG_E!I56+TO_EHG_CHP!I56+TO_EHG_H!I56+TO_EHG_EDHP!I56+TO_EHG_EB!I56+TO_EHG_PH!I56</f>
        <v>0</v>
      </c>
      <c r="J56" s="10">
        <f>TO_EHG_E!J56+TO_EHG_CHP!J56+TO_EHG_H!J56+TO_EHG_EDHP!J56+TO_EHG_EB!J56+TO_EHG_PH!J56</f>
        <v>0</v>
      </c>
      <c r="K56" s="10">
        <f>TO_EHG_E!K56+TO_EHG_CHP!K56+TO_EHG_H!K56+TO_EHG_EDHP!K56+TO_EHG_EB!K56+TO_EHG_PH!K56</f>
        <v>0</v>
      </c>
      <c r="L56" s="10">
        <f>TO_EHG_E!L56+TO_EHG_CHP!L56+TO_EHG_H!L56+TO_EHG_EDHP!L56+TO_EHG_EB!L56+TO_EHG_PH!L56</f>
        <v>0</v>
      </c>
      <c r="M56" s="10">
        <f>TO_EHG_E!M56+TO_EHG_CHP!M56+TO_EHG_H!M56+TO_EHG_EDHP!M56+TO_EHG_EB!M56+TO_EHG_PH!M56</f>
        <v>0</v>
      </c>
      <c r="N56" s="10">
        <f>TO_EHG_E!N56+TO_EHG_CHP!N56+TO_EHG_H!N56+TO_EHG_EDHP!N56+TO_EHG_EB!N56+TO_EHG_PH!N56</f>
        <v>0</v>
      </c>
      <c r="O56" s="10">
        <f>TO_EHG_E!O56+TO_EHG_CHP!O56+TO_EHG_H!O56+TO_EHG_EDHP!O56+TO_EHG_EB!O56+TO_EHG_PH!O56</f>
        <v>0</v>
      </c>
      <c r="P56" s="10">
        <f>TO_EHG_E!P56+TO_EHG_CHP!P56+TO_EHG_H!P56+TO_EHG_EDHP!P56+TO_EHG_EB!P56+TO_EHG_PH!P56</f>
        <v>0</v>
      </c>
      <c r="Q56" s="10">
        <f>TO_EHG_E!Q56+TO_EHG_CHP!Q56+TO_EHG_H!Q56+TO_EHG_EDHP!Q56+TO_EHG_EB!Q56+TO_EHG_PH!Q56</f>
        <v>0</v>
      </c>
      <c r="R56" s="10">
        <f>TO_EHG_E!R56+TO_EHG_CHP!R56+TO_EHG_H!R56+TO_EHG_EDHP!R56+TO_EHG_EB!R56+TO_EHG_PH!R56</f>
        <v>0</v>
      </c>
      <c r="S56" s="10">
        <f>TO_EHG_E!S56+TO_EHG_CHP!S56+TO_EHG_H!S56+TO_EHG_EDHP!S56+TO_EHG_EB!S56+TO_EHG_PH!S56</f>
        <v>0</v>
      </c>
      <c r="T56" s="10">
        <f>TO_EHG_E!T56+TO_EHG_CHP!T56+TO_EHG_H!T56+TO_EHG_EDHP!T56+TO_EHG_EB!T56+TO_EHG_PH!T56</f>
        <v>0</v>
      </c>
      <c r="U56" s="10">
        <f>TO_EHG_E!U56+TO_EHG_CHP!U56+TO_EHG_H!U56+TO_EHG_EDHP!U56+TO_EHG_EB!U56+TO_EHG_PH!U56</f>
        <v>0</v>
      </c>
      <c r="V56" s="10">
        <f>TO_EHG_E!V56+TO_EHG_CHP!V56+TO_EHG_H!V56+TO_EHG_EDHP!V56+TO_EHG_EB!V56+TO_EHG_PH!V56</f>
        <v>0</v>
      </c>
      <c r="W56" s="10">
        <f>TO_EHG_E!W56+TO_EHG_CHP!W56+TO_EHG_H!W56+TO_EHG_EDHP!W56+TO_EHG_EB!W56+TO_EHG_PH!W56</f>
        <v>0</v>
      </c>
      <c r="X56" s="10">
        <f>TO_EHG_E!X56+TO_EHG_CHP!X56+TO_EHG_H!X56+TO_EHG_EDHP!X56+TO_EHG_EB!X56+TO_EHG_PH!X56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TO_EHG_E!C57+TO_EHG_CHP!C57+TO_EHG_H!C57+TO_EHG_EDHP!C57+TO_EHG_EB!C57+TO_EHG_PH!C57</f>
        <v>0</v>
      </c>
      <c r="D57" s="10">
        <f>TO_EHG_E!D57+TO_EHG_CHP!D57+TO_EHG_H!D57+TO_EHG_EDHP!D57+TO_EHG_EB!D57+TO_EHG_PH!D57</f>
        <v>0</v>
      </c>
      <c r="E57" s="10">
        <f>TO_EHG_E!E57+TO_EHG_CHP!E57+TO_EHG_H!E57+TO_EHG_EDHP!E57+TO_EHG_EB!E57+TO_EHG_PH!E57</f>
        <v>0</v>
      </c>
      <c r="F57" s="10">
        <f>TO_EHG_E!F57+TO_EHG_CHP!F57+TO_EHG_H!F57+TO_EHG_EDHP!F57+TO_EHG_EB!F57+TO_EHG_PH!F57</f>
        <v>0</v>
      </c>
      <c r="G57" s="10">
        <f>TO_EHG_E!G57+TO_EHG_CHP!G57+TO_EHG_H!G57+TO_EHG_EDHP!G57+TO_EHG_EB!G57+TO_EHG_PH!G57</f>
        <v>0</v>
      </c>
      <c r="H57" s="10">
        <f>TO_EHG_E!H57+TO_EHG_CHP!H57+TO_EHG_H!H57+TO_EHG_EDHP!H57+TO_EHG_EB!H57+TO_EHG_PH!H57</f>
        <v>0</v>
      </c>
      <c r="I57" s="10">
        <f>TO_EHG_E!I57+TO_EHG_CHP!I57+TO_EHG_H!I57+TO_EHG_EDHP!I57+TO_EHG_EB!I57+TO_EHG_PH!I57</f>
        <v>0</v>
      </c>
      <c r="J57" s="10">
        <f>TO_EHG_E!J57+TO_EHG_CHP!J57+TO_EHG_H!J57+TO_EHG_EDHP!J57+TO_EHG_EB!J57+TO_EHG_PH!J57</f>
        <v>0</v>
      </c>
      <c r="K57" s="10">
        <f>TO_EHG_E!K57+TO_EHG_CHP!K57+TO_EHG_H!K57+TO_EHG_EDHP!K57+TO_EHG_EB!K57+TO_EHG_PH!K57</f>
        <v>0</v>
      </c>
      <c r="L57" s="10">
        <f>TO_EHG_E!L57+TO_EHG_CHP!L57+TO_EHG_H!L57+TO_EHG_EDHP!L57+TO_EHG_EB!L57+TO_EHG_PH!L57</f>
        <v>0</v>
      </c>
      <c r="M57" s="10">
        <f>TO_EHG_E!M57+TO_EHG_CHP!M57+TO_EHG_H!M57+TO_EHG_EDHP!M57+TO_EHG_EB!M57+TO_EHG_PH!M57</f>
        <v>0</v>
      </c>
      <c r="N57" s="10">
        <f>TO_EHG_E!N57+TO_EHG_CHP!N57+TO_EHG_H!N57+TO_EHG_EDHP!N57+TO_EHG_EB!N57+TO_EHG_PH!N57</f>
        <v>0</v>
      </c>
      <c r="O57" s="10">
        <f>TO_EHG_E!O57+TO_EHG_CHP!O57+TO_EHG_H!O57+TO_EHG_EDHP!O57+TO_EHG_EB!O57+TO_EHG_PH!O57</f>
        <v>0</v>
      </c>
      <c r="P57" s="10">
        <f>TO_EHG_E!P57+TO_EHG_CHP!P57+TO_EHG_H!P57+TO_EHG_EDHP!P57+TO_EHG_EB!P57+TO_EHG_PH!P57</f>
        <v>0</v>
      </c>
      <c r="Q57" s="10">
        <f>TO_EHG_E!Q57+TO_EHG_CHP!Q57+TO_EHG_H!Q57+TO_EHG_EDHP!Q57+TO_EHG_EB!Q57+TO_EHG_PH!Q57</f>
        <v>0</v>
      </c>
      <c r="R57" s="10">
        <f>TO_EHG_E!R57+TO_EHG_CHP!R57+TO_EHG_H!R57+TO_EHG_EDHP!R57+TO_EHG_EB!R57+TO_EHG_PH!R57</f>
        <v>0</v>
      </c>
      <c r="S57" s="10">
        <f>TO_EHG_E!S57+TO_EHG_CHP!S57+TO_EHG_H!S57+TO_EHG_EDHP!S57+TO_EHG_EB!S57+TO_EHG_PH!S57</f>
        <v>0</v>
      </c>
      <c r="T57" s="10">
        <f>TO_EHG_E!T57+TO_EHG_CHP!T57+TO_EHG_H!T57+TO_EHG_EDHP!T57+TO_EHG_EB!T57+TO_EHG_PH!T57</f>
        <v>0</v>
      </c>
      <c r="U57" s="10">
        <f>TO_EHG_E!U57+TO_EHG_CHP!U57+TO_EHG_H!U57+TO_EHG_EDHP!U57+TO_EHG_EB!U57+TO_EHG_PH!U57</f>
        <v>0</v>
      </c>
      <c r="V57" s="10">
        <f>TO_EHG_E!V57+TO_EHG_CHP!V57+TO_EHG_H!V57+TO_EHG_EDHP!V57+TO_EHG_EB!V57+TO_EHG_PH!V57</f>
        <v>0</v>
      </c>
      <c r="W57" s="10">
        <f>TO_EHG_E!W57+TO_EHG_CHP!W57+TO_EHG_H!W57+TO_EHG_EDHP!W57+TO_EHG_EB!W57+TO_EHG_PH!W57</f>
        <v>0</v>
      </c>
      <c r="X57" s="10">
        <f>TO_EHG_E!X57+TO_EHG_CHP!X57+TO_EHG_H!X57+TO_EHG_EDHP!X57+TO_EHG_EB!X57+TO_EHG_PH!X57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TO_EHG_E!C58+TO_EHG_CHP!C58+TO_EHG_H!C58+TO_EHG_EDHP!C58+TO_EHG_EB!C58+TO_EHG_PH!C58</f>
        <v>0</v>
      </c>
      <c r="D58" s="10">
        <f>TO_EHG_E!D58+TO_EHG_CHP!D58+TO_EHG_H!D58+TO_EHG_EDHP!D58+TO_EHG_EB!D58+TO_EHG_PH!D58</f>
        <v>0</v>
      </c>
      <c r="E58" s="10">
        <f>TO_EHG_E!E58+TO_EHG_CHP!E58+TO_EHG_H!E58+TO_EHG_EDHP!E58+TO_EHG_EB!E58+TO_EHG_PH!E58</f>
        <v>0</v>
      </c>
      <c r="F58" s="10">
        <f>TO_EHG_E!F58+TO_EHG_CHP!F58+TO_EHG_H!F58+TO_EHG_EDHP!F58+TO_EHG_EB!F58+TO_EHG_PH!F58</f>
        <v>0</v>
      </c>
      <c r="G58" s="10">
        <f>TO_EHG_E!G58+TO_EHG_CHP!G58+TO_EHG_H!G58+TO_EHG_EDHP!G58+TO_EHG_EB!G58+TO_EHG_PH!G58</f>
        <v>0</v>
      </c>
      <c r="H58" s="10">
        <f>TO_EHG_E!H58+TO_EHG_CHP!H58+TO_EHG_H!H58+TO_EHG_EDHP!H58+TO_EHG_EB!H58+TO_EHG_PH!H58</f>
        <v>0</v>
      </c>
      <c r="I58" s="10">
        <f>TO_EHG_E!I58+TO_EHG_CHP!I58+TO_EHG_H!I58+TO_EHG_EDHP!I58+TO_EHG_EB!I58+TO_EHG_PH!I58</f>
        <v>0</v>
      </c>
      <c r="J58" s="10">
        <f>TO_EHG_E!J58+TO_EHG_CHP!J58+TO_EHG_H!J58+TO_EHG_EDHP!J58+TO_EHG_EB!J58+TO_EHG_PH!J58</f>
        <v>0</v>
      </c>
      <c r="K58" s="10">
        <f>TO_EHG_E!K58+TO_EHG_CHP!K58+TO_EHG_H!K58+TO_EHG_EDHP!K58+TO_EHG_EB!K58+TO_EHG_PH!K58</f>
        <v>0</v>
      </c>
      <c r="L58" s="10">
        <f>TO_EHG_E!L58+TO_EHG_CHP!L58+TO_EHG_H!L58+TO_EHG_EDHP!L58+TO_EHG_EB!L58+TO_EHG_PH!L58</f>
        <v>0</v>
      </c>
      <c r="M58" s="10">
        <f>TO_EHG_E!M58+TO_EHG_CHP!M58+TO_EHG_H!M58+TO_EHG_EDHP!M58+TO_EHG_EB!M58+TO_EHG_PH!M58</f>
        <v>0</v>
      </c>
      <c r="N58" s="10">
        <f>TO_EHG_E!N58+TO_EHG_CHP!N58+TO_EHG_H!N58+TO_EHG_EDHP!N58+TO_EHG_EB!N58+TO_EHG_PH!N58</f>
        <v>0</v>
      </c>
      <c r="O58" s="10">
        <f>TO_EHG_E!O58+TO_EHG_CHP!O58+TO_EHG_H!O58+TO_EHG_EDHP!O58+TO_EHG_EB!O58+TO_EHG_PH!O58</f>
        <v>0</v>
      </c>
      <c r="P58" s="10">
        <f>TO_EHG_E!P58+TO_EHG_CHP!P58+TO_EHG_H!P58+TO_EHG_EDHP!P58+TO_EHG_EB!P58+TO_EHG_PH!P58</f>
        <v>0</v>
      </c>
      <c r="Q58" s="10">
        <f>TO_EHG_E!Q58+TO_EHG_CHP!Q58+TO_EHG_H!Q58+TO_EHG_EDHP!Q58+TO_EHG_EB!Q58+TO_EHG_PH!Q58</f>
        <v>0</v>
      </c>
      <c r="R58" s="10">
        <f>TO_EHG_E!R58+TO_EHG_CHP!R58+TO_EHG_H!R58+TO_EHG_EDHP!R58+TO_EHG_EB!R58+TO_EHG_PH!R58</f>
        <v>0</v>
      </c>
      <c r="S58" s="10">
        <f>TO_EHG_E!S58+TO_EHG_CHP!S58+TO_EHG_H!S58+TO_EHG_EDHP!S58+TO_EHG_EB!S58+TO_EHG_PH!S58</f>
        <v>0</v>
      </c>
      <c r="T58" s="10">
        <f>TO_EHG_E!T58+TO_EHG_CHP!T58+TO_EHG_H!T58+TO_EHG_EDHP!T58+TO_EHG_EB!T58+TO_EHG_PH!T58</f>
        <v>0</v>
      </c>
      <c r="U58" s="10">
        <f>TO_EHG_E!U58+TO_EHG_CHP!U58+TO_EHG_H!U58+TO_EHG_EDHP!U58+TO_EHG_EB!U58+TO_EHG_PH!U58</f>
        <v>0</v>
      </c>
      <c r="V58" s="10">
        <f>TO_EHG_E!V58+TO_EHG_CHP!V58+TO_EHG_H!V58+TO_EHG_EDHP!V58+TO_EHG_EB!V58+TO_EHG_PH!V58</f>
        <v>0</v>
      </c>
      <c r="W58" s="10">
        <f>TO_EHG_E!W58+TO_EHG_CHP!W58+TO_EHG_H!W58+TO_EHG_EDHP!W58+TO_EHG_EB!W58+TO_EHG_PH!W58</f>
        <v>0</v>
      </c>
      <c r="X58" s="10">
        <f>TO_EHG_E!X58+TO_EHG_CHP!X58+TO_EHG_H!X58+TO_EHG_EDHP!X58+TO_EHG_EB!X58+TO_EHG_PH!X58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TO_EHG_E!C59+TO_EHG_CHP!C59+TO_EHG_H!C59+TO_EHG_EDHP!C59+TO_EHG_EB!C59+TO_EHG_PH!C59</f>
        <v>0</v>
      </c>
      <c r="D59" s="10">
        <f>TO_EHG_E!D59+TO_EHG_CHP!D59+TO_EHG_H!D59+TO_EHG_EDHP!D59+TO_EHG_EB!D59+TO_EHG_PH!D59</f>
        <v>0</v>
      </c>
      <c r="E59" s="10">
        <f>TO_EHG_E!E59+TO_EHG_CHP!E59+TO_EHG_H!E59+TO_EHG_EDHP!E59+TO_EHG_EB!E59+TO_EHG_PH!E59</f>
        <v>0</v>
      </c>
      <c r="F59" s="10">
        <f>TO_EHG_E!F59+TO_EHG_CHP!F59+TO_EHG_H!F59+TO_EHG_EDHP!F59+TO_EHG_EB!F59+TO_EHG_PH!F59</f>
        <v>0</v>
      </c>
      <c r="G59" s="10">
        <f>TO_EHG_E!G59+TO_EHG_CHP!G59+TO_EHG_H!G59+TO_EHG_EDHP!G59+TO_EHG_EB!G59+TO_EHG_PH!G59</f>
        <v>0</v>
      </c>
      <c r="H59" s="10">
        <f>TO_EHG_E!H59+TO_EHG_CHP!H59+TO_EHG_H!H59+TO_EHG_EDHP!H59+TO_EHG_EB!H59+TO_EHG_PH!H59</f>
        <v>0</v>
      </c>
      <c r="I59" s="10">
        <f>TO_EHG_E!I59+TO_EHG_CHP!I59+TO_EHG_H!I59+TO_EHG_EDHP!I59+TO_EHG_EB!I59+TO_EHG_PH!I59</f>
        <v>0</v>
      </c>
      <c r="J59" s="10">
        <f>TO_EHG_E!J59+TO_EHG_CHP!J59+TO_EHG_H!J59+TO_EHG_EDHP!J59+TO_EHG_EB!J59+TO_EHG_PH!J59</f>
        <v>0</v>
      </c>
      <c r="K59" s="10">
        <f>TO_EHG_E!K59+TO_EHG_CHP!K59+TO_EHG_H!K59+TO_EHG_EDHP!K59+TO_EHG_EB!K59+TO_EHG_PH!K59</f>
        <v>0</v>
      </c>
      <c r="L59" s="10">
        <f>TO_EHG_E!L59+TO_EHG_CHP!L59+TO_EHG_H!L59+TO_EHG_EDHP!L59+TO_EHG_EB!L59+TO_EHG_PH!L59</f>
        <v>0</v>
      </c>
      <c r="M59" s="10">
        <f>TO_EHG_E!M59+TO_EHG_CHP!M59+TO_EHG_H!M59+TO_EHG_EDHP!M59+TO_EHG_EB!M59+TO_EHG_PH!M59</f>
        <v>0</v>
      </c>
      <c r="N59" s="10">
        <f>TO_EHG_E!N59+TO_EHG_CHP!N59+TO_EHG_H!N59+TO_EHG_EDHP!N59+TO_EHG_EB!N59+TO_EHG_PH!N59</f>
        <v>0</v>
      </c>
      <c r="O59" s="10">
        <f>TO_EHG_E!O59+TO_EHG_CHP!O59+TO_EHG_H!O59+TO_EHG_EDHP!O59+TO_EHG_EB!O59+TO_EHG_PH!O59</f>
        <v>0</v>
      </c>
      <c r="P59" s="10">
        <f>TO_EHG_E!P59+TO_EHG_CHP!P59+TO_EHG_H!P59+TO_EHG_EDHP!P59+TO_EHG_EB!P59+TO_EHG_PH!P59</f>
        <v>0</v>
      </c>
      <c r="Q59" s="10">
        <f>TO_EHG_E!Q59+TO_EHG_CHP!Q59+TO_EHG_H!Q59+TO_EHG_EDHP!Q59+TO_EHG_EB!Q59+TO_EHG_PH!Q59</f>
        <v>0</v>
      </c>
      <c r="R59" s="10">
        <f>TO_EHG_E!R59+TO_EHG_CHP!R59+TO_EHG_H!R59+TO_EHG_EDHP!R59+TO_EHG_EB!R59+TO_EHG_PH!R59</f>
        <v>0</v>
      </c>
      <c r="S59" s="10">
        <f>TO_EHG_E!S59+TO_EHG_CHP!S59+TO_EHG_H!S59+TO_EHG_EDHP!S59+TO_EHG_EB!S59+TO_EHG_PH!S59</f>
        <v>0</v>
      </c>
      <c r="T59" s="10">
        <f>TO_EHG_E!T59+TO_EHG_CHP!T59+TO_EHG_H!T59+TO_EHG_EDHP!T59+TO_EHG_EB!T59+TO_EHG_PH!T59</f>
        <v>0</v>
      </c>
      <c r="U59" s="10">
        <f>TO_EHG_E!U59+TO_EHG_CHP!U59+TO_EHG_H!U59+TO_EHG_EDHP!U59+TO_EHG_EB!U59+TO_EHG_PH!U59</f>
        <v>0</v>
      </c>
      <c r="V59" s="10">
        <f>TO_EHG_E!V59+TO_EHG_CHP!V59+TO_EHG_H!V59+TO_EHG_EDHP!V59+TO_EHG_EB!V59+TO_EHG_PH!V59</f>
        <v>0</v>
      </c>
      <c r="W59" s="10">
        <f>TO_EHG_E!W59+TO_EHG_CHP!W59+TO_EHG_H!W59+TO_EHG_EDHP!W59+TO_EHG_EB!W59+TO_EHG_PH!W59</f>
        <v>0</v>
      </c>
      <c r="X59" s="10">
        <f>TO_EHG_E!X59+TO_EHG_CHP!X59+TO_EHG_H!X59+TO_EHG_EDHP!X59+TO_EHG_EB!X59+TO_EHG_PH!X59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TO_EHG_E!C60+TO_EHG_CHP!C60+TO_EHG_H!C60+TO_EHG_EDHP!C60+TO_EHG_EB!C60+TO_EHG_PH!C60</f>
        <v>0</v>
      </c>
      <c r="D60" s="10">
        <f>TO_EHG_E!D60+TO_EHG_CHP!D60+TO_EHG_H!D60+TO_EHG_EDHP!D60+TO_EHG_EB!D60+TO_EHG_PH!D60</f>
        <v>0</v>
      </c>
      <c r="E60" s="10">
        <f>TO_EHG_E!E60+TO_EHG_CHP!E60+TO_EHG_H!E60+TO_EHG_EDHP!E60+TO_EHG_EB!E60+TO_EHG_PH!E60</f>
        <v>0</v>
      </c>
      <c r="F60" s="10">
        <f>TO_EHG_E!F60+TO_EHG_CHP!F60+TO_EHG_H!F60+TO_EHG_EDHP!F60+TO_EHG_EB!F60+TO_EHG_PH!F60</f>
        <v>0</v>
      </c>
      <c r="G60" s="10">
        <f>TO_EHG_E!G60+TO_EHG_CHP!G60+TO_EHG_H!G60+TO_EHG_EDHP!G60+TO_EHG_EB!G60+TO_EHG_PH!G60</f>
        <v>0</v>
      </c>
      <c r="H60" s="10">
        <f>TO_EHG_E!H60+TO_EHG_CHP!H60+TO_EHG_H!H60+TO_EHG_EDHP!H60+TO_EHG_EB!H60+TO_EHG_PH!H60</f>
        <v>0</v>
      </c>
      <c r="I60" s="10">
        <f>TO_EHG_E!I60+TO_EHG_CHP!I60+TO_EHG_H!I60+TO_EHG_EDHP!I60+TO_EHG_EB!I60+TO_EHG_PH!I60</f>
        <v>0</v>
      </c>
      <c r="J60" s="10">
        <f>TO_EHG_E!J60+TO_EHG_CHP!J60+TO_EHG_H!J60+TO_EHG_EDHP!J60+TO_EHG_EB!J60+TO_EHG_PH!J60</f>
        <v>0</v>
      </c>
      <c r="K60" s="10">
        <f>TO_EHG_E!K60+TO_EHG_CHP!K60+TO_EHG_H!K60+TO_EHG_EDHP!K60+TO_EHG_EB!K60+TO_EHG_PH!K60</f>
        <v>0</v>
      </c>
      <c r="L60" s="10">
        <f>TO_EHG_E!L60+TO_EHG_CHP!L60+TO_EHG_H!L60+TO_EHG_EDHP!L60+TO_EHG_EB!L60+TO_EHG_PH!L60</f>
        <v>0</v>
      </c>
      <c r="M60" s="10">
        <f>TO_EHG_E!M60+TO_EHG_CHP!M60+TO_EHG_H!M60+TO_EHG_EDHP!M60+TO_EHG_EB!M60+TO_EHG_PH!M60</f>
        <v>0</v>
      </c>
      <c r="N60" s="10">
        <f>TO_EHG_E!N60+TO_EHG_CHP!N60+TO_EHG_H!N60+TO_EHG_EDHP!N60+TO_EHG_EB!N60+TO_EHG_PH!N60</f>
        <v>0</v>
      </c>
      <c r="O60" s="10">
        <f>TO_EHG_E!O60+TO_EHG_CHP!O60+TO_EHG_H!O60+TO_EHG_EDHP!O60+TO_EHG_EB!O60+TO_EHG_PH!O60</f>
        <v>0</v>
      </c>
      <c r="P60" s="10">
        <f>TO_EHG_E!P60+TO_EHG_CHP!P60+TO_EHG_H!P60+TO_EHG_EDHP!P60+TO_EHG_EB!P60+TO_EHG_PH!P60</f>
        <v>0</v>
      </c>
      <c r="Q60" s="10">
        <f>TO_EHG_E!Q60+TO_EHG_CHP!Q60+TO_EHG_H!Q60+TO_EHG_EDHP!Q60+TO_EHG_EB!Q60+TO_EHG_PH!Q60</f>
        <v>0</v>
      </c>
      <c r="R60" s="10">
        <f>TO_EHG_E!R60+TO_EHG_CHP!R60+TO_EHG_H!R60+TO_EHG_EDHP!R60+TO_EHG_EB!R60+TO_EHG_PH!R60</f>
        <v>0</v>
      </c>
      <c r="S60" s="10">
        <f>TO_EHG_E!S60+TO_EHG_CHP!S60+TO_EHG_H!S60+TO_EHG_EDHP!S60+TO_EHG_EB!S60+TO_EHG_PH!S60</f>
        <v>0</v>
      </c>
      <c r="T60" s="10">
        <f>TO_EHG_E!T60+TO_EHG_CHP!T60+TO_EHG_H!T60+TO_EHG_EDHP!T60+TO_EHG_EB!T60+TO_EHG_PH!T60</f>
        <v>0</v>
      </c>
      <c r="U60" s="10">
        <f>TO_EHG_E!U60+TO_EHG_CHP!U60+TO_EHG_H!U60+TO_EHG_EDHP!U60+TO_EHG_EB!U60+TO_EHG_PH!U60</f>
        <v>0</v>
      </c>
      <c r="V60" s="10">
        <f>TO_EHG_E!V60+TO_EHG_CHP!V60+TO_EHG_H!V60+TO_EHG_EDHP!V60+TO_EHG_EB!V60+TO_EHG_PH!V60</f>
        <v>0</v>
      </c>
      <c r="W60" s="10">
        <f>TO_EHG_E!W60+TO_EHG_CHP!W60+TO_EHG_H!W60+TO_EHG_EDHP!W60+TO_EHG_EB!W60+TO_EHG_PH!W60</f>
        <v>0</v>
      </c>
      <c r="X60" s="10">
        <f>TO_EHG_E!X60+TO_EHG_CHP!X60+TO_EHG_H!X60+TO_EHG_EDHP!X60+TO_EHG_EB!X60+TO_EHG_PH!X60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TO_EHG_E!C61+TO_EHG_CHP!C61+TO_EHG_H!C61+TO_EHG_EDHP!C61+TO_EHG_EB!C61+TO_EHG_PH!C61</f>
        <v>0</v>
      </c>
      <c r="D61" s="10">
        <f>TO_EHG_E!D61+TO_EHG_CHP!D61+TO_EHG_H!D61+TO_EHG_EDHP!D61+TO_EHG_EB!D61+TO_EHG_PH!D61</f>
        <v>0</v>
      </c>
      <c r="E61" s="10">
        <f>TO_EHG_E!E61+TO_EHG_CHP!E61+TO_EHG_H!E61+TO_EHG_EDHP!E61+TO_EHG_EB!E61+TO_EHG_PH!E61</f>
        <v>0</v>
      </c>
      <c r="F61" s="10">
        <f>TO_EHG_E!F61+TO_EHG_CHP!F61+TO_EHG_H!F61+TO_EHG_EDHP!F61+TO_EHG_EB!F61+TO_EHG_PH!F61</f>
        <v>0</v>
      </c>
      <c r="G61" s="10">
        <f>TO_EHG_E!G61+TO_EHG_CHP!G61+TO_EHG_H!G61+TO_EHG_EDHP!G61+TO_EHG_EB!G61+TO_EHG_PH!G61</f>
        <v>0</v>
      </c>
      <c r="H61" s="10">
        <f>TO_EHG_E!H61+TO_EHG_CHP!H61+TO_EHG_H!H61+TO_EHG_EDHP!H61+TO_EHG_EB!H61+TO_EHG_PH!H61</f>
        <v>0</v>
      </c>
      <c r="I61" s="10">
        <f>TO_EHG_E!I61+TO_EHG_CHP!I61+TO_EHG_H!I61+TO_EHG_EDHP!I61+TO_EHG_EB!I61+TO_EHG_PH!I61</f>
        <v>0</v>
      </c>
      <c r="J61" s="10">
        <f>TO_EHG_E!J61+TO_EHG_CHP!J61+TO_EHG_H!J61+TO_EHG_EDHP!J61+TO_EHG_EB!J61+TO_EHG_PH!J61</f>
        <v>0</v>
      </c>
      <c r="K61" s="10">
        <f>TO_EHG_E!K61+TO_EHG_CHP!K61+TO_EHG_H!K61+TO_EHG_EDHP!K61+TO_EHG_EB!K61+TO_EHG_PH!K61</f>
        <v>0</v>
      </c>
      <c r="L61" s="10">
        <f>TO_EHG_E!L61+TO_EHG_CHP!L61+TO_EHG_H!L61+TO_EHG_EDHP!L61+TO_EHG_EB!L61+TO_EHG_PH!L61</f>
        <v>0</v>
      </c>
      <c r="M61" s="10">
        <f>TO_EHG_E!M61+TO_EHG_CHP!M61+TO_EHG_H!M61+TO_EHG_EDHP!M61+TO_EHG_EB!M61+TO_EHG_PH!M61</f>
        <v>0</v>
      </c>
      <c r="N61" s="10">
        <f>TO_EHG_E!N61+TO_EHG_CHP!N61+TO_EHG_H!N61+TO_EHG_EDHP!N61+TO_EHG_EB!N61+TO_EHG_PH!N61</f>
        <v>0</v>
      </c>
      <c r="O61" s="10">
        <f>TO_EHG_E!O61+TO_EHG_CHP!O61+TO_EHG_H!O61+TO_EHG_EDHP!O61+TO_EHG_EB!O61+TO_EHG_PH!O61</f>
        <v>0</v>
      </c>
      <c r="P61" s="10">
        <f>TO_EHG_E!P61+TO_EHG_CHP!P61+TO_EHG_H!P61+TO_EHG_EDHP!P61+TO_EHG_EB!P61+TO_EHG_PH!P61</f>
        <v>0</v>
      </c>
      <c r="Q61" s="10">
        <f>TO_EHG_E!Q61+TO_EHG_CHP!Q61+TO_EHG_H!Q61+TO_EHG_EDHP!Q61+TO_EHG_EB!Q61+TO_EHG_PH!Q61</f>
        <v>0</v>
      </c>
      <c r="R61" s="10">
        <f>TO_EHG_E!R61+TO_EHG_CHP!R61+TO_EHG_H!R61+TO_EHG_EDHP!R61+TO_EHG_EB!R61+TO_EHG_PH!R61</f>
        <v>0</v>
      </c>
      <c r="S61" s="10">
        <f>TO_EHG_E!S61+TO_EHG_CHP!S61+TO_EHG_H!S61+TO_EHG_EDHP!S61+TO_EHG_EB!S61+TO_EHG_PH!S61</f>
        <v>0</v>
      </c>
      <c r="T61" s="10">
        <f>TO_EHG_E!T61+TO_EHG_CHP!T61+TO_EHG_H!T61+TO_EHG_EDHP!T61+TO_EHG_EB!T61+TO_EHG_PH!T61</f>
        <v>0</v>
      </c>
      <c r="U61" s="10">
        <f>TO_EHG_E!U61+TO_EHG_CHP!U61+TO_EHG_H!U61+TO_EHG_EDHP!U61+TO_EHG_EB!U61+TO_EHG_PH!U61</f>
        <v>0</v>
      </c>
      <c r="V61" s="10">
        <f>TO_EHG_E!V61+TO_EHG_CHP!V61+TO_EHG_H!V61+TO_EHG_EDHP!V61+TO_EHG_EB!V61+TO_EHG_PH!V61</f>
        <v>0</v>
      </c>
      <c r="W61" s="10">
        <f>TO_EHG_E!W61+TO_EHG_CHP!W61+TO_EHG_H!W61+TO_EHG_EDHP!W61+TO_EHG_EB!W61+TO_EHG_PH!W61</f>
        <v>0</v>
      </c>
      <c r="X61" s="10">
        <f>TO_EHG_E!X61+TO_EHG_CHP!X61+TO_EHG_H!X61+TO_EHG_EDHP!X61+TO_EHG_EB!X61+TO_EHG_PH!X61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TO_EHG_E!C62+TO_EHG_CHP!C62+TO_EHG_H!C62+TO_EHG_EDHP!C62+TO_EHG_EB!C62+TO_EHG_PH!C62</f>
        <v>0</v>
      </c>
      <c r="D62" s="10">
        <f>TO_EHG_E!D62+TO_EHG_CHP!D62+TO_EHG_H!D62+TO_EHG_EDHP!D62+TO_EHG_EB!D62+TO_EHG_PH!D62</f>
        <v>0</v>
      </c>
      <c r="E62" s="10">
        <f>TO_EHG_E!E62+TO_EHG_CHP!E62+TO_EHG_H!E62+TO_EHG_EDHP!E62+TO_EHG_EB!E62+TO_EHG_PH!E62</f>
        <v>0</v>
      </c>
      <c r="F62" s="10">
        <f>TO_EHG_E!F62+TO_EHG_CHP!F62+TO_EHG_H!F62+TO_EHG_EDHP!F62+TO_EHG_EB!F62+TO_EHG_PH!F62</f>
        <v>0</v>
      </c>
      <c r="G62" s="10">
        <f>TO_EHG_E!G62+TO_EHG_CHP!G62+TO_EHG_H!G62+TO_EHG_EDHP!G62+TO_EHG_EB!G62+TO_EHG_PH!G62</f>
        <v>0</v>
      </c>
      <c r="H62" s="10">
        <f>TO_EHG_E!H62+TO_EHG_CHP!H62+TO_EHG_H!H62+TO_EHG_EDHP!H62+TO_EHG_EB!H62+TO_EHG_PH!H62</f>
        <v>0</v>
      </c>
      <c r="I62" s="10">
        <f>TO_EHG_E!I62+TO_EHG_CHP!I62+TO_EHG_H!I62+TO_EHG_EDHP!I62+TO_EHG_EB!I62+TO_EHG_PH!I62</f>
        <v>0</v>
      </c>
      <c r="J62" s="10">
        <f>TO_EHG_E!J62+TO_EHG_CHP!J62+TO_EHG_H!J62+TO_EHG_EDHP!J62+TO_EHG_EB!J62+TO_EHG_PH!J62</f>
        <v>0</v>
      </c>
      <c r="K62" s="10">
        <f>TO_EHG_E!K62+TO_EHG_CHP!K62+TO_EHG_H!K62+TO_EHG_EDHP!K62+TO_EHG_EB!K62+TO_EHG_PH!K62</f>
        <v>0</v>
      </c>
      <c r="L62" s="10">
        <f>TO_EHG_E!L62+TO_EHG_CHP!L62+TO_EHG_H!L62+TO_EHG_EDHP!L62+TO_EHG_EB!L62+TO_EHG_PH!L62</f>
        <v>0</v>
      </c>
      <c r="M62" s="10">
        <f>TO_EHG_E!M62+TO_EHG_CHP!M62+TO_EHG_H!M62+TO_EHG_EDHP!M62+TO_EHG_EB!M62+TO_EHG_PH!M62</f>
        <v>0</v>
      </c>
      <c r="N62" s="10">
        <f>TO_EHG_E!N62+TO_EHG_CHP!N62+TO_EHG_H!N62+TO_EHG_EDHP!N62+TO_EHG_EB!N62+TO_EHG_PH!N62</f>
        <v>0</v>
      </c>
      <c r="O62" s="10">
        <f>TO_EHG_E!O62+TO_EHG_CHP!O62+TO_EHG_H!O62+TO_EHG_EDHP!O62+TO_EHG_EB!O62+TO_EHG_PH!O62</f>
        <v>0</v>
      </c>
      <c r="P62" s="10">
        <f>TO_EHG_E!P62+TO_EHG_CHP!P62+TO_EHG_H!P62+TO_EHG_EDHP!P62+TO_EHG_EB!P62+TO_EHG_PH!P62</f>
        <v>0</v>
      </c>
      <c r="Q62" s="10">
        <f>TO_EHG_E!Q62+TO_EHG_CHP!Q62+TO_EHG_H!Q62+TO_EHG_EDHP!Q62+TO_EHG_EB!Q62+TO_EHG_PH!Q62</f>
        <v>0</v>
      </c>
      <c r="R62" s="10">
        <f>TO_EHG_E!R62+TO_EHG_CHP!R62+TO_EHG_H!R62+TO_EHG_EDHP!R62+TO_EHG_EB!R62+TO_EHG_PH!R62</f>
        <v>0</v>
      </c>
      <c r="S62" s="10">
        <f>TO_EHG_E!S62+TO_EHG_CHP!S62+TO_EHG_H!S62+TO_EHG_EDHP!S62+TO_EHG_EB!S62+TO_EHG_PH!S62</f>
        <v>0</v>
      </c>
      <c r="T62" s="10">
        <f>TO_EHG_E!T62+TO_EHG_CHP!T62+TO_EHG_H!T62+TO_EHG_EDHP!T62+TO_EHG_EB!T62+TO_EHG_PH!T62</f>
        <v>0</v>
      </c>
      <c r="U62" s="10">
        <f>TO_EHG_E!U62+TO_EHG_CHP!U62+TO_EHG_H!U62+TO_EHG_EDHP!U62+TO_EHG_EB!U62+TO_EHG_PH!U62</f>
        <v>0</v>
      </c>
      <c r="V62" s="10">
        <f>TO_EHG_E!V62+TO_EHG_CHP!V62+TO_EHG_H!V62+TO_EHG_EDHP!V62+TO_EHG_EB!V62+TO_EHG_PH!V62</f>
        <v>0</v>
      </c>
      <c r="W62" s="10">
        <f>TO_EHG_E!W62+TO_EHG_CHP!W62+TO_EHG_H!W62+TO_EHG_EDHP!W62+TO_EHG_EB!W62+TO_EHG_PH!W62</f>
        <v>0</v>
      </c>
      <c r="X62" s="10">
        <f>TO_EHG_E!X62+TO_EHG_CHP!X62+TO_EHG_H!X62+TO_EHG_EDHP!X62+TO_EHG_EB!X62+TO_EHG_PH!X62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TO_EHG_E!C63+TO_EHG_CHP!C63+TO_EHG_H!C63+TO_EHG_EDHP!C63+TO_EHG_EB!C63+TO_EHG_PH!C63</f>
        <v>0</v>
      </c>
      <c r="D63" s="10">
        <f>TO_EHG_E!D63+TO_EHG_CHP!D63+TO_EHG_H!D63+TO_EHG_EDHP!D63+TO_EHG_EB!D63+TO_EHG_PH!D63</f>
        <v>0</v>
      </c>
      <c r="E63" s="10">
        <f>TO_EHG_E!E63+TO_EHG_CHP!E63+TO_EHG_H!E63+TO_EHG_EDHP!E63+TO_EHG_EB!E63+TO_EHG_PH!E63</f>
        <v>0</v>
      </c>
      <c r="F63" s="10">
        <f>TO_EHG_E!F63+TO_EHG_CHP!F63+TO_EHG_H!F63+TO_EHG_EDHP!F63+TO_EHG_EB!F63+TO_EHG_PH!F63</f>
        <v>0</v>
      </c>
      <c r="G63" s="10">
        <f>TO_EHG_E!G63+TO_EHG_CHP!G63+TO_EHG_H!G63+TO_EHG_EDHP!G63+TO_EHG_EB!G63+TO_EHG_PH!G63</f>
        <v>0</v>
      </c>
      <c r="H63" s="10">
        <f>TO_EHG_E!H63+TO_EHG_CHP!H63+TO_EHG_H!H63+TO_EHG_EDHP!H63+TO_EHG_EB!H63+TO_EHG_PH!H63</f>
        <v>0</v>
      </c>
      <c r="I63" s="10">
        <f>TO_EHG_E!I63+TO_EHG_CHP!I63+TO_EHG_H!I63+TO_EHG_EDHP!I63+TO_EHG_EB!I63+TO_EHG_PH!I63</f>
        <v>0</v>
      </c>
      <c r="J63" s="10">
        <f>TO_EHG_E!J63+TO_EHG_CHP!J63+TO_EHG_H!J63+TO_EHG_EDHP!J63+TO_EHG_EB!J63+TO_EHG_PH!J63</f>
        <v>0</v>
      </c>
      <c r="K63" s="10">
        <f>TO_EHG_E!K63+TO_EHG_CHP!K63+TO_EHG_H!K63+TO_EHG_EDHP!K63+TO_EHG_EB!K63+TO_EHG_PH!K63</f>
        <v>0</v>
      </c>
      <c r="L63" s="10">
        <f>TO_EHG_E!L63+TO_EHG_CHP!L63+TO_EHG_H!L63+TO_EHG_EDHP!L63+TO_EHG_EB!L63+TO_EHG_PH!L63</f>
        <v>0</v>
      </c>
      <c r="M63" s="10">
        <f>TO_EHG_E!M63+TO_EHG_CHP!M63+TO_EHG_H!M63+TO_EHG_EDHP!M63+TO_EHG_EB!M63+TO_EHG_PH!M63</f>
        <v>0</v>
      </c>
      <c r="N63" s="10">
        <f>TO_EHG_E!N63+TO_EHG_CHP!N63+TO_EHG_H!N63+TO_EHG_EDHP!N63+TO_EHG_EB!N63+TO_EHG_PH!N63</f>
        <v>0</v>
      </c>
      <c r="O63" s="10">
        <f>TO_EHG_E!O63+TO_EHG_CHP!O63+TO_EHG_H!O63+TO_EHG_EDHP!O63+TO_EHG_EB!O63+TO_EHG_PH!O63</f>
        <v>0</v>
      </c>
      <c r="P63" s="10">
        <f>TO_EHG_E!P63+TO_EHG_CHP!P63+TO_EHG_H!P63+TO_EHG_EDHP!P63+TO_EHG_EB!P63+TO_EHG_PH!P63</f>
        <v>0</v>
      </c>
      <c r="Q63" s="10">
        <f>TO_EHG_E!Q63+TO_EHG_CHP!Q63+TO_EHG_H!Q63+TO_EHG_EDHP!Q63+TO_EHG_EB!Q63+TO_EHG_PH!Q63</f>
        <v>0</v>
      </c>
      <c r="R63" s="10">
        <f>TO_EHG_E!R63+TO_EHG_CHP!R63+TO_EHG_H!R63+TO_EHG_EDHP!R63+TO_EHG_EB!R63+TO_EHG_PH!R63</f>
        <v>0</v>
      </c>
      <c r="S63" s="10">
        <f>TO_EHG_E!S63+TO_EHG_CHP!S63+TO_EHG_H!S63+TO_EHG_EDHP!S63+TO_EHG_EB!S63+TO_EHG_PH!S63</f>
        <v>0</v>
      </c>
      <c r="T63" s="10">
        <f>TO_EHG_E!T63+TO_EHG_CHP!T63+TO_EHG_H!T63+TO_EHG_EDHP!T63+TO_EHG_EB!T63+TO_EHG_PH!T63</f>
        <v>0</v>
      </c>
      <c r="U63" s="10">
        <f>TO_EHG_E!U63+TO_EHG_CHP!U63+TO_EHG_H!U63+TO_EHG_EDHP!U63+TO_EHG_EB!U63+TO_EHG_PH!U63</f>
        <v>0</v>
      </c>
      <c r="V63" s="10">
        <f>TO_EHG_E!V63+TO_EHG_CHP!V63+TO_EHG_H!V63+TO_EHG_EDHP!V63+TO_EHG_EB!V63+TO_EHG_PH!V63</f>
        <v>0</v>
      </c>
      <c r="W63" s="10">
        <f>TO_EHG_E!W63+TO_EHG_CHP!W63+TO_EHG_H!W63+TO_EHG_EDHP!W63+TO_EHG_EB!W63+TO_EHG_PH!W63</f>
        <v>0</v>
      </c>
      <c r="X63" s="10">
        <f>TO_EHG_E!X63+TO_EHG_CHP!X63+TO_EHG_H!X63+TO_EHG_EDHP!X63+TO_EHG_EB!X63+TO_EHG_PH!X63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TO_EHG_E!C64+TO_EHG_CHP!C64+TO_EHG_H!C64+TO_EHG_EDHP!C64+TO_EHG_EB!C64+TO_EHG_PH!C64</f>
        <v>0</v>
      </c>
      <c r="D64" s="10">
        <f>TO_EHG_E!D64+TO_EHG_CHP!D64+TO_EHG_H!D64+TO_EHG_EDHP!D64+TO_EHG_EB!D64+TO_EHG_PH!D64</f>
        <v>0</v>
      </c>
      <c r="E64" s="10">
        <f>TO_EHG_E!E64+TO_EHG_CHP!E64+TO_EHG_H!E64+TO_EHG_EDHP!E64+TO_EHG_EB!E64+TO_EHG_PH!E64</f>
        <v>0</v>
      </c>
      <c r="F64" s="10">
        <f>TO_EHG_E!F64+TO_EHG_CHP!F64+TO_EHG_H!F64+TO_EHG_EDHP!F64+TO_EHG_EB!F64+TO_EHG_PH!F64</f>
        <v>0</v>
      </c>
      <c r="G64" s="10">
        <f>TO_EHG_E!G64+TO_EHG_CHP!G64+TO_EHG_H!G64+TO_EHG_EDHP!G64+TO_EHG_EB!G64+TO_EHG_PH!G64</f>
        <v>0</v>
      </c>
      <c r="H64" s="10">
        <f>TO_EHG_E!H64+TO_EHG_CHP!H64+TO_EHG_H!H64+TO_EHG_EDHP!H64+TO_EHG_EB!H64+TO_EHG_PH!H64</f>
        <v>0</v>
      </c>
      <c r="I64" s="10">
        <f>TO_EHG_E!I64+TO_EHG_CHP!I64+TO_EHG_H!I64+TO_EHG_EDHP!I64+TO_EHG_EB!I64+TO_EHG_PH!I64</f>
        <v>0</v>
      </c>
      <c r="J64" s="10">
        <f>TO_EHG_E!J64+TO_EHG_CHP!J64+TO_EHG_H!J64+TO_EHG_EDHP!J64+TO_EHG_EB!J64+TO_EHG_PH!J64</f>
        <v>0</v>
      </c>
      <c r="K64" s="10">
        <f>TO_EHG_E!K64+TO_EHG_CHP!K64+TO_EHG_H!K64+TO_EHG_EDHP!K64+TO_EHG_EB!K64+TO_EHG_PH!K64</f>
        <v>0</v>
      </c>
      <c r="L64" s="10">
        <f>TO_EHG_E!L64+TO_EHG_CHP!L64+TO_EHG_H!L64+TO_EHG_EDHP!L64+TO_EHG_EB!L64+TO_EHG_PH!L64</f>
        <v>0</v>
      </c>
      <c r="M64" s="10">
        <f>TO_EHG_E!M64+TO_EHG_CHP!M64+TO_EHG_H!M64+TO_EHG_EDHP!M64+TO_EHG_EB!M64+TO_EHG_PH!M64</f>
        <v>0</v>
      </c>
      <c r="N64" s="10">
        <f>TO_EHG_E!N64+TO_EHG_CHP!N64+TO_EHG_H!N64+TO_EHG_EDHP!N64+TO_EHG_EB!N64+TO_EHG_PH!N64</f>
        <v>0</v>
      </c>
      <c r="O64" s="10">
        <f>TO_EHG_E!O64+TO_EHG_CHP!O64+TO_EHG_H!O64+TO_EHG_EDHP!O64+TO_EHG_EB!O64+TO_EHG_PH!O64</f>
        <v>0</v>
      </c>
      <c r="P64" s="10">
        <f>TO_EHG_E!P64+TO_EHG_CHP!P64+TO_EHG_H!P64+TO_EHG_EDHP!P64+TO_EHG_EB!P64+TO_EHG_PH!P64</f>
        <v>0</v>
      </c>
      <c r="Q64" s="10">
        <f>TO_EHG_E!Q64+TO_EHG_CHP!Q64+TO_EHG_H!Q64+TO_EHG_EDHP!Q64+TO_EHG_EB!Q64+TO_EHG_PH!Q64</f>
        <v>0</v>
      </c>
      <c r="R64" s="10">
        <f>TO_EHG_E!R64+TO_EHG_CHP!R64+TO_EHG_H!R64+TO_EHG_EDHP!R64+TO_EHG_EB!R64+TO_EHG_PH!R64</f>
        <v>0</v>
      </c>
      <c r="S64" s="10">
        <f>TO_EHG_E!S64+TO_EHG_CHP!S64+TO_EHG_H!S64+TO_EHG_EDHP!S64+TO_EHG_EB!S64+TO_EHG_PH!S64</f>
        <v>0</v>
      </c>
      <c r="T64" s="10">
        <f>TO_EHG_E!T64+TO_EHG_CHP!T64+TO_EHG_H!T64+TO_EHG_EDHP!T64+TO_EHG_EB!T64+TO_EHG_PH!T64</f>
        <v>0</v>
      </c>
      <c r="U64" s="10">
        <f>TO_EHG_E!U64+TO_EHG_CHP!U64+TO_EHG_H!U64+TO_EHG_EDHP!U64+TO_EHG_EB!U64+TO_EHG_PH!U64</f>
        <v>0</v>
      </c>
      <c r="V64" s="10">
        <f>TO_EHG_E!V64+TO_EHG_CHP!V64+TO_EHG_H!V64+TO_EHG_EDHP!V64+TO_EHG_EB!V64+TO_EHG_PH!V64</f>
        <v>0</v>
      </c>
      <c r="W64" s="10">
        <f>TO_EHG_E!W64+TO_EHG_CHP!W64+TO_EHG_H!W64+TO_EHG_EDHP!W64+TO_EHG_EB!W64+TO_EHG_PH!W64</f>
        <v>0</v>
      </c>
      <c r="X64" s="10">
        <f>TO_EHG_E!X64+TO_EHG_CHP!X64+TO_EHG_H!X64+TO_EHG_EDHP!X64+TO_EHG_EB!X64+TO_EHG_PH!X64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TO_EHG_E!C65+TO_EHG_CHP!C65+TO_EHG_H!C65+TO_EHG_EDHP!C65+TO_EHG_EB!C65+TO_EHG_PH!C65</f>
        <v>0</v>
      </c>
      <c r="D65" s="10">
        <f>TO_EHG_E!D65+TO_EHG_CHP!D65+TO_EHG_H!D65+TO_EHG_EDHP!D65+TO_EHG_EB!D65+TO_EHG_PH!D65</f>
        <v>0</v>
      </c>
      <c r="E65" s="10">
        <f>TO_EHG_E!E65+TO_EHG_CHP!E65+TO_EHG_H!E65+TO_EHG_EDHP!E65+TO_EHG_EB!E65+TO_EHG_PH!E65</f>
        <v>0</v>
      </c>
      <c r="F65" s="10">
        <f>TO_EHG_E!F65+TO_EHG_CHP!F65+TO_EHG_H!F65+TO_EHG_EDHP!F65+TO_EHG_EB!F65+TO_EHG_PH!F65</f>
        <v>0</v>
      </c>
      <c r="G65" s="10">
        <f>TO_EHG_E!G65+TO_EHG_CHP!G65+TO_EHG_H!G65+TO_EHG_EDHP!G65+TO_EHG_EB!G65+TO_EHG_PH!G65</f>
        <v>0</v>
      </c>
      <c r="H65" s="10">
        <f>TO_EHG_E!H65+TO_EHG_CHP!H65+TO_EHG_H!H65+TO_EHG_EDHP!H65+TO_EHG_EB!H65+TO_EHG_PH!H65</f>
        <v>0</v>
      </c>
      <c r="I65" s="10">
        <f>TO_EHG_E!I65+TO_EHG_CHP!I65+TO_EHG_H!I65+TO_EHG_EDHP!I65+TO_EHG_EB!I65+TO_EHG_PH!I65</f>
        <v>0</v>
      </c>
      <c r="J65" s="10">
        <f>TO_EHG_E!J65+TO_EHG_CHP!J65+TO_EHG_H!J65+TO_EHG_EDHP!J65+TO_EHG_EB!J65+TO_EHG_PH!J65</f>
        <v>0</v>
      </c>
      <c r="K65" s="10">
        <f>TO_EHG_E!K65+TO_EHG_CHP!K65+TO_EHG_H!K65+TO_EHG_EDHP!K65+TO_EHG_EB!K65+TO_EHG_PH!K65</f>
        <v>0</v>
      </c>
      <c r="L65" s="10">
        <f>TO_EHG_E!L65+TO_EHG_CHP!L65+TO_EHG_H!L65+TO_EHG_EDHP!L65+TO_EHG_EB!L65+TO_EHG_PH!L65</f>
        <v>0</v>
      </c>
      <c r="M65" s="10">
        <f>TO_EHG_E!M65+TO_EHG_CHP!M65+TO_EHG_H!M65+TO_EHG_EDHP!M65+TO_EHG_EB!M65+TO_EHG_PH!M65</f>
        <v>0</v>
      </c>
      <c r="N65" s="10">
        <f>TO_EHG_E!N65+TO_EHG_CHP!N65+TO_EHG_H!N65+TO_EHG_EDHP!N65+TO_EHG_EB!N65+TO_EHG_PH!N65</f>
        <v>0</v>
      </c>
      <c r="O65" s="10">
        <f>TO_EHG_E!O65+TO_EHG_CHP!O65+TO_EHG_H!O65+TO_EHG_EDHP!O65+TO_EHG_EB!O65+TO_EHG_PH!O65</f>
        <v>0</v>
      </c>
      <c r="P65" s="10">
        <f>TO_EHG_E!P65+TO_EHG_CHP!P65+TO_EHG_H!P65+TO_EHG_EDHP!P65+TO_EHG_EB!P65+TO_EHG_PH!P65</f>
        <v>0</v>
      </c>
      <c r="Q65" s="10">
        <f>TO_EHG_E!Q65+TO_EHG_CHP!Q65+TO_EHG_H!Q65+TO_EHG_EDHP!Q65+TO_EHG_EB!Q65+TO_EHG_PH!Q65</f>
        <v>0</v>
      </c>
      <c r="R65" s="10">
        <f>TO_EHG_E!R65+TO_EHG_CHP!R65+TO_EHG_H!R65+TO_EHG_EDHP!R65+TO_EHG_EB!R65+TO_EHG_PH!R65</f>
        <v>0</v>
      </c>
      <c r="S65" s="10">
        <f>TO_EHG_E!S65+TO_EHG_CHP!S65+TO_EHG_H!S65+TO_EHG_EDHP!S65+TO_EHG_EB!S65+TO_EHG_PH!S65</f>
        <v>0</v>
      </c>
      <c r="T65" s="10">
        <f>TO_EHG_E!T65+TO_EHG_CHP!T65+TO_EHG_H!T65+TO_EHG_EDHP!T65+TO_EHG_EB!T65+TO_EHG_PH!T65</f>
        <v>0</v>
      </c>
      <c r="U65" s="10">
        <f>TO_EHG_E!U65+TO_EHG_CHP!U65+TO_EHG_H!U65+TO_EHG_EDHP!U65+TO_EHG_EB!U65+TO_EHG_PH!U65</f>
        <v>0</v>
      </c>
      <c r="V65" s="10">
        <f>TO_EHG_E!V65+TO_EHG_CHP!V65+TO_EHG_H!V65+TO_EHG_EDHP!V65+TO_EHG_EB!V65+TO_EHG_PH!V65</f>
        <v>0</v>
      </c>
      <c r="W65" s="10">
        <f>TO_EHG_E!W65+TO_EHG_CHP!W65+TO_EHG_H!W65+TO_EHG_EDHP!W65+TO_EHG_EB!W65+TO_EHG_PH!W65</f>
        <v>0</v>
      </c>
      <c r="X65" s="10">
        <f>TO_EHG_E!X65+TO_EHG_CHP!X65+TO_EHG_H!X65+TO_EHG_EDHP!X65+TO_EHG_EB!X65+TO_EHG_PH!X65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TO_EHG_E!C66+TO_EHG_CHP!C66+TO_EHG_H!C66+TO_EHG_EDHP!C66+TO_EHG_EB!C66+TO_EHG_PH!C66</f>
        <v>0</v>
      </c>
      <c r="D66" s="10">
        <f>TO_EHG_E!D66+TO_EHG_CHP!D66+TO_EHG_H!D66+TO_EHG_EDHP!D66+TO_EHG_EB!D66+TO_EHG_PH!D66</f>
        <v>0</v>
      </c>
      <c r="E66" s="10">
        <f>TO_EHG_E!E66+TO_EHG_CHP!E66+TO_EHG_H!E66+TO_EHG_EDHP!E66+TO_EHG_EB!E66+TO_EHG_PH!E66</f>
        <v>0</v>
      </c>
      <c r="F66" s="10">
        <f>TO_EHG_E!F66+TO_EHG_CHP!F66+TO_EHG_H!F66+TO_EHG_EDHP!F66+TO_EHG_EB!F66+TO_EHG_PH!F66</f>
        <v>0</v>
      </c>
      <c r="G66" s="10">
        <f>TO_EHG_E!G66+TO_EHG_CHP!G66+TO_EHG_H!G66+TO_EHG_EDHP!G66+TO_EHG_EB!G66+TO_EHG_PH!G66</f>
        <v>0</v>
      </c>
      <c r="H66" s="10">
        <f>TO_EHG_E!H66+TO_EHG_CHP!H66+TO_EHG_H!H66+TO_EHG_EDHP!H66+TO_EHG_EB!H66+TO_EHG_PH!H66</f>
        <v>0</v>
      </c>
      <c r="I66" s="10">
        <f>TO_EHG_E!I66+TO_EHG_CHP!I66+TO_EHG_H!I66+TO_EHG_EDHP!I66+TO_EHG_EB!I66+TO_EHG_PH!I66</f>
        <v>0</v>
      </c>
      <c r="J66" s="10">
        <f>TO_EHG_E!J66+TO_EHG_CHP!J66+TO_EHG_H!J66+TO_EHG_EDHP!J66+TO_EHG_EB!J66+TO_EHG_PH!J66</f>
        <v>0</v>
      </c>
      <c r="K66" s="10">
        <f>TO_EHG_E!K66+TO_EHG_CHP!K66+TO_EHG_H!K66+TO_EHG_EDHP!K66+TO_EHG_EB!K66+TO_EHG_PH!K66</f>
        <v>0</v>
      </c>
      <c r="L66" s="10">
        <f>TO_EHG_E!L66+TO_EHG_CHP!L66+TO_EHG_H!L66+TO_EHG_EDHP!L66+TO_EHG_EB!L66+TO_EHG_PH!L66</f>
        <v>0</v>
      </c>
      <c r="M66" s="10">
        <f>TO_EHG_E!M66+TO_EHG_CHP!M66+TO_EHG_H!M66+TO_EHG_EDHP!M66+TO_EHG_EB!M66+TO_EHG_PH!M66</f>
        <v>0</v>
      </c>
      <c r="N66" s="10">
        <f>TO_EHG_E!N66+TO_EHG_CHP!N66+TO_EHG_H!N66+TO_EHG_EDHP!N66+TO_EHG_EB!N66+TO_EHG_PH!N66</f>
        <v>0</v>
      </c>
      <c r="O66" s="10">
        <f>TO_EHG_E!O66+TO_EHG_CHP!O66+TO_EHG_H!O66+TO_EHG_EDHP!O66+TO_EHG_EB!O66+TO_EHG_PH!O66</f>
        <v>0</v>
      </c>
      <c r="P66" s="10">
        <f>TO_EHG_E!P66+TO_EHG_CHP!P66+TO_EHG_H!P66+TO_EHG_EDHP!P66+TO_EHG_EB!P66+TO_EHG_PH!P66</f>
        <v>0</v>
      </c>
      <c r="Q66" s="10">
        <f>TO_EHG_E!Q66+TO_EHG_CHP!Q66+TO_EHG_H!Q66+TO_EHG_EDHP!Q66+TO_EHG_EB!Q66+TO_EHG_PH!Q66</f>
        <v>0</v>
      </c>
      <c r="R66" s="10">
        <f>TO_EHG_E!R66+TO_EHG_CHP!R66+TO_EHG_H!R66+TO_EHG_EDHP!R66+TO_EHG_EB!R66+TO_EHG_PH!R66</f>
        <v>0</v>
      </c>
      <c r="S66" s="10">
        <f>TO_EHG_E!S66+TO_EHG_CHP!S66+TO_EHG_H!S66+TO_EHG_EDHP!S66+TO_EHG_EB!S66+TO_EHG_PH!S66</f>
        <v>0</v>
      </c>
      <c r="T66" s="10">
        <f>TO_EHG_E!T66+TO_EHG_CHP!T66+TO_EHG_H!T66+TO_EHG_EDHP!T66+TO_EHG_EB!T66+TO_EHG_PH!T66</f>
        <v>0</v>
      </c>
      <c r="U66" s="10">
        <f>TO_EHG_E!U66+TO_EHG_CHP!U66+TO_EHG_H!U66+TO_EHG_EDHP!U66+TO_EHG_EB!U66+TO_EHG_PH!U66</f>
        <v>0</v>
      </c>
      <c r="V66" s="10">
        <f>TO_EHG_E!V66+TO_EHG_CHP!V66+TO_EHG_H!V66+TO_EHG_EDHP!V66+TO_EHG_EB!V66+TO_EHG_PH!V66</f>
        <v>0</v>
      </c>
      <c r="W66" s="10">
        <f>TO_EHG_E!W66+TO_EHG_CHP!W66+TO_EHG_H!W66+TO_EHG_EDHP!W66+TO_EHG_EB!W66+TO_EHG_PH!W66</f>
        <v>0</v>
      </c>
      <c r="X66" s="10">
        <f>TO_EHG_E!X66+TO_EHG_CHP!X66+TO_EHG_H!X66+TO_EHG_EDHP!X66+TO_EHG_EB!X66+TO_EHG_PH!X66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TO_EHG_E!C67+TO_EHG_CHP!C67+TO_EHG_H!C67+TO_EHG_EDHP!C67+TO_EHG_EB!C67+TO_EHG_PH!C67</f>
        <v>0</v>
      </c>
      <c r="D67" s="10">
        <f>TO_EHG_E!D67+TO_EHG_CHP!D67+TO_EHG_H!D67+TO_EHG_EDHP!D67+TO_EHG_EB!D67+TO_EHG_PH!D67</f>
        <v>0</v>
      </c>
      <c r="E67" s="10">
        <f>TO_EHG_E!E67+TO_EHG_CHP!E67+TO_EHG_H!E67+TO_EHG_EDHP!E67+TO_EHG_EB!E67+TO_EHG_PH!E67</f>
        <v>0</v>
      </c>
      <c r="F67" s="10">
        <f>TO_EHG_E!F67+TO_EHG_CHP!F67+TO_EHG_H!F67+TO_EHG_EDHP!F67+TO_EHG_EB!F67+TO_EHG_PH!F67</f>
        <v>0</v>
      </c>
      <c r="G67" s="10">
        <f>TO_EHG_E!G67+TO_EHG_CHP!G67+TO_EHG_H!G67+TO_EHG_EDHP!G67+TO_EHG_EB!G67+TO_EHG_PH!G67</f>
        <v>0</v>
      </c>
      <c r="H67" s="10">
        <f>TO_EHG_E!H67+TO_EHG_CHP!H67+TO_EHG_H!H67+TO_EHG_EDHP!H67+TO_EHG_EB!H67+TO_EHG_PH!H67</f>
        <v>0</v>
      </c>
      <c r="I67" s="10">
        <f>TO_EHG_E!I67+TO_EHG_CHP!I67+TO_EHG_H!I67+TO_EHG_EDHP!I67+TO_EHG_EB!I67+TO_EHG_PH!I67</f>
        <v>0</v>
      </c>
      <c r="J67" s="10">
        <f>TO_EHG_E!J67+TO_EHG_CHP!J67+TO_EHG_H!J67+TO_EHG_EDHP!J67+TO_EHG_EB!J67+TO_EHG_PH!J67</f>
        <v>0</v>
      </c>
      <c r="K67" s="10">
        <f>TO_EHG_E!K67+TO_EHG_CHP!K67+TO_EHG_H!K67+TO_EHG_EDHP!K67+TO_EHG_EB!K67+TO_EHG_PH!K67</f>
        <v>0</v>
      </c>
      <c r="L67" s="10">
        <f>TO_EHG_E!L67+TO_EHG_CHP!L67+TO_EHG_H!L67+TO_EHG_EDHP!L67+TO_EHG_EB!L67+TO_EHG_PH!L67</f>
        <v>0</v>
      </c>
      <c r="M67" s="10">
        <f>TO_EHG_E!M67+TO_EHG_CHP!M67+TO_EHG_H!M67+TO_EHG_EDHP!M67+TO_EHG_EB!M67+TO_EHG_PH!M67</f>
        <v>0</v>
      </c>
      <c r="N67" s="10">
        <f>TO_EHG_E!N67+TO_EHG_CHP!N67+TO_EHG_H!N67+TO_EHG_EDHP!N67+TO_EHG_EB!N67+TO_EHG_PH!N67</f>
        <v>0</v>
      </c>
      <c r="O67" s="10">
        <f>TO_EHG_E!O67+TO_EHG_CHP!O67+TO_EHG_H!O67+TO_EHG_EDHP!O67+TO_EHG_EB!O67+TO_EHG_PH!O67</f>
        <v>0</v>
      </c>
      <c r="P67" s="10">
        <f>TO_EHG_E!P67+TO_EHG_CHP!P67+TO_EHG_H!P67+TO_EHG_EDHP!P67+TO_EHG_EB!P67+TO_EHG_PH!P67</f>
        <v>0</v>
      </c>
      <c r="Q67" s="10">
        <f>TO_EHG_E!Q67+TO_EHG_CHP!Q67+TO_EHG_H!Q67+TO_EHG_EDHP!Q67+TO_EHG_EB!Q67+TO_EHG_PH!Q67</f>
        <v>0</v>
      </c>
      <c r="R67" s="10">
        <f>TO_EHG_E!R67+TO_EHG_CHP!R67+TO_EHG_H!R67+TO_EHG_EDHP!R67+TO_EHG_EB!R67+TO_EHG_PH!R67</f>
        <v>0</v>
      </c>
      <c r="S67" s="10">
        <f>TO_EHG_E!S67+TO_EHG_CHP!S67+TO_EHG_H!S67+TO_EHG_EDHP!S67+TO_EHG_EB!S67+TO_EHG_PH!S67</f>
        <v>0</v>
      </c>
      <c r="T67" s="10">
        <f>TO_EHG_E!T67+TO_EHG_CHP!T67+TO_EHG_H!T67+TO_EHG_EDHP!T67+TO_EHG_EB!T67+TO_EHG_PH!T67</f>
        <v>0</v>
      </c>
      <c r="U67" s="10">
        <f>TO_EHG_E!U67+TO_EHG_CHP!U67+TO_EHG_H!U67+TO_EHG_EDHP!U67+TO_EHG_EB!U67+TO_EHG_PH!U67</f>
        <v>0</v>
      </c>
      <c r="V67" s="10">
        <f>TO_EHG_E!V67+TO_EHG_CHP!V67+TO_EHG_H!V67+TO_EHG_EDHP!V67+TO_EHG_EB!V67+TO_EHG_PH!V67</f>
        <v>0</v>
      </c>
      <c r="W67" s="10">
        <f>TO_EHG_E!W67+TO_EHG_CHP!W67+TO_EHG_H!W67+TO_EHG_EDHP!W67+TO_EHG_EB!W67+TO_EHG_PH!W67</f>
        <v>0</v>
      </c>
      <c r="X67" s="10">
        <f>TO_EHG_E!X67+TO_EHG_CHP!X67+TO_EHG_H!X67+TO_EHG_EDHP!X67+TO_EHG_EB!X67+TO_EHG_PH!X67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TO_EHG_E!C68+TO_EHG_CHP!C68+TO_EHG_H!C68+TO_EHG_EDHP!C68+TO_EHG_EB!C68+TO_EHG_PH!C68</f>
        <v>0</v>
      </c>
      <c r="D68" s="10">
        <f>TO_EHG_E!D68+TO_EHG_CHP!D68+TO_EHG_H!D68+TO_EHG_EDHP!D68+TO_EHG_EB!D68+TO_EHG_PH!D68</f>
        <v>0</v>
      </c>
      <c r="E68" s="10">
        <f>TO_EHG_E!E68+TO_EHG_CHP!E68+TO_EHG_H!E68+TO_EHG_EDHP!E68+TO_EHG_EB!E68+TO_EHG_PH!E68</f>
        <v>0</v>
      </c>
      <c r="F68" s="10">
        <f>TO_EHG_E!F68+TO_EHG_CHP!F68+TO_EHG_H!F68+TO_EHG_EDHP!F68+TO_EHG_EB!F68+TO_EHG_PH!F68</f>
        <v>0</v>
      </c>
      <c r="G68" s="10">
        <f>TO_EHG_E!G68+TO_EHG_CHP!G68+TO_EHG_H!G68+TO_EHG_EDHP!G68+TO_EHG_EB!G68+TO_EHG_PH!G68</f>
        <v>0</v>
      </c>
      <c r="H68" s="10">
        <f>TO_EHG_E!H68+TO_EHG_CHP!H68+TO_EHG_H!H68+TO_EHG_EDHP!H68+TO_EHG_EB!H68+TO_EHG_PH!H68</f>
        <v>0</v>
      </c>
      <c r="I68" s="10">
        <f>TO_EHG_E!I68+TO_EHG_CHP!I68+TO_EHG_H!I68+TO_EHG_EDHP!I68+TO_EHG_EB!I68+TO_EHG_PH!I68</f>
        <v>0</v>
      </c>
      <c r="J68" s="10">
        <f>TO_EHG_E!J68+TO_EHG_CHP!J68+TO_EHG_H!J68+TO_EHG_EDHP!J68+TO_EHG_EB!J68+TO_EHG_PH!J68</f>
        <v>0</v>
      </c>
      <c r="K68" s="10">
        <f>TO_EHG_E!K68+TO_EHG_CHP!K68+TO_EHG_H!K68+TO_EHG_EDHP!K68+TO_EHG_EB!K68+TO_EHG_PH!K68</f>
        <v>0</v>
      </c>
      <c r="L68" s="10">
        <f>TO_EHG_E!L68+TO_EHG_CHP!L68+TO_EHG_H!L68+TO_EHG_EDHP!L68+TO_EHG_EB!L68+TO_EHG_PH!L68</f>
        <v>0</v>
      </c>
      <c r="M68" s="10">
        <f>TO_EHG_E!M68+TO_EHG_CHP!M68+TO_EHG_H!M68+TO_EHG_EDHP!M68+TO_EHG_EB!M68+TO_EHG_PH!M68</f>
        <v>0</v>
      </c>
      <c r="N68" s="10">
        <f>TO_EHG_E!N68+TO_EHG_CHP!N68+TO_EHG_H!N68+TO_EHG_EDHP!N68+TO_EHG_EB!N68+TO_EHG_PH!N68</f>
        <v>0</v>
      </c>
      <c r="O68" s="10">
        <f>TO_EHG_E!O68+TO_EHG_CHP!O68+TO_EHG_H!O68+TO_EHG_EDHP!O68+TO_EHG_EB!O68+TO_EHG_PH!O68</f>
        <v>0</v>
      </c>
      <c r="P68" s="10">
        <f>TO_EHG_E!P68+TO_EHG_CHP!P68+TO_EHG_H!P68+TO_EHG_EDHP!P68+TO_EHG_EB!P68+TO_EHG_PH!P68</f>
        <v>0</v>
      </c>
      <c r="Q68" s="10">
        <f>TO_EHG_E!Q68+TO_EHG_CHP!Q68+TO_EHG_H!Q68+TO_EHG_EDHP!Q68+TO_EHG_EB!Q68+TO_EHG_PH!Q68</f>
        <v>0</v>
      </c>
      <c r="R68" s="10">
        <f>TO_EHG_E!R68+TO_EHG_CHP!R68+TO_EHG_H!R68+TO_EHG_EDHP!R68+TO_EHG_EB!R68+TO_EHG_PH!R68</f>
        <v>0</v>
      </c>
      <c r="S68" s="10">
        <f>TO_EHG_E!S68+TO_EHG_CHP!S68+TO_EHG_H!S68+TO_EHG_EDHP!S68+TO_EHG_EB!S68+TO_EHG_PH!S68</f>
        <v>0</v>
      </c>
      <c r="T68" s="10">
        <f>TO_EHG_E!T68+TO_EHG_CHP!T68+TO_EHG_H!T68+TO_EHG_EDHP!T68+TO_EHG_EB!T68+TO_EHG_PH!T68</f>
        <v>0</v>
      </c>
      <c r="U68" s="10">
        <f>TO_EHG_E!U68+TO_EHG_CHP!U68+TO_EHG_H!U68+TO_EHG_EDHP!U68+TO_EHG_EB!U68+TO_EHG_PH!U68</f>
        <v>0</v>
      </c>
      <c r="V68" s="10">
        <f>TO_EHG_E!V68+TO_EHG_CHP!V68+TO_EHG_H!V68+TO_EHG_EDHP!V68+TO_EHG_EB!V68+TO_EHG_PH!V68</f>
        <v>0</v>
      </c>
      <c r="W68" s="10">
        <f>TO_EHG_E!W68+TO_EHG_CHP!W68+TO_EHG_H!W68+TO_EHG_EDHP!W68+TO_EHG_EB!W68+TO_EHG_PH!W68</f>
        <v>0</v>
      </c>
      <c r="X68" s="10">
        <f>TO_EHG_E!X68+TO_EHG_CHP!X68+TO_EHG_H!X68+TO_EHG_EDHP!X68+TO_EHG_EB!X68+TO_EHG_PH!X68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TO_EHG_E!C69+TO_EHG_CHP!C69+TO_EHG_H!C69+TO_EHG_EDHP!C69+TO_EHG_EB!C69+TO_EHG_PH!C69</f>
        <v>0</v>
      </c>
      <c r="D69" s="10">
        <f>TO_EHG_E!D69+TO_EHG_CHP!D69+TO_EHG_H!D69+TO_EHG_EDHP!D69+TO_EHG_EB!D69+TO_EHG_PH!D69</f>
        <v>0</v>
      </c>
      <c r="E69" s="10">
        <f>TO_EHG_E!E69+TO_EHG_CHP!E69+TO_EHG_H!E69+TO_EHG_EDHP!E69+TO_EHG_EB!E69+TO_EHG_PH!E69</f>
        <v>0</v>
      </c>
      <c r="F69" s="10">
        <f>TO_EHG_E!F69+TO_EHG_CHP!F69+TO_EHG_H!F69+TO_EHG_EDHP!F69+TO_EHG_EB!F69+TO_EHG_PH!F69</f>
        <v>0</v>
      </c>
      <c r="G69" s="10">
        <f>TO_EHG_E!G69+TO_EHG_CHP!G69+TO_EHG_H!G69+TO_EHG_EDHP!G69+TO_EHG_EB!G69+TO_EHG_PH!G69</f>
        <v>0</v>
      </c>
      <c r="H69" s="10">
        <f>TO_EHG_E!H69+TO_EHG_CHP!H69+TO_EHG_H!H69+TO_EHG_EDHP!H69+TO_EHG_EB!H69+TO_EHG_PH!H69</f>
        <v>0</v>
      </c>
      <c r="I69" s="10">
        <f>TO_EHG_E!I69+TO_EHG_CHP!I69+TO_EHG_H!I69+TO_EHG_EDHP!I69+TO_EHG_EB!I69+TO_EHG_PH!I69</f>
        <v>0</v>
      </c>
      <c r="J69" s="10">
        <f>TO_EHG_E!J69+TO_EHG_CHP!J69+TO_EHG_H!J69+TO_EHG_EDHP!J69+TO_EHG_EB!J69+TO_EHG_PH!J69</f>
        <v>0</v>
      </c>
      <c r="K69" s="10">
        <f>TO_EHG_E!K69+TO_EHG_CHP!K69+TO_EHG_H!K69+TO_EHG_EDHP!K69+TO_EHG_EB!K69+TO_EHG_PH!K69</f>
        <v>0</v>
      </c>
      <c r="L69" s="10">
        <f>TO_EHG_E!L69+TO_EHG_CHP!L69+TO_EHG_H!L69+TO_EHG_EDHP!L69+TO_EHG_EB!L69+TO_EHG_PH!L69</f>
        <v>0</v>
      </c>
      <c r="M69" s="10">
        <f>TO_EHG_E!M69+TO_EHG_CHP!M69+TO_EHG_H!M69+TO_EHG_EDHP!M69+TO_EHG_EB!M69+TO_EHG_PH!M69</f>
        <v>0</v>
      </c>
      <c r="N69" s="10">
        <f>TO_EHG_E!N69+TO_EHG_CHP!N69+TO_EHG_H!N69+TO_EHG_EDHP!N69+TO_EHG_EB!N69+TO_EHG_PH!N69</f>
        <v>0</v>
      </c>
      <c r="O69" s="10">
        <f>TO_EHG_E!O69+TO_EHG_CHP!O69+TO_EHG_H!O69+TO_EHG_EDHP!O69+TO_EHG_EB!O69+TO_EHG_PH!O69</f>
        <v>0</v>
      </c>
      <c r="P69" s="10">
        <f>TO_EHG_E!P69+TO_EHG_CHP!P69+TO_EHG_H!P69+TO_EHG_EDHP!P69+TO_EHG_EB!P69+TO_EHG_PH!P69</f>
        <v>0</v>
      </c>
      <c r="Q69" s="10">
        <f>TO_EHG_E!Q69+TO_EHG_CHP!Q69+TO_EHG_H!Q69+TO_EHG_EDHP!Q69+TO_EHG_EB!Q69+TO_EHG_PH!Q69</f>
        <v>0</v>
      </c>
      <c r="R69" s="10">
        <f>TO_EHG_E!R69+TO_EHG_CHP!R69+TO_EHG_H!R69+TO_EHG_EDHP!R69+TO_EHG_EB!R69+TO_EHG_PH!R69</f>
        <v>0</v>
      </c>
      <c r="S69" s="10">
        <f>TO_EHG_E!S69+TO_EHG_CHP!S69+TO_EHG_H!S69+TO_EHG_EDHP!S69+TO_EHG_EB!S69+TO_EHG_PH!S69</f>
        <v>0</v>
      </c>
      <c r="T69" s="10">
        <f>TO_EHG_E!T69+TO_EHG_CHP!T69+TO_EHG_H!T69+TO_EHG_EDHP!T69+TO_EHG_EB!T69+TO_EHG_PH!T69</f>
        <v>0</v>
      </c>
      <c r="U69" s="10">
        <f>TO_EHG_E!U69+TO_EHG_CHP!U69+TO_EHG_H!U69+TO_EHG_EDHP!U69+TO_EHG_EB!U69+TO_EHG_PH!U69</f>
        <v>0</v>
      </c>
      <c r="V69" s="10">
        <f>TO_EHG_E!V69+TO_EHG_CHP!V69+TO_EHG_H!V69+TO_EHG_EDHP!V69+TO_EHG_EB!V69+TO_EHG_PH!V69</f>
        <v>0</v>
      </c>
      <c r="W69" s="10">
        <f>TO_EHG_E!W69+TO_EHG_CHP!W69+TO_EHG_H!W69+TO_EHG_EDHP!W69+TO_EHG_EB!W69+TO_EHG_PH!W69</f>
        <v>0</v>
      </c>
      <c r="X69" s="10">
        <f>TO_EHG_E!X69+TO_EHG_CHP!X69+TO_EHG_H!X69+TO_EHG_EDHP!X69+TO_EHG_EB!X69+TO_EHG_PH!X69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TO_EHG_E!C70+TO_EHG_CHP!C70+TO_EHG_H!C70+TO_EHG_EDHP!C70+TO_EHG_EB!C70+TO_EHG_PH!C70</f>
        <v>0</v>
      </c>
      <c r="D70" s="10">
        <f>TO_EHG_E!D70+TO_EHG_CHP!D70+TO_EHG_H!D70+TO_EHG_EDHP!D70+TO_EHG_EB!D70+TO_EHG_PH!D70</f>
        <v>0</v>
      </c>
      <c r="E70" s="10">
        <f>TO_EHG_E!E70+TO_EHG_CHP!E70+TO_EHG_H!E70+TO_EHG_EDHP!E70+TO_EHG_EB!E70+TO_EHG_PH!E70</f>
        <v>0</v>
      </c>
      <c r="F70" s="10">
        <f>TO_EHG_E!F70+TO_EHG_CHP!F70+TO_EHG_H!F70+TO_EHG_EDHP!F70+TO_EHG_EB!F70+TO_EHG_PH!F70</f>
        <v>0</v>
      </c>
      <c r="G70" s="10">
        <f>TO_EHG_E!G70+TO_EHG_CHP!G70+TO_EHG_H!G70+TO_EHG_EDHP!G70+TO_EHG_EB!G70+TO_EHG_PH!G70</f>
        <v>0</v>
      </c>
      <c r="H70" s="10">
        <f>TO_EHG_E!H70+TO_EHG_CHP!H70+TO_EHG_H!H70+TO_EHG_EDHP!H70+TO_EHG_EB!H70+TO_EHG_PH!H70</f>
        <v>0</v>
      </c>
      <c r="I70" s="10">
        <f>TO_EHG_E!I70+TO_EHG_CHP!I70+TO_EHG_H!I70+TO_EHG_EDHP!I70+TO_EHG_EB!I70+TO_EHG_PH!I70</f>
        <v>0</v>
      </c>
      <c r="J70" s="10">
        <f>TO_EHG_E!J70+TO_EHG_CHP!J70+TO_EHG_H!J70+TO_EHG_EDHP!J70+TO_EHG_EB!J70+TO_EHG_PH!J70</f>
        <v>0</v>
      </c>
      <c r="K70" s="10">
        <f>TO_EHG_E!K70+TO_EHG_CHP!K70+TO_EHG_H!K70+TO_EHG_EDHP!K70+TO_EHG_EB!K70+TO_EHG_PH!K70</f>
        <v>0</v>
      </c>
      <c r="L70" s="10">
        <f>TO_EHG_E!L70+TO_EHG_CHP!L70+TO_EHG_H!L70+TO_EHG_EDHP!L70+TO_EHG_EB!L70+TO_EHG_PH!L70</f>
        <v>0</v>
      </c>
      <c r="M70" s="10">
        <f>TO_EHG_E!M70+TO_EHG_CHP!M70+TO_EHG_H!M70+TO_EHG_EDHP!M70+TO_EHG_EB!M70+TO_EHG_PH!M70</f>
        <v>0</v>
      </c>
      <c r="N70" s="10">
        <f>TO_EHG_E!N70+TO_EHG_CHP!N70+TO_EHG_H!N70+TO_EHG_EDHP!N70+TO_EHG_EB!N70+TO_EHG_PH!N70</f>
        <v>0</v>
      </c>
      <c r="O70" s="10">
        <f>TO_EHG_E!O70+TO_EHG_CHP!O70+TO_EHG_H!O70+TO_EHG_EDHP!O70+TO_EHG_EB!O70+TO_EHG_PH!O70</f>
        <v>0</v>
      </c>
      <c r="P70" s="10">
        <f>TO_EHG_E!P70+TO_EHG_CHP!P70+TO_EHG_H!P70+TO_EHG_EDHP!P70+TO_EHG_EB!P70+TO_EHG_PH!P70</f>
        <v>0</v>
      </c>
      <c r="Q70" s="10">
        <f>TO_EHG_E!Q70+TO_EHG_CHP!Q70+TO_EHG_H!Q70+TO_EHG_EDHP!Q70+TO_EHG_EB!Q70+TO_EHG_PH!Q70</f>
        <v>0</v>
      </c>
      <c r="R70" s="10">
        <f>TO_EHG_E!R70+TO_EHG_CHP!R70+TO_EHG_H!R70+TO_EHG_EDHP!R70+TO_EHG_EB!R70+TO_EHG_PH!R70</f>
        <v>0</v>
      </c>
      <c r="S70" s="10">
        <f>TO_EHG_E!S70+TO_EHG_CHP!S70+TO_EHG_H!S70+TO_EHG_EDHP!S70+TO_EHG_EB!S70+TO_EHG_PH!S70</f>
        <v>0</v>
      </c>
      <c r="T70" s="10">
        <f>TO_EHG_E!T70+TO_EHG_CHP!T70+TO_EHG_H!T70+TO_EHG_EDHP!T70+TO_EHG_EB!T70+TO_EHG_PH!T70</f>
        <v>0</v>
      </c>
      <c r="U70" s="10">
        <f>TO_EHG_E!U70+TO_EHG_CHP!U70+TO_EHG_H!U70+TO_EHG_EDHP!U70+TO_EHG_EB!U70+TO_EHG_PH!U70</f>
        <v>0</v>
      </c>
      <c r="V70" s="10">
        <f>TO_EHG_E!V70+TO_EHG_CHP!V70+TO_EHG_H!V70+TO_EHG_EDHP!V70+TO_EHG_EB!V70+TO_EHG_PH!V70</f>
        <v>0</v>
      </c>
      <c r="W70" s="10">
        <f>TO_EHG_E!W70+TO_EHG_CHP!W70+TO_EHG_H!W70+TO_EHG_EDHP!W70+TO_EHG_EB!W70+TO_EHG_PH!W70</f>
        <v>0</v>
      </c>
      <c r="X70" s="10">
        <f>TO_EHG_E!X70+TO_EHG_CHP!X70+TO_EHG_H!X70+TO_EHG_EDHP!X70+TO_EHG_EB!X70+TO_EHG_PH!X70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TO_EHG_E!C72+TO_EHG_CHP!C72+TO_EHG_H!C72+TO_EHG_EDHP!C72+TO_EHG_EB!C72+TO_EHG_PH!C72</f>
        <v>0</v>
      </c>
      <c r="D72" s="10">
        <f>TO_EHG_E!D72+TO_EHG_CHP!D72+TO_EHG_H!D72+TO_EHG_EDHP!D72+TO_EHG_EB!D72+TO_EHG_PH!D72</f>
        <v>0</v>
      </c>
      <c r="E72" s="10">
        <f>TO_EHG_E!E72+TO_EHG_CHP!E72+TO_EHG_H!E72+TO_EHG_EDHP!E72+TO_EHG_EB!E72+TO_EHG_PH!E72</f>
        <v>0</v>
      </c>
      <c r="F72" s="10">
        <f>TO_EHG_E!F72+TO_EHG_CHP!F72+TO_EHG_H!F72+TO_EHG_EDHP!F72+TO_EHG_EB!F72+TO_EHG_PH!F72</f>
        <v>0</v>
      </c>
      <c r="G72" s="10">
        <f>TO_EHG_E!G72+TO_EHG_CHP!G72+TO_EHG_H!G72+TO_EHG_EDHP!G72+TO_EHG_EB!G72+TO_EHG_PH!G72</f>
        <v>0</v>
      </c>
      <c r="H72" s="10">
        <f>TO_EHG_E!H72+TO_EHG_CHP!H72+TO_EHG_H!H72+TO_EHG_EDHP!H72+TO_EHG_EB!H72+TO_EHG_PH!H72</f>
        <v>0</v>
      </c>
      <c r="I72" s="10">
        <f>TO_EHG_E!I72+TO_EHG_CHP!I72+TO_EHG_H!I72+TO_EHG_EDHP!I72+TO_EHG_EB!I72+TO_EHG_PH!I72</f>
        <v>0</v>
      </c>
      <c r="J72" s="10">
        <f>TO_EHG_E!J72+TO_EHG_CHP!J72+TO_EHG_H!J72+TO_EHG_EDHP!J72+TO_EHG_EB!J72+TO_EHG_PH!J72</f>
        <v>0</v>
      </c>
      <c r="K72" s="10">
        <f>TO_EHG_E!K72+TO_EHG_CHP!K72+TO_EHG_H!K72+TO_EHG_EDHP!K72+TO_EHG_EB!K72+TO_EHG_PH!K72</f>
        <v>0</v>
      </c>
      <c r="L72" s="10">
        <f>TO_EHG_E!L72+TO_EHG_CHP!L72+TO_EHG_H!L72+TO_EHG_EDHP!L72+TO_EHG_EB!L72+TO_EHG_PH!L72</f>
        <v>0</v>
      </c>
      <c r="M72" s="10">
        <f>TO_EHG_E!M72+TO_EHG_CHP!M72+TO_EHG_H!M72+TO_EHG_EDHP!M72+TO_EHG_EB!M72+TO_EHG_PH!M72</f>
        <v>0</v>
      </c>
      <c r="N72" s="10">
        <f>TO_EHG_E!N72+TO_EHG_CHP!N72+TO_EHG_H!N72+TO_EHG_EDHP!N72+TO_EHG_EB!N72+TO_EHG_PH!N72</f>
        <v>0</v>
      </c>
      <c r="O72" s="10">
        <f>TO_EHG_E!O72+TO_EHG_CHP!O72+TO_EHG_H!O72+TO_EHG_EDHP!O72+TO_EHG_EB!O72+TO_EHG_PH!O72</f>
        <v>0</v>
      </c>
      <c r="P72" s="10">
        <f>TO_EHG_E!P72+TO_EHG_CHP!P72+TO_EHG_H!P72+TO_EHG_EDHP!P72+TO_EHG_EB!P72+TO_EHG_PH!P72</f>
        <v>0</v>
      </c>
      <c r="Q72" s="10">
        <f>TO_EHG_E!Q72+TO_EHG_CHP!Q72+TO_EHG_H!Q72+TO_EHG_EDHP!Q72+TO_EHG_EB!Q72+TO_EHG_PH!Q72</f>
        <v>0</v>
      </c>
      <c r="R72" s="10">
        <f>TO_EHG_E!R72+TO_EHG_CHP!R72+TO_EHG_H!R72+TO_EHG_EDHP!R72+TO_EHG_EB!R72+TO_EHG_PH!R72</f>
        <v>0</v>
      </c>
      <c r="S72" s="10">
        <f>TO_EHG_E!S72+TO_EHG_CHP!S72+TO_EHG_H!S72+TO_EHG_EDHP!S72+TO_EHG_EB!S72+TO_EHG_PH!S72</f>
        <v>0</v>
      </c>
      <c r="T72" s="10">
        <f>TO_EHG_E!T72+TO_EHG_CHP!T72+TO_EHG_H!T72+TO_EHG_EDHP!T72+TO_EHG_EB!T72+TO_EHG_PH!T72</f>
        <v>0</v>
      </c>
      <c r="U72" s="10">
        <f>TO_EHG_E!U72+TO_EHG_CHP!U72+TO_EHG_H!U72+TO_EHG_EDHP!U72+TO_EHG_EB!U72+TO_EHG_PH!U72</f>
        <v>0</v>
      </c>
      <c r="V72" s="10">
        <f>TO_EHG_E!V72+TO_EHG_CHP!V72+TO_EHG_H!V72+TO_EHG_EDHP!V72+TO_EHG_EB!V72+TO_EHG_PH!V72</f>
        <v>0</v>
      </c>
      <c r="W72" s="10">
        <f>TO_EHG_E!W72+TO_EHG_CHP!W72+TO_EHG_H!W72+TO_EHG_EDHP!W72+TO_EHG_EB!W72+TO_EHG_PH!W72</f>
        <v>0</v>
      </c>
      <c r="X72" s="10">
        <f>TO_EHG_E!X72+TO_EHG_CHP!X72+TO_EHG_H!X72+TO_EHG_EDHP!X72+TO_EHG_EB!X72+TO_EHG_PH!X72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TO_EHG_E!C73+TO_EHG_CHP!C73+TO_EHG_H!C73+TO_EHG_EDHP!C73+TO_EHG_EB!C73+TO_EHG_PH!C73</f>
        <v>0</v>
      </c>
      <c r="D73" s="10">
        <f>TO_EHG_E!D73+TO_EHG_CHP!D73+TO_EHG_H!D73+TO_EHG_EDHP!D73+TO_EHG_EB!D73+TO_EHG_PH!D73</f>
        <v>0</v>
      </c>
      <c r="E73" s="10">
        <f>TO_EHG_E!E73+TO_EHG_CHP!E73+TO_EHG_H!E73+TO_EHG_EDHP!E73+TO_EHG_EB!E73+TO_EHG_PH!E73</f>
        <v>0</v>
      </c>
      <c r="F73" s="10">
        <f>TO_EHG_E!F73+TO_EHG_CHP!F73+TO_EHG_H!F73+TO_EHG_EDHP!F73+TO_EHG_EB!F73+TO_EHG_PH!F73</f>
        <v>0</v>
      </c>
      <c r="G73" s="10">
        <f>TO_EHG_E!G73+TO_EHG_CHP!G73+TO_EHG_H!G73+TO_EHG_EDHP!G73+TO_EHG_EB!G73+TO_EHG_PH!G73</f>
        <v>0</v>
      </c>
      <c r="H73" s="10">
        <f>TO_EHG_E!H73+TO_EHG_CHP!H73+TO_EHG_H!H73+TO_EHG_EDHP!H73+TO_EHG_EB!H73+TO_EHG_PH!H73</f>
        <v>0</v>
      </c>
      <c r="I73" s="10">
        <f>TO_EHG_E!I73+TO_EHG_CHP!I73+TO_EHG_H!I73+TO_EHG_EDHP!I73+TO_EHG_EB!I73+TO_EHG_PH!I73</f>
        <v>0</v>
      </c>
      <c r="J73" s="10">
        <f>TO_EHG_E!J73+TO_EHG_CHP!J73+TO_EHG_H!J73+TO_EHG_EDHP!J73+TO_EHG_EB!J73+TO_EHG_PH!J73</f>
        <v>0</v>
      </c>
      <c r="K73" s="10">
        <f>TO_EHG_E!K73+TO_EHG_CHP!K73+TO_EHG_H!K73+TO_EHG_EDHP!K73+TO_EHG_EB!K73+TO_EHG_PH!K73</f>
        <v>0</v>
      </c>
      <c r="L73" s="10">
        <f>TO_EHG_E!L73+TO_EHG_CHP!L73+TO_EHG_H!L73+TO_EHG_EDHP!L73+TO_EHG_EB!L73+TO_EHG_PH!L73</f>
        <v>0</v>
      </c>
      <c r="M73" s="10">
        <f>TO_EHG_E!M73+TO_EHG_CHP!M73+TO_EHG_H!M73+TO_EHG_EDHP!M73+TO_EHG_EB!M73+TO_EHG_PH!M73</f>
        <v>0</v>
      </c>
      <c r="N73" s="10">
        <f>TO_EHG_E!N73+TO_EHG_CHP!N73+TO_EHG_H!N73+TO_EHG_EDHP!N73+TO_EHG_EB!N73+TO_EHG_PH!N73</f>
        <v>0</v>
      </c>
      <c r="O73" s="10">
        <f>TO_EHG_E!O73+TO_EHG_CHP!O73+TO_EHG_H!O73+TO_EHG_EDHP!O73+TO_EHG_EB!O73+TO_EHG_PH!O73</f>
        <v>0</v>
      </c>
      <c r="P73" s="10">
        <f>TO_EHG_E!P73+TO_EHG_CHP!P73+TO_EHG_H!P73+TO_EHG_EDHP!P73+TO_EHG_EB!P73+TO_EHG_PH!P73</f>
        <v>0</v>
      </c>
      <c r="Q73" s="10">
        <f>TO_EHG_E!Q73+TO_EHG_CHP!Q73+TO_EHG_H!Q73+TO_EHG_EDHP!Q73+TO_EHG_EB!Q73+TO_EHG_PH!Q73</f>
        <v>0</v>
      </c>
      <c r="R73" s="10">
        <f>TO_EHG_E!R73+TO_EHG_CHP!R73+TO_EHG_H!R73+TO_EHG_EDHP!R73+TO_EHG_EB!R73+TO_EHG_PH!R73</f>
        <v>0</v>
      </c>
      <c r="S73" s="10">
        <f>TO_EHG_E!S73+TO_EHG_CHP!S73+TO_EHG_H!S73+TO_EHG_EDHP!S73+TO_EHG_EB!S73+TO_EHG_PH!S73</f>
        <v>0</v>
      </c>
      <c r="T73" s="10">
        <f>TO_EHG_E!T73+TO_EHG_CHP!T73+TO_EHG_H!T73+TO_EHG_EDHP!T73+TO_EHG_EB!T73+TO_EHG_PH!T73</f>
        <v>0</v>
      </c>
      <c r="U73" s="10">
        <f>TO_EHG_E!U73+TO_EHG_CHP!U73+TO_EHG_H!U73+TO_EHG_EDHP!U73+TO_EHG_EB!U73+TO_EHG_PH!U73</f>
        <v>0</v>
      </c>
      <c r="V73" s="10">
        <f>TO_EHG_E!V73+TO_EHG_CHP!V73+TO_EHG_H!V73+TO_EHG_EDHP!V73+TO_EHG_EB!V73+TO_EHG_PH!V73</f>
        <v>0</v>
      </c>
      <c r="W73" s="10">
        <f>TO_EHG_E!W73+TO_EHG_CHP!W73+TO_EHG_H!W73+TO_EHG_EDHP!W73+TO_EHG_EB!W73+TO_EHG_PH!W73</f>
        <v>0</v>
      </c>
      <c r="X73" s="10">
        <f>TO_EHG_E!X73+TO_EHG_CHP!X73+TO_EHG_H!X73+TO_EHG_EDHP!X73+TO_EHG_EB!X73+TO_EHG_PH!X73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TO_EHG_E!C74+TO_EHG_CHP!C74+TO_EHG_H!C74+TO_EHG_EDHP!C74+TO_EHG_EB!C74+TO_EHG_PH!C74</f>
        <v>0</v>
      </c>
      <c r="D74" s="37">
        <f>TO_EHG_E!D74+TO_EHG_CHP!D74+TO_EHG_H!D74+TO_EHG_EDHP!D74+TO_EHG_EB!D74+TO_EHG_PH!D74</f>
        <v>0</v>
      </c>
      <c r="E74" s="37">
        <f>TO_EHG_E!E74+TO_EHG_CHP!E74+TO_EHG_H!E74+TO_EHG_EDHP!E74+TO_EHG_EB!E74+TO_EHG_PH!E74</f>
        <v>0</v>
      </c>
      <c r="F74" s="37">
        <f>TO_EHG_E!F74+TO_EHG_CHP!F74+TO_EHG_H!F74+TO_EHG_EDHP!F74+TO_EHG_EB!F74+TO_EHG_PH!F74</f>
        <v>0</v>
      </c>
      <c r="G74" s="37">
        <f>TO_EHG_E!G74+TO_EHG_CHP!G74+TO_EHG_H!G74+TO_EHG_EDHP!G74+TO_EHG_EB!G74+TO_EHG_PH!G74</f>
        <v>0</v>
      </c>
      <c r="H74" s="37">
        <f>TO_EHG_E!H74+TO_EHG_CHP!H74+TO_EHG_H!H74+TO_EHG_EDHP!H74+TO_EHG_EB!H74+TO_EHG_PH!H74</f>
        <v>0</v>
      </c>
      <c r="I74" s="37">
        <f>TO_EHG_E!I74+TO_EHG_CHP!I74+TO_EHG_H!I74+TO_EHG_EDHP!I74+TO_EHG_EB!I74+TO_EHG_PH!I74</f>
        <v>0</v>
      </c>
      <c r="J74" s="37">
        <f>TO_EHG_E!J74+TO_EHG_CHP!J74+TO_EHG_H!J74+TO_EHG_EDHP!J74+TO_EHG_EB!J74+TO_EHG_PH!J74</f>
        <v>0</v>
      </c>
      <c r="K74" s="37">
        <f>TO_EHG_E!K74+TO_EHG_CHP!K74+TO_EHG_H!K74+TO_EHG_EDHP!K74+TO_EHG_EB!K74+TO_EHG_PH!K74</f>
        <v>0</v>
      </c>
      <c r="L74" s="37">
        <f>TO_EHG_E!L74+TO_EHG_CHP!L74+TO_EHG_H!L74+TO_EHG_EDHP!L74+TO_EHG_EB!L74+TO_EHG_PH!L74</f>
        <v>0</v>
      </c>
      <c r="M74" s="37">
        <f>TO_EHG_E!M74+TO_EHG_CHP!M74+TO_EHG_H!M74+TO_EHG_EDHP!M74+TO_EHG_EB!M74+TO_EHG_PH!M74</f>
        <v>0</v>
      </c>
      <c r="N74" s="37">
        <f>TO_EHG_E!N74+TO_EHG_CHP!N74+TO_EHG_H!N74+TO_EHG_EDHP!N74+TO_EHG_EB!N74+TO_EHG_PH!N74</f>
        <v>0</v>
      </c>
      <c r="O74" s="37">
        <f>TO_EHG_E!O74+TO_EHG_CHP!O74+TO_EHG_H!O74+TO_EHG_EDHP!O74+TO_EHG_EB!O74+TO_EHG_PH!O74</f>
        <v>0</v>
      </c>
      <c r="P74" s="37">
        <f>TO_EHG_E!P74+TO_EHG_CHP!P74+TO_EHG_H!P74+TO_EHG_EDHP!P74+TO_EHG_EB!P74+TO_EHG_PH!P74</f>
        <v>0</v>
      </c>
      <c r="Q74" s="37">
        <f>TO_EHG_E!Q74+TO_EHG_CHP!Q74+TO_EHG_H!Q74+TO_EHG_EDHP!Q74+TO_EHG_EB!Q74+TO_EHG_PH!Q74</f>
        <v>0</v>
      </c>
      <c r="R74" s="37">
        <f>TO_EHG_E!R74+TO_EHG_CHP!R74+TO_EHG_H!R74+TO_EHG_EDHP!R74+TO_EHG_EB!R74+TO_EHG_PH!R74</f>
        <v>0</v>
      </c>
      <c r="S74" s="37">
        <f>TO_EHG_E!S74+TO_EHG_CHP!S74+TO_EHG_H!S74+TO_EHG_EDHP!S74+TO_EHG_EB!S74+TO_EHG_PH!S74</f>
        <v>0</v>
      </c>
      <c r="T74" s="37">
        <f>TO_EHG_E!T74+TO_EHG_CHP!T74+TO_EHG_H!T74+TO_EHG_EDHP!T74+TO_EHG_EB!T74+TO_EHG_PH!T74</f>
        <v>0</v>
      </c>
      <c r="U74" s="37">
        <f>TO_EHG_E!U74+TO_EHG_CHP!U74+TO_EHG_H!U74+TO_EHG_EDHP!U74+TO_EHG_EB!U74+TO_EHG_PH!U74</f>
        <v>0</v>
      </c>
      <c r="V74" s="37">
        <f>TO_EHG_E!V74+TO_EHG_CHP!V74+TO_EHG_H!V74+TO_EHG_EDHP!V74+TO_EHG_EB!V74+TO_EHG_PH!V74</f>
        <v>0</v>
      </c>
      <c r="W74" s="37">
        <f>TO_EHG_E!W74+TO_EHG_CHP!W74+TO_EHG_H!W74+TO_EHG_EDHP!W74+TO_EHG_EB!W74+TO_EHG_PH!W74</f>
        <v>0</v>
      </c>
      <c r="X74" s="37">
        <f>TO_EHG_E!X74+TO_EHG_CHP!X74+TO_EHG_H!X74+TO_EHG_EDHP!X74+TO_EHG_EB!X74+TO_EHG_PH!X74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TO_EHG_E!C75+TO_EHG_CHP!C75+TO_EHG_H!C75+TO_EHG_EDHP!C75+TO_EHG_EB!C75+TO_EHG_PH!C75</f>
        <v>4260.1509028374894</v>
      </c>
      <c r="D75" s="37">
        <f>TO_EHG_E!D75+TO_EHG_CHP!D75+TO_EHG_H!D75+TO_EHG_EDHP!D75+TO_EHG_EB!D75+TO_EHG_PH!D75</f>
        <v>4180.1613929492687</v>
      </c>
      <c r="E75" s="37">
        <f>TO_EHG_E!E75+TO_EHG_CHP!E75+TO_EHG_H!E75+TO_EHG_EDHP!E75+TO_EHG_EB!E75+TO_EHG_PH!E75</f>
        <v>3556.4871023215819</v>
      </c>
      <c r="F75" s="37">
        <f>TO_EHG_E!F75+TO_EHG_CHP!F75+TO_EHG_H!F75+TO_EHG_EDHP!F75+TO_EHG_EB!F75+TO_EHG_PH!F75</f>
        <v>3466.8481513327597</v>
      </c>
      <c r="G75" s="37">
        <f>TO_EHG_E!G75+TO_EHG_CHP!G75+TO_EHG_H!G75+TO_EHG_EDHP!G75+TO_EHG_EB!G75+TO_EHG_PH!G75</f>
        <v>3075.5230438521075</v>
      </c>
      <c r="H75" s="37">
        <f>TO_EHG_E!H75+TO_EHG_CHP!H75+TO_EHG_H!H75+TO_EHG_EDHP!H75+TO_EHG_EB!H75+TO_EHG_PH!H75</f>
        <v>2908.6892519346516</v>
      </c>
      <c r="I75" s="37">
        <f>TO_EHG_E!I75+TO_EHG_CHP!I75+TO_EHG_H!I75+TO_EHG_EDHP!I75+TO_EHG_EB!I75+TO_EHG_PH!I75</f>
        <v>2720.6458297506447</v>
      </c>
      <c r="J75" s="37">
        <f>TO_EHG_E!J75+TO_EHG_CHP!J75+TO_EHG_H!J75+TO_EHG_EDHP!J75+TO_EHG_EB!J75+TO_EHG_PH!J75</f>
        <v>2429.5404987102324</v>
      </c>
      <c r="K75" s="37">
        <f>TO_EHG_E!K75+TO_EHG_CHP!K75+TO_EHG_H!K75+TO_EHG_EDHP!K75+TO_EHG_EB!K75+TO_EHG_PH!K75</f>
        <v>2317.4739466895962</v>
      </c>
      <c r="L75" s="37">
        <f>TO_EHG_E!L75+TO_EHG_CHP!L75+TO_EHG_H!L75+TO_EHG_EDHP!L75+TO_EHG_EB!L75+TO_EHG_PH!L75</f>
        <v>2166.1889079965604</v>
      </c>
      <c r="M75" s="37">
        <f>TO_EHG_E!M75+TO_EHG_CHP!M75+TO_EHG_H!M75+TO_EHG_EDHP!M75+TO_EHG_EB!M75+TO_EHG_PH!M75</f>
        <v>2212.668443680137</v>
      </c>
      <c r="N75" s="37">
        <f>TO_EHG_E!N75+TO_EHG_CHP!N75+TO_EHG_H!N75+TO_EHG_EDHP!N75+TO_EHG_EB!N75+TO_EHG_PH!N75</f>
        <v>2172.2556319862429</v>
      </c>
      <c r="O75" s="37">
        <f>TO_EHG_E!O75+TO_EHG_CHP!O75+TO_EHG_H!O75+TO_EHG_EDHP!O75+TO_EHG_EB!O75+TO_EHG_PH!O75</f>
        <v>1968.2812553740323</v>
      </c>
      <c r="P75" s="37">
        <f>TO_EHG_E!P75+TO_EHG_CHP!P75+TO_EHG_H!P75+TO_EHG_EDHP!P75+TO_EHG_EB!P75+TO_EHG_PH!P75</f>
        <v>1878.4275150472918</v>
      </c>
      <c r="Q75" s="37">
        <f>TO_EHG_E!Q75+TO_EHG_CHP!Q75+TO_EHG_H!Q75+TO_EHG_EDHP!Q75+TO_EHG_EB!Q75+TO_EHG_PH!Q75</f>
        <v>1725.0883061049008</v>
      </c>
      <c r="R75" s="37">
        <f>TO_EHG_E!R75+TO_EHG_CHP!R75+TO_EHG_H!R75+TO_EHG_EDHP!R75+TO_EHG_EB!R75+TO_EHG_PH!R75</f>
        <v>1693.7279449699058</v>
      </c>
      <c r="S75" s="37">
        <f>TO_EHG_E!S75+TO_EHG_CHP!S75+TO_EHG_H!S75+TO_EHG_EDHP!S75+TO_EHG_EB!S75+TO_EHG_PH!S75</f>
        <v>1698.6958727429069</v>
      </c>
      <c r="T75" s="37">
        <f>TO_EHG_E!T75+TO_EHG_CHP!T75+TO_EHG_H!T75+TO_EHG_EDHP!T75+TO_EHG_EB!T75+TO_EHG_PH!T75</f>
        <v>1648.7852966466032</v>
      </c>
      <c r="U75" s="37">
        <f>TO_EHG_E!U75+TO_EHG_CHP!U75+TO_EHG_H!U75+TO_EHG_EDHP!U75+TO_EHG_EB!U75+TO_EHG_PH!U75</f>
        <v>1597.9037833190027</v>
      </c>
      <c r="V75" s="37">
        <f>TO_EHG_E!V75+TO_EHG_CHP!V75+TO_EHG_H!V75+TO_EHG_EDHP!V75+TO_EHG_EB!V75+TO_EHG_PH!V75</f>
        <v>1377.4554600171964</v>
      </c>
      <c r="W75" s="37">
        <f>TO_EHG_E!W75+TO_EHG_CHP!W75+TO_EHG_H!W75+TO_EHG_EDHP!W75+TO_EHG_EB!W75+TO_EHG_PH!W75</f>
        <v>1294.1895098882203</v>
      </c>
      <c r="X75" s="37">
        <f>TO_EHG_E!X75+TO_EHG_CHP!X75+TO_EHG_H!X75+TO_EHG_EDHP!X75+TO_EHG_EB!X75+TO_EHG_PH!X75</f>
        <v>1319.2572656921757</v>
      </c>
    </row>
    <row r="76" spans="1:24" ht="11.25" customHeight="1" x14ac:dyDescent="0.2">
      <c r="A76" s="38" t="s">
        <v>139</v>
      </c>
      <c r="B76" s="39" t="s">
        <v>140</v>
      </c>
      <c r="C76" s="40">
        <f>TO_EHG_E!C76+TO_EHG_CHP!C76+TO_EHG_H!C76+TO_EHG_EDHP!C76+TO_EHG_EB!C76+TO_EHG_PH!C76</f>
        <v>4433.3619948409278</v>
      </c>
      <c r="D76" s="40">
        <f>TO_EHG_E!D76+TO_EHG_CHP!D76+TO_EHG_H!D76+TO_EHG_EDHP!D76+TO_EHG_EB!D76+TO_EHG_PH!D76</f>
        <v>4603.6973344797934</v>
      </c>
      <c r="E76" s="40">
        <f>TO_EHG_E!E76+TO_EHG_CHP!E76+TO_EHG_H!E76+TO_EHG_EDHP!E76+TO_EHG_EB!E76+TO_EHG_PH!E76</f>
        <v>4679.1057609630252</v>
      </c>
      <c r="F76" s="40">
        <f>TO_EHG_E!F76+TO_EHG_CHP!F76+TO_EHG_H!F76+TO_EHG_EDHP!F76+TO_EHG_EB!F76+TO_EHG_PH!F76</f>
        <v>4715.477214101461</v>
      </c>
      <c r="G76" s="40">
        <f>TO_EHG_E!G76+TO_EHG_CHP!G76+TO_EHG_H!G76+TO_EHG_EDHP!G76+TO_EHG_EB!G76+TO_EHG_PH!G76</f>
        <v>4858.0441100601893</v>
      </c>
      <c r="H76" s="40">
        <f>TO_EHG_E!H76+TO_EHG_CHP!H76+TO_EHG_H!H76+TO_EHG_EDHP!H76+TO_EHG_EB!H76+TO_EHG_PH!H76</f>
        <v>5108.6053310404131</v>
      </c>
      <c r="I76" s="40">
        <f>TO_EHG_E!I76+TO_EHG_CHP!I76+TO_EHG_H!I76+TO_EHG_EDHP!I76+TO_EHG_EB!I76+TO_EHG_PH!I76</f>
        <v>5391.0018916595018</v>
      </c>
      <c r="J76" s="40">
        <f>TO_EHG_E!J76+TO_EHG_CHP!J76+TO_EHG_H!J76+TO_EHG_EDHP!J76+TO_EHG_EB!J76+TO_EHG_PH!J76</f>
        <v>5302.9650042992262</v>
      </c>
      <c r="K76" s="40">
        <f>TO_EHG_E!K76+TO_EHG_CHP!K76+TO_EHG_H!K76+TO_EHG_EDHP!K76+TO_EHG_EB!K76+TO_EHG_PH!K76</f>
        <v>5585.2637145313838</v>
      </c>
      <c r="L76" s="40">
        <f>TO_EHG_E!L76+TO_EHG_CHP!L76+TO_EHG_H!L76+TO_EHG_EDHP!L76+TO_EHG_EB!L76+TO_EHG_PH!L76</f>
        <v>4988.3189165950134</v>
      </c>
      <c r="M76" s="40">
        <f>TO_EHG_E!M76+TO_EHG_CHP!M76+TO_EHG_H!M76+TO_EHG_EDHP!M76+TO_EHG_EB!M76+TO_EHG_PH!M76</f>
        <v>5243.2378331900263</v>
      </c>
      <c r="N76" s="40">
        <f>TO_EHG_E!N76+TO_EHG_CHP!N76+TO_EHG_H!N76+TO_EHG_EDHP!N76+TO_EHG_EB!N76+TO_EHG_PH!N76</f>
        <v>5349.5249355116093</v>
      </c>
      <c r="O76" s="40">
        <f>TO_EHG_E!O76+TO_EHG_CHP!O76+TO_EHG_H!O76+TO_EHG_EDHP!O76+TO_EHG_EB!O76+TO_EHG_PH!O76</f>
        <v>5076.9437661220973</v>
      </c>
      <c r="P76" s="40">
        <f>TO_EHG_E!P76+TO_EHG_CHP!P76+TO_EHG_H!P76+TO_EHG_EDHP!P76+TO_EHG_EB!P76+TO_EHG_PH!P76</f>
        <v>5063.3060189165926</v>
      </c>
      <c r="Q76" s="40">
        <f>TO_EHG_E!Q76+TO_EHG_CHP!Q76+TO_EHG_H!Q76+TO_EHG_EDHP!Q76+TO_EHG_EB!Q76+TO_EHG_PH!Q76</f>
        <v>5647.0010318142731</v>
      </c>
      <c r="R76" s="40">
        <f>TO_EHG_E!R76+TO_EHG_CHP!R76+TO_EHG_H!R76+TO_EHG_EDHP!R76+TO_EHG_EB!R76+TO_EHG_PH!R76</f>
        <v>5700.3380911435934</v>
      </c>
      <c r="S76" s="40">
        <f>TO_EHG_E!S76+TO_EHG_CHP!S76+TO_EHG_H!S76+TO_EHG_EDHP!S76+TO_EHG_EB!S76+TO_EHG_PH!S76</f>
        <v>5597.8540842648326</v>
      </c>
      <c r="T76" s="40">
        <f>TO_EHG_E!T76+TO_EHG_CHP!T76+TO_EHG_H!T76+TO_EHG_EDHP!T76+TO_EHG_EB!T76+TO_EHG_PH!T76</f>
        <v>5528.4625107480633</v>
      </c>
      <c r="U76" s="40">
        <f>TO_EHG_E!U76+TO_EHG_CHP!U76+TO_EHG_H!U76+TO_EHG_EDHP!U76+TO_EHG_EB!U76+TO_EHG_PH!U76</f>
        <v>5578.3717970765247</v>
      </c>
      <c r="V76" s="40">
        <f>TO_EHG_E!V76+TO_EHG_CHP!V76+TO_EHG_H!V76+TO_EHG_EDHP!V76+TO_EHG_EB!V76+TO_EHG_PH!V76</f>
        <v>5126.6384350816843</v>
      </c>
      <c r="W76" s="40">
        <f>TO_EHG_E!W76+TO_EHG_CHP!W76+TO_EHG_H!W76+TO_EHG_EDHP!W76+TO_EHG_EB!W76+TO_EHG_PH!W76</f>
        <v>4809.5358555460034</v>
      </c>
      <c r="X76" s="40">
        <f>TO_EHG_E!X76+TO_EHG_CHP!X76+TO_EHG_H!X76+TO_EHG_EDHP!X76+TO_EHG_EB!X76+TO_EHG_PH!X76</f>
        <v>5113.5222699914029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369</v>
      </c>
      <c r="B1" s="4" t="s">
        <v>374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2794.1334193326447</v>
      </c>
      <c r="D2" s="31">
        <f t="shared" ref="D2:W2" si="1">SUM(D3,D17,D22,D25,D26,D51,D52,D71,D74,D75,D76)</f>
        <v>3040.8928689762915</v>
      </c>
      <c r="E2" s="31">
        <f t="shared" si="1"/>
        <v>3221.7289727968573</v>
      </c>
      <c r="F2" s="31">
        <f t="shared" si="1"/>
        <v>3282.0378195823077</v>
      </c>
      <c r="G2" s="31">
        <f t="shared" si="1"/>
        <v>3431.5369036856209</v>
      </c>
      <c r="H2" s="31">
        <f t="shared" si="1"/>
        <v>3594.4291982601253</v>
      </c>
      <c r="I2" s="31">
        <f t="shared" si="1"/>
        <v>3961.0340099012001</v>
      </c>
      <c r="J2" s="31">
        <f t="shared" si="1"/>
        <v>3820.6458482716876</v>
      </c>
      <c r="K2" s="31">
        <f t="shared" si="1"/>
        <v>4138.5805587959567</v>
      </c>
      <c r="L2" s="31">
        <f t="shared" si="1"/>
        <v>3767.3468867451234</v>
      </c>
      <c r="M2" s="31">
        <f t="shared" si="1"/>
        <v>4112.0834775113153</v>
      </c>
      <c r="N2" s="31">
        <f t="shared" si="1"/>
        <v>4042.851925315983</v>
      </c>
      <c r="O2" s="31">
        <f t="shared" si="1"/>
        <v>3807.1952147796123</v>
      </c>
      <c r="P2" s="31">
        <f t="shared" si="1"/>
        <v>4001.993383210809</v>
      </c>
      <c r="Q2" s="31">
        <f t="shared" si="1"/>
        <v>4647.5103294719702</v>
      </c>
      <c r="R2" s="31">
        <f t="shared" si="1"/>
        <v>4829.3365648437639</v>
      </c>
      <c r="S2" s="31">
        <f t="shared" si="1"/>
        <v>4775.4020378084806</v>
      </c>
      <c r="T2" s="31">
        <f t="shared" si="1"/>
        <v>4685.7720365907226</v>
      </c>
      <c r="U2" s="31">
        <f t="shared" si="1"/>
        <v>4812.3415353656019</v>
      </c>
      <c r="V2" s="31">
        <f t="shared" si="1"/>
        <v>4407.7621277565995</v>
      </c>
      <c r="W2" s="31">
        <f t="shared" si="1"/>
        <v>4168.6476009079079</v>
      </c>
      <c r="X2" s="31">
        <f t="shared" ref="X2" si="2">SUM(X3,X17,X22,X25,X26,X51,X52,X71,X74,X75,X76)</f>
        <v>4497.0830727665925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0</v>
      </c>
      <c r="D26" s="37">
        <f t="shared" ref="D26:W26" si="22">SUM(D27,D33)</f>
        <v>0</v>
      </c>
      <c r="E26" s="37">
        <f t="shared" si="22"/>
        <v>0</v>
      </c>
      <c r="F26" s="37">
        <f t="shared" si="22"/>
        <v>0</v>
      </c>
      <c r="G26" s="37">
        <f t="shared" si="22"/>
        <v>0</v>
      </c>
      <c r="H26" s="37">
        <f t="shared" si="22"/>
        <v>0</v>
      </c>
      <c r="I26" s="37">
        <f t="shared" si="22"/>
        <v>0</v>
      </c>
      <c r="J26" s="37">
        <f t="shared" si="22"/>
        <v>0</v>
      </c>
      <c r="K26" s="37">
        <f t="shared" si="22"/>
        <v>0</v>
      </c>
      <c r="L26" s="37">
        <f t="shared" si="22"/>
        <v>0</v>
      </c>
      <c r="M26" s="37">
        <f t="shared" si="22"/>
        <v>0</v>
      </c>
      <c r="N26" s="37">
        <f t="shared" si="22"/>
        <v>0</v>
      </c>
      <c r="O26" s="37">
        <f t="shared" si="22"/>
        <v>0</v>
      </c>
      <c r="P26" s="37">
        <f t="shared" si="22"/>
        <v>0</v>
      </c>
      <c r="Q26" s="37">
        <f t="shared" si="22"/>
        <v>0</v>
      </c>
      <c r="R26" s="37">
        <f t="shared" si="22"/>
        <v>0</v>
      </c>
      <c r="S26" s="37">
        <f t="shared" si="22"/>
        <v>0</v>
      </c>
      <c r="T26" s="37">
        <f t="shared" si="22"/>
        <v>0</v>
      </c>
      <c r="U26" s="37">
        <f t="shared" si="22"/>
        <v>0</v>
      </c>
      <c r="V26" s="37">
        <f t="shared" si="22"/>
        <v>0</v>
      </c>
      <c r="W26" s="37">
        <f t="shared" si="22"/>
        <v>0</v>
      </c>
      <c r="X26" s="37">
        <f t="shared" ref="X26" si="23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0</v>
      </c>
      <c r="D33" s="29">
        <f t="shared" ref="D33:W33" si="28">SUM(D34:D50)</f>
        <v>0</v>
      </c>
      <c r="E33" s="29">
        <f t="shared" si="28"/>
        <v>0</v>
      </c>
      <c r="F33" s="29">
        <f t="shared" si="28"/>
        <v>0</v>
      </c>
      <c r="G33" s="29">
        <f t="shared" si="28"/>
        <v>0</v>
      </c>
      <c r="H33" s="29">
        <f t="shared" si="28"/>
        <v>0</v>
      </c>
      <c r="I33" s="29">
        <f t="shared" si="28"/>
        <v>0</v>
      </c>
      <c r="J33" s="29">
        <f t="shared" si="28"/>
        <v>0</v>
      </c>
      <c r="K33" s="29">
        <f t="shared" si="28"/>
        <v>0</v>
      </c>
      <c r="L33" s="29">
        <f t="shared" si="28"/>
        <v>0</v>
      </c>
      <c r="M33" s="29">
        <f t="shared" si="28"/>
        <v>0</v>
      </c>
      <c r="N33" s="29">
        <f t="shared" si="28"/>
        <v>0</v>
      </c>
      <c r="O33" s="29">
        <f t="shared" si="28"/>
        <v>0</v>
      </c>
      <c r="P33" s="29">
        <f t="shared" si="28"/>
        <v>0</v>
      </c>
      <c r="Q33" s="29">
        <f t="shared" si="28"/>
        <v>0</v>
      </c>
      <c r="R33" s="29">
        <f t="shared" si="28"/>
        <v>0</v>
      </c>
      <c r="S33" s="29">
        <f t="shared" si="28"/>
        <v>0</v>
      </c>
      <c r="T33" s="29">
        <f t="shared" si="28"/>
        <v>0</v>
      </c>
      <c r="U33" s="29">
        <f t="shared" si="28"/>
        <v>0</v>
      </c>
      <c r="V33" s="29">
        <f t="shared" si="28"/>
        <v>0</v>
      </c>
      <c r="W33" s="29">
        <f t="shared" si="28"/>
        <v>0</v>
      </c>
      <c r="X33" s="29">
        <f t="shared" ref="X33" si="2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0</v>
      </c>
      <c r="G52" s="37">
        <f t="shared" si="31"/>
        <v>0</v>
      </c>
      <c r="H52" s="37">
        <f t="shared" si="31"/>
        <v>0</v>
      </c>
      <c r="I52" s="37">
        <f t="shared" si="31"/>
        <v>0</v>
      </c>
      <c r="J52" s="37">
        <f t="shared" si="31"/>
        <v>0</v>
      </c>
      <c r="K52" s="37">
        <f t="shared" si="31"/>
        <v>0</v>
      </c>
      <c r="L52" s="37">
        <f t="shared" si="31"/>
        <v>0</v>
      </c>
      <c r="M52" s="37">
        <f t="shared" si="31"/>
        <v>0</v>
      </c>
      <c r="N52" s="37">
        <f t="shared" si="31"/>
        <v>0</v>
      </c>
      <c r="O52" s="37">
        <f t="shared" si="31"/>
        <v>0</v>
      </c>
      <c r="P52" s="37">
        <f t="shared" si="31"/>
        <v>0</v>
      </c>
      <c r="Q52" s="37">
        <f t="shared" si="31"/>
        <v>0</v>
      </c>
      <c r="R52" s="37">
        <f t="shared" si="31"/>
        <v>0</v>
      </c>
      <c r="S52" s="37">
        <f t="shared" si="31"/>
        <v>0</v>
      </c>
      <c r="T52" s="37">
        <f t="shared" si="31"/>
        <v>0</v>
      </c>
      <c r="U52" s="37">
        <f t="shared" si="31"/>
        <v>0</v>
      </c>
      <c r="V52" s="37">
        <f t="shared" si="31"/>
        <v>0</v>
      </c>
      <c r="W52" s="37">
        <f t="shared" si="31"/>
        <v>0</v>
      </c>
      <c r="X52" s="37">
        <f t="shared" ref="X52" si="32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2794.1334193326447</v>
      </c>
      <c r="D76" s="40">
        <v>3040.8928689762915</v>
      </c>
      <c r="E76" s="40">
        <v>3221.7289727968573</v>
      </c>
      <c r="F76" s="40">
        <v>3282.0378195823077</v>
      </c>
      <c r="G76" s="40">
        <v>3431.5369036856209</v>
      </c>
      <c r="H76" s="40">
        <v>3594.4291982601253</v>
      </c>
      <c r="I76" s="40">
        <v>3961.0340099012001</v>
      </c>
      <c r="J76" s="40">
        <v>3820.6458482716876</v>
      </c>
      <c r="K76" s="40">
        <v>4138.5805587959567</v>
      </c>
      <c r="L76" s="40">
        <v>3767.3468867451234</v>
      </c>
      <c r="M76" s="40">
        <v>4112.0834775113153</v>
      </c>
      <c r="N76" s="40">
        <v>4042.851925315983</v>
      </c>
      <c r="O76" s="40">
        <v>3807.1952147796123</v>
      </c>
      <c r="P76" s="40">
        <v>4001.993383210809</v>
      </c>
      <c r="Q76" s="40">
        <v>4647.5103294719702</v>
      </c>
      <c r="R76" s="40">
        <v>4829.3365648437639</v>
      </c>
      <c r="S76" s="40">
        <v>4775.4020378084806</v>
      </c>
      <c r="T76" s="40">
        <v>4685.7720365907226</v>
      </c>
      <c r="U76" s="40">
        <v>4812.3415353656019</v>
      </c>
      <c r="V76" s="40">
        <v>4407.7621277565995</v>
      </c>
      <c r="W76" s="40">
        <v>4168.6476009079079</v>
      </c>
      <c r="X76" s="40">
        <v>4497.0830727665925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33:X33 C22:X22 C71:X71" formulaRange="1"/>
  </ignoredError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370</v>
      </c>
      <c r="B1" s="4" t="s">
        <v>375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4496.7569745768578</v>
      </c>
      <c r="D2" s="31">
        <f t="shared" si="0"/>
        <v>4554.9663751883409</v>
      </c>
      <c r="E2" s="31">
        <f t="shared" si="0"/>
        <v>3982.0758708875283</v>
      </c>
      <c r="F2" s="31">
        <f t="shared" si="0"/>
        <v>3990.3889580015293</v>
      </c>
      <c r="G2" s="31">
        <f t="shared" si="0"/>
        <v>3690.1077906577061</v>
      </c>
      <c r="H2" s="31">
        <f t="shared" si="0"/>
        <v>3794.6245932354686</v>
      </c>
      <c r="I2" s="31">
        <f t="shared" si="0"/>
        <v>3626.6123292092198</v>
      </c>
      <c r="J2" s="31">
        <f t="shared" si="0"/>
        <v>3461.811849479287</v>
      </c>
      <c r="K2" s="31">
        <f t="shared" si="0"/>
        <v>3256.699039268372</v>
      </c>
      <c r="L2" s="31">
        <f t="shared" si="0"/>
        <v>2895.117916865107</v>
      </c>
      <c r="M2" s="31">
        <f t="shared" si="0"/>
        <v>2857.6270673369131</v>
      </c>
      <c r="N2" s="31">
        <f t="shared" si="0"/>
        <v>3062.1641772127882</v>
      </c>
      <c r="O2" s="31">
        <f t="shared" si="0"/>
        <v>2841.7014720576694</v>
      </c>
      <c r="P2" s="31">
        <f t="shared" si="0"/>
        <v>2559.4639972745126</v>
      </c>
      <c r="Q2" s="31">
        <f t="shared" si="0"/>
        <v>2382.4717082290153</v>
      </c>
      <c r="R2" s="31">
        <f t="shared" si="0"/>
        <v>2241.1012894402152</v>
      </c>
      <c r="S2" s="31">
        <f t="shared" si="0"/>
        <v>2170.8390158158118</v>
      </c>
      <c r="T2" s="31">
        <f t="shared" si="0"/>
        <v>2082.7255178807395</v>
      </c>
      <c r="U2" s="31">
        <f t="shared" si="0"/>
        <v>1879.0671308919659</v>
      </c>
      <c r="V2" s="31">
        <f t="shared" si="0"/>
        <v>1676.1584471730271</v>
      </c>
      <c r="W2" s="31">
        <f t="shared" si="0"/>
        <v>1572.6238464553198</v>
      </c>
      <c r="X2" s="31">
        <f t="shared" ref="X2" si="1">SUM(X3,X17,X22,X25,X26,X51,X52,X71,X74,X75,X76)</f>
        <v>1550.9161571616037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2857.5283990685743</v>
      </c>
      <c r="D75" s="37">
        <v>2992.1619096848385</v>
      </c>
      <c r="E75" s="37">
        <v>2524.6990827213604</v>
      </c>
      <c r="F75" s="37">
        <v>2556.9495634823757</v>
      </c>
      <c r="G75" s="37">
        <v>2263.6005842831378</v>
      </c>
      <c r="H75" s="37">
        <v>2280.4484604551808</v>
      </c>
      <c r="I75" s="37">
        <v>2196.6444474509181</v>
      </c>
      <c r="J75" s="37">
        <v>1979.4926934517487</v>
      </c>
      <c r="K75" s="37">
        <v>1810.0158835329448</v>
      </c>
      <c r="L75" s="37">
        <v>1697.6196617357673</v>
      </c>
      <c r="M75" s="37">
        <v>1757.4355663443591</v>
      </c>
      <c r="N75" s="37">
        <v>1774.2357929844879</v>
      </c>
      <c r="O75" s="37">
        <v>1595.2547263901631</v>
      </c>
      <c r="P75" s="37">
        <v>1528.3319290665788</v>
      </c>
      <c r="Q75" s="37">
        <v>1423.779200211734</v>
      </c>
      <c r="R75" s="37">
        <v>1402.298903295158</v>
      </c>
      <c r="S75" s="37">
        <v>1392.0671069346961</v>
      </c>
      <c r="T75" s="37">
        <v>1270.8852586847051</v>
      </c>
      <c r="U75" s="37">
        <v>1150.2767659996161</v>
      </c>
      <c r="V75" s="37">
        <v>993.83235480924884</v>
      </c>
      <c r="W75" s="37">
        <v>959.26293489547083</v>
      </c>
      <c r="X75" s="37">
        <v>963.11556698752372</v>
      </c>
    </row>
    <row r="76" spans="1:24" ht="11.25" customHeight="1" x14ac:dyDescent="0.2">
      <c r="A76" s="38" t="s">
        <v>139</v>
      </c>
      <c r="B76" s="39" t="s">
        <v>140</v>
      </c>
      <c r="C76" s="40">
        <v>1639.228575508283</v>
      </c>
      <c r="D76" s="40">
        <v>1562.8044655035021</v>
      </c>
      <c r="E76" s="40">
        <v>1457.3767881661681</v>
      </c>
      <c r="F76" s="40">
        <v>1433.4393945191534</v>
      </c>
      <c r="G76" s="40">
        <v>1426.5072063745683</v>
      </c>
      <c r="H76" s="40">
        <v>1514.1761327802881</v>
      </c>
      <c r="I76" s="40">
        <v>1429.9678817583015</v>
      </c>
      <c r="J76" s="40">
        <v>1482.3191560275386</v>
      </c>
      <c r="K76" s="40">
        <v>1446.6831557354271</v>
      </c>
      <c r="L76" s="40">
        <v>1197.4982551293399</v>
      </c>
      <c r="M76" s="40">
        <v>1100.191500992554</v>
      </c>
      <c r="N76" s="40">
        <v>1287.9283842283003</v>
      </c>
      <c r="O76" s="40">
        <v>1246.4467456675063</v>
      </c>
      <c r="P76" s="40">
        <v>1031.1320682079336</v>
      </c>
      <c r="Q76" s="40">
        <v>958.69250801728128</v>
      </c>
      <c r="R76" s="40">
        <v>838.80238614505731</v>
      </c>
      <c r="S76" s="40">
        <v>778.77190888111579</v>
      </c>
      <c r="T76" s="40">
        <v>811.84025919603425</v>
      </c>
      <c r="U76" s="40">
        <v>728.79036489234988</v>
      </c>
      <c r="V76" s="40">
        <v>682.32609236377834</v>
      </c>
      <c r="W76" s="40">
        <v>613.36091155984889</v>
      </c>
      <c r="X76" s="40">
        <v>587.80059017407984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33:X33 C71:X71 C22:X22" formulaRange="1"/>
  </ignoredError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371</v>
      </c>
      <c r="B1" s="4" t="s">
        <v>376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1402.6225037689151</v>
      </c>
      <c r="D2" s="31">
        <f t="shared" si="0"/>
        <v>1187.99948326443</v>
      </c>
      <c r="E2" s="31">
        <f t="shared" si="0"/>
        <v>1031.7880196002213</v>
      </c>
      <c r="F2" s="31">
        <f t="shared" si="0"/>
        <v>909.89858785038393</v>
      </c>
      <c r="G2" s="31">
        <f t="shared" si="0"/>
        <v>811.92245956896954</v>
      </c>
      <c r="H2" s="31">
        <f t="shared" si="0"/>
        <v>628.24079147947077</v>
      </c>
      <c r="I2" s="31">
        <f t="shared" si="0"/>
        <v>524.00138229972652</v>
      </c>
      <c r="J2" s="31">
        <f t="shared" si="0"/>
        <v>450.04780525848383</v>
      </c>
      <c r="K2" s="31">
        <f t="shared" si="0"/>
        <v>507.45806315665135</v>
      </c>
      <c r="L2" s="31">
        <f t="shared" si="0"/>
        <v>468.56924626079291</v>
      </c>
      <c r="M2" s="31">
        <f t="shared" si="0"/>
        <v>455.23287733577803</v>
      </c>
      <c r="N2" s="31">
        <f t="shared" si="0"/>
        <v>398.01983900175475</v>
      </c>
      <c r="O2" s="31">
        <f t="shared" si="0"/>
        <v>373.02652898386913</v>
      </c>
      <c r="P2" s="31">
        <f t="shared" si="0"/>
        <v>350.09558598071294</v>
      </c>
      <c r="Q2" s="31">
        <f t="shared" si="0"/>
        <v>301.3091058931667</v>
      </c>
      <c r="R2" s="31">
        <f t="shared" si="0"/>
        <v>291.42904167474779</v>
      </c>
      <c r="S2" s="31">
        <f t="shared" si="0"/>
        <v>306.62876580821069</v>
      </c>
      <c r="T2" s="31">
        <f t="shared" si="0"/>
        <v>377.90003796189802</v>
      </c>
      <c r="U2" s="31">
        <f t="shared" si="0"/>
        <v>447.62701731938654</v>
      </c>
      <c r="V2" s="31">
        <f t="shared" si="0"/>
        <v>383.62310520794762</v>
      </c>
      <c r="W2" s="31">
        <f t="shared" si="0"/>
        <v>334.92657499274941</v>
      </c>
      <c r="X2" s="31">
        <f t="shared" ref="X2" si="1">SUM(X3,X17,X22,X25,X26,X51,X52,X71,X74,X75,X76)</f>
        <v>356.1416987046519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1402.6225037689151</v>
      </c>
      <c r="D75" s="37">
        <v>1187.99948326443</v>
      </c>
      <c r="E75" s="37">
        <v>1031.7880196002213</v>
      </c>
      <c r="F75" s="37">
        <v>909.89858785038393</v>
      </c>
      <c r="G75" s="37">
        <v>811.92245956896954</v>
      </c>
      <c r="H75" s="37">
        <v>628.24079147947077</v>
      </c>
      <c r="I75" s="37">
        <v>524.00138229972652</v>
      </c>
      <c r="J75" s="37">
        <v>450.04780525848383</v>
      </c>
      <c r="K75" s="37">
        <v>507.45806315665135</v>
      </c>
      <c r="L75" s="37">
        <v>468.56924626079291</v>
      </c>
      <c r="M75" s="37">
        <v>455.23287733577803</v>
      </c>
      <c r="N75" s="37">
        <v>398.01983900175475</v>
      </c>
      <c r="O75" s="37">
        <v>373.02652898386913</v>
      </c>
      <c r="P75" s="37">
        <v>350.09558598071294</v>
      </c>
      <c r="Q75" s="37">
        <v>301.3091058931667</v>
      </c>
      <c r="R75" s="37">
        <v>291.42904167474779</v>
      </c>
      <c r="S75" s="37">
        <v>306.62876580821069</v>
      </c>
      <c r="T75" s="37">
        <v>377.90003796189802</v>
      </c>
      <c r="U75" s="37">
        <v>447.62701731938654</v>
      </c>
      <c r="V75" s="37">
        <v>383.62310520794762</v>
      </c>
      <c r="W75" s="37">
        <v>334.92657499274941</v>
      </c>
      <c r="X75" s="37">
        <v>356.1416987046519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71 X22 X33 X71" formulaRange="1"/>
  </ignoredErrors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207</v>
      </c>
      <c r="B1" s="4" t="s">
        <v>302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208</v>
      </c>
      <c r="B1" s="4" t="s">
        <v>301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223</v>
      </c>
      <c r="B1" s="4" t="s">
        <v>300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23.473774720550299</v>
      </c>
      <c r="M2" s="31">
        <f t="shared" si="0"/>
        <v>30.96285468615649</v>
      </c>
      <c r="N2" s="31">
        <f t="shared" si="0"/>
        <v>18.744625967325881</v>
      </c>
      <c r="O2" s="31">
        <f t="shared" si="0"/>
        <v>23.3018056749785</v>
      </c>
      <c r="P2" s="31">
        <f t="shared" si="0"/>
        <v>30.18056749785039</v>
      </c>
      <c r="Q2" s="31">
        <f t="shared" si="0"/>
        <v>40.798194325021491</v>
      </c>
      <c r="R2" s="31">
        <f t="shared" si="0"/>
        <v>32.199140154772138</v>
      </c>
      <c r="S2" s="31">
        <f t="shared" si="0"/>
        <v>43.680137575236458</v>
      </c>
      <c r="T2" s="31">
        <f t="shared" si="0"/>
        <v>30.850214961306961</v>
      </c>
      <c r="U2" s="31">
        <f t="shared" si="0"/>
        <v>37.239896818572653</v>
      </c>
      <c r="V2" s="31">
        <f t="shared" si="0"/>
        <v>36.550214961306963</v>
      </c>
      <c r="W2" s="31">
        <f t="shared" si="0"/>
        <v>27.527343078245909</v>
      </c>
      <c r="X2" s="31">
        <f t="shared" ref="X2" si="1">SUM(X3,X17,X22,X25,X26,X51,X52,X71,X74,X75,X76)</f>
        <v>28.638607050730869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23.473774720550299</v>
      </c>
      <c r="M76" s="40">
        <v>30.96285468615649</v>
      </c>
      <c r="N76" s="40">
        <v>18.744625967325881</v>
      </c>
      <c r="O76" s="40">
        <v>23.3018056749785</v>
      </c>
      <c r="P76" s="40">
        <v>30.18056749785039</v>
      </c>
      <c r="Q76" s="40">
        <v>40.798194325021491</v>
      </c>
      <c r="R76" s="40">
        <v>32.199140154772138</v>
      </c>
      <c r="S76" s="40">
        <v>43.680137575236458</v>
      </c>
      <c r="T76" s="40">
        <v>30.850214961306961</v>
      </c>
      <c r="U76" s="40">
        <v>37.239896818572653</v>
      </c>
      <c r="V76" s="40">
        <v>36.550214961306963</v>
      </c>
      <c r="W76" s="40">
        <v>27.527343078245909</v>
      </c>
      <c r="X76" s="40">
        <v>28.638607050730869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160</v>
      </c>
      <c r="B1" s="4" t="s">
        <v>299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1214.5077386070507</v>
      </c>
      <c r="D2" s="31">
        <f t="shared" si="0"/>
        <v>1096.1070507308684</v>
      </c>
      <c r="E2" s="31">
        <f t="shared" si="0"/>
        <v>1449.8882201203783</v>
      </c>
      <c r="F2" s="31">
        <f t="shared" si="0"/>
        <v>1250.0945829750647</v>
      </c>
      <c r="G2" s="31">
        <f t="shared" si="0"/>
        <v>1298.3770421324161</v>
      </c>
      <c r="H2" s="31">
        <f t="shared" si="0"/>
        <v>1461.6358555460022</v>
      </c>
      <c r="I2" s="31">
        <f t="shared" si="0"/>
        <v>1396.1736887360273</v>
      </c>
      <c r="J2" s="31">
        <f t="shared" si="0"/>
        <v>1273.0674978503869</v>
      </c>
      <c r="K2" s="31">
        <f t="shared" si="0"/>
        <v>865.42132416165089</v>
      </c>
      <c r="L2" s="31">
        <f t="shared" si="0"/>
        <v>264.99896818572654</v>
      </c>
      <c r="M2" s="31">
        <f t="shared" si="0"/>
        <v>1.560619088564059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1015.926483233018</v>
      </c>
      <c r="D3" s="34">
        <f t="shared" si="2"/>
        <v>889.95915735167671</v>
      </c>
      <c r="E3" s="34">
        <f t="shared" si="2"/>
        <v>1175.2751504729149</v>
      </c>
      <c r="F3" s="34">
        <f t="shared" si="2"/>
        <v>1031.6723989681859</v>
      </c>
      <c r="G3" s="34">
        <f t="shared" si="2"/>
        <v>1054.9763542562339</v>
      </c>
      <c r="H3" s="34">
        <f t="shared" si="2"/>
        <v>1191.0210662080831</v>
      </c>
      <c r="I3" s="34">
        <f t="shared" si="2"/>
        <v>1127.4075666380049</v>
      </c>
      <c r="J3" s="34">
        <f t="shared" si="2"/>
        <v>1037.340928632846</v>
      </c>
      <c r="K3" s="34">
        <f t="shared" si="2"/>
        <v>716.75408426483227</v>
      </c>
      <c r="L3" s="34">
        <f t="shared" si="2"/>
        <v>214.67652622527939</v>
      </c>
      <c r="M3" s="34">
        <f t="shared" si="2"/>
        <v>1.2596732588134141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1015.926483233018</v>
      </c>
      <c r="D11" s="29">
        <f t="shared" si="8"/>
        <v>889.95915735167671</v>
      </c>
      <c r="E11" s="29">
        <f t="shared" si="8"/>
        <v>1175.2751504729149</v>
      </c>
      <c r="F11" s="29">
        <f t="shared" si="8"/>
        <v>1031.6723989681859</v>
      </c>
      <c r="G11" s="29">
        <f t="shared" si="8"/>
        <v>1054.9763542562339</v>
      </c>
      <c r="H11" s="29">
        <f t="shared" si="8"/>
        <v>1191.0210662080831</v>
      </c>
      <c r="I11" s="29">
        <f t="shared" si="8"/>
        <v>1127.4075666380049</v>
      </c>
      <c r="J11" s="29">
        <f t="shared" si="8"/>
        <v>1037.340928632846</v>
      </c>
      <c r="K11" s="29">
        <f t="shared" si="8"/>
        <v>716.75408426483227</v>
      </c>
      <c r="L11" s="29">
        <f t="shared" si="8"/>
        <v>214.67652622527939</v>
      </c>
      <c r="M11" s="29">
        <f t="shared" si="8"/>
        <v>1.2596732588134141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1015.926483233018</v>
      </c>
      <c r="D13" s="10">
        <v>889.95915735167671</v>
      </c>
      <c r="E13" s="10">
        <v>1175.2751504729149</v>
      </c>
      <c r="F13" s="10">
        <v>1031.6723989681859</v>
      </c>
      <c r="G13" s="10">
        <v>1054.9763542562339</v>
      </c>
      <c r="H13" s="10">
        <v>1191.0210662080831</v>
      </c>
      <c r="I13" s="10">
        <v>1127.4075666380049</v>
      </c>
      <c r="J13" s="10">
        <v>1037.340928632846</v>
      </c>
      <c r="K13" s="10">
        <v>716.75408426483227</v>
      </c>
      <c r="L13" s="10">
        <v>214.67652622527939</v>
      </c>
      <c r="M13" s="10">
        <v>1.2596732588134141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198.58125537403271</v>
      </c>
      <c r="D17" s="37">
        <f t="shared" si="10"/>
        <v>206.14789337919169</v>
      </c>
      <c r="E17" s="37">
        <f t="shared" si="10"/>
        <v>274.61306964746342</v>
      </c>
      <c r="F17" s="37">
        <f t="shared" si="10"/>
        <v>218.42218400687881</v>
      </c>
      <c r="G17" s="37">
        <f t="shared" si="10"/>
        <v>243.4006878761823</v>
      </c>
      <c r="H17" s="37">
        <f t="shared" si="10"/>
        <v>270.61478933791909</v>
      </c>
      <c r="I17" s="37">
        <f t="shared" si="10"/>
        <v>268.76612209802232</v>
      </c>
      <c r="J17" s="37">
        <f t="shared" si="10"/>
        <v>235.7265692175408</v>
      </c>
      <c r="K17" s="37">
        <f t="shared" si="10"/>
        <v>148.66723989681859</v>
      </c>
      <c r="L17" s="37">
        <f t="shared" si="10"/>
        <v>50.322441960447122</v>
      </c>
      <c r="M17" s="37">
        <f t="shared" si="10"/>
        <v>0.30094582975064488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198.58125537403271</v>
      </c>
      <c r="D19" s="10">
        <v>206.14789337919169</v>
      </c>
      <c r="E19" s="10">
        <v>274.61306964746342</v>
      </c>
      <c r="F19" s="10">
        <v>218.42218400687881</v>
      </c>
      <c r="G19" s="10">
        <v>243.4006878761823</v>
      </c>
      <c r="H19" s="10">
        <v>270.61478933791909</v>
      </c>
      <c r="I19" s="10">
        <v>268.76612209802232</v>
      </c>
      <c r="J19" s="10">
        <v>235.7265692175408</v>
      </c>
      <c r="K19" s="10">
        <v>148.66723989681859</v>
      </c>
      <c r="L19" s="10">
        <v>50.322441960447122</v>
      </c>
      <c r="M19" s="10">
        <v>0.30094582975064488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163</v>
      </c>
      <c r="B1" s="4" t="s">
        <v>298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406.08581255374031</v>
      </c>
      <c r="D2" s="31">
        <f t="shared" si="0"/>
        <v>487.79501289767842</v>
      </c>
      <c r="E2" s="31">
        <f t="shared" si="0"/>
        <v>588.13413585554599</v>
      </c>
      <c r="F2" s="31">
        <f t="shared" si="0"/>
        <v>596.44600171969046</v>
      </c>
      <c r="G2" s="31">
        <f t="shared" si="0"/>
        <v>633.27601031814265</v>
      </c>
      <c r="H2" s="31">
        <f t="shared" si="0"/>
        <v>592.6961306964746</v>
      </c>
      <c r="I2" s="31">
        <f t="shared" si="0"/>
        <v>548.89174548581252</v>
      </c>
      <c r="J2" s="31">
        <f t="shared" si="0"/>
        <v>561.43112639724848</v>
      </c>
      <c r="K2" s="31">
        <f t="shared" si="0"/>
        <v>403.53018056749778</v>
      </c>
      <c r="L2" s="31">
        <f t="shared" si="0"/>
        <v>213.48048151332759</v>
      </c>
      <c r="M2" s="31">
        <f t="shared" si="0"/>
        <v>223.2253654342218</v>
      </c>
      <c r="N2" s="31">
        <f t="shared" si="0"/>
        <v>178.22682717110919</v>
      </c>
      <c r="O2" s="31">
        <f t="shared" si="0"/>
        <v>212.54892519346521</v>
      </c>
      <c r="P2" s="31">
        <f t="shared" si="0"/>
        <v>226.37815993121231</v>
      </c>
      <c r="Q2" s="31">
        <f t="shared" si="0"/>
        <v>213.14608770421319</v>
      </c>
      <c r="R2" s="31">
        <f t="shared" si="0"/>
        <v>243.5033533963886</v>
      </c>
      <c r="S2" s="31">
        <f t="shared" si="0"/>
        <v>238.60705073086839</v>
      </c>
      <c r="T2" s="31">
        <f t="shared" si="0"/>
        <v>224.70404127257089</v>
      </c>
      <c r="U2" s="31">
        <f t="shared" si="0"/>
        <v>242.12527944969901</v>
      </c>
      <c r="V2" s="31">
        <f t="shared" si="0"/>
        <v>247.31238177128111</v>
      </c>
      <c r="W2" s="31">
        <f t="shared" si="0"/>
        <v>232.71418744625959</v>
      </c>
      <c r="X2" s="31">
        <f t="shared" ref="X2" si="1">SUM(X3,X17,X22,X25,X26,X51,X52,X71,X74,X75,X76)</f>
        <v>256.93138435081693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406.08581255374031</v>
      </c>
      <c r="D17" s="37">
        <f t="shared" si="10"/>
        <v>487.79501289767842</v>
      </c>
      <c r="E17" s="37">
        <f t="shared" si="10"/>
        <v>588.13413585554599</v>
      </c>
      <c r="F17" s="37">
        <f t="shared" si="10"/>
        <v>596.44600171969046</v>
      </c>
      <c r="G17" s="37">
        <f t="shared" si="10"/>
        <v>633.27601031814265</v>
      </c>
      <c r="H17" s="37">
        <f t="shared" si="10"/>
        <v>592.6961306964746</v>
      </c>
      <c r="I17" s="37">
        <f t="shared" si="10"/>
        <v>548.89174548581252</v>
      </c>
      <c r="J17" s="37">
        <f t="shared" si="10"/>
        <v>561.43112639724848</v>
      </c>
      <c r="K17" s="37">
        <f t="shared" si="10"/>
        <v>403.53018056749778</v>
      </c>
      <c r="L17" s="37">
        <f t="shared" si="10"/>
        <v>213.48048151332759</v>
      </c>
      <c r="M17" s="37">
        <f t="shared" si="10"/>
        <v>223.2253654342218</v>
      </c>
      <c r="N17" s="37">
        <f t="shared" si="10"/>
        <v>178.22682717110919</v>
      </c>
      <c r="O17" s="37">
        <f t="shared" si="10"/>
        <v>212.54892519346521</v>
      </c>
      <c r="P17" s="37">
        <f t="shared" si="10"/>
        <v>226.37815993121231</v>
      </c>
      <c r="Q17" s="37">
        <f t="shared" si="10"/>
        <v>213.14608770421319</v>
      </c>
      <c r="R17" s="37">
        <f t="shared" si="10"/>
        <v>243.5033533963886</v>
      </c>
      <c r="S17" s="37">
        <f t="shared" si="10"/>
        <v>238.60705073086839</v>
      </c>
      <c r="T17" s="37">
        <f t="shared" si="10"/>
        <v>224.70404127257089</v>
      </c>
      <c r="U17" s="37">
        <f t="shared" si="10"/>
        <v>242.12527944969901</v>
      </c>
      <c r="V17" s="37">
        <f t="shared" si="10"/>
        <v>247.31238177128111</v>
      </c>
      <c r="W17" s="37">
        <f t="shared" si="10"/>
        <v>232.71418744625959</v>
      </c>
      <c r="X17" s="37">
        <f t="shared" ref="X17" si="11">SUM(X18:X21)</f>
        <v>256.93138435081693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406.08581255374031</v>
      </c>
      <c r="D20" s="10">
        <v>487.79501289767842</v>
      </c>
      <c r="E20" s="10">
        <v>588.13413585554599</v>
      </c>
      <c r="F20" s="10">
        <v>596.44600171969046</v>
      </c>
      <c r="G20" s="10">
        <v>633.27601031814265</v>
      </c>
      <c r="H20" s="10">
        <v>592.6961306964746</v>
      </c>
      <c r="I20" s="10">
        <v>548.89174548581252</v>
      </c>
      <c r="J20" s="10">
        <v>561.43112639724848</v>
      </c>
      <c r="K20" s="10">
        <v>403.53018056749778</v>
      </c>
      <c r="L20" s="10">
        <v>213.48048151332759</v>
      </c>
      <c r="M20" s="10">
        <v>223.2253654342218</v>
      </c>
      <c r="N20" s="10">
        <v>178.22682717110919</v>
      </c>
      <c r="O20" s="10">
        <v>212.54892519346521</v>
      </c>
      <c r="P20" s="10">
        <v>226.37815993121231</v>
      </c>
      <c r="Q20" s="10">
        <v>213.14608770421319</v>
      </c>
      <c r="R20" s="10">
        <v>243.5033533963886</v>
      </c>
      <c r="S20" s="10">
        <v>238.60705073086839</v>
      </c>
      <c r="T20" s="10">
        <v>224.70404127257089</v>
      </c>
      <c r="U20" s="10">
        <v>242.12527944969901</v>
      </c>
      <c r="V20" s="10">
        <v>247.31238177128111</v>
      </c>
      <c r="W20" s="10">
        <v>232.71418744625959</v>
      </c>
      <c r="X20" s="10">
        <v>256.93138435081693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162</v>
      </c>
      <c r="B1" s="4" t="s">
        <v>297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211</v>
      </c>
      <c r="B1" s="4" t="s">
        <v>296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11736.583920894236</v>
      </c>
      <c r="D2" s="31">
        <f t="shared" si="0"/>
        <v>13116.685984522781</v>
      </c>
      <c r="E2" s="31">
        <f t="shared" si="0"/>
        <v>13695.067497850385</v>
      </c>
      <c r="F2" s="31">
        <f t="shared" si="0"/>
        <v>12522.425365434223</v>
      </c>
      <c r="G2" s="31">
        <f t="shared" si="0"/>
        <v>13647.083490971621</v>
      </c>
      <c r="H2" s="31">
        <f t="shared" si="0"/>
        <v>15685.514273430785</v>
      </c>
      <c r="I2" s="31">
        <f t="shared" si="0"/>
        <v>15386.137489251932</v>
      </c>
      <c r="J2" s="31">
        <f t="shared" si="0"/>
        <v>15300.235511607911</v>
      </c>
      <c r="K2" s="31">
        <f t="shared" si="0"/>
        <v>15572.100687876184</v>
      </c>
      <c r="L2" s="31">
        <f t="shared" si="0"/>
        <v>13655.797764402407</v>
      </c>
      <c r="M2" s="31">
        <f t="shared" si="0"/>
        <v>12644.225279449698</v>
      </c>
      <c r="N2" s="31">
        <f t="shared" si="0"/>
        <v>11997.015047291487</v>
      </c>
      <c r="O2" s="31">
        <f t="shared" si="0"/>
        <v>10984.781943250217</v>
      </c>
      <c r="P2" s="31">
        <f t="shared" si="0"/>
        <v>11060.350386930353</v>
      </c>
      <c r="Q2" s="31">
        <f t="shared" si="0"/>
        <v>12996.952880481513</v>
      </c>
      <c r="R2" s="31">
        <f t="shared" si="0"/>
        <v>12627.852192605331</v>
      </c>
      <c r="S2" s="31">
        <f t="shared" si="0"/>
        <v>12614.396388650041</v>
      </c>
      <c r="T2" s="31">
        <f t="shared" si="0"/>
        <v>12941.535941530523</v>
      </c>
      <c r="U2" s="31">
        <f t="shared" si="0"/>
        <v>13097.525279449696</v>
      </c>
      <c r="V2" s="31">
        <f t="shared" si="0"/>
        <v>13855.749097162512</v>
      </c>
      <c r="W2" s="31">
        <f t="shared" si="0"/>
        <v>12133.30249355116</v>
      </c>
      <c r="X2" s="31">
        <f t="shared" ref="X2" si="1">SUM(X3,X17,X22,X25,X26,X51,X52,X71,X74,X75,X76)</f>
        <v>11500.694153052449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TO_RPI_RO!C5+TO_RPI_BKFLOW!C5+TO_RPI_PT!C5+TO_RPI_IT!C5+TO_RPI_PPR!C5+TO_RPI_PIR!C5</f>
        <v>0</v>
      </c>
      <c r="D5" s="10">
        <f>TO_RPI_RO!D5+TO_RPI_BKFLOW!D5+TO_RPI_PT!D5+TO_RPI_IT!D5+TO_RPI_PPR!D5+TO_RPI_PIR!D5</f>
        <v>0</v>
      </c>
      <c r="E5" s="10">
        <f>TO_RPI_RO!E5+TO_RPI_BKFLOW!E5+TO_RPI_PT!E5+TO_RPI_IT!E5+TO_RPI_PPR!E5+TO_RPI_PIR!E5</f>
        <v>0</v>
      </c>
      <c r="F5" s="10">
        <f>TO_RPI_RO!F5+TO_RPI_BKFLOW!F5+TO_RPI_PT!F5+TO_RPI_IT!F5+TO_RPI_PPR!F5+TO_RPI_PIR!F5</f>
        <v>0</v>
      </c>
      <c r="G5" s="10">
        <f>TO_RPI_RO!G5+TO_RPI_BKFLOW!G5+TO_RPI_PT!G5+TO_RPI_IT!G5+TO_RPI_PPR!G5+TO_RPI_PIR!G5</f>
        <v>0</v>
      </c>
      <c r="H5" s="10">
        <f>TO_RPI_RO!H5+TO_RPI_BKFLOW!H5+TO_RPI_PT!H5+TO_RPI_IT!H5+TO_RPI_PPR!H5+TO_RPI_PIR!H5</f>
        <v>0</v>
      </c>
      <c r="I5" s="10">
        <f>TO_RPI_RO!I5+TO_RPI_BKFLOW!I5+TO_RPI_PT!I5+TO_RPI_IT!I5+TO_RPI_PPR!I5+TO_RPI_PIR!I5</f>
        <v>0</v>
      </c>
      <c r="J5" s="10">
        <f>TO_RPI_RO!J5+TO_RPI_BKFLOW!J5+TO_RPI_PT!J5+TO_RPI_IT!J5+TO_RPI_PPR!J5+TO_RPI_PIR!J5</f>
        <v>0</v>
      </c>
      <c r="K5" s="10">
        <f>TO_RPI_RO!K5+TO_RPI_BKFLOW!K5+TO_RPI_PT!K5+TO_RPI_IT!K5+TO_RPI_PPR!K5+TO_RPI_PIR!K5</f>
        <v>0</v>
      </c>
      <c r="L5" s="10">
        <f>TO_RPI_RO!L5+TO_RPI_BKFLOW!L5+TO_RPI_PT!L5+TO_RPI_IT!L5+TO_RPI_PPR!L5+TO_RPI_PIR!L5</f>
        <v>0</v>
      </c>
      <c r="M5" s="10">
        <f>TO_RPI_RO!M5+TO_RPI_BKFLOW!M5+TO_RPI_PT!M5+TO_RPI_IT!M5+TO_RPI_PPR!M5+TO_RPI_PIR!M5</f>
        <v>0</v>
      </c>
      <c r="N5" s="10">
        <f>TO_RPI_RO!N5+TO_RPI_BKFLOW!N5+TO_RPI_PT!N5+TO_RPI_IT!N5+TO_RPI_PPR!N5+TO_RPI_PIR!N5</f>
        <v>0</v>
      </c>
      <c r="O5" s="10">
        <f>TO_RPI_RO!O5+TO_RPI_BKFLOW!O5+TO_RPI_PT!O5+TO_RPI_IT!O5+TO_RPI_PPR!O5+TO_RPI_PIR!O5</f>
        <v>0</v>
      </c>
      <c r="P5" s="10">
        <f>TO_RPI_RO!P5+TO_RPI_BKFLOW!P5+TO_RPI_PT!P5+TO_RPI_IT!P5+TO_RPI_PPR!P5+TO_RPI_PIR!P5</f>
        <v>0</v>
      </c>
      <c r="Q5" s="10">
        <f>TO_RPI_RO!Q5+TO_RPI_BKFLOW!Q5+TO_RPI_PT!Q5+TO_RPI_IT!Q5+TO_RPI_PPR!Q5+TO_RPI_PIR!Q5</f>
        <v>0</v>
      </c>
      <c r="R5" s="10">
        <f>TO_RPI_RO!R5+TO_RPI_BKFLOW!R5+TO_RPI_PT!R5+TO_RPI_IT!R5+TO_RPI_PPR!R5+TO_RPI_PIR!R5</f>
        <v>0</v>
      </c>
      <c r="S5" s="10">
        <f>TO_RPI_RO!S5+TO_RPI_BKFLOW!S5+TO_RPI_PT!S5+TO_RPI_IT!S5+TO_RPI_PPR!S5+TO_RPI_PIR!S5</f>
        <v>0</v>
      </c>
      <c r="T5" s="10">
        <f>TO_RPI_RO!T5+TO_RPI_BKFLOW!T5+TO_RPI_PT!T5+TO_RPI_IT!T5+TO_RPI_PPR!T5+TO_RPI_PIR!T5</f>
        <v>0</v>
      </c>
      <c r="U5" s="10">
        <f>TO_RPI_RO!U5+TO_RPI_BKFLOW!U5+TO_RPI_PT!U5+TO_RPI_IT!U5+TO_RPI_PPR!U5+TO_RPI_PIR!U5</f>
        <v>0</v>
      </c>
      <c r="V5" s="10">
        <f>TO_RPI_RO!V5+TO_RPI_BKFLOW!V5+TO_RPI_PT!V5+TO_RPI_IT!V5+TO_RPI_PPR!V5+TO_RPI_PIR!V5</f>
        <v>0</v>
      </c>
      <c r="W5" s="10">
        <f>TO_RPI_RO!W5+TO_RPI_BKFLOW!W5+TO_RPI_PT!W5+TO_RPI_IT!W5+TO_RPI_PPR!W5+TO_RPI_PIR!W5</f>
        <v>0</v>
      </c>
      <c r="X5" s="10">
        <f>TO_RPI_RO!X5+TO_RPI_BKFLOW!X5+TO_RPI_PT!X5+TO_RPI_IT!X5+TO_RPI_PPR!X5+TO_RPI_PIR!X5</f>
        <v>0</v>
      </c>
    </row>
    <row r="6" spans="1:24" ht="11.25" customHeight="1" x14ac:dyDescent="0.2">
      <c r="A6" s="41" t="s">
        <v>7</v>
      </c>
      <c r="B6" s="9" t="s">
        <v>8</v>
      </c>
      <c r="C6" s="10">
        <f>TO_RPI_RO!C6+TO_RPI_BKFLOW!C6+TO_RPI_PT!C6+TO_RPI_IT!C6+TO_RPI_PPR!C6+TO_RPI_PIR!C6</f>
        <v>0</v>
      </c>
      <c r="D6" s="10">
        <f>TO_RPI_RO!D6+TO_RPI_BKFLOW!D6+TO_RPI_PT!D6+TO_RPI_IT!D6+TO_RPI_PPR!D6+TO_RPI_PIR!D6</f>
        <v>0</v>
      </c>
      <c r="E6" s="10">
        <f>TO_RPI_RO!E6+TO_RPI_BKFLOW!E6+TO_RPI_PT!E6+TO_RPI_IT!E6+TO_RPI_PPR!E6+TO_RPI_PIR!E6</f>
        <v>0</v>
      </c>
      <c r="F6" s="10">
        <f>TO_RPI_RO!F6+TO_RPI_BKFLOW!F6+TO_RPI_PT!F6+TO_RPI_IT!F6+TO_RPI_PPR!F6+TO_RPI_PIR!F6</f>
        <v>0</v>
      </c>
      <c r="G6" s="10">
        <f>TO_RPI_RO!G6+TO_RPI_BKFLOW!G6+TO_RPI_PT!G6+TO_RPI_IT!G6+TO_RPI_PPR!G6+TO_RPI_PIR!G6</f>
        <v>0</v>
      </c>
      <c r="H6" s="10">
        <f>TO_RPI_RO!H6+TO_RPI_BKFLOW!H6+TO_RPI_PT!H6+TO_RPI_IT!H6+TO_RPI_PPR!H6+TO_RPI_PIR!H6</f>
        <v>0</v>
      </c>
      <c r="I6" s="10">
        <f>TO_RPI_RO!I6+TO_RPI_BKFLOW!I6+TO_RPI_PT!I6+TO_RPI_IT!I6+TO_RPI_PPR!I6+TO_RPI_PIR!I6</f>
        <v>0</v>
      </c>
      <c r="J6" s="10">
        <f>TO_RPI_RO!J6+TO_RPI_BKFLOW!J6+TO_RPI_PT!J6+TO_RPI_IT!J6+TO_RPI_PPR!J6+TO_RPI_PIR!J6</f>
        <v>0</v>
      </c>
      <c r="K6" s="10">
        <f>TO_RPI_RO!K6+TO_RPI_BKFLOW!K6+TO_RPI_PT!K6+TO_RPI_IT!K6+TO_RPI_PPR!K6+TO_RPI_PIR!K6</f>
        <v>0</v>
      </c>
      <c r="L6" s="10">
        <f>TO_RPI_RO!L6+TO_RPI_BKFLOW!L6+TO_RPI_PT!L6+TO_RPI_IT!L6+TO_RPI_PPR!L6+TO_RPI_PIR!L6</f>
        <v>0</v>
      </c>
      <c r="M6" s="10">
        <f>TO_RPI_RO!M6+TO_RPI_BKFLOW!M6+TO_RPI_PT!M6+TO_RPI_IT!M6+TO_RPI_PPR!M6+TO_RPI_PIR!M6</f>
        <v>0</v>
      </c>
      <c r="N6" s="10">
        <f>TO_RPI_RO!N6+TO_RPI_BKFLOW!N6+TO_RPI_PT!N6+TO_RPI_IT!N6+TO_RPI_PPR!N6+TO_RPI_PIR!N6</f>
        <v>0</v>
      </c>
      <c r="O6" s="10">
        <f>TO_RPI_RO!O6+TO_RPI_BKFLOW!O6+TO_RPI_PT!O6+TO_RPI_IT!O6+TO_RPI_PPR!O6+TO_RPI_PIR!O6</f>
        <v>0</v>
      </c>
      <c r="P6" s="10">
        <f>TO_RPI_RO!P6+TO_RPI_BKFLOW!P6+TO_RPI_PT!P6+TO_RPI_IT!P6+TO_RPI_PPR!P6+TO_RPI_PIR!P6</f>
        <v>0</v>
      </c>
      <c r="Q6" s="10">
        <f>TO_RPI_RO!Q6+TO_RPI_BKFLOW!Q6+TO_RPI_PT!Q6+TO_RPI_IT!Q6+TO_RPI_PPR!Q6+TO_RPI_PIR!Q6</f>
        <v>0</v>
      </c>
      <c r="R6" s="10">
        <f>TO_RPI_RO!R6+TO_RPI_BKFLOW!R6+TO_RPI_PT!R6+TO_RPI_IT!R6+TO_RPI_PPR!R6+TO_RPI_PIR!R6</f>
        <v>0</v>
      </c>
      <c r="S6" s="10">
        <f>TO_RPI_RO!S6+TO_RPI_BKFLOW!S6+TO_RPI_PT!S6+TO_RPI_IT!S6+TO_RPI_PPR!S6+TO_RPI_PIR!S6</f>
        <v>0</v>
      </c>
      <c r="T6" s="10">
        <f>TO_RPI_RO!T6+TO_RPI_BKFLOW!T6+TO_RPI_PT!T6+TO_RPI_IT!T6+TO_RPI_PPR!T6+TO_RPI_PIR!T6</f>
        <v>0</v>
      </c>
      <c r="U6" s="10">
        <f>TO_RPI_RO!U6+TO_RPI_BKFLOW!U6+TO_RPI_PT!U6+TO_RPI_IT!U6+TO_RPI_PPR!U6+TO_RPI_PIR!U6</f>
        <v>0</v>
      </c>
      <c r="V6" s="10">
        <f>TO_RPI_RO!V6+TO_RPI_BKFLOW!V6+TO_RPI_PT!V6+TO_RPI_IT!V6+TO_RPI_PPR!V6+TO_RPI_PIR!V6</f>
        <v>0</v>
      </c>
      <c r="W6" s="10">
        <f>TO_RPI_RO!W6+TO_RPI_BKFLOW!W6+TO_RPI_PT!W6+TO_RPI_IT!W6+TO_RPI_PPR!W6+TO_RPI_PIR!W6</f>
        <v>0</v>
      </c>
      <c r="X6" s="10">
        <f>TO_RPI_RO!X6+TO_RPI_BKFLOW!X6+TO_RPI_PT!X6+TO_RPI_IT!X6+TO_RPI_PPR!X6+TO_RPI_PIR!X6</f>
        <v>0</v>
      </c>
    </row>
    <row r="7" spans="1:24" ht="11.25" customHeight="1" x14ac:dyDescent="0.2">
      <c r="A7" s="41" t="s">
        <v>9</v>
      </c>
      <c r="B7" s="9" t="s">
        <v>10</v>
      </c>
      <c r="C7" s="10">
        <f>TO_RPI_RO!C7+TO_RPI_BKFLOW!C7+TO_RPI_PT!C7+TO_RPI_IT!C7+TO_RPI_PPR!C7+TO_RPI_PIR!C7</f>
        <v>0</v>
      </c>
      <c r="D7" s="10">
        <f>TO_RPI_RO!D7+TO_RPI_BKFLOW!D7+TO_RPI_PT!D7+TO_RPI_IT!D7+TO_RPI_PPR!D7+TO_RPI_PIR!D7</f>
        <v>0</v>
      </c>
      <c r="E7" s="10">
        <f>TO_RPI_RO!E7+TO_RPI_BKFLOW!E7+TO_RPI_PT!E7+TO_RPI_IT!E7+TO_RPI_PPR!E7+TO_RPI_PIR!E7</f>
        <v>0</v>
      </c>
      <c r="F7" s="10">
        <f>TO_RPI_RO!F7+TO_RPI_BKFLOW!F7+TO_RPI_PT!F7+TO_RPI_IT!F7+TO_RPI_PPR!F7+TO_RPI_PIR!F7</f>
        <v>0</v>
      </c>
      <c r="G7" s="10">
        <f>TO_RPI_RO!G7+TO_RPI_BKFLOW!G7+TO_RPI_PT!G7+TO_RPI_IT!G7+TO_RPI_PPR!G7+TO_RPI_PIR!G7</f>
        <v>0</v>
      </c>
      <c r="H7" s="10">
        <f>TO_RPI_RO!H7+TO_RPI_BKFLOW!H7+TO_RPI_PT!H7+TO_RPI_IT!H7+TO_RPI_PPR!H7+TO_RPI_PIR!H7</f>
        <v>0</v>
      </c>
      <c r="I7" s="10">
        <f>TO_RPI_RO!I7+TO_RPI_BKFLOW!I7+TO_RPI_PT!I7+TO_RPI_IT!I7+TO_RPI_PPR!I7+TO_RPI_PIR!I7</f>
        <v>0</v>
      </c>
      <c r="J7" s="10">
        <f>TO_RPI_RO!J7+TO_RPI_BKFLOW!J7+TO_RPI_PT!J7+TO_RPI_IT!J7+TO_RPI_PPR!J7+TO_RPI_PIR!J7</f>
        <v>0</v>
      </c>
      <c r="K7" s="10">
        <f>TO_RPI_RO!K7+TO_RPI_BKFLOW!K7+TO_RPI_PT!K7+TO_RPI_IT!K7+TO_RPI_PPR!K7+TO_RPI_PIR!K7</f>
        <v>0</v>
      </c>
      <c r="L7" s="10">
        <f>TO_RPI_RO!L7+TO_RPI_BKFLOW!L7+TO_RPI_PT!L7+TO_RPI_IT!L7+TO_RPI_PPR!L7+TO_RPI_PIR!L7</f>
        <v>0</v>
      </c>
      <c r="M7" s="10">
        <f>TO_RPI_RO!M7+TO_RPI_BKFLOW!M7+TO_RPI_PT!M7+TO_RPI_IT!M7+TO_RPI_PPR!M7+TO_RPI_PIR!M7</f>
        <v>0</v>
      </c>
      <c r="N7" s="10">
        <f>TO_RPI_RO!N7+TO_RPI_BKFLOW!N7+TO_RPI_PT!N7+TO_RPI_IT!N7+TO_RPI_PPR!N7+TO_RPI_PIR!N7</f>
        <v>0</v>
      </c>
      <c r="O7" s="10">
        <f>TO_RPI_RO!O7+TO_RPI_BKFLOW!O7+TO_RPI_PT!O7+TO_RPI_IT!O7+TO_RPI_PPR!O7+TO_RPI_PIR!O7</f>
        <v>0</v>
      </c>
      <c r="P7" s="10">
        <f>TO_RPI_RO!P7+TO_RPI_BKFLOW!P7+TO_RPI_PT!P7+TO_RPI_IT!P7+TO_RPI_PPR!P7+TO_RPI_PIR!P7</f>
        <v>0</v>
      </c>
      <c r="Q7" s="10">
        <f>TO_RPI_RO!Q7+TO_RPI_BKFLOW!Q7+TO_RPI_PT!Q7+TO_RPI_IT!Q7+TO_RPI_PPR!Q7+TO_RPI_PIR!Q7</f>
        <v>0</v>
      </c>
      <c r="R7" s="10">
        <f>TO_RPI_RO!R7+TO_RPI_BKFLOW!R7+TO_RPI_PT!R7+TO_RPI_IT!R7+TO_RPI_PPR!R7+TO_RPI_PIR!R7</f>
        <v>0</v>
      </c>
      <c r="S7" s="10">
        <f>TO_RPI_RO!S7+TO_RPI_BKFLOW!S7+TO_RPI_PT!S7+TO_RPI_IT!S7+TO_RPI_PPR!S7+TO_RPI_PIR!S7</f>
        <v>0</v>
      </c>
      <c r="T7" s="10">
        <f>TO_RPI_RO!T7+TO_RPI_BKFLOW!T7+TO_RPI_PT!T7+TO_RPI_IT!T7+TO_RPI_PPR!T7+TO_RPI_PIR!T7</f>
        <v>0</v>
      </c>
      <c r="U7" s="10">
        <f>TO_RPI_RO!U7+TO_RPI_BKFLOW!U7+TO_RPI_PT!U7+TO_RPI_IT!U7+TO_RPI_PPR!U7+TO_RPI_PIR!U7</f>
        <v>0</v>
      </c>
      <c r="V7" s="10">
        <f>TO_RPI_RO!V7+TO_RPI_BKFLOW!V7+TO_RPI_PT!V7+TO_RPI_IT!V7+TO_RPI_PPR!V7+TO_RPI_PIR!V7</f>
        <v>0</v>
      </c>
      <c r="W7" s="10">
        <f>TO_RPI_RO!W7+TO_RPI_BKFLOW!W7+TO_RPI_PT!W7+TO_RPI_IT!W7+TO_RPI_PPR!W7+TO_RPI_PIR!W7</f>
        <v>0</v>
      </c>
      <c r="X7" s="10">
        <f>TO_RPI_RO!X7+TO_RPI_BKFLOW!X7+TO_RPI_PT!X7+TO_RPI_IT!X7+TO_RPI_PPR!X7+TO_RPI_PIR!X7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TO_RPI_RO!C9+TO_RPI_BKFLOW!C9+TO_RPI_PT!C9+TO_RPI_IT!C9+TO_RPI_PPR!C9+TO_RPI_PIR!C9</f>
        <v>0</v>
      </c>
      <c r="D9" s="10">
        <f>TO_RPI_RO!D9+TO_RPI_BKFLOW!D9+TO_RPI_PT!D9+TO_RPI_IT!D9+TO_RPI_PPR!D9+TO_RPI_PIR!D9</f>
        <v>0</v>
      </c>
      <c r="E9" s="10">
        <f>TO_RPI_RO!E9+TO_RPI_BKFLOW!E9+TO_RPI_PT!E9+TO_RPI_IT!E9+TO_RPI_PPR!E9+TO_RPI_PIR!E9</f>
        <v>0</v>
      </c>
      <c r="F9" s="10">
        <f>TO_RPI_RO!F9+TO_RPI_BKFLOW!F9+TO_RPI_PT!F9+TO_RPI_IT!F9+TO_RPI_PPR!F9+TO_RPI_PIR!F9</f>
        <v>0</v>
      </c>
      <c r="G9" s="10">
        <f>TO_RPI_RO!G9+TO_RPI_BKFLOW!G9+TO_RPI_PT!G9+TO_RPI_IT!G9+TO_RPI_PPR!G9+TO_RPI_PIR!G9</f>
        <v>0</v>
      </c>
      <c r="H9" s="10">
        <f>TO_RPI_RO!H9+TO_RPI_BKFLOW!H9+TO_RPI_PT!H9+TO_RPI_IT!H9+TO_RPI_PPR!H9+TO_RPI_PIR!H9</f>
        <v>0</v>
      </c>
      <c r="I9" s="10">
        <f>TO_RPI_RO!I9+TO_RPI_BKFLOW!I9+TO_RPI_PT!I9+TO_RPI_IT!I9+TO_RPI_PPR!I9+TO_RPI_PIR!I9</f>
        <v>0</v>
      </c>
      <c r="J9" s="10">
        <f>TO_RPI_RO!J9+TO_RPI_BKFLOW!J9+TO_RPI_PT!J9+TO_RPI_IT!J9+TO_RPI_PPR!J9+TO_RPI_PIR!J9</f>
        <v>0</v>
      </c>
      <c r="K9" s="10">
        <f>TO_RPI_RO!K9+TO_RPI_BKFLOW!K9+TO_RPI_PT!K9+TO_RPI_IT!K9+TO_RPI_PPR!K9+TO_RPI_PIR!K9</f>
        <v>0</v>
      </c>
      <c r="L9" s="10">
        <f>TO_RPI_RO!L9+TO_RPI_BKFLOW!L9+TO_RPI_PT!L9+TO_RPI_IT!L9+TO_RPI_PPR!L9+TO_RPI_PIR!L9</f>
        <v>0</v>
      </c>
      <c r="M9" s="10">
        <f>TO_RPI_RO!M9+TO_RPI_BKFLOW!M9+TO_RPI_PT!M9+TO_RPI_IT!M9+TO_RPI_PPR!M9+TO_RPI_PIR!M9</f>
        <v>0</v>
      </c>
      <c r="N9" s="10">
        <f>TO_RPI_RO!N9+TO_RPI_BKFLOW!N9+TO_RPI_PT!N9+TO_RPI_IT!N9+TO_RPI_PPR!N9+TO_RPI_PIR!N9</f>
        <v>0</v>
      </c>
      <c r="O9" s="10">
        <f>TO_RPI_RO!O9+TO_RPI_BKFLOW!O9+TO_RPI_PT!O9+TO_RPI_IT!O9+TO_RPI_PPR!O9+TO_RPI_PIR!O9</f>
        <v>0</v>
      </c>
      <c r="P9" s="10">
        <f>TO_RPI_RO!P9+TO_RPI_BKFLOW!P9+TO_RPI_PT!P9+TO_RPI_IT!P9+TO_RPI_PPR!P9+TO_RPI_PIR!P9</f>
        <v>0</v>
      </c>
      <c r="Q9" s="10">
        <f>TO_RPI_RO!Q9+TO_RPI_BKFLOW!Q9+TO_RPI_PT!Q9+TO_RPI_IT!Q9+TO_RPI_PPR!Q9+TO_RPI_PIR!Q9</f>
        <v>0</v>
      </c>
      <c r="R9" s="10">
        <f>TO_RPI_RO!R9+TO_RPI_BKFLOW!R9+TO_RPI_PT!R9+TO_RPI_IT!R9+TO_RPI_PPR!R9+TO_RPI_PIR!R9</f>
        <v>0</v>
      </c>
      <c r="S9" s="10">
        <f>TO_RPI_RO!S9+TO_RPI_BKFLOW!S9+TO_RPI_PT!S9+TO_RPI_IT!S9+TO_RPI_PPR!S9+TO_RPI_PIR!S9</f>
        <v>0</v>
      </c>
      <c r="T9" s="10">
        <f>TO_RPI_RO!T9+TO_RPI_BKFLOW!T9+TO_RPI_PT!T9+TO_RPI_IT!T9+TO_RPI_PPR!T9+TO_RPI_PIR!T9</f>
        <v>0</v>
      </c>
      <c r="U9" s="10">
        <f>TO_RPI_RO!U9+TO_RPI_BKFLOW!U9+TO_RPI_PT!U9+TO_RPI_IT!U9+TO_RPI_PPR!U9+TO_RPI_PIR!U9</f>
        <v>0</v>
      </c>
      <c r="V9" s="10">
        <f>TO_RPI_RO!V9+TO_RPI_BKFLOW!V9+TO_RPI_PT!V9+TO_RPI_IT!V9+TO_RPI_PPR!V9+TO_RPI_PIR!V9</f>
        <v>0</v>
      </c>
      <c r="W9" s="10">
        <f>TO_RPI_RO!W9+TO_RPI_BKFLOW!W9+TO_RPI_PT!W9+TO_RPI_IT!W9+TO_RPI_PPR!W9+TO_RPI_PIR!W9</f>
        <v>0</v>
      </c>
      <c r="X9" s="10">
        <f>TO_RPI_RO!X9+TO_RPI_BKFLOW!X9+TO_RPI_PT!X9+TO_RPI_IT!X9+TO_RPI_PPR!X9+TO_RPI_PIR!X9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TO_RPI_RO!C10+TO_RPI_BKFLOW!C10+TO_RPI_PT!C10+TO_RPI_IT!C10+TO_RPI_PPR!C10+TO_RPI_PIR!C10</f>
        <v>0</v>
      </c>
      <c r="D10" s="10">
        <f>TO_RPI_RO!D10+TO_RPI_BKFLOW!D10+TO_RPI_PT!D10+TO_RPI_IT!D10+TO_RPI_PPR!D10+TO_RPI_PIR!D10</f>
        <v>0</v>
      </c>
      <c r="E10" s="10">
        <f>TO_RPI_RO!E10+TO_RPI_BKFLOW!E10+TO_RPI_PT!E10+TO_RPI_IT!E10+TO_RPI_PPR!E10+TO_RPI_PIR!E10</f>
        <v>0</v>
      </c>
      <c r="F10" s="10">
        <f>TO_RPI_RO!F10+TO_RPI_BKFLOW!F10+TO_RPI_PT!F10+TO_RPI_IT!F10+TO_RPI_PPR!F10+TO_RPI_PIR!F10</f>
        <v>0</v>
      </c>
      <c r="G10" s="10">
        <f>TO_RPI_RO!G10+TO_RPI_BKFLOW!G10+TO_RPI_PT!G10+TO_RPI_IT!G10+TO_RPI_PPR!G10+TO_RPI_PIR!G10</f>
        <v>0</v>
      </c>
      <c r="H10" s="10">
        <f>TO_RPI_RO!H10+TO_RPI_BKFLOW!H10+TO_RPI_PT!H10+TO_RPI_IT!H10+TO_RPI_PPR!H10+TO_RPI_PIR!H10</f>
        <v>0</v>
      </c>
      <c r="I10" s="10">
        <f>TO_RPI_RO!I10+TO_RPI_BKFLOW!I10+TO_RPI_PT!I10+TO_RPI_IT!I10+TO_RPI_PPR!I10+TO_RPI_PIR!I10</f>
        <v>0</v>
      </c>
      <c r="J10" s="10">
        <f>TO_RPI_RO!J10+TO_RPI_BKFLOW!J10+TO_RPI_PT!J10+TO_RPI_IT!J10+TO_RPI_PPR!J10+TO_RPI_PIR!J10</f>
        <v>0</v>
      </c>
      <c r="K10" s="10">
        <f>TO_RPI_RO!K10+TO_RPI_BKFLOW!K10+TO_RPI_PT!K10+TO_RPI_IT!K10+TO_RPI_PPR!K10+TO_RPI_PIR!K10</f>
        <v>0</v>
      </c>
      <c r="L10" s="10">
        <f>TO_RPI_RO!L10+TO_RPI_BKFLOW!L10+TO_RPI_PT!L10+TO_RPI_IT!L10+TO_RPI_PPR!L10+TO_RPI_PIR!L10</f>
        <v>0</v>
      </c>
      <c r="M10" s="10">
        <f>TO_RPI_RO!M10+TO_RPI_BKFLOW!M10+TO_RPI_PT!M10+TO_RPI_IT!M10+TO_RPI_PPR!M10+TO_RPI_PIR!M10</f>
        <v>0</v>
      </c>
      <c r="N10" s="10">
        <f>TO_RPI_RO!N10+TO_RPI_BKFLOW!N10+TO_RPI_PT!N10+TO_RPI_IT!N10+TO_RPI_PPR!N10+TO_RPI_PIR!N10</f>
        <v>0</v>
      </c>
      <c r="O10" s="10">
        <f>TO_RPI_RO!O10+TO_RPI_BKFLOW!O10+TO_RPI_PT!O10+TO_RPI_IT!O10+TO_RPI_PPR!O10+TO_RPI_PIR!O10</f>
        <v>0</v>
      </c>
      <c r="P10" s="10">
        <f>TO_RPI_RO!P10+TO_RPI_BKFLOW!P10+TO_RPI_PT!P10+TO_RPI_IT!P10+TO_RPI_PPR!P10+TO_RPI_PIR!P10</f>
        <v>0</v>
      </c>
      <c r="Q10" s="10">
        <f>TO_RPI_RO!Q10+TO_RPI_BKFLOW!Q10+TO_RPI_PT!Q10+TO_RPI_IT!Q10+TO_RPI_PPR!Q10+TO_RPI_PIR!Q10</f>
        <v>0</v>
      </c>
      <c r="R10" s="10">
        <f>TO_RPI_RO!R10+TO_RPI_BKFLOW!R10+TO_RPI_PT!R10+TO_RPI_IT!R10+TO_RPI_PPR!R10+TO_RPI_PIR!R10</f>
        <v>0</v>
      </c>
      <c r="S10" s="10">
        <f>TO_RPI_RO!S10+TO_RPI_BKFLOW!S10+TO_RPI_PT!S10+TO_RPI_IT!S10+TO_RPI_PPR!S10+TO_RPI_PIR!S10</f>
        <v>0</v>
      </c>
      <c r="T10" s="10">
        <f>TO_RPI_RO!T10+TO_RPI_BKFLOW!T10+TO_RPI_PT!T10+TO_RPI_IT!T10+TO_RPI_PPR!T10+TO_RPI_PIR!T10</f>
        <v>0</v>
      </c>
      <c r="U10" s="10">
        <f>TO_RPI_RO!U10+TO_RPI_BKFLOW!U10+TO_RPI_PT!U10+TO_RPI_IT!U10+TO_RPI_PPR!U10+TO_RPI_PIR!U10</f>
        <v>0</v>
      </c>
      <c r="V10" s="10">
        <f>TO_RPI_RO!V10+TO_RPI_BKFLOW!V10+TO_RPI_PT!V10+TO_RPI_IT!V10+TO_RPI_PPR!V10+TO_RPI_PIR!V10</f>
        <v>0</v>
      </c>
      <c r="W10" s="10">
        <f>TO_RPI_RO!W10+TO_RPI_BKFLOW!W10+TO_RPI_PT!W10+TO_RPI_IT!W10+TO_RPI_PPR!W10+TO_RPI_PIR!W10</f>
        <v>0</v>
      </c>
      <c r="X10" s="10">
        <f>TO_RPI_RO!X10+TO_RPI_BKFLOW!X10+TO_RPI_PT!X10+TO_RPI_IT!X10+TO_RPI_PPR!X10+TO_RPI_PIR!X10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TO_RPI_RO!C12+TO_RPI_BKFLOW!C12+TO_RPI_PT!C12+TO_RPI_IT!C12+TO_RPI_PPR!C12+TO_RPI_PIR!C12</f>
        <v>0</v>
      </c>
      <c r="D12" s="10">
        <f>TO_RPI_RO!D12+TO_RPI_BKFLOW!D12+TO_RPI_PT!D12+TO_RPI_IT!D12+TO_RPI_PPR!D12+TO_RPI_PIR!D12</f>
        <v>0</v>
      </c>
      <c r="E12" s="10">
        <f>TO_RPI_RO!E12+TO_RPI_BKFLOW!E12+TO_RPI_PT!E12+TO_RPI_IT!E12+TO_RPI_PPR!E12+TO_RPI_PIR!E12</f>
        <v>0</v>
      </c>
      <c r="F12" s="10">
        <f>TO_RPI_RO!F12+TO_RPI_BKFLOW!F12+TO_RPI_PT!F12+TO_RPI_IT!F12+TO_RPI_PPR!F12+TO_RPI_PIR!F12</f>
        <v>0</v>
      </c>
      <c r="G12" s="10">
        <f>TO_RPI_RO!G12+TO_RPI_BKFLOW!G12+TO_RPI_PT!G12+TO_RPI_IT!G12+TO_RPI_PPR!G12+TO_RPI_PIR!G12</f>
        <v>0</v>
      </c>
      <c r="H12" s="10">
        <f>TO_RPI_RO!H12+TO_RPI_BKFLOW!H12+TO_RPI_PT!H12+TO_RPI_IT!H12+TO_RPI_PPR!H12+TO_RPI_PIR!H12</f>
        <v>0</v>
      </c>
      <c r="I12" s="10">
        <f>TO_RPI_RO!I12+TO_RPI_BKFLOW!I12+TO_RPI_PT!I12+TO_RPI_IT!I12+TO_RPI_PPR!I12+TO_RPI_PIR!I12</f>
        <v>0</v>
      </c>
      <c r="J12" s="10">
        <f>TO_RPI_RO!J12+TO_RPI_BKFLOW!J12+TO_RPI_PT!J12+TO_RPI_IT!J12+TO_RPI_PPR!J12+TO_RPI_PIR!J12</f>
        <v>0</v>
      </c>
      <c r="K12" s="10">
        <f>TO_RPI_RO!K12+TO_RPI_BKFLOW!K12+TO_RPI_PT!K12+TO_RPI_IT!K12+TO_RPI_PPR!K12+TO_RPI_PIR!K12</f>
        <v>0</v>
      </c>
      <c r="L12" s="10">
        <f>TO_RPI_RO!L12+TO_RPI_BKFLOW!L12+TO_RPI_PT!L12+TO_RPI_IT!L12+TO_RPI_PPR!L12+TO_RPI_PIR!L12</f>
        <v>0</v>
      </c>
      <c r="M12" s="10">
        <f>TO_RPI_RO!M12+TO_RPI_BKFLOW!M12+TO_RPI_PT!M12+TO_RPI_IT!M12+TO_RPI_PPR!M12+TO_RPI_PIR!M12</f>
        <v>0</v>
      </c>
      <c r="N12" s="10">
        <f>TO_RPI_RO!N12+TO_RPI_BKFLOW!N12+TO_RPI_PT!N12+TO_RPI_IT!N12+TO_RPI_PPR!N12+TO_RPI_PIR!N12</f>
        <v>0</v>
      </c>
      <c r="O12" s="10">
        <f>TO_RPI_RO!O12+TO_RPI_BKFLOW!O12+TO_RPI_PT!O12+TO_RPI_IT!O12+TO_RPI_PPR!O12+TO_RPI_PIR!O12</f>
        <v>0</v>
      </c>
      <c r="P12" s="10">
        <f>TO_RPI_RO!P12+TO_RPI_BKFLOW!P12+TO_RPI_PT!P12+TO_RPI_IT!P12+TO_RPI_PPR!P12+TO_RPI_PIR!P12</f>
        <v>0</v>
      </c>
      <c r="Q12" s="10">
        <f>TO_RPI_RO!Q12+TO_RPI_BKFLOW!Q12+TO_RPI_PT!Q12+TO_RPI_IT!Q12+TO_RPI_PPR!Q12+TO_RPI_PIR!Q12</f>
        <v>0</v>
      </c>
      <c r="R12" s="10">
        <f>TO_RPI_RO!R12+TO_RPI_BKFLOW!R12+TO_RPI_PT!R12+TO_RPI_IT!R12+TO_RPI_PPR!R12+TO_RPI_PIR!R12</f>
        <v>0</v>
      </c>
      <c r="S12" s="10">
        <f>TO_RPI_RO!S12+TO_RPI_BKFLOW!S12+TO_RPI_PT!S12+TO_RPI_IT!S12+TO_RPI_PPR!S12+TO_RPI_PIR!S12</f>
        <v>0</v>
      </c>
      <c r="T12" s="10">
        <f>TO_RPI_RO!T12+TO_RPI_BKFLOW!T12+TO_RPI_PT!T12+TO_RPI_IT!T12+TO_RPI_PPR!T12+TO_RPI_PIR!T12</f>
        <v>0</v>
      </c>
      <c r="U12" s="10">
        <f>TO_RPI_RO!U12+TO_RPI_BKFLOW!U12+TO_RPI_PT!U12+TO_RPI_IT!U12+TO_RPI_PPR!U12+TO_RPI_PIR!U12</f>
        <v>0</v>
      </c>
      <c r="V12" s="10">
        <f>TO_RPI_RO!V12+TO_RPI_BKFLOW!V12+TO_RPI_PT!V12+TO_RPI_IT!V12+TO_RPI_PPR!V12+TO_RPI_PIR!V12</f>
        <v>0</v>
      </c>
      <c r="W12" s="10">
        <f>TO_RPI_RO!W12+TO_RPI_BKFLOW!W12+TO_RPI_PT!W12+TO_RPI_IT!W12+TO_RPI_PPR!W12+TO_RPI_PIR!W12</f>
        <v>0</v>
      </c>
      <c r="X12" s="10">
        <f>TO_RPI_RO!X12+TO_RPI_BKFLOW!X12+TO_RPI_PT!X12+TO_RPI_IT!X12+TO_RPI_PPR!X12+TO_RPI_PIR!X12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TO_RPI_RO!C13+TO_RPI_BKFLOW!C13+TO_RPI_PT!C13+TO_RPI_IT!C13+TO_RPI_PPR!C13+TO_RPI_PIR!C13</f>
        <v>0</v>
      </c>
      <c r="D13" s="10">
        <f>TO_RPI_RO!D13+TO_RPI_BKFLOW!D13+TO_RPI_PT!D13+TO_RPI_IT!D13+TO_RPI_PPR!D13+TO_RPI_PIR!D13</f>
        <v>0</v>
      </c>
      <c r="E13" s="10">
        <f>TO_RPI_RO!E13+TO_RPI_BKFLOW!E13+TO_RPI_PT!E13+TO_RPI_IT!E13+TO_RPI_PPR!E13+TO_RPI_PIR!E13</f>
        <v>0</v>
      </c>
      <c r="F13" s="10">
        <f>TO_RPI_RO!F13+TO_RPI_BKFLOW!F13+TO_RPI_PT!F13+TO_RPI_IT!F13+TO_RPI_PPR!F13+TO_RPI_PIR!F13</f>
        <v>0</v>
      </c>
      <c r="G13" s="10">
        <f>TO_RPI_RO!G13+TO_RPI_BKFLOW!G13+TO_RPI_PT!G13+TO_RPI_IT!G13+TO_RPI_PPR!G13+TO_RPI_PIR!G13</f>
        <v>0</v>
      </c>
      <c r="H13" s="10">
        <f>TO_RPI_RO!H13+TO_RPI_BKFLOW!H13+TO_RPI_PT!H13+TO_RPI_IT!H13+TO_RPI_PPR!H13+TO_RPI_PIR!H13</f>
        <v>0</v>
      </c>
      <c r="I13" s="10">
        <f>TO_RPI_RO!I13+TO_RPI_BKFLOW!I13+TO_RPI_PT!I13+TO_RPI_IT!I13+TO_RPI_PPR!I13+TO_RPI_PIR!I13</f>
        <v>0</v>
      </c>
      <c r="J13" s="10">
        <f>TO_RPI_RO!J13+TO_RPI_BKFLOW!J13+TO_RPI_PT!J13+TO_RPI_IT!J13+TO_RPI_PPR!J13+TO_RPI_PIR!J13</f>
        <v>0</v>
      </c>
      <c r="K13" s="10">
        <f>TO_RPI_RO!K13+TO_RPI_BKFLOW!K13+TO_RPI_PT!K13+TO_RPI_IT!K13+TO_RPI_PPR!K13+TO_RPI_PIR!K13</f>
        <v>0</v>
      </c>
      <c r="L13" s="10">
        <f>TO_RPI_RO!L13+TO_RPI_BKFLOW!L13+TO_RPI_PT!L13+TO_RPI_IT!L13+TO_RPI_PPR!L13+TO_RPI_PIR!L13</f>
        <v>0</v>
      </c>
      <c r="M13" s="10">
        <f>TO_RPI_RO!M13+TO_RPI_BKFLOW!M13+TO_RPI_PT!M13+TO_RPI_IT!M13+TO_RPI_PPR!M13+TO_RPI_PIR!M13</f>
        <v>0</v>
      </c>
      <c r="N13" s="10">
        <f>TO_RPI_RO!N13+TO_RPI_BKFLOW!N13+TO_RPI_PT!N13+TO_RPI_IT!N13+TO_RPI_PPR!N13+TO_RPI_PIR!N13</f>
        <v>0</v>
      </c>
      <c r="O13" s="10">
        <f>TO_RPI_RO!O13+TO_RPI_BKFLOW!O13+TO_RPI_PT!O13+TO_RPI_IT!O13+TO_RPI_PPR!O13+TO_RPI_PIR!O13</f>
        <v>0</v>
      </c>
      <c r="P13" s="10">
        <f>TO_RPI_RO!P13+TO_RPI_BKFLOW!P13+TO_RPI_PT!P13+TO_RPI_IT!P13+TO_RPI_PPR!P13+TO_RPI_PIR!P13</f>
        <v>0</v>
      </c>
      <c r="Q13" s="10">
        <f>TO_RPI_RO!Q13+TO_RPI_BKFLOW!Q13+TO_RPI_PT!Q13+TO_RPI_IT!Q13+TO_RPI_PPR!Q13+TO_RPI_PIR!Q13</f>
        <v>0</v>
      </c>
      <c r="R13" s="10">
        <f>TO_RPI_RO!R13+TO_RPI_BKFLOW!R13+TO_RPI_PT!R13+TO_RPI_IT!R13+TO_RPI_PPR!R13+TO_RPI_PIR!R13</f>
        <v>0</v>
      </c>
      <c r="S13" s="10">
        <f>TO_RPI_RO!S13+TO_RPI_BKFLOW!S13+TO_RPI_PT!S13+TO_RPI_IT!S13+TO_RPI_PPR!S13+TO_RPI_PIR!S13</f>
        <v>0</v>
      </c>
      <c r="T13" s="10">
        <f>TO_RPI_RO!T13+TO_RPI_BKFLOW!T13+TO_RPI_PT!T13+TO_RPI_IT!T13+TO_RPI_PPR!T13+TO_RPI_PIR!T13</f>
        <v>0</v>
      </c>
      <c r="U13" s="10">
        <f>TO_RPI_RO!U13+TO_RPI_BKFLOW!U13+TO_RPI_PT!U13+TO_RPI_IT!U13+TO_RPI_PPR!U13+TO_RPI_PIR!U13</f>
        <v>0</v>
      </c>
      <c r="V13" s="10">
        <f>TO_RPI_RO!V13+TO_RPI_BKFLOW!V13+TO_RPI_PT!V13+TO_RPI_IT!V13+TO_RPI_PPR!V13+TO_RPI_PIR!V13</f>
        <v>0</v>
      </c>
      <c r="W13" s="10">
        <f>TO_RPI_RO!W13+TO_RPI_BKFLOW!W13+TO_RPI_PT!W13+TO_RPI_IT!W13+TO_RPI_PPR!W13+TO_RPI_PIR!W13</f>
        <v>0</v>
      </c>
      <c r="X13" s="10">
        <f>TO_RPI_RO!X13+TO_RPI_BKFLOW!X13+TO_RPI_PT!X13+TO_RPI_IT!X13+TO_RPI_PPR!X13+TO_RPI_PIR!X13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TO_RPI_RO!C14+TO_RPI_BKFLOW!C14+TO_RPI_PT!C14+TO_RPI_IT!C14+TO_RPI_PPR!C14+TO_RPI_PIR!C14</f>
        <v>0</v>
      </c>
      <c r="D14" s="10">
        <f>TO_RPI_RO!D14+TO_RPI_BKFLOW!D14+TO_RPI_PT!D14+TO_RPI_IT!D14+TO_RPI_PPR!D14+TO_RPI_PIR!D14</f>
        <v>0</v>
      </c>
      <c r="E14" s="10">
        <f>TO_RPI_RO!E14+TO_RPI_BKFLOW!E14+TO_RPI_PT!E14+TO_RPI_IT!E14+TO_RPI_PPR!E14+TO_RPI_PIR!E14</f>
        <v>0</v>
      </c>
      <c r="F14" s="10">
        <f>TO_RPI_RO!F14+TO_RPI_BKFLOW!F14+TO_RPI_PT!F14+TO_RPI_IT!F14+TO_RPI_PPR!F14+TO_RPI_PIR!F14</f>
        <v>0</v>
      </c>
      <c r="G14" s="10">
        <f>TO_RPI_RO!G14+TO_RPI_BKFLOW!G14+TO_RPI_PT!G14+TO_RPI_IT!G14+TO_RPI_PPR!G14+TO_RPI_PIR!G14</f>
        <v>0</v>
      </c>
      <c r="H14" s="10">
        <f>TO_RPI_RO!H14+TO_RPI_BKFLOW!H14+TO_RPI_PT!H14+TO_RPI_IT!H14+TO_RPI_PPR!H14+TO_RPI_PIR!H14</f>
        <v>0</v>
      </c>
      <c r="I14" s="10">
        <f>TO_RPI_RO!I14+TO_RPI_BKFLOW!I14+TO_RPI_PT!I14+TO_RPI_IT!I14+TO_RPI_PPR!I14+TO_RPI_PIR!I14</f>
        <v>0</v>
      </c>
      <c r="J14" s="10">
        <f>TO_RPI_RO!J14+TO_RPI_BKFLOW!J14+TO_RPI_PT!J14+TO_RPI_IT!J14+TO_RPI_PPR!J14+TO_RPI_PIR!J14</f>
        <v>0</v>
      </c>
      <c r="K14" s="10">
        <f>TO_RPI_RO!K14+TO_RPI_BKFLOW!K14+TO_RPI_PT!K14+TO_RPI_IT!K14+TO_RPI_PPR!K14+TO_RPI_PIR!K14</f>
        <v>0</v>
      </c>
      <c r="L14" s="10">
        <f>TO_RPI_RO!L14+TO_RPI_BKFLOW!L14+TO_RPI_PT!L14+TO_RPI_IT!L14+TO_RPI_PPR!L14+TO_RPI_PIR!L14</f>
        <v>0</v>
      </c>
      <c r="M14" s="10">
        <f>TO_RPI_RO!M14+TO_RPI_BKFLOW!M14+TO_RPI_PT!M14+TO_RPI_IT!M14+TO_RPI_PPR!M14+TO_RPI_PIR!M14</f>
        <v>0</v>
      </c>
      <c r="N14" s="10">
        <f>TO_RPI_RO!N14+TO_RPI_BKFLOW!N14+TO_RPI_PT!N14+TO_RPI_IT!N14+TO_RPI_PPR!N14+TO_RPI_PIR!N14</f>
        <v>0</v>
      </c>
      <c r="O14" s="10">
        <f>TO_RPI_RO!O14+TO_RPI_BKFLOW!O14+TO_RPI_PT!O14+TO_RPI_IT!O14+TO_RPI_PPR!O14+TO_RPI_PIR!O14</f>
        <v>0</v>
      </c>
      <c r="P14" s="10">
        <f>TO_RPI_RO!P14+TO_RPI_BKFLOW!P14+TO_RPI_PT!P14+TO_RPI_IT!P14+TO_RPI_PPR!P14+TO_RPI_PIR!P14</f>
        <v>0</v>
      </c>
      <c r="Q14" s="10">
        <f>TO_RPI_RO!Q14+TO_RPI_BKFLOW!Q14+TO_RPI_PT!Q14+TO_RPI_IT!Q14+TO_RPI_PPR!Q14+TO_RPI_PIR!Q14</f>
        <v>0</v>
      </c>
      <c r="R14" s="10">
        <f>TO_RPI_RO!R14+TO_RPI_BKFLOW!R14+TO_RPI_PT!R14+TO_RPI_IT!R14+TO_RPI_PPR!R14+TO_RPI_PIR!R14</f>
        <v>0</v>
      </c>
      <c r="S14" s="10">
        <f>TO_RPI_RO!S14+TO_RPI_BKFLOW!S14+TO_RPI_PT!S14+TO_RPI_IT!S14+TO_RPI_PPR!S14+TO_RPI_PIR!S14</f>
        <v>0</v>
      </c>
      <c r="T14" s="10">
        <f>TO_RPI_RO!T14+TO_RPI_BKFLOW!T14+TO_RPI_PT!T14+TO_RPI_IT!T14+TO_RPI_PPR!T14+TO_RPI_PIR!T14</f>
        <v>0</v>
      </c>
      <c r="U14" s="10">
        <f>TO_RPI_RO!U14+TO_RPI_BKFLOW!U14+TO_RPI_PT!U14+TO_RPI_IT!U14+TO_RPI_PPR!U14+TO_RPI_PIR!U14</f>
        <v>0</v>
      </c>
      <c r="V14" s="10">
        <f>TO_RPI_RO!V14+TO_RPI_BKFLOW!V14+TO_RPI_PT!V14+TO_RPI_IT!V14+TO_RPI_PPR!V14+TO_RPI_PIR!V14</f>
        <v>0</v>
      </c>
      <c r="W14" s="10">
        <f>TO_RPI_RO!W14+TO_RPI_BKFLOW!W14+TO_RPI_PT!W14+TO_RPI_IT!W14+TO_RPI_PPR!W14+TO_RPI_PIR!W14</f>
        <v>0</v>
      </c>
      <c r="X14" s="10">
        <f>TO_RPI_RO!X14+TO_RPI_BKFLOW!X14+TO_RPI_PT!X14+TO_RPI_IT!X14+TO_RPI_PPR!X14+TO_RPI_PIR!X14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TO_RPI_RO!C15+TO_RPI_BKFLOW!C15+TO_RPI_PT!C15+TO_RPI_IT!C15+TO_RPI_PPR!C15+TO_RPI_PIR!C15</f>
        <v>0</v>
      </c>
      <c r="D15" s="10">
        <f>TO_RPI_RO!D15+TO_RPI_BKFLOW!D15+TO_RPI_PT!D15+TO_RPI_IT!D15+TO_RPI_PPR!D15+TO_RPI_PIR!D15</f>
        <v>0</v>
      </c>
      <c r="E15" s="10">
        <f>TO_RPI_RO!E15+TO_RPI_BKFLOW!E15+TO_RPI_PT!E15+TO_RPI_IT!E15+TO_RPI_PPR!E15+TO_RPI_PIR!E15</f>
        <v>0</v>
      </c>
      <c r="F15" s="10">
        <f>TO_RPI_RO!F15+TO_RPI_BKFLOW!F15+TO_RPI_PT!F15+TO_RPI_IT!F15+TO_RPI_PPR!F15+TO_RPI_PIR!F15</f>
        <v>0</v>
      </c>
      <c r="G15" s="10">
        <f>TO_RPI_RO!G15+TO_RPI_BKFLOW!G15+TO_RPI_PT!G15+TO_RPI_IT!G15+TO_RPI_PPR!G15+TO_RPI_PIR!G15</f>
        <v>0</v>
      </c>
      <c r="H15" s="10">
        <f>TO_RPI_RO!H15+TO_RPI_BKFLOW!H15+TO_RPI_PT!H15+TO_RPI_IT!H15+TO_RPI_PPR!H15+TO_RPI_PIR!H15</f>
        <v>0</v>
      </c>
      <c r="I15" s="10">
        <f>TO_RPI_RO!I15+TO_RPI_BKFLOW!I15+TO_RPI_PT!I15+TO_RPI_IT!I15+TO_RPI_PPR!I15+TO_RPI_PIR!I15</f>
        <v>0</v>
      </c>
      <c r="J15" s="10">
        <f>TO_RPI_RO!J15+TO_RPI_BKFLOW!J15+TO_RPI_PT!J15+TO_RPI_IT!J15+TO_RPI_PPR!J15+TO_RPI_PIR!J15</f>
        <v>0</v>
      </c>
      <c r="K15" s="10">
        <f>TO_RPI_RO!K15+TO_RPI_BKFLOW!K15+TO_RPI_PT!K15+TO_RPI_IT!K15+TO_RPI_PPR!K15+TO_RPI_PIR!K15</f>
        <v>0</v>
      </c>
      <c r="L15" s="10">
        <f>TO_RPI_RO!L15+TO_RPI_BKFLOW!L15+TO_RPI_PT!L15+TO_RPI_IT!L15+TO_RPI_PPR!L15+TO_RPI_PIR!L15</f>
        <v>0</v>
      </c>
      <c r="M15" s="10">
        <f>TO_RPI_RO!M15+TO_RPI_BKFLOW!M15+TO_RPI_PT!M15+TO_RPI_IT!M15+TO_RPI_PPR!M15+TO_RPI_PIR!M15</f>
        <v>0</v>
      </c>
      <c r="N15" s="10">
        <f>TO_RPI_RO!N15+TO_RPI_BKFLOW!N15+TO_RPI_PT!N15+TO_RPI_IT!N15+TO_RPI_PPR!N15+TO_RPI_PIR!N15</f>
        <v>0</v>
      </c>
      <c r="O15" s="10">
        <f>TO_RPI_RO!O15+TO_RPI_BKFLOW!O15+TO_RPI_PT!O15+TO_RPI_IT!O15+TO_RPI_PPR!O15+TO_RPI_PIR!O15</f>
        <v>0</v>
      </c>
      <c r="P15" s="10">
        <f>TO_RPI_RO!P15+TO_RPI_BKFLOW!P15+TO_RPI_PT!P15+TO_RPI_IT!P15+TO_RPI_PPR!P15+TO_RPI_PIR!P15</f>
        <v>0</v>
      </c>
      <c r="Q15" s="10">
        <f>TO_RPI_RO!Q15+TO_RPI_BKFLOW!Q15+TO_RPI_PT!Q15+TO_RPI_IT!Q15+TO_RPI_PPR!Q15+TO_RPI_PIR!Q15</f>
        <v>0</v>
      </c>
      <c r="R15" s="10">
        <f>TO_RPI_RO!R15+TO_RPI_BKFLOW!R15+TO_RPI_PT!R15+TO_RPI_IT!R15+TO_RPI_PPR!R15+TO_RPI_PIR!R15</f>
        <v>0</v>
      </c>
      <c r="S15" s="10">
        <f>TO_RPI_RO!S15+TO_RPI_BKFLOW!S15+TO_RPI_PT!S15+TO_RPI_IT!S15+TO_RPI_PPR!S15+TO_RPI_PIR!S15</f>
        <v>0</v>
      </c>
      <c r="T15" s="10">
        <f>TO_RPI_RO!T15+TO_RPI_BKFLOW!T15+TO_RPI_PT!T15+TO_RPI_IT!T15+TO_RPI_PPR!T15+TO_RPI_PIR!T15</f>
        <v>0</v>
      </c>
      <c r="U15" s="10">
        <f>TO_RPI_RO!U15+TO_RPI_BKFLOW!U15+TO_RPI_PT!U15+TO_RPI_IT!U15+TO_RPI_PPR!U15+TO_RPI_PIR!U15</f>
        <v>0</v>
      </c>
      <c r="V15" s="10">
        <f>TO_RPI_RO!V15+TO_RPI_BKFLOW!V15+TO_RPI_PT!V15+TO_RPI_IT!V15+TO_RPI_PPR!V15+TO_RPI_PIR!V15</f>
        <v>0</v>
      </c>
      <c r="W15" s="10">
        <f>TO_RPI_RO!W15+TO_RPI_BKFLOW!W15+TO_RPI_PT!W15+TO_RPI_IT!W15+TO_RPI_PPR!W15+TO_RPI_PIR!W15</f>
        <v>0</v>
      </c>
      <c r="X15" s="10">
        <f>TO_RPI_RO!X15+TO_RPI_BKFLOW!X15+TO_RPI_PT!X15+TO_RPI_IT!X15+TO_RPI_PPR!X15+TO_RPI_PIR!X15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TO_RPI_RO!C16+TO_RPI_BKFLOW!C16+TO_RPI_PT!C16+TO_RPI_IT!C16+TO_RPI_PPR!C16+TO_RPI_PIR!C16</f>
        <v>0</v>
      </c>
      <c r="D16" s="10">
        <f>TO_RPI_RO!D16+TO_RPI_BKFLOW!D16+TO_RPI_PT!D16+TO_RPI_IT!D16+TO_RPI_PPR!D16+TO_RPI_PIR!D16</f>
        <v>0</v>
      </c>
      <c r="E16" s="10">
        <f>TO_RPI_RO!E16+TO_RPI_BKFLOW!E16+TO_RPI_PT!E16+TO_RPI_IT!E16+TO_RPI_PPR!E16+TO_RPI_PIR!E16</f>
        <v>0</v>
      </c>
      <c r="F16" s="10">
        <f>TO_RPI_RO!F16+TO_RPI_BKFLOW!F16+TO_RPI_PT!F16+TO_RPI_IT!F16+TO_RPI_PPR!F16+TO_RPI_PIR!F16</f>
        <v>0</v>
      </c>
      <c r="G16" s="10">
        <f>TO_RPI_RO!G16+TO_RPI_BKFLOW!G16+TO_RPI_PT!G16+TO_RPI_IT!G16+TO_RPI_PPR!G16+TO_RPI_PIR!G16</f>
        <v>0</v>
      </c>
      <c r="H16" s="10">
        <f>TO_RPI_RO!H16+TO_RPI_BKFLOW!H16+TO_RPI_PT!H16+TO_RPI_IT!H16+TO_RPI_PPR!H16+TO_RPI_PIR!H16</f>
        <v>0</v>
      </c>
      <c r="I16" s="10">
        <f>TO_RPI_RO!I16+TO_RPI_BKFLOW!I16+TO_RPI_PT!I16+TO_RPI_IT!I16+TO_RPI_PPR!I16+TO_RPI_PIR!I16</f>
        <v>0</v>
      </c>
      <c r="J16" s="10">
        <f>TO_RPI_RO!J16+TO_RPI_BKFLOW!J16+TO_RPI_PT!J16+TO_RPI_IT!J16+TO_RPI_PPR!J16+TO_RPI_PIR!J16</f>
        <v>0</v>
      </c>
      <c r="K16" s="10">
        <f>TO_RPI_RO!K16+TO_RPI_BKFLOW!K16+TO_RPI_PT!K16+TO_RPI_IT!K16+TO_RPI_PPR!K16+TO_RPI_PIR!K16</f>
        <v>0</v>
      </c>
      <c r="L16" s="10">
        <f>TO_RPI_RO!L16+TO_RPI_BKFLOW!L16+TO_RPI_PT!L16+TO_RPI_IT!L16+TO_RPI_PPR!L16+TO_RPI_PIR!L16</f>
        <v>0</v>
      </c>
      <c r="M16" s="10">
        <f>TO_RPI_RO!M16+TO_RPI_BKFLOW!M16+TO_RPI_PT!M16+TO_RPI_IT!M16+TO_RPI_PPR!M16+TO_RPI_PIR!M16</f>
        <v>0</v>
      </c>
      <c r="N16" s="10">
        <f>TO_RPI_RO!N16+TO_RPI_BKFLOW!N16+TO_RPI_PT!N16+TO_RPI_IT!N16+TO_RPI_PPR!N16+TO_RPI_PIR!N16</f>
        <v>0</v>
      </c>
      <c r="O16" s="10">
        <f>TO_RPI_RO!O16+TO_RPI_BKFLOW!O16+TO_RPI_PT!O16+TO_RPI_IT!O16+TO_RPI_PPR!O16+TO_RPI_PIR!O16</f>
        <v>0</v>
      </c>
      <c r="P16" s="10">
        <f>TO_RPI_RO!P16+TO_RPI_BKFLOW!P16+TO_RPI_PT!P16+TO_RPI_IT!P16+TO_RPI_PPR!P16+TO_RPI_PIR!P16</f>
        <v>0</v>
      </c>
      <c r="Q16" s="10">
        <f>TO_RPI_RO!Q16+TO_RPI_BKFLOW!Q16+TO_RPI_PT!Q16+TO_RPI_IT!Q16+TO_RPI_PPR!Q16+TO_RPI_PIR!Q16</f>
        <v>0</v>
      </c>
      <c r="R16" s="10">
        <f>TO_RPI_RO!R16+TO_RPI_BKFLOW!R16+TO_RPI_PT!R16+TO_RPI_IT!R16+TO_RPI_PPR!R16+TO_RPI_PIR!R16</f>
        <v>0</v>
      </c>
      <c r="S16" s="10">
        <f>TO_RPI_RO!S16+TO_RPI_BKFLOW!S16+TO_RPI_PT!S16+TO_RPI_IT!S16+TO_RPI_PPR!S16+TO_RPI_PIR!S16</f>
        <v>0</v>
      </c>
      <c r="T16" s="10">
        <f>TO_RPI_RO!T16+TO_RPI_BKFLOW!T16+TO_RPI_PT!T16+TO_RPI_IT!T16+TO_RPI_PPR!T16+TO_RPI_PIR!T16</f>
        <v>0</v>
      </c>
      <c r="U16" s="10">
        <f>TO_RPI_RO!U16+TO_RPI_BKFLOW!U16+TO_RPI_PT!U16+TO_RPI_IT!U16+TO_RPI_PPR!U16+TO_RPI_PIR!U16</f>
        <v>0</v>
      </c>
      <c r="V16" s="10">
        <f>TO_RPI_RO!V16+TO_RPI_BKFLOW!V16+TO_RPI_PT!V16+TO_RPI_IT!V16+TO_RPI_PPR!V16+TO_RPI_PIR!V16</f>
        <v>0</v>
      </c>
      <c r="W16" s="10">
        <f>TO_RPI_RO!W16+TO_RPI_BKFLOW!W16+TO_RPI_PT!W16+TO_RPI_IT!W16+TO_RPI_PPR!W16+TO_RPI_PIR!W16</f>
        <v>0</v>
      </c>
      <c r="X16" s="10">
        <f>TO_RPI_RO!X16+TO_RPI_BKFLOW!X16+TO_RPI_PT!X16+TO_RPI_IT!X16+TO_RPI_PPR!X16+TO_RPI_PIR!X16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TO_RPI_RO!C18+TO_RPI_BKFLOW!C18+TO_RPI_PT!C18+TO_RPI_IT!C18+TO_RPI_PPR!C18+TO_RPI_PIR!C18</f>
        <v>0</v>
      </c>
      <c r="D18" s="10">
        <f>TO_RPI_RO!D18+TO_RPI_BKFLOW!D18+TO_RPI_PT!D18+TO_RPI_IT!D18+TO_RPI_PPR!D18+TO_RPI_PIR!D18</f>
        <v>0</v>
      </c>
      <c r="E18" s="10">
        <f>TO_RPI_RO!E18+TO_RPI_BKFLOW!E18+TO_RPI_PT!E18+TO_RPI_IT!E18+TO_RPI_PPR!E18+TO_RPI_PIR!E18</f>
        <v>0</v>
      </c>
      <c r="F18" s="10">
        <f>TO_RPI_RO!F18+TO_RPI_BKFLOW!F18+TO_RPI_PT!F18+TO_RPI_IT!F18+TO_RPI_PPR!F18+TO_RPI_PIR!F18</f>
        <v>0</v>
      </c>
      <c r="G18" s="10">
        <f>TO_RPI_RO!G18+TO_RPI_BKFLOW!G18+TO_RPI_PT!G18+TO_RPI_IT!G18+TO_RPI_PPR!G18+TO_RPI_PIR!G18</f>
        <v>0</v>
      </c>
      <c r="H18" s="10">
        <f>TO_RPI_RO!H18+TO_RPI_BKFLOW!H18+TO_RPI_PT!H18+TO_RPI_IT!H18+TO_RPI_PPR!H18+TO_RPI_PIR!H18</f>
        <v>0</v>
      </c>
      <c r="I18" s="10">
        <f>TO_RPI_RO!I18+TO_RPI_BKFLOW!I18+TO_RPI_PT!I18+TO_RPI_IT!I18+TO_RPI_PPR!I18+TO_RPI_PIR!I18</f>
        <v>0</v>
      </c>
      <c r="J18" s="10">
        <f>TO_RPI_RO!J18+TO_RPI_BKFLOW!J18+TO_RPI_PT!J18+TO_RPI_IT!J18+TO_RPI_PPR!J18+TO_RPI_PIR!J18</f>
        <v>0</v>
      </c>
      <c r="K18" s="10">
        <f>TO_RPI_RO!K18+TO_RPI_BKFLOW!K18+TO_RPI_PT!K18+TO_RPI_IT!K18+TO_RPI_PPR!K18+TO_RPI_PIR!K18</f>
        <v>0</v>
      </c>
      <c r="L18" s="10">
        <f>TO_RPI_RO!L18+TO_RPI_BKFLOW!L18+TO_RPI_PT!L18+TO_RPI_IT!L18+TO_RPI_PPR!L18+TO_RPI_PIR!L18</f>
        <v>0</v>
      </c>
      <c r="M18" s="10">
        <f>TO_RPI_RO!M18+TO_RPI_BKFLOW!M18+TO_RPI_PT!M18+TO_RPI_IT!M18+TO_RPI_PPR!M18+TO_RPI_PIR!M18</f>
        <v>0</v>
      </c>
      <c r="N18" s="10">
        <f>TO_RPI_RO!N18+TO_RPI_BKFLOW!N18+TO_RPI_PT!N18+TO_RPI_IT!N18+TO_RPI_PPR!N18+TO_RPI_PIR!N18</f>
        <v>0</v>
      </c>
      <c r="O18" s="10">
        <f>TO_RPI_RO!O18+TO_RPI_BKFLOW!O18+TO_RPI_PT!O18+TO_RPI_IT!O18+TO_RPI_PPR!O18+TO_RPI_PIR!O18</f>
        <v>0</v>
      </c>
      <c r="P18" s="10">
        <f>TO_RPI_RO!P18+TO_RPI_BKFLOW!P18+TO_RPI_PT!P18+TO_RPI_IT!P18+TO_RPI_PPR!P18+TO_RPI_PIR!P18</f>
        <v>0</v>
      </c>
      <c r="Q18" s="10">
        <f>TO_RPI_RO!Q18+TO_RPI_BKFLOW!Q18+TO_RPI_PT!Q18+TO_RPI_IT!Q18+TO_RPI_PPR!Q18+TO_RPI_PIR!Q18</f>
        <v>0</v>
      </c>
      <c r="R18" s="10">
        <f>TO_RPI_RO!R18+TO_RPI_BKFLOW!R18+TO_RPI_PT!R18+TO_RPI_IT!R18+TO_RPI_PPR!R18+TO_RPI_PIR!R18</f>
        <v>0</v>
      </c>
      <c r="S18" s="10">
        <f>TO_RPI_RO!S18+TO_RPI_BKFLOW!S18+TO_RPI_PT!S18+TO_RPI_IT!S18+TO_RPI_PPR!S18+TO_RPI_PIR!S18</f>
        <v>0</v>
      </c>
      <c r="T18" s="10">
        <f>TO_RPI_RO!T18+TO_RPI_BKFLOW!T18+TO_RPI_PT!T18+TO_RPI_IT!T18+TO_RPI_PPR!T18+TO_RPI_PIR!T18</f>
        <v>0</v>
      </c>
      <c r="U18" s="10">
        <f>TO_RPI_RO!U18+TO_RPI_BKFLOW!U18+TO_RPI_PT!U18+TO_RPI_IT!U18+TO_RPI_PPR!U18+TO_RPI_PIR!U18</f>
        <v>0</v>
      </c>
      <c r="V18" s="10">
        <f>TO_RPI_RO!V18+TO_RPI_BKFLOW!V18+TO_RPI_PT!V18+TO_RPI_IT!V18+TO_RPI_PPR!V18+TO_RPI_PIR!V18</f>
        <v>0</v>
      </c>
      <c r="W18" s="10">
        <f>TO_RPI_RO!W18+TO_RPI_BKFLOW!W18+TO_RPI_PT!W18+TO_RPI_IT!W18+TO_RPI_PPR!W18+TO_RPI_PIR!W18</f>
        <v>0</v>
      </c>
      <c r="X18" s="10">
        <f>TO_RPI_RO!X18+TO_RPI_BKFLOW!X18+TO_RPI_PT!X18+TO_RPI_IT!X18+TO_RPI_PPR!X18+TO_RPI_PIR!X18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TO_RPI_RO!C19+TO_RPI_BKFLOW!C19+TO_RPI_PT!C19+TO_RPI_IT!C19+TO_RPI_PPR!C19+TO_RPI_PIR!C19</f>
        <v>0</v>
      </c>
      <c r="D19" s="10">
        <f>TO_RPI_RO!D19+TO_RPI_BKFLOW!D19+TO_RPI_PT!D19+TO_RPI_IT!D19+TO_RPI_PPR!D19+TO_RPI_PIR!D19</f>
        <v>0</v>
      </c>
      <c r="E19" s="10">
        <f>TO_RPI_RO!E19+TO_RPI_BKFLOW!E19+TO_RPI_PT!E19+TO_RPI_IT!E19+TO_RPI_PPR!E19+TO_RPI_PIR!E19</f>
        <v>0</v>
      </c>
      <c r="F19" s="10">
        <f>TO_RPI_RO!F19+TO_RPI_BKFLOW!F19+TO_RPI_PT!F19+TO_RPI_IT!F19+TO_RPI_PPR!F19+TO_RPI_PIR!F19</f>
        <v>0</v>
      </c>
      <c r="G19" s="10">
        <f>TO_RPI_RO!G19+TO_RPI_BKFLOW!G19+TO_RPI_PT!G19+TO_RPI_IT!G19+TO_RPI_PPR!G19+TO_RPI_PIR!G19</f>
        <v>0</v>
      </c>
      <c r="H19" s="10">
        <f>TO_RPI_RO!H19+TO_RPI_BKFLOW!H19+TO_RPI_PT!H19+TO_RPI_IT!H19+TO_RPI_PPR!H19+TO_RPI_PIR!H19</f>
        <v>0</v>
      </c>
      <c r="I19" s="10">
        <f>TO_RPI_RO!I19+TO_RPI_BKFLOW!I19+TO_RPI_PT!I19+TO_RPI_IT!I19+TO_RPI_PPR!I19+TO_RPI_PIR!I19</f>
        <v>0</v>
      </c>
      <c r="J19" s="10">
        <f>TO_RPI_RO!J19+TO_RPI_BKFLOW!J19+TO_RPI_PT!J19+TO_RPI_IT!J19+TO_RPI_PPR!J19+TO_RPI_PIR!J19</f>
        <v>0</v>
      </c>
      <c r="K19" s="10">
        <f>TO_RPI_RO!K19+TO_RPI_BKFLOW!K19+TO_RPI_PT!K19+TO_RPI_IT!K19+TO_RPI_PPR!K19+TO_RPI_PIR!K19</f>
        <v>0</v>
      </c>
      <c r="L19" s="10">
        <f>TO_RPI_RO!L19+TO_RPI_BKFLOW!L19+TO_RPI_PT!L19+TO_RPI_IT!L19+TO_RPI_PPR!L19+TO_RPI_PIR!L19</f>
        <v>0</v>
      </c>
      <c r="M19" s="10">
        <f>TO_RPI_RO!M19+TO_RPI_BKFLOW!M19+TO_RPI_PT!M19+TO_RPI_IT!M19+TO_RPI_PPR!M19+TO_RPI_PIR!M19</f>
        <v>0</v>
      </c>
      <c r="N19" s="10">
        <f>TO_RPI_RO!N19+TO_RPI_BKFLOW!N19+TO_RPI_PT!N19+TO_RPI_IT!N19+TO_RPI_PPR!N19+TO_RPI_PIR!N19</f>
        <v>0</v>
      </c>
      <c r="O19" s="10">
        <f>TO_RPI_RO!O19+TO_RPI_BKFLOW!O19+TO_RPI_PT!O19+TO_RPI_IT!O19+TO_RPI_PPR!O19+TO_RPI_PIR!O19</f>
        <v>0</v>
      </c>
      <c r="P19" s="10">
        <f>TO_RPI_RO!P19+TO_RPI_BKFLOW!P19+TO_RPI_PT!P19+TO_RPI_IT!P19+TO_RPI_PPR!P19+TO_RPI_PIR!P19</f>
        <v>0</v>
      </c>
      <c r="Q19" s="10">
        <f>TO_RPI_RO!Q19+TO_RPI_BKFLOW!Q19+TO_RPI_PT!Q19+TO_RPI_IT!Q19+TO_RPI_PPR!Q19+TO_RPI_PIR!Q19</f>
        <v>0</v>
      </c>
      <c r="R19" s="10">
        <f>TO_RPI_RO!R19+TO_RPI_BKFLOW!R19+TO_RPI_PT!R19+TO_RPI_IT!R19+TO_RPI_PPR!R19+TO_RPI_PIR!R19</f>
        <v>0</v>
      </c>
      <c r="S19" s="10">
        <f>TO_RPI_RO!S19+TO_RPI_BKFLOW!S19+TO_RPI_PT!S19+TO_RPI_IT!S19+TO_RPI_PPR!S19+TO_RPI_PIR!S19</f>
        <v>0</v>
      </c>
      <c r="T19" s="10">
        <f>TO_RPI_RO!T19+TO_RPI_BKFLOW!T19+TO_RPI_PT!T19+TO_RPI_IT!T19+TO_RPI_PPR!T19+TO_RPI_PIR!T19</f>
        <v>0</v>
      </c>
      <c r="U19" s="10">
        <f>TO_RPI_RO!U19+TO_RPI_BKFLOW!U19+TO_RPI_PT!U19+TO_RPI_IT!U19+TO_RPI_PPR!U19+TO_RPI_PIR!U19</f>
        <v>0</v>
      </c>
      <c r="V19" s="10">
        <f>TO_RPI_RO!V19+TO_RPI_BKFLOW!V19+TO_RPI_PT!V19+TO_RPI_IT!V19+TO_RPI_PPR!V19+TO_RPI_PIR!V19</f>
        <v>0</v>
      </c>
      <c r="W19" s="10">
        <f>TO_RPI_RO!W19+TO_RPI_BKFLOW!W19+TO_RPI_PT!W19+TO_RPI_IT!W19+TO_RPI_PPR!W19+TO_RPI_PIR!W19</f>
        <v>0</v>
      </c>
      <c r="X19" s="10">
        <f>TO_RPI_RO!X19+TO_RPI_BKFLOW!X19+TO_RPI_PT!X19+TO_RPI_IT!X19+TO_RPI_PPR!X19+TO_RPI_PIR!X19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TO_RPI_RO!C20+TO_RPI_BKFLOW!C20+TO_RPI_PT!C20+TO_RPI_IT!C20+TO_RPI_PPR!C20+TO_RPI_PIR!C20</f>
        <v>0</v>
      </c>
      <c r="D20" s="10">
        <f>TO_RPI_RO!D20+TO_RPI_BKFLOW!D20+TO_RPI_PT!D20+TO_RPI_IT!D20+TO_RPI_PPR!D20+TO_RPI_PIR!D20</f>
        <v>0</v>
      </c>
      <c r="E20" s="10">
        <f>TO_RPI_RO!E20+TO_RPI_BKFLOW!E20+TO_RPI_PT!E20+TO_RPI_IT!E20+TO_RPI_PPR!E20+TO_RPI_PIR!E20</f>
        <v>0</v>
      </c>
      <c r="F20" s="10">
        <f>TO_RPI_RO!F20+TO_RPI_BKFLOW!F20+TO_RPI_PT!F20+TO_RPI_IT!F20+TO_RPI_PPR!F20+TO_RPI_PIR!F20</f>
        <v>0</v>
      </c>
      <c r="G20" s="10">
        <f>TO_RPI_RO!G20+TO_RPI_BKFLOW!G20+TO_RPI_PT!G20+TO_RPI_IT!G20+TO_RPI_PPR!G20+TO_RPI_PIR!G20</f>
        <v>0</v>
      </c>
      <c r="H20" s="10">
        <f>TO_RPI_RO!H20+TO_RPI_BKFLOW!H20+TO_RPI_PT!H20+TO_RPI_IT!H20+TO_RPI_PPR!H20+TO_RPI_PIR!H20</f>
        <v>0</v>
      </c>
      <c r="I20" s="10">
        <f>TO_RPI_RO!I20+TO_RPI_BKFLOW!I20+TO_RPI_PT!I20+TO_RPI_IT!I20+TO_RPI_PPR!I20+TO_RPI_PIR!I20</f>
        <v>0</v>
      </c>
      <c r="J20" s="10">
        <f>TO_RPI_RO!J20+TO_RPI_BKFLOW!J20+TO_RPI_PT!J20+TO_RPI_IT!J20+TO_RPI_PPR!J20+TO_RPI_PIR!J20</f>
        <v>0</v>
      </c>
      <c r="K20" s="10">
        <f>TO_RPI_RO!K20+TO_RPI_BKFLOW!K20+TO_RPI_PT!K20+TO_RPI_IT!K20+TO_RPI_PPR!K20+TO_RPI_PIR!K20</f>
        <v>0</v>
      </c>
      <c r="L20" s="10">
        <f>TO_RPI_RO!L20+TO_RPI_BKFLOW!L20+TO_RPI_PT!L20+TO_RPI_IT!L20+TO_RPI_PPR!L20+TO_RPI_PIR!L20</f>
        <v>0</v>
      </c>
      <c r="M20" s="10">
        <f>TO_RPI_RO!M20+TO_RPI_BKFLOW!M20+TO_RPI_PT!M20+TO_RPI_IT!M20+TO_RPI_PPR!M20+TO_RPI_PIR!M20</f>
        <v>0</v>
      </c>
      <c r="N20" s="10">
        <f>TO_RPI_RO!N20+TO_RPI_BKFLOW!N20+TO_RPI_PT!N20+TO_RPI_IT!N20+TO_RPI_PPR!N20+TO_RPI_PIR!N20</f>
        <v>0</v>
      </c>
      <c r="O20" s="10">
        <f>TO_RPI_RO!O20+TO_RPI_BKFLOW!O20+TO_RPI_PT!O20+TO_RPI_IT!O20+TO_RPI_PPR!O20+TO_RPI_PIR!O20</f>
        <v>0</v>
      </c>
      <c r="P20" s="10">
        <f>TO_RPI_RO!P20+TO_RPI_BKFLOW!P20+TO_RPI_PT!P20+TO_RPI_IT!P20+TO_RPI_PPR!P20+TO_RPI_PIR!P20</f>
        <v>0</v>
      </c>
      <c r="Q20" s="10">
        <f>TO_RPI_RO!Q20+TO_RPI_BKFLOW!Q20+TO_RPI_PT!Q20+TO_RPI_IT!Q20+TO_RPI_PPR!Q20+TO_RPI_PIR!Q20</f>
        <v>0</v>
      </c>
      <c r="R20" s="10">
        <f>TO_RPI_RO!R20+TO_RPI_BKFLOW!R20+TO_RPI_PT!R20+TO_RPI_IT!R20+TO_RPI_PPR!R20+TO_RPI_PIR!R20</f>
        <v>0</v>
      </c>
      <c r="S20" s="10">
        <f>TO_RPI_RO!S20+TO_RPI_BKFLOW!S20+TO_RPI_PT!S20+TO_RPI_IT!S20+TO_RPI_PPR!S20+TO_RPI_PIR!S20</f>
        <v>0</v>
      </c>
      <c r="T20" s="10">
        <f>TO_RPI_RO!T20+TO_RPI_BKFLOW!T20+TO_RPI_PT!T20+TO_RPI_IT!T20+TO_RPI_PPR!T20+TO_RPI_PIR!T20</f>
        <v>0</v>
      </c>
      <c r="U20" s="10">
        <f>TO_RPI_RO!U20+TO_RPI_BKFLOW!U20+TO_RPI_PT!U20+TO_RPI_IT!U20+TO_RPI_PPR!U20+TO_RPI_PIR!U20</f>
        <v>0</v>
      </c>
      <c r="V20" s="10">
        <f>TO_RPI_RO!V20+TO_RPI_BKFLOW!V20+TO_RPI_PT!V20+TO_RPI_IT!V20+TO_RPI_PPR!V20+TO_RPI_PIR!V20</f>
        <v>0</v>
      </c>
      <c r="W20" s="10">
        <f>TO_RPI_RO!W20+TO_RPI_BKFLOW!W20+TO_RPI_PT!W20+TO_RPI_IT!W20+TO_RPI_PPR!W20+TO_RPI_PIR!W20</f>
        <v>0</v>
      </c>
      <c r="X20" s="10">
        <f>TO_RPI_RO!X20+TO_RPI_BKFLOW!X20+TO_RPI_PT!X20+TO_RPI_IT!X20+TO_RPI_PPR!X20+TO_RPI_PIR!X20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TO_RPI_RO!C21+TO_RPI_BKFLOW!C21+TO_RPI_PT!C21+TO_RPI_IT!C21+TO_RPI_PPR!C21+TO_RPI_PIR!C21</f>
        <v>0</v>
      </c>
      <c r="D21" s="10">
        <f>TO_RPI_RO!D21+TO_RPI_BKFLOW!D21+TO_RPI_PT!D21+TO_RPI_IT!D21+TO_RPI_PPR!D21+TO_RPI_PIR!D21</f>
        <v>0</v>
      </c>
      <c r="E21" s="10">
        <f>TO_RPI_RO!E21+TO_RPI_BKFLOW!E21+TO_RPI_PT!E21+TO_RPI_IT!E21+TO_RPI_PPR!E21+TO_RPI_PIR!E21</f>
        <v>0</v>
      </c>
      <c r="F21" s="10">
        <f>TO_RPI_RO!F21+TO_RPI_BKFLOW!F21+TO_RPI_PT!F21+TO_RPI_IT!F21+TO_RPI_PPR!F21+TO_RPI_PIR!F21</f>
        <v>0</v>
      </c>
      <c r="G21" s="10">
        <f>TO_RPI_RO!G21+TO_RPI_BKFLOW!G21+TO_RPI_PT!G21+TO_RPI_IT!G21+TO_RPI_PPR!G21+TO_RPI_PIR!G21</f>
        <v>0</v>
      </c>
      <c r="H21" s="10">
        <f>TO_RPI_RO!H21+TO_RPI_BKFLOW!H21+TO_RPI_PT!H21+TO_RPI_IT!H21+TO_RPI_PPR!H21+TO_RPI_PIR!H21</f>
        <v>0</v>
      </c>
      <c r="I21" s="10">
        <f>TO_RPI_RO!I21+TO_RPI_BKFLOW!I21+TO_RPI_PT!I21+TO_RPI_IT!I21+TO_RPI_PPR!I21+TO_RPI_PIR!I21</f>
        <v>0</v>
      </c>
      <c r="J21" s="10">
        <f>TO_RPI_RO!J21+TO_RPI_BKFLOW!J21+TO_RPI_PT!J21+TO_RPI_IT!J21+TO_RPI_PPR!J21+TO_RPI_PIR!J21</f>
        <v>0</v>
      </c>
      <c r="K21" s="10">
        <f>TO_RPI_RO!K21+TO_RPI_BKFLOW!K21+TO_RPI_PT!K21+TO_RPI_IT!K21+TO_RPI_PPR!K21+TO_RPI_PIR!K21</f>
        <v>0</v>
      </c>
      <c r="L21" s="10">
        <f>TO_RPI_RO!L21+TO_RPI_BKFLOW!L21+TO_RPI_PT!L21+TO_RPI_IT!L21+TO_RPI_PPR!L21+TO_RPI_PIR!L21</f>
        <v>0</v>
      </c>
      <c r="M21" s="10">
        <f>TO_RPI_RO!M21+TO_RPI_BKFLOW!M21+TO_RPI_PT!M21+TO_RPI_IT!M21+TO_RPI_PPR!M21+TO_RPI_PIR!M21</f>
        <v>0</v>
      </c>
      <c r="N21" s="10">
        <f>TO_RPI_RO!N21+TO_RPI_BKFLOW!N21+TO_RPI_PT!N21+TO_RPI_IT!N21+TO_RPI_PPR!N21+TO_RPI_PIR!N21</f>
        <v>0</v>
      </c>
      <c r="O21" s="10">
        <f>TO_RPI_RO!O21+TO_RPI_BKFLOW!O21+TO_RPI_PT!O21+TO_RPI_IT!O21+TO_RPI_PPR!O21+TO_RPI_PIR!O21</f>
        <v>0</v>
      </c>
      <c r="P21" s="10">
        <f>TO_RPI_RO!P21+TO_RPI_BKFLOW!P21+TO_RPI_PT!P21+TO_RPI_IT!P21+TO_RPI_PPR!P21+TO_RPI_PIR!P21</f>
        <v>0</v>
      </c>
      <c r="Q21" s="10">
        <f>TO_RPI_RO!Q21+TO_RPI_BKFLOW!Q21+TO_RPI_PT!Q21+TO_RPI_IT!Q21+TO_RPI_PPR!Q21+TO_RPI_PIR!Q21</f>
        <v>0</v>
      </c>
      <c r="R21" s="10">
        <f>TO_RPI_RO!R21+TO_RPI_BKFLOW!R21+TO_RPI_PT!R21+TO_RPI_IT!R21+TO_RPI_PPR!R21+TO_RPI_PIR!R21</f>
        <v>0</v>
      </c>
      <c r="S21" s="10">
        <f>TO_RPI_RO!S21+TO_RPI_BKFLOW!S21+TO_RPI_PT!S21+TO_RPI_IT!S21+TO_RPI_PPR!S21+TO_RPI_PIR!S21</f>
        <v>0</v>
      </c>
      <c r="T21" s="10">
        <f>TO_RPI_RO!T21+TO_RPI_BKFLOW!T21+TO_RPI_PT!T21+TO_RPI_IT!T21+TO_RPI_PPR!T21+TO_RPI_PIR!T21</f>
        <v>0</v>
      </c>
      <c r="U21" s="10">
        <f>TO_RPI_RO!U21+TO_RPI_BKFLOW!U21+TO_RPI_PT!U21+TO_RPI_IT!U21+TO_RPI_PPR!U21+TO_RPI_PIR!U21</f>
        <v>0</v>
      </c>
      <c r="V21" s="10">
        <f>TO_RPI_RO!V21+TO_RPI_BKFLOW!V21+TO_RPI_PT!V21+TO_RPI_IT!V21+TO_RPI_PPR!V21+TO_RPI_PIR!V21</f>
        <v>0</v>
      </c>
      <c r="W21" s="10">
        <f>TO_RPI_RO!W21+TO_RPI_BKFLOW!W21+TO_RPI_PT!W21+TO_RPI_IT!W21+TO_RPI_PPR!W21+TO_RPI_PIR!W21</f>
        <v>0</v>
      </c>
      <c r="X21" s="10">
        <f>TO_RPI_RO!X21+TO_RPI_BKFLOW!X21+TO_RPI_PT!X21+TO_RPI_IT!X21+TO_RPI_PPR!X21+TO_RPI_PIR!X21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TO_RPI_RO!C23+TO_RPI_BKFLOW!C23+TO_RPI_PT!C23+TO_RPI_IT!C23+TO_RPI_PPR!C23+TO_RPI_PIR!C23</f>
        <v>0</v>
      </c>
      <c r="D23" s="10">
        <f>TO_RPI_RO!D23+TO_RPI_BKFLOW!D23+TO_RPI_PT!D23+TO_RPI_IT!D23+TO_RPI_PPR!D23+TO_RPI_PIR!D23</f>
        <v>0</v>
      </c>
      <c r="E23" s="10">
        <f>TO_RPI_RO!E23+TO_RPI_BKFLOW!E23+TO_RPI_PT!E23+TO_RPI_IT!E23+TO_RPI_PPR!E23+TO_RPI_PIR!E23</f>
        <v>0</v>
      </c>
      <c r="F23" s="10">
        <f>TO_RPI_RO!F23+TO_RPI_BKFLOW!F23+TO_RPI_PT!F23+TO_RPI_IT!F23+TO_RPI_PPR!F23+TO_RPI_PIR!F23</f>
        <v>0</v>
      </c>
      <c r="G23" s="10">
        <f>TO_RPI_RO!G23+TO_RPI_BKFLOW!G23+TO_RPI_PT!G23+TO_RPI_IT!G23+TO_RPI_PPR!G23+TO_RPI_PIR!G23</f>
        <v>0</v>
      </c>
      <c r="H23" s="10">
        <f>TO_RPI_RO!H23+TO_RPI_BKFLOW!H23+TO_RPI_PT!H23+TO_RPI_IT!H23+TO_RPI_PPR!H23+TO_RPI_PIR!H23</f>
        <v>0</v>
      </c>
      <c r="I23" s="10">
        <f>TO_RPI_RO!I23+TO_RPI_BKFLOW!I23+TO_RPI_PT!I23+TO_RPI_IT!I23+TO_RPI_PPR!I23+TO_RPI_PIR!I23</f>
        <v>0</v>
      </c>
      <c r="J23" s="10">
        <f>TO_RPI_RO!J23+TO_RPI_BKFLOW!J23+TO_RPI_PT!J23+TO_RPI_IT!J23+TO_RPI_PPR!J23+TO_RPI_PIR!J23</f>
        <v>0</v>
      </c>
      <c r="K23" s="10">
        <f>TO_RPI_RO!K23+TO_RPI_BKFLOW!K23+TO_RPI_PT!K23+TO_RPI_IT!K23+TO_RPI_PPR!K23+TO_RPI_PIR!K23</f>
        <v>0</v>
      </c>
      <c r="L23" s="10">
        <f>TO_RPI_RO!L23+TO_RPI_BKFLOW!L23+TO_RPI_PT!L23+TO_RPI_IT!L23+TO_RPI_PPR!L23+TO_RPI_PIR!L23</f>
        <v>0</v>
      </c>
      <c r="M23" s="10">
        <f>TO_RPI_RO!M23+TO_RPI_BKFLOW!M23+TO_RPI_PT!M23+TO_RPI_IT!M23+TO_RPI_PPR!M23+TO_RPI_PIR!M23</f>
        <v>0</v>
      </c>
      <c r="N23" s="10">
        <f>TO_RPI_RO!N23+TO_RPI_BKFLOW!N23+TO_RPI_PT!N23+TO_RPI_IT!N23+TO_RPI_PPR!N23+TO_RPI_PIR!N23</f>
        <v>0</v>
      </c>
      <c r="O23" s="10">
        <f>TO_RPI_RO!O23+TO_RPI_BKFLOW!O23+TO_RPI_PT!O23+TO_RPI_IT!O23+TO_RPI_PPR!O23+TO_RPI_PIR!O23</f>
        <v>0</v>
      </c>
      <c r="P23" s="10">
        <f>TO_RPI_RO!P23+TO_RPI_BKFLOW!P23+TO_RPI_PT!P23+TO_RPI_IT!P23+TO_RPI_PPR!P23+TO_RPI_PIR!P23</f>
        <v>0</v>
      </c>
      <c r="Q23" s="10">
        <f>TO_RPI_RO!Q23+TO_RPI_BKFLOW!Q23+TO_RPI_PT!Q23+TO_RPI_IT!Q23+TO_RPI_PPR!Q23+TO_RPI_PIR!Q23</f>
        <v>0</v>
      </c>
      <c r="R23" s="10">
        <f>TO_RPI_RO!R23+TO_RPI_BKFLOW!R23+TO_RPI_PT!R23+TO_RPI_IT!R23+TO_RPI_PPR!R23+TO_RPI_PIR!R23</f>
        <v>0</v>
      </c>
      <c r="S23" s="10">
        <f>TO_RPI_RO!S23+TO_RPI_BKFLOW!S23+TO_RPI_PT!S23+TO_RPI_IT!S23+TO_RPI_PPR!S23+TO_RPI_PIR!S23</f>
        <v>0</v>
      </c>
      <c r="T23" s="10">
        <f>TO_RPI_RO!T23+TO_RPI_BKFLOW!T23+TO_RPI_PT!T23+TO_RPI_IT!T23+TO_RPI_PPR!T23+TO_RPI_PIR!T23</f>
        <v>0</v>
      </c>
      <c r="U23" s="10">
        <f>TO_RPI_RO!U23+TO_RPI_BKFLOW!U23+TO_RPI_PT!U23+TO_RPI_IT!U23+TO_RPI_PPR!U23+TO_RPI_PIR!U23</f>
        <v>0</v>
      </c>
      <c r="V23" s="10">
        <f>TO_RPI_RO!V23+TO_RPI_BKFLOW!V23+TO_RPI_PT!V23+TO_RPI_IT!V23+TO_RPI_PPR!V23+TO_RPI_PIR!V23</f>
        <v>0</v>
      </c>
      <c r="W23" s="10">
        <f>TO_RPI_RO!W23+TO_RPI_BKFLOW!W23+TO_RPI_PT!W23+TO_RPI_IT!W23+TO_RPI_PPR!W23+TO_RPI_PIR!W23</f>
        <v>0</v>
      </c>
      <c r="X23" s="10">
        <f>TO_RPI_RO!X23+TO_RPI_BKFLOW!X23+TO_RPI_PT!X23+TO_RPI_IT!X23+TO_RPI_PPR!X23+TO_RPI_PIR!X23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TO_RPI_RO!C24+TO_RPI_BKFLOW!C24+TO_RPI_PT!C24+TO_RPI_IT!C24+TO_RPI_PPR!C24+TO_RPI_PIR!C24</f>
        <v>0</v>
      </c>
      <c r="D24" s="10">
        <f>TO_RPI_RO!D24+TO_RPI_BKFLOW!D24+TO_RPI_PT!D24+TO_RPI_IT!D24+TO_RPI_PPR!D24+TO_RPI_PIR!D24</f>
        <v>0</v>
      </c>
      <c r="E24" s="10">
        <f>TO_RPI_RO!E24+TO_RPI_BKFLOW!E24+TO_RPI_PT!E24+TO_RPI_IT!E24+TO_RPI_PPR!E24+TO_RPI_PIR!E24</f>
        <v>0</v>
      </c>
      <c r="F24" s="10">
        <f>TO_RPI_RO!F24+TO_RPI_BKFLOW!F24+TO_RPI_PT!F24+TO_RPI_IT!F24+TO_RPI_PPR!F24+TO_RPI_PIR!F24</f>
        <v>0</v>
      </c>
      <c r="G24" s="10">
        <f>TO_RPI_RO!G24+TO_RPI_BKFLOW!G24+TO_RPI_PT!G24+TO_RPI_IT!G24+TO_RPI_PPR!G24+TO_RPI_PIR!G24</f>
        <v>0</v>
      </c>
      <c r="H24" s="10">
        <f>TO_RPI_RO!H24+TO_RPI_BKFLOW!H24+TO_RPI_PT!H24+TO_RPI_IT!H24+TO_RPI_PPR!H24+TO_RPI_PIR!H24</f>
        <v>0</v>
      </c>
      <c r="I24" s="10">
        <f>TO_RPI_RO!I24+TO_RPI_BKFLOW!I24+TO_RPI_PT!I24+TO_RPI_IT!I24+TO_RPI_PPR!I24+TO_RPI_PIR!I24</f>
        <v>0</v>
      </c>
      <c r="J24" s="10">
        <f>TO_RPI_RO!J24+TO_RPI_BKFLOW!J24+TO_RPI_PT!J24+TO_RPI_IT!J24+TO_RPI_PPR!J24+TO_RPI_PIR!J24</f>
        <v>0</v>
      </c>
      <c r="K24" s="10">
        <f>TO_RPI_RO!K24+TO_RPI_BKFLOW!K24+TO_RPI_PT!K24+TO_RPI_IT!K24+TO_RPI_PPR!K24+TO_RPI_PIR!K24</f>
        <v>0</v>
      </c>
      <c r="L24" s="10">
        <f>TO_RPI_RO!L24+TO_RPI_BKFLOW!L24+TO_RPI_PT!L24+TO_RPI_IT!L24+TO_RPI_PPR!L24+TO_RPI_PIR!L24</f>
        <v>0</v>
      </c>
      <c r="M24" s="10">
        <f>TO_RPI_RO!M24+TO_RPI_BKFLOW!M24+TO_RPI_PT!M24+TO_RPI_IT!M24+TO_RPI_PPR!M24+TO_RPI_PIR!M24</f>
        <v>0</v>
      </c>
      <c r="N24" s="10">
        <f>TO_RPI_RO!N24+TO_RPI_BKFLOW!N24+TO_RPI_PT!N24+TO_RPI_IT!N24+TO_RPI_PPR!N24+TO_RPI_PIR!N24</f>
        <v>0</v>
      </c>
      <c r="O24" s="10">
        <f>TO_RPI_RO!O24+TO_RPI_BKFLOW!O24+TO_RPI_PT!O24+TO_RPI_IT!O24+TO_RPI_PPR!O24+TO_RPI_PIR!O24</f>
        <v>0</v>
      </c>
      <c r="P24" s="10">
        <f>TO_RPI_RO!P24+TO_RPI_BKFLOW!P24+TO_RPI_PT!P24+TO_RPI_IT!P24+TO_RPI_PPR!P24+TO_RPI_PIR!P24</f>
        <v>0</v>
      </c>
      <c r="Q24" s="10">
        <f>TO_RPI_RO!Q24+TO_RPI_BKFLOW!Q24+TO_RPI_PT!Q24+TO_RPI_IT!Q24+TO_RPI_PPR!Q24+TO_RPI_PIR!Q24</f>
        <v>0</v>
      </c>
      <c r="R24" s="10">
        <f>TO_RPI_RO!R24+TO_RPI_BKFLOW!R24+TO_RPI_PT!R24+TO_RPI_IT!R24+TO_RPI_PPR!R24+TO_RPI_PIR!R24</f>
        <v>0</v>
      </c>
      <c r="S24" s="10">
        <f>TO_RPI_RO!S24+TO_RPI_BKFLOW!S24+TO_RPI_PT!S24+TO_RPI_IT!S24+TO_RPI_PPR!S24+TO_RPI_PIR!S24</f>
        <v>0</v>
      </c>
      <c r="T24" s="10">
        <f>TO_RPI_RO!T24+TO_RPI_BKFLOW!T24+TO_RPI_PT!T24+TO_RPI_IT!T24+TO_RPI_PPR!T24+TO_RPI_PIR!T24</f>
        <v>0</v>
      </c>
      <c r="U24" s="10">
        <f>TO_RPI_RO!U24+TO_RPI_BKFLOW!U24+TO_RPI_PT!U24+TO_RPI_IT!U24+TO_RPI_PPR!U24+TO_RPI_PIR!U24</f>
        <v>0</v>
      </c>
      <c r="V24" s="10">
        <f>TO_RPI_RO!V24+TO_RPI_BKFLOW!V24+TO_RPI_PT!V24+TO_RPI_IT!V24+TO_RPI_PPR!V24+TO_RPI_PIR!V24</f>
        <v>0</v>
      </c>
      <c r="W24" s="10">
        <f>TO_RPI_RO!W24+TO_RPI_BKFLOW!W24+TO_RPI_PT!W24+TO_RPI_IT!W24+TO_RPI_PPR!W24+TO_RPI_PIR!W24</f>
        <v>0</v>
      </c>
      <c r="X24" s="10">
        <f>TO_RPI_RO!X24+TO_RPI_BKFLOW!X24+TO_RPI_PT!X24+TO_RPI_IT!X24+TO_RPI_PPR!X24+TO_RPI_PIR!X24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TO_RPI_RO!C25+TO_RPI_BKFLOW!C25+TO_RPI_PT!C25+TO_RPI_IT!C25+TO_RPI_PPR!C25+TO_RPI_PIR!C25</f>
        <v>0</v>
      </c>
      <c r="D25" s="37">
        <f>TO_RPI_RO!D25+TO_RPI_BKFLOW!D25+TO_RPI_PT!D25+TO_RPI_IT!D25+TO_RPI_PPR!D25+TO_RPI_PIR!D25</f>
        <v>0</v>
      </c>
      <c r="E25" s="37">
        <f>TO_RPI_RO!E25+TO_RPI_BKFLOW!E25+TO_RPI_PT!E25+TO_RPI_IT!E25+TO_RPI_PPR!E25+TO_RPI_PIR!E25</f>
        <v>0</v>
      </c>
      <c r="F25" s="37">
        <f>TO_RPI_RO!F25+TO_RPI_BKFLOW!F25+TO_RPI_PT!F25+TO_RPI_IT!F25+TO_RPI_PPR!F25+TO_RPI_PIR!F25</f>
        <v>0</v>
      </c>
      <c r="G25" s="37">
        <f>TO_RPI_RO!G25+TO_RPI_BKFLOW!G25+TO_RPI_PT!G25+TO_RPI_IT!G25+TO_RPI_PPR!G25+TO_RPI_PIR!G25</f>
        <v>0</v>
      </c>
      <c r="H25" s="37">
        <f>TO_RPI_RO!H25+TO_RPI_BKFLOW!H25+TO_RPI_PT!H25+TO_RPI_IT!H25+TO_RPI_PPR!H25+TO_RPI_PIR!H25</f>
        <v>0</v>
      </c>
      <c r="I25" s="37">
        <f>TO_RPI_RO!I25+TO_RPI_BKFLOW!I25+TO_RPI_PT!I25+TO_RPI_IT!I25+TO_RPI_PPR!I25+TO_RPI_PIR!I25</f>
        <v>0</v>
      </c>
      <c r="J25" s="37">
        <f>TO_RPI_RO!J25+TO_RPI_BKFLOW!J25+TO_RPI_PT!J25+TO_RPI_IT!J25+TO_RPI_PPR!J25+TO_RPI_PIR!J25</f>
        <v>0</v>
      </c>
      <c r="K25" s="37">
        <f>TO_RPI_RO!K25+TO_RPI_BKFLOW!K25+TO_RPI_PT!K25+TO_RPI_IT!K25+TO_RPI_PPR!K25+TO_RPI_PIR!K25</f>
        <v>0</v>
      </c>
      <c r="L25" s="37">
        <f>TO_RPI_RO!L25+TO_RPI_BKFLOW!L25+TO_RPI_PT!L25+TO_RPI_IT!L25+TO_RPI_PPR!L25+TO_RPI_PIR!L25</f>
        <v>0</v>
      </c>
      <c r="M25" s="37">
        <f>TO_RPI_RO!M25+TO_RPI_BKFLOW!M25+TO_RPI_PT!M25+TO_RPI_IT!M25+TO_RPI_PPR!M25+TO_RPI_PIR!M25</f>
        <v>0</v>
      </c>
      <c r="N25" s="37">
        <f>TO_RPI_RO!N25+TO_RPI_BKFLOW!N25+TO_RPI_PT!N25+TO_RPI_IT!N25+TO_RPI_PPR!N25+TO_RPI_PIR!N25</f>
        <v>0</v>
      </c>
      <c r="O25" s="37">
        <f>TO_RPI_RO!O25+TO_RPI_BKFLOW!O25+TO_RPI_PT!O25+TO_RPI_IT!O25+TO_RPI_PPR!O25+TO_RPI_PIR!O25</f>
        <v>0</v>
      </c>
      <c r="P25" s="37">
        <f>TO_RPI_RO!P25+TO_RPI_BKFLOW!P25+TO_RPI_PT!P25+TO_RPI_IT!P25+TO_RPI_PPR!P25+TO_RPI_PIR!P25</f>
        <v>0</v>
      </c>
      <c r="Q25" s="37">
        <f>TO_RPI_RO!Q25+TO_RPI_BKFLOW!Q25+TO_RPI_PT!Q25+TO_RPI_IT!Q25+TO_RPI_PPR!Q25+TO_RPI_PIR!Q25</f>
        <v>0</v>
      </c>
      <c r="R25" s="37">
        <f>TO_RPI_RO!R25+TO_RPI_BKFLOW!R25+TO_RPI_PT!R25+TO_RPI_IT!R25+TO_RPI_PPR!R25+TO_RPI_PIR!R25</f>
        <v>0</v>
      </c>
      <c r="S25" s="37">
        <f>TO_RPI_RO!S25+TO_RPI_BKFLOW!S25+TO_RPI_PT!S25+TO_RPI_IT!S25+TO_RPI_PPR!S25+TO_RPI_PIR!S25</f>
        <v>0</v>
      </c>
      <c r="T25" s="37">
        <f>TO_RPI_RO!T25+TO_RPI_BKFLOW!T25+TO_RPI_PT!T25+TO_RPI_IT!T25+TO_RPI_PPR!T25+TO_RPI_PIR!T25</f>
        <v>0</v>
      </c>
      <c r="U25" s="37">
        <f>TO_RPI_RO!U25+TO_RPI_BKFLOW!U25+TO_RPI_PT!U25+TO_RPI_IT!U25+TO_RPI_PPR!U25+TO_RPI_PIR!U25</f>
        <v>0</v>
      </c>
      <c r="V25" s="37">
        <f>TO_RPI_RO!V25+TO_RPI_BKFLOW!V25+TO_RPI_PT!V25+TO_RPI_IT!V25+TO_RPI_PPR!V25+TO_RPI_PIR!V25</f>
        <v>0</v>
      </c>
      <c r="W25" s="37">
        <f>TO_RPI_RO!W25+TO_RPI_BKFLOW!W25+TO_RPI_PT!W25+TO_RPI_IT!W25+TO_RPI_PPR!W25+TO_RPI_PIR!W25</f>
        <v>0</v>
      </c>
      <c r="X25" s="37">
        <f>TO_RPI_RO!X25+TO_RPI_BKFLOW!X25+TO_RPI_PT!X25+TO_RPI_IT!X25+TO_RPI_PPR!X25+TO_RPI_PIR!X25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11736.583920894236</v>
      </c>
      <c r="D26" s="37">
        <f t="shared" si="14"/>
        <v>13116.685984522781</v>
      </c>
      <c r="E26" s="37">
        <f t="shared" si="14"/>
        <v>13695.067497850385</v>
      </c>
      <c r="F26" s="37">
        <f t="shared" si="14"/>
        <v>12522.425365434223</v>
      </c>
      <c r="G26" s="37">
        <f t="shared" si="14"/>
        <v>13647.083490971621</v>
      </c>
      <c r="H26" s="37">
        <f t="shared" si="14"/>
        <v>15685.514273430785</v>
      </c>
      <c r="I26" s="37">
        <f t="shared" si="14"/>
        <v>15386.137489251932</v>
      </c>
      <c r="J26" s="37">
        <f t="shared" si="14"/>
        <v>15300.235511607911</v>
      </c>
      <c r="K26" s="37">
        <f t="shared" si="14"/>
        <v>15572.100687876184</v>
      </c>
      <c r="L26" s="37">
        <f t="shared" si="14"/>
        <v>13655.797764402407</v>
      </c>
      <c r="M26" s="37">
        <f t="shared" si="14"/>
        <v>12644.225279449698</v>
      </c>
      <c r="N26" s="37">
        <f t="shared" si="14"/>
        <v>11997.015047291487</v>
      </c>
      <c r="O26" s="37">
        <f t="shared" si="14"/>
        <v>10984.781943250217</v>
      </c>
      <c r="P26" s="37">
        <f t="shared" si="14"/>
        <v>11060.350386930353</v>
      </c>
      <c r="Q26" s="37">
        <f t="shared" si="14"/>
        <v>12996.952880481513</v>
      </c>
      <c r="R26" s="37">
        <f t="shared" si="14"/>
        <v>12627.852192605331</v>
      </c>
      <c r="S26" s="37">
        <f t="shared" si="14"/>
        <v>12614.396388650041</v>
      </c>
      <c r="T26" s="37">
        <f t="shared" si="14"/>
        <v>12941.535941530523</v>
      </c>
      <c r="U26" s="37">
        <f t="shared" si="14"/>
        <v>13097.525279449696</v>
      </c>
      <c r="V26" s="37">
        <f t="shared" si="14"/>
        <v>13855.749097162512</v>
      </c>
      <c r="W26" s="37">
        <f t="shared" si="14"/>
        <v>12133.30249355116</v>
      </c>
      <c r="X26" s="37">
        <f t="shared" ref="X26" si="15">SUM(X27,X33)</f>
        <v>11500.694153052449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476.81762682717107</v>
      </c>
      <c r="D27" s="29">
        <f t="shared" si="16"/>
        <v>742.19234737747195</v>
      </c>
      <c r="E27" s="29">
        <f t="shared" si="16"/>
        <v>130.15623387790197</v>
      </c>
      <c r="F27" s="29">
        <f t="shared" si="16"/>
        <v>146.438950988822</v>
      </c>
      <c r="G27" s="29">
        <f t="shared" si="16"/>
        <v>220.10128976784173</v>
      </c>
      <c r="H27" s="29">
        <f t="shared" si="16"/>
        <v>279.81272570937239</v>
      </c>
      <c r="I27" s="29">
        <f t="shared" si="16"/>
        <v>343.78056749785037</v>
      </c>
      <c r="J27" s="29">
        <f t="shared" si="16"/>
        <v>553.80541702493554</v>
      </c>
      <c r="K27" s="29">
        <f t="shared" si="16"/>
        <v>600.22080825451417</v>
      </c>
      <c r="L27" s="29">
        <f t="shared" si="16"/>
        <v>514.38435081685293</v>
      </c>
      <c r="M27" s="29">
        <f t="shared" si="16"/>
        <v>586.52184006878758</v>
      </c>
      <c r="N27" s="29">
        <f t="shared" si="16"/>
        <v>494.12166809974212</v>
      </c>
      <c r="O27" s="29">
        <f t="shared" si="16"/>
        <v>444.9759243336199</v>
      </c>
      <c r="P27" s="29">
        <f t="shared" si="16"/>
        <v>334.87824591573514</v>
      </c>
      <c r="Q27" s="29">
        <f t="shared" si="16"/>
        <v>510.0275150472915</v>
      </c>
      <c r="R27" s="29">
        <f t="shared" si="16"/>
        <v>394.28082545141876</v>
      </c>
      <c r="S27" s="29">
        <f t="shared" si="16"/>
        <v>50.223301805674978</v>
      </c>
      <c r="T27" s="29">
        <f t="shared" si="16"/>
        <v>76.433705932932071</v>
      </c>
      <c r="U27" s="29">
        <f t="shared" si="16"/>
        <v>83.215649183147022</v>
      </c>
      <c r="V27" s="29">
        <f t="shared" si="16"/>
        <v>78.48331900257952</v>
      </c>
      <c r="W27" s="29">
        <f t="shared" si="16"/>
        <v>68.382459157351661</v>
      </c>
      <c r="X27" s="29">
        <f t="shared" ref="X27" si="17">SUM(X28:X32)</f>
        <v>58.446087704213234</v>
      </c>
    </row>
    <row r="28" spans="1:24" ht="11.25" customHeight="1" x14ac:dyDescent="0.2">
      <c r="A28" s="41" t="s">
        <v>45</v>
      </c>
      <c r="B28" s="9" t="s">
        <v>46</v>
      </c>
      <c r="C28" s="10">
        <f>TO_RPI_RO!C28+TO_RPI_BKFLOW!C28+TO_RPI_PT!C28+TO_RPI_IT!C28+TO_RPI_PPR!C28+TO_RPI_PIR!C28</f>
        <v>169.73344797936369</v>
      </c>
      <c r="D28" s="10">
        <f>TO_RPI_RO!D28+TO_RPI_BKFLOW!D28+TO_RPI_PT!D28+TO_RPI_IT!D28+TO_RPI_PPR!D28+TO_RPI_PIR!D28</f>
        <v>56.131384350816852</v>
      </c>
      <c r="E28" s="10">
        <f>TO_RPI_RO!E28+TO_RPI_BKFLOW!E28+TO_RPI_PT!E28+TO_RPI_IT!E28+TO_RPI_PPR!E28+TO_RPI_PIR!E28</f>
        <v>72.950128976784171</v>
      </c>
      <c r="F28" s="10">
        <f>TO_RPI_RO!F28+TO_RPI_BKFLOW!F28+TO_RPI_PT!F28+TO_RPI_IT!F28+TO_RPI_PPR!F28+TO_RPI_PIR!F28</f>
        <v>108.30541702493549</v>
      </c>
      <c r="G28" s="10">
        <f>TO_RPI_RO!G28+TO_RPI_BKFLOW!G28+TO_RPI_PT!G28+TO_RPI_IT!G28+TO_RPI_PPR!G28+TO_RPI_PIR!G28</f>
        <v>200.0429922613929</v>
      </c>
      <c r="H28" s="10">
        <f>TO_RPI_RO!H28+TO_RPI_BKFLOW!H28+TO_RPI_PT!H28+TO_RPI_IT!H28+TO_RPI_PPR!H28+TO_RPI_PIR!H28</f>
        <v>109.356233877902</v>
      </c>
      <c r="I28" s="10">
        <f>TO_RPI_RO!I28+TO_RPI_BKFLOW!I28+TO_RPI_PT!I28+TO_RPI_IT!I28+TO_RPI_PPR!I28+TO_RPI_PIR!I28</f>
        <v>83.111177987962165</v>
      </c>
      <c r="J28" s="10">
        <f>TO_RPI_RO!J28+TO_RPI_BKFLOW!J28+TO_RPI_PT!J28+TO_RPI_IT!J28+TO_RPI_PPR!J28+TO_RPI_PIR!J28</f>
        <v>5.9378331900257946</v>
      </c>
      <c r="K28" s="10">
        <f>TO_RPI_RO!K28+TO_RPI_BKFLOW!K28+TO_RPI_PT!K28+TO_RPI_IT!K28+TO_RPI_PPR!K28+TO_RPI_PIR!K28</f>
        <v>12.86397248495271</v>
      </c>
      <c r="L28" s="10">
        <f>TO_RPI_RO!L28+TO_RPI_BKFLOW!L28+TO_RPI_PT!L28+TO_RPI_IT!L28+TO_RPI_PPR!L28+TO_RPI_PIR!L28</f>
        <v>2.968615649183147</v>
      </c>
      <c r="M28" s="10">
        <f>TO_RPI_RO!M28+TO_RPI_BKFLOW!M28+TO_RPI_PT!M28+TO_RPI_IT!M28+TO_RPI_PPR!M28+TO_RPI_PIR!M28</f>
        <v>5.9372312983662932</v>
      </c>
      <c r="N28" s="10">
        <f>TO_RPI_RO!N28+TO_RPI_BKFLOW!N28+TO_RPI_PT!N28+TO_RPI_IT!N28+TO_RPI_PPR!N28+TO_RPI_PIR!N28</f>
        <v>0.9895098882201202</v>
      </c>
      <c r="O28" s="10">
        <f>TO_RPI_RO!O28+TO_RPI_BKFLOW!O28+TO_RPI_PT!O28+TO_RPI_IT!O28+TO_RPI_PPR!O28+TO_RPI_PIR!O28</f>
        <v>0.9872742906276869</v>
      </c>
      <c r="P28" s="10">
        <f>TO_RPI_RO!P28+TO_RPI_BKFLOW!P28+TO_RPI_PT!P28+TO_RPI_IT!P28+TO_RPI_PPR!P28+TO_RPI_PIR!P28</f>
        <v>9.871711092003439</v>
      </c>
      <c r="Q28" s="10">
        <f>TO_RPI_RO!Q28+TO_RPI_BKFLOW!Q28+TO_RPI_PT!Q28+TO_RPI_IT!Q28+TO_RPI_PPR!Q28+TO_RPI_PIR!Q28</f>
        <v>0</v>
      </c>
      <c r="R28" s="10">
        <f>TO_RPI_RO!R28+TO_RPI_BKFLOW!R28+TO_RPI_PT!R28+TO_RPI_IT!R28+TO_RPI_PPR!R28+TO_RPI_PIR!R28</f>
        <v>0</v>
      </c>
      <c r="S28" s="10">
        <f>TO_RPI_RO!S28+TO_RPI_BKFLOW!S28+TO_RPI_PT!S28+TO_RPI_IT!S28+TO_RPI_PPR!S28+TO_RPI_PIR!S28</f>
        <v>0</v>
      </c>
      <c r="T28" s="10">
        <f>TO_RPI_RO!T28+TO_RPI_BKFLOW!T28+TO_RPI_PT!T28+TO_RPI_IT!T28+TO_RPI_PPR!T28+TO_RPI_PIR!T28</f>
        <v>1.941616509028375</v>
      </c>
      <c r="U28" s="10">
        <f>TO_RPI_RO!U28+TO_RPI_BKFLOW!U28+TO_RPI_PT!U28+TO_RPI_IT!U28+TO_RPI_PPR!U28+TO_RPI_PIR!U28</f>
        <v>2.1853826311263971</v>
      </c>
      <c r="V28" s="10">
        <f>TO_RPI_RO!V28+TO_RPI_BKFLOW!V28+TO_RPI_PT!V28+TO_RPI_IT!V28+TO_RPI_PPR!V28+TO_RPI_PIR!V28</f>
        <v>2.0018056749785038</v>
      </c>
      <c r="W28" s="10">
        <f>TO_RPI_RO!W28+TO_RPI_BKFLOW!W28+TO_RPI_PT!W28+TO_RPI_IT!W28+TO_RPI_PPR!W28+TO_RPI_PIR!W28</f>
        <v>1.8540842648323299</v>
      </c>
      <c r="X28" s="10">
        <f>TO_RPI_RO!X28+TO_RPI_BKFLOW!X28+TO_RPI_PT!X28+TO_RPI_IT!X28+TO_RPI_PPR!X28+TO_RPI_PIR!X28</f>
        <v>1.548065348237317</v>
      </c>
    </row>
    <row r="29" spans="1:24" ht="11.25" customHeight="1" x14ac:dyDescent="0.2">
      <c r="A29" s="41" t="s">
        <v>47</v>
      </c>
      <c r="B29" s="9" t="s">
        <v>48</v>
      </c>
      <c r="C29" s="10">
        <f>TO_RPI_RO!C29+TO_RPI_BKFLOW!C29+TO_RPI_PT!C29+TO_RPI_IT!C29+TO_RPI_PPR!C29+TO_RPI_PIR!C29</f>
        <v>0</v>
      </c>
      <c r="D29" s="10">
        <f>TO_RPI_RO!D29+TO_RPI_BKFLOW!D29+TO_RPI_PT!D29+TO_RPI_IT!D29+TO_RPI_PPR!D29+TO_RPI_PIR!D29</f>
        <v>0</v>
      </c>
      <c r="E29" s="10">
        <f>TO_RPI_RO!E29+TO_RPI_BKFLOW!E29+TO_RPI_PT!E29+TO_RPI_IT!E29+TO_RPI_PPR!E29+TO_RPI_PIR!E29</f>
        <v>57.206104901117797</v>
      </c>
      <c r="F29" s="10">
        <f>TO_RPI_RO!F29+TO_RPI_BKFLOW!F29+TO_RPI_PT!F29+TO_RPI_IT!F29+TO_RPI_PPR!F29+TO_RPI_PIR!F29</f>
        <v>38.133533963886499</v>
      </c>
      <c r="G29" s="10">
        <f>TO_RPI_RO!G29+TO_RPI_BKFLOW!G29+TO_RPI_PT!G29+TO_RPI_IT!G29+TO_RPI_PPR!G29+TO_RPI_PIR!G29</f>
        <v>20.058297506448842</v>
      </c>
      <c r="H29" s="10">
        <f>TO_RPI_RO!H29+TO_RPI_BKFLOW!H29+TO_RPI_PT!H29+TO_RPI_IT!H29+TO_RPI_PPR!H29+TO_RPI_PIR!H29</f>
        <v>7.1575236457437663</v>
      </c>
      <c r="I29" s="10">
        <f>TO_RPI_RO!I29+TO_RPI_BKFLOW!I29+TO_RPI_PT!I29+TO_RPI_IT!I29+TO_RPI_PPR!I29+TO_RPI_PIR!I29</f>
        <v>5.96414445399828</v>
      </c>
      <c r="J29" s="10">
        <f>TO_RPI_RO!J29+TO_RPI_BKFLOW!J29+TO_RPI_PT!J29+TO_RPI_IT!J29+TO_RPI_PPR!J29+TO_RPI_PIR!J29</f>
        <v>47.700429922613921</v>
      </c>
      <c r="K29" s="10">
        <f>TO_RPI_RO!K29+TO_RPI_BKFLOW!K29+TO_RPI_PT!K29+TO_RPI_IT!K29+TO_RPI_PPR!K29+TO_RPI_PIR!K29</f>
        <v>14.26999140154772</v>
      </c>
      <c r="L29" s="10">
        <f>TO_RPI_RO!L29+TO_RPI_BKFLOW!L29+TO_RPI_PT!L29+TO_RPI_IT!L29+TO_RPI_PPR!L29+TO_RPI_PIR!L29</f>
        <v>15.356663800515911</v>
      </c>
      <c r="M29" s="10">
        <f>TO_RPI_RO!M29+TO_RPI_BKFLOW!M29+TO_RPI_PT!M29+TO_RPI_IT!M29+TO_RPI_PPR!M29+TO_RPI_PIR!M29</f>
        <v>2.3625967325881341</v>
      </c>
      <c r="N29" s="10">
        <f>TO_RPI_RO!N29+TO_RPI_BKFLOW!N29+TO_RPI_PT!N29+TO_RPI_IT!N29+TO_RPI_PPR!N29+TO_RPI_PIR!N29</f>
        <v>1.1812553740326741</v>
      </c>
      <c r="O29" s="10">
        <f>TO_RPI_RO!O29+TO_RPI_BKFLOW!O29+TO_RPI_PT!O29+TO_RPI_IT!O29+TO_RPI_PPR!O29+TO_RPI_PIR!O29</f>
        <v>2.3625967325881341</v>
      </c>
      <c r="P29" s="10">
        <f>TO_RPI_RO!P29+TO_RPI_BKFLOW!P29+TO_RPI_PT!P29+TO_RPI_IT!P29+TO_RPI_PPR!P29+TO_RPI_PIR!P29</f>
        <v>3.543852106620808</v>
      </c>
      <c r="Q29" s="10">
        <f>TO_RPI_RO!Q29+TO_RPI_BKFLOW!Q29+TO_RPI_PT!Q29+TO_RPI_IT!Q29+TO_RPI_PPR!Q29+TO_RPI_PIR!Q29</f>
        <v>4.7251074806534827</v>
      </c>
      <c r="R29" s="10">
        <f>TO_RPI_RO!R29+TO_RPI_BKFLOW!R29+TO_RPI_PT!R29+TO_RPI_IT!R29+TO_RPI_PPR!R29+TO_RPI_PIR!R29</f>
        <v>7.0877042132416168</v>
      </c>
      <c r="S29" s="10">
        <f>TO_RPI_RO!S29+TO_RPI_BKFLOW!S29+TO_RPI_PT!S29+TO_RPI_IT!S29+TO_RPI_PPR!S29+TO_RPI_PIR!S29</f>
        <v>7.0877042132416168</v>
      </c>
      <c r="T29" s="10">
        <f>TO_RPI_RO!T29+TO_RPI_BKFLOW!T29+TO_RPI_PT!T29+TO_RPI_IT!T29+TO_RPI_PPR!T29+TO_RPI_PIR!T29</f>
        <v>6.7168529664660364</v>
      </c>
      <c r="U29" s="10">
        <f>TO_RPI_RO!U29+TO_RPI_BKFLOW!U29+TO_RPI_PT!U29+TO_RPI_IT!U29+TO_RPI_PPR!U29+TO_RPI_PIR!U29</f>
        <v>13.24582975064488</v>
      </c>
      <c r="V29" s="10">
        <f>TO_RPI_RO!V29+TO_RPI_BKFLOW!V29+TO_RPI_PT!V29+TO_RPI_IT!V29+TO_RPI_PPR!V29+TO_RPI_PIR!V29</f>
        <v>25.129664660361129</v>
      </c>
      <c r="W29" s="10">
        <f>TO_RPI_RO!W29+TO_RPI_BKFLOW!W29+TO_RPI_PT!W29+TO_RPI_IT!W29+TO_RPI_PPR!W29+TO_RPI_PIR!W29</f>
        <v>31.609114359415301</v>
      </c>
      <c r="X29" s="10">
        <f>TO_RPI_RO!X29+TO_RPI_BKFLOW!X29+TO_RPI_PT!X29+TO_RPI_IT!X29+TO_RPI_PPR!X29+TO_RPI_PIR!X29</f>
        <v>29.168013757523639</v>
      </c>
    </row>
    <row r="30" spans="1:24" ht="11.25" customHeight="1" x14ac:dyDescent="0.2">
      <c r="A30" s="41" t="s">
        <v>49</v>
      </c>
      <c r="B30" s="9" t="s">
        <v>50</v>
      </c>
      <c r="C30" s="10">
        <f>TO_RPI_RO!C30+TO_RPI_BKFLOW!C30+TO_RPI_PT!C30+TO_RPI_IT!C30+TO_RPI_PPR!C30+TO_RPI_PIR!C30</f>
        <v>307.08417884780738</v>
      </c>
      <c r="D30" s="10">
        <f>TO_RPI_RO!D30+TO_RPI_BKFLOW!D30+TO_RPI_PT!D30+TO_RPI_IT!D30+TO_RPI_PPR!D30+TO_RPI_PIR!D30</f>
        <v>686.06096302665514</v>
      </c>
      <c r="E30" s="10">
        <f>TO_RPI_RO!E30+TO_RPI_BKFLOW!E30+TO_RPI_PT!E30+TO_RPI_IT!E30+TO_RPI_PPR!E30+TO_RPI_PIR!E30</f>
        <v>0</v>
      </c>
      <c r="F30" s="10">
        <f>TO_RPI_RO!F30+TO_RPI_BKFLOW!F30+TO_RPI_PT!F30+TO_RPI_IT!F30+TO_RPI_PPR!F30+TO_RPI_PIR!F30</f>
        <v>0</v>
      </c>
      <c r="G30" s="10">
        <f>TO_RPI_RO!G30+TO_RPI_BKFLOW!G30+TO_RPI_PT!G30+TO_RPI_IT!G30+TO_RPI_PPR!G30+TO_RPI_PIR!G30</f>
        <v>0</v>
      </c>
      <c r="H30" s="10">
        <f>TO_RPI_RO!H30+TO_RPI_BKFLOW!H30+TO_RPI_PT!H30+TO_RPI_IT!H30+TO_RPI_PPR!H30+TO_RPI_PIR!H30</f>
        <v>163.29896818572661</v>
      </c>
      <c r="I30" s="10">
        <f>TO_RPI_RO!I30+TO_RPI_BKFLOW!I30+TO_RPI_PT!I30+TO_RPI_IT!I30+TO_RPI_PPR!I30+TO_RPI_PIR!I30</f>
        <v>254.70524505588989</v>
      </c>
      <c r="J30" s="10">
        <f>TO_RPI_RO!J30+TO_RPI_BKFLOW!J30+TO_RPI_PT!J30+TO_RPI_IT!J30+TO_RPI_PPR!J30+TO_RPI_PIR!J30</f>
        <v>500.16715391229582</v>
      </c>
      <c r="K30" s="10">
        <f>TO_RPI_RO!K30+TO_RPI_BKFLOW!K30+TO_RPI_PT!K30+TO_RPI_IT!K30+TO_RPI_PPR!K30+TO_RPI_PIR!K30</f>
        <v>573.08684436801377</v>
      </c>
      <c r="L30" s="10">
        <f>TO_RPI_RO!L30+TO_RPI_BKFLOW!L30+TO_RPI_PT!L30+TO_RPI_IT!L30+TO_RPI_PPR!L30+TO_RPI_PIR!L30</f>
        <v>496.05907136715388</v>
      </c>
      <c r="M30" s="10">
        <f>TO_RPI_RO!M30+TO_RPI_BKFLOW!M30+TO_RPI_PT!M30+TO_RPI_IT!M30+TO_RPI_PPR!M30+TO_RPI_PIR!M30</f>
        <v>578.22201203783311</v>
      </c>
      <c r="N30" s="10">
        <f>TO_RPI_RO!N30+TO_RPI_BKFLOW!N30+TO_RPI_PT!N30+TO_RPI_IT!N30+TO_RPI_PPR!N30+TO_RPI_PIR!N30</f>
        <v>491.95090283748931</v>
      </c>
      <c r="O30" s="10">
        <f>TO_RPI_RO!O30+TO_RPI_BKFLOW!O30+TO_RPI_PT!O30+TO_RPI_IT!O30+TO_RPI_PPR!O30+TO_RPI_PIR!O30</f>
        <v>441.62605331040407</v>
      </c>
      <c r="P30" s="10">
        <f>TO_RPI_RO!P30+TO_RPI_BKFLOW!P30+TO_RPI_PT!P30+TO_RPI_IT!P30+TO_RPI_PPR!P30+TO_RPI_PIR!P30</f>
        <v>321.46268271711091</v>
      </c>
      <c r="Q30" s="10">
        <f>TO_RPI_RO!Q30+TO_RPI_BKFLOW!Q30+TO_RPI_PT!Q30+TO_RPI_IT!Q30+TO_RPI_PPR!Q30+TO_RPI_PIR!Q30</f>
        <v>505.30240756663801</v>
      </c>
      <c r="R30" s="10">
        <f>TO_RPI_RO!R30+TO_RPI_BKFLOW!R30+TO_RPI_PT!R30+TO_RPI_IT!R30+TO_RPI_PPR!R30+TO_RPI_PIR!R30</f>
        <v>387.19312123817713</v>
      </c>
      <c r="S30" s="10">
        <f>TO_RPI_RO!S30+TO_RPI_BKFLOW!S30+TO_RPI_PT!S30+TO_RPI_IT!S30+TO_RPI_PPR!S30+TO_RPI_PIR!S30</f>
        <v>43.135597592433363</v>
      </c>
      <c r="T30" s="10">
        <f>TO_RPI_RO!T30+TO_RPI_BKFLOW!T30+TO_RPI_PT!T30+TO_RPI_IT!T30+TO_RPI_PPR!T30+TO_RPI_PIR!T30</f>
        <v>67.775236457437657</v>
      </c>
      <c r="U30" s="10">
        <f>TO_RPI_RO!U30+TO_RPI_BKFLOW!U30+TO_RPI_PT!U30+TO_RPI_IT!U30+TO_RPI_PPR!U30+TO_RPI_PIR!U30</f>
        <v>67.784436801375747</v>
      </c>
      <c r="V30" s="10">
        <f>TO_RPI_RO!V30+TO_RPI_BKFLOW!V30+TO_RPI_PT!V30+TO_RPI_IT!V30+TO_RPI_PPR!V30+TO_RPI_PIR!V30</f>
        <v>51.351848667239892</v>
      </c>
      <c r="W30" s="10">
        <f>TO_RPI_RO!W30+TO_RPI_BKFLOW!W30+TO_RPI_PT!W30+TO_RPI_IT!W30+TO_RPI_PPR!W30+TO_RPI_PIR!W30</f>
        <v>34.919260533104037</v>
      </c>
      <c r="X30" s="10">
        <f>TO_RPI_RO!X30+TO_RPI_BKFLOW!X30+TO_RPI_PT!X30+TO_RPI_IT!X30+TO_RPI_PPR!X30+TO_RPI_PIR!X30</f>
        <v>27.73000859845228</v>
      </c>
    </row>
    <row r="31" spans="1:24" ht="11.25" customHeight="1" x14ac:dyDescent="0.2">
      <c r="A31" s="41" t="s">
        <v>51</v>
      </c>
      <c r="B31" s="9" t="s">
        <v>52</v>
      </c>
      <c r="C31" s="10">
        <f>TO_RPI_RO!C31+TO_RPI_BKFLOW!C31+TO_RPI_PT!C31+TO_RPI_IT!C31+TO_RPI_PPR!C31+TO_RPI_PIR!C31</f>
        <v>0</v>
      </c>
      <c r="D31" s="10">
        <f>TO_RPI_RO!D31+TO_RPI_BKFLOW!D31+TO_RPI_PT!D31+TO_RPI_IT!D31+TO_RPI_PPR!D31+TO_RPI_PIR!D31</f>
        <v>0</v>
      </c>
      <c r="E31" s="10">
        <f>TO_RPI_RO!E31+TO_RPI_BKFLOW!E31+TO_RPI_PT!E31+TO_RPI_IT!E31+TO_RPI_PPR!E31+TO_RPI_PIR!E31</f>
        <v>0</v>
      </c>
      <c r="F31" s="10">
        <f>TO_RPI_RO!F31+TO_RPI_BKFLOW!F31+TO_RPI_PT!F31+TO_RPI_IT!F31+TO_RPI_PPR!F31+TO_RPI_PIR!F31</f>
        <v>0</v>
      </c>
      <c r="G31" s="10">
        <f>TO_RPI_RO!G31+TO_RPI_BKFLOW!G31+TO_RPI_PT!G31+TO_RPI_IT!G31+TO_RPI_PPR!G31+TO_RPI_PIR!G31</f>
        <v>0</v>
      </c>
      <c r="H31" s="10">
        <f>TO_RPI_RO!H31+TO_RPI_BKFLOW!H31+TO_RPI_PT!H31+TO_RPI_IT!H31+TO_RPI_PPR!H31+TO_RPI_PIR!H31</f>
        <v>0</v>
      </c>
      <c r="I31" s="10">
        <f>TO_RPI_RO!I31+TO_RPI_BKFLOW!I31+TO_RPI_PT!I31+TO_RPI_IT!I31+TO_RPI_PPR!I31+TO_RPI_PIR!I31</f>
        <v>0</v>
      </c>
      <c r="J31" s="10">
        <f>TO_RPI_RO!J31+TO_RPI_BKFLOW!J31+TO_RPI_PT!J31+TO_RPI_IT!J31+TO_RPI_PPR!J31+TO_RPI_PIR!J31</f>
        <v>0</v>
      </c>
      <c r="K31" s="10">
        <f>TO_RPI_RO!K31+TO_RPI_BKFLOW!K31+TO_RPI_PT!K31+TO_RPI_IT!K31+TO_RPI_PPR!K31+TO_RPI_PIR!K31</f>
        <v>0</v>
      </c>
      <c r="L31" s="10">
        <f>TO_RPI_RO!L31+TO_RPI_BKFLOW!L31+TO_RPI_PT!L31+TO_RPI_IT!L31+TO_RPI_PPR!L31+TO_RPI_PIR!L31</f>
        <v>0</v>
      </c>
      <c r="M31" s="10">
        <f>TO_RPI_RO!M31+TO_RPI_BKFLOW!M31+TO_RPI_PT!M31+TO_RPI_IT!M31+TO_RPI_PPR!M31+TO_RPI_PIR!M31</f>
        <v>0</v>
      </c>
      <c r="N31" s="10">
        <f>TO_RPI_RO!N31+TO_RPI_BKFLOW!N31+TO_RPI_PT!N31+TO_RPI_IT!N31+TO_RPI_PPR!N31+TO_RPI_PIR!N31</f>
        <v>0</v>
      </c>
      <c r="O31" s="10">
        <f>TO_RPI_RO!O31+TO_RPI_BKFLOW!O31+TO_RPI_PT!O31+TO_RPI_IT!O31+TO_RPI_PPR!O31+TO_RPI_PIR!O31</f>
        <v>0</v>
      </c>
      <c r="P31" s="10">
        <f>TO_RPI_RO!P31+TO_RPI_BKFLOW!P31+TO_RPI_PT!P31+TO_RPI_IT!P31+TO_RPI_PPR!P31+TO_RPI_PIR!P31</f>
        <v>0</v>
      </c>
      <c r="Q31" s="10">
        <f>TO_RPI_RO!Q31+TO_RPI_BKFLOW!Q31+TO_RPI_PT!Q31+TO_RPI_IT!Q31+TO_RPI_PPR!Q31+TO_RPI_PIR!Q31</f>
        <v>0</v>
      </c>
      <c r="R31" s="10">
        <f>TO_RPI_RO!R31+TO_RPI_BKFLOW!R31+TO_RPI_PT!R31+TO_RPI_IT!R31+TO_RPI_PPR!R31+TO_RPI_PIR!R31</f>
        <v>0</v>
      </c>
      <c r="S31" s="10">
        <f>TO_RPI_RO!S31+TO_RPI_BKFLOW!S31+TO_RPI_PT!S31+TO_RPI_IT!S31+TO_RPI_PPR!S31+TO_RPI_PIR!S31</f>
        <v>0</v>
      </c>
      <c r="T31" s="10">
        <f>TO_RPI_RO!T31+TO_RPI_BKFLOW!T31+TO_RPI_PT!T31+TO_RPI_IT!T31+TO_RPI_PPR!T31+TO_RPI_PIR!T31</f>
        <v>0</v>
      </c>
      <c r="U31" s="10">
        <f>TO_RPI_RO!U31+TO_RPI_BKFLOW!U31+TO_RPI_PT!U31+TO_RPI_IT!U31+TO_RPI_PPR!U31+TO_RPI_PIR!U31</f>
        <v>0</v>
      </c>
      <c r="V31" s="10">
        <f>TO_RPI_RO!V31+TO_RPI_BKFLOW!V31+TO_RPI_PT!V31+TO_RPI_IT!V31+TO_RPI_PPR!V31+TO_RPI_PIR!V31</f>
        <v>0</v>
      </c>
      <c r="W31" s="10">
        <f>TO_RPI_RO!W31+TO_RPI_BKFLOW!W31+TO_RPI_PT!W31+TO_RPI_IT!W31+TO_RPI_PPR!W31+TO_RPI_PIR!W31</f>
        <v>0</v>
      </c>
      <c r="X31" s="10">
        <f>TO_RPI_RO!X31+TO_RPI_BKFLOW!X31+TO_RPI_PT!X31+TO_RPI_IT!X31+TO_RPI_PPR!X31+TO_RPI_PIR!X31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TO_RPI_RO!C32+TO_RPI_BKFLOW!C32+TO_RPI_PT!C32+TO_RPI_IT!C32+TO_RPI_PPR!C32+TO_RPI_PIR!C32</f>
        <v>0</v>
      </c>
      <c r="D32" s="10">
        <f>TO_RPI_RO!D32+TO_RPI_BKFLOW!D32+TO_RPI_PT!D32+TO_RPI_IT!D32+TO_RPI_PPR!D32+TO_RPI_PIR!D32</f>
        <v>0</v>
      </c>
      <c r="E32" s="10">
        <f>TO_RPI_RO!E32+TO_RPI_BKFLOW!E32+TO_RPI_PT!E32+TO_RPI_IT!E32+TO_RPI_PPR!E32+TO_RPI_PIR!E32</f>
        <v>0</v>
      </c>
      <c r="F32" s="10">
        <f>TO_RPI_RO!F32+TO_RPI_BKFLOW!F32+TO_RPI_PT!F32+TO_RPI_IT!F32+TO_RPI_PPR!F32+TO_RPI_PIR!F32</f>
        <v>0</v>
      </c>
      <c r="G32" s="10">
        <f>TO_RPI_RO!G32+TO_RPI_BKFLOW!G32+TO_RPI_PT!G32+TO_RPI_IT!G32+TO_RPI_PPR!G32+TO_RPI_PIR!G32</f>
        <v>0</v>
      </c>
      <c r="H32" s="10">
        <f>TO_RPI_RO!H32+TO_RPI_BKFLOW!H32+TO_RPI_PT!H32+TO_RPI_IT!H32+TO_RPI_PPR!H32+TO_RPI_PIR!H32</f>
        <v>0</v>
      </c>
      <c r="I32" s="10">
        <f>TO_RPI_RO!I32+TO_RPI_BKFLOW!I32+TO_RPI_PT!I32+TO_RPI_IT!I32+TO_RPI_PPR!I32+TO_RPI_PIR!I32</f>
        <v>0</v>
      </c>
      <c r="J32" s="10">
        <f>TO_RPI_RO!J32+TO_RPI_BKFLOW!J32+TO_RPI_PT!J32+TO_RPI_IT!J32+TO_RPI_PPR!J32+TO_RPI_PIR!J32</f>
        <v>0</v>
      </c>
      <c r="K32" s="10">
        <f>TO_RPI_RO!K32+TO_RPI_BKFLOW!K32+TO_RPI_PT!K32+TO_RPI_IT!K32+TO_RPI_PPR!K32+TO_RPI_PIR!K32</f>
        <v>0</v>
      </c>
      <c r="L32" s="10">
        <f>TO_RPI_RO!L32+TO_RPI_BKFLOW!L32+TO_RPI_PT!L32+TO_RPI_IT!L32+TO_RPI_PPR!L32+TO_RPI_PIR!L32</f>
        <v>0</v>
      </c>
      <c r="M32" s="10">
        <f>TO_RPI_RO!M32+TO_RPI_BKFLOW!M32+TO_RPI_PT!M32+TO_RPI_IT!M32+TO_RPI_PPR!M32+TO_RPI_PIR!M32</f>
        <v>0</v>
      </c>
      <c r="N32" s="10">
        <f>TO_RPI_RO!N32+TO_RPI_BKFLOW!N32+TO_RPI_PT!N32+TO_RPI_IT!N32+TO_RPI_PPR!N32+TO_RPI_PIR!N32</f>
        <v>0</v>
      </c>
      <c r="O32" s="10">
        <f>TO_RPI_RO!O32+TO_RPI_BKFLOW!O32+TO_RPI_PT!O32+TO_RPI_IT!O32+TO_RPI_PPR!O32+TO_RPI_PIR!O32</f>
        <v>0</v>
      </c>
      <c r="P32" s="10">
        <f>TO_RPI_RO!P32+TO_RPI_BKFLOW!P32+TO_RPI_PT!P32+TO_RPI_IT!P32+TO_RPI_PPR!P32+TO_RPI_PIR!P32</f>
        <v>0</v>
      </c>
      <c r="Q32" s="10">
        <f>TO_RPI_RO!Q32+TO_RPI_BKFLOW!Q32+TO_RPI_PT!Q32+TO_RPI_IT!Q32+TO_RPI_PPR!Q32+TO_RPI_PIR!Q32</f>
        <v>0</v>
      </c>
      <c r="R32" s="10">
        <f>TO_RPI_RO!R32+TO_RPI_BKFLOW!R32+TO_RPI_PT!R32+TO_RPI_IT!R32+TO_RPI_PPR!R32+TO_RPI_PIR!R32</f>
        <v>0</v>
      </c>
      <c r="S32" s="10">
        <f>TO_RPI_RO!S32+TO_RPI_BKFLOW!S32+TO_RPI_PT!S32+TO_RPI_IT!S32+TO_RPI_PPR!S32+TO_RPI_PIR!S32</f>
        <v>0</v>
      </c>
      <c r="T32" s="10">
        <f>TO_RPI_RO!T32+TO_RPI_BKFLOW!T32+TO_RPI_PT!T32+TO_RPI_IT!T32+TO_RPI_PPR!T32+TO_RPI_PIR!T32</f>
        <v>0</v>
      </c>
      <c r="U32" s="10">
        <f>TO_RPI_RO!U32+TO_RPI_BKFLOW!U32+TO_RPI_PT!U32+TO_RPI_IT!U32+TO_RPI_PPR!U32+TO_RPI_PIR!U32</f>
        <v>0</v>
      </c>
      <c r="V32" s="10">
        <f>TO_RPI_RO!V32+TO_RPI_BKFLOW!V32+TO_RPI_PT!V32+TO_RPI_IT!V32+TO_RPI_PPR!V32+TO_RPI_PIR!V32</f>
        <v>0</v>
      </c>
      <c r="W32" s="10">
        <f>TO_RPI_RO!W32+TO_RPI_BKFLOW!W32+TO_RPI_PT!W32+TO_RPI_IT!W32+TO_RPI_PPR!W32+TO_RPI_PIR!W32</f>
        <v>0</v>
      </c>
      <c r="X32" s="10">
        <f>TO_RPI_RO!X32+TO_RPI_BKFLOW!X32+TO_RPI_PT!X32+TO_RPI_IT!X32+TO_RPI_PPR!X32+TO_RPI_PIR!X32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11259.766294067065</v>
      </c>
      <c r="D33" s="29">
        <f t="shared" si="18"/>
        <v>12374.49363714531</v>
      </c>
      <c r="E33" s="29">
        <f t="shared" si="18"/>
        <v>13564.911263972483</v>
      </c>
      <c r="F33" s="29">
        <f t="shared" si="18"/>
        <v>12375.9864144454</v>
      </c>
      <c r="G33" s="29">
        <f t="shared" si="18"/>
        <v>13426.98220120378</v>
      </c>
      <c r="H33" s="29">
        <f t="shared" si="18"/>
        <v>15405.701547721412</v>
      </c>
      <c r="I33" s="29">
        <f t="shared" si="18"/>
        <v>15042.356921754083</v>
      </c>
      <c r="J33" s="29">
        <f t="shared" si="18"/>
        <v>14746.430094582975</v>
      </c>
      <c r="K33" s="29">
        <f t="shared" si="18"/>
        <v>14971.879879621669</v>
      </c>
      <c r="L33" s="29">
        <f t="shared" si="18"/>
        <v>13141.413413585555</v>
      </c>
      <c r="M33" s="29">
        <f t="shared" si="18"/>
        <v>12057.70343938091</v>
      </c>
      <c r="N33" s="29">
        <f t="shared" si="18"/>
        <v>11502.893379191744</v>
      </c>
      <c r="O33" s="29">
        <f t="shared" si="18"/>
        <v>10539.806018916597</v>
      </c>
      <c r="P33" s="29">
        <f t="shared" si="18"/>
        <v>10725.472141014618</v>
      </c>
      <c r="Q33" s="29">
        <f t="shared" si="18"/>
        <v>12486.925365434221</v>
      </c>
      <c r="R33" s="29">
        <f t="shared" si="18"/>
        <v>12233.571367153912</v>
      </c>
      <c r="S33" s="29">
        <f t="shared" si="18"/>
        <v>12564.173086844365</v>
      </c>
      <c r="T33" s="29">
        <f t="shared" si="18"/>
        <v>12865.102235597591</v>
      </c>
      <c r="U33" s="29">
        <f t="shared" si="18"/>
        <v>13014.309630266549</v>
      </c>
      <c r="V33" s="29">
        <f t="shared" si="18"/>
        <v>13777.265778159932</v>
      </c>
      <c r="W33" s="29">
        <f t="shared" si="18"/>
        <v>12064.920034393808</v>
      </c>
      <c r="X33" s="29">
        <f t="shared" ref="X33" si="19">SUM(X34:X50)</f>
        <v>11442.248065348236</v>
      </c>
    </row>
    <row r="34" spans="1:24" ht="11.25" customHeight="1" x14ac:dyDescent="0.2">
      <c r="A34" s="41" t="s">
        <v>55</v>
      </c>
      <c r="B34" s="9" t="s">
        <v>56</v>
      </c>
      <c r="C34" s="10">
        <f>TO_RPI_RO!C34+TO_RPI_BKFLOW!C34+TO_RPI_PT!C34+TO_RPI_IT!C34+TO_RPI_PPR!C34+TO_RPI_PIR!C34</f>
        <v>868.98108340498709</v>
      </c>
      <c r="D34" s="10">
        <f>TO_RPI_RO!D34+TO_RPI_BKFLOW!D34+TO_RPI_PT!D34+TO_RPI_IT!D34+TO_RPI_PPR!D34+TO_RPI_PIR!D34</f>
        <v>995.48581255374029</v>
      </c>
      <c r="E34" s="10">
        <f>TO_RPI_RO!E34+TO_RPI_BKFLOW!E34+TO_RPI_PT!E34+TO_RPI_IT!E34+TO_RPI_PPR!E34+TO_RPI_PIR!E34</f>
        <v>892.62682717110908</v>
      </c>
      <c r="F34" s="10">
        <f>TO_RPI_RO!F34+TO_RPI_BKFLOW!F34+TO_RPI_PT!F34+TO_RPI_IT!F34+TO_RPI_PPR!F34+TO_RPI_PIR!F34</f>
        <v>1074.6990541702489</v>
      </c>
      <c r="G34" s="10">
        <f>TO_RPI_RO!G34+TO_RPI_BKFLOW!G34+TO_RPI_PT!G34+TO_RPI_IT!G34+TO_RPI_PPR!G34+TO_RPI_PIR!G34</f>
        <v>1244.9484092863279</v>
      </c>
      <c r="H34" s="10">
        <f>TO_RPI_RO!H34+TO_RPI_BKFLOW!H34+TO_RPI_PT!H34+TO_RPI_IT!H34+TO_RPI_PPR!H34+TO_RPI_PIR!H34</f>
        <v>1244.0105760963031</v>
      </c>
      <c r="I34" s="10">
        <f>TO_RPI_RO!I34+TO_RPI_BKFLOW!I34+TO_RPI_PT!I34+TO_RPI_IT!I34+TO_RPI_PPR!I34+TO_RPI_PIR!I34</f>
        <v>1173.9500429922609</v>
      </c>
      <c r="J34" s="10">
        <f>TO_RPI_RO!J34+TO_RPI_BKFLOW!J34+TO_RPI_PT!J34+TO_RPI_IT!J34+TO_RPI_PPR!J34+TO_RPI_PIR!J34</f>
        <v>1039.358211521926</v>
      </c>
      <c r="K34" s="10">
        <f>TO_RPI_RO!K34+TO_RPI_BKFLOW!K34+TO_RPI_PT!K34+TO_RPI_IT!K34+TO_RPI_PPR!K34+TO_RPI_PIR!K34</f>
        <v>1152.103783319003</v>
      </c>
      <c r="L34" s="10">
        <f>TO_RPI_RO!L34+TO_RPI_BKFLOW!L34+TO_RPI_PT!L34+TO_RPI_IT!L34+TO_RPI_PPR!L34+TO_RPI_PIR!L34</f>
        <v>1044.0221840068789</v>
      </c>
      <c r="M34" s="10">
        <f>TO_RPI_RO!M34+TO_RPI_BKFLOW!M34+TO_RPI_PT!M34+TO_RPI_IT!M34+TO_RPI_PPR!M34+TO_RPI_PIR!M34</f>
        <v>949.73826311263963</v>
      </c>
      <c r="N34" s="10">
        <f>TO_RPI_RO!N34+TO_RPI_BKFLOW!N34+TO_RPI_PT!N34+TO_RPI_IT!N34+TO_RPI_PPR!N34+TO_RPI_PIR!N34</f>
        <v>900.29664660361141</v>
      </c>
      <c r="O34" s="10">
        <f>TO_RPI_RO!O34+TO_RPI_BKFLOW!O34+TO_RPI_PT!O34+TO_RPI_IT!O34+TO_RPI_PPR!O34+TO_RPI_PIR!O34</f>
        <v>804.86294067067922</v>
      </c>
      <c r="P34" s="10">
        <f>TO_RPI_RO!P34+TO_RPI_BKFLOW!P34+TO_RPI_PT!P34+TO_RPI_IT!P34+TO_RPI_PPR!P34+TO_RPI_PIR!P34</f>
        <v>818.66053310404129</v>
      </c>
      <c r="Q34" s="10">
        <f>TO_RPI_RO!Q34+TO_RPI_BKFLOW!Q34+TO_RPI_PT!Q34+TO_RPI_IT!Q34+TO_RPI_PPR!Q34+TO_RPI_PIR!Q34</f>
        <v>861.2032674118658</v>
      </c>
      <c r="R34" s="10">
        <f>TO_RPI_RO!R34+TO_RPI_BKFLOW!R34+TO_RPI_PT!R34+TO_RPI_IT!R34+TO_RPI_PPR!R34+TO_RPI_PIR!R34</f>
        <v>843.95623387790181</v>
      </c>
      <c r="S34" s="10">
        <f>TO_RPI_RO!S34+TO_RPI_BKFLOW!S34+TO_RPI_PT!S34+TO_RPI_IT!S34+TO_RPI_PPR!S34+TO_RPI_PIR!S34</f>
        <v>904.89587274290625</v>
      </c>
      <c r="T34" s="10">
        <f>TO_RPI_RO!T34+TO_RPI_BKFLOW!T34+TO_RPI_PT!T34+TO_RPI_IT!T34+TO_RPI_PPR!T34+TO_RPI_PIR!T34</f>
        <v>900.52588134135851</v>
      </c>
      <c r="U34" s="10">
        <f>TO_RPI_RO!U34+TO_RPI_BKFLOW!U34+TO_RPI_PT!U34+TO_RPI_IT!U34+TO_RPI_PPR!U34+TO_RPI_PIR!U34</f>
        <v>905.53869303525369</v>
      </c>
      <c r="V34" s="10">
        <f>TO_RPI_RO!V34+TO_RPI_BKFLOW!V34+TO_RPI_PT!V34+TO_RPI_IT!V34+TO_RPI_PPR!V34+TO_RPI_PIR!V34</f>
        <v>968.21315563198618</v>
      </c>
      <c r="W34" s="10">
        <f>TO_RPI_RO!W34+TO_RPI_BKFLOW!W34+TO_RPI_PT!W34+TO_RPI_IT!W34+TO_RPI_PPR!W34+TO_RPI_PIR!W34</f>
        <v>835.16113499570076</v>
      </c>
      <c r="X34" s="10">
        <f>TO_RPI_RO!X34+TO_RPI_BKFLOW!X34+TO_RPI_PT!X34+TO_RPI_IT!X34+TO_RPI_PPR!X34+TO_RPI_PIR!X34</f>
        <v>799.96603611349951</v>
      </c>
    </row>
    <row r="35" spans="1:24" ht="11.25" customHeight="1" x14ac:dyDescent="0.2">
      <c r="A35" s="41" t="s">
        <v>57</v>
      </c>
      <c r="B35" s="9" t="s">
        <v>58</v>
      </c>
      <c r="C35" s="10">
        <f>TO_RPI_RO!C35+TO_RPI_BKFLOW!C35+TO_RPI_PT!C35+TO_RPI_IT!C35+TO_RPI_PPR!C35+TO_RPI_PIR!C35</f>
        <v>0</v>
      </c>
      <c r="D35" s="10">
        <f>TO_RPI_RO!D35+TO_RPI_BKFLOW!D35+TO_RPI_PT!D35+TO_RPI_IT!D35+TO_RPI_PPR!D35+TO_RPI_PIR!D35</f>
        <v>0</v>
      </c>
      <c r="E35" s="10">
        <f>TO_RPI_RO!E35+TO_RPI_BKFLOW!E35+TO_RPI_PT!E35+TO_RPI_IT!E35+TO_RPI_PPR!E35+TO_RPI_PIR!E35</f>
        <v>0</v>
      </c>
      <c r="F35" s="10">
        <f>TO_RPI_RO!F35+TO_RPI_BKFLOW!F35+TO_RPI_PT!F35+TO_RPI_IT!F35+TO_RPI_PPR!F35+TO_RPI_PIR!F35</f>
        <v>0</v>
      </c>
      <c r="G35" s="10">
        <f>TO_RPI_RO!G35+TO_RPI_BKFLOW!G35+TO_RPI_PT!G35+TO_RPI_IT!G35+TO_RPI_PPR!G35+TO_RPI_PIR!G35</f>
        <v>0</v>
      </c>
      <c r="H35" s="10">
        <f>TO_RPI_RO!H35+TO_RPI_BKFLOW!H35+TO_RPI_PT!H35+TO_RPI_IT!H35+TO_RPI_PPR!H35+TO_RPI_PIR!H35</f>
        <v>0</v>
      </c>
      <c r="I35" s="10">
        <f>TO_RPI_RO!I35+TO_RPI_BKFLOW!I35+TO_RPI_PT!I35+TO_RPI_IT!I35+TO_RPI_PPR!I35+TO_RPI_PIR!I35</f>
        <v>0</v>
      </c>
      <c r="J35" s="10">
        <f>TO_RPI_RO!J35+TO_RPI_BKFLOW!J35+TO_RPI_PT!J35+TO_RPI_IT!J35+TO_RPI_PPR!J35+TO_RPI_PIR!J35</f>
        <v>0</v>
      </c>
      <c r="K35" s="10">
        <f>TO_RPI_RO!K35+TO_RPI_BKFLOW!K35+TO_RPI_PT!K35+TO_RPI_IT!K35+TO_RPI_PPR!K35+TO_RPI_PIR!K35</f>
        <v>0</v>
      </c>
      <c r="L35" s="10">
        <f>TO_RPI_RO!L35+TO_RPI_BKFLOW!L35+TO_RPI_PT!L35+TO_RPI_IT!L35+TO_RPI_PPR!L35+TO_RPI_PIR!L35</f>
        <v>0</v>
      </c>
      <c r="M35" s="10">
        <f>TO_RPI_RO!M35+TO_RPI_BKFLOW!M35+TO_RPI_PT!M35+TO_RPI_IT!M35+TO_RPI_PPR!M35+TO_RPI_PIR!M35</f>
        <v>0</v>
      </c>
      <c r="N35" s="10">
        <f>TO_RPI_RO!N35+TO_RPI_BKFLOW!N35+TO_RPI_PT!N35+TO_RPI_IT!N35+TO_RPI_PPR!N35+TO_RPI_PIR!N35</f>
        <v>0</v>
      </c>
      <c r="O35" s="10">
        <f>TO_RPI_RO!O35+TO_RPI_BKFLOW!O35+TO_RPI_PT!O35+TO_RPI_IT!O35+TO_RPI_PPR!O35+TO_RPI_PIR!O35</f>
        <v>0</v>
      </c>
      <c r="P35" s="10">
        <f>TO_RPI_RO!P35+TO_RPI_BKFLOW!P35+TO_RPI_PT!P35+TO_RPI_IT!P35+TO_RPI_PPR!P35+TO_RPI_PIR!P35</f>
        <v>0</v>
      </c>
      <c r="Q35" s="10">
        <f>TO_RPI_RO!Q35+TO_RPI_BKFLOW!Q35+TO_RPI_PT!Q35+TO_RPI_IT!Q35+TO_RPI_PPR!Q35+TO_RPI_PIR!Q35</f>
        <v>0</v>
      </c>
      <c r="R35" s="10">
        <f>TO_RPI_RO!R35+TO_RPI_BKFLOW!R35+TO_RPI_PT!R35+TO_RPI_IT!R35+TO_RPI_PPR!R35+TO_RPI_PIR!R35</f>
        <v>0</v>
      </c>
      <c r="S35" s="10">
        <f>TO_RPI_RO!S35+TO_RPI_BKFLOW!S35+TO_RPI_PT!S35+TO_RPI_IT!S35+TO_RPI_PPR!S35+TO_RPI_PIR!S35</f>
        <v>0</v>
      </c>
      <c r="T35" s="10">
        <f>TO_RPI_RO!T35+TO_RPI_BKFLOW!T35+TO_RPI_PT!T35+TO_RPI_IT!T35+TO_RPI_PPR!T35+TO_RPI_PIR!T35</f>
        <v>0</v>
      </c>
      <c r="U35" s="10">
        <f>TO_RPI_RO!U35+TO_RPI_BKFLOW!U35+TO_RPI_PT!U35+TO_RPI_IT!U35+TO_RPI_PPR!U35+TO_RPI_PIR!U35</f>
        <v>0</v>
      </c>
      <c r="V35" s="10">
        <f>TO_RPI_RO!V35+TO_RPI_BKFLOW!V35+TO_RPI_PT!V35+TO_RPI_IT!V35+TO_RPI_PPR!V35+TO_RPI_PIR!V35</f>
        <v>0</v>
      </c>
      <c r="W35" s="10">
        <f>TO_RPI_RO!W35+TO_RPI_BKFLOW!W35+TO_RPI_PT!W35+TO_RPI_IT!W35+TO_RPI_PPR!W35+TO_RPI_PIR!W35</f>
        <v>0</v>
      </c>
      <c r="X35" s="10">
        <f>TO_RPI_RO!X35+TO_RPI_BKFLOW!X35+TO_RPI_PT!X35+TO_RPI_IT!X35+TO_RPI_PPR!X35+TO_RPI_PIR!X35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TO_RPI_RO!C36+TO_RPI_BKFLOW!C36+TO_RPI_PT!C36+TO_RPI_IT!C36+TO_RPI_PPR!C36+TO_RPI_PIR!C36</f>
        <v>373.94428202923473</v>
      </c>
      <c r="D36" s="10">
        <f>TO_RPI_RO!D36+TO_RPI_BKFLOW!D36+TO_RPI_PT!D36+TO_RPI_IT!D36+TO_RPI_PPR!D36+TO_RPI_PIR!D36</f>
        <v>367.16586414445402</v>
      </c>
      <c r="E36" s="10">
        <f>TO_RPI_RO!E36+TO_RPI_BKFLOW!E36+TO_RPI_PT!E36+TO_RPI_IT!E36+TO_RPI_PPR!E36+TO_RPI_PIR!E36</f>
        <v>388.63095442820293</v>
      </c>
      <c r="F36" s="10">
        <f>TO_RPI_RO!F36+TO_RPI_BKFLOW!F36+TO_RPI_PT!F36+TO_RPI_IT!F36+TO_RPI_PPR!F36+TO_RPI_PIR!F36</f>
        <v>369.42536543422187</v>
      </c>
      <c r="G36" s="10">
        <f>TO_RPI_RO!G36+TO_RPI_BKFLOW!G36+TO_RPI_PT!G36+TO_RPI_IT!G36+TO_RPI_PPR!G36+TO_RPI_PIR!G36</f>
        <v>413.48521066208082</v>
      </c>
      <c r="H36" s="10">
        <f>TO_RPI_RO!H36+TO_RPI_BKFLOW!H36+TO_RPI_PT!H36+TO_RPI_IT!H36+TO_RPI_PPR!H36+TO_RPI_PIR!H36</f>
        <v>756.50825451418746</v>
      </c>
      <c r="I36" s="10">
        <f>TO_RPI_RO!I36+TO_RPI_BKFLOW!I36+TO_RPI_PT!I36+TO_RPI_IT!I36+TO_RPI_PPR!I36+TO_RPI_PIR!I36</f>
        <v>789.91539122957863</v>
      </c>
      <c r="J36" s="10">
        <f>TO_RPI_RO!J36+TO_RPI_BKFLOW!J36+TO_RPI_PT!J36+TO_RPI_IT!J36+TO_RPI_PPR!J36+TO_RPI_PIR!J36</f>
        <v>889.87446259673243</v>
      </c>
      <c r="K36" s="10">
        <f>TO_RPI_RO!K36+TO_RPI_BKFLOW!K36+TO_RPI_PT!K36+TO_RPI_IT!K36+TO_RPI_PPR!K36+TO_RPI_PIR!K36</f>
        <v>704.77136715391225</v>
      </c>
      <c r="L36" s="10">
        <f>TO_RPI_RO!L36+TO_RPI_BKFLOW!L36+TO_RPI_PT!L36+TO_RPI_IT!L36+TO_RPI_PPR!L36+TO_RPI_PIR!L36</f>
        <v>890.00386930352522</v>
      </c>
      <c r="M36" s="10">
        <f>TO_RPI_RO!M36+TO_RPI_BKFLOW!M36+TO_RPI_PT!M36+TO_RPI_IT!M36+TO_RPI_PPR!M36+TO_RPI_PIR!M36</f>
        <v>686.37601031814279</v>
      </c>
      <c r="N36" s="10">
        <f>TO_RPI_RO!N36+TO_RPI_BKFLOW!N36+TO_RPI_PT!N36+TO_RPI_IT!N36+TO_RPI_PPR!N36+TO_RPI_PIR!N36</f>
        <v>704.77136715391225</v>
      </c>
      <c r="O36" s="10">
        <f>TO_RPI_RO!O36+TO_RPI_BKFLOW!O36+TO_RPI_PT!O36+TO_RPI_IT!O36+TO_RPI_PPR!O36+TO_RPI_PIR!O36</f>
        <v>690.97489251934644</v>
      </c>
      <c r="P36" s="10">
        <f>TO_RPI_RO!P36+TO_RPI_BKFLOW!P36+TO_RPI_PT!P36+TO_RPI_IT!P36+TO_RPI_PPR!P36+TO_RPI_PIR!P36</f>
        <v>670.28013757523638</v>
      </c>
      <c r="Q36" s="10">
        <f>TO_RPI_RO!Q36+TO_RPI_BKFLOW!Q36+TO_RPI_PT!Q36+TO_RPI_IT!Q36+TO_RPI_PPR!Q36+TO_RPI_PIR!Q36</f>
        <v>674.87893379191746</v>
      </c>
      <c r="R36" s="10">
        <f>TO_RPI_RO!R36+TO_RPI_BKFLOW!R36+TO_RPI_PT!R36+TO_RPI_IT!R36+TO_RPI_PPR!R36+TO_RPI_PIR!R36</f>
        <v>718.56784178847795</v>
      </c>
      <c r="S36" s="10">
        <f>TO_RPI_RO!S36+TO_RPI_BKFLOW!S36+TO_RPI_PT!S36+TO_RPI_IT!S36+TO_RPI_PPR!S36+TO_RPI_PIR!S36</f>
        <v>716.26844368013747</v>
      </c>
      <c r="T36" s="10">
        <f>TO_RPI_RO!T36+TO_RPI_BKFLOW!T36+TO_RPI_PT!T36+TO_RPI_IT!T36+TO_RPI_PPR!T36+TO_RPI_PIR!T36</f>
        <v>739.34643164230431</v>
      </c>
      <c r="U36" s="10">
        <f>TO_RPI_RO!U36+TO_RPI_BKFLOW!U36+TO_RPI_PT!U36+TO_RPI_IT!U36+TO_RPI_PPR!U36+TO_RPI_PIR!U36</f>
        <v>755.83121238177125</v>
      </c>
      <c r="V36" s="10">
        <f>TO_RPI_RO!V36+TO_RPI_BKFLOW!V36+TO_RPI_PT!V36+TO_RPI_IT!V36+TO_RPI_PPR!V36+TO_RPI_PIR!V36</f>
        <v>753.98822012037817</v>
      </c>
      <c r="W36" s="10">
        <f>TO_RPI_RO!W36+TO_RPI_BKFLOW!W36+TO_RPI_PT!W36+TO_RPI_IT!W36+TO_RPI_PPR!W36+TO_RPI_PIR!W36</f>
        <v>621.44393809114354</v>
      </c>
      <c r="X36" s="10">
        <f>TO_RPI_RO!X36+TO_RPI_BKFLOW!X36+TO_RPI_PT!X36+TO_RPI_IT!X36+TO_RPI_PPR!X36+TO_RPI_PIR!X36</f>
        <v>595.5717970765262</v>
      </c>
    </row>
    <row r="37" spans="1:24" ht="11.25" customHeight="1" x14ac:dyDescent="0.2">
      <c r="A37" s="41" t="s">
        <v>61</v>
      </c>
      <c r="B37" s="9" t="s">
        <v>62</v>
      </c>
      <c r="C37" s="10">
        <f>TO_RPI_RO!C37+TO_RPI_BKFLOW!C37+TO_RPI_PT!C37+TO_RPI_IT!C37+TO_RPI_PPR!C37+TO_RPI_PIR!C37</f>
        <v>2777.479191745485</v>
      </c>
      <c r="D37" s="10">
        <f>TO_RPI_RO!D37+TO_RPI_BKFLOW!D37+TO_RPI_PT!D37+TO_RPI_IT!D37+TO_RPI_PPR!D37+TO_RPI_PIR!D37</f>
        <v>2889.6364574376612</v>
      </c>
      <c r="E37" s="10">
        <f>TO_RPI_RO!E37+TO_RPI_BKFLOW!E37+TO_RPI_PT!E37+TO_RPI_IT!E37+TO_RPI_PPR!E37+TO_RPI_PIR!E37</f>
        <v>3776.313671539122</v>
      </c>
      <c r="F37" s="10">
        <f>TO_RPI_RO!F37+TO_RPI_BKFLOW!F37+TO_RPI_PT!F37+TO_RPI_IT!F37+TO_RPI_PPR!F37+TO_RPI_PIR!F37</f>
        <v>3486.3977644024071</v>
      </c>
      <c r="G37" s="10">
        <f>TO_RPI_RO!G37+TO_RPI_BKFLOW!G37+TO_RPI_PT!G37+TO_RPI_IT!G37+TO_RPI_PPR!G37+TO_RPI_PIR!G37</f>
        <v>3617.6005159071369</v>
      </c>
      <c r="H37" s="10">
        <f>TO_RPI_RO!H37+TO_RPI_BKFLOW!H37+TO_RPI_PT!H37+TO_RPI_IT!H37+TO_RPI_PPR!H37+TO_RPI_PIR!H37</f>
        <v>4404.3831470335344</v>
      </c>
      <c r="I37" s="10">
        <f>TO_RPI_RO!I37+TO_RPI_BKFLOW!I37+TO_RPI_PT!I37+TO_RPI_IT!I37+TO_RPI_PPR!I37+TO_RPI_PIR!I37</f>
        <v>4417.896732588134</v>
      </c>
      <c r="J37" s="10">
        <f>TO_RPI_RO!J37+TO_RPI_BKFLOW!J37+TO_RPI_PT!J37+TO_RPI_IT!J37+TO_RPI_PPR!J37+TO_RPI_PIR!J37</f>
        <v>4141.3426483233015</v>
      </c>
      <c r="K37" s="10">
        <f>TO_RPI_RO!K37+TO_RPI_BKFLOW!K37+TO_RPI_PT!K37+TO_RPI_IT!K37+TO_RPI_PPR!K37+TO_RPI_PIR!K37</f>
        <v>3929.1473774720548</v>
      </c>
      <c r="L37" s="10">
        <f>TO_RPI_RO!L37+TO_RPI_BKFLOW!L37+TO_RPI_PT!L37+TO_RPI_IT!L37+TO_RPI_PPR!L37+TO_RPI_PIR!L37</f>
        <v>3469.3125537403257</v>
      </c>
      <c r="M37" s="10">
        <f>TO_RPI_RO!M37+TO_RPI_BKFLOW!M37+TO_RPI_PT!M37+TO_RPI_IT!M37+TO_RPI_PPR!M37+TO_RPI_PIR!M37</f>
        <v>3034.5180567497841</v>
      </c>
      <c r="N37" s="10">
        <f>TO_RPI_RO!N37+TO_RPI_BKFLOW!N37+TO_RPI_PT!N37+TO_RPI_IT!N37+TO_RPI_PPR!N37+TO_RPI_PIR!N37</f>
        <v>3082.3220980223559</v>
      </c>
      <c r="O37" s="10">
        <f>TO_RPI_RO!O37+TO_RPI_BKFLOW!O37+TO_RPI_PT!O37+TO_RPI_IT!O37+TO_RPI_PPR!O37+TO_RPI_PIR!O37</f>
        <v>2863.0469475494415</v>
      </c>
      <c r="P37" s="10">
        <f>TO_RPI_RO!P37+TO_RPI_BKFLOW!P37+TO_RPI_PT!P37+TO_RPI_IT!P37+TO_RPI_PPR!P37+TO_RPI_PIR!P37</f>
        <v>2975.2825451418739</v>
      </c>
      <c r="Q37" s="10">
        <f>TO_RPI_RO!Q37+TO_RPI_BKFLOW!Q37+TO_RPI_PT!Q37+TO_RPI_IT!Q37+TO_RPI_PPR!Q37+TO_RPI_PIR!Q37</f>
        <v>3115.577042132416</v>
      </c>
      <c r="R37" s="10">
        <f>TO_RPI_RO!R37+TO_RPI_BKFLOW!R37+TO_RPI_PT!R37+TO_RPI_IT!R37+TO_RPI_PPR!R37+TO_RPI_PIR!R37</f>
        <v>3098.9495270851248</v>
      </c>
      <c r="S37" s="10">
        <f>TO_RPI_RO!S37+TO_RPI_BKFLOW!S37+TO_RPI_PT!S37+TO_RPI_IT!S37+TO_RPI_PPR!S37+TO_RPI_PIR!S37</f>
        <v>3538.5389509888219</v>
      </c>
      <c r="T37" s="10">
        <f>TO_RPI_RO!T37+TO_RPI_BKFLOW!T37+TO_RPI_PT!T37+TO_RPI_IT!T37+TO_RPI_PPR!T37+TO_RPI_PIR!T37</f>
        <v>3415.2330180567501</v>
      </c>
      <c r="U37" s="10">
        <f>TO_RPI_RO!U37+TO_RPI_BKFLOW!U37+TO_RPI_PT!U37+TO_RPI_IT!U37+TO_RPI_PPR!U37+TO_RPI_PIR!U37</f>
        <v>3515.1404127257092</v>
      </c>
      <c r="V37" s="10">
        <f>TO_RPI_RO!V37+TO_RPI_BKFLOW!V37+TO_RPI_PT!V37+TO_RPI_IT!V37+TO_RPI_PPR!V37+TO_RPI_PIR!V37</f>
        <v>3622.025451418745</v>
      </c>
      <c r="W37" s="10">
        <f>TO_RPI_RO!W37+TO_RPI_BKFLOW!W37+TO_RPI_PT!W37+TO_RPI_IT!W37+TO_RPI_PPR!W37+TO_RPI_PIR!W37</f>
        <v>3141.831728288907</v>
      </c>
      <c r="X37" s="10">
        <f>TO_RPI_RO!X37+TO_RPI_BKFLOW!X37+TO_RPI_PT!X37+TO_RPI_IT!X37+TO_RPI_PPR!X37+TO_RPI_PIR!X37</f>
        <v>3055.2832330180572</v>
      </c>
    </row>
    <row r="38" spans="1:24" ht="11.25" customHeight="1" x14ac:dyDescent="0.2">
      <c r="A38" s="41" t="s">
        <v>63</v>
      </c>
      <c r="B38" s="9" t="s">
        <v>64</v>
      </c>
      <c r="C38" s="10">
        <f>TO_RPI_RO!C38+TO_RPI_BKFLOW!C38+TO_RPI_PT!C38+TO_RPI_IT!C38+TO_RPI_PPR!C38+TO_RPI_PIR!C38</f>
        <v>4.232330180567498</v>
      </c>
      <c r="D38" s="10">
        <f>TO_RPI_RO!D38+TO_RPI_BKFLOW!D38+TO_RPI_PT!D38+TO_RPI_IT!D38+TO_RPI_PPR!D38+TO_RPI_PIR!D38</f>
        <v>3.1742906276870162</v>
      </c>
      <c r="E38" s="10">
        <f>TO_RPI_RO!E38+TO_RPI_BKFLOW!E38+TO_RPI_PT!E38+TO_RPI_IT!E38+TO_RPI_PPR!E38+TO_RPI_PIR!E38</f>
        <v>3.1742906276870162</v>
      </c>
      <c r="F38" s="10">
        <f>TO_RPI_RO!F38+TO_RPI_BKFLOW!F38+TO_RPI_PT!F38+TO_RPI_IT!F38+TO_RPI_PPR!F38+TO_RPI_PIR!F38</f>
        <v>2.116165090283749</v>
      </c>
      <c r="G38" s="10">
        <f>TO_RPI_RO!G38+TO_RPI_BKFLOW!G38+TO_RPI_PT!G38+TO_RPI_IT!G38+TO_RPI_PPR!G38+TO_RPI_PIR!G38</f>
        <v>3.1742906276870162</v>
      </c>
      <c r="H38" s="10">
        <f>TO_RPI_RO!H38+TO_RPI_BKFLOW!H38+TO_RPI_PT!H38+TO_RPI_IT!H38+TO_RPI_PPR!H38+TO_RPI_PIR!H38</f>
        <v>1.063714531384351</v>
      </c>
      <c r="I38" s="10">
        <f>TO_RPI_RO!I38+TO_RPI_BKFLOW!I38+TO_RPI_PT!I38+TO_RPI_IT!I38+TO_RPI_PPR!I38+TO_RPI_PIR!I38</f>
        <v>1.063714531384351</v>
      </c>
      <c r="J38" s="10">
        <f>TO_RPI_RO!J38+TO_RPI_BKFLOW!J38+TO_RPI_PT!J38+TO_RPI_IT!J38+TO_RPI_PPR!J38+TO_RPI_PIR!J38</f>
        <v>0</v>
      </c>
      <c r="K38" s="10">
        <f>TO_RPI_RO!K38+TO_RPI_BKFLOW!K38+TO_RPI_PT!K38+TO_RPI_IT!K38+TO_RPI_PPR!K38+TO_RPI_PIR!K38</f>
        <v>0</v>
      </c>
      <c r="L38" s="10">
        <f>TO_RPI_RO!L38+TO_RPI_BKFLOW!L38+TO_RPI_PT!L38+TO_RPI_IT!L38+TO_RPI_PPR!L38+TO_RPI_PIR!L38</f>
        <v>0</v>
      </c>
      <c r="M38" s="10">
        <f>TO_RPI_RO!M38+TO_RPI_BKFLOW!M38+TO_RPI_PT!M38+TO_RPI_IT!M38+TO_RPI_PPR!M38+TO_RPI_PIR!M38</f>
        <v>0</v>
      </c>
      <c r="N38" s="10">
        <f>TO_RPI_RO!N38+TO_RPI_BKFLOW!N38+TO_RPI_PT!N38+TO_RPI_IT!N38+TO_RPI_PPR!N38+TO_RPI_PIR!N38</f>
        <v>0</v>
      </c>
      <c r="O38" s="10">
        <f>TO_RPI_RO!O38+TO_RPI_BKFLOW!O38+TO_RPI_PT!O38+TO_RPI_IT!O38+TO_RPI_PPR!O38+TO_RPI_PIR!O38</f>
        <v>0</v>
      </c>
      <c r="P38" s="10">
        <f>TO_RPI_RO!P38+TO_RPI_BKFLOW!P38+TO_RPI_PT!P38+TO_RPI_IT!P38+TO_RPI_PPR!P38+TO_RPI_PIR!P38</f>
        <v>0</v>
      </c>
      <c r="Q38" s="10">
        <f>TO_RPI_RO!Q38+TO_RPI_BKFLOW!Q38+TO_RPI_PT!Q38+TO_RPI_IT!Q38+TO_RPI_PPR!Q38+TO_RPI_PIR!Q38</f>
        <v>0</v>
      </c>
      <c r="R38" s="10">
        <f>TO_RPI_RO!R38+TO_RPI_BKFLOW!R38+TO_RPI_PT!R38+TO_RPI_IT!R38+TO_RPI_PPR!R38+TO_RPI_PIR!R38</f>
        <v>0</v>
      </c>
      <c r="S38" s="10">
        <f>TO_RPI_RO!S38+TO_RPI_BKFLOW!S38+TO_RPI_PT!S38+TO_RPI_IT!S38+TO_RPI_PPR!S38+TO_RPI_PIR!S38</f>
        <v>0</v>
      </c>
      <c r="T38" s="10">
        <f>TO_RPI_RO!T38+TO_RPI_BKFLOW!T38+TO_RPI_PT!T38+TO_RPI_IT!T38+TO_RPI_PPR!T38+TO_RPI_PIR!T38</f>
        <v>0</v>
      </c>
      <c r="U38" s="10">
        <f>TO_RPI_RO!U38+TO_RPI_BKFLOW!U38+TO_RPI_PT!U38+TO_RPI_IT!U38+TO_RPI_PPR!U38+TO_RPI_PIR!U38</f>
        <v>0</v>
      </c>
      <c r="V38" s="10">
        <f>TO_RPI_RO!V38+TO_RPI_BKFLOW!V38+TO_RPI_PT!V38+TO_RPI_IT!V38+TO_RPI_PPR!V38+TO_RPI_PIR!V38</f>
        <v>0</v>
      </c>
      <c r="W38" s="10">
        <f>TO_RPI_RO!W38+TO_RPI_BKFLOW!W38+TO_RPI_PT!W38+TO_RPI_IT!W38+TO_RPI_PPR!W38+TO_RPI_PIR!W38</f>
        <v>0</v>
      </c>
      <c r="X38" s="10">
        <f>TO_RPI_RO!X38+TO_RPI_BKFLOW!X38+TO_RPI_PT!X38+TO_RPI_IT!X38+TO_RPI_PPR!X38+TO_RPI_PIR!X38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TO_RPI_RO!C39+TO_RPI_BKFLOW!C39+TO_RPI_PT!C39+TO_RPI_IT!C39+TO_RPI_PPR!C39+TO_RPI_PIR!C39</f>
        <v>0</v>
      </c>
      <c r="D39" s="10">
        <f>TO_RPI_RO!D39+TO_RPI_BKFLOW!D39+TO_RPI_PT!D39+TO_RPI_IT!D39+TO_RPI_PPR!D39+TO_RPI_PIR!D39</f>
        <v>0</v>
      </c>
      <c r="E39" s="10">
        <f>TO_RPI_RO!E39+TO_RPI_BKFLOW!E39+TO_RPI_PT!E39+TO_RPI_IT!E39+TO_RPI_PPR!E39+TO_RPI_PIR!E39</f>
        <v>0</v>
      </c>
      <c r="F39" s="10">
        <f>TO_RPI_RO!F39+TO_RPI_BKFLOW!F39+TO_RPI_PT!F39+TO_RPI_IT!F39+TO_RPI_PPR!F39+TO_RPI_PIR!F39</f>
        <v>0</v>
      </c>
      <c r="G39" s="10">
        <f>TO_RPI_RO!G39+TO_RPI_BKFLOW!G39+TO_RPI_PT!G39+TO_RPI_IT!G39+TO_RPI_PPR!G39+TO_RPI_PIR!G39</f>
        <v>0</v>
      </c>
      <c r="H39" s="10">
        <f>TO_RPI_RO!H39+TO_RPI_BKFLOW!H39+TO_RPI_PT!H39+TO_RPI_IT!H39+TO_RPI_PPR!H39+TO_RPI_PIR!H39</f>
        <v>0</v>
      </c>
      <c r="I39" s="10">
        <f>TO_RPI_RO!I39+TO_RPI_BKFLOW!I39+TO_RPI_PT!I39+TO_RPI_IT!I39+TO_RPI_PPR!I39+TO_RPI_PIR!I39</f>
        <v>0</v>
      </c>
      <c r="J39" s="10">
        <f>TO_RPI_RO!J39+TO_RPI_BKFLOW!J39+TO_RPI_PT!J39+TO_RPI_IT!J39+TO_RPI_PPR!J39+TO_RPI_PIR!J39</f>
        <v>0</v>
      </c>
      <c r="K39" s="10">
        <f>TO_RPI_RO!K39+TO_RPI_BKFLOW!K39+TO_RPI_PT!K39+TO_RPI_IT!K39+TO_RPI_PPR!K39+TO_RPI_PIR!K39</f>
        <v>0</v>
      </c>
      <c r="L39" s="10">
        <f>TO_RPI_RO!L39+TO_RPI_BKFLOW!L39+TO_RPI_PT!L39+TO_RPI_IT!L39+TO_RPI_PPR!L39+TO_RPI_PIR!L39</f>
        <v>0</v>
      </c>
      <c r="M39" s="10">
        <f>TO_RPI_RO!M39+TO_RPI_BKFLOW!M39+TO_RPI_PT!M39+TO_RPI_IT!M39+TO_RPI_PPR!M39+TO_RPI_PIR!M39</f>
        <v>0</v>
      </c>
      <c r="N39" s="10">
        <f>TO_RPI_RO!N39+TO_RPI_BKFLOW!N39+TO_RPI_PT!N39+TO_RPI_IT!N39+TO_RPI_PPR!N39+TO_RPI_PIR!N39</f>
        <v>0</v>
      </c>
      <c r="O39" s="10">
        <f>TO_RPI_RO!O39+TO_RPI_BKFLOW!O39+TO_RPI_PT!O39+TO_RPI_IT!O39+TO_RPI_PPR!O39+TO_RPI_PIR!O39</f>
        <v>0</v>
      </c>
      <c r="P39" s="10">
        <f>TO_RPI_RO!P39+TO_RPI_BKFLOW!P39+TO_RPI_PT!P39+TO_RPI_IT!P39+TO_RPI_PPR!P39+TO_RPI_PIR!P39</f>
        <v>0</v>
      </c>
      <c r="Q39" s="10">
        <f>TO_RPI_RO!Q39+TO_RPI_BKFLOW!Q39+TO_RPI_PT!Q39+TO_RPI_IT!Q39+TO_RPI_PPR!Q39+TO_RPI_PIR!Q39</f>
        <v>0</v>
      </c>
      <c r="R39" s="10">
        <f>TO_RPI_RO!R39+TO_RPI_BKFLOW!R39+TO_RPI_PT!R39+TO_RPI_IT!R39+TO_RPI_PPR!R39+TO_RPI_PIR!R39</f>
        <v>0</v>
      </c>
      <c r="S39" s="10">
        <f>TO_RPI_RO!S39+TO_RPI_BKFLOW!S39+TO_RPI_PT!S39+TO_RPI_IT!S39+TO_RPI_PPR!S39+TO_RPI_PIR!S39</f>
        <v>0</v>
      </c>
      <c r="T39" s="10">
        <f>TO_RPI_RO!T39+TO_RPI_BKFLOW!T39+TO_RPI_PT!T39+TO_RPI_IT!T39+TO_RPI_PPR!T39+TO_RPI_PIR!T39</f>
        <v>0</v>
      </c>
      <c r="U39" s="10">
        <f>TO_RPI_RO!U39+TO_RPI_BKFLOW!U39+TO_RPI_PT!U39+TO_RPI_IT!U39+TO_RPI_PPR!U39+TO_RPI_PIR!U39</f>
        <v>0</v>
      </c>
      <c r="V39" s="10">
        <f>TO_RPI_RO!V39+TO_RPI_BKFLOW!V39+TO_RPI_PT!V39+TO_RPI_IT!V39+TO_RPI_PPR!V39+TO_RPI_PIR!V39</f>
        <v>0</v>
      </c>
      <c r="W39" s="10">
        <f>TO_RPI_RO!W39+TO_RPI_BKFLOW!W39+TO_RPI_PT!W39+TO_RPI_IT!W39+TO_RPI_PPR!W39+TO_RPI_PIR!W39</f>
        <v>0</v>
      </c>
      <c r="X39" s="10">
        <f>TO_RPI_RO!X39+TO_RPI_BKFLOW!X39+TO_RPI_PT!X39+TO_RPI_IT!X39+TO_RPI_PPR!X39+TO_RPI_PIR!X39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TO_RPI_RO!C40+TO_RPI_BKFLOW!C40+TO_RPI_PT!C40+TO_RPI_IT!C40+TO_RPI_PPR!C40+TO_RPI_PIR!C40</f>
        <v>169.58297506448841</v>
      </c>
      <c r="D40" s="10">
        <f>TO_RPI_RO!D40+TO_RPI_BKFLOW!D40+TO_RPI_PT!D40+TO_RPI_IT!D40+TO_RPI_PPR!D40+TO_RPI_PIR!D40</f>
        <v>194.86242476354249</v>
      </c>
      <c r="E40" s="10">
        <f>TO_RPI_RO!E40+TO_RPI_BKFLOW!E40+TO_RPI_PT!E40+TO_RPI_IT!E40+TO_RPI_PPR!E40+TO_RPI_PIR!E40</f>
        <v>110.597592433362</v>
      </c>
      <c r="F40" s="10">
        <f>TO_RPI_RO!F40+TO_RPI_BKFLOW!F40+TO_RPI_PT!F40+TO_RPI_IT!F40+TO_RPI_PPR!F40+TO_RPI_PIR!F40</f>
        <v>166.42304385210659</v>
      </c>
      <c r="G40" s="10">
        <f>TO_RPI_RO!G40+TO_RPI_BKFLOW!G40+TO_RPI_PT!G40+TO_RPI_IT!G40+TO_RPI_PPR!G40+TO_RPI_PIR!G40</f>
        <v>186.4359415305245</v>
      </c>
      <c r="H40" s="10">
        <f>TO_RPI_RO!H40+TO_RPI_BKFLOW!H40+TO_RPI_PT!H40+TO_RPI_IT!H40+TO_RPI_PPR!H40+TO_RPI_PIR!H40</f>
        <v>222.52312983662941</v>
      </c>
      <c r="I40" s="10">
        <f>TO_RPI_RO!I40+TO_RPI_BKFLOW!I40+TO_RPI_PT!I40+TO_RPI_IT!I40+TO_RPI_PPR!I40+TO_RPI_PIR!I40</f>
        <v>277.28013757523638</v>
      </c>
      <c r="J40" s="10">
        <f>TO_RPI_RO!J40+TO_RPI_BKFLOW!J40+TO_RPI_PT!J40+TO_RPI_IT!J40+TO_RPI_PPR!J40+TO_RPI_PIR!J40</f>
        <v>324.89105760963031</v>
      </c>
      <c r="K40" s="10">
        <f>TO_RPI_RO!K40+TO_RPI_BKFLOW!K40+TO_RPI_PT!K40+TO_RPI_IT!K40+TO_RPI_PPR!K40+TO_RPI_PIR!K40</f>
        <v>377.04686156491823</v>
      </c>
      <c r="L40" s="10">
        <f>TO_RPI_RO!L40+TO_RPI_BKFLOW!L40+TO_RPI_PT!L40+TO_RPI_IT!L40+TO_RPI_PPR!L40+TO_RPI_PIR!L40</f>
        <v>359.97841788478081</v>
      </c>
      <c r="M40" s="10">
        <f>TO_RPI_RO!M40+TO_RPI_BKFLOW!M40+TO_RPI_PT!M40+TO_RPI_IT!M40+TO_RPI_PPR!M40+TO_RPI_PIR!M40</f>
        <v>346.47592433361984</v>
      </c>
      <c r="N40" s="10">
        <f>TO_RPI_RO!N40+TO_RPI_BKFLOW!N40+TO_RPI_PT!N40+TO_RPI_IT!N40+TO_RPI_PPR!N40+TO_RPI_PIR!N40</f>
        <v>320.55520206362849</v>
      </c>
      <c r="O40" s="10">
        <f>TO_RPI_RO!O40+TO_RPI_BKFLOW!O40+TO_RPI_PT!O40+TO_RPI_IT!O40+TO_RPI_PPR!O40+TO_RPI_PIR!O40</f>
        <v>294.07652622527951</v>
      </c>
      <c r="P40" s="10">
        <f>TO_RPI_RO!P40+TO_RPI_BKFLOW!P40+TO_RPI_PT!P40+TO_RPI_IT!P40+TO_RPI_PPR!P40+TO_RPI_PIR!P40</f>
        <v>348.38693035253652</v>
      </c>
      <c r="Q40" s="10">
        <f>TO_RPI_RO!Q40+TO_RPI_BKFLOW!Q40+TO_RPI_PT!Q40+TO_RPI_IT!Q40+TO_RPI_PPR!Q40+TO_RPI_PIR!Q40</f>
        <v>433.14428202923466</v>
      </c>
      <c r="R40" s="10">
        <f>TO_RPI_RO!R40+TO_RPI_BKFLOW!R40+TO_RPI_PT!R40+TO_RPI_IT!R40+TO_RPI_PPR!R40+TO_RPI_PIR!R40</f>
        <v>471.52527944969898</v>
      </c>
      <c r="S40" s="10">
        <f>TO_RPI_RO!S40+TO_RPI_BKFLOW!S40+TO_RPI_PT!S40+TO_RPI_IT!S40+TO_RPI_PPR!S40+TO_RPI_PIR!S40</f>
        <v>466.30111779879621</v>
      </c>
      <c r="T40" s="10">
        <f>TO_RPI_RO!T40+TO_RPI_BKFLOW!T40+TO_RPI_PT!T40+TO_RPI_IT!T40+TO_RPI_PPR!T40+TO_RPI_PIR!T40</f>
        <v>438.84067067927771</v>
      </c>
      <c r="U40" s="10">
        <f>TO_RPI_RO!U40+TO_RPI_BKFLOW!U40+TO_RPI_PT!U40+TO_RPI_IT!U40+TO_RPI_PPR!U40+TO_RPI_PIR!U40</f>
        <v>483.35442820292349</v>
      </c>
      <c r="V40" s="10">
        <f>TO_RPI_RO!V40+TO_RPI_BKFLOW!V40+TO_RPI_PT!V40+TO_RPI_IT!V40+TO_RPI_PPR!V40+TO_RPI_PIR!V40</f>
        <v>598.39028374892519</v>
      </c>
      <c r="W40" s="10">
        <f>TO_RPI_RO!W40+TO_RPI_BKFLOW!W40+TO_RPI_PT!W40+TO_RPI_IT!W40+TO_RPI_PPR!W40+TO_RPI_PIR!W40</f>
        <v>235.8409286328461</v>
      </c>
      <c r="X40" s="10">
        <f>TO_RPI_RO!X40+TO_RPI_BKFLOW!X40+TO_RPI_PT!X40+TO_RPI_IT!X40+TO_RPI_PPR!X40+TO_RPI_PIR!X40</f>
        <v>265.14625967325878</v>
      </c>
    </row>
    <row r="41" spans="1:24" ht="11.25" customHeight="1" x14ac:dyDescent="0.2">
      <c r="A41" s="41" t="s">
        <v>69</v>
      </c>
      <c r="B41" s="9" t="s">
        <v>70</v>
      </c>
      <c r="C41" s="10">
        <f>TO_RPI_RO!C41+TO_RPI_BKFLOW!C41+TO_RPI_PT!C41+TO_RPI_IT!C41+TO_RPI_PPR!C41+TO_RPI_PIR!C41</f>
        <v>66.953310404127251</v>
      </c>
      <c r="D41" s="10">
        <f>TO_RPI_RO!D41+TO_RPI_BKFLOW!D41+TO_RPI_PT!D41+TO_RPI_IT!D41+TO_RPI_PPR!D41+TO_RPI_PIR!D41</f>
        <v>125.5374032674119</v>
      </c>
      <c r="E41" s="10">
        <f>TO_RPI_RO!E41+TO_RPI_BKFLOW!E41+TO_RPI_PT!E41+TO_RPI_IT!E41+TO_RPI_PPR!E41+TO_RPI_PIR!E41</f>
        <v>55.445657781599309</v>
      </c>
      <c r="F41" s="10">
        <f>TO_RPI_RO!F41+TO_RPI_BKFLOW!F41+TO_RPI_PT!F41+TO_RPI_IT!F41+TO_RPI_PPR!F41+TO_RPI_PIR!F41</f>
        <v>34.52278589853826</v>
      </c>
      <c r="G41" s="10">
        <f>TO_RPI_RO!G41+TO_RPI_BKFLOW!G41+TO_RPI_PT!G41+TO_RPI_IT!G41+TO_RPI_PPR!G41+TO_RPI_PIR!G41</f>
        <v>47.076526225279437</v>
      </c>
      <c r="H41" s="10">
        <f>TO_RPI_RO!H41+TO_RPI_BKFLOW!H41+TO_RPI_PT!H41+TO_RPI_IT!H41+TO_RPI_PPR!H41+TO_RPI_PIR!H41</f>
        <v>57.494067067927773</v>
      </c>
      <c r="I41" s="10">
        <f>TO_RPI_RO!I41+TO_RPI_BKFLOW!I41+TO_RPI_PT!I41+TO_RPI_IT!I41+TO_RPI_PPR!I41+TO_RPI_PIR!I41</f>
        <v>22.587962166809969</v>
      </c>
      <c r="J41" s="10">
        <f>TO_RPI_RO!J41+TO_RPI_BKFLOW!J41+TO_RPI_PT!J41+TO_RPI_IT!J41+TO_RPI_PPR!J41+TO_RPI_PIR!J41</f>
        <v>35.955546001719689</v>
      </c>
      <c r="K41" s="10">
        <f>TO_RPI_RO!K41+TO_RPI_BKFLOW!K41+TO_RPI_PT!K41+TO_RPI_IT!K41+TO_RPI_PPR!K41+TO_RPI_PIR!K41</f>
        <v>46.209200343938093</v>
      </c>
      <c r="L41" s="10">
        <f>TO_RPI_RO!L41+TO_RPI_BKFLOW!L41+TO_RPI_PT!L41+TO_RPI_IT!L41+TO_RPI_PPR!L41+TO_RPI_PIR!L41</f>
        <v>12.32992261392949</v>
      </c>
      <c r="M41" s="10">
        <f>TO_RPI_RO!M41+TO_RPI_BKFLOW!M41+TO_RPI_PT!M41+TO_RPI_IT!M41+TO_RPI_PPR!M41+TO_RPI_PIR!M41</f>
        <v>14.3731728288908</v>
      </c>
      <c r="N41" s="10">
        <f>TO_RPI_RO!N41+TO_RPI_BKFLOW!N41+TO_RPI_PT!N41+TO_RPI_IT!N41+TO_RPI_PPR!N41+TO_RPI_PIR!N41</f>
        <v>48.239294926913146</v>
      </c>
      <c r="O41" s="10">
        <f>TO_RPI_RO!O41+TO_RPI_BKFLOW!O41+TO_RPI_PT!O41+TO_RPI_IT!O41+TO_RPI_PPR!O41+TO_RPI_PIR!O41</f>
        <v>46.186586414445401</v>
      </c>
      <c r="P41" s="10">
        <f>TO_RPI_RO!P41+TO_RPI_BKFLOW!P41+TO_RPI_PT!P41+TO_RPI_IT!P41+TO_RPI_PPR!P41+TO_RPI_PIR!P41</f>
        <v>9.2373172828890802</v>
      </c>
      <c r="Q41" s="10">
        <f>TO_RPI_RO!Q41+TO_RPI_BKFLOW!Q41+TO_RPI_PT!Q41+TO_RPI_IT!Q41+TO_RPI_PPR!Q41+TO_RPI_PIR!Q41</f>
        <v>15.395528804815132</v>
      </c>
      <c r="R41" s="10">
        <f>TO_RPI_RO!R41+TO_RPI_BKFLOW!R41+TO_RPI_PT!R41+TO_RPI_IT!R41+TO_RPI_PPR!R41+TO_RPI_PIR!R41</f>
        <v>19.500945829750638</v>
      </c>
      <c r="S41" s="10">
        <f>TO_RPI_RO!S41+TO_RPI_BKFLOW!S41+TO_RPI_PT!S41+TO_RPI_IT!S41+TO_RPI_PPR!S41+TO_RPI_PIR!S41</f>
        <v>10.26371453138435</v>
      </c>
      <c r="T41" s="10">
        <f>TO_RPI_RO!T41+TO_RPI_BKFLOW!T41+TO_RPI_PT!T41+TO_RPI_IT!T41+TO_RPI_PPR!T41+TO_RPI_PIR!T41</f>
        <v>0.61848667239896815</v>
      </c>
      <c r="U41" s="10">
        <f>TO_RPI_RO!U41+TO_RPI_BKFLOW!U41+TO_RPI_PT!U41+TO_RPI_IT!U41+TO_RPI_PPR!U41+TO_RPI_PIR!U41</f>
        <v>0.52562338779019779</v>
      </c>
      <c r="V41" s="10">
        <f>TO_RPI_RO!V41+TO_RPI_BKFLOW!V41+TO_RPI_PT!V41+TO_RPI_IT!V41+TO_RPI_PPR!V41+TO_RPI_PIR!V41</f>
        <v>0.78890799656061905</v>
      </c>
      <c r="W41" s="10">
        <f>TO_RPI_RO!W41+TO_RPI_BKFLOW!W41+TO_RPI_PT!W41+TO_RPI_IT!W41+TO_RPI_PPR!W41+TO_RPI_PIR!W41</f>
        <v>9.3637145313843498E-2</v>
      </c>
      <c r="X41" s="10">
        <f>TO_RPI_RO!X41+TO_RPI_BKFLOW!X41+TO_RPI_PT!X41+TO_RPI_IT!X41+TO_RPI_PPR!X41+TO_RPI_PIR!X41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TO_RPI_RO!C42+TO_RPI_BKFLOW!C42+TO_RPI_PT!C42+TO_RPI_IT!C42+TO_RPI_PPR!C42+TO_RPI_PIR!C42</f>
        <v>628.15279449699051</v>
      </c>
      <c r="D42" s="10">
        <f>TO_RPI_RO!D42+TO_RPI_BKFLOW!D42+TO_RPI_PT!D42+TO_RPI_IT!D42+TO_RPI_PPR!D42+TO_RPI_PIR!D42</f>
        <v>679.17024935511608</v>
      </c>
      <c r="E42" s="10">
        <f>TO_RPI_RO!E42+TO_RPI_BKFLOW!E42+TO_RPI_PT!E42+TO_RPI_IT!E42+TO_RPI_PPR!E42+TO_RPI_PIR!E42</f>
        <v>712.11900257953562</v>
      </c>
      <c r="F42" s="10">
        <f>TO_RPI_RO!F42+TO_RPI_BKFLOW!F42+TO_RPI_PT!F42+TO_RPI_IT!F42+TO_RPI_PPR!F42+TO_RPI_PIR!F42</f>
        <v>488.91754084264829</v>
      </c>
      <c r="G42" s="10">
        <f>TO_RPI_RO!G42+TO_RPI_BKFLOW!G42+TO_RPI_PT!G42+TO_RPI_IT!G42+TO_RPI_PPR!G42+TO_RPI_PIR!G42</f>
        <v>679.17024935511608</v>
      </c>
      <c r="H42" s="10">
        <f>TO_RPI_RO!H42+TO_RPI_BKFLOW!H42+TO_RPI_PT!H42+TO_RPI_IT!H42+TO_RPI_PPR!H42+TO_RPI_PIR!H42</f>
        <v>532.21195184866724</v>
      </c>
      <c r="I42" s="10">
        <f>TO_RPI_RO!I42+TO_RPI_BKFLOW!I42+TO_RPI_PT!I42+TO_RPI_IT!I42+TO_RPI_PPR!I42+TO_RPI_PIR!I42</f>
        <v>610.94153052450554</v>
      </c>
      <c r="J42" s="10">
        <f>TO_RPI_RO!J42+TO_RPI_BKFLOW!J42+TO_RPI_PT!J42+TO_RPI_IT!J42+TO_RPI_PPR!J42+TO_RPI_PIR!J42</f>
        <v>645.6266552020636</v>
      </c>
      <c r="K42" s="10">
        <f>TO_RPI_RO!K42+TO_RPI_BKFLOW!K42+TO_RPI_PT!K42+TO_RPI_IT!K42+TO_RPI_PPR!K42+TO_RPI_PIR!K42</f>
        <v>662.40834049871012</v>
      </c>
      <c r="L42" s="10">
        <f>TO_RPI_RO!L42+TO_RPI_BKFLOW!L42+TO_RPI_PT!L42+TO_RPI_IT!L42+TO_RPI_PPR!L42+TO_RPI_PIR!L42</f>
        <v>803.04170249355116</v>
      </c>
      <c r="M42" s="10">
        <f>TO_RPI_RO!M42+TO_RPI_BKFLOW!M42+TO_RPI_PT!M42+TO_RPI_IT!M42+TO_RPI_PPR!M42+TO_RPI_PIR!M42</f>
        <v>672.8754084264832</v>
      </c>
      <c r="N42" s="10">
        <f>TO_RPI_RO!N42+TO_RPI_BKFLOW!N42+TO_RPI_PT!N42+TO_RPI_IT!N42+TO_RPI_PPR!N42+TO_RPI_PIR!N42</f>
        <v>494.42175408426476</v>
      </c>
      <c r="O42" s="10">
        <f>TO_RPI_RO!O42+TO_RPI_BKFLOW!O42+TO_RPI_PT!O42+TO_RPI_IT!O42+TO_RPI_PPR!O42+TO_RPI_PIR!O42</f>
        <v>481.8250214961306</v>
      </c>
      <c r="P42" s="10">
        <f>TO_RPI_RO!P42+TO_RPI_BKFLOW!P42+TO_RPI_PT!P42+TO_RPI_IT!P42+TO_RPI_PPR!P42+TO_RPI_PIR!P42</f>
        <v>396.79707652622517</v>
      </c>
      <c r="Q42" s="10">
        <f>TO_RPI_RO!Q42+TO_RPI_BKFLOW!Q42+TO_RPI_PT!Q42+TO_RPI_IT!Q42+TO_RPI_PPR!Q42+TO_RPI_PIR!Q42</f>
        <v>525.9135855546001</v>
      </c>
      <c r="R42" s="10">
        <f>TO_RPI_RO!R42+TO_RPI_BKFLOW!R42+TO_RPI_PT!R42+TO_RPI_IT!R42+TO_RPI_PPR!R42+TO_RPI_PIR!R42</f>
        <v>477.62613929492687</v>
      </c>
      <c r="S42" s="10">
        <f>TO_RPI_RO!S42+TO_RPI_BKFLOW!S42+TO_RPI_PT!S42+TO_RPI_IT!S42+TO_RPI_PPR!S42+TO_RPI_PIR!S42</f>
        <v>193.14987102321581</v>
      </c>
      <c r="T42" s="10">
        <f>TO_RPI_RO!T42+TO_RPI_BKFLOW!T42+TO_RPI_PT!T42+TO_RPI_IT!T42+TO_RPI_PPR!T42+TO_RPI_PIR!T42</f>
        <v>241.6631986242476</v>
      </c>
      <c r="U42" s="10">
        <f>TO_RPI_RO!U42+TO_RPI_BKFLOW!U42+TO_RPI_PT!U42+TO_RPI_IT!U42+TO_RPI_PPR!U42+TO_RPI_PIR!U42</f>
        <v>202.3798796216681</v>
      </c>
      <c r="V42" s="10">
        <f>TO_RPI_RO!V42+TO_RPI_BKFLOW!V42+TO_RPI_PT!V42+TO_RPI_IT!V42+TO_RPI_PPR!V42+TO_RPI_PIR!V42</f>
        <v>189.69982803095439</v>
      </c>
      <c r="W42" s="10">
        <f>TO_RPI_RO!W42+TO_RPI_BKFLOW!W42+TO_RPI_PT!W42+TO_RPI_IT!W42+TO_RPI_PPR!W42+TO_RPI_PIR!W42</f>
        <v>158.02553740326741</v>
      </c>
      <c r="X42" s="10">
        <f>TO_RPI_RO!X42+TO_RPI_BKFLOW!X42+TO_RPI_PT!X42+TO_RPI_IT!X42+TO_RPI_PPR!X42+TO_RPI_PIR!X42</f>
        <v>174.68753224419601</v>
      </c>
    </row>
    <row r="43" spans="1:24" ht="11.25" customHeight="1" x14ac:dyDescent="0.2">
      <c r="A43" s="41" t="s">
        <v>73</v>
      </c>
      <c r="B43" s="9" t="s">
        <v>74</v>
      </c>
      <c r="C43" s="10">
        <f>TO_RPI_RO!C43+TO_RPI_BKFLOW!C43+TO_RPI_PT!C43+TO_RPI_IT!C43+TO_RPI_PPR!C43+TO_RPI_PIR!C43</f>
        <v>3942.7963886500429</v>
      </c>
      <c r="D43" s="10">
        <f>TO_RPI_RO!D43+TO_RPI_BKFLOW!D43+TO_RPI_PT!D43+TO_RPI_IT!D43+TO_RPI_PPR!D43+TO_RPI_PIR!D43</f>
        <v>4312.5298366294064</v>
      </c>
      <c r="E43" s="10">
        <f>TO_RPI_RO!E43+TO_RPI_BKFLOW!E43+TO_RPI_PT!E43+TO_RPI_IT!E43+TO_RPI_PPR!E43+TO_RPI_PIR!E43</f>
        <v>4815.778159931212</v>
      </c>
      <c r="F43" s="10">
        <f>TO_RPI_RO!F43+TO_RPI_BKFLOW!F43+TO_RPI_PT!F43+TO_RPI_IT!F43+TO_RPI_PPR!F43+TO_RPI_PIR!F43</f>
        <v>4095.8249355116081</v>
      </c>
      <c r="G43" s="10">
        <f>TO_RPI_RO!G43+TO_RPI_BKFLOW!G43+TO_RPI_PT!G43+TO_RPI_IT!G43+TO_RPI_PPR!G43+TO_RPI_PIR!G43</f>
        <v>4282.7457437661214</v>
      </c>
      <c r="H43" s="10">
        <f>TO_RPI_RO!H43+TO_RPI_BKFLOW!H43+TO_RPI_PT!H43+TO_RPI_IT!H43+TO_RPI_PPR!H43+TO_RPI_PIR!H43</f>
        <v>4836.3189165950134</v>
      </c>
      <c r="I43" s="10">
        <f>TO_RPI_RO!I43+TO_RPI_BKFLOW!I43+TO_RPI_PT!I43+TO_RPI_IT!I43+TO_RPI_PPR!I43+TO_RPI_PIR!I43</f>
        <v>4765.4533104041266</v>
      </c>
      <c r="J43" s="10">
        <f>TO_RPI_RO!J43+TO_RPI_BKFLOW!J43+TO_RPI_PT!J43+TO_RPI_IT!J43+TO_RPI_PPR!J43+TO_RPI_PIR!J43</f>
        <v>4800.3725709372302</v>
      </c>
      <c r="K43" s="10">
        <f>TO_RPI_RO!K43+TO_RPI_BKFLOW!K43+TO_RPI_PT!K43+TO_RPI_IT!K43+TO_RPI_PPR!K43+TO_RPI_PIR!K43</f>
        <v>4982.1582115219253</v>
      </c>
      <c r="L43" s="10">
        <f>TO_RPI_RO!L43+TO_RPI_BKFLOW!L43+TO_RPI_PT!L43+TO_RPI_IT!L43+TO_RPI_PPR!L43+TO_RPI_PIR!L43</f>
        <v>4623.7220980223556</v>
      </c>
      <c r="M43" s="10">
        <f>TO_RPI_RO!M43+TO_RPI_BKFLOW!M43+TO_RPI_PT!M43+TO_RPI_IT!M43+TO_RPI_PPR!M43+TO_RPI_PIR!M43</f>
        <v>4165.6634565778159</v>
      </c>
      <c r="N43" s="10">
        <f>TO_RPI_RO!N43+TO_RPI_BKFLOW!N43+TO_RPI_PT!N43+TO_RPI_IT!N43+TO_RPI_PPR!N43+TO_RPI_PIR!N43</f>
        <v>4120.4738607050731</v>
      </c>
      <c r="O43" s="10">
        <f>TO_RPI_RO!O43+TO_RPI_BKFLOW!O43+TO_RPI_PT!O43+TO_RPI_IT!O43+TO_RPI_PPR!O43+TO_RPI_PIR!O43</f>
        <v>3889.9763542562341</v>
      </c>
      <c r="P43" s="10">
        <f>TO_RPI_RO!P43+TO_RPI_BKFLOW!P43+TO_RPI_PT!P43+TO_RPI_IT!P43+TO_RPI_PPR!P43+TO_RPI_PIR!P43</f>
        <v>4266.0006878761824</v>
      </c>
      <c r="Q43" s="10">
        <f>TO_RPI_RO!Q43+TO_RPI_BKFLOW!Q43+TO_RPI_PT!Q43+TO_RPI_IT!Q43+TO_RPI_PPR!Q43+TO_RPI_PIR!Q43</f>
        <v>5290.6921754084251</v>
      </c>
      <c r="R43" s="10">
        <f>TO_RPI_RO!R43+TO_RPI_BKFLOW!R43+TO_RPI_PT!R43+TO_RPI_IT!R43+TO_RPI_PPR!R43+TO_RPI_PIR!R43</f>
        <v>5187.3108340498711</v>
      </c>
      <c r="S43" s="10">
        <f>TO_RPI_RO!S43+TO_RPI_BKFLOW!S43+TO_RPI_PT!S43+TO_RPI_IT!S43+TO_RPI_PPR!S43+TO_RPI_PIR!S43</f>
        <v>5510.6309544282021</v>
      </c>
      <c r="T43" s="10">
        <f>TO_RPI_RO!T43+TO_RPI_BKFLOW!T43+TO_RPI_PT!T43+TO_RPI_IT!T43+TO_RPI_PPR!T43+TO_RPI_PIR!T43</f>
        <v>5731.3480653482366</v>
      </c>
      <c r="U43" s="10">
        <f>TO_RPI_RO!U43+TO_RPI_BKFLOW!U43+TO_RPI_PT!U43+TO_RPI_IT!U43+TO_RPI_PPR!U43+TO_RPI_PIR!U43</f>
        <v>5732.9697334479788</v>
      </c>
      <c r="V43" s="10">
        <f>TO_RPI_RO!V43+TO_RPI_BKFLOW!V43+TO_RPI_PT!V43+TO_RPI_IT!V43+TO_RPI_PPR!V43+TO_RPI_PIR!V43</f>
        <v>6226.5125537403264</v>
      </c>
      <c r="W43" s="10">
        <f>TO_RPI_RO!W43+TO_RPI_BKFLOW!W43+TO_RPI_PT!W43+TO_RPI_IT!W43+TO_RPI_PPR!W43+TO_RPI_PIR!W43</f>
        <v>5792.5935511607904</v>
      </c>
      <c r="X43" s="10">
        <f>TO_RPI_RO!X43+TO_RPI_BKFLOW!X43+TO_RPI_PT!X43+TO_RPI_IT!X43+TO_RPI_PPR!X43+TO_RPI_PIR!X43</f>
        <v>5256.5198624247632</v>
      </c>
    </row>
    <row r="44" spans="1:24" ht="11.25" customHeight="1" x14ac:dyDescent="0.2">
      <c r="A44" s="41" t="s">
        <v>75</v>
      </c>
      <c r="B44" s="9" t="s">
        <v>76</v>
      </c>
      <c r="C44" s="10">
        <f>TO_RPI_RO!C44+TO_RPI_BKFLOW!C44+TO_RPI_PT!C44+TO_RPI_IT!C44+TO_RPI_PPR!C44+TO_RPI_PIR!C44</f>
        <v>1382.755288048151</v>
      </c>
      <c r="D44" s="10">
        <f>TO_RPI_RO!D44+TO_RPI_BKFLOW!D44+TO_RPI_PT!D44+TO_RPI_IT!D44+TO_RPI_PPR!D44+TO_RPI_PIR!D44</f>
        <v>1733.9925193465169</v>
      </c>
      <c r="E44" s="10">
        <f>TO_RPI_RO!E44+TO_RPI_BKFLOW!E44+TO_RPI_PT!E44+TO_RPI_IT!E44+TO_RPI_PPR!E44+TO_RPI_PIR!E44</f>
        <v>1640.393637145314</v>
      </c>
      <c r="F44" s="10">
        <f>TO_RPI_RO!F44+TO_RPI_BKFLOW!F44+TO_RPI_PT!F44+TO_RPI_IT!F44+TO_RPI_PPR!F44+TO_RPI_PIR!F44</f>
        <v>1507.232244196045</v>
      </c>
      <c r="G44" s="10">
        <f>TO_RPI_RO!G44+TO_RPI_BKFLOW!G44+TO_RPI_PT!G44+TO_RPI_IT!G44+TO_RPI_PPR!G44+TO_RPI_PIR!G44</f>
        <v>1504.3374032674119</v>
      </c>
      <c r="H44" s="10">
        <f>TO_RPI_RO!H44+TO_RPI_BKFLOW!H44+TO_RPI_PT!H44+TO_RPI_IT!H44+TO_RPI_PPR!H44+TO_RPI_PIR!H44</f>
        <v>1647.1481513327601</v>
      </c>
      <c r="I44" s="10">
        <f>TO_RPI_RO!I44+TO_RPI_BKFLOW!I44+TO_RPI_PT!I44+TO_RPI_IT!I44+TO_RPI_PPR!I44+TO_RPI_PIR!I44</f>
        <v>1285.296646603611</v>
      </c>
      <c r="J44" s="10">
        <f>TO_RPI_RO!J44+TO_RPI_BKFLOW!J44+TO_RPI_PT!J44+TO_RPI_IT!J44+TO_RPI_PPR!J44+TO_RPI_PIR!J44</f>
        <v>1198.4522785898544</v>
      </c>
      <c r="K44" s="10">
        <f>TO_RPI_RO!K44+TO_RPI_BKFLOW!K44+TO_RPI_PT!K44+TO_RPI_IT!K44+TO_RPI_PPR!K44+TO_RPI_PIR!K44</f>
        <v>1212.9263972484953</v>
      </c>
      <c r="L44" s="10">
        <f>TO_RPI_RO!L44+TO_RPI_BKFLOW!L44+TO_RPI_PT!L44+TO_RPI_IT!L44+TO_RPI_PPR!L44+TO_RPI_PIR!L44</f>
        <v>935.98925193465175</v>
      </c>
      <c r="M44" s="10">
        <f>TO_RPI_RO!M44+TO_RPI_BKFLOW!M44+TO_RPI_PT!M44+TO_RPI_IT!M44+TO_RPI_PPR!M44+TO_RPI_PIR!M44</f>
        <v>782.90214961306958</v>
      </c>
      <c r="N44" s="10">
        <f>TO_RPI_RO!N44+TO_RPI_BKFLOW!N44+TO_RPI_PT!N44+TO_RPI_IT!N44+TO_RPI_PPR!N44+TO_RPI_PIR!N44</f>
        <v>793.17850386930354</v>
      </c>
      <c r="O44" s="10">
        <f>TO_RPI_RO!O44+TO_RPI_BKFLOW!O44+TO_RPI_PT!O44+TO_RPI_IT!O44+TO_RPI_PPR!O44+TO_RPI_PIR!O44</f>
        <v>604.12949269131559</v>
      </c>
      <c r="P44" s="10">
        <f>TO_RPI_RO!P44+TO_RPI_BKFLOW!P44+TO_RPI_PT!P44+TO_RPI_IT!P44+TO_RPI_PPR!P44+TO_RPI_PIR!P44</f>
        <v>407.91934651762676</v>
      </c>
      <c r="Q44" s="10">
        <f>TO_RPI_RO!Q44+TO_RPI_BKFLOW!Q44+TO_RPI_PT!Q44+TO_RPI_IT!Q44+TO_RPI_PPR!Q44+TO_RPI_PIR!Q44</f>
        <v>382.51272570937226</v>
      </c>
      <c r="R44" s="10">
        <f>TO_RPI_RO!R44+TO_RPI_BKFLOW!R44+TO_RPI_PT!R44+TO_RPI_IT!R44+TO_RPI_PPR!R44+TO_RPI_PIR!R44</f>
        <v>399.42983662940657</v>
      </c>
      <c r="S44" s="10">
        <f>TO_RPI_RO!S44+TO_RPI_BKFLOW!S44+TO_RPI_PT!S44+TO_RPI_IT!S44+TO_RPI_PPR!S44+TO_RPI_PIR!S44</f>
        <v>204.8840068787618</v>
      </c>
      <c r="T44" s="10">
        <f>TO_RPI_RO!T44+TO_RPI_BKFLOW!T44+TO_RPI_PT!T44+TO_RPI_IT!T44+TO_RPI_PPR!T44+TO_RPI_PIR!T44</f>
        <v>171.006018916595</v>
      </c>
      <c r="U44" s="10">
        <f>TO_RPI_RO!U44+TO_RPI_BKFLOW!U44+TO_RPI_PT!U44+TO_RPI_IT!U44+TO_RPI_PPR!U44+TO_RPI_PIR!U44</f>
        <v>184.58134135855539</v>
      </c>
      <c r="V44" s="10">
        <f>TO_RPI_RO!V44+TO_RPI_BKFLOW!V44+TO_RPI_PT!V44+TO_RPI_IT!V44+TO_RPI_PPR!V44+TO_RPI_PIR!V44</f>
        <v>181.1919174548581</v>
      </c>
      <c r="W44" s="10">
        <f>TO_RPI_RO!W44+TO_RPI_BKFLOW!W44+TO_RPI_PT!W44+TO_RPI_IT!W44+TO_RPI_PPR!W44+TO_RPI_PIR!W44</f>
        <v>143.73482373172831</v>
      </c>
      <c r="X44" s="10">
        <f>TO_RPI_RO!X44+TO_RPI_BKFLOW!X44+TO_RPI_PT!X44+TO_RPI_IT!X44+TO_RPI_PPR!X44+TO_RPI_PIR!X44</f>
        <v>170.72880481513329</v>
      </c>
    </row>
    <row r="45" spans="1:24" ht="11.25" customHeight="1" x14ac:dyDescent="0.2">
      <c r="A45" s="41" t="s">
        <v>77</v>
      </c>
      <c r="B45" s="9" t="s">
        <v>78</v>
      </c>
      <c r="C45" s="10">
        <f>TO_RPI_RO!C45+TO_RPI_BKFLOW!C45+TO_RPI_PT!C45+TO_RPI_IT!C45+TO_RPI_PPR!C45+TO_RPI_PIR!C45</f>
        <v>39.366552020636277</v>
      </c>
      <c r="D45" s="10">
        <f>TO_RPI_RO!D45+TO_RPI_BKFLOW!D45+TO_RPI_PT!D45+TO_RPI_IT!D45+TO_RPI_PPR!D45+TO_RPI_PIR!D45</f>
        <v>34.565778159931213</v>
      </c>
      <c r="E45" s="10">
        <f>TO_RPI_RO!E45+TO_RPI_BKFLOW!E45+TO_RPI_PT!E45+TO_RPI_IT!E45+TO_RPI_PPR!E45+TO_RPI_PIR!E45</f>
        <v>12.48211521926053</v>
      </c>
      <c r="F45" s="10">
        <f>TO_RPI_RO!F45+TO_RPI_BKFLOW!F45+TO_RPI_PT!F45+TO_RPI_IT!F45+TO_RPI_PPR!F45+TO_RPI_PIR!F45</f>
        <v>12.48211521926053</v>
      </c>
      <c r="G45" s="10">
        <f>TO_RPI_RO!G45+TO_RPI_BKFLOW!G45+TO_RPI_PT!G45+TO_RPI_IT!G45+TO_RPI_PPR!G45+TO_RPI_PIR!G45</f>
        <v>30.725107480653481</v>
      </c>
      <c r="H45" s="10">
        <f>TO_RPI_RO!H45+TO_RPI_BKFLOW!H45+TO_RPI_PT!H45+TO_RPI_IT!H45+TO_RPI_PPR!H45+TO_RPI_PIR!H45</f>
        <v>47.847979363714529</v>
      </c>
      <c r="I45" s="10">
        <f>TO_RPI_RO!I45+TO_RPI_BKFLOW!I45+TO_RPI_PT!I45+TO_RPI_IT!I45+TO_RPI_PPR!I45+TO_RPI_PIR!I45</f>
        <v>52.486414445399816</v>
      </c>
      <c r="J45" s="10">
        <f>TO_RPI_RO!J45+TO_RPI_BKFLOW!J45+TO_RPI_PT!J45+TO_RPI_IT!J45+TO_RPI_PPR!J45+TO_RPI_PIR!J45</f>
        <v>41.989079965606187</v>
      </c>
      <c r="K45" s="10">
        <f>TO_RPI_RO!K45+TO_RPI_BKFLOW!K45+TO_RPI_PT!K45+TO_RPI_IT!K45+TO_RPI_PPR!K45+TO_RPI_PIR!K45</f>
        <v>44.089595872742898</v>
      </c>
      <c r="L45" s="10">
        <f>TO_RPI_RO!L45+TO_RPI_BKFLOW!L45+TO_RPI_PT!L45+TO_RPI_IT!L45+TO_RPI_PPR!L45+TO_RPI_PIR!L45</f>
        <v>50.388048151332761</v>
      </c>
      <c r="M45" s="10">
        <f>TO_RPI_RO!M45+TO_RPI_BKFLOW!M45+TO_RPI_PT!M45+TO_RPI_IT!M45+TO_RPI_PPR!M45+TO_RPI_PIR!M45</f>
        <v>62.985124677558041</v>
      </c>
      <c r="N45" s="10">
        <f>TO_RPI_RO!N45+TO_RPI_BKFLOW!N45+TO_RPI_PT!N45+TO_RPI_IT!N45+TO_RPI_PPR!N45+TO_RPI_PIR!N45</f>
        <v>90.278675838349088</v>
      </c>
      <c r="O45" s="10">
        <f>TO_RPI_RO!O45+TO_RPI_BKFLOW!O45+TO_RPI_PT!O45+TO_RPI_IT!O45+TO_RPI_PPR!O45+TO_RPI_PIR!O45</f>
        <v>111.27368873602749</v>
      </c>
      <c r="P45" s="10">
        <f>TO_RPI_RO!P45+TO_RPI_BKFLOW!P45+TO_RPI_PT!P45+TO_RPI_IT!P45+TO_RPI_PPR!P45+TO_RPI_PIR!P45</f>
        <v>82.930352536543424</v>
      </c>
      <c r="Q45" s="10">
        <f>TO_RPI_RO!Q45+TO_RPI_BKFLOW!Q45+TO_RPI_PT!Q45+TO_RPI_IT!Q45+TO_RPI_PPR!Q45+TO_RPI_PIR!Q45</f>
        <v>110.22390369733451</v>
      </c>
      <c r="R45" s="10">
        <f>TO_RPI_RO!R45+TO_RPI_BKFLOW!R45+TO_RPI_PT!R45+TO_RPI_IT!R45+TO_RPI_PPR!R45+TO_RPI_PIR!R45</f>
        <v>116.5224419604471</v>
      </c>
      <c r="S45" s="10">
        <f>TO_RPI_RO!S45+TO_RPI_BKFLOW!S45+TO_RPI_PT!S45+TO_RPI_IT!S45+TO_RPI_PPR!S45+TO_RPI_PIR!S45</f>
        <v>134.36818572656921</v>
      </c>
      <c r="T45" s="10">
        <f>TO_RPI_RO!T45+TO_RPI_BKFLOW!T45+TO_RPI_PT!T45+TO_RPI_IT!T45+TO_RPI_PPR!T45+TO_RPI_PIR!T45</f>
        <v>131.85743766122101</v>
      </c>
      <c r="U45" s="10">
        <f>TO_RPI_RO!U45+TO_RPI_BKFLOW!U45+TO_RPI_PT!U45+TO_RPI_IT!U45+TO_RPI_PPR!U45+TO_RPI_PIR!U45</f>
        <v>138.72674118658639</v>
      </c>
      <c r="V45" s="10">
        <f>TO_RPI_RO!V45+TO_RPI_BKFLOW!V45+TO_RPI_PT!V45+TO_RPI_IT!V45+TO_RPI_PPR!V45+TO_RPI_PIR!V45</f>
        <v>144.85184866723989</v>
      </c>
      <c r="W45" s="10">
        <f>TO_RPI_RO!W45+TO_RPI_BKFLOW!W45+TO_RPI_PT!W45+TO_RPI_IT!W45+TO_RPI_PPR!W45+TO_RPI_PIR!W45</f>
        <v>116.3901977644024</v>
      </c>
      <c r="X45" s="10">
        <f>TO_RPI_RO!X45+TO_RPI_BKFLOW!X45+TO_RPI_PT!X45+TO_RPI_IT!X45+TO_RPI_PPR!X45+TO_RPI_PIR!X45</f>
        <v>112.4800515907137</v>
      </c>
    </row>
    <row r="46" spans="1:24" ht="11.25" customHeight="1" x14ac:dyDescent="0.2">
      <c r="A46" s="41" t="s">
        <v>79</v>
      </c>
      <c r="B46" s="9" t="s">
        <v>80</v>
      </c>
      <c r="C46" s="10">
        <f>TO_RPI_RO!C46+TO_RPI_BKFLOW!C46+TO_RPI_PT!C46+TO_RPI_IT!C46+TO_RPI_PPR!C46+TO_RPI_PIR!C46</f>
        <v>107.5380051590713</v>
      </c>
      <c r="D46" s="10">
        <f>TO_RPI_RO!D46+TO_RPI_BKFLOW!D46+TO_RPI_PT!D46+TO_RPI_IT!D46+TO_RPI_PPR!D46+TO_RPI_PIR!D46</f>
        <v>146.90455717970761</v>
      </c>
      <c r="E46" s="10">
        <f>TO_RPI_RO!E46+TO_RPI_BKFLOW!E46+TO_RPI_PT!E46+TO_RPI_IT!E46+TO_RPI_PPR!E46+TO_RPI_PIR!E46</f>
        <v>81.613671539122961</v>
      </c>
      <c r="F46" s="10">
        <f>TO_RPI_RO!F46+TO_RPI_BKFLOW!F46+TO_RPI_PT!F46+TO_RPI_IT!F46+TO_RPI_PPR!F46+TO_RPI_PIR!F46</f>
        <v>102.7371453138435</v>
      </c>
      <c r="G46" s="10">
        <f>TO_RPI_RO!G46+TO_RPI_BKFLOW!G46+TO_RPI_PT!G46+TO_RPI_IT!G46+TO_RPI_PPR!G46+TO_RPI_PIR!G46</f>
        <v>154.58581255374031</v>
      </c>
      <c r="H46" s="10">
        <f>TO_RPI_RO!H46+TO_RPI_BKFLOW!H46+TO_RPI_PT!H46+TO_RPI_IT!H46+TO_RPI_PPR!H46+TO_RPI_PIR!H46</f>
        <v>82.158211521926049</v>
      </c>
      <c r="I46" s="10">
        <f>TO_RPI_RO!I46+TO_RPI_BKFLOW!I46+TO_RPI_PT!I46+TO_RPI_IT!I46+TO_RPI_PPR!I46+TO_RPI_PIR!I46</f>
        <v>62.143852106620798</v>
      </c>
      <c r="J46" s="10">
        <f>TO_RPI_RO!J46+TO_RPI_BKFLOW!J46+TO_RPI_PT!J46+TO_RPI_IT!J46+TO_RPI_PPR!J46+TO_RPI_PIR!J46</f>
        <v>40.309544282029243</v>
      </c>
      <c r="K46" s="10">
        <f>TO_RPI_RO!K46+TO_RPI_BKFLOW!K46+TO_RPI_PT!K46+TO_RPI_IT!K46+TO_RPI_PPR!K46+TO_RPI_PIR!K46</f>
        <v>40.309544282029243</v>
      </c>
      <c r="L46" s="10">
        <f>TO_RPI_RO!L46+TO_RPI_BKFLOW!L46+TO_RPI_PT!L46+TO_RPI_IT!L46+TO_RPI_PPR!L46+TO_RPI_PIR!L46</f>
        <v>0.83981083404987089</v>
      </c>
      <c r="M46" s="10">
        <f>TO_RPI_RO!M46+TO_RPI_BKFLOW!M46+TO_RPI_PT!M46+TO_RPI_IT!M46+TO_RPI_PPR!M46+TO_RPI_PIR!M46</f>
        <v>0</v>
      </c>
      <c r="N46" s="10">
        <f>TO_RPI_RO!N46+TO_RPI_BKFLOW!N46+TO_RPI_PT!N46+TO_RPI_IT!N46+TO_RPI_PPR!N46+TO_RPI_PIR!N46</f>
        <v>0</v>
      </c>
      <c r="O46" s="10">
        <f>TO_RPI_RO!O46+TO_RPI_BKFLOW!O46+TO_RPI_PT!O46+TO_RPI_IT!O46+TO_RPI_PPR!O46+TO_RPI_PIR!O46</f>
        <v>0</v>
      </c>
      <c r="P46" s="10">
        <f>TO_RPI_RO!P46+TO_RPI_BKFLOW!P46+TO_RPI_PT!P46+TO_RPI_IT!P46+TO_RPI_PPR!P46+TO_RPI_PIR!P46</f>
        <v>0</v>
      </c>
      <c r="Q46" s="10">
        <f>TO_RPI_RO!Q46+TO_RPI_BKFLOW!Q46+TO_RPI_PT!Q46+TO_RPI_IT!Q46+TO_RPI_PPR!Q46+TO_RPI_PIR!Q46</f>
        <v>0</v>
      </c>
      <c r="R46" s="10">
        <f>TO_RPI_RO!R46+TO_RPI_BKFLOW!R46+TO_RPI_PT!R46+TO_RPI_IT!R46+TO_RPI_PPR!R46+TO_RPI_PIR!R46</f>
        <v>0</v>
      </c>
      <c r="S46" s="10">
        <f>TO_RPI_RO!S46+TO_RPI_BKFLOW!S46+TO_RPI_PT!S46+TO_RPI_IT!S46+TO_RPI_PPR!S46+TO_RPI_PIR!S46</f>
        <v>0</v>
      </c>
      <c r="T46" s="10">
        <f>TO_RPI_RO!T46+TO_RPI_BKFLOW!T46+TO_RPI_PT!T46+TO_RPI_IT!T46+TO_RPI_PPR!T46+TO_RPI_PIR!T46</f>
        <v>0</v>
      </c>
      <c r="U46" s="10">
        <f>TO_RPI_RO!U46+TO_RPI_BKFLOW!U46+TO_RPI_PT!U46+TO_RPI_IT!U46+TO_RPI_PPR!U46+TO_RPI_PIR!U46</f>
        <v>0</v>
      </c>
      <c r="V46" s="10">
        <f>TO_RPI_RO!V46+TO_RPI_BKFLOW!V46+TO_RPI_PT!V46+TO_RPI_IT!V46+TO_RPI_PPR!V46+TO_RPI_PIR!V46</f>
        <v>0</v>
      </c>
      <c r="W46" s="10">
        <f>TO_RPI_RO!W46+TO_RPI_BKFLOW!W46+TO_RPI_PT!W46+TO_RPI_IT!W46+TO_RPI_PPR!W46+TO_RPI_PIR!W46</f>
        <v>0</v>
      </c>
      <c r="X46" s="10">
        <f>TO_RPI_RO!X46+TO_RPI_BKFLOW!X46+TO_RPI_PT!X46+TO_RPI_IT!X46+TO_RPI_PPR!X46+TO_RPI_PIR!X46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TO_RPI_RO!C47+TO_RPI_BKFLOW!C47+TO_RPI_PT!C47+TO_RPI_IT!C47+TO_RPI_PPR!C47+TO_RPI_PIR!C47</f>
        <v>246.76122098022361</v>
      </c>
      <c r="D47" s="10">
        <f>TO_RPI_RO!D47+TO_RPI_BKFLOW!D47+TO_RPI_PT!D47+TO_RPI_IT!D47+TO_RPI_PPR!D47+TO_RPI_PIR!D47</f>
        <v>176.66956147893379</v>
      </c>
      <c r="E47" s="10">
        <f>TO_RPI_RO!E47+TO_RPI_BKFLOW!E47+TO_RPI_PT!E47+TO_RPI_IT!E47+TO_RPI_PPR!E47+TO_RPI_PIR!E47</f>
        <v>162.26715391229581</v>
      </c>
      <c r="F47" s="10">
        <f>TO_RPI_RO!F47+TO_RPI_BKFLOW!F47+TO_RPI_PT!F47+TO_RPI_IT!F47+TO_RPI_PPR!F47+TO_RPI_PIR!F47</f>
        <v>195.8727429062769</v>
      </c>
      <c r="G47" s="10">
        <f>TO_RPI_RO!G47+TO_RPI_BKFLOW!G47+TO_RPI_PT!G47+TO_RPI_IT!G47+TO_RPI_PPR!G47+TO_RPI_PIR!G47</f>
        <v>194.9125537403267</v>
      </c>
      <c r="H47" s="10">
        <f>TO_RPI_RO!H47+TO_RPI_BKFLOW!H47+TO_RPI_PT!H47+TO_RPI_IT!H47+TO_RPI_PPR!H47+TO_RPI_PIR!H47</f>
        <v>131.8458297506449</v>
      </c>
      <c r="I47" s="10">
        <f>TO_RPI_RO!I47+TO_RPI_BKFLOW!I47+TO_RPI_PT!I47+TO_RPI_IT!I47+TO_RPI_PPR!I47+TO_RPI_PIR!I47</f>
        <v>203.2272570937231</v>
      </c>
      <c r="J47" s="10">
        <f>TO_RPI_RO!J47+TO_RPI_BKFLOW!J47+TO_RPI_PT!J47+TO_RPI_IT!J47+TO_RPI_PPR!J47+TO_RPI_PIR!J47</f>
        <v>134.36517626827171</v>
      </c>
      <c r="K47" s="10">
        <f>TO_RPI_RO!K47+TO_RPI_BKFLOW!K47+TO_RPI_PT!K47+TO_RPI_IT!K47+TO_RPI_PPR!K47+TO_RPI_PIR!K47</f>
        <v>201.54772141014621</v>
      </c>
      <c r="L47" s="10">
        <f>TO_RPI_RO!L47+TO_RPI_BKFLOW!L47+TO_RPI_PT!L47+TO_RPI_IT!L47+TO_RPI_PPR!L47+TO_RPI_PIR!L47</f>
        <v>136.04471195184871</v>
      </c>
      <c r="M47" s="10">
        <f>TO_RPI_RO!M47+TO_RPI_BKFLOW!M47+TO_RPI_PT!M47+TO_RPI_IT!M47+TO_RPI_PPR!M47+TO_RPI_PIR!M47</f>
        <v>65.503009458297498</v>
      </c>
      <c r="N47" s="10">
        <f>TO_RPI_RO!N47+TO_RPI_BKFLOW!N47+TO_RPI_PT!N47+TO_RPI_IT!N47+TO_RPI_PPR!N47+TO_RPI_PIR!N47</f>
        <v>45.348237317282887</v>
      </c>
      <c r="O47" s="10">
        <f>TO_RPI_RO!O47+TO_RPI_BKFLOW!O47+TO_RPI_PT!O47+TO_RPI_IT!O47+TO_RPI_PPR!O47+TO_RPI_PIR!O47</f>
        <v>37.790197764402407</v>
      </c>
      <c r="P47" s="10">
        <f>TO_RPI_RO!P47+TO_RPI_BKFLOW!P47+TO_RPI_PT!P47+TO_RPI_IT!P47+TO_RPI_PPR!P47+TO_RPI_PIR!P47</f>
        <v>38.630008598452278</v>
      </c>
      <c r="Q47" s="10">
        <f>TO_RPI_RO!Q47+TO_RPI_BKFLOW!Q47+TO_RPI_PT!Q47+TO_RPI_IT!Q47+TO_RPI_PPR!Q47+TO_RPI_PIR!Q47</f>
        <v>51.226741186586423</v>
      </c>
      <c r="R47" s="10">
        <f>TO_RPI_RO!R47+TO_RPI_BKFLOW!R47+TO_RPI_PT!R47+TO_RPI_IT!R47+TO_RPI_PPR!R47+TO_RPI_PIR!R47</f>
        <v>68.022355975924327</v>
      </c>
      <c r="S47" s="10">
        <f>TO_RPI_RO!S47+TO_RPI_BKFLOW!S47+TO_RPI_PT!S47+TO_RPI_IT!S47+TO_RPI_PPR!S47+TO_RPI_PIR!S47</f>
        <v>76.420206362854685</v>
      </c>
      <c r="T47" s="10">
        <f>TO_RPI_RO!T47+TO_RPI_BKFLOW!T47+TO_RPI_PT!T47+TO_RPI_IT!T47+TO_RPI_PPR!T47+TO_RPI_PIR!T47</f>
        <v>80.933190025795355</v>
      </c>
      <c r="U47" s="10">
        <f>TO_RPI_RO!U47+TO_RPI_BKFLOW!U47+TO_RPI_PT!U47+TO_RPI_IT!U47+TO_RPI_PPR!U47+TO_RPI_PIR!U47</f>
        <v>85.444453998280309</v>
      </c>
      <c r="V47" s="10">
        <f>TO_RPI_RO!V47+TO_RPI_BKFLOW!V47+TO_RPI_PT!V47+TO_RPI_IT!V47+TO_RPI_PPR!V47+TO_RPI_PIR!V47</f>
        <v>100.61006018916591</v>
      </c>
      <c r="W47" s="10">
        <f>TO_RPI_RO!W47+TO_RPI_BKFLOW!W47+TO_RPI_PT!W47+TO_RPI_IT!W47+TO_RPI_PPR!W47+TO_RPI_PIR!W47</f>
        <v>102.9824591573517</v>
      </c>
      <c r="X47" s="10">
        <f>TO_RPI_RO!X47+TO_RPI_BKFLOW!X47+TO_RPI_PT!X47+TO_RPI_IT!X47+TO_RPI_PPR!X47+TO_RPI_PIR!X47</f>
        <v>78.328976784178849</v>
      </c>
    </row>
    <row r="48" spans="1:24" ht="11.25" customHeight="1" x14ac:dyDescent="0.2">
      <c r="A48" s="41" t="s">
        <v>83</v>
      </c>
      <c r="B48" s="9" t="s">
        <v>84</v>
      </c>
      <c r="C48" s="10">
        <f>TO_RPI_RO!C48+TO_RPI_BKFLOW!C48+TO_RPI_PT!C48+TO_RPI_IT!C48+TO_RPI_PPR!C48+TO_RPI_PIR!C48</f>
        <v>481.27446259673252</v>
      </c>
      <c r="D48" s="10">
        <f>TO_RPI_RO!D48+TO_RPI_BKFLOW!D48+TO_RPI_PT!D48+TO_RPI_IT!D48+TO_RPI_PPR!D48+TO_RPI_PIR!D48</f>
        <v>464.19699054170252</v>
      </c>
      <c r="E48" s="10">
        <f>TO_RPI_RO!E48+TO_RPI_BKFLOW!E48+TO_RPI_PT!E48+TO_RPI_IT!E48+TO_RPI_PPR!E48+TO_RPI_PIR!E48</f>
        <v>492.91822871883062</v>
      </c>
      <c r="F48" s="10">
        <f>TO_RPI_RO!F48+TO_RPI_BKFLOW!F48+TO_RPI_PT!F48+TO_RPI_IT!F48+TO_RPI_PPR!F48+TO_RPI_PIR!F48</f>
        <v>437.02828890799663</v>
      </c>
      <c r="G48" s="10">
        <f>TO_RPI_RO!G48+TO_RPI_BKFLOW!G48+TO_RPI_PT!G48+TO_RPI_IT!G48+TO_RPI_PPR!G48+TO_RPI_PIR!G48</f>
        <v>558.89939810834051</v>
      </c>
      <c r="H48" s="10">
        <f>TO_RPI_RO!H48+TO_RPI_BKFLOW!H48+TO_RPI_PT!H48+TO_RPI_IT!H48+TO_RPI_PPR!H48+TO_RPI_PIR!H48</f>
        <v>729.37996560619081</v>
      </c>
      <c r="I48" s="10">
        <f>TO_RPI_RO!I48+TO_RPI_BKFLOW!I48+TO_RPI_PT!I48+TO_RPI_IT!I48+TO_RPI_PPR!I48+TO_RPI_PIR!I48</f>
        <v>748.22906276870162</v>
      </c>
      <c r="J48" s="10">
        <f>TO_RPI_RO!J48+TO_RPI_BKFLOW!J48+TO_RPI_PT!J48+TO_RPI_IT!J48+TO_RPI_PPR!J48+TO_RPI_PIR!J48</f>
        <v>735.93619948409287</v>
      </c>
      <c r="K48" s="10">
        <f>TO_RPI_RO!K48+TO_RPI_BKFLOW!K48+TO_RPI_PT!K48+TO_RPI_IT!K48+TO_RPI_PPR!K48+TO_RPI_PIR!K48</f>
        <v>741.80257953568355</v>
      </c>
      <c r="L48" s="10">
        <f>TO_RPI_RO!L48+TO_RPI_BKFLOW!L48+TO_RPI_PT!L48+TO_RPI_IT!L48+TO_RPI_PPR!L48+TO_RPI_PIR!L48</f>
        <v>612.27669819432504</v>
      </c>
      <c r="M48" s="10">
        <f>TO_RPI_RO!M48+TO_RPI_BKFLOW!M48+TO_RPI_PT!M48+TO_RPI_IT!M48+TO_RPI_PPR!M48+TO_RPI_PIR!M48</f>
        <v>569.53877901977637</v>
      </c>
      <c r="N48" s="10">
        <f>TO_RPI_RO!N48+TO_RPI_BKFLOW!N48+TO_RPI_PT!N48+TO_RPI_IT!N48+TO_RPI_PPR!N48+TO_RPI_PIR!N48</f>
        <v>613.8443680137575</v>
      </c>
      <c r="O48" s="10">
        <f>TO_RPI_RO!O48+TO_RPI_BKFLOW!O48+TO_RPI_PT!O48+TO_RPI_IT!O48+TO_RPI_PPR!O48+TO_RPI_PIR!O48</f>
        <v>569.58856405846939</v>
      </c>
      <c r="P48" s="10">
        <f>TO_RPI_RO!P48+TO_RPI_BKFLOW!P48+TO_RPI_PT!P48+TO_RPI_IT!P48+TO_RPI_PPR!P48+TO_RPI_PIR!P48</f>
        <v>550.73886500429921</v>
      </c>
      <c r="Q48" s="10">
        <f>TO_RPI_RO!Q48+TO_RPI_BKFLOW!Q48+TO_RPI_PT!Q48+TO_RPI_IT!Q48+TO_RPI_PPR!Q48+TO_RPI_PIR!Q48</f>
        <v>614.66397248495275</v>
      </c>
      <c r="R48" s="10">
        <f>TO_RPI_RO!R48+TO_RPI_BKFLOW!R48+TO_RPI_PT!R48+TO_RPI_IT!R48+TO_RPI_PPR!R48+TO_RPI_PIR!R48</f>
        <v>606.46844368013751</v>
      </c>
      <c r="S48" s="10">
        <f>TO_RPI_RO!S48+TO_RPI_BKFLOW!S48+TO_RPI_PT!S48+TO_RPI_IT!S48+TO_RPI_PPR!S48+TO_RPI_PIR!S48</f>
        <v>690.88228718830612</v>
      </c>
      <c r="T48" s="10">
        <f>TO_RPI_RO!T48+TO_RPI_BKFLOW!T48+TO_RPI_PT!T48+TO_RPI_IT!T48+TO_RPI_PPR!T48+TO_RPI_PIR!T48</f>
        <v>745.32398968185726</v>
      </c>
      <c r="U48" s="10">
        <f>TO_RPI_RO!U48+TO_RPI_BKFLOW!U48+TO_RPI_PT!U48+TO_RPI_IT!U48+TO_RPI_PPR!U48+TO_RPI_PIR!U48</f>
        <v>687.03989681857263</v>
      </c>
      <c r="V48" s="10">
        <f>TO_RPI_RO!V48+TO_RPI_BKFLOW!V48+TO_RPI_PT!V48+TO_RPI_IT!V48+TO_RPI_PPR!V48+TO_RPI_PIR!V48</f>
        <v>696.54505588993982</v>
      </c>
      <c r="W48" s="10">
        <f>TO_RPI_RO!W48+TO_RPI_BKFLOW!W48+TO_RPI_PT!W48+TO_RPI_IT!W48+TO_RPI_PPR!W48+TO_RPI_PIR!W48</f>
        <v>629.55528804815128</v>
      </c>
      <c r="X48" s="10">
        <f>TO_RPI_RO!X48+TO_RPI_BKFLOW!X48+TO_RPI_PT!X48+TO_RPI_IT!X48+TO_RPI_PPR!X48+TO_RPI_PIR!X48</f>
        <v>611.44978503869299</v>
      </c>
    </row>
    <row r="49" spans="1:24" ht="11.25" customHeight="1" x14ac:dyDescent="0.2">
      <c r="A49" s="41" t="s">
        <v>85</v>
      </c>
      <c r="B49" s="9" t="s">
        <v>86</v>
      </c>
      <c r="C49" s="10">
        <f>TO_RPI_RO!C49+TO_RPI_BKFLOW!C49+TO_RPI_PT!C49+TO_RPI_IT!C49+TO_RPI_PPR!C49+TO_RPI_PIR!C49</f>
        <v>5.7609630266552019</v>
      </c>
      <c r="D49" s="10">
        <f>TO_RPI_RO!D49+TO_RPI_BKFLOW!D49+TO_RPI_PT!D49+TO_RPI_IT!D49+TO_RPI_PPR!D49+TO_RPI_PIR!D49</f>
        <v>8.6414445399828033</v>
      </c>
      <c r="E49" s="10">
        <f>TO_RPI_RO!E49+TO_RPI_BKFLOW!E49+TO_RPI_PT!E49+TO_RPI_IT!E49+TO_RPI_PPR!E49+TO_RPI_PIR!E49</f>
        <v>7.6812553740326726</v>
      </c>
      <c r="F49" s="10">
        <f>TO_RPI_RO!F49+TO_RPI_BKFLOW!F49+TO_RPI_PT!F49+TO_RPI_IT!F49+TO_RPI_PPR!F49+TO_RPI_PIR!F49</f>
        <v>5.7609630266552019</v>
      </c>
      <c r="G49" s="10">
        <f>TO_RPI_RO!G49+TO_RPI_BKFLOW!G49+TO_RPI_PT!G49+TO_RPI_IT!G49+TO_RPI_PPR!G49+TO_RPI_PIR!G49</f>
        <v>4.8007738607050729</v>
      </c>
      <c r="H49" s="10">
        <f>TO_RPI_RO!H49+TO_RPI_BKFLOW!H49+TO_RPI_PT!H49+TO_RPI_IT!H49+TO_RPI_PPR!H49+TO_RPI_PIR!H49</f>
        <v>4.4701633705932933</v>
      </c>
      <c r="I49" s="10">
        <f>TO_RPI_RO!I49+TO_RPI_BKFLOW!I49+TO_RPI_PT!I49+TO_RPI_IT!I49+TO_RPI_PPR!I49+TO_RPI_PIR!I49</f>
        <v>4.4701633705932933</v>
      </c>
      <c r="J49" s="10">
        <f>TO_RPI_RO!J49+TO_RPI_BKFLOW!J49+TO_RPI_PT!J49+TO_RPI_IT!J49+TO_RPI_PPR!J49+TO_RPI_PIR!J49</f>
        <v>5.2534823731728286</v>
      </c>
      <c r="K49" s="10">
        <f>TO_RPI_RO!K49+TO_RPI_BKFLOW!K49+TO_RPI_PT!K49+TO_RPI_IT!K49+TO_RPI_PPR!K49+TO_RPI_PIR!K49</f>
        <v>5.2720550300945828</v>
      </c>
      <c r="L49" s="10">
        <f>TO_RPI_RO!L49+TO_RPI_BKFLOW!L49+TO_RPI_PT!L49+TO_RPI_IT!L49+TO_RPI_PPR!L49+TO_RPI_PIR!L49</f>
        <v>1.5062768701633711</v>
      </c>
      <c r="M49" s="10">
        <f>TO_RPI_RO!M49+TO_RPI_BKFLOW!M49+TO_RPI_PT!M49+TO_RPI_IT!M49+TO_RPI_PPR!M49+TO_RPI_PIR!M49</f>
        <v>0</v>
      </c>
      <c r="N49" s="10">
        <f>TO_RPI_RO!N49+TO_RPI_BKFLOW!N49+TO_RPI_PT!N49+TO_RPI_IT!N49+TO_RPI_PPR!N49+TO_RPI_PIR!N49</f>
        <v>0</v>
      </c>
      <c r="O49" s="10">
        <f>TO_RPI_RO!O49+TO_RPI_BKFLOW!O49+TO_RPI_PT!O49+TO_RPI_IT!O49+TO_RPI_PPR!O49+TO_RPI_PIR!O49</f>
        <v>0</v>
      </c>
      <c r="P49" s="10">
        <f>TO_RPI_RO!P49+TO_RPI_BKFLOW!P49+TO_RPI_PT!P49+TO_RPI_IT!P49+TO_RPI_PPR!P49+TO_RPI_PIR!P49</f>
        <v>0</v>
      </c>
      <c r="Q49" s="10">
        <f>TO_RPI_RO!Q49+TO_RPI_BKFLOW!Q49+TO_RPI_PT!Q49+TO_RPI_IT!Q49+TO_RPI_PPR!Q49+TO_RPI_PIR!Q49</f>
        <v>0</v>
      </c>
      <c r="R49" s="10">
        <f>TO_RPI_RO!R49+TO_RPI_BKFLOW!R49+TO_RPI_PT!R49+TO_RPI_IT!R49+TO_RPI_PPR!R49+TO_RPI_PIR!R49</f>
        <v>0</v>
      </c>
      <c r="S49" s="10">
        <f>TO_RPI_RO!S49+TO_RPI_BKFLOW!S49+TO_RPI_PT!S49+TO_RPI_IT!S49+TO_RPI_PPR!S49+TO_RPI_PIR!S49</f>
        <v>0</v>
      </c>
      <c r="T49" s="10">
        <f>TO_RPI_RO!T49+TO_RPI_BKFLOW!T49+TO_RPI_PT!T49+TO_RPI_IT!T49+TO_RPI_PPR!T49+TO_RPI_PIR!T49</f>
        <v>0</v>
      </c>
      <c r="U49" s="10">
        <f>TO_RPI_RO!U49+TO_RPI_BKFLOW!U49+TO_RPI_PT!U49+TO_RPI_IT!U49+TO_RPI_PPR!U49+TO_RPI_PIR!U49</f>
        <v>0</v>
      </c>
      <c r="V49" s="10">
        <f>TO_RPI_RO!V49+TO_RPI_BKFLOW!V49+TO_RPI_PT!V49+TO_RPI_IT!V49+TO_RPI_PPR!V49+TO_RPI_PIR!V49</f>
        <v>0</v>
      </c>
      <c r="W49" s="10">
        <f>TO_RPI_RO!W49+TO_RPI_BKFLOW!W49+TO_RPI_PT!W49+TO_RPI_IT!W49+TO_RPI_PPR!W49+TO_RPI_PIR!W49</f>
        <v>0</v>
      </c>
      <c r="X49" s="10">
        <f>TO_RPI_RO!X49+TO_RPI_BKFLOW!X49+TO_RPI_PT!X49+TO_RPI_IT!X49+TO_RPI_PPR!X49+TO_RPI_PIR!X49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TO_RPI_RO!C50+TO_RPI_BKFLOW!C50+TO_RPI_PT!C50+TO_RPI_IT!C50+TO_RPI_PPR!C50+TO_RPI_PIR!C50</f>
        <v>164.18744625967321</v>
      </c>
      <c r="D50" s="10">
        <f>TO_RPI_RO!D50+TO_RPI_BKFLOW!D50+TO_RPI_PT!D50+TO_RPI_IT!D50+TO_RPI_PPR!D50+TO_RPI_PIR!D50</f>
        <v>241.96044711951851</v>
      </c>
      <c r="E50" s="10">
        <f>TO_RPI_RO!E50+TO_RPI_BKFLOW!E50+TO_RPI_PT!E50+TO_RPI_IT!E50+TO_RPI_PPR!E50+TO_RPI_PIR!E50</f>
        <v>412.86904557179707</v>
      </c>
      <c r="F50" s="10">
        <f>TO_RPI_RO!F50+TO_RPI_BKFLOW!F50+TO_RPI_PT!F50+TO_RPI_IT!F50+TO_RPI_PPR!F50+TO_RPI_PIR!F50</f>
        <v>396.54625967325882</v>
      </c>
      <c r="G50" s="10">
        <f>TO_RPI_RO!G50+TO_RPI_BKFLOW!G50+TO_RPI_PT!G50+TO_RPI_IT!G50+TO_RPI_PPR!G50+TO_RPI_PIR!G50</f>
        <v>504.08426483233012</v>
      </c>
      <c r="H50" s="10">
        <f>TO_RPI_RO!H50+TO_RPI_BKFLOW!H50+TO_RPI_PT!H50+TO_RPI_IT!H50+TO_RPI_PPR!H50+TO_RPI_PIR!H50</f>
        <v>708.33748925193458</v>
      </c>
      <c r="I50" s="10">
        <f>TO_RPI_RO!I50+TO_RPI_BKFLOW!I50+TO_RPI_PT!I50+TO_RPI_IT!I50+TO_RPI_PPR!I50+TO_RPI_PIR!I50</f>
        <v>627.41470335339625</v>
      </c>
      <c r="J50" s="10">
        <f>TO_RPI_RO!J50+TO_RPI_BKFLOW!J50+TO_RPI_PT!J50+TO_RPI_IT!J50+TO_RPI_PPR!J50+TO_RPI_PIR!J50</f>
        <v>712.70318142734311</v>
      </c>
      <c r="K50" s="10">
        <f>TO_RPI_RO!K50+TO_RPI_BKFLOW!K50+TO_RPI_PT!K50+TO_RPI_IT!K50+TO_RPI_PPR!K50+TO_RPI_PIR!K50</f>
        <v>872.08684436801377</v>
      </c>
      <c r="L50" s="10">
        <f>TO_RPI_RO!L50+TO_RPI_BKFLOW!L50+TO_RPI_PT!L50+TO_RPI_IT!L50+TO_RPI_PPR!L50+TO_RPI_PIR!L50</f>
        <v>201.95786758383488</v>
      </c>
      <c r="M50" s="10">
        <f>TO_RPI_RO!M50+TO_RPI_BKFLOW!M50+TO_RPI_PT!M50+TO_RPI_IT!M50+TO_RPI_PPR!M50+TO_RPI_PIR!M50</f>
        <v>706.75408426483227</v>
      </c>
      <c r="N50" s="10">
        <f>TO_RPI_RO!N50+TO_RPI_BKFLOW!N50+TO_RPI_PT!N50+TO_RPI_IT!N50+TO_RPI_PPR!N50+TO_RPI_PIR!N50</f>
        <v>289.16337059329317</v>
      </c>
      <c r="O50" s="10">
        <f>TO_RPI_RO!O50+TO_RPI_BKFLOW!O50+TO_RPI_PT!O50+TO_RPI_IT!O50+TO_RPI_PPR!O50+TO_RPI_PIR!O50</f>
        <v>146.07480653482369</v>
      </c>
      <c r="P50" s="10">
        <f>TO_RPI_RO!P50+TO_RPI_BKFLOW!P50+TO_RPI_PT!P50+TO_RPI_IT!P50+TO_RPI_PPR!P50+TO_RPI_PIR!P50</f>
        <v>160.60834049871019</v>
      </c>
      <c r="Q50" s="10">
        <f>TO_RPI_RO!Q50+TO_RPI_BKFLOW!Q50+TO_RPI_PT!Q50+TO_RPI_IT!Q50+TO_RPI_PPR!Q50+TO_RPI_PIR!Q50</f>
        <v>411.49320722269988</v>
      </c>
      <c r="R50" s="10">
        <f>TO_RPI_RO!R50+TO_RPI_BKFLOW!R50+TO_RPI_PT!R50+TO_RPI_IT!R50+TO_RPI_PPR!R50+TO_RPI_PIR!R50</f>
        <v>225.69148753224414</v>
      </c>
      <c r="S50" s="10">
        <f>TO_RPI_RO!S50+TO_RPI_BKFLOW!S50+TO_RPI_PT!S50+TO_RPI_IT!S50+TO_RPI_PPR!S50+TO_RPI_PIR!S50</f>
        <v>117.56947549441102</v>
      </c>
      <c r="T50" s="10">
        <f>TO_RPI_RO!T50+TO_RPI_BKFLOW!T50+TO_RPI_PT!T50+TO_RPI_IT!T50+TO_RPI_PPR!T50+TO_RPI_PIR!T50</f>
        <v>268.40584694754949</v>
      </c>
      <c r="U50" s="10">
        <f>TO_RPI_RO!U50+TO_RPI_BKFLOW!U50+TO_RPI_PT!U50+TO_RPI_IT!U50+TO_RPI_PPR!U50+TO_RPI_PIR!U50</f>
        <v>322.77721410146171</v>
      </c>
      <c r="V50" s="10">
        <f>TO_RPI_RO!V50+TO_RPI_BKFLOW!V50+TO_RPI_PT!V50+TO_RPI_IT!V50+TO_RPI_PPR!V50+TO_RPI_PIR!V50</f>
        <v>294.4484952708512</v>
      </c>
      <c r="W50" s="10">
        <f>TO_RPI_RO!W50+TO_RPI_BKFLOW!W50+TO_RPI_PT!W50+TO_RPI_IT!W50+TO_RPI_PPR!W50+TO_RPI_PIR!W50</f>
        <v>287.26680997420459</v>
      </c>
      <c r="X50" s="10">
        <f>TO_RPI_RO!X50+TO_RPI_BKFLOW!X50+TO_RPI_PT!X50+TO_RPI_IT!X50+TO_RPI_PPR!X50+TO_RPI_PIR!X50</f>
        <v>322.08572656921751</v>
      </c>
    </row>
    <row r="51" spans="1:24" ht="11.25" customHeight="1" x14ac:dyDescent="0.2">
      <c r="A51" s="35" t="s">
        <v>89</v>
      </c>
      <c r="B51" s="36" t="s">
        <v>90</v>
      </c>
      <c r="C51" s="37">
        <f>TO_RPI_RO!C51+TO_RPI_BKFLOW!C51+TO_RPI_PT!C51+TO_RPI_IT!C51+TO_RPI_PPR!C51+TO_RPI_PIR!C51</f>
        <v>0</v>
      </c>
      <c r="D51" s="37">
        <f>TO_RPI_RO!D51+TO_RPI_BKFLOW!D51+TO_RPI_PT!D51+TO_RPI_IT!D51+TO_RPI_PPR!D51+TO_RPI_PIR!D51</f>
        <v>0</v>
      </c>
      <c r="E51" s="37">
        <f>TO_RPI_RO!E51+TO_RPI_BKFLOW!E51+TO_RPI_PT!E51+TO_RPI_IT!E51+TO_RPI_PPR!E51+TO_RPI_PIR!E51</f>
        <v>0</v>
      </c>
      <c r="F51" s="37">
        <f>TO_RPI_RO!F51+TO_RPI_BKFLOW!F51+TO_RPI_PT!F51+TO_RPI_IT!F51+TO_RPI_PPR!F51+TO_RPI_PIR!F51</f>
        <v>0</v>
      </c>
      <c r="G51" s="37">
        <f>TO_RPI_RO!G51+TO_RPI_BKFLOW!G51+TO_RPI_PT!G51+TO_RPI_IT!G51+TO_RPI_PPR!G51+TO_RPI_PIR!G51</f>
        <v>0</v>
      </c>
      <c r="H51" s="37">
        <f>TO_RPI_RO!H51+TO_RPI_BKFLOW!H51+TO_RPI_PT!H51+TO_RPI_IT!H51+TO_RPI_PPR!H51+TO_RPI_PIR!H51</f>
        <v>0</v>
      </c>
      <c r="I51" s="37">
        <f>TO_RPI_RO!I51+TO_RPI_BKFLOW!I51+TO_RPI_PT!I51+TO_RPI_IT!I51+TO_RPI_PPR!I51+TO_RPI_PIR!I51</f>
        <v>0</v>
      </c>
      <c r="J51" s="37">
        <f>TO_RPI_RO!J51+TO_RPI_BKFLOW!J51+TO_RPI_PT!J51+TO_RPI_IT!J51+TO_RPI_PPR!J51+TO_RPI_PIR!J51</f>
        <v>0</v>
      </c>
      <c r="K51" s="37">
        <f>TO_RPI_RO!K51+TO_RPI_BKFLOW!K51+TO_RPI_PT!K51+TO_RPI_IT!K51+TO_RPI_PPR!K51+TO_RPI_PIR!K51</f>
        <v>0</v>
      </c>
      <c r="L51" s="37">
        <f>TO_RPI_RO!L51+TO_RPI_BKFLOW!L51+TO_RPI_PT!L51+TO_RPI_IT!L51+TO_RPI_PPR!L51+TO_RPI_PIR!L51</f>
        <v>0</v>
      </c>
      <c r="M51" s="37">
        <f>TO_RPI_RO!M51+TO_RPI_BKFLOW!M51+TO_RPI_PT!M51+TO_RPI_IT!M51+TO_RPI_PPR!M51+TO_RPI_PIR!M51</f>
        <v>0</v>
      </c>
      <c r="N51" s="37">
        <f>TO_RPI_RO!N51+TO_RPI_BKFLOW!N51+TO_RPI_PT!N51+TO_RPI_IT!N51+TO_RPI_PPR!N51+TO_RPI_PIR!N51</f>
        <v>0</v>
      </c>
      <c r="O51" s="37">
        <f>TO_RPI_RO!O51+TO_RPI_BKFLOW!O51+TO_RPI_PT!O51+TO_RPI_IT!O51+TO_RPI_PPR!O51+TO_RPI_PIR!O51</f>
        <v>0</v>
      </c>
      <c r="P51" s="37">
        <f>TO_RPI_RO!P51+TO_RPI_BKFLOW!P51+TO_RPI_PT!P51+TO_RPI_IT!P51+TO_RPI_PPR!P51+TO_RPI_PIR!P51</f>
        <v>0</v>
      </c>
      <c r="Q51" s="37">
        <f>TO_RPI_RO!Q51+TO_RPI_BKFLOW!Q51+TO_RPI_PT!Q51+TO_RPI_IT!Q51+TO_RPI_PPR!Q51+TO_RPI_PIR!Q51</f>
        <v>0</v>
      </c>
      <c r="R51" s="37">
        <f>TO_RPI_RO!R51+TO_RPI_BKFLOW!R51+TO_RPI_PT!R51+TO_RPI_IT!R51+TO_RPI_PPR!R51+TO_RPI_PIR!R51</f>
        <v>0</v>
      </c>
      <c r="S51" s="37">
        <f>TO_RPI_RO!S51+TO_RPI_BKFLOW!S51+TO_RPI_PT!S51+TO_RPI_IT!S51+TO_RPI_PPR!S51+TO_RPI_PIR!S51</f>
        <v>0</v>
      </c>
      <c r="T51" s="37">
        <f>TO_RPI_RO!T51+TO_RPI_BKFLOW!T51+TO_RPI_PT!T51+TO_RPI_IT!T51+TO_RPI_PPR!T51+TO_RPI_PIR!T51</f>
        <v>0</v>
      </c>
      <c r="U51" s="37">
        <f>TO_RPI_RO!U51+TO_RPI_BKFLOW!U51+TO_RPI_PT!U51+TO_RPI_IT!U51+TO_RPI_PPR!U51+TO_RPI_PIR!U51</f>
        <v>0</v>
      </c>
      <c r="V51" s="37">
        <f>TO_RPI_RO!V51+TO_RPI_BKFLOW!V51+TO_RPI_PT!V51+TO_RPI_IT!V51+TO_RPI_PPR!V51+TO_RPI_PIR!V51</f>
        <v>0</v>
      </c>
      <c r="W51" s="37">
        <f>TO_RPI_RO!W51+TO_RPI_BKFLOW!W51+TO_RPI_PT!W51+TO_RPI_IT!W51+TO_RPI_PPR!W51+TO_RPI_PIR!W51</f>
        <v>0</v>
      </c>
      <c r="X51" s="37">
        <f>TO_RPI_RO!X51+TO_RPI_BKFLOW!X51+TO_RPI_PT!X51+TO_RPI_IT!X51+TO_RPI_PPR!X51+TO_RPI_PIR!X51</f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f>TO_RPI_RO!C53+TO_RPI_BKFLOW!C53+TO_RPI_PT!C53+TO_RPI_IT!C53+TO_RPI_PPR!C53+TO_RPI_PIR!C53</f>
        <v>0</v>
      </c>
      <c r="D53" s="10">
        <f>TO_RPI_RO!D53+TO_RPI_BKFLOW!D53+TO_RPI_PT!D53+TO_RPI_IT!D53+TO_RPI_PPR!D53+TO_RPI_PIR!D53</f>
        <v>0</v>
      </c>
      <c r="E53" s="10">
        <f>TO_RPI_RO!E53+TO_RPI_BKFLOW!E53+TO_RPI_PT!E53+TO_RPI_IT!E53+TO_RPI_PPR!E53+TO_RPI_PIR!E53</f>
        <v>0</v>
      </c>
      <c r="F53" s="10">
        <f>TO_RPI_RO!F53+TO_RPI_BKFLOW!F53+TO_RPI_PT!F53+TO_RPI_IT!F53+TO_RPI_PPR!F53+TO_RPI_PIR!F53</f>
        <v>0</v>
      </c>
      <c r="G53" s="10">
        <f>TO_RPI_RO!G53+TO_RPI_BKFLOW!G53+TO_RPI_PT!G53+TO_RPI_IT!G53+TO_RPI_PPR!G53+TO_RPI_PIR!G53</f>
        <v>0</v>
      </c>
      <c r="H53" s="10">
        <f>TO_RPI_RO!H53+TO_RPI_BKFLOW!H53+TO_RPI_PT!H53+TO_RPI_IT!H53+TO_RPI_PPR!H53+TO_RPI_PIR!H53</f>
        <v>0</v>
      </c>
      <c r="I53" s="10">
        <f>TO_RPI_RO!I53+TO_RPI_BKFLOW!I53+TO_RPI_PT!I53+TO_RPI_IT!I53+TO_RPI_PPR!I53+TO_RPI_PIR!I53</f>
        <v>0</v>
      </c>
      <c r="J53" s="10">
        <f>TO_RPI_RO!J53+TO_RPI_BKFLOW!J53+TO_RPI_PT!J53+TO_RPI_IT!J53+TO_RPI_PPR!J53+TO_RPI_PIR!J53</f>
        <v>0</v>
      </c>
      <c r="K53" s="10">
        <f>TO_RPI_RO!K53+TO_RPI_BKFLOW!K53+TO_RPI_PT!K53+TO_RPI_IT!K53+TO_RPI_PPR!K53+TO_RPI_PIR!K53</f>
        <v>0</v>
      </c>
      <c r="L53" s="10">
        <f>TO_RPI_RO!L53+TO_RPI_BKFLOW!L53+TO_RPI_PT!L53+TO_RPI_IT!L53+TO_RPI_PPR!L53+TO_RPI_PIR!L53</f>
        <v>0</v>
      </c>
      <c r="M53" s="10">
        <f>TO_RPI_RO!M53+TO_RPI_BKFLOW!M53+TO_RPI_PT!M53+TO_RPI_IT!M53+TO_RPI_PPR!M53+TO_RPI_PIR!M53</f>
        <v>0</v>
      </c>
      <c r="N53" s="10">
        <f>TO_RPI_RO!N53+TO_RPI_BKFLOW!N53+TO_RPI_PT!N53+TO_RPI_IT!N53+TO_RPI_PPR!N53+TO_RPI_PIR!N53</f>
        <v>0</v>
      </c>
      <c r="O53" s="10">
        <f>TO_RPI_RO!O53+TO_RPI_BKFLOW!O53+TO_RPI_PT!O53+TO_RPI_IT!O53+TO_RPI_PPR!O53+TO_RPI_PIR!O53</f>
        <v>0</v>
      </c>
      <c r="P53" s="10">
        <f>TO_RPI_RO!P53+TO_RPI_BKFLOW!P53+TO_RPI_PT!P53+TO_RPI_IT!P53+TO_RPI_PPR!P53+TO_RPI_PIR!P53</f>
        <v>0</v>
      </c>
      <c r="Q53" s="10">
        <f>TO_RPI_RO!Q53+TO_RPI_BKFLOW!Q53+TO_RPI_PT!Q53+TO_RPI_IT!Q53+TO_RPI_PPR!Q53+TO_RPI_PIR!Q53</f>
        <v>0</v>
      </c>
      <c r="R53" s="10">
        <f>TO_RPI_RO!R53+TO_RPI_BKFLOW!R53+TO_RPI_PT!R53+TO_RPI_IT!R53+TO_RPI_PPR!R53+TO_RPI_PIR!R53</f>
        <v>0</v>
      </c>
      <c r="S53" s="10">
        <f>TO_RPI_RO!S53+TO_RPI_BKFLOW!S53+TO_RPI_PT!S53+TO_RPI_IT!S53+TO_RPI_PPR!S53+TO_RPI_PIR!S53</f>
        <v>0</v>
      </c>
      <c r="T53" s="10">
        <f>TO_RPI_RO!T53+TO_RPI_BKFLOW!T53+TO_RPI_PT!T53+TO_RPI_IT!T53+TO_RPI_PPR!T53+TO_RPI_PIR!T53</f>
        <v>0</v>
      </c>
      <c r="U53" s="10">
        <f>TO_RPI_RO!U53+TO_RPI_BKFLOW!U53+TO_RPI_PT!U53+TO_RPI_IT!U53+TO_RPI_PPR!U53+TO_RPI_PIR!U53</f>
        <v>0</v>
      </c>
      <c r="V53" s="10">
        <f>TO_RPI_RO!V53+TO_RPI_BKFLOW!V53+TO_RPI_PT!V53+TO_RPI_IT!V53+TO_RPI_PPR!V53+TO_RPI_PIR!V53</f>
        <v>0</v>
      </c>
      <c r="W53" s="10">
        <f>TO_RPI_RO!W53+TO_RPI_BKFLOW!W53+TO_RPI_PT!W53+TO_RPI_IT!W53+TO_RPI_PPR!W53+TO_RPI_PIR!W53</f>
        <v>0</v>
      </c>
      <c r="X53" s="10">
        <f>TO_RPI_RO!X53+TO_RPI_BKFLOW!X53+TO_RPI_PT!X53+TO_RPI_IT!X53+TO_RPI_PPR!X53+TO_RPI_PIR!X53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TO_RPI_RO!C54+TO_RPI_BKFLOW!C54+TO_RPI_PT!C54+TO_RPI_IT!C54+TO_RPI_PPR!C54+TO_RPI_PIR!C54</f>
        <v>0</v>
      </c>
      <c r="D54" s="10">
        <f>TO_RPI_RO!D54+TO_RPI_BKFLOW!D54+TO_RPI_PT!D54+TO_RPI_IT!D54+TO_RPI_PPR!D54+TO_RPI_PIR!D54</f>
        <v>0</v>
      </c>
      <c r="E54" s="10">
        <f>TO_RPI_RO!E54+TO_RPI_BKFLOW!E54+TO_RPI_PT!E54+TO_RPI_IT!E54+TO_RPI_PPR!E54+TO_RPI_PIR!E54</f>
        <v>0</v>
      </c>
      <c r="F54" s="10">
        <f>TO_RPI_RO!F54+TO_RPI_BKFLOW!F54+TO_RPI_PT!F54+TO_RPI_IT!F54+TO_RPI_PPR!F54+TO_RPI_PIR!F54</f>
        <v>0</v>
      </c>
      <c r="G54" s="10">
        <f>TO_RPI_RO!G54+TO_RPI_BKFLOW!G54+TO_RPI_PT!G54+TO_RPI_IT!G54+TO_RPI_PPR!G54+TO_RPI_PIR!G54</f>
        <v>0</v>
      </c>
      <c r="H54" s="10">
        <f>TO_RPI_RO!H54+TO_RPI_BKFLOW!H54+TO_RPI_PT!H54+TO_RPI_IT!H54+TO_RPI_PPR!H54+TO_RPI_PIR!H54</f>
        <v>0</v>
      </c>
      <c r="I54" s="10">
        <f>TO_RPI_RO!I54+TO_RPI_BKFLOW!I54+TO_RPI_PT!I54+TO_RPI_IT!I54+TO_RPI_PPR!I54+TO_RPI_PIR!I54</f>
        <v>0</v>
      </c>
      <c r="J54" s="10">
        <f>TO_RPI_RO!J54+TO_RPI_BKFLOW!J54+TO_RPI_PT!J54+TO_RPI_IT!J54+TO_RPI_PPR!J54+TO_RPI_PIR!J54</f>
        <v>0</v>
      </c>
      <c r="K54" s="10">
        <f>TO_RPI_RO!K54+TO_RPI_BKFLOW!K54+TO_RPI_PT!K54+TO_RPI_IT!K54+TO_RPI_PPR!K54+TO_RPI_PIR!K54</f>
        <v>0</v>
      </c>
      <c r="L54" s="10">
        <f>TO_RPI_RO!L54+TO_RPI_BKFLOW!L54+TO_RPI_PT!L54+TO_RPI_IT!L54+TO_RPI_PPR!L54+TO_RPI_PIR!L54</f>
        <v>0</v>
      </c>
      <c r="M54" s="10">
        <f>TO_RPI_RO!M54+TO_RPI_BKFLOW!M54+TO_RPI_PT!M54+TO_RPI_IT!M54+TO_RPI_PPR!M54+TO_RPI_PIR!M54</f>
        <v>0</v>
      </c>
      <c r="N54" s="10">
        <f>TO_RPI_RO!N54+TO_RPI_BKFLOW!N54+TO_RPI_PT!N54+TO_RPI_IT!N54+TO_RPI_PPR!N54+TO_RPI_PIR!N54</f>
        <v>0</v>
      </c>
      <c r="O54" s="10">
        <f>TO_RPI_RO!O54+TO_RPI_BKFLOW!O54+TO_RPI_PT!O54+TO_RPI_IT!O54+TO_RPI_PPR!O54+TO_RPI_PIR!O54</f>
        <v>0</v>
      </c>
      <c r="P54" s="10">
        <f>TO_RPI_RO!P54+TO_RPI_BKFLOW!P54+TO_RPI_PT!P54+TO_RPI_IT!P54+TO_RPI_PPR!P54+TO_RPI_PIR!P54</f>
        <v>0</v>
      </c>
      <c r="Q54" s="10">
        <f>TO_RPI_RO!Q54+TO_RPI_BKFLOW!Q54+TO_RPI_PT!Q54+TO_RPI_IT!Q54+TO_RPI_PPR!Q54+TO_RPI_PIR!Q54</f>
        <v>0</v>
      </c>
      <c r="R54" s="10">
        <f>TO_RPI_RO!R54+TO_RPI_BKFLOW!R54+TO_RPI_PT!R54+TO_RPI_IT!R54+TO_RPI_PPR!R54+TO_RPI_PIR!R54</f>
        <v>0</v>
      </c>
      <c r="S54" s="10">
        <f>TO_RPI_RO!S54+TO_RPI_BKFLOW!S54+TO_RPI_PT!S54+TO_RPI_IT!S54+TO_RPI_PPR!S54+TO_RPI_PIR!S54</f>
        <v>0</v>
      </c>
      <c r="T54" s="10">
        <f>TO_RPI_RO!T54+TO_RPI_BKFLOW!T54+TO_RPI_PT!T54+TO_RPI_IT!T54+TO_RPI_PPR!T54+TO_RPI_PIR!T54</f>
        <v>0</v>
      </c>
      <c r="U54" s="10">
        <f>TO_RPI_RO!U54+TO_RPI_BKFLOW!U54+TO_RPI_PT!U54+TO_RPI_IT!U54+TO_RPI_PPR!U54+TO_RPI_PIR!U54</f>
        <v>0</v>
      </c>
      <c r="V54" s="10">
        <f>TO_RPI_RO!V54+TO_RPI_BKFLOW!V54+TO_RPI_PT!V54+TO_RPI_IT!V54+TO_RPI_PPR!V54+TO_RPI_PIR!V54</f>
        <v>0</v>
      </c>
      <c r="W54" s="10">
        <f>TO_RPI_RO!W54+TO_RPI_BKFLOW!W54+TO_RPI_PT!W54+TO_RPI_IT!W54+TO_RPI_PPR!W54+TO_RPI_PIR!W54</f>
        <v>0</v>
      </c>
      <c r="X54" s="10">
        <f>TO_RPI_RO!X54+TO_RPI_BKFLOW!X54+TO_RPI_PT!X54+TO_RPI_IT!X54+TO_RPI_PPR!X54+TO_RPI_PIR!X54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TO_RPI_RO!C55+TO_RPI_BKFLOW!C55+TO_RPI_PT!C55+TO_RPI_IT!C55+TO_RPI_PPR!C55+TO_RPI_PIR!C55</f>
        <v>0</v>
      </c>
      <c r="D55" s="10">
        <f>TO_RPI_RO!D55+TO_RPI_BKFLOW!D55+TO_RPI_PT!D55+TO_RPI_IT!D55+TO_RPI_PPR!D55+TO_RPI_PIR!D55</f>
        <v>0</v>
      </c>
      <c r="E55" s="10">
        <f>TO_RPI_RO!E55+TO_RPI_BKFLOW!E55+TO_RPI_PT!E55+TO_RPI_IT!E55+TO_RPI_PPR!E55+TO_RPI_PIR!E55</f>
        <v>0</v>
      </c>
      <c r="F55" s="10">
        <f>TO_RPI_RO!F55+TO_RPI_BKFLOW!F55+TO_RPI_PT!F55+TO_RPI_IT!F55+TO_RPI_PPR!F55+TO_RPI_PIR!F55</f>
        <v>0</v>
      </c>
      <c r="G55" s="10">
        <f>TO_RPI_RO!G55+TO_RPI_BKFLOW!G55+TO_RPI_PT!G55+TO_RPI_IT!G55+TO_RPI_PPR!G55+TO_RPI_PIR!G55</f>
        <v>0</v>
      </c>
      <c r="H55" s="10">
        <f>TO_RPI_RO!H55+TO_RPI_BKFLOW!H55+TO_RPI_PT!H55+TO_RPI_IT!H55+TO_RPI_PPR!H55+TO_RPI_PIR!H55</f>
        <v>0</v>
      </c>
      <c r="I55" s="10">
        <f>TO_RPI_RO!I55+TO_RPI_BKFLOW!I55+TO_RPI_PT!I55+TO_RPI_IT!I55+TO_RPI_PPR!I55+TO_RPI_PIR!I55</f>
        <v>0</v>
      </c>
      <c r="J55" s="10">
        <f>TO_RPI_RO!J55+TO_RPI_BKFLOW!J55+TO_RPI_PT!J55+TO_RPI_IT!J55+TO_RPI_PPR!J55+TO_RPI_PIR!J55</f>
        <v>0</v>
      </c>
      <c r="K55" s="10">
        <f>TO_RPI_RO!K55+TO_RPI_BKFLOW!K55+TO_RPI_PT!K55+TO_RPI_IT!K55+TO_RPI_PPR!K55+TO_RPI_PIR!K55</f>
        <v>0</v>
      </c>
      <c r="L55" s="10">
        <f>TO_RPI_RO!L55+TO_RPI_BKFLOW!L55+TO_RPI_PT!L55+TO_RPI_IT!L55+TO_RPI_PPR!L55+TO_RPI_PIR!L55</f>
        <v>0</v>
      </c>
      <c r="M55" s="10">
        <f>TO_RPI_RO!M55+TO_RPI_BKFLOW!M55+TO_RPI_PT!M55+TO_RPI_IT!M55+TO_RPI_PPR!M55+TO_RPI_PIR!M55</f>
        <v>0</v>
      </c>
      <c r="N55" s="10">
        <f>TO_RPI_RO!N55+TO_RPI_BKFLOW!N55+TO_RPI_PT!N55+TO_RPI_IT!N55+TO_RPI_PPR!N55+TO_RPI_PIR!N55</f>
        <v>0</v>
      </c>
      <c r="O55" s="10">
        <f>TO_RPI_RO!O55+TO_RPI_BKFLOW!O55+TO_RPI_PT!O55+TO_RPI_IT!O55+TO_RPI_PPR!O55+TO_RPI_PIR!O55</f>
        <v>0</v>
      </c>
      <c r="P55" s="10">
        <f>TO_RPI_RO!P55+TO_RPI_BKFLOW!P55+TO_RPI_PT!P55+TO_RPI_IT!P55+TO_RPI_PPR!P55+TO_RPI_PIR!P55</f>
        <v>0</v>
      </c>
      <c r="Q55" s="10">
        <f>TO_RPI_RO!Q55+TO_RPI_BKFLOW!Q55+TO_RPI_PT!Q55+TO_RPI_IT!Q55+TO_RPI_PPR!Q55+TO_RPI_PIR!Q55</f>
        <v>0</v>
      </c>
      <c r="R55" s="10">
        <f>TO_RPI_RO!R55+TO_RPI_BKFLOW!R55+TO_RPI_PT!R55+TO_RPI_IT!R55+TO_RPI_PPR!R55+TO_RPI_PIR!R55</f>
        <v>0</v>
      </c>
      <c r="S55" s="10">
        <f>TO_RPI_RO!S55+TO_RPI_BKFLOW!S55+TO_RPI_PT!S55+TO_RPI_IT!S55+TO_RPI_PPR!S55+TO_RPI_PIR!S55</f>
        <v>0</v>
      </c>
      <c r="T55" s="10">
        <f>TO_RPI_RO!T55+TO_RPI_BKFLOW!T55+TO_RPI_PT!T55+TO_RPI_IT!T55+TO_RPI_PPR!T55+TO_RPI_PIR!T55</f>
        <v>0</v>
      </c>
      <c r="U55" s="10">
        <f>TO_RPI_RO!U55+TO_RPI_BKFLOW!U55+TO_RPI_PT!U55+TO_RPI_IT!U55+TO_RPI_PPR!U55+TO_RPI_PIR!U55</f>
        <v>0</v>
      </c>
      <c r="V55" s="10">
        <f>TO_RPI_RO!V55+TO_RPI_BKFLOW!V55+TO_RPI_PT!V55+TO_RPI_IT!V55+TO_RPI_PPR!V55+TO_RPI_PIR!V55</f>
        <v>0</v>
      </c>
      <c r="W55" s="10">
        <f>TO_RPI_RO!W55+TO_RPI_BKFLOW!W55+TO_RPI_PT!W55+TO_RPI_IT!W55+TO_RPI_PPR!W55+TO_RPI_PIR!W55</f>
        <v>0</v>
      </c>
      <c r="X55" s="10">
        <f>TO_RPI_RO!X55+TO_RPI_BKFLOW!X55+TO_RPI_PT!X55+TO_RPI_IT!X55+TO_RPI_PPR!X55+TO_RPI_PIR!X55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TO_RPI_RO!C56+TO_RPI_BKFLOW!C56+TO_RPI_PT!C56+TO_RPI_IT!C56+TO_RPI_PPR!C56+TO_RPI_PIR!C56</f>
        <v>0</v>
      </c>
      <c r="D56" s="10">
        <f>TO_RPI_RO!D56+TO_RPI_BKFLOW!D56+TO_RPI_PT!D56+TO_RPI_IT!D56+TO_RPI_PPR!D56+TO_RPI_PIR!D56</f>
        <v>0</v>
      </c>
      <c r="E56" s="10">
        <f>TO_RPI_RO!E56+TO_RPI_BKFLOW!E56+TO_RPI_PT!E56+TO_RPI_IT!E56+TO_RPI_PPR!E56+TO_RPI_PIR!E56</f>
        <v>0</v>
      </c>
      <c r="F56" s="10">
        <f>TO_RPI_RO!F56+TO_RPI_BKFLOW!F56+TO_RPI_PT!F56+TO_RPI_IT!F56+TO_RPI_PPR!F56+TO_RPI_PIR!F56</f>
        <v>0</v>
      </c>
      <c r="G56" s="10">
        <f>TO_RPI_RO!G56+TO_RPI_BKFLOW!G56+TO_RPI_PT!G56+TO_RPI_IT!G56+TO_RPI_PPR!G56+TO_RPI_PIR!G56</f>
        <v>0</v>
      </c>
      <c r="H56" s="10">
        <f>TO_RPI_RO!H56+TO_RPI_BKFLOW!H56+TO_RPI_PT!H56+TO_RPI_IT!H56+TO_RPI_PPR!H56+TO_RPI_PIR!H56</f>
        <v>0</v>
      </c>
      <c r="I56" s="10">
        <f>TO_RPI_RO!I56+TO_RPI_BKFLOW!I56+TO_RPI_PT!I56+TO_RPI_IT!I56+TO_RPI_PPR!I56+TO_RPI_PIR!I56</f>
        <v>0</v>
      </c>
      <c r="J56" s="10">
        <f>TO_RPI_RO!J56+TO_RPI_BKFLOW!J56+TO_RPI_PT!J56+TO_RPI_IT!J56+TO_RPI_PPR!J56+TO_RPI_PIR!J56</f>
        <v>0</v>
      </c>
      <c r="K56" s="10">
        <f>TO_RPI_RO!K56+TO_RPI_BKFLOW!K56+TO_RPI_PT!K56+TO_RPI_IT!K56+TO_RPI_PPR!K56+TO_RPI_PIR!K56</f>
        <v>0</v>
      </c>
      <c r="L56" s="10">
        <f>TO_RPI_RO!L56+TO_RPI_BKFLOW!L56+TO_RPI_PT!L56+TO_RPI_IT!L56+TO_RPI_PPR!L56+TO_RPI_PIR!L56</f>
        <v>0</v>
      </c>
      <c r="M56" s="10">
        <f>TO_RPI_RO!M56+TO_RPI_BKFLOW!M56+TO_RPI_PT!M56+TO_RPI_IT!M56+TO_RPI_PPR!M56+TO_RPI_PIR!M56</f>
        <v>0</v>
      </c>
      <c r="N56" s="10">
        <f>TO_RPI_RO!N56+TO_RPI_BKFLOW!N56+TO_RPI_PT!N56+TO_RPI_IT!N56+TO_RPI_PPR!N56+TO_RPI_PIR!N56</f>
        <v>0</v>
      </c>
      <c r="O56" s="10">
        <f>TO_RPI_RO!O56+TO_RPI_BKFLOW!O56+TO_RPI_PT!O56+TO_RPI_IT!O56+TO_RPI_PPR!O56+TO_RPI_PIR!O56</f>
        <v>0</v>
      </c>
      <c r="P56" s="10">
        <f>TO_RPI_RO!P56+TO_RPI_BKFLOW!P56+TO_RPI_PT!P56+TO_RPI_IT!P56+TO_RPI_PPR!P56+TO_RPI_PIR!P56</f>
        <v>0</v>
      </c>
      <c r="Q56" s="10">
        <f>TO_RPI_RO!Q56+TO_RPI_BKFLOW!Q56+TO_RPI_PT!Q56+TO_RPI_IT!Q56+TO_RPI_PPR!Q56+TO_RPI_PIR!Q56</f>
        <v>0</v>
      </c>
      <c r="R56" s="10">
        <f>TO_RPI_RO!R56+TO_RPI_BKFLOW!R56+TO_RPI_PT!R56+TO_RPI_IT!R56+TO_RPI_PPR!R56+TO_RPI_PIR!R56</f>
        <v>0</v>
      </c>
      <c r="S56" s="10">
        <f>TO_RPI_RO!S56+TO_RPI_BKFLOW!S56+TO_RPI_PT!S56+TO_RPI_IT!S56+TO_RPI_PPR!S56+TO_RPI_PIR!S56</f>
        <v>0</v>
      </c>
      <c r="T56" s="10">
        <f>TO_RPI_RO!T56+TO_RPI_BKFLOW!T56+TO_RPI_PT!T56+TO_RPI_IT!T56+TO_RPI_PPR!T56+TO_RPI_PIR!T56</f>
        <v>0</v>
      </c>
      <c r="U56" s="10">
        <f>TO_RPI_RO!U56+TO_RPI_BKFLOW!U56+TO_RPI_PT!U56+TO_RPI_IT!U56+TO_RPI_PPR!U56+TO_RPI_PIR!U56</f>
        <v>0</v>
      </c>
      <c r="V56" s="10">
        <f>TO_RPI_RO!V56+TO_RPI_BKFLOW!V56+TO_RPI_PT!V56+TO_RPI_IT!V56+TO_RPI_PPR!V56+TO_RPI_PIR!V56</f>
        <v>0</v>
      </c>
      <c r="W56" s="10">
        <f>TO_RPI_RO!W56+TO_RPI_BKFLOW!W56+TO_RPI_PT!W56+TO_RPI_IT!W56+TO_RPI_PPR!W56+TO_RPI_PIR!W56</f>
        <v>0</v>
      </c>
      <c r="X56" s="10">
        <f>TO_RPI_RO!X56+TO_RPI_BKFLOW!X56+TO_RPI_PT!X56+TO_RPI_IT!X56+TO_RPI_PPR!X56+TO_RPI_PIR!X56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TO_RPI_RO!C57+TO_RPI_BKFLOW!C57+TO_RPI_PT!C57+TO_RPI_IT!C57+TO_RPI_PPR!C57+TO_RPI_PIR!C57</f>
        <v>0</v>
      </c>
      <c r="D57" s="10">
        <f>TO_RPI_RO!D57+TO_RPI_BKFLOW!D57+TO_RPI_PT!D57+TO_RPI_IT!D57+TO_RPI_PPR!D57+TO_RPI_PIR!D57</f>
        <v>0</v>
      </c>
      <c r="E57" s="10">
        <f>TO_RPI_RO!E57+TO_RPI_BKFLOW!E57+TO_RPI_PT!E57+TO_RPI_IT!E57+TO_RPI_PPR!E57+TO_RPI_PIR!E57</f>
        <v>0</v>
      </c>
      <c r="F57" s="10">
        <f>TO_RPI_RO!F57+TO_RPI_BKFLOW!F57+TO_RPI_PT!F57+TO_RPI_IT!F57+TO_RPI_PPR!F57+TO_RPI_PIR!F57</f>
        <v>0</v>
      </c>
      <c r="G57" s="10">
        <f>TO_RPI_RO!G57+TO_RPI_BKFLOW!G57+TO_RPI_PT!G57+TO_RPI_IT!G57+TO_RPI_PPR!G57+TO_RPI_PIR!G57</f>
        <v>0</v>
      </c>
      <c r="H57" s="10">
        <f>TO_RPI_RO!H57+TO_RPI_BKFLOW!H57+TO_RPI_PT!H57+TO_RPI_IT!H57+TO_RPI_PPR!H57+TO_RPI_PIR!H57</f>
        <v>0</v>
      </c>
      <c r="I57" s="10">
        <f>TO_RPI_RO!I57+TO_RPI_BKFLOW!I57+TO_RPI_PT!I57+TO_RPI_IT!I57+TO_RPI_PPR!I57+TO_RPI_PIR!I57</f>
        <v>0</v>
      </c>
      <c r="J57" s="10">
        <f>TO_RPI_RO!J57+TO_RPI_BKFLOW!J57+TO_RPI_PT!J57+TO_RPI_IT!J57+TO_RPI_PPR!J57+TO_RPI_PIR!J57</f>
        <v>0</v>
      </c>
      <c r="K57" s="10">
        <f>TO_RPI_RO!K57+TO_RPI_BKFLOW!K57+TO_RPI_PT!K57+TO_RPI_IT!K57+TO_RPI_PPR!K57+TO_RPI_PIR!K57</f>
        <v>0</v>
      </c>
      <c r="L57" s="10">
        <f>TO_RPI_RO!L57+TO_RPI_BKFLOW!L57+TO_RPI_PT!L57+TO_RPI_IT!L57+TO_RPI_PPR!L57+TO_RPI_PIR!L57</f>
        <v>0</v>
      </c>
      <c r="M57" s="10">
        <f>TO_RPI_RO!M57+TO_RPI_BKFLOW!M57+TO_RPI_PT!M57+TO_RPI_IT!M57+TO_RPI_PPR!M57+TO_RPI_PIR!M57</f>
        <v>0</v>
      </c>
      <c r="N57" s="10">
        <f>TO_RPI_RO!N57+TO_RPI_BKFLOW!N57+TO_RPI_PT!N57+TO_RPI_IT!N57+TO_RPI_PPR!N57+TO_RPI_PIR!N57</f>
        <v>0</v>
      </c>
      <c r="O57" s="10">
        <f>TO_RPI_RO!O57+TO_RPI_BKFLOW!O57+TO_RPI_PT!O57+TO_RPI_IT!O57+TO_RPI_PPR!O57+TO_RPI_PIR!O57</f>
        <v>0</v>
      </c>
      <c r="P57" s="10">
        <f>TO_RPI_RO!P57+TO_RPI_BKFLOW!P57+TO_RPI_PT!P57+TO_RPI_IT!P57+TO_RPI_PPR!P57+TO_RPI_PIR!P57</f>
        <v>0</v>
      </c>
      <c r="Q57" s="10">
        <f>TO_RPI_RO!Q57+TO_RPI_BKFLOW!Q57+TO_RPI_PT!Q57+TO_RPI_IT!Q57+TO_RPI_PPR!Q57+TO_RPI_PIR!Q57</f>
        <v>0</v>
      </c>
      <c r="R57" s="10">
        <f>TO_RPI_RO!R57+TO_RPI_BKFLOW!R57+TO_RPI_PT!R57+TO_RPI_IT!R57+TO_RPI_PPR!R57+TO_RPI_PIR!R57</f>
        <v>0</v>
      </c>
      <c r="S57" s="10">
        <f>TO_RPI_RO!S57+TO_RPI_BKFLOW!S57+TO_RPI_PT!S57+TO_RPI_IT!S57+TO_RPI_PPR!S57+TO_RPI_PIR!S57</f>
        <v>0</v>
      </c>
      <c r="T57" s="10">
        <f>TO_RPI_RO!T57+TO_RPI_BKFLOW!T57+TO_RPI_PT!T57+TO_RPI_IT!T57+TO_RPI_PPR!T57+TO_RPI_PIR!T57</f>
        <v>0</v>
      </c>
      <c r="U57" s="10">
        <f>TO_RPI_RO!U57+TO_RPI_BKFLOW!U57+TO_RPI_PT!U57+TO_RPI_IT!U57+TO_RPI_PPR!U57+TO_RPI_PIR!U57</f>
        <v>0</v>
      </c>
      <c r="V57" s="10">
        <f>TO_RPI_RO!V57+TO_RPI_BKFLOW!V57+TO_RPI_PT!V57+TO_RPI_IT!V57+TO_RPI_PPR!V57+TO_RPI_PIR!V57</f>
        <v>0</v>
      </c>
      <c r="W57" s="10">
        <f>TO_RPI_RO!W57+TO_RPI_BKFLOW!W57+TO_RPI_PT!W57+TO_RPI_IT!W57+TO_RPI_PPR!W57+TO_RPI_PIR!W57</f>
        <v>0</v>
      </c>
      <c r="X57" s="10">
        <f>TO_RPI_RO!X57+TO_RPI_BKFLOW!X57+TO_RPI_PT!X57+TO_RPI_IT!X57+TO_RPI_PPR!X57+TO_RPI_PIR!X57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TO_RPI_RO!C58+TO_RPI_BKFLOW!C58+TO_RPI_PT!C58+TO_RPI_IT!C58+TO_RPI_PPR!C58+TO_RPI_PIR!C58</f>
        <v>0</v>
      </c>
      <c r="D58" s="10">
        <f>TO_RPI_RO!D58+TO_RPI_BKFLOW!D58+TO_RPI_PT!D58+TO_RPI_IT!D58+TO_RPI_PPR!D58+TO_RPI_PIR!D58</f>
        <v>0</v>
      </c>
      <c r="E58" s="10">
        <f>TO_RPI_RO!E58+TO_RPI_BKFLOW!E58+TO_RPI_PT!E58+TO_RPI_IT!E58+TO_RPI_PPR!E58+TO_RPI_PIR!E58</f>
        <v>0</v>
      </c>
      <c r="F58" s="10">
        <f>TO_RPI_RO!F58+TO_RPI_BKFLOW!F58+TO_RPI_PT!F58+TO_RPI_IT!F58+TO_RPI_PPR!F58+TO_RPI_PIR!F58</f>
        <v>0</v>
      </c>
      <c r="G58" s="10">
        <f>TO_RPI_RO!G58+TO_RPI_BKFLOW!G58+TO_RPI_PT!G58+TO_RPI_IT!G58+TO_RPI_PPR!G58+TO_RPI_PIR!G58</f>
        <v>0</v>
      </c>
      <c r="H58" s="10">
        <f>TO_RPI_RO!H58+TO_RPI_BKFLOW!H58+TO_RPI_PT!H58+TO_RPI_IT!H58+TO_RPI_PPR!H58+TO_RPI_PIR!H58</f>
        <v>0</v>
      </c>
      <c r="I58" s="10">
        <f>TO_RPI_RO!I58+TO_RPI_BKFLOW!I58+TO_RPI_PT!I58+TO_RPI_IT!I58+TO_RPI_PPR!I58+TO_RPI_PIR!I58</f>
        <v>0</v>
      </c>
      <c r="J58" s="10">
        <f>TO_RPI_RO!J58+TO_RPI_BKFLOW!J58+TO_RPI_PT!J58+TO_RPI_IT!J58+TO_RPI_PPR!J58+TO_RPI_PIR!J58</f>
        <v>0</v>
      </c>
      <c r="K58" s="10">
        <f>TO_RPI_RO!K58+TO_RPI_BKFLOW!K58+TO_RPI_PT!K58+TO_RPI_IT!K58+TO_RPI_PPR!K58+TO_RPI_PIR!K58</f>
        <v>0</v>
      </c>
      <c r="L58" s="10">
        <f>TO_RPI_RO!L58+TO_RPI_BKFLOW!L58+TO_RPI_PT!L58+TO_RPI_IT!L58+TO_RPI_PPR!L58+TO_RPI_PIR!L58</f>
        <v>0</v>
      </c>
      <c r="M58" s="10">
        <f>TO_RPI_RO!M58+TO_RPI_BKFLOW!M58+TO_RPI_PT!M58+TO_RPI_IT!M58+TO_RPI_PPR!M58+TO_RPI_PIR!M58</f>
        <v>0</v>
      </c>
      <c r="N58" s="10">
        <f>TO_RPI_RO!N58+TO_RPI_BKFLOW!N58+TO_RPI_PT!N58+TO_RPI_IT!N58+TO_RPI_PPR!N58+TO_RPI_PIR!N58</f>
        <v>0</v>
      </c>
      <c r="O58" s="10">
        <f>TO_RPI_RO!O58+TO_RPI_BKFLOW!O58+TO_RPI_PT!O58+TO_RPI_IT!O58+TO_RPI_PPR!O58+TO_RPI_PIR!O58</f>
        <v>0</v>
      </c>
      <c r="P58" s="10">
        <f>TO_RPI_RO!P58+TO_RPI_BKFLOW!P58+TO_RPI_PT!P58+TO_RPI_IT!P58+TO_RPI_PPR!P58+TO_RPI_PIR!P58</f>
        <v>0</v>
      </c>
      <c r="Q58" s="10">
        <f>TO_RPI_RO!Q58+TO_RPI_BKFLOW!Q58+TO_RPI_PT!Q58+TO_RPI_IT!Q58+TO_RPI_PPR!Q58+TO_RPI_PIR!Q58</f>
        <v>0</v>
      </c>
      <c r="R58" s="10">
        <f>TO_RPI_RO!R58+TO_RPI_BKFLOW!R58+TO_RPI_PT!R58+TO_RPI_IT!R58+TO_RPI_PPR!R58+TO_RPI_PIR!R58</f>
        <v>0</v>
      </c>
      <c r="S58" s="10">
        <f>TO_RPI_RO!S58+TO_RPI_BKFLOW!S58+TO_RPI_PT!S58+TO_RPI_IT!S58+TO_RPI_PPR!S58+TO_RPI_PIR!S58</f>
        <v>0</v>
      </c>
      <c r="T58" s="10">
        <f>TO_RPI_RO!T58+TO_RPI_BKFLOW!T58+TO_RPI_PT!T58+TO_RPI_IT!T58+TO_RPI_PPR!T58+TO_RPI_PIR!T58</f>
        <v>0</v>
      </c>
      <c r="U58" s="10">
        <f>TO_RPI_RO!U58+TO_RPI_BKFLOW!U58+TO_RPI_PT!U58+TO_RPI_IT!U58+TO_RPI_PPR!U58+TO_RPI_PIR!U58</f>
        <v>0</v>
      </c>
      <c r="V58" s="10">
        <f>TO_RPI_RO!V58+TO_RPI_BKFLOW!V58+TO_RPI_PT!V58+TO_RPI_IT!V58+TO_RPI_PPR!V58+TO_RPI_PIR!V58</f>
        <v>0</v>
      </c>
      <c r="W58" s="10">
        <f>TO_RPI_RO!W58+TO_RPI_BKFLOW!W58+TO_RPI_PT!W58+TO_RPI_IT!W58+TO_RPI_PPR!W58+TO_RPI_PIR!W58</f>
        <v>0</v>
      </c>
      <c r="X58" s="10">
        <f>TO_RPI_RO!X58+TO_RPI_BKFLOW!X58+TO_RPI_PT!X58+TO_RPI_IT!X58+TO_RPI_PPR!X58+TO_RPI_PIR!X58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TO_RPI_RO!C59+TO_RPI_BKFLOW!C59+TO_RPI_PT!C59+TO_RPI_IT!C59+TO_RPI_PPR!C59+TO_RPI_PIR!C59</f>
        <v>0</v>
      </c>
      <c r="D59" s="10">
        <f>TO_RPI_RO!D59+TO_RPI_BKFLOW!D59+TO_RPI_PT!D59+TO_RPI_IT!D59+TO_RPI_PPR!D59+TO_RPI_PIR!D59</f>
        <v>0</v>
      </c>
      <c r="E59" s="10">
        <f>TO_RPI_RO!E59+TO_RPI_BKFLOW!E59+TO_RPI_PT!E59+TO_RPI_IT!E59+TO_RPI_PPR!E59+TO_RPI_PIR!E59</f>
        <v>0</v>
      </c>
      <c r="F59" s="10">
        <f>TO_RPI_RO!F59+TO_RPI_BKFLOW!F59+TO_RPI_PT!F59+TO_RPI_IT!F59+TO_RPI_PPR!F59+TO_RPI_PIR!F59</f>
        <v>0</v>
      </c>
      <c r="G59" s="10">
        <f>TO_RPI_RO!G59+TO_RPI_BKFLOW!G59+TO_RPI_PT!G59+TO_RPI_IT!G59+TO_RPI_PPR!G59+TO_RPI_PIR!G59</f>
        <v>0</v>
      </c>
      <c r="H59" s="10">
        <f>TO_RPI_RO!H59+TO_RPI_BKFLOW!H59+TO_RPI_PT!H59+TO_RPI_IT!H59+TO_RPI_PPR!H59+TO_RPI_PIR!H59</f>
        <v>0</v>
      </c>
      <c r="I59" s="10">
        <f>TO_RPI_RO!I59+TO_RPI_BKFLOW!I59+TO_RPI_PT!I59+TO_RPI_IT!I59+TO_RPI_PPR!I59+TO_RPI_PIR!I59</f>
        <v>0</v>
      </c>
      <c r="J59" s="10">
        <f>TO_RPI_RO!J59+TO_RPI_BKFLOW!J59+TO_RPI_PT!J59+TO_RPI_IT!J59+TO_RPI_PPR!J59+TO_RPI_PIR!J59</f>
        <v>0</v>
      </c>
      <c r="K59" s="10">
        <f>TO_RPI_RO!K59+TO_RPI_BKFLOW!K59+TO_RPI_PT!K59+TO_RPI_IT!K59+TO_RPI_PPR!K59+TO_RPI_PIR!K59</f>
        <v>0</v>
      </c>
      <c r="L59" s="10">
        <f>TO_RPI_RO!L59+TO_RPI_BKFLOW!L59+TO_RPI_PT!L59+TO_RPI_IT!L59+TO_RPI_PPR!L59+TO_RPI_PIR!L59</f>
        <v>0</v>
      </c>
      <c r="M59" s="10">
        <f>TO_RPI_RO!M59+TO_RPI_BKFLOW!M59+TO_RPI_PT!M59+TO_RPI_IT!M59+TO_RPI_PPR!M59+TO_RPI_PIR!M59</f>
        <v>0</v>
      </c>
      <c r="N59" s="10">
        <f>TO_RPI_RO!N59+TO_RPI_BKFLOW!N59+TO_RPI_PT!N59+TO_RPI_IT!N59+TO_RPI_PPR!N59+TO_RPI_PIR!N59</f>
        <v>0</v>
      </c>
      <c r="O59" s="10">
        <f>TO_RPI_RO!O59+TO_RPI_BKFLOW!O59+TO_RPI_PT!O59+TO_RPI_IT!O59+TO_RPI_PPR!O59+TO_RPI_PIR!O59</f>
        <v>0</v>
      </c>
      <c r="P59" s="10">
        <f>TO_RPI_RO!P59+TO_RPI_BKFLOW!P59+TO_RPI_PT!P59+TO_RPI_IT!P59+TO_RPI_PPR!P59+TO_RPI_PIR!P59</f>
        <v>0</v>
      </c>
      <c r="Q59" s="10">
        <f>TO_RPI_RO!Q59+TO_RPI_BKFLOW!Q59+TO_RPI_PT!Q59+TO_RPI_IT!Q59+TO_RPI_PPR!Q59+TO_RPI_PIR!Q59</f>
        <v>0</v>
      </c>
      <c r="R59" s="10">
        <f>TO_RPI_RO!R59+TO_RPI_BKFLOW!R59+TO_RPI_PT!R59+TO_RPI_IT!R59+TO_RPI_PPR!R59+TO_RPI_PIR!R59</f>
        <v>0</v>
      </c>
      <c r="S59" s="10">
        <f>TO_RPI_RO!S59+TO_RPI_BKFLOW!S59+TO_RPI_PT!S59+TO_RPI_IT!S59+TO_RPI_PPR!S59+TO_RPI_PIR!S59</f>
        <v>0</v>
      </c>
      <c r="T59" s="10">
        <f>TO_RPI_RO!T59+TO_RPI_BKFLOW!T59+TO_RPI_PT!T59+TO_RPI_IT!T59+TO_RPI_PPR!T59+TO_RPI_PIR!T59</f>
        <v>0</v>
      </c>
      <c r="U59" s="10">
        <f>TO_RPI_RO!U59+TO_RPI_BKFLOW!U59+TO_RPI_PT!U59+TO_RPI_IT!U59+TO_RPI_PPR!U59+TO_RPI_PIR!U59</f>
        <v>0</v>
      </c>
      <c r="V59" s="10">
        <f>TO_RPI_RO!V59+TO_RPI_BKFLOW!V59+TO_RPI_PT!V59+TO_RPI_IT!V59+TO_RPI_PPR!V59+TO_RPI_PIR!V59</f>
        <v>0</v>
      </c>
      <c r="W59" s="10">
        <f>TO_RPI_RO!W59+TO_RPI_BKFLOW!W59+TO_RPI_PT!W59+TO_RPI_IT!W59+TO_RPI_PPR!W59+TO_RPI_PIR!W59</f>
        <v>0</v>
      </c>
      <c r="X59" s="10">
        <f>TO_RPI_RO!X59+TO_RPI_BKFLOW!X59+TO_RPI_PT!X59+TO_RPI_IT!X59+TO_RPI_PPR!X59+TO_RPI_PIR!X59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TO_RPI_RO!C60+TO_RPI_BKFLOW!C60+TO_RPI_PT!C60+TO_RPI_IT!C60+TO_RPI_PPR!C60+TO_RPI_PIR!C60</f>
        <v>0</v>
      </c>
      <c r="D60" s="10">
        <f>TO_RPI_RO!D60+TO_RPI_BKFLOW!D60+TO_RPI_PT!D60+TO_RPI_IT!D60+TO_RPI_PPR!D60+TO_RPI_PIR!D60</f>
        <v>0</v>
      </c>
      <c r="E60" s="10">
        <f>TO_RPI_RO!E60+TO_RPI_BKFLOW!E60+TO_RPI_PT!E60+TO_RPI_IT!E60+TO_RPI_PPR!E60+TO_RPI_PIR!E60</f>
        <v>0</v>
      </c>
      <c r="F60" s="10">
        <f>TO_RPI_RO!F60+TO_RPI_BKFLOW!F60+TO_RPI_PT!F60+TO_RPI_IT!F60+TO_RPI_PPR!F60+TO_RPI_PIR!F60</f>
        <v>0</v>
      </c>
      <c r="G60" s="10">
        <f>TO_RPI_RO!G60+TO_RPI_BKFLOW!G60+TO_RPI_PT!G60+TO_RPI_IT!G60+TO_RPI_PPR!G60+TO_RPI_PIR!G60</f>
        <v>0</v>
      </c>
      <c r="H60" s="10">
        <f>TO_RPI_RO!H60+TO_RPI_BKFLOW!H60+TO_RPI_PT!H60+TO_RPI_IT!H60+TO_RPI_PPR!H60+TO_RPI_PIR!H60</f>
        <v>0</v>
      </c>
      <c r="I60" s="10">
        <f>TO_RPI_RO!I60+TO_RPI_BKFLOW!I60+TO_RPI_PT!I60+TO_RPI_IT!I60+TO_RPI_PPR!I60+TO_RPI_PIR!I60</f>
        <v>0</v>
      </c>
      <c r="J60" s="10">
        <f>TO_RPI_RO!J60+TO_RPI_BKFLOW!J60+TO_RPI_PT!J60+TO_RPI_IT!J60+TO_RPI_PPR!J60+TO_RPI_PIR!J60</f>
        <v>0</v>
      </c>
      <c r="K60" s="10">
        <f>TO_RPI_RO!K60+TO_RPI_BKFLOW!K60+TO_RPI_PT!K60+TO_RPI_IT!K60+TO_RPI_PPR!K60+TO_RPI_PIR!K60</f>
        <v>0</v>
      </c>
      <c r="L60" s="10">
        <f>TO_RPI_RO!L60+TO_RPI_BKFLOW!L60+TO_RPI_PT!L60+TO_RPI_IT!L60+TO_RPI_PPR!L60+TO_RPI_PIR!L60</f>
        <v>0</v>
      </c>
      <c r="M60" s="10">
        <f>TO_RPI_RO!M60+TO_RPI_BKFLOW!M60+TO_RPI_PT!M60+TO_RPI_IT!M60+TO_RPI_PPR!M60+TO_RPI_PIR!M60</f>
        <v>0</v>
      </c>
      <c r="N60" s="10">
        <f>TO_RPI_RO!N60+TO_RPI_BKFLOW!N60+TO_RPI_PT!N60+TO_RPI_IT!N60+TO_RPI_PPR!N60+TO_RPI_PIR!N60</f>
        <v>0</v>
      </c>
      <c r="O60" s="10">
        <f>TO_RPI_RO!O60+TO_RPI_BKFLOW!O60+TO_RPI_PT!O60+TO_RPI_IT!O60+TO_RPI_PPR!O60+TO_RPI_PIR!O60</f>
        <v>0</v>
      </c>
      <c r="P60" s="10">
        <f>TO_RPI_RO!P60+TO_RPI_BKFLOW!P60+TO_RPI_PT!P60+TO_RPI_IT!P60+TO_RPI_PPR!P60+TO_RPI_PIR!P60</f>
        <v>0</v>
      </c>
      <c r="Q60" s="10">
        <f>TO_RPI_RO!Q60+TO_RPI_BKFLOW!Q60+TO_RPI_PT!Q60+TO_RPI_IT!Q60+TO_RPI_PPR!Q60+TO_RPI_PIR!Q60</f>
        <v>0</v>
      </c>
      <c r="R60" s="10">
        <f>TO_RPI_RO!R60+TO_RPI_BKFLOW!R60+TO_RPI_PT!R60+TO_RPI_IT!R60+TO_RPI_PPR!R60+TO_RPI_PIR!R60</f>
        <v>0</v>
      </c>
      <c r="S60" s="10">
        <f>TO_RPI_RO!S60+TO_RPI_BKFLOW!S60+TO_RPI_PT!S60+TO_RPI_IT!S60+TO_RPI_PPR!S60+TO_RPI_PIR!S60</f>
        <v>0</v>
      </c>
      <c r="T60" s="10">
        <f>TO_RPI_RO!T60+TO_RPI_BKFLOW!T60+TO_RPI_PT!T60+TO_RPI_IT!T60+TO_RPI_PPR!T60+TO_RPI_PIR!T60</f>
        <v>0</v>
      </c>
      <c r="U60" s="10">
        <f>TO_RPI_RO!U60+TO_RPI_BKFLOW!U60+TO_RPI_PT!U60+TO_RPI_IT!U60+TO_RPI_PPR!U60+TO_RPI_PIR!U60</f>
        <v>0</v>
      </c>
      <c r="V60" s="10">
        <f>TO_RPI_RO!V60+TO_RPI_BKFLOW!V60+TO_RPI_PT!V60+TO_RPI_IT!V60+TO_RPI_PPR!V60+TO_RPI_PIR!V60</f>
        <v>0</v>
      </c>
      <c r="W60" s="10">
        <f>TO_RPI_RO!W60+TO_RPI_BKFLOW!W60+TO_RPI_PT!W60+TO_RPI_IT!W60+TO_RPI_PPR!W60+TO_RPI_PIR!W60</f>
        <v>0</v>
      </c>
      <c r="X60" s="10">
        <f>TO_RPI_RO!X60+TO_RPI_BKFLOW!X60+TO_RPI_PT!X60+TO_RPI_IT!X60+TO_RPI_PPR!X60+TO_RPI_PIR!X60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TO_RPI_RO!C61+TO_RPI_BKFLOW!C61+TO_RPI_PT!C61+TO_RPI_IT!C61+TO_RPI_PPR!C61+TO_RPI_PIR!C61</f>
        <v>0</v>
      </c>
      <c r="D61" s="10">
        <f>TO_RPI_RO!D61+TO_RPI_BKFLOW!D61+TO_RPI_PT!D61+TO_RPI_IT!D61+TO_RPI_PPR!D61+TO_RPI_PIR!D61</f>
        <v>0</v>
      </c>
      <c r="E61" s="10">
        <f>TO_RPI_RO!E61+TO_RPI_BKFLOW!E61+TO_RPI_PT!E61+TO_RPI_IT!E61+TO_RPI_PPR!E61+TO_RPI_PIR!E61</f>
        <v>0</v>
      </c>
      <c r="F61" s="10">
        <f>TO_RPI_RO!F61+TO_RPI_BKFLOW!F61+TO_RPI_PT!F61+TO_RPI_IT!F61+TO_RPI_PPR!F61+TO_RPI_PIR!F61</f>
        <v>0</v>
      </c>
      <c r="G61" s="10">
        <f>TO_RPI_RO!G61+TO_RPI_BKFLOW!G61+TO_RPI_PT!G61+TO_RPI_IT!G61+TO_RPI_PPR!G61+TO_RPI_PIR!G61</f>
        <v>0</v>
      </c>
      <c r="H61" s="10">
        <f>TO_RPI_RO!H61+TO_RPI_BKFLOW!H61+TO_RPI_PT!H61+TO_RPI_IT!H61+TO_RPI_PPR!H61+TO_RPI_PIR!H61</f>
        <v>0</v>
      </c>
      <c r="I61" s="10">
        <f>TO_RPI_RO!I61+TO_RPI_BKFLOW!I61+TO_RPI_PT!I61+TO_RPI_IT!I61+TO_RPI_PPR!I61+TO_RPI_PIR!I61</f>
        <v>0</v>
      </c>
      <c r="J61" s="10">
        <f>TO_RPI_RO!J61+TO_RPI_BKFLOW!J61+TO_RPI_PT!J61+TO_RPI_IT!J61+TO_RPI_PPR!J61+TO_RPI_PIR!J61</f>
        <v>0</v>
      </c>
      <c r="K61" s="10">
        <f>TO_RPI_RO!K61+TO_RPI_BKFLOW!K61+TO_RPI_PT!K61+TO_RPI_IT!K61+TO_RPI_PPR!K61+TO_RPI_PIR!K61</f>
        <v>0</v>
      </c>
      <c r="L61" s="10">
        <f>TO_RPI_RO!L61+TO_RPI_BKFLOW!L61+TO_RPI_PT!L61+TO_RPI_IT!L61+TO_RPI_PPR!L61+TO_RPI_PIR!L61</f>
        <v>0</v>
      </c>
      <c r="M61" s="10">
        <f>TO_RPI_RO!M61+TO_RPI_BKFLOW!M61+TO_RPI_PT!M61+TO_RPI_IT!M61+TO_RPI_PPR!M61+TO_RPI_PIR!M61</f>
        <v>0</v>
      </c>
      <c r="N61" s="10">
        <f>TO_RPI_RO!N61+TO_RPI_BKFLOW!N61+TO_RPI_PT!N61+TO_RPI_IT!N61+TO_RPI_PPR!N61+TO_RPI_PIR!N61</f>
        <v>0</v>
      </c>
      <c r="O61" s="10">
        <f>TO_RPI_RO!O61+TO_RPI_BKFLOW!O61+TO_RPI_PT!O61+TO_RPI_IT!O61+TO_RPI_PPR!O61+TO_RPI_PIR!O61</f>
        <v>0</v>
      </c>
      <c r="P61" s="10">
        <f>TO_RPI_RO!P61+TO_RPI_BKFLOW!P61+TO_RPI_PT!P61+TO_RPI_IT!P61+TO_RPI_PPR!P61+TO_RPI_PIR!P61</f>
        <v>0</v>
      </c>
      <c r="Q61" s="10">
        <f>TO_RPI_RO!Q61+TO_RPI_BKFLOW!Q61+TO_RPI_PT!Q61+TO_RPI_IT!Q61+TO_RPI_PPR!Q61+TO_RPI_PIR!Q61</f>
        <v>0</v>
      </c>
      <c r="R61" s="10">
        <f>TO_RPI_RO!R61+TO_RPI_BKFLOW!R61+TO_RPI_PT!R61+TO_RPI_IT!R61+TO_RPI_PPR!R61+TO_RPI_PIR!R61</f>
        <v>0</v>
      </c>
      <c r="S61" s="10">
        <f>TO_RPI_RO!S61+TO_RPI_BKFLOW!S61+TO_RPI_PT!S61+TO_RPI_IT!S61+TO_RPI_PPR!S61+TO_RPI_PIR!S61</f>
        <v>0</v>
      </c>
      <c r="T61" s="10">
        <f>TO_RPI_RO!T61+TO_RPI_BKFLOW!T61+TO_RPI_PT!T61+TO_RPI_IT!T61+TO_RPI_PPR!T61+TO_RPI_PIR!T61</f>
        <v>0</v>
      </c>
      <c r="U61" s="10">
        <f>TO_RPI_RO!U61+TO_RPI_BKFLOW!U61+TO_RPI_PT!U61+TO_RPI_IT!U61+TO_RPI_PPR!U61+TO_RPI_PIR!U61</f>
        <v>0</v>
      </c>
      <c r="V61" s="10">
        <f>TO_RPI_RO!V61+TO_RPI_BKFLOW!V61+TO_RPI_PT!V61+TO_RPI_IT!V61+TO_RPI_PPR!V61+TO_RPI_PIR!V61</f>
        <v>0</v>
      </c>
      <c r="W61" s="10">
        <f>TO_RPI_RO!W61+TO_RPI_BKFLOW!W61+TO_RPI_PT!W61+TO_RPI_IT!W61+TO_RPI_PPR!W61+TO_RPI_PIR!W61</f>
        <v>0</v>
      </c>
      <c r="X61" s="10">
        <f>TO_RPI_RO!X61+TO_RPI_BKFLOW!X61+TO_RPI_PT!X61+TO_RPI_IT!X61+TO_RPI_PPR!X61+TO_RPI_PIR!X61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TO_RPI_RO!C62+TO_RPI_BKFLOW!C62+TO_RPI_PT!C62+TO_RPI_IT!C62+TO_RPI_PPR!C62+TO_RPI_PIR!C62</f>
        <v>0</v>
      </c>
      <c r="D62" s="10">
        <f>TO_RPI_RO!D62+TO_RPI_BKFLOW!D62+TO_RPI_PT!D62+TO_RPI_IT!D62+TO_RPI_PPR!D62+TO_RPI_PIR!D62</f>
        <v>0</v>
      </c>
      <c r="E62" s="10">
        <f>TO_RPI_RO!E62+TO_RPI_BKFLOW!E62+TO_RPI_PT!E62+TO_RPI_IT!E62+TO_RPI_PPR!E62+TO_RPI_PIR!E62</f>
        <v>0</v>
      </c>
      <c r="F62" s="10">
        <f>TO_RPI_RO!F62+TO_RPI_BKFLOW!F62+TO_RPI_PT!F62+TO_RPI_IT!F62+TO_RPI_PPR!F62+TO_RPI_PIR!F62</f>
        <v>0</v>
      </c>
      <c r="G62" s="10">
        <f>TO_RPI_RO!G62+TO_RPI_BKFLOW!G62+TO_RPI_PT!G62+TO_RPI_IT!G62+TO_RPI_PPR!G62+TO_RPI_PIR!G62</f>
        <v>0</v>
      </c>
      <c r="H62" s="10">
        <f>TO_RPI_RO!H62+TO_RPI_BKFLOW!H62+TO_RPI_PT!H62+TO_RPI_IT!H62+TO_RPI_PPR!H62+TO_RPI_PIR!H62</f>
        <v>0</v>
      </c>
      <c r="I62" s="10">
        <f>TO_RPI_RO!I62+TO_RPI_BKFLOW!I62+TO_RPI_PT!I62+TO_RPI_IT!I62+TO_RPI_PPR!I62+TO_RPI_PIR!I62</f>
        <v>0</v>
      </c>
      <c r="J62" s="10">
        <f>TO_RPI_RO!J62+TO_RPI_BKFLOW!J62+TO_RPI_PT!J62+TO_RPI_IT!J62+TO_RPI_PPR!J62+TO_RPI_PIR!J62</f>
        <v>0</v>
      </c>
      <c r="K62" s="10">
        <f>TO_RPI_RO!K62+TO_RPI_BKFLOW!K62+TO_RPI_PT!K62+TO_RPI_IT!K62+TO_RPI_PPR!K62+TO_RPI_PIR!K62</f>
        <v>0</v>
      </c>
      <c r="L62" s="10">
        <f>TO_RPI_RO!L62+TO_RPI_BKFLOW!L62+TO_RPI_PT!L62+TO_RPI_IT!L62+TO_RPI_PPR!L62+TO_RPI_PIR!L62</f>
        <v>0</v>
      </c>
      <c r="M62" s="10">
        <f>TO_RPI_RO!M62+TO_RPI_BKFLOW!M62+TO_RPI_PT!M62+TO_RPI_IT!M62+TO_RPI_PPR!M62+TO_RPI_PIR!M62</f>
        <v>0</v>
      </c>
      <c r="N62" s="10">
        <f>TO_RPI_RO!N62+TO_RPI_BKFLOW!N62+TO_RPI_PT!N62+TO_RPI_IT!N62+TO_RPI_PPR!N62+TO_RPI_PIR!N62</f>
        <v>0</v>
      </c>
      <c r="O62" s="10">
        <f>TO_RPI_RO!O62+TO_RPI_BKFLOW!O62+TO_RPI_PT!O62+TO_RPI_IT!O62+TO_RPI_PPR!O62+TO_RPI_PIR!O62</f>
        <v>0</v>
      </c>
      <c r="P62" s="10">
        <f>TO_RPI_RO!P62+TO_RPI_BKFLOW!P62+TO_RPI_PT!P62+TO_RPI_IT!P62+TO_RPI_PPR!P62+TO_RPI_PIR!P62</f>
        <v>0</v>
      </c>
      <c r="Q62" s="10">
        <f>TO_RPI_RO!Q62+TO_RPI_BKFLOW!Q62+TO_RPI_PT!Q62+TO_RPI_IT!Q62+TO_RPI_PPR!Q62+TO_RPI_PIR!Q62</f>
        <v>0</v>
      </c>
      <c r="R62" s="10">
        <f>TO_RPI_RO!R62+TO_RPI_BKFLOW!R62+TO_RPI_PT!R62+TO_RPI_IT!R62+TO_RPI_PPR!R62+TO_RPI_PIR!R62</f>
        <v>0</v>
      </c>
      <c r="S62" s="10">
        <f>TO_RPI_RO!S62+TO_RPI_BKFLOW!S62+TO_RPI_PT!S62+TO_RPI_IT!S62+TO_RPI_PPR!S62+TO_RPI_PIR!S62</f>
        <v>0</v>
      </c>
      <c r="T62" s="10">
        <f>TO_RPI_RO!T62+TO_RPI_BKFLOW!T62+TO_RPI_PT!T62+TO_RPI_IT!T62+TO_RPI_PPR!T62+TO_RPI_PIR!T62</f>
        <v>0</v>
      </c>
      <c r="U62" s="10">
        <f>TO_RPI_RO!U62+TO_RPI_BKFLOW!U62+TO_RPI_PT!U62+TO_RPI_IT!U62+TO_RPI_PPR!U62+TO_RPI_PIR!U62</f>
        <v>0</v>
      </c>
      <c r="V62" s="10">
        <f>TO_RPI_RO!V62+TO_RPI_BKFLOW!V62+TO_RPI_PT!V62+TO_RPI_IT!V62+TO_RPI_PPR!V62+TO_RPI_PIR!V62</f>
        <v>0</v>
      </c>
      <c r="W62" s="10">
        <f>TO_RPI_RO!W62+TO_RPI_BKFLOW!W62+TO_RPI_PT!W62+TO_RPI_IT!W62+TO_RPI_PPR!W62+TO_RPI_PIR!W62</f>
        <v>0</v>
      </c>
      <c r="X62" s="10">
        <f>TO_RPI_RO!X62+TO_RPI_BKFLOW!X62+TO_RPI_PT!X62+TO_RPI_IT!X62+TO_RPI_PPR!X62+TO_RPI_PIR!X62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TO_RPI_RO!C63+TO_RPI_BKFLOW!C63+TO_RPI_PT!C63+TO_RPI_IT!C63+TO_RPI_PPR!C63+TO_RPI_PIR!C63</f>
        <v>0</v>
      </c>
      <c r="D63" s="10">
        <f>TO_RPI_RO!D63+TO_RPI_BKFLOW!D63+TO_RPI_PT!D63+TO_RPI_IT!D63+TO_RPI_PPR!D63+TO_RPI_PIR!D63</f>
        <v>0</v>
      </c>
      <c r="E63" s="10">
        <f>TO_RPI_RO!E63+TO_RPI_BKFLOW!E63+TO_RPI_PT!E63+TO_RPI_IT!E63+TO_RPI_PPR!E63+TO_RPI_PIR!E63</f>
        <v>0</v>
      </c>
      <c r="F63" s="10">
        <f>TO_RPI_RO!F63+TO_RPI_BKFLOW!F63+TO_RPI_PT!F63+TO_RPI_IT!F63+TO_RPI_PPR!F63+TO_RPI_PIR!F63</f>
        <v>0</v>
      </c>
      <c r="G63" s="10">
        <f>TO_RPI_RO!G63+TO_RPI_BKFLOW!G63+TO_RPI_PT!G63+TO_RPI_IT!G63+TO_RPI_PPR!G63+TO_RPI_PIR!G63</f>
        <v>0</v>
      </c>
      <c r="H63" s="10">
        <f>TO_RPI_RO!H63+TO_RPI_BKFLOW!H63+TO_RPI_PT!H63+TO_RPI_IT!H63+TO_RPI_PPR!H63+TO_RPI_PIR!H63</f>
        <v>0</v>
      </c>
      <c r="I63" s="10">
        <f>TO_RPI_RO!I63+TO_RPI_BKFLOW!I63+TO_RPI_PT!I63+TO_RPI_IT!I63+TO_RPI_PPR!I63+TO_RPI_PIR!I63</f>
        <v>0</v>
      </c>
      <c r="J63" s="10">
        <f>TO_RPI_RO!J63+TO_RPI_BKFLOW!J63+TO_RPI_PT!J63+TO_RPI_IT!J63+TO_RPI_PPR!J63+TO_RPI_PIR!J63</f>
        <v>0</v>
      </c>
      <c r="K63" s="10">
        <f>TO_RPI_RO!K63+TO_RPI_BKFLOW!K63+TO_RPI_PT!K63+TO_RPI_IT!K63+TO_RPI_PPR!K63+TO_RPI_PIR!K63</f>
        <v>0</v>
      </c>
      <c r="L63" s="10">
        <f>TO_RPI_RO!L63+TO_RPI_BKFLOW!L63+TO_RPI_PT!L63+TO_RPI_IT!L63+TO_RPI_PPR!L63+TO_RPI_PIR!L63</f>
        <v>0</v>
      </c>
      <c r="M63" s="10">
        <f>TO_RPI_RO!M63+TO_RPI_BKFLOW!M63+TO_RPI_PT!M63+TO_RPI_IT!M63+TO_RPI_PPR!M63+TO_RPI_PIR!M63</f>
        <v>0</v>
      </c>
      <c r="N63" s="10">
        <f>TO_RPI_RO!N63+TO_RPI_BKFLOW!N63+TO_RPI_PT!N63+TO_RPI_IT!N63+TO_RPI_PPR!N63+TO_RPI_PIR!N63</f>
        <v>0</v>
      </c>
      <c r="O63" s="10">
        <f>TO_RPI_RO!O63+TO_RPI_BKFLOW!O63+TO_RPI_PT!O63+TO_RPI_IT!O63+TO_RPI_PPR!O63+TO_RPI_PIR!O63</f>
        <v>0</v>
      </c>
      <c r="P63" s="10">
        <f>TO_RPI_RO!P63+TO_RPI_BKFLOW!P63+TO_RPI_PT!P63+TO_RPI_IT!P63+TO_RPI_PPR!P63+TO_RPI_PIR!P63</f>
        <v>0</v>
      </c>
      <c r="Q63" s="10">
        <f>TO_RPI_RO!Q63+TO_RPI_BKFLOW!Q63+TO_RPI_PT!Q63+TO_RPI_IT!Q63+TO_RPI_PPR!Q63+TO_RPI_PIR!Q63</f>
        <v>0</v>
      </c>
      <c r="R63" s="10">
        <f>TO_RPI_RO!R63+TO_RPI_BKFLOW!R63+TO_RPI_PT!R63+TO_RPI_IT!R63+TO_RPI_PPR!R63+TO_RPI_PIR!R63</f>
        <v>0</v>
      </c>
      <c r="S63" s="10">
        <f>TO_RPI_RO!S63+TO_RPI_BKFLOW!S63+TO_RPI_PT!S63+TO_RPI_IT!S63+TO_RPI_PPR!S63+TO_RPI_PIR!S63</f>
        <v>0</v>
      </c>
      <c r="T63" s="10">
        <f>TO_RPI_RO!T63+TO_RPI_BKFLOW!T63+TO_RPI_PT!T63+TO_RPI_IT!T63+TO_RPI_PPR!T63+TO_RPI_PIR!T63</f>
        <v>0</v>
      </c>
      <c r="U63" s="10">
        <f>TO_RPI_RO!U63+TO_RPI_BKFLOW!U63+TO_RPI_PT!U63+TO_RPI_IT!U63+TO_RPI_PPR!U63+TO_RPI_PIR!U63</f>
        <v>0</v>
      </c>
      <c r="V63" s="10">
        <f>TO_RPI_RO!V63+TO_RPI_BKFLOW!V63+TO_RPI_PT!V63+TO_RPI_IT!V63+TO_RPI_PPR!V63+TO_RPI_PIR!V63</f>
        <v>0</v>
      </c>
      <c r="W63" s="10">
        <f>TO_RPI_RO!W63+TO_RPI_BKFLOW!W63+TO_RPI_PT!W63+TO_RPI_IT!W63+TO_RPI_PPR!W63+TO_RPI_PIR!W63</f>
        <v>0</v>
      </c>
      <c r="X63" s="10">
        <f>TO_RPI_RO!X63+TO_RPI_BKFLOW!X63+TO_RPI_PT!X63+TO_RPI_IT!X63+TO_RPI_PPR!X63+TO_RPI_PIR!X63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TO_RPI_RO!C64+TO_RPI_BKFLOW!C64+TO_RPI_PT!C64+TO_RPI_IT!C64+TO_RPI_PPR!C64+TO_RPI_PIR!C64</f>
        <v>0</v>
      </c>
      <c r="D64" s="10">
        <f>TO_RPI_RO!D64+TO_RPI_BKFLOW!D64+TO_RPI_PT!D64+TO_RPI_IT!D64+TO_RPI_PPR!D64+TO_RPI_PIR!D64</f>
        <v>0</v>
      </c>
      <c r="E64" s="10">
        <f>TO_RPI_RO!E64+TO_RPI_BKFLOW!E64+TO_RPI_PT!E64+TO_RPI_IT!E64+TO_RPI_PPR!E64+TO_RPI_PIR!E64</f>
        <v>0</v>
      </c>
      <c r="F64" s="10">
        <f>TO_RPI_RO!F64+TO_RPI_BKFLOW!F64+TO_RPI_PT!F64+TO_RPI_IT!F64+TO_RPI_PPR!F64+TO_RPI_PIR!F64</f>
        <v>0</v>
      </c>
      <c r="G64" s="10">
        <f>TO_RPI_RO!G64+TO_RPI_BKFLOW!G64+TO_RPI_PT!G64+TO_RPI_IT!G64+TO_RPI_PPR!G64+TO_RPI_PIR!G64</f>
        <v>0</v>
      </c>
      <c r="H64" s="10">
        <f>TO_RPI_RO!H64+TO_RPI_BKFLOW!H64+TO_RPI_PT!H64+TO_RPI_IT!H64+TO_RPI_PPR!H64+TO_RPI_PIR!H64</f>
        <v>0</v>
      </c>
      <c r="I64" s="10">
        <f>TO_RPI_RO!I64+TO_RPI_BKFLOW!I64+TO_RPI_PT!I64+TO_RPI_IT!I64+TO_RPI_PPR!I64+TO_RPI_PIR!I64</f>
        <v>0</v>
      </c>
      <c r="J64" s="10">
        <f>TO_RPI_RO!J64+TO_RPI_BKFLOW!J64+TO_RPI_PT!J64+TO_RPI_IT!J64+TO_RPI_PPR!J64+TO_RPI_PIR!J64</f>
        <v>0</v>
      </c>
      <c r="K64" s="10">
        <f>TO_RPI_RO!K64+TO_RPI_BKFLOW!K64+TO_RPI_PT!K64+TO_RPI_IT!K64+TO_RPI_PPR!K64+TO_RPI_PIR!K64</f>
        <v>0</v>
      </c>
      <c r="L64" s="10">
        <f>TO_RPI_RO!L64+TO_RPI_BKFLOW!L64+TO_RPI_PT!L64+TO_RPI_IT!L64+TO_RPI_PPR!L64+TO_RPI_PIR!L64</f>
        <v>0</v>
      </c>
      <c r="M64" s="10">
        <f>TO_RPI_RO!M64+TO_RPI_BKFLOW!M64+TO_RPI_PT!M64+TO_RPI_IT!M64+TO_RPI_PPR!M64+TO_RPI_PIR!M64</f>
        <v>0</v>
      </c>
      <c r="N64" s="10">
        <f>TO_RPI_RO!N64+TO_RPI_BKFLOW!N64+TO_RPI_PT!N64+TO_RPI_IT!N64+TO_RPI_PPR!N64+TO_RPI_PIR!N64</f>
        <v>0</v>
      </c>
      <c r="O64" s="10">
        <f>TO_RPI_RO!O64+TO_RPI_BKFLOW!O64+TO_RPI_PT!O64+TO_RPI_IT!O64+TO_RPI_PPR!O64+TO_RPI_PIR!O64</f>
        <v>0</v>
      </c>
      <c r="P64" s="10">
        <f>TO_RPI_RO!P64+TO_RPI_BKFLOW!P64+TO_RPI_PT!P64+TO_RPI_IT!P64+TO_RPI_PPR!P64+TO_RPI_PIR!P64</f>
        <v>0</v>
      </c>
      <c r="Q64" s="10">
        <f>TO_RPI_RO!Q64+TO_RPI_BKFLOW!Q64+TO_RPI_PT!Q64+TO_RPI_IT!Q64+TO_RPI_PPR!Q64+TO_RPI_PIR!Q64</f>
        <v>0</v>
      </c>
      <c r="R64" s="10">
        <f>TO_RPI_RO!R64+TO_RPI_BKFLOW!R64+TO_RPI_PT!R64+TO_RPI_IT!R64+TO_RPI_PPR!R64+TO_RPI_PIR!R64</f>
        <v>0</v>
      </c>
      <c r="S64" s="10">
        <f>TO_RPI_RO!S64+TO_RPI_BKFLOW!S64+TO_RPI_PT!S64+TO_RPI_IT!S64+TO_RPI_PPR!S64+TO_RPI_PIR!S64</f>
        <v>0</v>
      </c>
      <c r="T64" s="10">
        <f>TO_RPI_RO!T64+TO_RPI_BKFLOW!T64+TO_RPI_PT!T64+TO_RPI_IT!T64+TO_RPI_PPR!T64+TO_RPI_PIR!T64</f>
        <v>0</v>
      </c>
      <c r="U64" s="10">
        <f>TO_RPI_RO!U64+TO_RPI_BKFLOW!U64+TO_RPI_PT!U64+TO_RPI_IT!U64+TO_RPI_PPR!U64+TO_RPI_PIR!U64</f>
        <v>0</v>
      </c>
      <c r="V64" s="10">
        <f>TO_RPI_RO!V64+TO_RPI_BKFLOW!V64+TO_RPI_PT!V64+TO_RPI_IT!V64+TO_RPI_PPR!V64+TO_RPI_PIR!V64</f>
        <v>0</v>
      </c>
      <c r="W64" s="10">
        <f>TO_RPI_RO!W64+TO_RPI_BKFLOW!W64+TO_RPI_PT!W64+TO_RPI_IT!W64+TO_RPI_PPR!W64+TO_RPI_PIR!W64</f>
        <v>0</v>
      </c>
      <c r="X64" s="10">
        <f>TO_RPI_RO!X64+TO_RPI_BKFLOW!X64+TO_RPI_PT!X64+TO_RPI_IT!X64+TO_RPI_PPR!X64+TO_RPI_PIR!X64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TO_RPI_RO!C65+TO_RPI_BKFLOW!C65+TO_RPI_PT!C65+TO_RPI_IT!C65+TO_RPI_PPR!C65+TO_RPI_PIR!C65</f>
        <v>0</v>
      </c>
      <c r="D65" s="10">
        <f>TO_RPI_RO!D65+TO_RPI_BKFLOW!D65+TO_RPI_PT!D65+TO_RPI_IT!D65+TO_RPI_PPR!D65+TO_RPI_PIR!D65</f>
        <v>0</v>
      </c>
      <c r="E65" s="10">
        <f>TO_RPI_RO!E65+TO_RPI_BKFLOW!E65+TO_RPI_PT!E65+TO_RPI_IT!E65+TO_RPI_PPR!E65+TO_RPI_PIR!E65</f>
        <v>0</v>
      </c>
      <c r="F65" s="10">
        <f>TO_RPI_RO!F65+TO_RPI_BKFLOW!F65+TO_RPI_PT!F65+TO_RPI_IT!F65+TO_RPI_PPR!F65+TO_RPI_PIR!F65</f>
        <v>0</v>
      </c>
      <c r="G65" s="10">
        <f>TO_RPI_RO!G65+TO_RPI_BKFLOW!G65+TO_RPI_PT!G65+TO_RPI_IT!G65+TO_RPI_PPR!G65+TO_RPI_PIR!G65</f>
        <v>0</v>
      </c>
      <c r="H65" s="10">
        <f>TO_RPI_RO!H65+TO_RPI_BKFLOW!H65+TO_RPI_PT!H65+TO_RPI_IT!H65+TO_RPI_PPR!H65+TO_RPI_PIR!H65</f>
        <v>0</v>
      </c>
      <c r="I65" s="10">
        <f>TO_RPI_RO!I65+TO_RPI_BKFLOW!I65+TO_RPI_PT!I65+TO_RPI_IT!I65+TO_RPI_PPR!I65+TO_RPI_PIR!I65</f>
        <v>0</v>
      </c>
      <c r="J65" s="10">
        <f>TO_RPI_RO!J65+TO_RPI_BKFLOW!J65+TO_RPI_PT!J65+TO_RPI_IT!J65+TO_RPI_PPR!J65+TO_RPI_PIR!J65</f>
        <v>0</v>
      </c>
      <c r="K65" s="10">
        <f>TO_RPI_RO!K65+TO_RPI_BKFLOW!K65+TO_RPI_PT!K65+TO_RPI_IT!K65+TO_RPI_PPR!K65+TO_RPI_PIR!K65</f>
        <v>0</v>
      </c>
      <c r="L65" s="10">
        <f>TO_RPI_RO!L65+TO_RPI_BKFLOW!L65+TO_RPI_PT!L65+TO_RPI_IT!L65+TO_RPI_PPR!L65+TO_RPI_PIR!L65</f>
        <v>0</v>
      </c>
      <c r="M65" s="10">
        <f>TO_RPI_RO!M65+TO_RPI_BKFLOW!M65+TO_RPI_PT!M65+TO_RPI_IT!M65+TO_RPI_PPR!M65+TO_RPI_PIR!M65</f>
        <v>0</v>
      </c>
      <c r="N65" s="10">
        <f>TO_RPI_RO!N65+TO_RPI_BKFLOW!N65+TO_RPI_PT!N65+TO_RPI_IT!N65+TO_RPI_PPR!N65+TO_RPI_PIR!N65</f>
        <v>0</v>
      </c>
      <c r="O65" s="10">
        <f>TO_RPI_RO!O65+TO_RPI_BKFLOW!O65+TO_RPI_PT!O65+TO_RPI_IT!O65+TO_RPI_PPR!O65+TO_RPI_PIR!O65</f>
        <v>0</v>
      </c>
      <c r="P65" s="10">
        <f>TO_RPI_RO!P65+TO_RPI_BKFLOW!P65+TO_RPI_PT!P65+TO_RPI_IT!P65+TO_RPI_PPR!P65+TO_RPI_PIR!P65</f>
        <v>0</v>
      </c>
      <c r="Q65" s="10">
        <f>TO_RPI_RO!Q65+TO_RPI_BKFLOW!Q65+TO_RPI_PT!Q65+TO_RPI_IT!Q65+TO_RPI_PPR!Q65+TO_RPI_PIR!Q65</f>
        <v>0</v>
      </c>
      <c r="R65" s="10">
        <f>TO_RPI_RO!R65+TO_RPI_BKFLOW!R65+TO_RPI_PT!R65+TO_RPI_IT!R65+TO_RPI_PPR!R65+TO_RPI_PIR!R65</f>
        <v>0</v>
      </c>
      <c r="S65" s="10">
        <f>TO_RPI_RO!S65+TO_RPI_BKFLOW!S65+TO_RPI_PT!S65+TO_RPI_IT!S65+TO_RPI_PPR!S65+TO_RPI_PIR!S65</f>
        <v>0</v>
      </c>
      <c r="T65" s="10">
        <f>TO_RPI_RO!T65+TO_RPI_BKFLOW!T65+TO_RPI_PT!T65+TO_RPI_IT!T65+TO_RPI_PPR!T65+TO_RPI_PIR!T65</f>
        <v>0</v>
      </c>
      <c r="U65" s="10">
        <f>TO_RPI_RO!U65+TO_RPI_BKFLOW!U65+TO_RPI_PT!U65+TO_RPI_IT!U65+TO_RPI_PPR!U65+TO_RPI_PIR!U65</f>
        <v>0</v>
      </c>
      <c r="V65" s="10">
        <f>TO_RPI_RO!V65+TO_RPI_BKFLOW!V65+TO_RPI_PT!V65+TO_RPI_IT!V65+TO_RPI_PPR!V65+TO_RPI_PIR!V65</f>
        <v>0</v>
      </c>
      <c r="W65" s="10">
        <f>TO_RPI_RO!W65+TO_RPI_BKFLOW!W65+TO_RPI_PT!W65+TO_RPI_IT!W65+TO_RPI_PPR!W65+TO_RPI_PIR!W65</f>
        <v>0</v>
      </c>
      <c r="X65" s="10">
        <f>TO_RPI_RO!X65+TO_RPI_BKFLOW!X65+TO_RPI_PT!X65+TO_RPI_IT!X65+TO_RPI_PPR!X65+TO_RPI_PIR!X65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TO_RPI_RO!C66+TO_RPI_BKFLOW!C66+TO_RPI_PT!C66+TO_RPI_IT!C66+TO_RPI_PPR!C66+TO_RPI_PIR!C66</f>
        <v>0</v>
      </c>
      <c r="D66" s="10">
        <f>TO_RPI_RO!D66+TO_RPI_BKFLOW!D66+TO_RPI_PT!D66+TO_RPI_IT!D66+TO_RPI_PPR!D66+TO_RPI_PIR!D66</f>
        <v>0</v>
      </c>
      <c r="E66" s="10">
        <f>TO_RPI_RO!E66+TO_RPI_BKFLOW!E66+TO_RPI_PT!E66+TO_RPI_IT!E66+TO_RPI_PPR!E66+TO_RPI_PIR!E66</f>
        <v>0</v>
      </c>
      <c r="F66" s="10">
        <f>TO_RPI_RO!F66+TO_RPI_BKFLOW!F66+TO_RPI_PT!F66+TO_RPI_IT!F66+TO_RPI_PPR!F66+TO_RPI_PIR!F66</f>
        <v>0</v>
      </c>
      <c r="G66" s="10">
        <f>TO_RPI_RO!G66+TO_RPI_BKFLOW!G66+TO_RPI_PT!G66+TO_RPI_IT!G66+TO_RPI_PPR!G66+TO_RPI_PIR!G66</f>
        <v>0</v>
      </c>
      <c r="H66" s="10">
        <f>TO_RPI_RO!H66+TO_RPI_BKFLOW!H66+TO_RPI_PT!H66+TO_RPI_IT!H66+TO_RPI_PPR!H66+TO_RPI_PIR!H66</f>
        <v>0</v>
      </c>
      <c r="I66" s="10">
        <f>TO_RPI_RO!I66+TO_RPI_BKFLOW!I66+TO_RPI_PT!I66+TO_RPI_IT!I66+TO_RPI_PPR!I66+TO_RPI_PIR!I66</f>
        <v>0</v>
      </c>
      <c r="J66" s="10">
        <f>TO_RPI_RO!J66+TO_RPI_BKFLOW!J66+TO_RPI_PT!J66+TO_RPI_IT!J66+TO_RPI_PPR!J66+TO_RPI_PIR!J66</f>
        <v>0</v>
      </c>
      <c r="K66" s="10">
        <f>TO_RPI_RO!K66+TO_RPI_BKFLOW!K66+TO_RPI_PT!K66+TO_RPI_IT!K66+TO_RPI_PPR!K66+TO_RPI_PIR!K66</f>
        <v>0</v>
      </c>
      <c r="L66" s="10">
        <f>TO_RPI_RO!L66+TO_RPI_BKFLOW!L66+TO_RPI_PT!L66+TO_RPI_IT!L66+TO_RPI_PPR!L66+TO_RPI_PIR!L66</f>
        <v>0</v>
      </c>
      <c r="M66" s="10">
        <f>TO_RPI_RO!M66+TO_RPI_BKFLOW!M66+TO_RPI_PT!M66+TO_RPI_IT!M66+TO_RPI_PPR!M66+TO_RPI_PIR!M66</f>
        <v>0</v>
      </c>
      <c r="N66" s="10">
        <f>TO_RPI_RO!N66+TO_RPI_BKFLOW!N66+TO_RPI_PT!N66+TO_RPI_IT!N66+TO_RPI_PPR!N66+TO_RPI_PIR!N66</f>
        <v>0</v>
      </c>
      <c r="O66" s="10">
        <f>TO_RPI_RO!O66+TO_RPI_BKFLOW!O66+TO_RPI_PT!O66+TO_RPI_IT!O66+TO_RPI_PPR!O66+TO_RPI_PIR!O66</f>
        <v>0</v>
      </c>
      <c r="P66" s="10">
        <f>TO_RPI_RO!P66+TO_RPI_BKFLOW!P66+TO_RPI_PT!P66+TO_RPI_IT!P66+TO_RPI_PPR!P66+TO_RPI_PIR!P66</f>
        <v>0</v>
      </c>
      <c r="Q66" s="10">
        <f>TO_RPI_RO!Q66+TO_RPI_BKFLOW!Q66+TO_RPI_PT!Q66+TO_RPI_IT!Q66+TO_RPI_PPR!Q66+TO_RPI_PIR!Q66</f>
        <v>0</v>
      </c>
      <c r="R66" s="10">
        <f>TO_RPI_RO!R66+TO_RPI_BKFLOW!R66+TO_RPI_PT!R66+TO_RPI_IT!R66+TO_RPI_PPR!R66+TO_RPI_PIR!R66</f>
        <v>0</v>
      </c>
      <c r="S66" s="10">
        <f>TO_RPI_RO!S66+TO_RPI_BKFLOW!S66+TO_RPI_PT!S66+TO_RPI_IT!S66+TO_RPI_PPR!S66+TO_RPI_PIR!S66</f>
        <v>0</v>
      </c>
      <c r="T66" s="10">
        <f>TO_RPI_RO!T66+TO_RPI_BKFLOW!T66+TO_RPI_PT!T66+TO_RPI_IT!T66+TO_RPI_PPR!T66+TO_RPI_PIR!T66</f>
        <v>0</v>
      </c>
      <c r="U66" s="10">
        <f>TO_RPI_RO!U66+TO_RPI_BKFLOW!U66+TO_RPI_PT!U66+TO_RPI_IT!U66+TO_RPI_PPR!U66+TO_RPI_PIR!U66</f>
        <v>0</v>
      </c>
      <c r="V66" s="10">
        <f>TO_RPI_RO!V66+TO_RPI_BKFLOW!V66+TO_RPI_PT!V66+TO_RPI_IT!V66+TO_RPI_PPR!V66+TO_RPI_PIR!V66</f>
        <v>0</v>
      </c>
      <c r="W66" s="10">
        <f>TO_RPI_RO!W66+TO_RPI_BKFLOW!W66+TO_RPI_PT!W66+TO_RPI_IT!W66+TO_RPI_PPR!W66+TO_RPI_PIR!W66</f>
        <v>0</v>
      </c>
      <c r="X66" s="10">
        <f>TO_RPI_RO!X66+TO_RPI_BKFLOW!X66+TO_RPI_PT!X66+TO_RPI_IT!X66+TO_RPI_PPR!X66+TO_RPI_PIR!X66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TO_RPI_RO!C67+TO_RPI_BKFLOW!C67+TO_RPI_PT!C67+TO_RPI_IT!C67+TO_RPI_PPR!C67+TO_RPI_PIR!C67</f>
        <v>0</v>
      </c>
      <c r="D67" s="10">
        <f>TO_RPI_RO!D67+TO_RPI_BKFLOW!D67+TO_RPI_PT!D67+TO_RPI_IT!D67+TO_RPI_PPR!D67+TO_RPI_PIR!D67</f>
        <v>0</v>
      </c>
      <c r="E67" s="10">
        <f>TO_RPI_RO!E67+TO_RPI_BKFLOW!E67+TO_RPI_PT!E67+TO_RPI_IT!E67+TO_RPI_PPR!E67+TO_RPI_PIR!E67</f>
        <v>0</v>
      </c>
      <c r="F67" s="10">
        <f>TO_RPI_RO!F67+TO_RPI_BKFLOW!F67+TO_RPI_PT!F67+TO_RPI_IT!F67+TO_RPI_PPR!F67+TO_RPI_PIR!F67</f>
        <v>0</v>
      </c>
      <c r="G67" s="10">
        <f>TO_RPI_RO!G67+TO_RPI_BKFLOW!G67+TO_RPI_PT!G67+TO_RPI_IT!G67+TO_RPI_PPR!G67+TO_RPI_PIR!G67</f>
        <v>0</v>
      </c>
      <c r="H67" s="10">
        <f>TO_RPI_RO!H67+TO_RPI_BKFLOW!H67+TO_RPI_PT!H67+TO_RPI_IT!H67+TO_RPI_PPR!H67+TO_RPI_PIR!H67</f>
        <v>0</v>
      </c>
      <c r="I67" s="10">
        <f>TO_RPI_RO!I67+TO_RPI_BKFLOW!I67+TO_RPI_PT!I67+TO_RPI_IT!I67+TO_RPI_PPR!I67+TO_RPI_PIR!I67</f>
        <v>0</v>
      </c>
      <c r="J67" s="10">
        <f>TO_RPI_RO!J67+TO_RPI_BKFLOW!J67+TO_RPI_PT!J67+TO_RPI_IT!J67+TO_RPI_PPR!J67+TO_RPI_PIR!J67</f>
        <v>0</v>
      </c>
      <c r="K67" s="10">
        <f>TO_RPI_RO!K67+TO_RPI_BKFLOW!K67+TO_RPI_PT!K67+TO_RPI_IT!K67+TO_RPI_PPR!K67+TO_RPI_PIR!K67</f>
        <v>0</v>
      </c>
      <c r="L67" s="10">
        <f>TO_RPI_RO!L67+TO_RPI_BKFLOW!L67+TO_RPI_PT!L67+TO_RPI_IT!L67+TO_RPI_PPR!L67+TO_RPI_PIR!L67</f>
        <v>0</v>
      </c>
      <c r="M67" s="10">
        <f>TO_RPI_RO!M67+TO_RPI_BKFLOW!M67+TO_RPI_PT!M67+TO_RPI_IT!M67+TO_RPI_PPR!M67+TO_RPI_PIR!M67</f>
        <v>0</v>
      </c>
      <c r="N67" s="10">
        <f>TO_RPI_RO!N67+TO_RPI_BKFLOW!N67+TO_RPI_PT!N67+TO_RPI_IT!N67+TO_RPI_PPR!N67+TO_RPI_PIR!N67</f>
        <v>0</v>
      </c>
      <c r="O67" s="10">
        <f>TO_RPI_RO!O67+TO_RPI_BKFLOW!O67+TO_RPI_PT!O67+TO_RPI_IT!O67+TO_RPI_PPR!O67+TO_RPI_PIR!O67</f>
        <v>0</v>
      </c>
      <c r="P67" s="10">
        <f>TO_RPI_RO!P67+TO_RPI_BKFLOW!P67+TO_RPI_PT!P67+TO_RPI_IT!P67+TO_RPI_PPR!P67+TO_RPI_PIR!P67</f>
        <v>0</v>
      </c>
      <c r="Q67" s="10">
        <f>TO_RPI_RO!Q67+TO_RPI_BKFLOW!Q67+TO_RPI_PT!Q67+TO_RPI_IT!Q67+TO_RPI_PPR!Q67+TO_RPI_PIR!Q67</f>
        <v>0</v>
      </c>
      <c r="R67" s="10">
        <f>TO_RPI_RO!R67+TO_RPI_BKFLOW!R67+TO_RPI_PT!R67+TO_RPI_IT!R67+TO_RPI_PPR!R67+TO_RPI_PIR!R67</f>
        <v>0</v>
      </c>
      <c r="S67" s="10">
        <f>TO_RPI_RO!S67+TO_RPI_BKFLOW!S67+TO_RPI_PT!S67+TO_RPI_IT!S67+TO_RPI_PPR!S67+TO_RPI_PIR!S67</f>
        <v>0</v>
      </c>
      <c r="T67" s="10">
        <f>TO_RPI_RO!T67+TO_RPI_BKFLOW!T67+TO_RPI_PT!T67+TO_RPI_IT!T67+TO_RPI_PPR!T67+TO_RPI_PIR!T67</f>
        <v>0</v>
      </c>
      <c r="U67" s="10">
        <f>TO_RPI_RO!U67+TO_RPI_BKFLOW!U67+TO_RPI_PT!U67+TO_RPI_IT!U67+TO_RPI_PPR!U67+TO_RPI_PIR!U67</f>
        <v>0</v>
      </c>
      <c r="V67" s="10">
        <f>TO_RPI_RO!V67+TO_RPI_BKFLOW!V67+TO_RPI_PT!V67+TO_RPI_IT!V67+TO_RPI_PPR!V67+TO_RPI_PIR!V67</f>
        <v>0</v>
      </c>
      <c r="W67" s="10">
        <f>TO_RPI_RO!W67+TO_RPI_BKFLOW!W67+TO_RPI_PT!W67+TO_RPI_IT!W67+TO_RPI_PPR!W67+TO_RPI_PIR!W67</f>
        <v>0</v>
      </c>
      <c r="X67" s="10">
        <f>TO_RPI_RO!X67+TO_RPI_BKFLOW!X67+TO_RPI_PT!X67+TO_RPI_IT!X67+TO_RPI_PPR!X67+TO_RPI_PIR!X67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TO_RPI_RO!C68+TO_RPI_BKFLOW!C68+TO_RPI_PT!C68+TO_RPI_IT!C68+TO_RPI_PPR!C68+TO_RPI_PIR!C68</f>
        <v>0</v>
      </c>
      <c r="D68" s="10">
        <f>TO_RPI_RO!D68+TO_RPI_BKFLOW!D68+TO_RPI_PT!D68+TO_RPI_IT!D68+TO_RPI_PPR!D68+TO_RPI_PIR!D68</f>
        <v>0</v>
      </c>
      <c r="E68" s="10">
        <f>TO_RPI_RO!E68+TO_RPI_BKFLOW!E68+TO_RPI_PT!E68+TO_RPI_IT!E68+TO_RPI_PPR!E68+TO_RPI_PIR!E68</f>
        <v>0</v>
      </c>
      <c r="F68" s="10">
        <f>TO_RPI_RO!F68+TO_RPI_BKFLOW!F68+TO_RPI_PT!F68+TO_RPI_IT!F68+TO_RPI_PPR!F68+TO_RPI_PIR!F68</f>
        <v>0</v>
      </c>
      <c r="G68" s="10">
        <f>TO_RPI_RO!G68+TO_RPI_BKFLOW!G68+TO_RPI_PT!G68+TO_RPI_IT!G68+TO_RPI_PPR!G68+TO_RPI_PIR!G68</f>
        <v>0</v>
      </c>
      <c r="H68" s="10">
        <f>TO_RPI_RO!H68+TO_RPI_BKFLOW!H68+TO_RPI_PT!H68+TO_RPI_IT!H68+TO_RPI_PPR!H68+TO_RPI_PIR!H68</f>
        <v>0</v>
      </c>
      <c r="I68" s="10">
        <f>TO_RPI_RO!I68+TO_RPI_BKFLOW!I68+TO_RPI_PT!I68+TO_RPI_IT!I68+TO_RPI_PPR!I68+TO_RPI_PIR!I68</f>
        <v>0</v>
      </c>
      <c r="J68" s="10">
        <f>TO_RPI_RO!J68+TO_RPI_BKFLOW!J68+TO_RPI_PT!J68+TO_RPI_IT!J68+TO_RPI_PPR!J68+TO_RPI_PIR!J68</f>
        <v>0</v>
      </c>
      <c r="K68" s="10">
        <f>TO_RPI_RO!K68+TO_RPI_BKFLOW!K68+TO_RPI_PT!K68+TO_RPI_IT!K68+TO_RPI_PPR!K68+TO_RPI_PIR!K68</f>
        <v>0</v>
      </c>
      <c r="L68" s="10">
        <f>TO_RPI_RO!L68+TO_RPI_BKFLOW!L68+TO_RPI_PT!L68+TO_RPI_IT!L68+TO_RPI_PPR!L68+TO_RPI_PIR!L68</f>
        <v>0</v>
      </c>
      <c r="M68" s="10">
        <f>TO_RPI_RO!M68+TO_RPI_BKFLOW!M68+TO_RPI_PT!M68+TO_RPI_IT!M68+TO_RPI_PPR!M68+TO_RPI_PIR!M68</f>
        <v>0</v>
      </c>
      <c r="N68" s="10">
        <f>TO_RPI_RO!N68+TO_RPI_BKFLOW!N68+TO_RPI_PT!N68+TO_RPI_IT!N68+TO_RPI_PPR!N68+TO_RPI_PIR!N68</f>
        <v>0</v>
      </c>
      <c r="O68" s="10">
        <f>TO_RPI_RO!O68+TO_RPI_BKFLOW!O68+TO_RPI_PT!O68+TO_RPI_IT!O68+TO_RPI_PPR!O68+TO_RPI_PIR!O68</f>
        <v>0</v>
      </c>
      <c r="P68" s="10">
        <f>TO_RPI_RO!P68+TO_RPI_BKFLOW!P68+TO_RPI_PT!P68+TO_RPI_IT!P68+TO_RPI_PPR!P68+TO_RPI_PIR!P68</f>
        <v>0</v>
      </c>
      <c r="Q68" s="10">
        <f>TO_RPI_RO!Q68+TO_RPI_BKFLOW!Q68+TO_RPI_PT!Q68+TO_RPI_IT!Q68+TO_RPI_PPR!Q68+TO_RPI_PIR!Q68</f>
        <v>0</v>
      </c>
      <c r="R68" s="10">
        <f>TO_RPI_RO!R68+TO_RPI_BKFLOW!R68+TO_RPI_PT!R68+TO_RPI_IT!R68+TO_RPI_PPR!R68+TO_RPI_PIR!R68</f>
        <v>0</v>
      </c>
      <c r="S68" s="10">
        <f>TO_RPI_RO!S68+TO_RPI_BKFLOW!S68+TO_RPI_PT!S68+TO_RPI_IT!S68+TO_RPI_PPR!S68+TO_RPI_PIR!S68</f>
        <v>0</v>
      </c>
      <c r="T68" s="10">
        <f>TO_RPI_RO!T68+TO_RPI_BKFLOW!T68+TO_RPI_PT!T68+TO_RPI_IT!T68+TO_RPI_PPR!T68+TO_RPI_PIR!T68</f>
        <v>0</v>
      </c>
      <c r="U68" s="10">
        <f>TO_RPI_RO!U68+TO_RPI_BKFLOW!U68+TO_RPI_PT!U68+TO_RPI_IT!U68+TO_RPI_PPR!U68+TO_RPI_PIR!U68</f>
        <v>0</v>
      </c>
      <c r="V68" s="10">
        <f>TO_RPI_RO!V68+TO_RPI_BKFLOW!V68+TO_RPI_PT!V68+TO_RPI_IT!V68+TO_RPI_PPR!V68+TO_RPI_PIR!V68</f>
        <v>0</v>
      </c>
      <c r="W68" s="10">
        <f>TO_RPI_RO!W68+TO_RPI_BKFLOW!W68+TO_RPI_PT!W68+TO_RPI_IT!W68+TO_RPI_PPR!W68+TO_RPI_PIR!W68</f>
        <v>0</v>
      </c>
      <c r="X68" s="10">
        <f>TO_RPI_RO!X68+TO_RPI_BKFLOW!X68+TO_RPI_PT!X68+TO_RPI_IT!X68+TO_RPI_PPR!X68+TO_RPI_PIR!X68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TO_RPI_RO!C69+TO_RPI_BKFLOW!C69+TO_RPI_PT!C69+TO_RPI_IT!C69+TO_RPI_PPR!C69+TO_RPI_PIR!C69</f>
        <v>0</v>
      </c>
      <c r="D69" s="10">
        <f>TO_RPI_RO!D69+TO_RPI_BKFLOW!D69+TO_RPI_PT!D69+TO_RPI_IT!D69+TO_RPI_PPR!D69+TO_RPI_PIR!D69</f>
        <v>0</v>
      </c>
      <c r="E69" s="10">
        <f>TO_RPI_RO!E69+TO_RPI_BKFLOW!E69+TO_RPI_PT!E69+TO_RPI_IT!E69+TO_RPI_PPR!E69+TO_RPI_PIR!E69</f>
        <v>0</v>
      </c>
      <c r="F69" s="10">
        <f>TO_RPI_RO!F69+TO_RPI_BKFLOW!F69+TO_RPI_PT!F69+TO_RPI_IT!F69+TO_RPI_PPR!F69+TO_RPI_PIR!F69</f>
        <v>0</v>
      </c>
      <c r="G69" s="10">
        <f>TO_RPI_RO!G69+TO_RPI_BKFLOW!G69+TO_RPI_PT!G69+TO_RPI_IT!G69+TO_RPI_PPR!G69+TO_RPI_PIR!G69</f>
        <v>0</v>
      </c>
      <c r="H69" s="10">
        <f>TO_RPI_RO!H69+TO_RPI_BKFLOW!H69+TO_RPI_PT!H69+TO_RPI_IT!H69+TO_RPI_PPR!H69+TO_RPI_PIR!H69</f>
        <v>0</v>
      </c>
      <c r="I69" s="10">
        <f>TO_RPI_RO!I69+TO_RPI_BKFLOW!I69+TO_RPI_PT!I69+TO_RPI_IT!I69+TO_RPI_PPR!I69+TO_RPI_PIR!I69</f>
        <v>0</v>
      </c>
      <c r="J69" s="10">
        <f>TO_RPI_RO!J69+TO_RPI_BKFLOW!J69+TO_RPI_PT!J69+TO_RPI_IT!J69+TO_RPI_PPR!J69+TO_RPI_PIR!J69</f>
        <v>0</v>
      </c>
      <c r="K69" s="10">
        <f>TO_RPI_RO!K69+TO_RPI_BKFLOW!K69+TO_RPI_PT!K69+TO_RPI_IT!K69+TO_RPI_PPR!K69+TO_RPI_PIR!K69</f>
        <v>0</v>
      </c>
      <c r="L69" s="10">
        <f>TO_RPI_RO!L69+TO_RPI_BKFLOW!L69+TO_RPI_PT!L69+TO_RPI_IT!L69+TO_RPI_PPR!L69+TO_RPI_PIR!L69</f>
        <v>0</v>
      </c>
      <c r="M69" s="10">
        <f>TO_RPI_RO!M69+TO_RPI_BKFLOW!M69+TO_RPI_PT!M69+TO_RPI_IT!M69+TO_RPI_PPR!M69+TO_RPI_PIR!M69</f>
        <v>0</v>
      </c>
      <c r="N69" s="10">
        <f>TO_RPI_RO!N69+TO_RPI_BKFLOW!N69+TO_RPI_PT!N69+TO_RPI_IT!N69+TO_RPI_PPR!N69+TO_RPI_PIR!N69</f>
        <v>0</v>
      </c>
      <c r="O69" s="10">
        <f>TO_RPI_RO!O69+TO_RPI_BKFLOW!O69+TO_RPI_PT!O69+TO_RPI_IT!O69+TO_RPI_PPR!O69+TO_RPI_PIR!O69</f>
        <v>0</v>
      </c>
      <c r="P69" s="10">
        <f>TO_RPI_RO!P69+TO_RPI_BKFLOW!P69+TO_RPI_PT!P69+TO_RPI_IT!P69+TO_RPI_PPR!P69+TO_RPI_PIR!P69</f>
        <v>0</v>
      </c>
      <c r="Q69" s="10">
        <f>TO_RPI_RO!Q69+TO_RPI_BKFLOW!Q69+TO_RPI_PT!Q69+TO_RPI_IT!Q69+TO_RPI_PPR!Q69+TO_RPI_PIR!Q69</f>
        <v>0</v>
      </c>
      <c r="R69" s="10">
        <f>TO_RPI_RO!R69+TO_RPI_BKFLOW!R69+TO_RPI_PT!R69+TO_RPI_IT!R69+TO_RPI_PPR!R69+TO_RPI_PIR!R69</f>
        <v>0</v>
      </c>
      <c r="S69" s="10">
        <f>TO_RPI_RO!S69+TO_RPI_BKFLOW!S69+TO_RPI_PT!S69+TO_RPI_IT!S69+TO_RPI_PPR!S69+TO_RPI_PIR!S69</f>
        <v>0</v>
      </c>
      <c r="T69" s="10">
        <f>TO_RPI_RO!T69+TO_RPI_BKFLOW!T69+TO_RPI_PT!T69+TO_RPI_IT!T69+TO_RPI_PPR!T69+TO_RPI_PIR!T69</f>
        <v>0</v>
      </c>
      <c r="U69" s="10">
        <f>TO_RPI_RO!U69+TO_RPI_BKFLOW!U69+TO_RPI_PT!U69+TO_RPI_IT!U69+TO_RPI_PPR!U69+TO_RPI_PIR!U69</f>
        <v>0</v>
      </c>
      <c r="V69" s="10">
        <f>TO_RPI_RO!V69+TO_RPI_BKFLOW!V69+TO_RPI_PT!V69+TO_RPI_IT!V69+TO_RPI_PPR!V69+TO_RPI_PIR!V69</f>
        <v>0</v>
      </c>
      <c r="W69" s="10">
        <f>TO_RPI_RO!W69+TO_RPI_BKFLOW!W69+TO_RPI_PT!W69+TO_RPI_IT!W69+TO_RPI_PPR!W69+TO_RPI_PIR!W69</f>
        <v>0</v>
      </c>
      <c r="X69" s="10">
        <f>TO_RPI_RO!X69+TO_RPI_BKFLOW!X69+TO_RPI_PT!X69+TO_RPI_IT!X69+TO_RPI_PPR!X69+TO_RPI_PIR!X69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TO_RPI_RO!C70+TO_RPI_BKFLOW!C70+TO_RPI_PT!C70+TO_RPI_IT!C70+TO_RPI_PPR!C70+TO_RPI_PIR!C70</f>
        <v>0</v>
      </c>
      <c r="D70" s="10">
        <f>TO_RPI_RO!D70+TO_RPI_BKFLOW!D70+TO_RPI_PT!D70+TO_RPI_IT!D70+TO_RPI_PPR!D70+TO_RPI_PIR!D70</f>
        <v>0</v>
      </c>
      <c r="E70" s="10">
        <f>TO_RPI_RO!E70+TO_RPI_BKFLOW!E70+TO_RPI_PT!E70+TO_RPI_IT!E70+TO_RPI_PPR!E70+TO_RPI_PIR!E70</f>
        <v>0</v>
      </c>
      <c r="F70" s="10">
        <f>TO_RPI_RO!F70+TO_RPI_BKFLOW!F70+TO_RPI_PT!F70+TO_RPI_IT!F70+TO_RPI_PPR!F70+TO_RPI_PIR!F70</f>
        <v>0</v>
      </c>
      <c r="G70" s="10">
        <f>TO_RPI_RO!G70+TO_RPI_BKFLOW!G70+TO_RPI_PT!G70+TO_RPI_IT!G70+TO_RPI_PPR!G70+TO_RPI_PIR!G70</f>
        <v>0</v>
      </c>
      <c r="H70" s="10">
        <f>TO_RPI_RO!H70+TO_RPI_BKFLOW!H70+TO_RPI_PT!H70+TO_RPI_IT!H70+TO_RPI_PPR!H70+TO_RPI_PIR!H70</f>
        <v>0</v>
      </c>
      <c r="I70" s="10">
        <f>TO_RPI_RO!I70+TO_RPI_BKFLOW!I70+TO_RPI_PT!I70+TO_RPI_IT!I70+TO_RPI_PPR!I70+TO_RPI_PIR!I70</f>
        <v>0</v>
      </c>
      <c r="J70" s="10">
        <f>TO_RPI_RO!J70+TO_RPI_BKFLOW!J70+TO_RPI_PT!J70+TO_RPI_IT!J70+TO_RPI_PPR!J70+TO_RPI_PIR!J70</f>
        <v>0</v>
      </c>
      <c r="K70" s="10">
        <f>TO_RPI_RO!K70+TO_RPI_BKFLOW!K70+TO_RPI_PT!K70+TO_RPI_IT!K70+TO_RPI_PPR!K70+TO_RPI_PIR!K70</f>
        <v>0</v>
      </c>
      <c r="L70" s="10">
        <f>TO_RPI_RO!L70+TO_RPI_BKFLOW!L70+TO_RPI_PT!L70+TO_RPI_IT!L70+TO_RPI_PPR!L70+TO_RPI_PIR!L70</f>
        <v>0</v>
      </c>
      <c r="M70" s="10">
        <f>TO_RPI_RO!M70+TO_RPI_BKFLOW!M70+TO_RPI_PT!M70+TO_RPI_IT!M70+TO_RPI_PPR!M70+TO_RPI_PIR!M70</f>
        <v>0</v>
      </c>
      <c r="N70" s="10">
        <f>TO_RPI_RO!N70+TO_RPI_BKFLOW!N70+TO_RPI_PT!N70+TO_RPI_IT!N70+TO_RPI_PPR!N70+TO_RPI_PIR!N70</f>
        <v>0</v>
      </c>
      <c r="O70" s="10">
        <f>TO_RPI_RO!O70+TO_RPI_BKFLOW!O70+TO_RPI_PT!O70+TO_RPI_IT!O70+TO_RPI_PPR!O70+TO_RPI_PIR!O70</f>
        <v>0</v>
      </c>
      <c r="P70" s="10">
        <f>TO_RPI_RO!P70+TO_RPI_BKFLOW!P70+TO_RPI_PT!P70+TO_RPI_IT!P70+TO_RPI_PPR!P70+TO_RPI_PIR!P70</f>
        <v>0</v>
      </c>
      <c r="Q70" s="10">
        <f>TO_RPI_RO!Q70+TO_RPI_BKFLOW!Q70+TO_RPI_PT!Q70+TO_RPI_IT!Q70+TO_RPI_PPR!Q70+TO_RPI_PIR!Q70</f>
        <v>0</v>
      </c>
      <c r="R70" s="10">
        <f>TO_RPI_RO!R70+TO_RPI_BKFLOW!R70+TO_RPI_PT!R70+TO_RPI_IT!R70+TO_RPI_PPR!R70+TO_RPI_PIR!R70</f>
        <v>0</v>
      </c>
      <c r="S70" s="10">
        <f>TO_RPI_RO!S70+TO_RPI_BKFLOW!S70+TO_RPI_PT!S70+TO_RPI_IT!S70+TO_RPI_PPR!S70+TO_RPI_PIR!S70</f>
        <v>0</v>
      </c>
      <c r="T70" s="10">
        <f>TO_RPI_RO!T70+TO_RPI_BKFLOW!T70+TO_RPI_PT!T70+TO_RPI_IT!T70+TO_RPI_PPR!T70+TO_RPI_PIR!T70</f>
        <v>0</v>
      </c>
      <c r="U70" s="10">
        <f>TO_RPI_RO!U70+TO_RPI_BKFLOW!U70+TO_RPI_PT!U70+TO_RPI_IT!U70+TO_RPI_PPR!U70+TO_RPI_PIR!U70</f>
        <v>0</v>
      </c>
      <c r="V70" s="10">
        <f>TO_RPI_RO!V70+TO_RPI_BKFLOW!V70+TO_RPI_PT!V70+TO_RPI_IT!V70+TO_RPI_PPR!V70+TO_RPI_PIR!V70</f>
        <v>0</v>
      </c>
      <c r="W70" s="10">
        <f>TO_RPI_RO!W70+TO_RPI_BKFLOW!W70+TO_RPI_PT!W70+TO_RPI_IT!W70+TO_RPI_PPR!W70+TO_RPI_PIR!W70</f>
        <v>0</v>
      </c>
      <c r="X70" s="10">
        <f>TO_RPI_RO!X70+TO_RPI_BKFLOW!X70+TO_RPI_PT!X70+TO_RPI_IT!X70+TO_RPI_PPR!X70+TO_RPI_PIR!X70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TO_RPI_RO!C72+TO_RPI_BKFLOW!C72+TO_RPI_PT!C72+TO_RPI_IT!C72+TO_RPI_PPR!C72+TO_RPI_PIR!C72</f>
        <v>0</v>
      </c>
      <c r="D72" s="10">
        <f>TO_RPI_RO!D72+TO_RPI_BKFLOW!D72+TO_RPI_PT!D72+TO_RPI_IT!D72+TO_RPI_PPR!D72+TO_RPI_PIR!D72</f>
        <v>0</v>
      </c>
      <c r="E72" s="10">
        <f>TO_RPI_RO!E72+TO_RPI_BKFLOW!E72+TO_RPI_PT!E72+TO_RPI_IT!E72+TO_RPI_PPR!E72+TO_RPI_PIR!E72</f>
        <v>0</v>
      </c>
      <c r="F72" s="10">
        <f>TO_RPI_RO!F72+TO_RPI_BKFLOW!F72+TO_RPI_PT!F72+TO_RPI_IT!F72+TO_RPI_PPR!F72+TO_RPI_PIR!F72</f>
        <v>0</v>
      </c>
      <c r="G72" s="10">
        <f>TO_RPI_RO!G72+TO_RPI_BKFLOW!G72+TO_RPI_PT!G72+TO_RPI_IT!G72+TO_RPI_PPR!G72+TO_RPI_PIR!G72</f>
        <v>0</v>
      </c>
      <c r="H72" s="10">
        <f>TO_RPI_RO!H72+TO_RPI_BKFLOW!H72+TO_RPI_PT!H72+TO_RPI_IT!H72+TO_RPI_PPR!H72+TO_RPI_PIR!H72</f>
        <v>0</v>
      </c>
      <c r="I72" s="10">
        <f>TO_RPI_RO!I72+TO_RPI_BKFLOW!I72+TO_RPI_PT!I72+TO_RPI_IT!I72+TO_RPI_PPR!I72+TO_RPI_PIR!I72</f>
        <v>0</v>
      </c>
      <c r="J72" s="10">
        <f>TO_RPI_RO!J72+TO_RPI_BKFLOW!J72+TO_RPI_PT!J72+TO_RPI_IT!J72+TO_RPI_PPR!J72+TO_RPI_PIR!J72</f>
        <v>0</v>
      </c>
      <c r="K72" s="10">
        <f>TO_RPI_RO!K72+TO_RPI_BKFLOW!K72+TO_RPI_PT!K72+TO_RPI_IT!K72+TO_RPI_PPR!K72+TO_RPI_PIR!K72</f>
        <v>0</v>
      </c>
      <c r="L72" s="10">
        <f>TO_RPI_RO!L72+TO_RPI_BKFLOW!L72+TO_RPI_PT!L72+TO_RPI_IT!L72+TO_RPI_PPR!L72+TO_RPI_PIR!L72</f>
        <v>0</v>
      </c>
      <c r="M72" s="10">
        <f>TO_RPI_RO!M72+TO_RPI_BKFLOW!M72+TO_RPI_PT!M72+TO_RPI_IT!M72+TO_RPI_PPR!M72+TO_RPI_PIR!M72</f>
        <v>0</v>
      </c>
      <c r="N72" s="10">
        <f>TO_RPI_RO!N72+TO_RPI_BKFLOW!N72+TO_RPI_PT!N72+TO_RPI_IT!N72+TO_RPI_PPR!N72+TO_RPI_PIR!N72</f>
        <v>0</v>
      </c>
      <c r="O72" s="10">
        <f>TO_RPI_RO!O72+TO_RPI_BKFLOW!O72+TO_RPI_PT!O72+TO_RPI_IT!O72+TO_RPI_PPR!O72+TO_RPI_PIR!O72</f>
        <v>0</v>
      </c>
      <c r="P72" s="10">
        <f>TO_RPI_RO!P72+TO_RPI_BKFLOW!P72+TO_RPI_PT!P72+TO_RPI_IT!P72+TO_RPI_PPR!P72+TO_RPI_PIR!P72</f>
        <v>0</v>
      </c>
      <c r="Q72" s="10">
        <f>TO_RPI_RO!Q72+TO_RPI_BKFLOW!Q72+TO_RPI_PT!Q72+TO_RPI_IT!Q72+TO_RPI_PPR!Q72+TO_RPI_PIR!Q72</f>
        <v>0</v>
      </c>
      <c r="R72" s="10">
        <f>TO_RPI_RO!R72+TO_RPI_BKFLOW!R72+TO_RPI_PT!R72+TO_RPI_IT!R72+TO_RPI_PPR!R72+TO_RPI_PIR!R72</f>
        <v>0</v>
      </c>
      <c r="S72" s="10">
        <f>TO_RPI_RO!S72+TO_RPI_BKFLOW!S72+TO_RPI_PT!S72+TO_RPI_IT!S72+TO_RPI_PPR!S72+TO_RPI_PIR!S72</f>
        <v>0</v>
      </c>
      <c r="T72" s="10">
        <f>TO_RPI_RO!T72+TO_RPI_BKFLOW!T72+TO_RPI_PT!T72+TO_RPI_IT!T72+TO_RPI_PPR!T72+TO_RPI_PIR!T72</f>
        <v>0</v>
      </c>
      <c r="U72" s="10">
        <f>TO_RPI_RO!U72+TO_RPI_BKFLOW!U72+TO_RPI_PT!U72+TO_RPI_IT!U72+TO_RPI_PPR!U72+TO_RPI_PIR!U72</f>
        <v>0</v>
      </c>
      <c r="V72" s="10">
        <f>TO_RPI_RO!V72+TO_RPI_BKFLOW!V72+TO_RPI_PT!V72+TO_RPI_IT!V72+TO_RPI_PPR!V72+TO_RPI_PIR!V72</f>
        <v>0</v>
      </c>
      <c r="W72" s="10">
        <f>TO_RPI_RO!W72+TO_RPI_BKFLOW!W72+TO_RPI_PT!W72+TO_RPI_IT!W72+TO_RPI_PPR!W72+TO_RPI_PIR!W72</f>
        <v>0</v>
      </c>
      <c r="X72" s="10">
        <f>TO_RPI_RO!X72+TO_RPI_BKFLOW!X72+TO_RPI_PT!X72+TO_RPI_IT!X72+TO_RPI_PPR!X72+TO_RPI_PIR!X72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TO_RPI_RO!C73+TO_RPI_BKFLOW!C73+TO_RPI_PT!C73+TO_RPI_IT!C73+TO_RPI_PPR!C73+TO_RPI_PIR!C73</f>
        <v>0</v>
      </c>
      <c r="D73" s="10">
        <f>TO_RPI_RO!D73+TO_RPI_BKFLOW!D73+TO_RPI_PT!D73+TO_RPI_IT!D73+TO_RPI_PPR!D73+TO_RPI_PIR!D73</f>
        <v>0</v>
      </c>
      <c r="E73" s="10">
        <f>TO_RPI_RO!E73+TO_RPI_BKFLOW!E73+TO_RPI_PT!E73+TO_RPI_IT!E73+TO_RPI_PPR!E73+TO_RPI_PIR!E73</f>
        <v>0</v>
      </c>
      <c r="F73" s="10">
        <f>TO_RPI_RO!F73+TO_RPI_BKFLOW!F73+TO_RPI_PT!F73+TO_RPI_IT!F73+TO_RPI_PPR!F73+TO_RPI_PIR!F73</f>
        <v>0</v>
      </c>
      <c r="G73" s="10">
        <f>TO_RPI_RO!G73+TO_RPI_BKFLOW!G73+TO_RPI_PT!G73+TO_RPI_IT!G73+TO_RPI_PPR!G73+TO_RPI_PIR!G73</f>
        <v>0</v>
      </c>
      <c r="H73" s="10">
        <f>TO_RPI_RO!H73+TO_RPI_BKFLOW!H73+TO_RPI_PT!H73+TO_RPI_IT!H73+TO_RPI_PPR!H73+TO_RPI_PIR!H73</f>
        <v>0</v>
      </c>
      <c r="I73" s="10">
        <f>TO_RPI_RO!I73+TO_RPI_BKFLOW!I73+TO_RPI_PT!I73+TO_RPI_IT!I73+TO_RPI_PPR!I73+TO_RPI_PIR!I73</f>
        <v>0</v>
      </c>
      <c r="J73" s="10">
        <f>TO_RPI_RO!J73+TO_RPI_BKFLOW!J73+TO_RPI_PT!J73+TO_RPI_IT!J73+TO_RPI_PPR!J73+TO_RPI_PIR!J73</f>
        <v>0</v>
      </c>
      <c r="K73" s="10">
        <f>TO_RPI_RO!K73+TO_RPI_BKFLOW!K73+TO_RPI_PT!K73+TO_RPI_IT!K73+TO_RPI_PPR!K73+TO_RPI_PIR!K73</f>
        <v>0</v>
      </c>
      <c r="L73" s="10">
        <f>TO_RPI_RO!L73+TO_RPI_BKFLOW!L73+TO_RPI_PT!L73+TO_RPI_IT!L73+TO_RPI_PPR!L73+TO_RPI_PIR!L73</f>
        <v>0</v>
      </c>
      <c r="M73" s="10">
        <f>TO_RPI_RO!M73+TO_RPI_BKFLOW!M73+TO_RPI_PT!M73+TO_RPI_IT!M73+TO_RPI_PPR!M73+TO_RPI_PIR!M73</f>
        <v>0</v>
      </c>
      <c r="N73" s="10">
        <f>TO_RPI_RO!N73+TO_RPI_BKFLOW!N73+TO_RPI_PT!N73+TO_RPI_IT!N73+TO_RPI_PPR!N73+TO_RPI_PIR!N73</f>
        <v>0</v>
      </c>
      <c r="O73" s="10">
        <f>TO_RPI_RO!O73+TO_RPI_BKFLOW!O73+TO_RPI_PT!O73+TO_RPI_IT!O73+TO_RPI_PPR!O73+TO_RPI_PIR!O73</f>
        <v>0</v>
      </c>
      <c r="P73" s="10">
        <f>TO_RPI_RO!P73+TO_RPI_BKFLOW!P73+TO_RPI_PT!P73+TO_RPI_IT!P73+TO_RPI_PPR!P73+TO_RPI_PIR!P73</f>
        <v>0</v>
      </c>
      <c r="Q73" s="10">
        <f>TO_RPI_RO!Q73+TO_RPI_BKFLOW!Q73+TO_RPI_PT!Q73+TO_RPI_IT!Q73+TO_RPI_PPR!Q73+TO_RPI_PIR!Q73</f>
        <v>0</v>
      </c>
      <c r="R73" s="10">
        <f>TO_RPI_RO!R73+TO_RPI_BKFLOW!R73+TO_RPI_PT!R73+TO_RPI_IT!R73+TO_RPI_PPR!R73+TO_RPI_PIR!R73</f>
        <v>0</v>
      </c>
      <c r="S73" s="10">
        <f>TO_RPI_RO!S73+TO_RPI_BKFLOW!S73+TO_RPI_PT!S73+TO_RPI_IT!S73+TO_RPI_PPR!S73+TO_RPI_PIR!S73</f>
        <v>0</v>
      </c>
      <c r="T73" s="10">
        <f>TO_RPI_RO!T73+TO_RPI_BKFLOW!T73+TO_RPI_PT!T73+TO_RPI_IT!T73+TO_RPI_PPR!T73+TO_RPI_PIR!T73</f>
        <v>0</v>
      </c>
      <c r="U73" s="10">
        <f>TO_RPI_RO!U73+TO_RPI_BKFLOW!U73+TO_RPI_PT!U73+TO_RPI_IT!U73+TO_RPI_PPR!U73+TO_RPI_PIR!U73</f>
        <v>0</v>
      </c>
      <c r="V73" s="10">
        <f>TO_RPI_RO!V73+TO_RPI_BKFLOW!V73+TO_RPI_PT!V73+TO_RPI_IT!V73+TO_RPI_PPR!V73+TO_RPI_PIR!V73</f>
        <v>0</v>
      </c>
      <c r="W73" s="10">
        <f>TO_RPI_RO!W73+TO_RPI_BKFLOW!W73+TO_RPI_PT!W73+TO_RPI_IT!W73+TO_RPI_PPR!W73+TO_RPI_PIR!W73</f>
        <v>0</v>
      </c>
      <c r="X73" s="10">
        <f>TO_RPI_RO!X73+TO_RPI_BKFLOW!X73+TO_RPI_PT!X73+TO_RPI_IT!X73+TO_RPI_PPR!X73+TO_RPI_PIR!X73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TO_RPI_RO!C74+TO_RPI_BKFLOW!C74+TO_RPI_PT!C74+TO_RPI_IT!C74+TO_RPI_PPR!C74+TO_RPI_PIR!C74</f>
        <v>0</v>
      </c>
      <c r="D74" s="37">
        <f>TO_RPI_RO!D74+TO_RPI_BKFLOW!D74+TO_RPI_PT!D74+TO_RPI_IT!D74+TO_RPI_PPR!D74+TO_RPI_PIR!D74</f>
        <v>0</v>
      </c>
      <c r="E74" s="37">
        <f>TO_RPI_RO!E74+TO_RPI_BKFLOW!E74+TO_RPI_PT!E74+TO_RPI_IT!E74+TO_RPI_PPR!E74+TO_RPI_PIR!E74</f>
        <v>0</v>
      </c>
      <c r="F74" s="37">
        <f>TO_RPI_RO!F74+TO_RPI_BKFLOW!F74+TO_RPI_PT!F74+TO_RPI_IT!F74+TO_RPI_PPR!F74+TO_RPI_PIR!F74</f>
        <v>0</v>
      </c>
      <c r="G74" s="37">
        <f>TO_RPI_RO!G74+TO_RPI_BKFLOW!G74+TO_RPI_PT!G74+TO_RPI_IT!G74+TO_RPI_PPR!G74+TO_RPI_PIR!G74</f>
        <v>0</v>
      </c>
      <c r="H74" s="37">
        <f>TO_RPI_RO!H74+TO_RPI_BKFLOW!H74+TO_RPI_PT!H74+TO_RPI_IT!H74+TO_RPI_PPR!H74+TO_RPI_PIR!H74</f>
        <v>0</v>
      </c>
      <c r="I74" s="37">
        <f>TO_RPI_RO!I74+TO_RPI_BKFLOW!I74+TO_RPI_PT!I74+TO_RPI_IT!I74+TO_RPI_PPR!I74+TO_RPI_PIR!I74</f>
        <v>0</v>
      </c>
      <c r="J74" s="37">
        <f>TO_RPI_RO!J74+TO_RPI_BKFLOW!J74+TO_RPI_PT!J74+TO_RPI_IT!J74+TO_RPI_PPR!J74+TO_RPI_PIR!J74</f>
        <v>0</v>
      </c>
      <c r="K74" s="37">
        <f>TO_RPI_RO!K74+TO_RPI_BKFLOW!K74+TO_RPI_PT!K74+TO_RPI_IT!K74+TO_RPI_PPR!K74+TO_RPI_PIR!K74</f>
        <v>0</v>
      </c>
      <c r="L74" s="37">
        <f>TO_RPI_RO!L74+TO_RPI_BKFLOW!L74+TO_RPI_PT!L74+TO_RPI_IT!L74+TO_RPI_PPR!L74+TO_RPI_PIR!L74</f>
        <v>0</v>
      </c>
      <c r="M74" s="37">
        <f>TO_RPI_RO!M74+TO_RPI_BKFLOW!M74+TO_RPI_PT!M74+TO_RPI_IT!M74+TO_RPI_PPR!M74+TO_RPI_PIR!M74</f>
        <v>0</v>
      </c>
      <c r="N74" s="37">
        <f>TO_RPI_RO!N74+TO_RPI_BKFLOW!N74+TO_RPI_PT!N74+TO_RPI_IT!N74+TO_RPI_PPR!N74+TO_RPI_PIR!N74</f>
        <v>0</v>
      </c>
      <c r="O74" s="37">
        <f>TO_RPI_RO!O74+TO_RPI_BKFLOW!O74+TO_RPI_PT!O74+TO_RPI_IT!O74+TO_RPI_PPR!O74+TO_RPI_PIR!O74</f>
        <v>0</v>
      </c>
      <c r="P74" s="37">
        <f>TO_RPI_RO!P74+TO_RPI_BKFLOW!P74+TO_RPI_PT!P74+TO_RPI_IT!P74+TO_RPI_PPR!P74+TO_RPI_PIR!P74</f>
        <v>0</v>
      </c>
      <c r="Q74" s="37">
        <f>TO_RPI_RO!Q74+TO_RPI_BKFLOW!Q74+TO_RPI_PT!Q74+TO_RPI_IT!Q74+TO_RPI_PPR!Q74+TO_RPI_PIR!Q74</f>
        <v>0</v>
      </c>
      <c r="R74" s="37">
        <f>TO_RPI_RO!R74+TO_RPI_BKFLOW!R74+TO_RPI_PT!R74+TO_RPI_IT!R74+TO_RPI_PPR!R74+TO_RPI_PIR!R74</f>
        <v>0</v>
      </c>
      <c r="S74" s="37">
        <f>TO_RPI_RO!S74+TO_RPI_BKFLOW!S74+TO_RPI_PT!S74+TO_RPI_IT!S74+TO_RPI_PPR!S74+TO_RPI_PIR!S74</f>
        <v>0</v>
      </c>
      <c r="T74" s="37">
        <f>TO_RPI_RO!T74+TO_RPI_BKFLOW!T74+TO_RPI_PT!T74+TO_RPI_IT!T74+TO_RPI_PPR!T74+TO_RPI_PIR!T74</f>
        <v>0</v>
      </c>
      <c r="U74" s="37">
        <f>TO_RPI_RO!U74+TO_RPI_BKFLOW!U74+TO_RPI_PT!U74+TO_RPI_IT!U74+TO_RPI_PPR!U74+TO_RPI_PIR!U74</f>
        <v>0</v>
      </c>
      <c r="V74" s="37">
        <f>TO_RPI_RO!V74+TO_RPI_BKFLOW!V74+TO_RPI_PT!V74+TO_RPI_IT!V74+TO_RPI_PPR!V74+TO_RPI_PIR!V74</f>
        <v>0</v>
      </c>
      <c r="W74" s="37">
        <f>TO_RPI_RO!W74+TO_RPI_BKFLOW!W74+TO_RPI_PT!W74+TO_RPI_IT!W74+TO_RPI_PPR!W74+TO_RPI_PIR!W74</f>
        <v>0</v>
      </c>
      <c r="X74" s="37">
        <f>TO_RPI_RO!X74+TO_RPI_BKFLOW!X74+TO_RPI_PT!X74+TO_RPI_IT!X74+TO_RPI_PPR!X74+TO_RPI_PIR!X74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TO_RPI_RO!C75+TO_RPI_BKFLOW!C75+TO_RPI_PT!C75+TO_RPI_IT!C75+TO_RPI_PPR!C75+TO_RPI_PIR!C75</f>
        <v>0</v>
      </c>
      <c r="D75" s="37">
        <f>TO_RPI_RO!D75+TO_RPI_BKFLOW!D75+TO_RPI_PT!D75+TO_RPI_IT!D75+TO_RPI_PPR!D75+TO_RPI_PIR!D75</f>
        <v>0</v>
      </c>
      <c r="E75" s="37">
        <f>TO_RPI_RO!E75+TO_RPI_BKFLOW!E75+TO_RPI_PT!E75+TO_RPI_IT!E75+TO_RPI_PPR!E75+TO_RPI_PIR!E75</f>
        <v>0</v>
      </c>
      <c r="F75" s="37">
        <f>TO_RPI_RO!F75+TO_RPI_BKFLOW!F75+TO_RPI_PT!F75+TO_RPI_IT!F75+TO_RPI_PPR!F75+TO_RPI_PIR!F75</f>
        <v>0</v>
      </c>
      <c r="G75" s="37">
        <f>TO_RPI_RO!G75+TO_RPI_BKFLOW!G75+TO_RPI_PT!G75+TO_RPI_IT!G75+TO_RPI_PPR!G75+TO_RPI_PIR!G75</f>
        <v>0</v>
      </c>
      <c r="H75" s="37">
        <f>TO_RPI_RO!H75+TO_RPI_BKFLOW!H75+TO_RPI_PT!H75+TO_RPI_IT!H75+TO_RPI_PPR!H75+TO_RPI_PIR!H75</f>
        <v>0</v>
      </c>
      <c r="I75" s="37">
        <f>TO_RPI_RO!I75+TO_RPI_BKFLOW!I75+TO_RPI_PT!I75+TO_RPI_IT!I75+TO_RPI_PPR!I75+TO_RPI_PIR!I75</f>
        <v>0</v>
      </c>
      <c r="J75" s="37">
        <f>TO_RPI_RO!J75+TO_RPI_BKFLOW!J75+TO_RPI_PT!J75+TO_RPI_IT!J75+TO_RPI_PPR!J75+TO_RPI_PIR!J75</f>
        <v>0</v>
      </c>
      <c r="K75" s="37">
        <f>TO_RPI_RO!K75+TO_RPI_BKFLOW!K75+TO_RPI_PT!K75+TO_RPI_IT!K75+TO_RPI_PPR!K75+TO_RPI_PIR!K75</f>
        <v>0</v>
      </c>
      <c r="L75" s="37">
        <f>TO_RPI_RO!L75+TO_RPI_BKFLOW!L75+TO_RPI_PT!L75+TO_RPI_IT!L75+TO_RPI_PPR!L75+TO_RPI_PIR!L75</f>
        <v>0</v>
      </c>
      <c r="M75" s="37">
        <f>TO_RPI_RO!M75+TO_RPI_BKFLOW!M75+TO_RPI_PT!M75+TO_RPI_IT!M75+TO_RPI_PPR!M75+TO_RPI_PIR!M75</f>
        <v>0</v>
      </c>
      <c r="N75" s="37">
        <f>TO_RPI_RO!N75+TO_RPI_BKFLOW!N75+TO_RPI_PT!N75+TO_RPI_IT!N75+TO_RPI_PPR!N75+TO_RPI_PIR!N75</f>
        <v>0</v>
      </c>
      <c r="O75" s="37">
        <f>TO_RPI_RO!O75+TO_RPI_BKFLOW!O75+TO_RPI_PT!O75+TO_RPI_IT!O75+TO_RPI_PPR!O75+TO_RPI_PIR!O75</f>
        <v>0</v>
      </c>
      <c r="P75" s="37">
        <f>TO_RPI_RO!P75+TO_RPI_BKFLOW!P75+TO_RPI_PT!P75+TO_RPI_IT!P75+TO_RPI_PPR!P75+TO_RPI_PIR!P75</f>
        <v>0</v>
      </c>
      <c r="Q75" s="37">
        <f>TO_RPI_RO!Q75+TO_RPI_BKFLOW!Q75+TO_RPI_PT!Q75+TO_RPI_IT!Q75+TO_RPI_PPR!Q75+TO_RPI_PIR!Q75</f>
        <v>0</v>
      </c>
      <c r="R75" s="37">
        <f>TO_RPI_RO!R75+TO_RPI_BKFLOW!R75+TO_RPI_PT!R75+TO_RPI_IT!R75+TO_RPI_PPR!R75+TO_RPI_PIR!R75</f>
        <v>0</v>
      </c>
      <c r="S75" s="37">
        <f>TO_RPI_RO!S75+TO_RPI_BKFLOW!S75+TO_RPI_PT!S75+TO_RPI_IT!S75+TO_RPI_PPR!S75+TO_RPI_PIR!S75</f>
        <v>0</v>
      </c>
      <c r="T75" s="37">
        <f>TO_RPI_RO!T75+TO_RPI_BKFLOW!T75+TO_RPI_PT!T75+TO_RPI_IT!T75+TO_RPI_PPR!T75+TO_RPI_PIR!T75</f>
        <v>0</v>
      </c>
      <c r="U75" s="37">
        <f>TO_RPI_RO!U75+TO_RPI_BKFLOW!U75+TO_RPI_PT!U75+TO_RPI_IT!U75+TO_RPI_PPR!U75+TO_RPI_PIR!U75</f>
        <v>0</v>
      </c>
      <c r="V75" s="37">
        <f>TO_RPI_RO!V75+TO_RPI_BKFLOW!V75+TO_RPI_PT!V75+TO_RPI_IT!V75+TO_RPI_PPR!V75+TO_RPI_PIR!V75</f>
        <v>0</v>
      </c>
      <c r="W75" s="37">
        <f>TO_RPI_RO!W75+TO_RPI_BKFLOW!W75+TO_RPI_PT!W75+TO_RPI_IT!W75+TO_RPI_PPR!W75+TO_RPI_PIR!W75</f>
        <v>0</v>
      </c>
      <c r="X75" s="37">
        <f>TO_RPI_RO!X75+TO_RPI_BKFLOW!X75+TO_RPI_PT!X75+TO_RPI_IT!X75+TO_RPI_PPR!X75+TO_RPI_PIR!X75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TO_RPI_RO!C76+TO_RPI_BKFLOW!C76+TO_RPI_PT!C76+TO_RPI_IT!C76+TO_RPI_PPR!C76+TO_RPI_PIR!C76</f>
        <v>0</v>
      </c>
      <c r="D76" s="40">
        <f>TO_RPI_RO!D76+TO_RPI_BKFLOW!D76+TO_RPI_PT!D76+TO_RPI_IT!D76+TO_RPI_PPR!D76+TO_RPI_PIR!D76</f>
        <v>0</v>
      </c>
      <c r="E76" s="40">
        <f>TO_RPI_RO!E76+TO_RPI_BKFLOW!E76+TO_RPI_PT!E76+TO_RPI_IT!E76+TO_RPI_PPR!E76+TO_RPI_PIR!E76</f>
        <v>0</v>
      </c>
      <c r="F76" s="40">
        <f>TO_RPI_RO!F76+TO_RPI_BKFLOW!F76+TO_RPI_PT!F76+TO_RPI_IT!F76+TO_RPI_PPR!F76+TO_RPI_PIR!F76</f>
        <v>0</v>
      </c>
      <c r="G76" s="40">
        <f>TO_RPI_RO!G76+TO_RPI_BKFLOW!G76+TO_RPI_PT!G76+TO_RPI_IT!G76+TO_RPI_PPR!G76+TO_RPI_PIR!G76</f>
        <v>0</v>
      </c>
      <c r="H76" s="40">
        <f>TO_RPI_RO!H76+TO_RPI_BKFLOW!H76+TO_RPI_PT!H76+TO_RPI_IT!H76+TO_RPI_PPR!H76+TO_RPI_PIR!H76</f>
        <v>0</v>
      </c>
      <c r="I76" s="40">
        <f>TO_RPI_RO!I76+TO_RPI_BKFLOW!I76+TO_RPI_PT!I76+TO_RPI_IT!I76+TO_RPI_PPR!I76+TO_RPI_PIR!I76</f>
        <v>0</v>
      </c>
      <c r="J76" s="40">
        <f>TO_RPI_RO!J76+TO_RPI_BKFLOW!J76+TO_RPI_PT!J76+TO_RPI_IT!J76+TO_RPI_PPR!J76+TO_RPI_PIR!J76</f>
        <v>0</v>
      </c>
      <c r="K76" s="40">
        <f>TO_RPI_RO!K76+TO_RPI_BKFLOW!K76+TO_RPI_PT!K76+TO_RPI_IT!K76+TO_RPI_PPR!K76+TO_RPI_PIR!K76</f>
        <v>0</v>
      </c>
      <c r="L76" s="40">
        <f>TO_RPI_RO!L76+TO_RPI_BKFLOW!L76+TO_RPI_PT!L76+TO_RPI_IT!L76+TO_RPI_PPR!L76+TO_RPI_PIR!L76</f>
        <v>0</v>
      </c>
      <c r="M76" s="40">
        <f>TO_RPI_RO!M76+TO_RPI_BKFLOW!M76+TO_RPI_PT!M76+TO_RPI_IT!M76+TO_RPI_PPR!M76+TO_RPI_PIR!M76</f>
        <v>0</v>
      </c>
      <c r="N76" s="40">
        <f>TO_RPI_RO!N76+TO_RPI_BKFLOW!N76+TO_RPI_PT!N76+TO_RPI_IT!N76+TO_RPI_PPR!N76+TO_RPI_PIR!N76</f>
        <v>0</v>
      </c>
      <c r="O76" s="40">
        <f>TO_RPI_RO!O76+TO_RPI_BKFLOW!O76+TO_RPI_PT!O76+TO_RPI_IT!O76+TO_RPI_PPR!O76+TO_RPI_PIR!O76</f>
        <v>0</v>
      </c>
      <c r="P76" s="40">
        <f>TO_RPI_RO!P76+TO_RPI_BKFLOW!P76+TO_RPI_PT!P76+TO_RPI_IT!P76+TO_RPI_PPR!P76+TO_RPI_PIR!P76</f>
        <v>0</v>
      </c>
      <c r="Q76" s="40">
        <f>TO_RPI_RO!Q76+TO_RPI_BKFLOW!Q76+TO_RPI_PT!Q76+TO_RPI_IT!Q76+TO_RPI_PPR!Q76+TO_RPI_PIR!Q76</f>
        <v>0</v>
      </c>
      <c r="R76" s="40">
        <f>TO_RPI_RO!R76+TO_RPI_BKFLOW!R76+TO_RPI_PT!R76+TO_RPI_IT!R76+TO_RPI_PPR!R76+TO_RPI_PIR!R76</f>
        <v>0</v>
      </c>
      <c r="S76" s="40">
        <f>TO_RPI_RO!S76+TO_RPI_BKFLOW!S76+TO_RPI_PT!S76+TO_RPI_IT!S76+TO_RPI_PPR!S76+TO_RPI_PIR!S76</f>
        <v>0</v>
      </c>
      <c r="T76" s="40">
        <f>TO_RPI_RO!T76+TO_RPI_BKFLOW!T76+TO_RPI_PT!T76+TO_RPI_IT!T76+TO_RPI_PPR!T76+TO_RPI_PIR!T76</f>
        <v>0</v>
      </c>
      <c r="U76" s="40">
        <f>TO_RPI_RO!U76+TO_RPI_BKFLOW!U76+TO_RPI_PT!U76+TO_RPI_IT!U76+TO_RPI_PPR!U76+TO_RPI_PIR!U76</f>
        <v>0</v>
      </c>
      <c r="V76" s="40">
        <f>TO_RPI_RO!V76+TO_RPI_BKFLOW!V76+TO_RPI_PT!V76+TO_RPI_IT!V76+TO_RPI_PPR!V76+TO_RPI_PIR!V76</f>
        <v>0</v>
      </c>
      <c r="W76" s="40">
        <f>TO_RPI_RO!W76+TO_RPI_BKFLOW!W76+TO_RPI_PT!W76+TO_RPI_IT!W76+TO_RPI_PPR!W76+TO_RPI_PIR!W76</f>
        <v>0</v>
      </c>
      <c r="X76" s="40">
        <f>TO_RPI_RO!X76+TO_RPI_BKFLOW!X76+TO_RPI_PT!X76+TO_RPI_IT!X76+TO_RPI_PPR!X76+TO_RPI_PIR!X76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224</v>
      </c>
      <c r="B1" s="4" t="s">
        <v>295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11259.766294067065</v>
      </c>
      <c r="D2" s="31">
        <f t="shared" si="0"/>
        <v>12374.49363714531</v>
      </c>
      <c r="E2" s="31">
        <f t="shared" si="0"/>
        <v>13564.911263972483</v>
      </c>
      <c r="F2" s="31">
        <f t="shared" si="0"/>
        <v>12375.9864144454</v>
      </c>
      <c r="G2" s="31">
        <f t="shared" si="0"/>
        <v>13426.98220120378</v>
      </c>
      <c r="H2" s="31">
        <f t="shared" si="0"/>
        <v>15245.957781599313</v>
      </c>
      <c r="I2" s="31">
        <f t="shared" si="0"/>
        <v>14785.552966466033</v>
      </c>
      <c r="J2" s="31">
        <f t="shared" si="0"/>
        <v>14239.672055030094</v>
      </c>
      <c r="K2" s="31">
        <f t="shared" si="0"/>
        <v>14392.815649183147</v>
      </c>
      <c r="L2" s="31">
        <f t="shared" si="0"/>
        <v>12638.232674118655</v>
      </c>
      <c r="M2" s="31">
        <f t="shared" si="0"/>
        <v>11472.986672398969</v>
      </c>
      <c r="N2" s="31">
        <f t="shared" si="0"/>
        <v>11008.118142734307</v>
      </c>
      <c r="O2" s="31">
        <f t="shared" si="0"/>
        <v>10091.638349097164</v>
      </c>
      <c r="P2" s="31">
        <f t="shared" si="0"/>
        <v>10398.689423903697</v>
      </c>
      <c r="Q2" s="31">
        <f t="shared" si="0"/>
        <v>11979.071883061048</v>
      </c>
      <c r="R2" s="31">
        <f t="shared" si="0"/>
        <v>11844.89535683577</v>
      </c>
      <c r="S2" s="31">
        <f t="shared" si="0"/>
        <v>12517.485038693032</v>
      </c>
      <c r="T2" s="31">
        <f t="shared" si="0"/>
        <v>12789.818830610488</v>
      </c>
      <c r="U2" s="31">
        <f t="shared" si="0"/>
        <v>12939.276268271711</v>
      </c>
      <c r="V2" s="31">
        <f t="shared" si="0"/>
        <v>13721.478589853828</v>
      </c>
      <c r="W2" s="31">
        <f t="shared" si="0"/>
        <v>12025.965520206362</v>
      </c>
      <c r="X2" s="31">
        <f t="shared" ref="X2" si="1">SUM(X3,X17,X22,X25,X26,X51,X52,X71,X74,X75,X76)</f>
        <v>11411.204213241615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11259.766294067065</v>
      </c>
      <c r="D26" s="37">
        <f t="shared" si="14"/>
        <v>12374.49363714531</v>
      </c>
      <c r="E26" s="37">
        <f t="shared" si="14"/>
        <v>13564.911263972483</v>
      </c>
      <c r="F26" s="37">
        <f t="shared" si="14"/>
        <v>12375.9864144454</v>
      </c>
      <c r="G26" s="37">
        <f t="shared" si="14"/>
        <v>13426.98220120378</v>
      </c>
      <c r="H26" s="37">
        <f t="shared" si="14"/>
        <v>15245.957781599313</v>
      </c>
      <c r="I26" s="37">
        <f t="shared" si="14"/>
        <v>14785.552966466033</v>
      </c>
      <c r="J26" s="37">
        <f t="shared" si="14"/>
        <v>14239.672055030094</v>
      </c>
      <c r="K26" s="37">
        <f t="shared" si="14"/>
        <v>14392.815649183147</v>
      </c>
      <c r="L26" s="37">
        <f t="shared" si="14"/>
        <v>12638.232674118655</v>
      </c>
      <c r="M26" s="37">
        <f t="shared" si="14"/>
        <v>11472.986672398969</v>
      </c>
      <c r="N26" s="37">
        <f t="shared" si="14"/>
        <v>11008.118142734307</v>
      </c>
      <c r="O26" s="37">
        <f t="shared" si="14"/>
        <v>10091.638349097164</v>
      </c>
      <c r="P26" s="37">
        <f t="shared" si="14"/>
        <v>10398.689423903697</v>
      </c>
      <c r="Q26" s="37">
        <f t="shared" si="14"/>
        <v>11979.071883061048</v>
      </c>
      <c r="R26" s="37">
        <f t="shared" si="14"/>
        <v>11844.89535683577</v>
      </c>
      <c r="S26" s="37">
        <f t="shared" si="14"/>
        <v>12517.485038693032</v>
      </c>
      <c r="T26" s="37">
        <f t="shared" si="14"/>
        <v>12789.818830610488</v>
      </c>
      <c r="U26" s="37">
        <f t="shared" si="14"/>
        <v>12939.276268271711</v>
      </c>
      <c r="V26" s="37">
        <f t="shared" si="14"/>
        <v>13721.478589853828</v>
      </c>
      <c r="W26" s="37">
        <f t="shared" si="14"/>
        <v>12025.965520206362</v>
      </c>
      <c r="X26" s="37">
        <f t="shared" ref="X26" si="15">SUM(X27,X33)</f>
        <v>11411.204213241615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11259.766294067065</v>
      </c>
      <c r="D33" s="29">
        <f t="shared" si="18"/>
        <v>12374.49363714531</v>
      </c>
      <c r="E33" s="29">
        <f t="shared" si="18"/>
        <v>13564.911263972483</v>
      </c>
      <c r="F33" s="29">
        <f t="shared" si="18"/>
        <v>12375.9864144454</v>
      </c>
      <c r="G33" s="29">
        <f t="shared" si="18"/>
        <v>13426.98220120378</v>
      </c>
      <c r="H33" s="29">
        <f t="shared" si="18"/>
        <v>15245.957781599313</v>
      </c>
      <c r="I33" s="29">
        <f t="shared" si="18"/>
        <v>14785.552966466033</v>
      </c>
      <c r="J33" s="29">
        <f t="shared" si="18"/>
        <v>14239.672055030094</v>
      </c>
      <c r="K33" s="29">
        <f t="shared" si="18"/>
        <v>14392.815649183147</v>
      </c>
      <c r="L33" s="29">
        <f t="shared" si="18"/>
        <v>12638.232674118655</v>
      </c>
      <c r="M33" s="29">
        <f t="shared" si="18"/>
        <v>11472.986672398969</v>
      </c>
      <c r="N33" s="29">
        <f t="shared" si="18"/>
        <v>11008.118142734307</v>
      </c>
      <c r="O33" s="29">
        <f t="shared" si="18"/>
        <v>10091.638349097164</v>
      </c>
      <c r="P33" s="29">
        <f t="shared" si="18"/>
        <v>10398.689423903697</v>
      </c>
      <c r="Q33" s="29">
        <f t="shared" si="18"/>
        <v>11979.071883061048</v>
      </c>
      <c r="R33" s="29">
        <f t="shared" si="18"/>
        <v>11844.89535683577</v>
      </c>
      <c r="S33" s="29">
        <f t="shared" si="18"/>
        <v>12517.485038693032</v>
      </c>
      <c r="T33" s="29">
        <f t="shared" si="18"/>
        <v>12789.818830610488</v>
      </c>
      <c r="U33" s="29">
        <f t="shared" si="18"/>
        <v>12939.276268271711</v>
      </c>
      <c r="V33" s="29">
        <f t="shared" si="18"/>
        <v>13721.478589853828</v>
      </c>
      <c r="W33" s="29">
        <f t="shared" si="18"/>
        <v>12025.965520206362</v>
      </c>
      <c r="X33" s="29">
        <f t="shared" ref="X33" si="19">SUM(X34:X50)</f>
        <v>11411.204213241615</v>
      </c>
    </row>
    <row r="34" spans="1:24" ht="11.25" customHeight="1" x14ac:dyDescent="0.2">
      <c r="A34" s="41" t="s">
        <v>55</v>
      </c>
      <c r="B34" s="9" t="s">
        <v>56</v>
      </c>
      <c r="C34" s="10">
        <v>868.98108340498709</v>
      </c>
      <c r="D34" s="10">
        <v>995.48581255374029</v>
      </c>
      <c r="E34" s="10">
        <v>892.62682717110908</v>
      </c>
      <c r="F34" s="10">
        <v>1074.6990541702489</v>
      </c>
      <c r="G34" s="10">
        <v>1244.9484092863279</v>
      </c>
      <c r="H34" s="10">
        <v>1244.0105760963031</v>
      </c>
      <c r="I34" s="10">
        <v>1173.9500429922609</v>
      </c>
      <c r="J34" s="10">
        <v>1039.358211521926</v>
      </c>
      <c r="K34" s="10">
        <v>1152.103783319003</v>
      </c>
      <c r="L34" s="10">
        <v>1044.0221840068789</v>
      </c>
      <c r="M34" s="10">
        <v>949.73826311263963</v>
      </c>
      <c r="N34" s="10">
        <v>900.29664660361141</v>
      </c>
      <c r="O34" s="10">
        <v>804.86294067067922</v>
      </c>
      <c r="P34" s="10">
        <v>818.66053310404129</v>
      </c>
      <c r="Q34" s="10">
        <v>861.2032674118658</v>
      </c>
      <c r="R34" s="10">
        <v>843.95623387790181</v>
      </c>
      <c r="S34" s="10">
        <v>904.89587274290625</v>
      </c>
      <c r="T34" s="10">
        <v>900.52588134135851</v>
      </c>
      <c r="U34" s="10">
        <v>905.53869303525369</v>
      </c>
      <c r="V34" s="10">
        <v>968.21315563198618</v>
      </c>
      <c r="W34" s="10">
        <v>835.16113499570076</v>
      </c>
      <c r="X34" s="10">
        <v>799.96603611349951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373.94428202923473</v>
      </c>
      <c r="D36" s="10">
        <v>367.16586414445402</v>
      </c>
      <c r="E36" s="10">
        <v>388.63095442820293</v>
      </c>
      <c r="F36" s="10">
        <v>369.42536543422187</v>
      </c>
      <c r="G36" s="10">
        <v>413.48521066208082</v>
      </c>
      <c r="H36" s="10">
        <v>756.50825451418746</v>
      </c>
      <c r="I36" s="10">
        <v>778.41736887360275</v>
      </c>
      <c r="J36" s="10">
        <v>866.88030954428189</v>
      </c>
      <c r="K36" s="10">
        <v>682.92691315563195</v>
      </c>
      <c r="L36" s="10">
        <v>862.40687876182278</v>
      </c>
      <c r="M36" s="10">
        <v>655.33387790197764</v>
      </c>
      <c r="N36" s="10">
        <v>669.13043852106614</v>
      </c>
      <c r="O36" s="10">
        <v>605.89647463456572</v>
      </c>
      <c r="P36" s="10">
        <v>601.29759243336196</v>
      </c>
      <c r="Q36" s="10">
        <v>643.83680137575232</v>
      </c>
      <c r="R36" s="10">
        <v>651.88478073946681</v>
      </c>
      <c r="S36" s="10">
        <v>686.37601031814268</v>
      </c>
      <c r="T36" s="10">
        <v>709.45219260533099</v>
      </c>
      <c r="U36" s="10">
        <v>717.88856405846946</v>
      </c>
      <c r="V36" s="10">
        <v>718.34505588993966</v>
      </c>
      <c r="W36" s="10">
        <v>591.54987102321581</v>
      </c>
      <c r="X36" s="10">
        <v>564.52794496990543</v>
      </c>
    </row>
    <row r="37" spans="1:24" ht="11.25" customHeight="1" x14ac:dyDescent="0.2">
      <c r="A37" s="41" t="s">
        <v>61</v>
      </c>
      <c r="B37" s="9" t="s">
        <v>62</v>
      </c>
      <c r="C37" s="10">
        <v>2777.479191745485</v>
      </c>
      <c r="D37" s="10">
        <v>2889.6364574376612</v>
      </c>
      <c r="E37" s="10">
        <v>3776.313671539122</v>
      </c>
      <c r="F37" s="10">
        <v>3486.3977644024071</v>
      </c>
      <c r="G37" s="10">
        <v>3617.6005159071369</v>
      </c>
      <c r="H37" s="10">
        <v>4404.3831470335344</v>
      </c>
      <c r="I37" s="10">
        <v>4308.7486672398963</v>
      </c>
      <c r="J37" s="10">
        <v>3963.9608770421319</v>
      </c>
      <c r="K37" s="10">
        <v>3809.2609630266552</v>
      </c>
      <c r="L37" s="10">
        <v>3444.375924333619</v>
      </c>
      <c r="M37" s="10">
        <v>3009.576784178847</v>
      </c>
      <c r="N37" s="10">
        <v>3076.0867583834911</v>
      </c>
      <c r="O37" s="10">
        <v>2858.89011177988</v>
      </c>
      <c r="P37" s="10">
        <v>2975.2825451418739</v>
      </c>
      <c r="Q37" s="10">
        <v>3115.577042132416</v>
      </c>
      <c r="R37" s="10">
        <v>3098.9495270851248</v>
      </c>
      <c r="S37" s="10">
        <v>3538.5389509888219</v>
      </c>
      <c r="T37" s="10">
        <v>3415.2330180567501</v>
      </c>
      <c r="U37" s="10">
        <v>3515.1404127257092</v>
      </c>
      <c r="V37" s="10">
        <v>3622.025451418745</v>
      </c>
      <c r="W37" s="10">
        <v>3141.831728288907</v>
      </c>
      <c r="X37" s="10">
        <v>3055.2832330180572</v>
      </c>
    </row>
    <row r="38" spans="1:24" ht="11.25" customHeight="1" x14ac:dyDescent="0.2">
      <c r="A38" s="41" t="s">
        <v>63</v>
      </c>
      <c r="B38" s="9" t="s">
        <v>64</v>
      </c>
      <c r="C38" s="10">
        <v>4.232330180567498</v>
      </c>
      <c r="D38" s="10">
        <v>3.1742906276870162</v>
      </c>
      <c r="E38" s="10">
        <v>3.1742906276870162</v>
      </c>
      <c r="F38" s="10">
        <v>2.116165090283749</v>
      </c>
      <c r="G38" s="10">
        <v>3.1742906276870162</v>
      </c>
      <c r="H38" s="10">
        <v>1.063714531384351</v>
      </c>
      <c r="I38" s="10">
        <v>1.063714531384351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169.58297506448841</v>
      </c>
      <c r="D40" s="10">
        <v>194.86242476354249</v>
      </c>
      <c r="E40" s="10">
        <v>110.597592433362</v>
      </c>
      <c r="F40" s="10">
        <v>166.42304385210659</v>
      </c>
      <c r="G40" s="10">
        <v>186.4359415305245</v>
      </c>
      <c r="H40" s="10">
        <v>222.52312983662941</v>
      </c>
      <c r="I40" s="10">
        <v>277.28013757523638</v>
      </c>
      <c r="J40" s="10">
        <v>324.89105760963031</v>
      </c>
      <c r="K40" s="10">
        <v>371.38546861564907</v>
      </c>
      <c r="L40" s="10">
        <v>344.63508168529671</v>
      </c>
      <c r="M40" s="10">
        <v>331.15554600171959</v>
      </c>
      <c r="N40" s="10">
        <v>315.94290627687008</v>
      </c>
      <c r="O40" s="10">
        <v>294.07652622527951</v>
      </c>
      <c r="P40" s="10">
        <v>348.38693035253652</v>
      </c>
      <c r="Q40" s="10">
        <v>431.9830610490111</v>
      </c>
      <c r="R40" s="10">
        <v>469.17936371453129</v>
      </c>
      <c r="S40" s="10">
        <v>466.30111779879621</v>
      </c>
      <c r="T40" s="10">
        <v>438.84067067927771</v>
      </c>
      <c r="U40" s="10">
        <v>483.35442820292349</v>
      </c>
      <c r="V40" s="10">
        <v>598.39028374892519</v>
      </c>
      <c r="W40" s="10">
        <v>235.8409286328461</v>
      </c>
      <c r="X40" s="10">
        <v>265.14625967325878</v>
      </c>
    </row>
    <row r="41" spans="1:24" ht="11.25" customHeight="1" x14ac:dyDescent="0.2">
      <c r="A41" s="41" t="s">
        <v>69</v>
      </c>
      <c r="B41" s="9" t="s">
        <v>70</v>
      </c>
      <c r="C41" s="10">
        <v>66.953310404127251</v>
      </c>
      <c r="D41" s="10">
        <v>125.5374032674119</v>
      </c>
      <c r="E41" s="10">
        <v>55.445657781599309</v>
      </c>
      <c r="F41" s="10">
        <v>34.52278589853826</v>
      </c>
      <c r="G41" s="10">
        <v>47.076526225279437</v>
      </c>
      <c r="H41" s="10">
        <v>57.494067067927773</v>
      </c>
      <c r="I41" s="10">
        <v>22.587962166809969</v>
      </c>
      <c r="J41" s="10">
        <v>8.2184006878761817</v>
      </c>
      <c r="K41" s="10">
        <v>18.48366294067068</v>
      </c>
      <c r="L41" s="10">
        <v>12.32992261392949</v>
      </c>
      <c r="M41" s="10">
        <v>14.3731728288908</v>
      </c>
      <c r="N41" s="10">
        <v>26.685554600171969</v>
      </c>
      <c r="O41" s="10">
        <v>23.606448839208941</v>
      </c>
      <c r="P41" s="10">
        <v>5.1318142734307823</v>
      </c>
      <c r="Q41" s="10">
        <v>8.2109200343938085</v>
      </c>
      <c r="R41" s="10">
        <v>11.290025795356829</v>
      </c>
      <c r="S41" s="10">
        <v>10.26371453138435</v>
      </c>
      <c r="T41" s="10">
        <v>0.61848667239896815</v>
      </c>
      <c r="U41" s="10">
        <v>0.52562338779019779</v>
      </c>
      <c r="V41" s="10">
        <v>0.78890799656061905</v>
      </c>
      <c r="W41" s="10">
        <v>9.3637145313843498E-2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628.15279449699051</v>
      </c>
      <c r="D42" s="10">
        <v>679.17024935511608</v>
      </c>
      <c r="E42" s="10">
        <v>712.11900257953562</v>
      </c>
      <c r="F42" s="10">
        <v>488.91754084264829</v>
      </c>
      <c r="G42" s="10">
        <v>679.17024935511608</v>
      </c>
      <c r="H42" s="10">
        <v>532.21195184866724</v>
      </c>
      <c r="I42" s="10">
        <v>610.94153052450554</v>
      </c>
      <c r="J42" s="10">
        <v>640.37764402407561</v>
      </c>
      <c r="K42" s="10">
        <v>594.17291487532236</v>
      </c>
      <c r="L42" s="10">
        <v>563.70378331900258</v>
      </c>
      <c r="M42" s="10">
        <v>416.74187446259668</v>
      </c>
      <c r="N42" s="10">
        <v>282.3767841788478</v>
      </c>
      <c r="O42" s="10">
        <v>276.07841788478072</v>
      </c>
      <c r="P42" s="10">
        <v>231.98985382631119</v>
      </c>
      <c r="Q42" s="10">
        <v>293.92373172828889</v>
      </c>
      <c r="R42" s="10">
        <v>296.02321582115218</v>
      </c>
      <c r="S42" s="10">
        <v>193.14987102321581</v>
      </c>
      <c r="T42" s="10">
        <v>241.6631986242476</v>
      </c>
      <c r="U42" s="10">
        <v>202.3798796216681</v>
      </c>
      <c r="V42" s="10">
        <v>189.69982803095439</v>
      </c>
      <c r="W42" s="10">
        <v>158.02553740326741</v>
      </c>
      <c r="X42" s="10">
        <v>174.68753224419601</v>
      </c>
    </row>
    <row r="43" spans="1:24" ht="11.25" customHeight="1" x14ac:dyDescent="0.2">
      <c r="A43" s="41" t="s">
        <v>73</v>
      </c>
      <c r="B43" s="9" t="s">
        <v>74</v>
      </c>
      <c r="C43" s="10">
        <v>3942.7963886500429</v>
      </c>
      <c r="D43" s="10">
        <v>4312.5298366294064</v>
      </c>
      <c r="E43" s="10">
        <v>4815.778159931212</v>
      </c>
      <c r="F43" s="10">
        <v>4095.8249355116081</v>
      </c>
      <c r="G43" s="10">
        <v>4282.7457437661214</v>
      </c>
      <c r="H43" s="10">
        <v>4836.3189165950134</v>
      </c>
      <c r="I43" s="10">
        <v>4717.1825451418736</v>
      </c>
      <c r="J43" s="10">
        <v>4785.9940670679271</v>
      </c>
      <c r="K43" s="10">
        <v>4971.8878761822862</v>
      </c>
      <c r="L43" s="10">
        <v>4585.7217540842648</v>
      </c>
      <c r="M43" s="10">
        <v>4016.743078245916</v>
      </c>
      <c r="N43" s="10">
        <v>4005.445657781599</v>
      </c>
      <c r="O43" s="10">
        <v>3857.542992261393</v>
      </c>
      <c r="P43" s="10">
        <v>4266.0006878761824</v>
      </c>
      <c r="Q43" s="10">
        <v>5240.0150472914866</v>
      </c>
      <c r="R43" s="10">
        <v>5185.2837489251933</v>
      </c>
      <c r="S43" s="10">
        <v>5510.6309544282021</v>
      </c>
      <c r="T43" s="10">
        <v>5731.3480653482366</v>
      </c>
      <c r="U43" s="10">
        <v>5732.9697334479788</v>
      </c>
      <c r="V43" s="10">
        <v>6226.5125537403264</v>
      </c>
      <c r="W43" s="10">
        <v>5792.5935511607904</v>
      </c>
      <c r="X43" s="10">
        <v>5256.5198624247632</v>
      </c>
    </row>
    <row r="44" spans="1:24" ht="11.25" customHeight="1" x14ac:dyDescent="0.2">
      <c r="A44" s="41" t="s">
        <v>75</v>
      </c>
      <c r="B44" s="9" t="s">
        <v>76</v>
      </c>
      <c r="C44" s="10">
        <v>1382.755288048151</v>
      </c>
      <c r="D44" s="10">
        <v>1733.9925193465169</v>
      </c>
      <c r="E44" s="10">
        <v>1640.393637145314</v>
      </c>
      <c r="F44" s="10">
        <v>1507.232244196045</v>
      </c>
      <c r="G44" s="10">
        <v>1504.3374032674119</v>
      </c>
      <c r="H44" s="10">
        <v>1647.1481513327601</v>
      </c>
      <c r="I44" s="10">
        <v>1257.3134995700771</v>
      </c>
      <c r="J44" s="10">
        <v>1144.4158211521931</v>
      </c>
      <c r="K44" s="10">
        <v>1127.046947549441</v>
      </c>
      <c r="L44" s="10">
        <v>852.03972484952703</v>
      </c>
      <c r="M44" s="10">
        <v>718.05193465176262</v>
      </c>
      <c r="N44" s="10">
        <v>696.68478073946687</v>
      </c>
      <c r="O44" s="10">
        <v>528.02605331040411</v>
      </c>
      <c r="P44" s="10">
        <v>342.12588134135848</v>
      </c>
      <c r="Q44" s="10">
        <v>301.68693035253648</v>
      </c>
      <c r="R44" s="10">
        <v>289.46913155631978</v>
      </c>
      <c r="S44" s="10">
        <v>204.8840068787618</v>
      </c>
      <c r="T44" s="10">
        <v>171.006018916595</v>
      </c>
      <c r="U44" s="10">
        <v>184.58134135855539</v>
      </c>
      <c r="V44" s="10">
        <v>181.1919174548581</v>
      </c>
      <c r="W44" s="10">
        <v>143.73482373172831</v>
      </c>
      <c r="X44" s="10">
        <v>170.72880481513329</v>
      </c>
    </row>
    <row r="45" spans="1:24" ht="11.25" customHeight="1" x14ac:dyDescent="0.2">
      <c r="A45" s="41" t="s">
        <v>77</v>
      </c>
      <c r="B45" s="9" t="s">
        <v>78</v>
      </c>
      <c r="C45" s="10">
        <v>39.366552020636277</v>
      </c>
      <c r="D45" s="10">
        <v>34.565778159931213</v>
      </c>
      <c r="E45" s="10">
        <v>12.48211521926053</v>
      </c>
      <c r="F45" s="10">
        <v>12.48211521926053</v>
      </c>
      <c r="G45" s="10">
        <v>30.725107480653481</v>
      </c>
      <c r="H45" s="10">
        <v>47.847979363714529</v>
      </c>
      <c r="I45" s="10">
        <v>52.486414445399816</v>
      </c>
      <c r="J45" s="10">
        <v>41.989079965606187</v>
      </c>
      <c r="K45" s="10">
        <v>44.089595872742898</v>
      </c>
      <c r="L45" s="10">
        <v>50.388048151332761</v>
      </c>
      <c r="M45" s="10">
        <v>62.985124677558041</v>
      </c>
      <c r="N45" s="10">
        <v>90.278675838349088</v>
      </c>
      <c r="O45" s="10">
        <v>111.27368873602749</v>
      </c>
      <c r="P45" s="10">
        <v>82.930352536543424</v>
      </c>
      <c r="Q45" s="10">
        <v>110.22390369733451</v>
      </c>
      <c r="R45" s="10">
        <v>116.5224419604471</v>
      </c>
      <c r="S45" s="10">
        <v>134.36818572656921</v>
      </c>
      <c r="T45" s="10">
        <v>131.85743766122101</v>
      </c>
      <c r="U45" s="10">
        <v>138.72674118658639</v>
      </c>
      <c r="V45" s="10">
        <v>144.85184866723989</v>
      </c>
      <c r="W45" s="10">
        <v>116.3901977644024</v>
      </c>
      <c r="X45" s="10">
        <v>112.4800515907137</v>
      </c>
    </row>
    <row r="46" spans="1:24" ht="11.25" customHeight="1" x14ac:dyDescent="0.2">
      <c r="A46" s="41" t="s">
        <v>79</v>
      </c>
      <c r="B46" s="9" t="s">
        <v>80</v>
      </c>
      <c r="C46" s="10">
        <v>107.5380051590713</v>
      </c>
      <c r="D46" s="10">
        <v>146.90455717970761</v>
      </c>
      <c r="E46" s="10">
        <v>81.613671539122961</v>
      </c>
      <c r="F46" s="10">
        <v>102.7371453138435</v>
      </c>
      <c r="G46" s="10">
        <v>154.58581255374031</v>
      </c>
      <c r="H46" s="10">
        <v>82.158211521926049</v>
      </c>
      <c r="I46" s="10">
        <v>62.143852106620798</v>
      </c>
      <c r="J46" s="10">
        <v>40.309544282029243</v>
      </c>
      <c r="K46" s="10">
        <v>40.309544282029243</v>
      </c>
      <c r="L46" s="10">
        <v>0.83981083404987089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246.76122098022361</v>
      </c>
      <c r="D47" s="10">
        <v>176.66956147893379</v>
      </c>
      <c r="E47" s="10">
        <v>162.26715391229581</v>
      </c>
      <c r="F47" s="10">
        <v>195.8727429062769</v>
      </c>
      <c r="G47" s="10">
        <v>194.9125537403267</v>
      </c>
      <c r="H47" s="10">
        <v>131.8458297506449</v>
      </c>
      <c r="I47" s="10">
        <v>203.2272570937231</v>
      </c>
      <c r="J47" s="10">
        <v>134.36517626827171</v>
      </c>
      <c r="K47" s="10">
        <v>201.54772141014621</v>
      </c>
      <c r="L47" s="10">
        <v>136.04471195184871</v>
      </c>
      <c r="M47" s="10">
        <v>65.503009458297498</v>
      </c>
      <c r="N47" s="10">
        <v>45.348237317282887</v>
      </c>
      <c r="O47" s="10">
        <v>37.790197764402407</v>
      </c>
      <c r="P47" s="10">
        <v>38.630008598452278</v>
      </c>
      <c r="Q47" s="10">
        <v>51.226741186586423</v>
      </c>
      <c r="R47" s="10">
        <v>68.022355975924327</v>
      </c>
      <c r="S47" s="10">
        <v>76.420206362854685</v>
      </c>
      <c r="T47" s="10">
        <v>80.933190025795355</v>
      </c>
      <c r="U47" s="10">
        <v>85.444453998280309</v>
      </c>
      <c r="V47" s="10">
        <v>100.61006018916591</v>
      </c>
      <c r="W47" s="10">
        <v>102.9824591573517</v>
      </c>
      <c r="X47" s="10">
        <v>78.328976784178849</v>
      </c>
    </row>
    <row r="48" spans="1:24" ht="11.25" customHeight="1" x14ac:dyDescent="0.2">
      <c r="A48" s="41" t="s">
        <v>83</v>
      </c>
      <c r="B48" s="9" t="s">
        <v>84</v>
      </c>
      <c r="C48" s="10">
        <v>481.27446259673252</v>
      </c>
      <c r="D48" s="10">
        <v>464.19699054170252</v>
      </c>
      <c r="E48" s="10">
        <v>492.91822871883062</v>
      </c>
      <c r="F48" s="10">
        <v>437.02828890799663</v>
      </c>
      <c r="G48" s="10">
        <v>558.89939810834051</v>
      </c>
      <c r="H48" s="10">
        <v>729.37996560619081</v>
      </c>
      <c r="I48" s="10">
        <v>748.22906276870162</v>
      </c>
      <c r="J48" s="10">
        <v>735.93619948409287</v>
      </c>
      <c r="K48" s="10">
        <v>741.80257953568355</v>
      </c>
      <c r="L48" s="10">
        <v>612.27669819432504</v>
      </c>
      <c r="M48" s="10">
        <v>569.53877901977637</v>
      </c>
      <c r="N48" s="10">
        <v>613.8443680137575</v>
      </c>
      <c r="O48" s="10">
        <v>569.58856405846939</v>
      </c>
      <c r="P48" s="10">
        <v>550.73886500429921</v>
      </c>
      <c r="Q48" s="10">
        <v>614.66397248495275</v>
      </c>
      <c r="R48" s="10">
        <v>606.46844368013751</v>
      </c>
      <c r="S48" s="10">
        <v>690.88228718830612</v>
      </c>
      <c r="T48" s="10">
        <v>745.32398968185726</v>
      </c>
      <c r="U48" s="10">
        <v>687.03989681857263</v>
      </c>
      <c r="V48" s="10">
        <v>693.26672398968185</v>
      </c>
      <c r="W48" s="10">
        <v>629.55528804815128</v>
      </c>
      <c r="X48" s="10">
        <v>611.44978503869299</v>
      </c>
    </row>
    <row r="49" spans="1:24" ht="11.25" customHeight="1" x14ac:dyDescent="0.2">
      <c r="A49" s="41" t="s">
        <v>85</v>
      </c>
      <c r="B49" s="9" t="s">
        <v>86</v>
      </c>
      <c r="C49" s="10">
        <v>5.7609630266552019</v>
      </c>
      <c r="D49" s="10">
        <v>8.6414445399828033</v>
      </c>
      <c r="E49" s="10">
        <v>7.6812553740326726</v>
      </c>
      <c r="F49" s="10">
        <v>5.7609630266552019</v>
      </c>
      <c r="G49" s="10">
        <v>4.8007738607050729</v>
      </c>
      <c r="H49" s="10">
        <v>4.4701633705932933</v>
      </c>
      <c r="I49" s="10">
        <v>4.4701633705932933</v>
      </c>
      <c r="J49" s="10">
        <v>5.2534823731728286</v>
      </c>
      <c r="K49" s="10">
        <v>5.2720550300945828</v>
      </c>
      <c r="L49" s="10">
        <v>1.5062768701633711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164.18744625967321</v>
      </c>
      <c r="D50" s="10">
        <v>241.96044711951851</v>
      </c>
      <c r="E50" s="10">
        <v>412.86904557179707</v>
      </c>
      <c r="F50" s="10">
        <v>396.54625967325882</v>
      </c>
      <c r="G50" s="10">
        <v>504.08426483233012</v>
      </c>
      <c r="H50" s="10">
        <v>548.59372312983658</v>
      </c>
      <c r="I50" s="10">
        <v>567.51074806534814</v>
      </c>
      <c r="J50" s="10">
        <v>507.72218400687882</v>
      </c>
      <c r="K50" s="10">
        <v>632.52562338779012</v>
      </c>
      <c r="L50" s="10">
        <v>127.9418744625967</v>
      </c>
      <c r="M50" s="10">
        <v>663.24522785898534</v>
      </c>
      <c r="N50" s="10">
        <v>285.99733447979361</v>
      </c>
      <c r="O50" s="10">
        <v>124.0059329320722</v>
      </c>
      <c r="P50" s="10">
        <v>137.51435941530519</v>
      </c>
      <c r="Q50" s="10">
        <v>306.52046431642299</v>
      </c>
      <c r="R50" s="10">
        <v>207.8460877042132</v>
      </c>
      <c r="S50" s="10">
        <v>100.7738607050731</v>
      </c>
      <c r="T50" s="10">
        <v>223.01668099742051</v>
      </c>
      <c r="U50" s="10">
        <v>285.6865004299226</v>
      </c>
      <c r="V50" s="10">
        <v>277.58280309544278</v>
      </c>
      <c r="W50" s="10">
        <v>278.20636285468612</v>
      </c>
      <c r="X50" s="10">
        <v>322.08572656921751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225</v>
      </c>
      <c r="B1" s="4" t="s">
        <v>294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307.08417884780738</v>
      </c>
      <c r="D2" s="31">
        <f t="shared" si="0"/>
        <v>686.06096302665514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163.29896818572661</v>
      </c>
      <c r="I2" s="31">
        <f t="shared" si="0"/>
        <v>254.70524505588989</v>
      </c>
      <c r="J2" s="31">
        <f t="shared" si="0"/>
        <v>500.16715391229582</v>
      </c>
      <c r="K2" s="31">
        <f t="shared" si="0"/>
        <v>573.08684436801377</v>
      </c>
      <c r="L2" s="31">
        <f t="shared" si="0"/>
        <v>496.05907136715388</v>
      </c>
      <c r="M2" s="31">
        <f t="shared" si="0"/>
        <v>578.22201203783311</v>
      </c>
      <c r="N2" s="31">
        <f t="shared" si="0"/>
        <v>491.95090283748931</v>
      </c>
      <c r="O2" s="31">
        <f t="shared" si="0"/>
        <v>441.62605331040407</v>
      </c>
      <c r="P2" s="31">
        <f t="shared" si="0"/>
        <v>321.46268271711091</v>
      </c>
      <c r="Q2" s="31">
        <f t="shared" si="0"/>
        <v>505.30240756663801</v>
      </c>
      <c r="R2" s="31">
        <f t="shared" si="0"/>
        <v>387.19312123817713</v>
      </c>
      <c r="S2" s="31">
        <f t="shared" si="0"/>
        <v>43.135597592433363</v>
      </c>
      <c r="T2" s="31">
        <f t="shared" si="0"/>
        <v>67.775236457437657</v>
      </c>
      <c r="U2" s="31">
        <f t="shared" si="0"/>
        <v>67.784436801375747</v>
      </c>
      <c r="V2" s="31">
        <f t="shared" si="0"/>
        <v>51.351848667239892</v>
      </c>
      <c r="W2" s="31">
        <f t="shared" si="0"/>
        <v>34.919260533104037</v>
      </c>
      <c r="X2" s="31">
        <f t="shared" ref="X2" si="1">SUM(X3,X17,X22,X25,X26,X51,X52,X71,X74,X75,X76)</f>
        <v>27.73000859845228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307.08417884780738</v>
      </c>
      <c r="D26" s="37">
        <f t="shared" si="14"/>
        <v>686.06096302665514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163.29896818572661</v>
      </c>
      <c r="I26" s="37">
        <f t="shared" si="14"/>
        <v>254.70524505588989</v>
      </c>
      <c r="J26" s="37">
        <f t="shared" si="14"/>
        <v>500.16715391229582</v>
      </c>
      <c r="K26" s="37">
        <f t="shared" si="14"/>
        <v>573.08684436801377</v>
      </c>
      <c r="L26" s="37">
        <f t="shared" si="14"/>
        <v>496.05907136715388</v>
      </c>
      <c r="M26" s="37">
        <f t="shared" si="14"/>
        <v>578.22201203783311</v>
      </c>
      <c r="N26" s="37">
        <f t="shared" si="14"/>
        <v>491.95090283748931</v>
      </c>
      <c r="O26" s="37">
        <f t="shared" si="14"/>
        <v>441.62605331040407</v>
      </c>
      <c r="P26" s="37">
        <f t="shared" si="14"/>
        <v>321.46268271711091</v>
      </c>
      <c r="Q26" s="37">
        <f t="shared" si="14"/>
        <v>505.30240756663801</v>
      </c>
      <c r="R26" s="37">
        <f t="shared" si="14"/>
        <v>387.19312123817713</v>
      </c>
      <c r="S26" s="37">
        <f t="shared" si="14"/>
        <v>43.135597592433363</v>
      </c>
      <c r="T26" s="37">
        <f t="shared" si="14"/>
        <v>67.775236457437657</v>
      </c>
      <c r="U26" s="37">
        <f t="shared" si="14"/>
        <v>67.784436801375747</v>
      </c>
      <c r="V26" s="37">
        <f t="shared" si="14"/>
        <v>51.351848667239892</v>
      </c>
      <c r="W26" s="37">
        <f t="shared" si="14"/>
        <v>34.919260533104037</v>
      </c>
      <c r="X26" s="37">
        <f t="shared" ref="X26" si="15">SUM(X27,X33)</f>
        <v>27.73000859845228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307.08417884780738</v>
      </c>
      <c r="D27" s="29">
        <f t="shared" si="16"/>
        <v>686.06096302665514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163.29896818572661</v>
      </c>
      <c r="I27" s="29">
        <f t="shared" si="16"/>
        <v>254.70524505588989</v>
      </c>
      <c r="J27" s="29">
        <f t="shared" si="16"/>
        <v>500.16715391229582</v>
      </c>
      <c r="K27" s="29">
        <f t="shared" si="16"/>
        <v>573.08684436801377</v>
      </c>
      <c r="L27" s="29">
        <f t="shared" si="16"/>
        <v>496.05907136715388</v>
      </c>
      <c r="M27" s="29">
        <f t="shared" si="16"/>
        <v>578.22201203783311</v>
      </c>
      <c r="N27" s="29">
        <f t="shared" si="16"/>
        <v>491.95090283748931</v>
      </c>
      <c r="O27" s="29">
        <f t="shared" si="16"/>
        <v>441.62605331040407</v>
      </c>
      <c r="P27" s="29">
        <f t="shared" si="16"/>
        <v>321.46268271711091</v>
      </c>
      <c r="Q27" s="29">
        <f t="shared" si="16"/>
        <v>505.30240756663801</v>
      </c>
      <c r="R27" s="29">
        <f t="shared" si="16"/>
        <v>387.19312123817713</v>
      </c>
      <c r="S27" s="29">
        <f t="shared" si="16"/>
        <v>43.135597592433363</v>
      </c>
      <c r="T27" s="29">
        <f t="shared" si="16"/>
        <v>67.775236457437657</v>
      </c>
      <c r="U27" s="29">
        <f t="shared" si="16"/>
        <v>67.784436801375747</v>
      </c>
      <c r="V27" s="29">
        <f t="shared" si="16"/>
        <v>51.351848667239892</v>
      </c>
      <c r="W27" s="29">
        <f t="shared" si="16"/>
        <v>34.919260533104037</v>
      </c>
      <c r="X27" s="29">
        <f t="shared" ref="X27" si="17">SUM(X28:X32)</f>
        <v>27.73000859845228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307.08417884780738</v>
      </c>
      <c r="D30" s="10">
        <v>686.06096302665514</v>
      </c>
      <c r="E30" s="10">
        <v>0</v>
      </c>
      <c r="F30" s="10">
        <v>0</v>
      </c>
      <c r="G30" s="10">
        <v>0</v>
      </c>
      <c r="H30" s="10">
        <v>163.29896818572661</v>
      </c>
      <c r="I30" s="10">
        <v>254.70524505588989</v>
      </c>
      <c r="J30" s="10">
        <v>500.16715391229582</v>
      </c>
      <c r="K30" s="10">
        <v>573.08684436801377</v>
      </c>
      <c r="L30" s="10">
        <v>496.05907136715388</v>
      </c>
      <c r="M30" s="10">
        <v>578.22201203783311</v>
      </c>
      <c r="N30" s="10">
        <v>491.95090283748931</v>
      </c>
      <c r="O30" s="10">
        <v>441.62605331040407</v>
      </c>
      <c r="P30" s="10">
        <v>321.46268271711091</v>
      </c>
      <c r="Q30" s="10">
        <v>505.30240756663801</v>
      </c>
      <c r="R30" s="10">
        <v>387.19312123817713</v>
      </c>
      <c r="S30" s="10">
        <v>43.135597592433363</v>
      </c>
      <c r="T30" s="10">
        <v>67.775236457437657</v>
      </c>
      <c r="U30" s="10">
        <v>67.784436801375747</v>
      </c>
      <c r="V30" s="10">
        <v>51.351848667239892</v>
      </c>
      <c r="W30" s="10">
        <v>34.919260533104037</v>
      </c>
      <c r="X30" s="10">
        <v>27.73000859845228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214</v>
      </c>
      <c r="B1" s="4" t="s">
        <v>293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215</v>
      </c>
      <c r="B1" s="4" t="s">
        <v>292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226</v>
      </c>
      <c r="B1" s="4" t="s">
        <v>291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169.73344797936369</v>
      </c>
      <c r="D2" s="31">
        <f t="shared" si="0"/>
        <v>56.131384350816852</v>
      </c>
      <c r="E2" s="31">
        <f t="shared" si="0"/>
        <v>130.15623387790197</v>
      </c>
      <c r="F2" s="31">
        <f t="shared" si="0"/>
        <v>146.438950988822</v>
      </c>
      <c r="G2" s="31">
        <f t="shared" si="0"/>
        <v>220.10128976784173</v>
      </c>
      <c r="H2" s="31">
        <f t="shared" si="0"/>
        <v>116.51375752364576</v>
      </c>
      <c r="I2" s="31">
        <f t="shared" si="0"/>
        <v>89.075322441960452</v>
      </c>
      <c r="J2" s="31">
        <f t="shared" si="0"/>
        <v>53.638263112639713</v>
      </c>
      <c r="K2" s="31">
        <f t="shared" si="0"/>
        <v>27.133963886500432</v>
      </c>
      <c r="L2" s="31">
        <f t="shared" si="0"/>
        <v>18.325279449699057</v>
      </c>
      <c r="M2" s="31">
        <f t="shared" si="0"/>
        <v>8.2998280309544263</v>
      </c>
      <c r="N2" s="31">
        <f t="shared" si="0"/>
        <v>2.1707652622527944</v>
      </c>
      <c r="O2" s="31">
        <f t="shared" si="0"/>
        <v>3.3498710232158211</v>
      </c>
      <c r="P2" s="31">
        <f t="shared" si="0"/>
        <v>13.415563198624247</v>
      </c>
      <c r="Q2" s="31">
        <f t="shared" si="0"/>
        <v>4.7251074806534827</v>
      </c>
      <c r="R2" s="31">
        <f t="shared" si="0"/>
        <v>7.0877042132416168</v>
      </c>
      <c r="S2" s="31">
        <f t="shared" si="0"/>
        <v>7.0877042132416168</v>
      </c>
      <c r="T2" s="31">
        <f t="shared" si="0"/>
        <v>8.658469475494412</v>
      </c>
      <c r="U2" s="31">
        <f t="shared" si="0"/>
        <v>15.431212381771278</v>
      </c>
      <c r="V2" s="31">
        <f t="shared" si="0"/>
        <v>27.131470335339632</v>
      </c>
      <c r="W2" s="31">
        <f t="shared" si="0"/>
        <v>33.463198624247632</v>
      </c>
      <c r="X2" s="31">
        <f t="shared" ref="X2" si="1">SUM(X3,X17,X22,X25,X26,X51,X52,X71,X74,X75,X76)</f>
        <v>30.716079105760954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169.73344797936369</v>
      </c>
      <c r="D26" s="37">
        <f t="shared" si="14"/>
        <v>56.131384350816852</v>
      </c>
      <c r="E26" s="37">
        <f t="shared" si="14"/>
        <v>130.15623387790197</v>
      </c>
      <c r="F26" s="37">
        <f t="shared" si="14"/>
        <v>146.438950988822</v>
      </c>
      <c r="G26" s="37">
        <f t="shared" si="14"/>
        <v>220.10128976784173</v>
      </c>
      <c r="H26" s="37">
        <f t="shared" si="14"/>
        <v>116.51375752364576</v>
      </c>
      <c r="I26" s="37">
        <f t="shared" si="14"/>
        <v>89.075322441960452</v>
      </c>
      <c r="J26" s="37">
        <f t="shared" si="14"/>
        <v>53.638263112639713</v>
      </c>
      <c r="K26" s="37">
        <f t="shared" si="14"/>
        <v>27.133963886500432</v>
      </c>
      <c r="L26" s="37">
        <f t="shared" si="14"/>
        <v>18.325279449699057</v>
      </c>
      <c r="M26" s="37">
        <f t="shared" si="14"/>
        <v>8.2998280309544263</v>
      </c>
      <c r="N26" s="37">
        <f t="shared" si="14"/>
        <v>2.1707652622527944</v>
      </c>
      <c r="O26" s="37">
        <f t="shared" si="14"/>
        <v>3.3498710232158211</v>
      </c>
      <c r="P26" s="37">
        <f t="shared" si="14"/>
        <v>13.415563198624247</v>
      </c>
      <c r="Q26" s="37">
        <f t="shared" si="14"/>
        <v>4.7251074806534827</v>
      </c>
      <c r="R26" s="37">
        <f t="shared" si="14"/>
        <v>7.0877042132416168</v>
      </c>
      <c r="S26" s="37">
        <f t="shared" si="14"/>
        <v>7.0877042132416168</v>
      </c>
      <c r="T26" s="37">
        <f t="shared" si="14"/>
        <v>8.658469475494412</v>
      </c>
      <c r="U26" s="37">
        <f t="shared" si="14"/>
        <v>15.431212381771278</v>
      </c>
      <c r="V26" s="37">
        <f t="shared" si="14"/>
        <v>27.131470335339632</v>
      </c>
      <c r="W26" s="37">
        <f t="shared" si="14"/>
        <v>33.463198624247632</v>
      </c>
      <c r="X26" s="37">
        <f t="shared" ref="X26" si="15">SUM(X27,X33)</f>
        <v>30.716079105760954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169.73344797936369</v>
      </c>
      <c r="D27" s="29">
        <f t="shared" si="16"/>
        <v>56.131384350816852</v>
      </c>
      <c r="E27" s="29">
        <f t="shared" si="16"/>
        <v>130.15623387790197</v>
      </c>
      <c r="F27" s="29">
        <f t="shared" si="16"/>
        <v>146.438950988822</v>
      </c>
      <c r="G27" s="29">
        <f t="shared" si="16"/>
        <v>220.10128976784173</v>
      </c>
      <c r="H27" s="29">
        <f t="shared" si="16"/>
        <v>116.51375752364576</v>
      </c>
      <c r="I27" s="29">
        <f t="shared" si="16"/>
        <v>89.075322441960452</v>
      </c>
      <c r="J27" s="29">
        <f t="shared" si="16"/>
        <v>53.638263112639713</v>
      </c>
      <c r="K27" s="29">
        <f t="shared" si="16"/>
        <v>27.133963886500432</v>
      </c>
      <c r="L27" s="29">
        <f t="shared" si="16"/>
        <v>18.325279449699057</v>
      </c>
      <c r="M27" s="29">
        <f t="shared" si="16"/>
        <v>8.2998280309544263</v>
      </c>
      <c r="N27" s="29">
        <f t="shared" si="16"/>
        <v>2.1707652622527944</v>
      </c>
      <c r="O27" s="29">
        <f t="shared" si="16"/>
        <v>3.3498710232158211</v>
      </c>
      <c r="P27" s="29">
        <f t="shared" si="16"/>
        <v>13.415563198624247</v>
      </c>
      <c r="Q27" s="29">
        <f t="shared" si="16"/>
        <v>4.7251074806534827</v>
      </c>
      <c r="R27" s="29">
        <f t="shared" si="16"/>
        <v>7.0877042132416168</v>
      </c>
      <c r="S27" s="29">
        <f t="shared" si="16"/>
        <v>7.0877042132416168</v>
      </c>
      <c r="T27" s="29">
        <f t="shared" si="16"/>
        <v>8.658469475494412</v>
      </c>
      <c r="U27" s="29">
        <f t="shared" si="16"/>
        <v>15.431212381771278</v>
      </c>
      <c r="V27" s="29">
        <f t="shared" si="16"/>
        <v>27.131470335339632</v>
      </c>
      <c r="W27" s="29">
        <f t="shared" si="16"/>
        <v>33.463198624247632</v>
      </c>
      <c r="X27" s="29">
        <f t="shared" ref="X27" si="17">SUM(X28:X32)</f>
        <v>30.716079105760954</v>
      </c>
    </row>
    <row r="28" spans="1:24" ht="11.25" customHeight="1" x14ac:dyDescent="0.2">
      <c r="A28" s="41" t="s">
        <v>45</v>
      </c>
      <c r="B28" s="9" t="s">
        <v>46</v>
      </c>
      <c r="C28" s="10">
        <v>169.73344797936369</v>
      </c>
      <c r="D28" s="10">
        <v>56.131384350816852</v>
      </c>
      <c r="E28" s="10">
        <v>72.950128976784171</v>
      </c>
      <c r="F28" s="10">
        <v>108.30541702493549</v>
      </c>
      <c r="G28" s="10">
        <v>200.0429922613929</v>
      </c>
      <c r="H28" s="10">
        <v>109.356233877902</v>
      </c>
      <c r="I28" s="10">
        <v>83.111177987962165</v>
      </c>
      <c r="J28" s="10">
        <v>5.9378331900257946</v>
      </c>
      <c r="K28" s="10">
        <v>12.86397248495271</v>
      </c>
      <c r="L28" s="10">
        <v>2.968615649183147</v>
      </c>
      <c r="M28" s="10">
        <v>5.9372312983662932</v>
      </c>
      <c r="N28" s="10">
        <v>0.9895098882201202</v>
      </c>
      <c r="O28" s="10">
        <v>0.9872742906276869</v>
      </c>
      <c r="P28" s="10">
        <v>9.871711092003439</v>
      </c>
      <c r="Q28" s="10">
        <v>0</v>
      </c>
      <c r="R28" s="10">
        <v>0</v>
      </c>
      <c r="S28" s="10">
        <v>0</v>
      </c>
      <c r="T28" s="10">
        <v>1.941616509028375</v>
      </c>
      <c r="U28" s="10">
        <v>2.1853826311263971</v>
      </c>
      <c r="V28" s="10">
        <v>2.0018056749785038</v>
      </c>
      <c r="W28" s="10">
        <v>1.8540842648323299</v>
      </c>
      <c r="X28" s="10">
        <v>1.548065348237317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57.206104901117797</v>
      </c>
      <c r="F29" s="10">
        <v>38.133533963886499</v>
      </c>
      <c r="G29" s="10">
        <v>20.058297506448842</v>
      </c>
      <c r="H29" s="10">
        <v>7.1575236457437663</v>
      </c>
      <c r="I29" s="10">
        <v>5.96414445399828</v>
      </c>
      <c r="J29" s="10">
        <v>47.700429922613921</v>
      </c>
      <c r="K29" s="10">
        <v>14.26999140154772</v>
      </c>
      <c r="L29" s="10">
        <v>15.356663800515911</v>
      </c>
      <c r="M29" s="10">
        <v>2.3625967325881341</v>
      </c>
      <c r="N29" s="10">
        <v>1.1812553740326741</v>
      </c>
      <c r="O29" s="10">
        <v>2.3625967325881341</v>
      </c>
      <c r="P29" s="10">
        <v>3.543852106620808</v>
      </c>
      <c r="Q29" s="10">
        <v>4.7251074806534827</v>
      </c>
      <c r="R29" s="10">
        <v>7.0877042132416168</v>
      </c>
      <c r="S29" s="10">
        <v>7.0877042132416168</v>
      </c>
      <c r="T29" s="10">
        <v>6.7168529664660364</v>
      </c>
      <c r="U29" s="10">
        <v>13.24582975064488</v>
      </c>
      <c r="V29" s="10">
        <v>25.129664660361129</v>
      </c>
      <c r="W29" s="10">
        <v>31.609114359415301</v>
      </c>
      <c r="X29" s="10">
        <v>29.168013757523639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227</v>
      </c>
      <c r="B1" s="4" t="s">
        <v>290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159.74376612209801</v>
      </c>
      <c r="I2" s="31">
        <f t="shared" si="0"/>
        <v>256.80395528804809</v>
      </c>
      <c r="J2" s="31">
        <f t="shared" si="0"/>
        <v>506.75803955288046</v>
      </c>
      <c r="K2" s="31">
        <f t="shared" si="0"/>
        <v>579.06423043852101</v>
      </c>
      <c r="L2" s="31">
        <f t="shared" si="0"/>
        <v>503.18073946689594</v>
      </c>
      <c r="M2" s="31">
        <f t="shared" si="0"/>
        <v>584.71676698194335</v>
      </c>
      <c r="N2" s="31">
        <f t="shared" si="0"/>
        <v>494.77523645743764</v>
      </c>
      <c r="O2" s="31">
        <f t="shared" si="0"/>
        <v>448.16766981943249</v>
      </c>
      <c r="P2" s="31">
        <f t="shared" si="0"/>
        <v>326.78271711092003</v>
      </c>
      <c r="Q2" s="31">
        <f t="shared" si="0"/>
        <v>507.85348237317277</v>
      </c>
      <c r="R2" s="31">
        <f t="shared" si="0"/>
        <v>388.67601031814269</v>
      </c>
      <c r="S2" s="31">
        <f t="shared" si="0"/>
        <v>46.688048151332765</v>
      </c>
      <c r="T2" s="31">
        <f t="shared" si="0"/>
        <v>75.283404987102301</v>
      </c>
      <c r="U2" s="31">
        <f t="shared" si="0"/>
        <v>75.033361994840931</v>
      </c>
      <c r="V2" s="31">
        <f t="shared" si="0"/>
        <v>55.787188306104909</v>
      </c>
      <c r="W2" s="31">
        <f t="shared" si="0"/>
        <v>38.954514187446257</v>
      </c>
      <c r="X2" s="31">
        <f t="shared" ref="X2" si="1">SUM(X3,X17,X22,X25,X26,X51,X52,X71,X74,X75,X76)</f>
        <v>31.043852106620811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159.74376612209801</v>
      </c>
      <c r="I26" s="37">
        <f t="shared" si="14"/>
        <v>256.80395528804809</v>
      </c>
      <c r="J26" s="37">
        <f t="shared" si="14"/>
        <v>506.75803955288046</v>
      </c>
      <c r="K26" s="37">
        <f t="shared" si="14"/>
        <v>579.06423043852101</v>
      </c>
      <c r="L26" s="37">
        <f t="shared" si="14"/>
        <v>503.18073946689594</v>
      </c>
      <c r="M26" s="37">
        <f t="shared" si="14"/>
        <v>584.71676698194335</v>
      </c>
      <c r="N26" s="37">
        <f t="shared" si="14"/>
        <v>494.77523645743764</v>
      </c>
      <c r="O26" s="37">
        <f t="shared" si="14"/>
        <v>448.16766981943249</v>
      </c>
      <c r="P26" s="37">
        <f t="shared" si="14"/>
        <v>326.78271711092003</v>
      </c>
      <c r="Q26" s="37">
        <f t="shared" si="14"/>
        <v>507.85348237317277</v>
      </c>
      <c r="R26" s="37">
        <f t="shared" si="14"/>
        <v>388.67601031814269</v>
      </c>
      <c r="S26" s="37">
        <f t="shared" si="14"/>
        <v>46.688048151332765</v>
      </c>
      <c r="T26" s="37">
        <f t="shared" si="14"/>
        <v>75.283404987102301</v>
      </c>
      <c r="U26" s="37">
        <f t="shared" si="14"/>
        <v>75.033361994840931</v>
      </c>
      <c r="V26" s="37">
        <f t="shared" si="14"/>
        <v>55.787188306104909</v>
      </c>
      <c r="W26" s="37">
        <f t="shared" si="14"/>
        <v>38.954514187446257</v>
      </c>
      <c r="X26" s="37">
        <f t="shared" ref="X26" si="15">SUM(X27,X33)</f>
        <v>31.043852106620811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159.74376612209801</v>
      </c>
      <c r="I33" s="29">
        <f t="shared" si="18"/>
        <v>256.80395528804809</v>
      </c>
      <c r="J33" s="29">
        <f t="shared" si="18"/>
        <v>506.75803955288046</v>
      </c>
      <c r="K33" s="29">
        <f t="shared" si="18"/>
        <v>579.06423043852101</v>
      </c>
      <c r="L33" s="29">
        <f t="shared" si="18"/>
        <v>503.18073946689594</v>
      </c>
      <c r="M33" s="29">
        <f t="shared" si="18"/>
        <v>584.71676698194335</v>
      </c>
      <c r="N33" s="29">
        <f t="shared" si="18"/>
        <v>494.77523645743764</v>
      </c>
      <c r="O33" s="29">
        <f t="shared" si="18"/>
        <v>448.16766981943249</v>
      </c>
      <c r="P33" s="29">
        <f t="shared" si="18"/>
        <v>326.78271711092003</v>
      </c>
      <c r="Q33" s="29">
        <f t="shared" si="18"/>
        <v>507.85348237317277</v>
      </c>
      <c r="R33" s="29">
        <f t="shared" si="18"/>
        <v>388.67601031814269</v>
      </c>
      <c r="S33" s="29">
        <f t="shared" si="18"/>
        <v>46.688048151332765</v>
      </c>
      <c r="T33" s="29">
        <f t="shared" si="18"/>
        <v>75.283404987102301</v>
      </c>
      <c r="U33" s="29">
        <f t="shared" si="18"/>
        <v>75.033361994840931</v>
      </c>
      <c r="V33" s="29">
        <f t="shared" si="18"/>
        <v>55.787188306104909</v>
      </c>
      <c r="W33" s="29">
        <f t="shared" si="18"/>
        <v>38.954514187446257</v>
      </c>
      <c r="X33" s="29">
        <f t="shared" ref="X33" si="19">SUM(X34:X50)</f>
        <v>31.043852106620811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11.49802235597592</v>
      </c>
      <c r="J36" s="10">
        <v>22.99415305245056</v>
      </c>
      <c r="K36" s="10">
        <v>21.844453998280311</v>
      </c>
      <c r="L36" s="10">
        <v>27.596990541702489</v>
      </c>
      <c r="M36" s="10">
        <v>31.042132416165089</v>
      </c>
      <c r="N36" s="10">
        <v>35.640928632846077</v>
      </c>
      <c r="O36" s="10">
        <v>85.078417884780734</v>
      </c>
      <c r="P36" s="10">
        <v>68.982545141874468</v>
      </c>
      <c r="Q36" s="10">
        <v>31.042132416165089</v>
      </c>
      <c r="R36" s="10">
        <v>66.683061049011172</v>
      </c>
      <c r="S36" s="10">
        <v>29.89243336199484</v>
      </c>
      <c r="T36" s="10">
        <v>29.894239036973339</v>
      </c>
      <c r="U36" s="10">
        <v>37.942648323301803</v>
      </c>
      <c r="V36" s="10">
        <v>35.643164230438522</v>
      </c>
      <c r="W36" s="10">
        <v>29.894067067927772</v>
      </c>
      <c r="X36" s="10">
        <v>31.043852106620811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109.1480653482373</v>
      </c>
      <c r="J37" s="10">
        <v>177.38177128116939</v>
      </c>
      <c r="K37" s="10">
        <v>119.88641444539979</v>
      </c>
      <c r="L37" s="10">
        <v>24.936629406706789</v>
      </c>
      <c r="M37" s="10">
        <v>24.94127257093723</v>
      </c>
      <c r="N37" s="10">
        <v>6.2353396388650033</v>
      </c>
      <c r="O37" s="10">
        <v>4.1568357695614786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5.6613929492691311</v>
      </c>
      <c r="L40" s="10">
        <v>15.34333619948409</v>
      </c>
      <c r="M40" s="10">
        <v>15.32037833190026</v>
      </c>
      <c r="N40" s="10">
        <v>4.6122957867583834</v>
      </c>
      <c r="O40" s="10">
        <v>0</v>
      </c>
      <c r="P40" s="10">
        <v>0</v>
      </c>
      <c r="Q40" s="10">
        <v>1.16122098022356</v>
      </c>
      <c r="R40" s="10">
        <v>2.34591573516767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27.737145313843509</v>
      </c>
      <c r="K41" s="10">
        <v>27.72553740326741</v>
      </c>
      <c r="L41" s="10">
        <v>0</v>
      </c>
      <c r="M41" s="10">
        <v>0</v>
      </c>
      <c r="N41" s="10">
        <v>21.553740326741181</v>
      </c>
      <c r="O41" s="10">
        <v>22.58013757523646</v>
      </c>
      <c r="P41" s="10">
        <v>4.1055030094582969</v>
      </c>
      <c r="Q41" s="10">
        <v>7.184608770421324</v>
      </c>
      <c r="R41" s="10">
        <v>8.2109200343938085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5.2490111779879616</v>
      </c>
      <c r="K42" s="10">
        <v>68.235425623387783</v>
      </c>
      <c r="L42" s="10">
        <v>239.3379191745486</v>
      </c>
      <c r="M42" s="10">
        <v>256.13353396388652</v>
      </c>
      <c r="N42" s="10">
        <v>212.04496990541699</v>
      </c>
      <c r="O42" s="10">
        <v>205.74660361134991</v>
      </c>
      <c r="P42" s="10">
        <v>164.80722269991401</v>
      </c>
      <c r="Q42" s="10">
        <v>231.98985382631119</v>
      </c>
      <c r="R42" s="10">
        <v>181.60292347377469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48.270765262252787</v>
      </c>
      <c r="J43" s="10">
        <v>14.378503869303531</v>
      </c>
      <c r="K43" s="10">
        <v>10.27033533963886</v>
      </c>
      <c r="L43" s="10">
        <v>38.000343938091142</v>
      </c>
      <c r="M43" s="10">
        <v>148.92037833190031</v>
      </c>
      <c r="N43" s="10">
        <v>115.0282029234738</v>
      </c>
      <c r="O43" s="10">
        <v>32.433361994840922</v>
      </c>
      <c r="P43" s="10">
        <v>0</v>
      </c>
      <c r="Q43" s="10">
        <v>50.677128116938952</v>
      </c>
      <c r="R43" s="10">
        <v>2.0270851246775581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27.98314703353396</v>
      </c>
      <c r="J44" s="10">
        <v>54.036457437661213</v>
      </c>
      <c r="K44" s="10">
        <v>85.879449699054163</v>
      </c>
      <c r="L44" s="10">
        <v>83.949527085124672</v>
      </c>
      <c r="M44" s="10">
        <v>64.850214961306961</v>
      </c>
      <c r="N44" s="10">
        <v>96.493723129836624</v>
      </c>
      <c r="O44" s="10">
        <v>76.103439380911425</v>
      </c>
      <c r="P44" s="10">
        <v>65.793465176268271</v>
      </c>
      <c r="Q44" s="10">
        <v>80.825795356835769</v>
      </c>
      <c r="R44" s="10">
        <v>109.9607050730868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3.2783319002579541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159.74376612209801</v>
      </c>
      <c r="I50" s="10">
        <v>59.903955288048152</v>
      </c>
      <c r="J50" s="10">
        <v>204.98099742046429</v>
      </c>
      <c r="K50" s="10">
        <v>239.5612209802236</v>
      </c>
      <c r="L50" s="10">
        <v>74.015993121238182</v>
      </c>
      <c r="M50" s="10">
        <v>43.508856405846942</v>
      </c>
      <c r="N50" s="10">
        <v>3.1660361134995698</v>
      </c>
      <c r="O50" s="10">
        <v>22.068873602751498</v>
      </c>
      <c r="P50" s="10">
        <v>23.093981083404991</v>
      </c>
      <c r="Q50" s="10">
        <v>104.97274290627691</v>
      </c>
      <c r="R50" s="10">
        <v>17.845399828030949</v>
      </c>
      <c r="S50" s="10">
        <v>16.795614789337922</v>
      </c>
      <c r="T50" s="10">
        <v>45.389165950128969</v>
      </c>
      <c r="U50" s="10">
        <v>37.09071367153912</v>
      </c>
      <c r="V50" s="10">
        <v>16.86569217540843</v>
      </c>
      <c r="W50" s="10">
        <v>9.0604471195184857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159</v>
      </c>
      <c r="B1" s="4" t="s">
        <v>289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161</v>
      </c>
      <c r="B1" s="4" t="s">
        <v>288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166</v>
      </c>
      <c r="B1" s="4" t="s">
        <v>287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228</v>
      </c>
      <c r="B1" s="4" t="s">
        <v>286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219</v>
      </c>
      <c r="B1" s="4" t="s">
        <v>285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40.431814273430781</v>
      </c>
      <c r="K2" s="31">
        <f t="shared" si="0"/>
        <v>49.221324161650898</v>
      </c>
      <c r="L2" s="31">
        <f t="shared" si="0"/>
        <v>40.579879621668098</v>
      </c>
      <c r="M2" s="31">
        <f t="shared" si="0"/>
        <v>114.23998280309543</v>
      </c>
      <c r="N2" s="31">
        <f t="shared" si="0"/>
        <v>186.4669819432502</v>
      </c>
      <c r="O2" s="31">
        <f t="shared" si="0"/>
        <v>143.16423043852106</v>
      </c>
      <c r="P2" s="31">
        <f t="shared" si="0"/>
        <v>152.37411865864144</v>
      </c>
      <c r="Q2" s="31">
        <f t="shared" si="0"/>
        <v>132.13912295786758</v>
      </c>
      <c r="R2" s="31">
        <f t="shared" si="0"/>
        <v>157.25614789337919</v>
      </c>
      <c r="S2" s="31">
        <f t="shared" si="0"/>
        <v>245.65778159931205</v>
      </c>
      <c r="T2" s="31">
        <f t="shared" si="0"/>
        <v>273.09896818572656</v>
      </c>
      <c r="U2" s="31">
        <f t="shared" si="0"/>
        <v>292.12080825451415</v>
      </c>
      <c r="V2" s="31">
        <f t="shared" si="0"/>
        <v>368.23912295786761</v>
      </c>
      <c r="W2" s="31">
        <f t="shared" si="0"/>
        <v>430.66792777300077</v>
      </c>
      <c r="X2" s="31">
        <f t="shared" ref="X2" si="1">SUM(X3,X17,X22,X25,X26,X51,X52,X71,X74,X75,X76)</f>
        <v>399.69286328460868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40.431814273430781</v>
      </c>
      <c r="K52" s="37">
        <f t="shared" si="20"/>
        <v>49.221324161650898</v>
      </c>
      <c r="L52" s="37">
        <f t="shared" si="20"/>
        <v>40.579879621668098</v>
      </c>
      <c r="M52" s="37">
        <f t="shared" si="20"/>
        <v>114.23998280309543</v>
      </c>
      <c r="N52" s="37">
        <f t="shared" si="20"/>
        <v>186.4669819432502</v>
      </c>
      <c r="O52" s="37">
        <f t="shared" si="20"/>
        <v>143.16423043852106</v>
      </c>
      <c r="P52" s="37">
        <f t="shared" si="20"/>
        <v>152.37411865864144</v>
      </c>
      <c r="Q52" s="37">
        <f t="shared" si="20"/>
        <v>132.13912295786758</v>
      </c>
      <c r="R52" s="37">
        <f t="shared" si="20"/>
        <v>157.25614789337919</v>
      </c>
      <c r="S52" s="37">
        <f t="shared" si="20"/>
        <v>245.65778159931205</v>
      </c>
      <c r="T52" s="37">
        <f t="shared" si="20"/>
        <v>273.09896818572656</v>
      </c>
      <c r="U52" s="37">
        <f t="shared" si="20"/>
        <v>292.12080825451415</v>
      </c>
      <c r="V52" s="37">
        <f t="shared" si="20"/>
        <v>368.23912295786761</v>
      </c>
      <c r="W52" s="37">
        <f t="shared" si="20"/>
        <v>430.66792777300077</v>
      </c>
      <c r="X52" s="37">
        <f t="shared" ref="X52" si="21">SUM(X53:X70)</f>
        <v>399.69286328460868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2.5795356835769558</v>
      </c>
      <c r="M64" s="10">
        <v>47.076526225279437</v>
      </c>
      <c r="N64" s="10">
        <v>47.721410146173689</v>
      </c>
      <c r="O64" s="10">
        <v>59.329320722269991</v>
      </c>
      <c r="P64" s="10">
        <v>55.689337919174548</v>
      </c>
      <c r="Q64" s="10">
        <v>41.606964746345653</v>
      </c>
      <c r="R64" s="10">
        <v>61.450300945829753</v>
      </c>
      <c r="S64" s="10">
        <v>81.293551160791054</v>
      </c>
      <c r="T64" s="10">
        <v>91.07317282889079</v>
      </c>
      <c r="U64" s="10">
        <v>90.436887360275136</v>
      </c>
      <c r="V64" s="10">
        <v>97.8128116938951</v>
      </c>
      <c r="W64" s="10">
        <v>91.629406706792778</v>
      </c>
      <c r="X64" s="10">
        <v>120.9411865864144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40.431814273430781</v>
      </c>
      <c r="K66" s="10">
        <v>49.221324161650898</v>
      </c>
      <c r="L66" s="10">
        <v>38.000343938091142</v>
      </c>
      <c r="M66" s="10">
        <v>67.163456577815992</v>
      </c>
      <c r="N66" s="10">
        <v>138.74557179707651</v>
      </c>
      <c r="O66" s="10">
        <v>83.834909716251076</v>
      </c>
      <c r="P66" s="10">
        <v>96.684780739466888</v>
      </c>
      <c r="Q66" s="10">
        <v>90.532158211521917</v>
      </c>
      <c r="R66" s="10">
        <v>95.805846947549426</v>
      </c>
      <c r="S66" s="10">
        <v>164.36423043852099</v>
      </c>
      <c r="T66" s="10">
        <v>182.0257953568358</v>
      </c>
      <c r="U66" s="10">
        <v>201.68392089423901</v>
      </c>
      <c r="V66" s="10">
        <v>270.42631126397248</v>
      </c>
      <c r="W66" s="10">
        <v>339.03852106620798</v>
      </c>
      <c r="X66" s="10">
        <v>278.75167669819427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170</v>
      </c>
      <c r="B1" s="4" t="s">
        <v>284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220</v>
      </c>
      <c r="B1" s="4" t="s">
        <v>283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16.241530524505588</v>
      </c>
      <c r="K2" s="31">
        <f t="shared" si="0"/>
        <v>39.58873602751504</v>
      </c>
      <c r="L2" s="31">
        <f t="shared" si="0"/>
        <v>49.739638865004302</v>
      </c>
      <c r="M2" s="31">
        <f t="shared" si="0"/>
        <v>46.694411006018917</v>
      </c>
      <c r="N2" s="31">
        <f t="shared" si="0"/>
        <v>49.739638865004302</v>
      </c>
      <c r="O2" s="31">
        <f t="shared" si="0"/>
        <v>56.176526225279453</v>
      </c>
      <c r="P2" s="31">
        <f t="shared" si="0"/>
        <v>74.519948409286329</v>
      </c>
      <c r="Q2" s="31">
        <f t="shared" si="0"/>
        <v>90.570335339638859</v>
      </c>
      <c r="R2" s="31">
        <f t="shared" si="0"/>
        <v>88.277472055030088</v>
      </c>
      <c r="S2" s="31">
        <f t="shared" si="0"/>
        <v>102.03499570077381</v>
      </c>
      <c r="T2" s="31">
        <f t="shared" si="0"/>
        <v>84.838091143594156</v>
      </c>
      <c r="U2" s="31">
        <f t="shared" si="0"/>
        <v>75.666380051590707</v>
      </c>
      <c r="V2" s="31">
        <f t="shared" si="0"/>
        <v>88.277472055030088</v>
      </c>
      <c r="W2" s="31">
        <f t="shared" si="0"/>
        <v>96.302665520206361</v>
      </c>
      <c r="X2" s="31">
        <f t="shared" ref="X2" si="1">SUM(X3,X17,X22,X25,X26,X51,X52,X71,X74,X75,X76)</f>
        <v>73.946689595872741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16.241530524505588</v>
      </c>
      <c r="K26" s="37">
        <f t="shared" si="14"/>
        <v>39.58873602751504</v>
      </c>
      <c r="L26" s="37">
        <f t="shared" si="14"/>
        <v>49.739638865004302</v>
      </c>
      <c r="M26" s="37">
        <f t="shared" si="14"/>
        <v>46.694411006018917</v>
      </c>
      <c r="N26" s="37">
        <f t="shared" si="14"/>
        <v>49.739638865004302</v>
      </c>
      <c r="O26" s="37">
        <f t="shared" si="14"/>
        <v>56.176526225279453</v>
      </c>
      <c r="P26" s="37">
        <f t="shared" si="14"/>
        <v>74.519948409286329</v>
      </c>
      <c r="Q26" s="37">
        <f t="shared" si="14"/>
        <v>90.570335339638859</v>
      </c>
      <c r="R26" s="37">
        <f t="shared" si="14"/>
        <v>88.277472055030088</v>
      </c>
      <c r="S26" s="37">
        <f t="shared" si="14"/>
        <v>102.03499570077381</v>
      </c>
      <c r="T26" s="37">
        <f t="shared" si="14"/>
        <v>84.838091143594156</v>
      </c>
      <c r="U26" s="37">
        <f t="shared" si="14"/>
        <v>75.666380051590707</v>
      </c>
      <c r="V26" s="37">
        <f t="shared" si="14"/>
        <v>88.277472055030088</v>
      </c>
      <c r="W26" s="37">
        <f t="shared" si="14"/>
        <v>96.302665520206361</v>
      </c>
      <c r="X26" s="37">
        <f t="shared" ref="X26" si="15">SUM(X27,X33)</f>
        <v>73.946689595872741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16.241530524505588</v>
      </c>
      <c r="K27" s="29">
        <f t="shared" si="16"/>
        <v>39.58873602751504</v>
      </c>
      <c r="L27" s="29">
        <f t="shared" si="16"/>
        <v>49.739638865004302</v>
      </c>
      <c r="M27" s="29">
        <f t="shared" si="16"/>
        <v>46.694411006018917</v>
      </c>
      <c r="N27" s="29">
        <f t="shared" si="16"/>
        <v>49.739638865004302</v>
      </c>
      <c r="O27" s="29">
        <f t="shared" si="16"/>
        <v>56.176526225279453</v>
      </c>
      <c r="P27" s="29">
        <f t="shared" si="16"/>
        <v>74.519948409286329</v>
      </c>
      <c r="Q27" s="29">
        <f t="shared" si="16"/>
        <v>90.570335339638859</v>
      </c>
      <c r="R27" s="29">
        <f t="shared" si="16"/>
        <v>88.277472055030088</v>
      </c>
      <c r="S27" s="29">
        <f t="shared" si="16"/>
        <v>102.03499570077381</v>
      </c>
      <c r="T27" s="29">
        <f t="shared" si="16"/>
        <v>84.838091143594156</v>
      </c>
      <c r="U27" s="29">
        <f t="shared" si="16"/>
        <v>75.666380051590707</v>
      </c>
      <c r="V27" s="29">
        <f t="shared" si="16"/>
        <v>88.277472055030088</v>
      </c>
      <c r="W27" s="29">
        <f t="shared" si="16"/>
        <v>96.302665520206361</v>
      </c>
      <c r="X27" s="29">
        <f t="shared" ref="X27" si="17">SUM(X28:X32)</f>
        <v>73.946689595872741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16.241530524505588</v>
      </c>
      <c r="K32" s="10">
        <v>39.58873602751504</v>
      </c>
      <c r="L32" s="10">
        <v>49.739638865004302</v>
      </c>
      <c r="M32" s="10">
        <v>46.694411006018917</v>
      </c>
      <c r="N32" s="10">
        <v>49.739638865004302</v>
      </c>
      <c r="O32" s="10">
        <v>56.176526225279453</v>
      </c>
      <c r="P32" s="10">
        <v>74.519948409286329</v>
      </c>
      <c r="Q32" s="10">
        <v>90.570335339638859</v>
      </c>
      <c r="R32" s="10">
        <v>88.277472055030088</v>
      </c>
      <c r="S32" s="10">
        <v>102.03499570077381</v>
      </c>
      <c r="T32" s="10">
        <v>84.838091143594156</v>
      </c>
      <c r="U32" s="10">
        <v>75.666380051590707</v>
      </c>
      <c r="V32" s="10">
        <v>88.277472055030088</v>
      </c>
      <c r="W32" s="10">
        <v>96.302665520206361</v>
      </c>
      <c r="X32" s="10">
        <v>73.946689595872741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281</v>
      </c>
      <c r="B1" s="4" t="s">
        <v>282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57.860447119518483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57.860447119518483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57.860447119518483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57.860447119518483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155</v>
      </c>
      <c r="B1" s="4" t="s">
        <v>280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3668.0525365434214</v>
      </c>
      <c r="D2" s="31">
        <f t="shared" si="0"/>
        <v>3647.4981083404982</v>
      </c>
      <c r="E2" s="31">
        <f t="shared" si="0"/>
        <v>4189.4900257953568</v>
      </c>
      <c r="F2" s="31">
        <f t="shared" si="0"/>
        <v>4175.0898538263109</v>
      </c>
      <c r="G2" s="31">
        <f t="shared" si="0"/>
        <v>3973.8870163370593</v>
      </c>
      <c r="H2" s="31">
        <f t="shared" si="0"/>
        <v>4106.8012897678418</v>
      </c>
      <c r="I2" s="31">
        <f t="shared" si="0"/>
        <v>3553.6492691315557</v>
      </c>
      <c r="J2" s="31">
        <f t="shared" si="0"/>
        <v>3335.2994840928632</v>
      </c>
      <c r="K2" s="31">
        <f t="shared" si="0"/>
        <v>3363.4631126397248</v>
      </c>
      <c r="L2" s="31">
        <f t="shared" si="0"/>
        <v>2744.5608770421322</v>
      </c>
      <c r="M2" s="31">
        <f t="shared" si="0"/>
        <v>2827.3862424763543</v>
      </c>
      <c r="N2" s="31">
        <f t="shared" si="0"/>
        <v>2619.6053310404127</v>
      </c>
      <c r="O2" s="31">
        <f t="shared" si="0"/>
        <v>2455.9433361994838</v>
      </c>
      <c r="P2" s="31">
        <f t="shared" si="0"/>
        <v>2384.1434221840068</v>
      </c>
      <c r="Q2" s="31">
        <f t="shared" si="0"/>
        <v>2335.4312123817713</v>
      </c>
      <c r="R2" s="31">
        <f t="shared" si="0"/>
        <v>2045.6990541702494</v>
      </c>
      <c r="S2" s="31">
        <f t="shared" si="0"/>
        <v>2115.7578675838345</v>
      </c>
      <c r="T2" s="31">
        <f t="shared" si="0"/>
        <v>2261.7417024935512</v>
      </c>
      <c r="U2" s="31">
        <f t="shared" si="0"/>
        <v>2092.0156491831467</v>
      </c>
      <c r="V2" s="31">
        <f t="shared" si="0"/>
        <v>1861.8706792777298</v>
      </c>
      <c r="W2" s="31">
        <f t="shared" si="0"/>
        <v>1736.8318142734306</v>
      </c>
      <c r="X2" s="31">
        <f t="shared" ref="X2" si="1">SUM(X3,X17,X22,X25,X26,X51,X52,X71,X74,X75,X76)</f>
        <v>1739.5625967325882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19.566895958727429</v>
      </c>
      <c r="D3" s="34">
        <f t="shared" si="2"/>
        <v>19.285038693035254</v>
      </c>
      <c r="E3" s="34">
        <f t="shared" si="2"/>
        <v>13.174204643164229</v>
      </c>
      <c r="F3" s="34">
        <f t="shared" si="2"/>
        <v>239.10644883920887</v>
      </c>
      <c r="G3" s="34">
        <f t="shared" si="2"/>
        <v>66.05270851246776</v>
      </c>
      <c r="H3" s="34">
        <f t="shared" si="2"/>
        <v>5.9650042992261394</v>
      </c>
      <c r="I3" s="34">
        <f t="shared" si="2"/>
        <v>2.5153052450558895</v>
      </c>
      <c r="J3" s="34">
        <f t="shared" si="2"/>
        <v>0.96251074806534809</v>
      </c>
      <c r="K3" s="34">
        <f t="shared" si="2"/>
        <v>4.1312123817712809</v>
      </c>
      <c r="L3" s="34">
        <f t="shared" si="2"/>
        <v>2.933619948409286</v>
      </c>
      <c r="M3" s="34">
        <f t="shared" si="2"/>
        <v>1.4743766122098021</v>
      </c>
      <c r="N3" s="34">
        <f t="shared" si="2"/>
        <v>1.417626827171109</v>
      </c>
      <c r="O3" s="34">
        <f t="shared" si="2"/>
        <v>1.2465176268271709</v>
      </c>
      <c r="P3" s="34">
        <f t="shared" si="2"/>
        <v>0</v>
      </c>
      <c r="Q3" s="34">
        <f t="shared" si="2"/>
        <v>0.2034393809114359</v>
      </c>
      <c r="R3" s="34">
        <f t="shared" si="2"/>
        <v>0.22158211521926049</v>
      </c>
      <c r="S3" s="34">
        <f t="shared" si="2"/>
        <v>0.35305245055889939</v>
      </c>
      <c r="T3" s="34">
        <f t="shared" si="2"/>
        <v>0.19191745485812545</v>
      </c>
      <c r="U3" s="34">
        <f t="shared" si="2"/>
        <v>3.9294926913155628E-2</v>
      </c>
      <c r="V3" s="34">
        <f t="shared" si="2"/>
        <v>7.9965606190885632E-3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1.9693895098882199</v>
      </c>
      <c r="D4" s="29">
        <f t="shared" si="4"/>
        <v>12.441616509028375</v>
      </c>
      <c r="E4" s="29">
        <f t="shared" si="4"/>
        <v>6.5651762682717099</v>
      </c>
      <c r="F4" s="29">
        <f t="shared" si="4"/>
        <v>229.08237317282882</v>
      </c>
      <c r="G4" s="29">
        <f t="shared" si="4"/>
        <v>0</v>
      </c>
      <c r="H4" s="29">
        <f t="shared" si="4"/>
        <v>0.60988822012037824</v>
      </c>
      <c r="I4" s="29">
        <f t="shared" si="4"/>
        <v>0.60988822012037824</v>
      </c>
      <c r="J4" s="29">
        <f t="shared" si="4"/>
        <v>0</v>
      </c>
      <c r="K4" s="29">
        <f t="shared" si="4"/>
        <v>0.60988822012037824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NRG_EHG_E!C5+NRG_CM_E!C5+NRG_OIL_NG_E!C5+NRG_PF_E!C5+NRG_CO_E!C5+NRG_BKBPB_E!C5+NRG_GW_E!C5+NRG_BF_E!C5+NRG_PR_E!C5+NRG_NI_E!C5+NRG_CL_E!C5+NRG_LNG_E!C5+NRG_BIOG_E!C5+NRG_GTL_E!C5+NRG_CPP_E!C5+NRG_NSP_E!C5</f>
        <v>0</v>
      </c>
      <c r="D5" s="10">
        <f>NRG_EHG_E!D5+NRG_CM_E!D5+NRG_OIL_NG_E!D5+NRG_PF_E!D5+NRG_CO_E!D5+NRG_BKBPB_E!D5+NRG_GW_E!D5+NRG_BF_E!D5+NRG_PR_E!D5+NRG_NI_E!D5+NRG_CL_E!D5+NRG_LNG_E!D5+NRG_BIOG_E!D5+NRG_GTL_E!D5+NRG_CPP_E!D5+NRG_NSP_E!D5</f>
        <v>0</v>
      </c>
      <c r="E5" s="10">
        <f>NRG_EHG_E!E5+NRG_CM_E!E5+NRG_OIL_NG_E!E5+NRG_PF_E!E5+NRG_CO_E!E5+NRG_BKBPB_E!E5+NRG_GW_E!E5+NRG_BF_E!E5+NRG_PR_E!E5+NRG_NI_E!E5+NRG_CL_E!E5+NRG_LNG_E!E5+NRG_BIOG_E!E5+NRG_GTL_E!E5+NRG_CPP_E!E5+NRG_NSP_E!E5</f>
        <v>0</v>
      </c>
      <c r="F5" s="10">
        <f>NRG_EHG_E!F5+NRG_CM_E!F5+NRG_OIL_NG_E!F5+NRG_PF_E!F5+NRG_CO_E!F5+NRG_BKBPB_E!F5+NRG_GW_E!F5+NRG_BF_E!F5+NRG_PR_E!F5+NRG_NI_E!F5+NRG_CL_E!F5+NRG_LNG_E!F5+NRG_BIOG_E!F5+NRG_GTL_E!F5+NRG_CPP_E!F5+NRG_NSP_E!F5</f>
        <v>0</v>
      </c>
      <c r="G5" s="10">
        <f>NRG_EHG_E!G5+NRG_CM_E!G5+NRG_OIL_NG_E!G5+NRG_PF_E!G5+NRG_CO_E!G5+NRG_BKBPB_E!G5+NRG_GW_E!G5+NRG_BF_E!G5+NRG_PR_E!G5+NRG_NI_E!G5+NRG_CL_E!G5+NRG_LNG_E!G5+NRG_BIOG_E!G5+NRG_GTL_E!G5+NRG_CPP_E!G5+NRG_NSP_E!G5</f>
        <v>0</v>
      </c>
      <c r="H5" s="10">
        <f>NRG_EHG_E!H5+NRG_CM_E!H5+NRG_OIL_NG_E!H5+NRG_PF_E!H5+NRG_CO_E!H5+NRG_BKBPB_E!H5+NRG_GW_E!H5+NRG_BF_E!H5+NRG_PR_E!H5+NRG_NI_E!H5+NRG_CL_E!H5+NRG_LNG_E!H5+NRG_BIOG_E!H5+NRG_GTL_E!H5+NRG_CPP_E!H5+NRG_NSP_E!H5</f>
        <v>0.60988822012037824</v>
      </c>
      <c r="I5" s="10">
        <f>NRG_EHG_E!I5+NRG_CM_E!I5+NRG_OIL_NG_E!I5+NRG_PF_E!I5+NRG_CO_E!I5+NRG_BKBPB_E!I5+NRG_GW_E!I5+NRG_BF_E!I5+NRG_PR_E!I5+NRG_NI_E!I5+NRG_CL_E!I5+NRG_LNG_E!I5+NRG_BIOG_E!I5+NRG_GTL_E!I5+NRG_CPP_E!I5+NRG_NSP_E!I5</f>
        <v>0.60988822012037824</v>
      </c>
      <c r="J5" s="10">
        <f>NRG_EHG_E!J5+NRG_CM_E!J5+NRG_OIL_NG_E!J5+NRG_PF_E!J5+NRG_CO_E!J5+NRG_BKBPB_E!J5+NRG_GW_E!J5+NRG_BF_E!J5+NRG_PR_E!J5+NRG_NI_E!J5+NRG_CL_E!J5+NRG_LNG_E!J5+NRG_BIOG_E!J5+NRG_GTL_E!J5+NRG_CPP_E!J5+NRG_NSP_E!J5</f>
        <v>0</v>
      </c>
      <c r="K5" s="10">
        <f>NRG_EHG_E!K5+NRG_CM_E!K5+NRG_OIL_NG_E!K5+NRG_PF_E!K5+NRG_CO_E!K5+NRG_BKBPB_E!K5+NRG_GW_E!K5+NRG_BF_E!K5+NRG_PR_E!K5+NRG_NI_E!K5+NRG_CL_E!K5+NRG_LNG_E!K5+NRG_BIOG_E!K5+NRG_GTL_E!K5+NRG_CPP_E!K5+NRG_NSP_E!K5</f>
        <v>0.60988822012037824</v>
      </c>
      <c r="L5" s="10">
        <f>NRG_EHG_E!L5+NRG_CM_E!L5+NRG_OIL_NG_E!L5+NRG_PF_E!L5+NRG_CO_E!L5+NRG_BKBPB_E!L5+NRG_GW_E!L5+NRG_BF_E!L5+NRG_PR_E!L5+NRG_NI_E!L5+NRG_CL_E!L5+NRG_LNG_E!L5+NRG_BIOG_E!L5+NRG_GTL_E!L5+NRG_CPP_E!L5+NRG_NSP_E!L5</f>
        <v>0</v>
      </c>
      <c r="M5" s="10">
        <f>NRG_EHG_E!M5+NRG_CM_E!M5+NRG_OIL_NG_E!M5+NRG_PF_E!M5+NRG_CO_E!M5+NRG_BKBPB_E!M5+NRG_GW_E!M5+NRG_BF_E!M5+NRG_PR_E!M5+NRG_NI_E!M5+NRG_CL_E!M5+NRG_LNG_E!M5+NRG_BIOG_E!M5+NRG_GTL_E!M5+NRG_CPP_E!M5+NRG_NSP_E!M5</f>
        <v>0</v>
      </c>
      <c r="N5" s="10">
        <f>NRG_EHG_E!N5+NRG_CM_E!N5+NRG_OIL_NG_E!N5+NRG_PF_E!N5+NRG_CO_E!N5+NRG_BKBPB_E!N5+NRG_GW_E!N5+NRG_BF_E!N5+NRG_PR_E!N5+NRG_NI_E!N5+NRG_CL_E!N5+NRG_LNG_E!N5+NRG_BIOG_E!N5+NRG_GTL_E!N5+NRG_CPP_E!N5+NRG_NSP_E!N5</f>
        <v>0</v>
      </c>
      <c r="O5" s="10">
        <f>NRG_EHG_E!O5+NRG_CM_E!O5+NRG_OIL_NG_E!O5+NRG_PF_E!O5+NRG_CO_E!O5+NRG_BKBPB_E!O5+NRG_GW_E!O5+NRG_BF_E!O5+NRG_PR_E!O5+NRG_NI_E!O5+NRG_CL_E!O5+NRG_LNG_E!O5+NRG_BIOG_E!O5+NRG_GTL_E!O5+NRG_CPP_E!O5+NRG_NSP_E!O5</f>
        <v>0</v>
      </c>
      <c r="P5" s="10">
        <f>NRG_EHG_E!P5+NRG_CM_E!P5+NRG_OIL_NG_E!P5+NRG_PF_E!P5+NRG_CO_E!P5+NRG_BKBPB_E!P5+NRG_GW_E!P5+NRG_BF_E!P5+NRG_PR_E!P5+NRG_NI_E!P5+NRG_CL_E!P5+NRG_LNG_E!P5+NRG_BIOG_E!P5+NRG_GTL_E!P5+NRG_CPP_E!P5+NRG_NSP_E!P5</f>
        <v>0</v>
      </c>
      <c r="Q5" s="10">
        <f>NRG_EHG_E!Q5+NRG_CM_E!Q5+NRG_OIL_NG_E!Q5+NRG_PF_E!Q5+NRG_CO_E!Q5+NRG_BKBPB_E!Q5+NRG_GW_E!Q5+NRG_BF_E!Q5+NRG_PR_E!Q5+NRG_NI_E!Q5+NRG_CL_E!Q5+NRG_LNG_E!Q5+NRG_BIOG_E!Q5+NRG_GTL_E!Q5+NRG_CPP_E!Q5+NRG_NSP_E!Q5</f>
        <v>0</v>
      </c>
      <c r="R5" s="10">
        <f>NRG_EHG_E!R5+NRG_CM_E!R5+NRG_OIL_NG_E!R5+NRG_PF_E!R5+NRG_CO_E!R5+NRG_BKBPB_E!R5+NRG_GW_E!R5+NRG_BF_E!R5+NRG_PR_E!R5+NRG_NI_E!R5+NRG_CL_E!R5+NRG_LNG_E!R5+NRG_BIOG_E!R5+NRG_GTL_E!R5+NRG_CPP_E!R5+NRG_NSP_E!R5</f>
        <v>0</v>
      </c>
      <c r="S5" s="10">
        <f>NRG_EHG_E!S5+NRG_CM_E!S5+NRG_OIL_NG_E!S5+NRG_PF_E!S5+NRG_CO_E!S5+NRG_BKBPB_E!S5+NRG_GW_E!S5+NRG_BF_E!S5+NRG_PR_E!S5+NRG_NI_E!S5+NRG_CL_E!S5+NRG_LNG_E!S5+NRG_BIOG_E!S5+NRG_GTL_E!S5+NRG_CPP_E!S5+NRG_NSP_E!S5</f>
        <v>0</v>
      </c>
      <c r="T5" s="10">
        <f>NRG_EHG_E!T5+NRG_CM_E!T5+NRG_OIL_NG_E!T5+NRG_PF_E!T5+NRG_CO_E!T5+NRG_BKBPB_E!T5+NRG_GW_E!T5+NRG_BF_E!T5+NRG_PR_E!T5+NRG_NI_E!T5+NRG_CL_E!T5+NRG_LNG_E!T5+NRG_BIOG_E!T5+NRG_GTL_E!T5+NRG_CPP_E!T5+NRG_NSP_E!T5</f>
        <v>0</v>
      </c>
      <c r="U5" s="10">
        <f>NRG_EHG_E!U5+NRG_CM_E!U5+NRG_OIL_NG_E!U5+NRG_PF_E!U5+NRG_CO_E!U5+NRG_BKBPB_E!U5+NRG_GW_E!U5+NRG_BF_E!U5+NRG_PR_E!U5+NRG_NI_E!U5+NRG_CL_E!U5+NRG_LNG_E!U5+NRG_BIOG_E!U5+NRG_GTL_E!U5+NRG_CPP_E!U5+NRG_NSP_E!U5</f>
        <v>0</v>
      </c>
      <c r="V5" s="10">
        <f>NRG_EHG_E!V5+NRG_CM_E!V5+NRG_OIL_NG_E!V5+NRG_PF_E!V5+NRG_CO_E!V5+NRG_BKBPB_E!V5+NRG_GW_E!V5+NRG_BF_E!V5+NRG_PR_E!V5+NRG_NI_E!V5+NRG_CL_E!V5+NRG_LNG_E!V5+NRG_BIOG_E!V5+NRG_GTL_E!V5+NRG_CPP_E!V5+NRG_NSP_E!V5</f>
        <v>0</v>
      </c>
      <c r="W5" s="10">
        <f>NRG_EHG_E!W5+NRG_CM_E!W5+NRG_OIL_NG_E!W5+NRG_PF_E!W5+NRG_CO_E!W5+NRG_BKBPB_E!W5+NRG_GW_E!W5+NRG_BF_E!W5+NRG_PR_E!W5+NRG_NI_E!W5+NRG_CL_E!W5+NRG_LNG_E!W5+NRG_BIOG_E!W5+NRG_GTL_E!W5+NRG_CPP_E!W5+NRG_NSP_E!W5</f>
        <v>0</v>
      </c>
      <c r="X5" s="10">
        <f>NRG_EHG_E!X5+NRG_CM_E!X5+NRG_OIL_NG_E!X5+NRG_PF_E!X5+NRG_CO_E!X5+NRG_BKBPB_E!X5+NRG_GW_E!X5+NRG_BF_E!X5+NRG_PR_E!X5+NRG_NI_E!X5+NRG_CL_E!X5+NRG_LNG_E!X5+NRG_BIOG_E!X5+NRG_GTL_E!X5+NRG_CPP_E!X5+NRG_NSP_E!X5</f>
        <v>0</v>
      </c>
    </row>
    <row r="6" spans="1:24" ht="11.25" customHeight="1" x14ac:dyDescent="0.2">
      <c r="A6" s="41" t="s">
        <v>7</v>
      </c>
      <c r="B6" s="9" t="s">
        <v>8</v>
      </c>
      <c r="C6" s="10">
        <f>NRG_EHG_E!C6+NRG_CM_E!C6+NRG_OIL_NG_E!C6+NRG_PF_E!C6+NRG_CO_E!C6+NRG_BKBPB_E!C6+NRG_GW_E!C6+NRG_BF_E!C6+NRG_PR_E!C6+NRG_NI_E!C6+NRG_CL_E!C6+NRG_LNG_E!C6+NRG_BIOG_E!C6+NRG_GTL_E!C6+NRG_CPP_E!C6+NRG_NSP_E!C6</f>
        <v>1.9693895098882199</v>
      </c>
      <c r="D6" s="10">
        <f>NRG_EHG_E!D6+NRG_CM_E!D6+NRG_OIL_NG_E!D6+NRG_PF_E!D6+NRG_CO_E!D6+NRG_BKBPB_E!D6+NRG_GW_E!D6+NRG_BF_E!D6+NRG_PR_E!D6+NRG_NI_E!D6+NRG_CL_E!D6+NRG_LNG_E!D6+NRG_BIOG_E!D6+NRG_GTL_E!D6+NRG_CPP_E!D6+NRG_NSP_E!D6</f>
        <v>5.9067067927772987</v>
      </c>
      <c r="E6" s="10">
        <f>NRG_EHG_E!E6+NRG_CM_E!E6+NRG_OIL_NG_E!E6+NRG_PF_E!E6+NRG_CO_E!E6+NRG_BKBPB_E!E6+NRG_GW_E!E6+NRG_BF_E!E6+NRG_PR_E!E6+NRG_NI_E!E6+NRG_CL_E!E6+NRG_LNG_E!E6+NRG_BIOG_E!E6+NRG_GTL_E!E6+NRG_CPP_E!E6+NRG_NSP_E!E6</f>
        <v>6.5651762682717099</v>
      </c>
      <c r="F6" s="10">
        <f>NRG_EHG_E!F6+NRG_CM_E!F6+NRG_OIL_NG_E!F6+NRG_PF_E!F6+NRG_CO_E!F6+NRG_BKBPB_E!F6+NRG_GW_E!F6+NRG_BF_E!F6+NRG_PR_E!F6+NRG_NI_E!F6+NRG_CL_E!F6+NRG_LNG_E!F6+NRG_BIOG_E!F6+NRG_GTL_E!F6+NRG_CPP_E!F6+NRG_NSP_E!F6</f>
        <v>229.08237317282882</v>
      </c>
      <c r="G6" s="10">
        <f>NRG_EHG_E!G6+NRG_CM_E!G6+NRG_OIL_NG_E!G6+NRG_PF_E!G6+NRG_CO_E!G6+NRG_BKBPB_E!G6+NRG_GW_E!G6+NRG_BF_E!G6+NRG_PR_E!G6+NRG_NI_E!G6+NRG_CL_E!G6+NRG_LNG_E!G6+NRG_BIOG_E!G6+NRG_GTL_E!G6+NRG_CPP_E!G6+NRG_NSP_E!G6</f>
        <v>0</v>
      </c>
      <c r="H6" s="10">
        <f>NRG_EHG_E!H6+NRG_CM_E!H6+NRG_OIL_NG_E!H6+NRG_PF_E!H6+NRG_CO_E!H6+NRG_BKBPB_E!H6+NRG_GW_E!H6+NRG_BF_E!H6+NRG_PR_E!H6+NRG_NI_E!H6+NRG_CL_E!H6+NRG_LNG_E!H6+NRG_BIOG_E!H6+NRG_GTL_E!H6+NRG_CPP_E!H6+NRG_NSP_E!H6</f>
        <v>0</v>
      </c>
      <c r="I6" s="10">
        <f>NRG_EHG_E!I6+NRG_CM_E!I6+NRG_OIL_NG_E!I6+NRG_PF_E!I6+NRG_CO_E!I6+NRG_BKBPB_E!I6+NRG_GW_E!I6+NRG_BF_E!I6+NRG_PR_E!I6+NRG_NI_E!I6+NRG_CL_E!I6+NRG_LNG_E!I6+NRG_BIOG_E!I6+NRG_GTL_E!I6+NRG_CPP_E!I6+NRG_NSP_E!I6</f>
        <v>0</v>
      </c>
      <c r="J6" s="10">
        <f>NRG_EHG_E!J6+NRG_CM_E!J6+NRG_OIL_NG_E!J6+NRG_PF_E!J6+NRG_CO_E!J6+NRG_BKBPB_E!J6+NRG_GW_E!J6+NRG_BF_E!J6+NRG_PR_E!J6+NRG_NI_E!J6+NRG_CL_E!J6+NRG_LNG_E!J6+NRG_BIOG_E!J6+NRG_GTL_E!J6+NRG_CPP_E!J6+NRG_NSP_E!J6</f>
        <v>0</v>
      </c>
      <c r="K6" s="10">
        <f>NRG_EHG_E!K6+NRG_CM_E!K6+NRG_OIL_NG_E!K6+NRG_PF_E!K6+NRG_CO_E!K6+NRG_BKBPB_E!K6+NRG_GW_E!K6+NRG_BF_E!K6+NRG_PR_E!K6+NRG_NI_E!K6+NRG_CL_E!K6+NRG_LNG_E!K6+NRG_BIOG_E!K6+NRG_GTL_E!K6+NRG_CPP_E!K6+NRG_NSP_E!K6</f>
        <v>0</v>
      </c>
      <c r="L6" s="10">
        <f>NRG_EHG_E!L6+NRG_CM_E!L6+NRG_OIL_NG_E!L6+NRG_PF_E!L6+NRG_CO_E!L6+NRG_BKBPB_E!L6+NRG_GW_E!L6+NRG_BF_E!L6+NRG_PR_E!L6+NRG_NI_E!L6+NRG_CL_E!L6+NRG_LNG_E!L6+NRG_BIOG_E!L6+NRG_GTL_E!L6+NRG_CPP_E!L6+NRG_NSP_E!L6</f>
        <v>0</v>
      </c>
      <c r="M6" s="10">
        <f>NRG_EHG_E!M6+NRG_CM_E!M6+NRG_OIL_NG_E!M6+NRG_PF_E!M6+NRG_CO_E!M6+NRG_BKBPB_E!M6+NRG_GW_E!M6+NRG_BF_E!M6+NRG_PR_E!M6+NRG_NI_E!M6+NRG_CL_E!M6+NRG_LNG_E!M6+NRG_BIOG_E!M6+NRG_GTL_E!M6+NRG_CPP_E!M6+NRG_NSP_E!M6</f>
        <v>0</v>
      </c>
      <c r="N6" s="10">
        <f>NRG_EHG_E!N6+NRG_CM_E!N6+NRG_OIL_NG_E!N6+NRG_PF_E!N6+NRG_CO_E!N6+NRG_BKBPB_E!N6+NRG_GW_E!N6+NRG_BF_E!N6+NRG_PR_E!N6+NRG_NI_E!N6+NRG_CL_E!N6+NRG_LNG_E!N6+NRG_BIOG_E!N6+NRG_GTL_E!N6+NRG_CPP_E!N6+NRG_NSP_E!N6</f>
        <v>0</v>
      </c>
      <c r="O6" s="10">
        <f>NRG_EHG_E!O6+NRG_CM_E!O6+NRG_OIL_NG_E!O6+NRG_PF_E!O6+NRG_CO_E!O6+NRG_BKBPB_E!O6+NRG_GW_E!O6+NRG_BF_E!O6+NRG_PR_E!O6+NRG_NI_E!O6+NRG_CL_E!O6+NRG_LNG_E!O6+NRG_BIOG_E!O6+NRG_GTL_E!O6+NRG_CPP_E!O6+NRG_NSP_E!O6</f>
        <v>0</v>
      </c>
      <c r="P6" s="10">
        <f>NRG_EHG_E!P6+NRG_CM_E!P6+NRG_OIL_NG_E!P6+NRG_PF_E!P6+NRG_CO_E!P6+NRG_BKBPB_E!P6+NRG_GW_E!P6+NRG_BF_E!P6+NRG_PR_E!P6+NRG_NI_E!P6+NRG_CL_E!P6+NRG_LNG_E!P6+NRG_BIOG_E!P6+NRG_GTL_E!P6+NRG_CPP_E!P6+NRG_NSP_E!P6</f>
        <v>0</v>
      </c>
      <c r="Q6" s="10">
        <f>NRG_EHG_E!Q6+NRG_CM_E!Q6+NRG_OIL_NG_E!Q6+NRG_PF_E!Q6+NRG_CO_E!Q6+NRG_BKBPB_E!Q6+NRG_GW_E!Q6+NRG_BF_E!Q6+NRG_PR_E!Q6+NRG_NI_E!Q6+NRG_CL_E!Q6+NRG_LNG_E!Q6+NRG_BIOG_E!Q6+NRG_GTL_E!Q6+NRG_CPP_E!Q6+NRG_NSP_E!Q6</f>
        <v>0</v>
      </c>
      <c r="R6" s="10">
        <f>NRG_EHG_E!R6+NRG_CM_E!R6+NRG_OIL_NG_E!R6+NRG_PF_E!R6+NRG_CO_E!R6+NRG_BKBPB_E!R6+NRG_GW_E!R6+NRG_BF_E!R6+NRG_PR_E!R6+NRG_NI_E!R6+NRG_CL_E!R6+NRG_LNG_E!R6+NRG_BIOG_E!R6+NRG_GTL_E!R6+NRG_CPP_E!R6+NRG_NSP_E!R6</f>
        <v>0</v>
      </c>
      <c r="S6" s="10">
        <f>NRG_EHG_E!S6+NRG_CM_E!S6+NRG_OIL_NG_E!S6+NRG_PF_E!S6+NRG_CO_E!S6+NRG_BKBPB_E!S6+NRG_GW_E!S6+NRG_BF_E!S6+NRG_PR_E!S6+NRG_NI_E!S6+NRG_CL_E!S6+NRG_LNG_E!S6+NRG_BIOG_E!S6+NRG_GTL_E!S6+NRG_CPP_E!S6+NRG_NSP_E!S6</f>
        <v>0</v>
      </c>
      <c r="T6" s="10">
        <f>NRG_EHG_E!T6+NRG_CM_E!T6+NRG_OIL_NG_E!T6+NRG_PF_E!T6+NRG_CO_E!T6+NRG_BKBPB_E!T6+NRG_GW_E!T6+NRG_BF_E!T6+NRG_PR_E!T6+NRG_NI_E!T6+NRG_CL_E!T6+NRG_LNG_E!T6+NRG_BIOG_E!T6+NRG_GTL_E!T6+NRG_CPP_E!T6+NRG_NSP_E!T6</f>
        <v>0</v>
      </c>
      <c r="U6" s="10">
        <f>NRG_EHG_E!U6+NRG_CM_E!U6+NRG_OIL_NG_E!U6+NRG_PF_E!U6+NRG_CO_E!U6+NRG_BKBPB_E!U6+NRG_GW_E!U6+NRG_BF_E!U6+NRG_PR_E!U6+NRG_NI_E!U6+NRG_CL_E!U6+NRG_LNG_E!U6+NRG_BIOG_E!U6+NRG_GTL_E!U6+NRG_CPP_E!U6+NRG_NSP_E!U6</f>
        <v>0</v>
      </c>
      <c r="V6" s="10">
        <f>NRG_EHG_E!V6+NRG_CM_E!V6+NRG_OIL_NG_E!V6+NRG_PF_E!V6+NRG_CO_E!V6+NRG_BKBPB_E!V6+NRG_GW_E!V6+NRG_BF_E!V6+NRG_PR_E!V6+NRG_NI_E!V6+NRG_CL_E!V6+NRG_LNG_E!V6+NRG_BIOG_E!V6+NRG_GTL_E!V6+NRG_CPP_E!V6+NRG_NSP_E!V6</f>
        <v>0</v>
      </c>
      <c r="W6" s="10">
        <f>NRG_EHG_E!W6+NRG_CM_E!W6+NRG_OIL_NG_E!W6+NRG_PF_E!W6+NRG_CO_E!W6+NRG_BKBPB_E!W6+NRG_GW_E!W6+NRG_BF_E!W6+NRG_PR_E!W6+NRG_NI_E!W6+NRG_CL_E!W6+NRG_LNG_E!W6+NRG_BIOG_E!W6+NRG_GTL_E!W6+NRG_CPP_E!W6+NRG_NSP_E!W6</f>
        <v>0</v>
      </c>
      <c r="X6" s="10">
        <f>NRG_EHG_E!X6+NRG_CM_E!X6+NRG_OIL_NG_E!X6+NRG_PF_E!X6+NRG_CO_E!X6+NRG_BKBPB_E!X6+NRG_GW_E!X6+NRG_BF_E!X6+NRG_PR_E!X6+NRG_NI_E!X6+NRG_CL_E!X6+NRG_LNG_E!X6+NRG_BIOG_E!X6+NRG_GTL_E!X6+NRG_CPP_E!X6+NRG_NSP_E!X6</f>
        <v>0</v>
      </c>
    </row>
    <row r="7" spans="1:24" ht="11.25" customHeight="1" x14ac:dyDescent="0.2">
      <c r="A7" s="41" t="s">
        <v>9</v>
      </c>
      <c r="B7" s="9" t="s">
        <v>10</v>
      </c>
      <c r="C7" s="10">
        <f>NRG_EHG_E!C7+NRG_CM_E!C7+NRG_OIL_NG_E!C7+NRG_PF_E!C7+NRG_CO_E!C7+NRG_BKBPB_E!C7+NRG_GW_E!C7+NRG_BF_E!C7+NRG_PR_E!C7+NRG_NI_E!C7+NRG_CL_E!C7+NRG_LNG_E!C7+NRG_BIOG_E!C7+NRG_GTL_E!C7+NRG_CPP_E!C7+NRG_NSP_E!C7</f>
        <v>0</v>
      </c>
      <c r="D7" s="10">
        <f>NRG_EHG_E!D7+NRG_CM_E!D7+NRG_OIL_NG_E!D7+NRG_PF_E!D7+NRG_CO_E!D7+NRG_BKBPB_E!D7+NRG_GW_E!D7+NRG_BF_E!D7+NRG_PR_E!D7+NRG_NI_E!D7+NRG_CL_E!D7+NRG_LNG_E!D7+NRG_BIOG_E!D7+NRG_GTL_E!D7+NRG_CPP_E!D7+NRG_NSP_E!D7</f>
        <v>6.5349097162510752</v>
      </c>
      <c r="E7" s="10">
        <f>NRG_EHG_E!E7+NRG_CM_E!E7+NRG_OIL_NG_E!E7+NRG_PF_E!E7+NRG_CO_E!E7+NRG_BKBPB_E!E7+NRG_GW_E!E7+NRG_BF_E!E7+NRG_PR_E!E7+NRG_NI_E!E7+NRG_CL_E!E7+NRG_LNG_E!E7+NRG_BIOG_E!E7+NRG_GTL_E!E7+NRG_CPP_E!E7+NRG_NSP_E!E7</f>
        <v>0</v>
      </c>
      <c r="F7" s="10">
        <f>NRG_EHG_E!F7+NRG_CM_E!F7+NRG_OIL_NG_E!F7+NRG_PF_E!F7+NRG_CO_E!F7+NRG_BKBPB_E!F7+NRG_GW_E!F7+NRG_BF_E!F7+NRG_PR_E!F7+NRG_NI_E!F7+NRG_CL_E!F7+NRG_LNG_E!F7+NRG_BIOG_E!F7+NRG_GTL_E!F7+NRG_CPP_E!F7+NRG_NSP_E!F7</f>
        <v>0</v>
      </c>
      <c r="G7" s="10">
        <f>NRG_EHG_E!G7+NRG_CM_E!G7+NRG_OIL_NG_E!G7+NRG_PF_E!G7+NRG_CO_E!G7+NRG_BKBPB_E!G7+NRG_GW_E!G7+NRG_BF_E!G7+NRG_PR_E!G7+NRG_NI_E!G7+NRG_CL_E!G7+NRG_LNG_E!G7+NRG_BIOG_E!G7+NRG_GTL_E!G7+NRG_CPP_E!G7+NRG_NSP_E!G7</f>
        <v>0</v>
      </c>
      <c r="H7" s="10">
        <f>NRG_EHG_E!H7+NRG_CM_E!H7+NRG_OIL_NG_E!H7+NRG_PF_E!H7+NRG_CO_E!H7+NRG_BKBPB_E!H7+NRG_GW_E!H7+NRG_BF_E!H7+NRG_PR_E!H7+NRG_NI_E!H7+NRG_CL_E!H7+NRG_LNG_E!H7+NRG_BIOG_E!H7+NRG_GTL_E!H7+NRG_CPP_E!H7+NRG_NSP_E!H7</f>
        <v>0</v>
      </c>
      <c r="I7" s="10">
        <f>NRG_EHG_E!I7+NRG_CM_E!I7+NRG_OIL_NG_E!I7+NRG_PF_E!I7+NRG_CO_E!I7+NRG_BKBPB_E!I7+NRG_GW_E!I7+NRG_BF_E!I7+NRG_PR_E!I7+NRG_NI_E!I7+NRG_CL_E!I7+NRG_LNG_E!I7+NRG_BIOG_E!I7+NRG_GTL_E!I7+NRG_CPP_E!I7+NRG_NSP_E!I7</f>
        <v>0</v>
      </c>
      <c r="J7" s="10">
        <f>NRG_EHG_E!J7+NRG_CM_E!J7+NRG_OIL_NG_E!J7+NRG_PF_E!J7+NRG_CO_E!J7+NRG_BKBPB_E!J7+NRG_GW_E!J7+NRG_BF_E!J7+NRG_PR_E!J7+NRG_NI_E!J7+NRG_CL_E!J7+NRG_LNG_E!J7+NRG_BIOG_E!J7+NRG_GTL_E!J7+NRG_CPP_E!J7+NRG_NSP_E!J7</f>
        <v>0</v>
      </c>
      <c r="K7" s="10">
        <f>NRG_EHG_E!K7+NRG_CM_E!K7+NRG_OIL_NG_E!K7+NRG_PF_E!K7+NRG_CO_E!K7+NRG_BKBPB_E!K7+NRG_GW_E!K7+NRG_BF_E!K7+NRG_PR_E!K7+NRG_NI_E!K7+NRG_CL_E!K7+NRG_LNG_E!K7+NRG_BIOG_E!K7+NRG_GTL_E!K7+NRG_CPP_E!K7+NRG_NSP_E!K7</f>
        <v>0</v>
      </c>
      <c r="L7" s="10">
        <f>NRG_EHG_E!L7+NRG_CM_E!L7+NRG_OIL_NG_E!L7+NRG_PF_E!L7+NRG_CO_E!L7+NRG_BKBPB_E!L7+NRG_GW_E!L7+NRG_BF_E!L7+NRG_PR_E!L7+NRG_NI_E!L7+NRG_CL_E!L7+NRG_LNG_E!L7+NRG_BIOG_E!L7+NRG_GTL_E!L7+NRG_CPP_E!L7+NRG_NSP_E!L7</f>
        <v>0</v>
      </c>
      <c r="M7" s="10">
        <f>NRG_EHG_E!M7+NRG_CM_E!M7+NRG_OIL_NG_E!M7+NRG_PF_E!M7+NRG_CO_E!M7+NRG_BKBPB_E!M7+NRG_GW_E!M7+NRG_BF_E!M7+NRG_PR_E!M7+NRG_NI_E!M7+NRG_CL_E!M7+NRG_LNG_E!M7+NRG_BIOG_E!M7+NRG_GTL_E!M7+NRG_CPP_E!M7+NRG_NSP_E!M7</f>
        <v>0</v>
      </c>
      <c r="N7" s="10">
        <f>NRG_EHG_E!N7+NRG_CM_E!N7+NRG_OIL_NG_E!N7+NRG_PF_E!N7+NRG_CO_E!N7+NRG_BKBPB_E!N7+NRG_GW_E!N7+NRG_BF_E!N7+NRG_PR_E!N7+NRG_NI_E!N7+NRG_CL_E!N7+NRG_LNG_E!N7+NRG_BIOG_E!N7+NRG_GTL_E!N7+NRG_CPP_E!N7+NRG_NSP_E!N7</f>
        <v>0</v>
      </c>
      <c r="O7" s="10">
        <f>NRG_EHG_E!O7+NRG_CM_E!O7+NRG_OIL_NG_E!O7+NRG_PF_E!O7+NRG_CO_E!O7+NRG_BKBPB_E!O7+NRG_GW_E!O7+NRG_BF_E!O7+NRG_PR_E!O7+NRG_NI_E!O7+NRG_CL_E!O7+NRG_LNG_E!O7+NRG_BIOG_E!O7+NRG_GTL_E!O7+NRG_CPP_E!O7+NRG_NSP_E!O7</f>
        <v>0</v>
      </c>
      <c r="P7" s="10">
        <f>NRG_EHG_E!P7+NRG_CM_E!P7+NRG_OIL_NG_E!P7+NRG_PF_E!P7+NRG_CO_E!P7+NRG_BKBPB_E!P7+NRG_GW_E!P7+NRG_BF_E!P7+NRG_PR_E!P7+NRG_NI_E!P7+NRG_CL_E!P7+NRG_LNG_E!P7+NRG_BIOG_E!P7+NRG_GTL_E!P7+NRG_CPP_E!P7+NRG_NSP_E!P7</f>
        <v>0</v>
      </c>
      <c r="Q7" s="10">
        <f>NRG_EHG_E!Q7+NRG_CM_E!Q7+NRG_OIL_NG_E!Q7+NRG_PF_E!Q7+NRG_CO_E!Q7+NRG_BKBPB_E!Q7+NRG_GW_E!Q7+NRG_BF_E!Q7+NRG_PR_E!Q7+NRG_NI_E!Q7+NRG_CL_E!Q7+NRG_LNG_E!Q7+NRG_BIOG_E!Q7+NRG_GTL_E!Q7+NRG_CPP_E!Q7+NRG_NSP_E!Q7</f>
        <v>0</v>
      </c>
      <c r="R7" s="10">
        <f>NRG_EHG_E!R7+NRG_CM_E!R7+NRG_OIL_NG_E!R7+NRG_PF_E!R7+NRG_CO_E!R7+NRG_BKBPB_E!R7+NRG_GW_E!R7+NRG_BF_E!R7+NRG_PR_E!R7+NRG_NI_E!R7+NRG_CL_E!R7+NRG_LNG_E!R7+NRG_BIOG_E!R7+NRG_GTL_E!R7+NRG_CPP_E!R7+NRG_NSP_E!R7</f>
        <v>0</v>
      </c>
      <c r="S7" s="10">
        <f>NRG_EHG_E!S7+NRG_CM_E!S7+NRG_OIL_NG_E!S7+NRG_PF_E!S7+NRG_CO_E!S7+NRG_BKBPB_E!S7+NRG_GW_E!S7+NRG_BF_E!S7+NRG_PR_E!S7+NRG_NI_E!S7+NRG_CL_E!S7+NRG_LNG_E!S7+NRG_BIOG_E!S7+NRG_GTL_E!S7+NRG_CPP_E!S7+NRG_NSP_E!S7</f>
        <v>0</v>
      </c>
      <c r="T7" s="10">
        <f>NRG_EHG_E!T7+NRG_CM_E!T7+NRG_OIL_NG_E!T7+NRG_PF_E!T7+NRG_CO_E!T7+NRG_BKBPB_E!T7+NRG_GW_E!T7+NRG_BF_E!T7+NRG_PR_E!T7+NRG_NI_E!T7+NRG_CL_E!T7+NRG_LNG_E!T7+NRG_BIOG_E!T7+NRG_GTL_E!T7+NRG_CPP_E!T7+NRG_NSP_E!T7</f>
        <v>0</v>
      </c>
      <c r="U7" s="10">
        <f>NRG_EHG_E!U7+NRG_CM_E!U7+NRG_OIL_NG_E!U7+NRG_PF_E!U7+NRG_CO_E!U7+NRG_BKBPB_E!U7+NRG_GW_E!U7+NRG_BF_E!U7+NRG_PR_E!U7+NRG_NI_E!U7+NRG_CL_E!U7+NRG_LNG_E!U7+NRG_BIOG_E!U7+NRG_GTL_E!U7+NRG_CPP_E!U7+NRG_NSP_E!U7</f>
        <v>0</v>
      </c>
      <c r="V7" s="10">
        <f>NRG_EHG_E!V7+NRG_CM_E!V7+NRG_OIL_NG_E!V7+NRG_PF_E!V7+NRG_CO_E!V7+NRG_BKBPB_E!V7+NRG_GW_E!V7+NRG_BF_E!V7+NRG_PR_E!V7+NRG_NI_E!V7+NRG_CL_E!V7+NRG_LNG_E!V7+NRG_BIOG_E!V7+NRG_GTL_E!V7+NRG_CPP_E!V7+NRG_NSP_E!V7</f>
        <v>0</v>
      </c>
      <c r="W7" s="10">
        <f>NRG_EHG_E!W7+NRG_CM_E!W7+NRG_OIL_NG_E!W7+NRG_PF_E!W7+NRG_CO_E!W7+NRG_BKBPB_E!W7+NRG_GW_E!W7+NRG_BF_E!W7+NRG_PR_E!W7+NRG_NI_E!W7+NRG_CL_E!W7+NRG_LNG_E!W7+NRG_BIOG_E!W7+NRG_GTL_E!W7+NRG_CPP_E!W7+NRG_NSP_E!W7</f>
        <v>0</v>
      </c>
      <c r="X7" s="10">
        <f>NRG_EHG_E!X7+NRG_CM_E!X7+NRG_OIL_NG_E!X7+NRG_PF_E!X7+NRG_CO_E!X7+NRG_BKBPB_E!X7+NRG_GW_E!X7+NRG_BF_E!X7+NRG_PR_E!X7+NRG_NI_E!X7+NRG_CL_E!X7+NRG_LNG_E!X7+NRG_BIOG_E!X7+NRG_GTL_E!X7+NRG_CPP_E!X7+NRG_NSP_E!X7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17.597506448839209</v>
      </c>
      <c r="D8" s="29">
        <f t="shared" si="6"/>
        <v>6.8434221840068794</v>
      </c>
      <c r="E8" s="29">
        <f t="shared" si="6"/>
        <v>6.6090283748925192</v>
      </c>
      <c r="F8" s="29">
        <f t="shared" si="6"/>
        <v>10.02407566638005</v>
      </c>
      <c r="G8" s="29">
        <f t="shared" si="6"/>
        <v>66.05270851246776</v>
      </c>
      <c r="H8" s="29">
        <f t="shared" si="6"/>
        <v>5.3551160791057608</v>
      </c>
      <c r="I8" s="29">
        <f t="shared" si="6"/>
        <v>1.9054170249355113</v>
      </c>
      <c r="J8" s="29">
        <f t="shared" si="6"/>
        <v>0.96251074806534809</v>
      </c>
      <c r="K8" s="29">
        <f t="shared" si="6"/>
        <v>3.5213241616509028</v>
      </c>
      <c r="L8" s="29">
        <f t="shared" si="6"/>
        <v>2.933619948409286</v>
      </c>
      <c r="M8" s="29">
        <f t="shared" si="6"/>
        <v>1.4743766122098021</v>
      </c>
      <c r="N8" s="29">
        <f t="shared" si="6"/>
        <v>1.417626827171109</v>
      </c>
      <c r="O8" s="29">
        <f t="shared" si="6"/>
        <v>1.2465176268271709</v>
      </c>
      <c r="P8" s="29">
        <f t="shared" si="6"/>
        <v>0</v>
      </c>
      <c r="Q8" s="29">
        <f t="shared" si="6"/>
        <v>0.2034393809114359</v>
      </c>
      <c r="R8" s="29">
        <f t="shared" si="6"/>
        <v>0.22158211521926049</v>
      </c>
      <c r="S8" s="29">
        <f t="shared" si="6"/>
        <v>0.35305245055889939</v>
      </c>
      <c r="T8" s="29">
        <f t="shared" si="6"/>
        <v>0.19191745485812545</v>
      </c>
      <c r="U8" s="29">
        <f t="shared" si="6"/>
        <v>3.9294926913155628E-2</v>
      </c>
      <c r="V8" s="29">
        <f t="shared" si="6"/>
        <v>7.9965606190885632E-3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NRG_EHG_E!C9+NRG_CM_E!C9+NRG_OIL_NG_E!C9+NRG_PF_E!C9+NRG_CO_E!C9+NRG_BKBPB_E!C9+NRG_GW_E!C9+NRG_BF_E!C9+NRG_PR_E!C9+NRG_NI_E!C9+NRG_CL_E!C9+NRG_LNG_E!C9+NRG_BIOG_E!C9+NRG_GTL_E!C9+NRG_CPP_E!C9+NRG_NSP_E!C9</f>
        <v>0</v>
      </c>
      <c r="D9" s="10">
        <f>NRG_EHG_E!D9+NRG_CM_E!D9+NRG_OIL_NG_E!D9+NRG_PF_E!D9+NRG_CO_E!D9+NRG_BKBPB_E!D9+NRG_GW_E!D9+NRG_BF_E!D9+NRG_PR_E!D9+NRG_NI_E!D9+NRG_CL_E!D9+NRG_LNG_E!D9+NRG_BIOG_E!D9+NRG_GTL_E!D9+NRG_CPP_E!D9+NRG_NSP_E!D9</f>
        <v>0</v>
      </c>
      <c r="E9" s="10">
        <f>NRG_EHG_E!E9+NRG_CM_E!E9+NRG_OIL_NG_E!E9+NRG_PF_E!E9+NRG_CO_E!E9+NRG_BKBPB_E!E9+NRG_GW_E!E9+NRG_BF_E!E9+NRG_PR_E!E9+NRG_NI_E!E9+NRG_CL_E!E9+NRG_LNG_E!E9+NRG_BIOG_E!E9+NRG_GTL_E!E9+NRG_CPP_E!E9+NRG_NSP_E!E9</f>
        <v>0</v>
      </c>
      <c r="F9" s="10">
        <f>NRG_EHG_E!F9+NRG_CM_E!F9+NRG_OIL_NG_E!F9+NRG_PF_E!F9+NRG_CO_E!F9+NRG_BKBPB_E!F9+NRG_GW_E!F9+NRG_BF_E!F9+NRG_PR_E!F9+NRG_NI_E!F9+NRG_CL_E!F9+NRG_LNG_E!F9+NRG_BIOG_E!F9+NRG_GTL_E!F9+NRG_CPP_E!F9+NRG_NSP_E!F9</f>
        <v>0</v>
      </c>
      <c r="G9" s="10">
        <f>NRG_EHG_E!G9+NRG_CM_E!G9+NRG_OIL_NG_E!G9+NRG_PF_E!G9+NRG_CO_E!G9+NRG_BKBPB_E!G9+NRG_GW_E!G9+NRG_BF_E!G9+NRG_PR_E!G9+NRG_NI_E!G9+NRG_CL_E!G9+NRG_LNG_E!G9+NRG_BIOG_E!G9+NRG_GTL_E!G9+NRG_CPP_E!G9+NRG_NSP_E!G9</f>
        <v>2.9381771281169389</v>
      </c>
      <c r="H9" s="10">
        <f>NRG_EHG_E!H9+NRG_CM_E!H9+NRG_OIL_NG_E!H9+NRG_PF_E!H9+NRG_CO_E!H9+NRG_BKBPB_E!H9+NRG_GW_E!H9+NRG_BF_E!H9+NRG_PR_E!H9+NRG_NI_E!H9+NRG_CL_E!H9+NRG_LNG_E!H9+NRG_BIOG_E!H9+NRG_GTL_E!H9+NRG_CPP_E!H9+NRG_NSP_E!H9</f>
        <v>2.9381771281169389</v>
      </c>
      <c r="I9" s="10">
        <f>NRG_EHG_E!I9+NRG_CM_E!I9+NRG_OIL_NG_E!I9+NRG_PF_E!I9+NRG_CO_E!I9+NRG_BKBPB_E!I9+NRG_GW_E!I9+NRG_BF_E!I9+NRG_PR_E!I9+NRG_NI_E!I9+NRG_CL_E!I9+NRG_LNG_E!I9+NRG_BIOG_E!I9+NRG_GTL_E!I9+NRG_CPP_E!I9+NRG_NSP_E!I9</f>
        <v>1.175236457437661</v>
      </c>
      <c r="J9" s="10">
        <f>NRG_EHG_E!J9+NRG_CM_E!J9+NRG_OIL_NG_E!J9+NRG_PF_E!J9+NRG_CO_E!J9+NRG_BKBPB_E!J9+NRG_GW_E!J9+NRG_BF_E!J9+NRG_PR_E!J9+NRG_NI_E!J9+NRG_CL_E!J9+NRG_LNG_E!J9+NRG_BIOG_E!J9+NRG_GTL_E!J9+NRG_CPP_E!J9+NRG_NSP_E!J9</f>
        <v>0.56990541702493547</v>
      </c>
      <c r="K9" s="10">
        <f>NRG_EHG_E!K9+NRG_CM_E!K9+NRG_OIL_NG_E!K9+NRG_PF_E!K9+NRG_CO_E!K9+NRG_BKBPB_E!K9+NRG_GW_E!K9+NRG_BF_E!K9+NRG_PR_E!K9+NRG_NI_E!K9+NRG_CL_E!K9+NRG_LNG_E!K9+NRG_BIOG_E!K9+NRG_GTL_E!K9+NRG_CPP_E!K9+NRG_NSP_E!K9</f>
        <v>3.5213241616509028</v>
      </c>
      <c r="L9" s="10">
        <f>NRG_EHG_E!L9+NRG_CM_E!L9+NRG_OIL_NG_E!L9+NRG_PF_E!L9+NRG_CO_E!L9+NRG_BKBPB_E!L9+NRG_GW_E!L9+NRG_BF_E!L9+NRG_PR_E!L9+NRG_NI_E!L9+NRG_CL_E!L9+NRG_LNG_E!L9+NRG_BIOG_E!L9+NRG_GTL_E!L9+NRG_CPP_E!L9+NRG_NSP_E!L9</f>
        <v>2.933619948409286</v>
      </c>
      <c r="M9" s="10">
        <f>NRG_EHG_E!M9+NRG_CM_E!M9+NRG_OIL_NG_E!M9+NRG_PF_E!M9+NRG_CO_E!M9+NRG_BKBPB_E!M9+NRG_GW_E!M9+NRG_BF_E!M9+NRG_PR_E!M9+NRG_NI_E!M9+NRG_CL_E!M9+NRG_LNG_E!M9+NRG_BIOG_E!M9+NRG_GTL_E!M9+NRG_CPP_E!M9+NRG_NSP_E!M9</f>
        <v>0</v>
      </c>
      <c r="N9" s="10">
        <f>NRG_EHG_E!N9+NRG_CM_E!N9+NRG_OIL_NG_E!N9+NRG_PF_E!N9+NRG_CO_E!N9+NRG_BKBPB_E!N9+NRG_GW_E!N9+NRG_BF_E!N9+NRG_PR_E!N9+NRG_NI_E!N9+NRG_CL_E!N9+NRG_LNG_E!N9+NRG_BIOG_E!N9+NRG_GTL_E!N9+NRG_CPP_E!N9+NRG_NSP_E!N9</f>
        <v>0</v>
      </c>
      <c r="O9" s="10">
        <f>NRG_EHG_E!O9+NRG_CM_E!O9+NRG_OIL_NG_E!O9+NRG_PF_E!O9+NRG_CO_E!O9+NRG_BKBPB_E!O9+NRG_GW_E!O9+NRG_BF_E!O9+NRG_PR_E!O9+NRG_NI_E!O9+NRG_CL_E!O9+NRG_LNG_E!O9+NRG_BIOG_E!O9+NRG_GTL_E!O9+NRG_CPP_E!O9+NRG_NSP_E!O9</f>
        <v>0</v>
      </c>
      <c r="P9" s="10">
        <f>NRG_EHG_E!P9+NRG_CM_E!P9+NRG_OIL_NG_E!P9+NRG_PF_E!P9+NRG_CO_E!P9+NRG_BKBPB_E!P9+NRG_GW_E!P9+NRG_BF_E!P9+NRG_PR_E!P9+NRG_NI_E!P9+NRG_CL_E!P9+NRG_LNG_E!P9+NRG_BIOG_E!P9+NRG_GTL_E!P9+NRG_CPP_E!P9+NRG_NSP_E!P9</f>
        <v>0</v>
      </c>
      <c r="Q9" s="10">
        <f>NRG_EHG_E!Q9+NRG_CM_E!Q9+NRG_OIL_NG_E!Q9+NRG_PF_E!Q9+NRG_CO_E!Q9+NRG_BKBPB_E!Q9+NRG_GW_E!Q9+NRG_BF_E!Q9+NRG_PR_E!Q9+NRG_NI_E!Q9+NRG_CL_E!Q9+NRG_LNG_E!Q9+NRG_BIOG_E!Q9+NRG_GTL_E!Q9+NRG_CPP_E!Q9+NRG_NSP_E!Q9</f>
        <v>0</v>
      </c>
      <c r="R9" s="10">
        <f>NRG_EHG_E!R9+NRG_CM_E!R9+NRG_OIL_NG_E!R9+NRG_PF_E!R9+NRG_CO_E!R9+NRG_BKBPB_E!R9+NRG_GW_E!R9+NRG_BF_E!R9+NRG_PR_E!R9+NRG_NI_E!R9+NRG_CL_E!R9+NRG_LNG_E!R9+NRG_BIOG_E!R9+NRG_GTL_E!R9+NRG_CPP_E!R9+NRG_NSP_E!R9</f>
        <v>0</v>
      </c>
      <c r="S9" s="10">
        <f>NRG_EHG_E!S9+NRG_CM_E!S9+NRG_OIL_NG_E!S9+NRG_PF_E!S9+NRG_CO_E!S9+NRG_BKBPB_E!S9+NRG_GW_E!S9+NRG_BF_E!S9+NRG_PR_E!S9+NRG_NI_E!S9+NRG_CL_E!S9+NRG_LNG_E!S9+NRG_BIOG_E!S9+NRG_GTL_E!S9+NRG_CPP_E!S9+NRG_NSP_E!S9</f>
        <v>0</v>
      </c>
      <c r="T9" s="10">
        <f>NRG_EHG_E!T9+NRG_CM_E!T9+NRG_OIL_NG_E!T9+NRG_PF_E!T9+NRG_CO_E!T9+NRG_BKBPB_E!T9+NRG_GW_E!T9+NRG_BF_E!T9+NRG_PR_E!T9+NRG_NI_E!T9+NRG_CL_E!T9+NRG_LNG_E!T9+NRG_BIOG_E!T9+NRG_GTL_E!T9+NRG_CPP_E!T9+NRG_NSP_E!T9</f>
        <v>4.9355116079105747E-2</v>
      </c>
      <c r="U9" s="10">
        <f>NRG_EHG_E!U9+NRG_CM_E!U9+NRG_OIL_NG_E!U9+NRG_PF_E!U9+NRG_CO_E!U9+NRG_BKBPB_E!U9+NRG_GW_E!U9+NRG_BF_E!U9+NRG_PR_E!U9+NRG_NI_E!U9+NRG_CL_E!U9+NRG_LNG_E!U9+NRG_BIOG_E!U9+NRG_GTL_E!U9+NRG_CPP_E!U9+NRG_NSP_E!U9</f>
        <v>2.9492691315563199E-2</v>
      </c>
      <c r="V9" s="10">
        <f>NRG_EHG_E!V9+NRG_CM_E!V9+NRG_OIL_NG_E!V9+NRG_PF_E!V9+NRG_CO_E!V9+NRG_BKBPB_E!V9+NRG_GW_E!V9+NRG_BF_E!V9+NRG_PR_E!V9+NRG_NI_E!V9+NRG_CL_E!V9+NRG_LNG_E!V9+NRG_BIOG_E!V9+NRG_GTL_E!V9+NRG_CPP_E!V9+NRG_NSP_E!V9</f>
        <v>0</v>
      </c>
      <c r="W9" s="10">
        <f>NRG_EHG_E!W9+NRG_CM_E!W9+NRG_OIL_NG_E!W9+NRG_PF_E!W9+NRG_CO_E!W9+NRG_BKBPB_E!W9+NRG_GW_E!W9+NRG_BF_E!W9+NRG_PR_E!W9+NRG_NI_E!W9+NRG_CL_E!W9+NRG_LNG_E!W9+NRG_BIOG_E!W9+NRG_GTL_E!W9+NRG_CPP_E!W9+NRG_NSP_E!W9</f>
        <v>0</v>
      </c>
      <c r="X9" s="10">
        <f>NRG_EHG_E!X9+NRG_CM_E!X9+NRG_OIL_NG_E!X9+NRG_PF_E!X9+NRG_CO_E!X9+NRG_BKBPB_E!X9+NRG_GW_E!X9+NRG_BF_E!X9+NRG_PR_E!X9+NRG_NI_E!X9+NRG_CL_E!X9+NRG_LNG_E!X9+NRG_BIOG_E!X9+NRG_GTL_E!X9+NRG_CPP_E!X9+NRG_NSP_E!X9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NRG_EHG_E!C10+NRG_CM_E!C10+NRG_OIL_NG_E!C10+NRG_PF_E!C10+NRG_CO_E!C10+NRG_BKBPB_E!C10+NRG_GW_E!C10+NRG_BF_E!C10+NRG_PR_E!C10+NRG_NI_E!C10+NRG_CL_E!C10+NRG_LNG_E!C10+NRG_BIOG_E!C10+NRG_GTL_E!C10+NRG_CPP_E!C10+NRG_NSP_E!C10</f>
        <v>17.597506448839209</v>
      </c>
      <c r="D10" s="10">
        <f>NRG_EHG_E!D10+NRG_CM_E!D10+NRG_OIL_NG_E!D10+NRG_PF_E!D10+NRG_CO_E!D10+NRG_BKBPB_E!D10+NRG_GW_E!D10+NRG_BF_E!D10+NRG_PR_E!D10+NRG_NI_E!D10+NRG_CL_E!D10+NRG_LNG_E!D10+NRG_BIOG_E!D10+NRG_GTL_E!D10+NRG_CPP_E!D10+NRG_NSP_E!D10</f>
        <v>6.8434221840068794</v>
      </c>
      <c r="E10" s="10">
        <f>NRG_EHG_E!E10+NRG_CM_E!E10+NRG_OIL_NG_E!E10+NRG_PF_E!E10+NRG_CO_E!E10+NRG_BKBPB_E!E10+NRG_GW_E!E10+NRG_BF_E!E10+NRG_PR_E!E10+NRG_NI_E!E10+NRG_CL_E!E10+NRG_LNG_E!E10+NRG_BIOG_E!E10+NRG_GTL_E!E10+NRG_CPP_E!E10+NRG_NSP_E!E10</f>
        <v>6.6090283748925192</v>
      </c>
      <c r="F10" s="10">
        <f>NRG_EHG_E!F10+NRG_CM_E!F10+NRG_OIL_NG_E!F10+NRG_PF_E!F10+NRG_CO_E!F10+NRG_BKBPB_E!F10+NRG_GW_E!F10+NRG_BF_E!F10+NRG_PR_E!F10+NRG_NI_E!F10+NRG_CL_E!F10+NRG_LNG_E!F10+NRG_BIOG_E!F10+NRG_GTL_E!F10+NRG_CPP_E!F10+NRG_NSP_E!F10</f>
        <v>10.02407566638005</v>
      </c>
      <c r="G10" s="10">
        <f>NRG_EHG_E!G10+NRG_CM_E!G10+NRG_OIL_NG_E!G10+NRG_PF_E!G10+NRG_CO_E!G10+NRG_BKBPB_E!G10+NRG_GW_E!G10+NRG_BF_E!G10+NRG_PR_E!G10+NRG_NI_E!G10+NRG_CL_E!G10+NRG_LNG_E!G10+NRG_BIOG_E!G10+NRG_GTL_E!G10+NRG_CPP_E!G10+NRG_NSP_E!G10</f>
        <v>63.114531384350819</v>
      </c>
      <c r="H10" s="10">
        <f>NRG_EHG_E!H10+NRG_CM_E!H10+NRG_OIL_NG_E!H10+NRG_PF_E!H10+NRG_CO_E!H10+NRG_BKBPB_E!H10+NRG_GW_E!H10+NRG_BF_E!H10+NRG_PR_E!H10+NRG_NI_E!H10+NRG_CL_E!H10+NRG_LNG_E!H10+NRG_BIOG_E!H10+NRG_GTL_E!H10+NRG_CPP_E!H10+NRG_NSP_E!H10</f>
        <v>2.4169389509888219</v>
      </c>
      <c r="I10" s="10">
        <f>NRG_EHG_E!I10+NRG_CM_E!I10+NRG_OIL_NG_E!I10+NRG_PF_E!I10+NRG_CO_E!I10+NRG_BKBPB_E!I10+NRG_GW_E!I10+NRG_BF_E!I10+NRG_PR_E!I10+NRG_NI_E!I10+NRG_CL_E!I10+NRG_LNG_E!I10+NRG_BIOG_E!I10+NRG_GTL_E!I10+NRG_CPP_E!I10+NRG_NSP_E!I10</f>
        <v>0.73018056749785043</v>
      </c>
      <c r="J10" s="10">
        <f>NRG_EHG_E!J10+NRG_CM_E!J10+NRG_OIL_NG_E!J10+NRG_PF_E!J10+NRG_CO_E!J10+NRG_BKBPB_E!J10+NRG_GW_E!J10+NRG_BF_E!J10+NRG_PR_E!J10+NRG_NI_E!J10+NRG_CL_E!J10+NRG_LNG_E!J10+NRG_BIOG_E!J10+NRG_GTL_E!J10+NRG_CPP_E!J10+NRG_NSP_E!J10</f>
        <v>0.39260533104041268</v>
      </c>
      <c r="K10" s="10">
        <f>NRG_EHG_E!K10+NRG_CM_E!K10+NRG_OIL_NG_E!K10+NRG_PF_E!K10+NRG_CO_E!K10+NRG_BKBPB_E!K10+NRG_GW_E!K10+NRG_BF_E!K10+NRG_PR_E!K10+NRG_NI_E!K10+NRG_CL_E!K10+NRG_LNG_E!K10+NRG_BIOG_E!K10+NRG_GTL_E!K10+NRG_CPP_E!K10+NRG_NSP_E!K10</f>
        <v>0</v>
      </c>
      <c r="L10" s="10">
        <f>NRG_EHG_E!L10+NRG_CM_E!L10+NRG_OIL_NG_E!L10+NRG_PF_E!L10+NRG_CO_E!L10+NRG_BKBPB_E!L10+NRG_GW_E!L10+NRG_BF_E!L10+NRG_PR_E!L10+NRG_NI_E!L10+NRG_CL_E!L10+NRG_LNG_E!L10+NRG_BIOG_E!L10+NRG_GTL_E!L10+NRG_CPP_E!L10+NRG_NSP_E!L10</f>
        <v>0</v>
      </c>
      <c r="M10" s="10">
        <f>NRG_EHG_E!M10+NRG_CM_E!M10+NRG_OIL_NG_E!M10+NRG_PF_E!M10+NRG_CO_E!M10+NRG_BKBPB_E!M10+NRG_GW_E!M10+NRG_BF_E!M10+NRG_PR_E!M10+NRG_NI_E!M10+NRG_CL_E!M10+NRG_LNG_E!M10+NRG_BIOG_E!M10+NRG_GTL_E!M10+NRG_CPP_E!M10+NRG_NSP_E!M10</f>
        <v>1.4743766122098021</v>
      </c>
      <c r="N10" s="10">
        <f>NRG_EHG_E!N10+NRG_CM_E!N10+NRG_OIL_NG_E!N10+NRG_PF_E!N10+NRG_CO_E!N10+NRG_BKBPB_E!N10+NRG_GW_E!N10+NRG_BF_E!N10+NRG_PR_E!N10+NRG_NI_E!N10+NRG_CL_E!N10+NRG_LNG_E!N10+NRG_BIOG_E!N10+NRG_GTL_E!N10+NRG_CPP_E!N10+NRG_NSP_E!N10</f>
        <v>1.417626827171109</v>
      </c>
      <c r="O10" s="10">
        <f>NRG_EHG_E!O10+NRG_CM_E!O10+NRG_OIL_NG_E!O10+NRG_PF_E!O10+NRG_CO_E!O10+NRG_BKBPB_E!O10+NRG_GW_E!O10+NRG_BF_E!O10+NRG_PR_E!O10+NRG_NI_E!O10+NRG_CL_E!O10+NRG_LNG_E!O10+NRG_BIOG_E!O10+NRG_GTL_E!O10+NRG_CPP_E!O10+NRG_NSP_E!O10</f>
        <v>1.2465176268271709</v>
      </c>
      <c r="P10" s="10">
        <f>NRG_EHG_E!P10+NRG_CM_E!P10+NRG_OIL_NG_E!P10+NRG_PF_E!P10+NRG_CO_E!P10+NRG_BKBPB_E!P10+NRG_GW_E!P10+NRG_BF_E!P10+NRG_PR_E!P10+NRG_NI_E!P10+NRG_CL_E!P10+NRG_LNG_E!P10+NRG_BIOG_E!P10+NRG_GTL_E!P10+NRG_CPP_E!P10+NRG_NSP_E!P10</f>
        <v>0</v>
      </c>
      <c r="Q10" s="10">
        <f>NRG_EHG_E!Q10+NRG_CM_E!Q10+NRG_OIL_NG_E!Q10+NRG_PF_E!Q10+NRG_CO_E!Q10+NRG_BKBPB_E!Q10+NRG_GW_E!Q10+NRG_BF_E!Q10+NRG_PR_E!Q10+NRG_NI_E!Q10+NRG_CL_E!Q10+NRG_LNG_E!Q10+NRG_BIOG_E!Q10+NRG_GTL_E!Q10+NRG_CPP_E!Q10+NRG_NSP_E!Q10</f>
        <v>0.2034393809114359</v>
      </c>
      <c r="R10" s="10">
        <f>NRG_EHG_E!R10+NRG_CM_E!R10+NRG_OIL_NG_E!R10+NRG_PF_E!R10+NRG_CO_E!R10+NRG_BKBPB_E!R10+NRG_GW_E!R10+NRG_BF_E!R10+NRG_PR_E!R10+NRG_NI_E!R10+NRG_CL_E!R10+NRG_LNG_E!R10+NRG_BIOG_E!R10+NRG_GTL_E!R10+NRG_CPP_E!R10+NRG_NSP_E!R10</f>
        <v>0.22158211521926049</v>
      </c>
      <c r="S10" s="10">
        <f>NRG_EHG_E!S10+NRG_CM_E!S10+NRG_OIL_NG_E!S10+NRG_PF_E!S10+NRG_CO_E!S10+NRG_BKBPB_E!S10+NRG_GW_E!S10+NRG_BF_E!S10+NRG_PR_E!S10+NRG_NI_E!S10+NRG_CL_E!S10+NRG_LNG_E!S10+NRG_BIOG_E!S10+NRG_GTL_E!S10+NRG_CPP_E!S10+NRG_NSP_E!S10</f>
        <v>0.35305245055889939</v>
      </c>
      <c r="T10" s="10">
        <f>NRG_EHG_E!T10+NRG_CM_E!T10+NRG_OIL_NG_E!T10+NRG_PF_E!T10+NRG_CO_E!T10+NRG_BKBPB_E!T10+NRG_GW_E!T10+NRG_BF_E!T10+NRG_PR_E!T10+NRG_NI_E!T10+NRG_CL_E!T10+NRG_LNG_E!T10+NRG_BIOG_E!T10+NRG_GTL_E!T10+NRG_CPP_E!T10+NRG_NSP_E!T10</f>
        <v>0.14256233877901969</v>
      </c>
      <c r="U10" s="10">
        <f>NRG_EHG_E!U10+NRG_CM_E!U10+NRG_OIL_NG_E!U10+NRG_PF_E!U10+NRG_CO_E!U10+NRG_BKBPB_E!U10+NRG_GW_E!U10+NRG_BF_E!U10+NRG_PR_E!U10+NRG_NI_E!U10+NRG_CL_E!U10+NRG_LNG_E!U10+NRG_BIOG_E!U10+NRG_GTL_E!U10+NRG_CPP_E!U10+NRG_NSP_E!U10</f>
        <v>9.8022355975924333E-3</v>
      </c>
      <c r="V10" s="10">
        <f>NRG_EHG_E!V10+NRG_CM_E!V10+NRG_OIL_NG_E!V10+NRG_PF_E!V10+NRG_CO_E!V10+NRG_BKBPB_E!V10+NRG_GW_E!V10+NRG_BF_E!V10+NRG_PR_E!V10+NRG_NI_E!V10+NRG_CL_E!V10+NRG_LNG_E!V10+NRG_BIOG_E!V10+NRG_GTL_E!V10+NRG_CPP_E!V10+NRG_NSP_E!V10</f>
        <v>7.9965606190885632E-3</v>
      </c>
      <c r="W10" s="10">
        <f>NRG_EHG_E!W10+NRG_CM_E!W10+NRG_OIL_NG_E!W10+NRG_PF_E!W10+NRG_CO_E!W10+NRG_BKBPB_E!W10+NRG_GW_E!W10+NRG_BF_E!W10+NRG_PR_E!W10+NRG_NI_E!W10+NRG_CL_E!W10+NRG_LNG_E!W10+NRG_BIOG_E!W10+NRG_GTL_E!W10+NRG_CPP_E!W10+NRG_NSP_E!W10</f>
        <v>0</v>
      </c>
      <c r="X10" s="10">
        <f>NRG_EHG_E!X10+NRG_CM_E!X10+NRG_OIL_NG_E!X10+NRG_PF_E!X10+NRG_CO_E!X10+NRG_BKBPB_E!X10+NRG_GW_E!X10+NRG_BF_E!X10+NRG_PR_E!X10+NRG_NI_E!X10+NRG_CL_E!X10+NRG_LNG_E!X10+NRG_BIOG_E!X10+NRG_GTL_E!X10+NRG_CPP_E!X10+NRG_NSP_E!X10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NRG_EHG_E!C12+NRG_CM_E!C12+NRG_OIL_NG_E!C12+NRG_PF_E!C12+NRG_CO_E!C12+NRG_BKBPB_E!C12+NRG_GW_E!C12+NRG_BF_E!C12+NRG_PR_E!C12+NRG_NI_E!C12+NRG_CL_E!C12+NRG_LNG_E!C12+NRG_BIOG_E!C12+NRG_GTL_E!C12+NRG_CPP_E!C12+NRG_NSP_E!C12</f>
        <v>0</v>
      </c>
      <c r="D12" s="10">
        <f>NRG_EHG_E!D12+NRG_CM_E!D12+NRG_OIL_NG_E!D12+NRG_PF_E!D12+NRG_CO_E!D12+NRG_BKBPB_E!D12+NRG_GW_E!D12+NRG_BF_E!D12+NRG_PR_E!D12+NRG_NI_E!D12+NRG_CL_E!D12+NRG_LNG_E!D12+NRG_BIOG_E!D12+NRG_GTL_E!D12+NRG_CPP_E!D12+NRG_NSP_E!D12</f>
        <v>0</v>
      </c>
      <c r="E12" s="10">
        <f>NRG_EHG_E!E12+NRG_CM_E!E12+NRG_OIL_NG_E!E12+NRG_PF_E!E12+NRG_CO_E!E12+NRG_BKBPB_E!E12+NRG_GW_E!E12+NRG_BF_E!E12+NRG_PR_E!E12+NRG_NI_E!E12+NRG_CL_E!E12+NRG_LNG_E!E12+NRG_BIOG_E!E12+NRG_GTL_E!E12+NRG_CPP_E!E12+NRG_NSP_E!E12</f>
        <v>0</v>
      </c>
      <c r="F12" s="10">
        <f>NRG_EHG_E!F12+NRG_CM_E!F12+NRG_OIL_NG_E!F12+NRG_PF_E!F12+NRG_CO_E!F12+NRG_BKBPB_E!F12+NRG_GW_E!F12+NRG_BF_E!F12+NRG_PR_E!F12+NRG_NI_E!F12+NRG_CL_E!F12+NRG_LNG_E!F12+NRG_BIOG_E!F12+NRG_GTL_E!F12+NRG_CPP_E!F12+NRG_NSP_E!F12</f>
        <v>0</v>
      </c>
      <c r="G12" s="10">
        <f>NRG_EHG_E!G12+NRG_CM_E!G12+NRG_OIL_NG_E!G12+NRG_PF_E!G12+NRG_CO_E!G12+NRG_BKBPB_E!G12+NRG_GW_E!G12+NRG_BF_E!G12+NRG_PR_E!G12+NRG_NI_E!G12+NRG_CL_E!G12+NRG_LNG_E!G12+NRG_BIOG_E!G12+NRG_GTL_E!G12+NRG_CPP_E!G12+NRG_NSP_E!G12</f>
        <v>0</v>
      </c>
      <c r="H12" s="10">
        <f>NRG_EHG_E!H12+NRG_CM_E!H12+NRG_OIL_NG_E!H12+NRG_PF_E!H12+NRG_CO_E!H12+NRG_BKBPB_E!H12+NRG_GW_E!H12+NRG_BF_E!H12+NRG_PR_E!H12+NRG_NI_E!H12+NRG_CL_E!H12+NRG_LNG_E!H12+NRG_BIOG_E!H12+NRG_GTL_E!H12+NRG_CPP_E!H12+NRG_NSP_E!H12</f>
        <v>0</v>
      </c>
      <c r="I12" s="10">
        <f>NRG_EHG_E!I12+NRG_CM_E!I12+NRG_OIL_NG_E!I12+NRG_PF_E!I12+NRG_CO_E!I12+NRG_BKBPB_E!I12+NRG_GW_E!I12+NRG_BF_E!I12+NRG_PR_E!I12+NRG_NI_E!I12+NRG_CL_E!I12+NRG_LNG_E!I12+NRG_BIOG_E!I12+NRG_GTL_E!I12+NRG_CPP_E!I12+NRG_NSP_E!I12</f>
        <v>0</v>
      </c>
      <c r="J12" s="10">
        <f>NRG_EHG_E!J12+NRG_CM_E!J12+NRG_OIL_NG_E!J12+NRG_PF_E!J12+NRG_CO_E!J12+NRG_BKBPB_E!J12+NRG_GW_E!J12+NRG_BF_E!J12+NRG_PR_E!J12+NRG_NI_E!J12+NRG_CL_E!J12+NRG_LNG_E!J12+NRG_BIOG_E!J12+NRG_GTL_E!J12+NRG_CPP_E!J12+NRG_NSP_E!J12</f>
        <v>0</v>
      </c>
      <c r="K12" s="10">
        <f>NRG_EHG_E!K12+NRG_CM_E!K12+NRG_OIL_NG_E!K12+NRG_PF_E!K12+NRG_CO_E!K12+NRG_BKBPB_E!K12+NRG_GW_E!K12+NRG_BF_E!K12+NRG_PR_E!K12+NRG_NI_E!K12+NRG_CL_E!K12+NRG_LNG_E!K12+NRG_BIOG_E!K12+NRG_GTL_E!K12+NRG_CPP_E!K12+NRG_NSP_E!K12</f>
        <v>0</v>
      </c>
      <c r="L12" s="10">
        <f>NRG_EHG_E!L12+NRG_CM_E!L12+NRG_OIL_NG_E!L12+NRG_PF_E!L12+NRG_CO_E!L12+NRG_BKBPB_E!L12+NRG_GW_E!L12+NRG_BF_E!L12+NRG_PR_E!L12+NRG_NI_E!L12+NRG_CL_E!L12+NRG_LNG_E!L12+NRG_BIOG_E!L12+NRG_GTL_E!L12+NRG_CPP_E!L12+NRG_NSP_E!L12</f>
        <v>0</v>
      </c>
      <c r="M12" s="10">
        <f>NRG_EHG_E!M12+NRG_CM_E!M12+NRG_OIL_NG_E!M12+NRG_PF_E!M12+NRG_CO_E!M12+NRG_BKBPB_E!M12+NRG_GW_E!M12+NRG_BF_E!M12+NRG_PR_E!M12+NRG_NI_E!M12+NRG_CL_E!M12+NRG_LNG_E!M12+NRG_BIOG_E!M12+NRG_GTL_E!M12+NRG_CPP_E!M12+NRG_NSP_E!M12</f>
        <v>0</v>
      </c>
      <c r="N12" s="10">
        <f>NRG_EHG_E!N12+NRG_CM_E!N12+NRG_OIL_NG_E!N12+NRG_PF_E!N12+NRG_CO_E!N12+NRG_BKBPB_E!N12+NRG_GW_E!N12+NRG_BF_E!N12+NRG_PR_E!N12+NRG_NI_E!N12+NRG_CL_E!N12+NRG_LNG_E!N12+NRG_BIOG_E!N12+NRG_GTL_E!N12+NRG_CPP_E!N12+NRG_NSP_E!N12</f>
        <v>0</v>
      </c>
      <c r="O12" s="10">
        <f>NRG_EHG_E!O12+NRG_CM_E!O12+NRG_OIL_NG_E!O12+NRG_PF_E!O12+NRG_CO_E!O12+NRG_BKBPB_E!O12+NRG_GW_E!O12+NRG_BF_E!O12+NRG_PR_E!O12+NRG_NI_E!O12+NRG_CL_E!O12+NRG_LNG_E!O12+NRG_BIOG_E!O12+NRG_GTL_E!O12+NRG_CPP_E!O12+NRG_NSP_E!O12</f>
        <v>0</v>
      </c>
      <c r="P12" s="10">
        <f>NRG_EHG_E!P12+NRG_CM_E!P12+NRG_OIL_NG_E!P12+NRG_PF_E!P12+NRG_CO_E!P12+NRG_BKBPB_E!P12+NRG_GW_E!P12+NRG_BF_E!P12+NRG_PR_E!P12+NRG_NI_E!P12+NRG_CL_E!P12+NRG_LNG_E!P12+NRG_BIOG_E!P12+NRG_GTL_E!P12+NRG_CPP_E!P12+NRG_NSP_E!P12</f>
        <v>0</v>
      </c>
      <c r="Q12" s="10">
        <f>NRG_EHG_E!Q12+NRG_CM_E!Q12+NRG_OIL_NG_E!Q12+NRG_PF_E!Q12+NRG_CO_E!Q12+NRG_BKBPB_E!Q12+NRG_GW_E!Q12+NRG_BF_E!Q12+NRG_PR_E!Q12+NRG_NI_E!Q12+NRG_CL_E!Q12+NRG_LNG_E!Q12+NRG_BIOG_E!Q12+NRG_GTL_E!Q12+NRG_CPP_E!Q12+NRG_NSP_E!Q12</f>
        <v>0</v>
      </c>
      <c r="R12" s="10">
        <f>NRG_EHG_E!R12+NRG_CM_E!R12+NRG_OIL_NG_E!R12+NRG_PF_E!R12+NRG_CO_E!R12+NRG_BKBPB_E!R12+NRG_GW_E!R12+NRG_BF_E!R12+NRG_PR_E!R12+NRG_NI_E!R12+NRG_CL_E!R12+NRG_LNG_E!R12+NRG_BIOG_E!R12+NRG_GTL_E!R12+NRG_CPP_E!R12+NRG_NSP_E!R12</f>
        <v>0</v>
      </c>
      <c r="S12" s="10">
        <f>NRG_EHG_E!S12+NRG_CM_E!S12+NRG_OIL_NG_E!S12+NRG_PF_E!S12+NRG_CO_E!S12+NRG_BKBPB_E!S12+NRG_GW_E!S12+NRG_BF_E!S12+NRG_PR_E!S12+NRG_NI_E!S12+NRG_CL_E!S12+NRG_LNG_E!S12+NRG_BIOG_E!S12+NRG_GTL_E!S12+NRG_CPP_E!S12+NRG_NSP_E!S12</f>
        <v>0</v>
      </c>
      <c r="T12" s="10">
        <f>NRG_EHG_E!T12+NRG_CM_E!T12+NRG_OIL_NG_E!T12+NRG_PF_E!T12+NRG_CO_E!T12+NRG_BKBPB_E!T12+NRG_GW_E!T12+NRG_BF_E!T12+NRG_PR_E!T12+NRG_NI_E!T12+NRG_CL_E!T12+NRG_LNG_E!T12+NRG_BIOG_E!T12+NRG_GTL_E!T12+NRG_CPP_E!T12+NRG_NSP_E!T12</f>
        <v>0</v>
      </c>
      <c r="U12" s="10">
        <f>NRG_EHG_E!U12+NRG_CM_E!U12+NRG_OIL_NG_E!U12+NRG_PF_E!U12+NRG_CO_E!U12+NRG_BKBPB_E!U12+NRG_GW_E!U12+NRG_BF_E!U12+NRG_PR_E!U12+NRG_NI_E!U12+NRG_CL_E!U12+NRG_LNG_E!U12+NRG_BIOG_E!U12+NRG_GTL_E!U12+NRG_CPP_E!U12+NRG_NSP_E!U12</f>
        <v>0</v>
      </c>
      <c r="V12" s="10">
        <f>NRG_EHG_E!V12+NRG_CM_E!V12+NRG_OIL_NG_E!V12+NRG_PF_E!V12+NRG_CO_E!V12+NRG_BKBPB_E!V12+NRG_GW_E!V12+NRG_BF_E!V12+NRG_PR_E!V12+NRG_NI_E!V12+NRG_CL_E!V12+NRG_LNG_E!V12+NRG_BIOG_E!V12+NRG_GTL_E!V12+NRG_CPP_E!V12+NRG_NSP_E!V12</f>
        <v>0</v>
      </c>
      <c r="W12" s="10">
        <f>NRG_EHG_E!W12+NRG_CM_E!W12+NRG_OIL_NG_E!W12+NRG_PF_E!W12+NRG_CO_E!W12+NRG_BKBPB_E!W12+NRG_GW_E!W12+NRG_BF_E!W12+NRG_PR_E!W12+NRG_NI_E!W12+NRG_CL_E!W12+NRG_LNG_E!W12+NRG_BIOG_E!W12+NRG_GTL_E!W12+NRG_CPP_E!W12+NRG_NSP_E!W12</f>
        <v>0</v>
      </c>
      <c r="X12" s="10">
        <f>NRG_EHG_E!X12+NRG_CM_E!X12+NRG_OIL_NG_E!X12+NRG_PF_E!X12+NRG_CO_E!X12+NRG_BKBPB_E!X12+NRG_GW_E!X12+NRG_BF_E!X12+NRG_PR_E!X12+NRG_NI_E!X12+NRG_CL_E!X12+NRG_LNG_E!X12+NRG_BIOG_E!X12+NRG_GTL_E!X12+NRG_CPP_E!X12+NRG_NSP_E!X12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NRG_EHG_E!C13+NRG_CM_E!C13+NRG_OIL_NG_E!C13+NRG_PF_E!C13+NRG_CO_E!C13+NRG_BKBPB_E!C13+NRG_GW_E!C13+NRG_BF_E!C13+NRG_PR_E!C13+NRG_NI_E!C13+NRG_CL_E!C13+NRG_LNG_E!C13+NRG_BIOG_E!C13+NRG_GTL_E!C13+NRG_CPP_E!C13+NRG_NSP_E!C13</f>
        <v>0</v>
      </c>
      <c r="D13" s="10">
        <f>NRG_EHG_E!D13+NRG_CM_E!D13+NRG_OIL_NG_E!D13+NRG_PF_E!D13+NRG_CO_E!D13+NRG_BKBPB_E!D13+NRG_GW_E!D13+NRG_BF_E!D13+NRG_PR_E!D13+NRG_NI_E!D13+NRG_CL_E!D13+NRG_LNG_E!D13+NRG_BIOG_E!D13+NRG_GTL_E!D13+NRG_CPP_E!D13+NRG_NSP_E!D13</f>
        <v>0</v>
      </c>
      <c r="E13" s="10">
        <f>NRG_EHG_E!E13+NRG_CM_E!E13+NRG_OIL_NG_E!E13+NRG_PF_E!E13+NRG_CO_E!E13+NRG_BKBPB_E!E13+NRG_GW_E!E13+NRG_BF_E!E13+NRG_PR_E!E13+NRG_NI_E!E13+NRG_CL_E!E13+NRG_LNG_E!E13+NRG_BIOG_E!E13+NRG_GTL_E!E13+NRG_CPP_E!E13+NRG_NSP_E!E13</f>
        <v>0</v>
      </c>
      <c r="F13" s="10">
        <f>NRG_EHG_E!F13+NRG_CM_E!F13+NRG_OIL_NG_E!F13+NRG_PF_E!F13+NRG_CO_E!F13+NRG_BKBPB_E!F13+NRG_GW_E!F13+NRG_BF_E!F13+NRG_PR_E!F13+NRG_NI_E!F13+NRG_CL_E!F13+NRG_LNG_E!F13+NRG_BIOG_E!F13+NRG_GTL_E!F13+NRG_CPP_E!F13+NRG_NSP_E!F13</f>
        <v>0</v>
      </c>
      <c r="G13" s="10">
        <f>NRG_EHG_E!G13+NRG_CM_E!G13+NRG_OIL_NG_E!G13+NRG_PF_E!G13+NRG_CO_E!G13+NRG_BKBPB_E!G13+NRG_GW_E!G13+NRG_BF_E!G13+NRG_PR_E!G13+NRG_NI_E!G13+NRG_CL_E!G13+NRG_LNG_E!G13+NRG_BIOG_E!G13+NRG_GTL_E!G13+NRG_CPP_E!G13+NRG_NSP_E!G13</f>
        <v>0</v>
      </c>
      <c r="H13" s="10">
        <f>NRG_EHG_E!H13+NRG_CM_E!H13+NRG_OIL_NG_E!H13+NRG_PF_E!H13+NRG_CO_E!H13+NRG_BKBPB_E!H13+NRG_GW_E!H13+NRG_BF_E!H13+NRG_PR_E!H13+NRG_NI_E!H13+NRG_CL_E!H13+NRG_LNG_E!H13+NRG_BIOG_E!H13+NRG_GTL_E!H13+NRG_CPP_E!H13+NRG_NSP_E!H13</f>
        <v>0</v>
      </c>
      <c r="I13" s="10">
        <f>NRG_EHG_E!I13+NRG_CM_E!I13+NRG_OIL_NG_E!I13+NRG_PF_E!I13+NRG_CO_E!I13+NRG_BKBPB_E!I13+NRG_GW_E!I13+NRG_BF_E!I13+NRG_PR_E!I13+NRG_NI_E!I13+NRG_CL_E!I13+NRG_LNG_E!I13+NRG_BIOG_E!I13+NRG_GTL_E!I13+NRG_CPP_E!I13+NRG_NSP_E!I13</f>
        <v>0</v>
      </c>
      <c r="J13" s="10">
        <f>NRG_EHG_E!J13+NRG_CM_E!J13+NRG_OIL_NG_E!J13+NRG_PF_E!J13+NRG_CO_E!J13+NRG_BKBPB_E!J13+NRG_GW_E!J13+NRG_BF_E!J13+NRG_PR_E!J13+NRG_NI_E!J13+NRG_CL_E!J13+NRG_LNG_E!J13+NRG_BIOG_E!J13+NRG_GTL_E!J13+NRG_CPP_E!J13+NRG_NSP_E!J13</f>
        <v>0</v>
      </c>
      <c r="K13" s="10">
        <f>NRG_EHG_E!K13+NRG_CM_E!K13+NRG_OIL_NG_E!K13+NRG_PF_E!K13+NRG_CO_E!K13+NRG_BKBPB_E!K13+NRG_GW_E!K13+NRG_BF_E!K13+NRG_PR_E!K13+NRG_NI_E!K13+NRG_CL_E!K13+NRG_LNG_E!K13+NRG_BIOG_E!K13+NRG_GTL_E!K13+NRG_CPP_E!K13+NRG_NSP_E!K13</f>
        <v>0</v>
      </c>
      <c r="L13" s="10">
        <f>NRG_EHG_E!L13+NRG_CM_E!L13+NRG_OIL_NG_E!L13+NRG_PF_E!L13+NRG_CO_E!L13+NRG_BKBPB_E!L13+NRG_GW_E!L13+NRG_BF_E!L13+NRG_PR_E!L13+NRG_NI_E!L13+NRG_CL_E!L13+NRG_LNG_E!L13+NRG_BIOG_E!L13+NRG_GTL_E!L13+NRG_CPP_E!L13+NRG_NSP_E!L13</f>
        <v>0</v>
      </c>
      <c r="M13" s="10">
        <f>NRG_EHG_E!M13+NRG_CM_E!M13+NRG_OIL_NG_E!M13+NRG_PF_E!M13+NRG_CO_E!M13+NRG_BKBPB_E!M13+NRG_GW_E!M13+NRG_BF_E!M13+NRG_PR_E!M13+NRG_NI_E!M13+NRG_CL_E!M13+NRG_LNG_E!M13+NRG_BIOG_E!M13+NRG_GTL_E!M13+NRG_CPP_E!M13+NRG_NSP_E!M13</f>
        <v>0</v>
      </c>
      <c r="N13" s="10">
        <f>NRG_EHG_E!N13+NRG_CM_E!N13+NRG_OIL_NG_E!N13+NRG_PF_E!N13+NRG_CO_E!N13+NRG_BKBPB_E!N13+NRG_GW_E!N13+NRG_BF_E!N13+NRG_PR_E!N13+NRG_NI_E!N13+NRG_CL_E!N13+NRG_LNG_E!N13+NRG_BIOG_E!N13+NRG_GTL_E!N13+NRG_CPP_E!N13+NRG_NSP_E!N13</f>
        <v>0</v>
      </c>
      <c r="O13" s="10">
        <f>NRG_EHG_E!O13+NRG_CM_E!O13+NRG_OIL_NG_E!O13+NRG_PF_E!O13+NRG_CO_E!O13+NRG_BKBPB_E!O13+NRG_GW_E!O13+NRG_BF_E!O13+NRG_PR_E!O13+NRG_NI_E!O13+NRG_CL_E!O13+NRG_LNG_E!O13+NRG_BIOG_E!O13+NRG_GTL_E!O13+NRG_CPP_E!O13+NRG_NSP_E!O13</f>
        <v>0</v>
      </c>
      <c r="P13" s="10">
        <f>NRG_EHG_E!P13+NRG_CM_E!P13+NRG_OIL_NG_E!P13+NRG_PF_E!P13+NRG_CO_E!P13+NRG_BKBPB_E!P13+NRG_GW_E!P13+NRG_BF_E!P13+NRG_PR_E!P13+NRG_NI_E!P13+NRG_CL_E!P13+NRG_LNG_E!P13+NRG_BIOG_E!P13+NRG_GTL_E!P13+NRG_CPP_E!P13+NRG_NSP_E!P13</f>
        <v>0</v>
      </c>
      <c r="Q13" s="10">
        <f>NRG_EHG_E!Q13+NRG_CM_E!Q13+NRG_OIL_NG_E!Q13+NRG_PF_E!Q13+NRG_CO_E!Q13+NRG_BKBPB_E!Q13+NRG_GW_E!Q13+NRG_BF_E!Q13+NRG_PR_E!Q13+NRG_NI_E!Q13+NRG_CL_E!Q13+NRG_LNG_E!Q13+NRG_BIOG_E!Q13+NRG_GTL_E!Q13+NRG_CPP_E!Q13+NRG_NSP_E!Q13</f>
        <v>0</v>
      </c>
      <c r="R13" s="10">
        <f>NRG_EHG_E!R13+NRG_CM_E!R13+NRG_OIL_NG_E!R13+NRG_PF_E!R13+NRG_CO_E!R13+NRG_BKBPB_E!R13+NRG_GW_E!R13+NRG_BF_E!R13+NRG_PR_E!R13+NRG_NI_E!R13+NRG_CL_E!R13+NRG_LNG_E!R13+NRG_BIOG_E!R13+NRG_GTL_E!R13+NRG_CPP_E!R13+NRG_NSP_E!R13</f>
        <v>0</v>
      </c>
      <c r="S13" s="10">
        <f>NRG_EHG_E!S13+NRG_CM_E!S13+NRG_OIL_NG_E!S13+NRG_PF_E!S13+NRG_CO_E!S13+NRG_BKBPB_E!S13+NRG_GW_E!S13+NRG_BF_E!S13+NRG_PR_E!S13+NRG_NI_E!S13+NRG_CL_E!S13+NRG_LNG_E!S13+NRG_BIOG_E!S13+NRG_GTL_E!S13+NRG_CPP_E!S13+NRG_NSP_E!S13</f>
        <v>0</v>
      </c>
      <c r="T13" s="10">
        <f>NRG_EHG_E!T13+NRG_CM_E!T13+NRG_OIL_NG_E!T13+NRG_PF_E!T13+NRG_CO_E!T13+NRG_BKBPB_E!T13+NRG_GW_E!T13+NRG_BF_E!T13+NRG_PR_E!T13+NRG_NI_E!T13+NRG_CL_E!T13+NRG_LNG_E!T13+NRG_BIOG_E!T13+NRG_GTL_E!T13+NRG_CPP_E!T13+NRG_NSP_E!T13</f>
        <v>0</v>
      </c>
      <c r="U13" s="10">
        <f>NRG_EHG_E!U13+NRG_CM_E!U13+NRG_OIL_NG_E!U13+NRG_PF_E!U13+NRG_CO_E!U13+NRG_BKBPB_E!U13+NRG_GW_E!U13+NRG_BF_E!U13+NRG_PR_E!U13+NRG_NI_E!U13+NRG_CL_E!U13+NRG_LNG_E!U13+NRG_BIOG_E!U13+NRG_GTL_E!U13+NRG_CPP_E!U13+NRG_NSP_E!U13</f>
        <v>0</v>
      </c>
      <c r="V13" s="10">
        <f>NRG_EHG_E!V13+NRG_CM_E!V13+NRG_OIL_NG_E!V13+NRG_PF_E!V13+NRG_CO_E!V13+NRG_BKBPB_E!V13+NRG_GW_E!V13+NRG_BF_E!V13+NRG_PR_E!V13+NRG_NI_E!V13+NRG_CL_E!V13+NRG_LNG_E!V13+NRG_BIOG_E!V13+NRG_GTL_E!V13+NRG_CPP_E!V13+NRG_NSP_E!V13</f>
        <v>0</v>
      </c>
      <c r="W13" s="10">
        <f>NRG_EHG_E!W13+NRG_CM_E!W13+NRG_OIL_NG_E!W13+NRG_PF_E!W13+NRG_CO_E!W13+NRG_BKBPB_E!W13+NRG_GW_E!W13+NRG_BF_E!W13+NRG_PR_E!W13+NRG_NI_E!W13+NRG_CL_E!W13+NRG_LNG_E!W13+NRG_BIOG_E!W13+NRG_GTL_E!W13+NRG_CPP_E!W13+NRG_NSP_E!W13</f>
        <v>0</v>
      </c>
      <c r="X13" s="10">
        <f>NRG_EHG_E!X13+NRG_CM_E!X13+NRG_OIL_NG_E!X13+NRG_PF_E!X13+NRG_CO_E!X13+NRG_BKBPB_E!X13+NRG_GW_E!X13+NRG_BF_E!X13+NRG_PR_E!X13+NRG_NI_E!X13+NRG_CL_E!X13+NRG_LNG_E!X13+NRG_BIOG_E!X13+NRG_GTL_E!X13+NRG_CPP_E!X13+NRG_NSP_E!X13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NRG_EHG_E!C14+NRG_CM_E!C14+NRG_OIL_NG_E!C14+NRG_PF_E!C14+NRG_CO_E!C14+NRG_BKBPB_E!C14+NRG_GW_E!C14+NRG_BF_E!C14+NRG_PR_E!C14+NRG_NI_E!C14+NRG_CL_E!C14+NRG_LNG_E!C14+NRG_BIOG_E!C14+NRG_GTL_E!C14+NRG_CPP_E!C14+NRG_NSP_E!C14</f>
        <v>0</v>
      </c>
      <c r="D14" s="10">
        <f>NRG_EHG_E!D14+NRG_CM_E!D14+NRG_OIL_NG_E!D14+NRG_PF_E!D14+NRG_CO_E!D14+NRG_BKBPB_E!D14+NRG_GW_E!D14+NRG_BF_E!D14+NRG_PR_E!D14+NRG_NI_E!D14+NRG_CL_E!D14+NRG_LNG_E!D14+NRG_BIOG_E!D14+NRG_GTL_E!D14+NRG_CPP_E!D14+NRG_NSP_E!D14</f>
        <v>0</v>
      </c>
      <c r="E14" s="10">
        <f>NRG_EHG_E!E14+NRG_CM_E!E14+NRG_OIL_NG_E!E14+NRG_PF_E!E14+NRG_CO_E!E14+NRG_BKBPB_E!E14+NRG_GW_E!E14+NRG_BF_E!E14+NRG_PR_E!E14+NRG_NI_E!E14+NRG_CL_E!E14+NRG_LNG_E!E14+NRG_BIOG_E!E14+NRG_GTL_E!E14+NRG_CPP_E!E14+NRG_NSP_E!E14</f>
        <v>0</v>
      </c>
      <c r="F14" s="10">
        <f>NRG_EHG_E!F14+NRG_CM_E!F14+NRG_OIL_NG_E!F14+NRG_PF_E!F14+NRG_CO_E!F14+NRG_BKBPB_E!F14+NRG_GW_E!F14+NRG_BF_E!F14+NRG_PR_E!F14+NRG_NI_E!F14+NRG_CL_E!F14+NRG_LNG_E!F14+NRG_BIOG_E!F14+NRG_GTL_E!F14+NRG_CPP_E!F14+NRG_NSP_E!F14</f>
        <v>0</v>
      </c>
      <c r="G14" s="10">
        <f>NRG_EHG_E!G14+NRG_CM_E!G14+NRG_OIL_NG_E!G14+NRG_PF_E!G14+NRG_CO_E!G14+NRG_BKBPB_E!G14+NRG_GW_E!G14+NRG_BF_E!G14+NRG_PR_E!G14+NRG_NI_E!G14+NRG_CL_E!G14+NRG_LNG_E!G14+NRG_BIOG_E!G14+NRG_GTL_E!G14+NRG_CPP_E!G14+NRG_NSP_E!G14</f>
        <v>0</v>
      </c>
      <c r="H14" s="10">
        <f>NRG_EHG_E!H14+NRG_CM_E!H14+NRG_OIL_NG_E!H14+NRG_PF_E!H14+NRG_CO_E!H14+NRG_BKBPB_E!H14+NRG_GW_E!H14+NRG_BF_E!H14+NRG_PR_E!H14+NRG_NI_E!H14+NRG_CL_E!H14+NRG_LNG_E!H14+NRG_BIOG_E!H14+NRG_GTL_E!H14+NRG_CPP_E!H14+NRG_NSP_E!H14</f>
        <v>0</v>
      </c>
      <c r="I14" s="10">
        <f>NRG_EHG_E!I14+NRG_CM_E!I14+NRG_OIL_NG_E!I14+NRG_PF_E!I14+NRG_CO_E!I14+NRG_BKBPB_E!I14+NRG_GW_E!I14+NRG_BF_E!I14+NRG_PR_E!I14+NRG_NI_E!I14+NRG_CL_E!I14+NRG_LNG_E!I14+NRG_BIOG_E!I14+NRG_GTL_E!I14+NRG_CPP_E!I14+NRG_NSP_E!I14</f>
        <v>0</v>
      </c>
      <c r="J14" s="10">
        <f>NRG_EHG_E!J14+NRG_CM_E!J14+NRG_OIL_NG_E!J14+NRG_PF_E!J14+NRG_CO_E!J14+NRG_BKBPB_E!J14+NRG_GW_E!J14+NRG_BF_E!J14+NRG_PR_E!J14+NRG_NI_E!J14+NRG_CL_E!J14+NRG_LNG_E!J14+NRG_BIOG_E!J14+NRG_GTL_E!J14+NRG_CPP_E!J14+NRG_NSP_E!J14</f>
        <v>0</v>
      </c>
      <c r="K14" s="10">
        <f>NRG_EHG_E!K14+NRG_CM_E!K14+NRG_OIL_NG_E!K14+NRG_PF_E!K14+NRG_CO_E!K14+NRG_BKBPB_E!K14+NRG_GW_E!K14+NRG_BF_E!K14+NRG_PR_E!K14+NRG_NI_E!K14+NRG_CL_E!K14+NRG_LNG_E!K14+NRG_BIOG_E!K14+NRG_GTL_E!K14+NRG_CPP_E!K14+NRG_NSP_E!K14</f>
        <v>0</v>
      </c>
      <c r="L14" s="10">
        <f>NRG_EHG_E!L14+NRG_CM_E!L14+NRG_OIL_NG_E!L14+NRG_PF_E!L14+NRG_CO_E!L14+NRG_BKBPB_E!L14+NRG_GW_E!L14+NRG_BF_E!L14+NRG_PR_E!L14+NRG_NI_E!L14+NRG_CL_E!L14+NRG_LNG_E!L14+NRG_BIOG_E!L14+NRG_GTL_E!L14+NRG_CPP_E!L14+NRG_NSP_E!L14</f>
        <v>0</v>
      </c>
      <c r="M14" s="10">
        <f>NRG_EHG_E!M14+NRG_CM_E!M14+NRG_OIL_NG_E!M14+NRG_PF_E!M14+NRG_CO_E!M14+NRG_BKBPB_E!M14+NRG_GW_E!M14+NRG_BF_E!M14+NRG_PR_E!M14+NRG_NI_E!M14+NRG_CL_E!M14+NRG_LNG_E!M14+NRG_BIOG_E!M14+NRG_GTL_E!M14+NRG_CPP_E!M14+NRG_NSP_E!M14</f>
        <v>0</v>
      </c>
      <c r="N14" s="10">
        <f>NRG_EHG_E!N14+NRG_CM_E!N14+NRG_OIL_NG_E!N14+NRG_PF_E!N14+NRG_CO_E!N14+NRG_BKBPB_E!N14+NRG_GW_E!N14+NRG_BF_E!N14+NRG_PR_E!N14+NRG_NI_E!N14+NRG_CL_E!N14+NRG_LNG_E!N14+NRG_BIOG_E!N14+NRG_GTL_E!N14+NRG_CPP_E!N14+NRG_NSP_E!N14</f>
        <v>0</v>
      </c>
      <c r="O14" s="10">
        <f>NRG_EHG_E!O14+NRG_CM_E!O14+NRG_OIL_NG_E!O14+NRG_PF_E!O14+NRG_CO_E!O14+NRG_BKBPB_E!O14+NRG_GW_E!O14+NRG_BF_E!O14+NRG_PR_E!O14+NRG_NI_E!O14+NRG_CL_E!O14+NRG_LNG_E!O14+NRG_BIOG_E!O14+NRG_GTL_E!O14+NRG_CPP_E!O14+NRG_NSP_E!O14</f>
        <v>0</v>
      </c>
      <c r="P14" s="10">
        <f>NRG_EHG_E!P14+NRG_CM_E!P14+NRG_OIL_NG_E!P14+NRG_PF_E!P14+NRG_CO_E!P14+NRG_BKBPB_E!P14+NRG_GW_E!P14+NRG_BF_E!P14+NRG_PR_E!P14+NRG_NI_E!P14+NRG_CL_E!P14+NRG_LNG_E!P14+NRG_BIOG_E!P14+NRG_GTL_E!P14+NRG_CPP_E!P14+NRG_NSP_E!P14</f>
        <v>0</v>
      </c>
      <c r="Q14" s="10">
        <f>NRG_EHG_E!Q14+NRG_CM_E!Q14+NRG_OIL_NG_E!Q14+NRG_PF_E!Q14+NRG_CO_E!Q14+NRG_BKBPB_E!Q14+NRG_GW_E!Q14+NRG_BF_E!Q14+NRG_PR_E!Q14+NRG_NI_E!Q14+NRG_CL_E!Q14+NRG_LNG_E!Q14+NRG_BIOG_E!Q14+NRG_GTL_E!Q14+NRG_CPP_E!Q14+NRG_NSP_E!Q14</f>
        <v>0</v>
      </c>
      <c r="R14" s="10">
        <f>NRG_EHG_E!R14+NRG_CM_E!R14+NRG_OIL_NG_E!R14+NRG_PF_E!R14+NRG_CO_E!R14+NRG_BKBPB_E!R14+NRG_GW_E!R14+NRG_BF_E!R14+NRG_PR_E!R14+NRG_NI_E!R14+NRG_CL_E!R14+NRG_LNG_E!R14+NRG_BIOG_E!R14+NRG_GTL_E!R14+NRG_CPP_E!R14+NRG_NSP_E!R14</f>
        <v>0</v>
      </c>
      <c r="S14" s="10">
        <f>NRG_EHG_E!S14+NRG_CM_E!S14+NRG_OIL_NG_E!S14+NRG_PF_E!S14+NRG_CO_E!S14+NRG_BKBPB_E!S14+NRG_GW_E!S14+NRG_BF_E!S14+NRG_PR_E!S14+NRG_NI_E!S14+NRG_CL_E!S14+NRG_LNG_E!S14+NRG_BIOG_E!S14+NRG_GTL_E!S14+NRG_CPP_E!S14+NRG_NSP_E!S14</f>
        <v>0</v>
      </c>
      <c r="T14" s="10">
        <f>NRG_EHG_E!T14+NRG_CM_E!T14+NRG_OIL_NG_E!T14+NRG_PF_E!T14+NRG_CO_E!T14+NRG_BKBPB_E!T14+NRG_GW_E!T14+NRG_BF_E!T14+NRG_PR_E!T14+NRG_NI_E!T14+NRG_CL_E!T14+NRG_LNG_E!T14+NRG_BIOG_E!T14+NRG_GTL_E!T14+NRG_CPP_E!T14+NRG_NSP_E!T14</f>
        <v>0</v>
      </c>
      <c r="U14" s="10">
        <f>NRG_EHG_E!U14+NRG_CM_E!U14+NRG_OIL_NG_E!U14+NRG_PF_E!U14+NRG_CO_E!U14+NRG_BKBPB_E!U14+NRG_GW_E!U14+NRG_BF_E!U14+NRG_PR_E!U14+NRG_NI_E!U14+NRG_CL_E!U14+NRG_LNG_E!U14+NRG_BIOG_E!U14+NRG_GTL_E!U14+NRG_CPP_E!U14+NRG_NSP_E!U14</f>
        <v>0</v>
      </c>
      <c r="V14" s="10">
        <f>NRG_EHG_E!V14+NRG_CM_E!V14+NRG_OIL_NG_E!V14+NRG_PF_E!V14+NRG_CO_E!V14+NRG_BKBPB_E!V14+NRG_GW_E!V14+NRG_BF_E!V14+NRG_PR_E!V14+NRG_NI_E!V14+NRG_CL_E!V14+NRG_LNG_E!V14+NRG_BIOG_E!V14+NRG_GTL_E!V14+NRG_CPP_E!V14+NRG_NSP_E!V14</f>
        <v>0</v>
      </c>
      <c r="W14" s="10">
        <f>NRG_EHG_E!W14+NRG_CM_E!W14+NRG_OIL_NG_E!W14+NRG_PF_E!W14+NRG_CO_E!W14+NRG_BKBPB_E!W14+NRG_GW_E!W14+NRG_BF_E!W14+NRG_PR_E!W14+NRG_NI_E!W14+NRG_CL_E!W14+NRG_LNG_E!W14+NRG_BIOG_E!W14+NRG_GTL_E!W14+NRG_CPP_E!W14+NRG_NSP_E!W14</f>
        <v>0</v>
      </c>
      <c r="X14" s="10">
        <f>NRG_EHG_E!X14+NRG_CM_E!X14+NRG_OIL_NG_E!X14+NRG_PF_E!X14+NRG_CO_E!X14+NRG_BKBPB_E!X14+NRG_GW_E!X14+NRG_BF_E!X14+NRG_PR_E!X14+NRG_NI_E!X14+NRG_CL_E!X14+NRG_LNG_E!X14+NRG_BIOG_E!X14+NRG_GTL_E!X14+NRG_CPP_E!X14+NRG_NSP_E!X14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NRG_EHG_E!C15+NRG_CM_E!C15+NRG_OIL_NG_E!C15+NRG_PF_E!C15+NRG_CO_E!C15+NRG_BKBPB_E!C15+NRG_GW_E!C15+NRG_BF_E!C15+NRG_PR_E!C15+NRG_NI_E!C15+NRG_CL_E!C15+NRG_LNG_E!C15+NRG_BIOG_E!C15+NRG_GTL_E!C15+NRG_CPP_E!C15+NRG_NSP_E!C15</f>
        <v>0</v>
      </c>
      <c r="D15" s="10">
        <f>NRG_EHG_E!D15+NRG_CM_E!D15+NRG_OIL_NG_E!D15+NRG_PF_E!D15+NRG_CO_E!D15+NRG_BKBPB_E!D15+NRG_GW_E!D15+NRG_BF_E!D15+NRG_PR_E!D15+NRG_NI_E!D15+NRG_CL_E!D15+NRG_LNG_E!D15+NRG_BIOG_E!D15+NRG_GTL_E!D15+NRG_CPP_E!D15+NRG_NSP_E!D15</f>
        <v>0</v>
      </c>
      <c r="E15" s="10">
        <f>NRG_EHG_E!E15+NRG_CM_E!E15+NRG_OIL_NG_E!E15+NRG_PF_E!E15+NRG_CO_E!E15+NRG_BKBPB_E!E15+NRG_GW_E!E15+NRG_BF_E!E15+NRG_PR_E!E15+NRG_NI_E!E15+NRG_CL_E!E15+NRG_LNG_E!E15+NRG_BIOG_E!E15+NRG_GTL_E!E15+NRG_CPP_E!E15+NRG_NSP_E!E15</f>
        <v>0</v>
      </c>
      <c r="F15" s="10">
        <f>NRG_EHG_E!F15+NRG_CM_E!F15+NRG_OIL_NG_E!F15+NRG_PF_E!F15+NRG_CO_E!F15+NRG_BKBPB_E!F15+NRG_GW_E!F15+NRG_BF_E!F15+NRG_PR_E!F15+NRG_NI_E!F15+NRG_CL_E!F15+NRG_LNG_E!F15+NRG_BIOG_E!F15+NRG_GTL_E!F15+NRG_CPP_E!F15+NRG_NSP_E!F15</f>
        <v>0</v>
      </c>
      <c r="G15" s="10">
        <f>NRG_EHG_E!G15+NRG_CM_E!G15+NRG_OIL_NG_E!G15+NRG_PF_E!G15+NRG_CO_E!G15+NRG_BKBPB_E!G15+NRG_GW_E!G15+NRG_BF_E!G15+NRG_PR_E!G15+NRG_NI_E!G15+NRG_CL_E!G15+NRG_LNG_E!G15+NRG_BIOG_E!G15+NRG_GTL_E!G15+NRG_CPP_E!G15+NRG_NSP_E!G15</f>
        <v>0</v>
      </c>
      <c r="H15" s="10">
        <f>NRG_EHG_E!H15+NRG_CM_E!H15+NRG_OIL_NG_E!H15+NRG_PF_E!H15+NRG_CO_E!H15+NRG_BKBPB_E!H15+NRG_GW_E!H15+NRG_BF_E!H15+NRG_PR_E!H15+NRG_NI_E!H15+NRG_CL_E!H15+NRG_LNG_E!H15+NRG_BIOG_E!H15+NRG_GTL_E!H15+NRG_CPP_E!H15+NRG_NSP_E!H15</f>
        <v>0</v>
      </c>
      <c r="I15" s="10">
        <f>NRG_EHG_E!I15+NRG_CM_E!I15+NRG_OIL_NG_E!I15+NRG_PF_E!I15+NRG_CO_E!I15+NRG_BKBPB_E!I15+NRG_GW_E!I15+NRG_BF_E!I15+NRG_PR_E!I15+NRG_NI_E!I15+NRG_CL_E!I15+NRG_LNG_E!I15+NRG_BIOG_E!I15+NRG_GTL_E!I15+NRG_CPP_E!I15+NRG_NSP_E!I15</f>
        <v>0</v>
      </c>
      <c r="J15" s="10">
        <f>NRG_EHG_E!J15+NRG_CM_E!J15+NRG_OIL_NG_E!J15+NRG_PF_E!J15+NRG_CO_E!J15+NRG_BKBPB_E!J15+NRG_GW_E!J15+NRG_BF_E!J15+NRG_PR_E!J15+NRG_NI_E!J15+NRG_CL_E!J15+NRG_LNG_E!J15+NRG_BIOG_E!J15+NRG_GTL_E!J15+NRG_CPP_E!J15+NRG_NSP_E!J15</f>
        <v>0</v>
      </c>
      <c r="K15" s="10">
        <f>NRG_EHG_E!K15+NRG_CM_E!K15+NRG_OIL_NG_E!K15+NRG_PF_E!K15+NRG_CO_E!K15+NRG_BKBPB_E!K15+NRG_GW_E!K15+NRG_BF_E!K15+NRG_PR_E!K15+NRG_NI_E!K15+NRG_CL_E!K15+NRG_LNG_E!K15+NRG_BIOG_E!K15+NRG_GTL_E!K15+NRG_CPP_E!K15+NRG_NSP_E!K15</f>
        <v>0</v>
      </c>
      <c r="L15" s="10">
        <f>NRG_EHG_E!L15+NRG_CM_E!L15+NRG_OIL_NG_E!L15+NRG_PF_E!L15+NRG_CO_E!L15+NRG_BKBPB_E!L15+NRG_GW_E!L15+NRG_BF_E!L15+NRG_PR_E!L15+NRG_NI_E!L15+NRG_CL_E!L15+NRG_LNG_E!L15+NRG_BIOG_E!L15+NRG_GTL_E!L15+NRG_CPP_E!L15+NRG_NSP_E!L15</f>
        <v>0</v>
      </c>
      <c r="M15" s="10">
        <f>NRG_EHG_E!M15+NRG_CM_E!M15+NRG_OIL_NG_E!M15+NRG_PF_E!M15+NRG_CO_E!M15+NRG_BKBPB_E!M15+NRG_GW_E!M15+NRG_BF_E!M15+NRG_PR_E!M15+NRG_NI_E!M15+NRG_CL_E!M15+NRG_LNG_E!M15+NRG_BIOG_E!M15+NRG_GTL_E!M15+NRG_CPP_E!M15+NRG_NSP_E!M15</f>
        <v>0</v>
      </c>
      <c r="N15" s="10">
        <f>NRG_EHG_E!N15+NRG_CM_E!N15+NRG_OIL_NG_E!N15+NRG_PF_E!N15+NRG_CO_E!N15+NRG_BKBPB_E!N15+NRG_GW_E!N15+NRG_BF_E!N15+NRG_PR_E!N15+NRG_NI_E!N15+NRG_CL_E!N15+NRG_LNG_E!N15+NRG_BIOG_E!N15+NRG_GTL_E!N15+NRG_CPP_E!N15+NRG_NSP_E!N15</f>
        <v>0</v>
      </c>
      <c r="O15" s="10">
        <f>NRG_EHG_E!O15+NRG_CM_E!O15+NRG_OIL_NG_E!O15+NRG_PF_E!O15+NRG_CO_E!O15+NRG_BKBPB_E!O15+NRG_GW_E!O15+NRG_BF_E!O15+NRG_PR_E!O15+NRG_NI_E!O15+NRG_CL_E!O15+NRG_LNG_E!O15+NRG_BIOG_E!O15+NRG_GTL_E!O15+NRG_CPP_E!O15+NRG_NSP_E!O15</f>
        <v>0</v>
      </c>
      <c r="P15" s="10">
        <f>NRG_EHG_E!P15+NRG_CM_E!P15+NRG_OIL_NG_E!P15+NRG_PF_E!P15+NRG_CO_E!P15+NRG_BKBPB_E!P15+NRG_GW_E!P15+NRG_BF_E!P15+NRG_PR_E!P15+NRG_NI_E!P15+NRG_CL_E!P15+NRG_LNG_E!P15+NRG_BIOG_E!P15+NRG_GTL_E!P15+NRG_CPP_E!P15+NRG_NSP_E!P15</f>
        <v>0</v>
      </c>
      <c r="Q15" s="10">
        <f>NRG_EHG_E!Q15+NRG_CM_E!Q15+NRG_OIL_NG_E!Q15+NRG_PF_E!Q15+NRG_CO_E!Q15+NRG_BKBPB_E!Q15+NRG_GW_E!Q15+NRG_BF_E!Q15+NRG_PR_E!Q15+NRG_NI_E!Q15+NRG_CL_E!Q15+NRG_LNG_E!Q15+NRG_BIOG_E!Q15+NRG_GTL_E!Q15+NRG_CPP_E!Q15+NRG_NSP_E!Q15</f>
        <v>0</v>
      </c>
      <c r="R15" s="10">
        <f>NRG_EHG_E!R15+NRG_CM_E!R15+NRG_OIL_NG_E!R15+NRG_PF_E!R15+NRG_CO_E!R15+NRG_BKBPB_E!R15+NRG_GW_E!R15+NRG_BF_E!R15+NRG_PR_E!R15+NRG_NI_E!R15+NRG_CL_E!R15+NRG_LNG_E!R15+NRG_BIOG_E!R15+NRG_GTL_E!R15+NRG_CPP_E!R15+NRG_NSP_E!R15</f>
        <v>0</v>
      </c>
      <c r="S15" s="10">
        <f>NRG_EHG_E!S15+NRG_CM_E!S15+NRG_OIL_NG_E!S15+NRG_PF_E!S15+NRG_CO_E!S15+NRG_BKBPB_E!S15+NRG_GW_E!S15+NRG_BF_E!S15+NRG_PR_E!S15+NRG_NI_E!S15+NRG_CL_E!S15+NRG_LNG_E!S15+NRG_BIOG_E!S15+NRG_GTL_E!S15+NRG_CPP_E!S15+NRG_NSP_E!S15</f>
        <v>0</v>
      </c>
      <c r="T15" s="10">
        <f>NRG_EHG_E!T15+NRG_CM_E!T15+NRG_OIL_NG_E!T15+NRG_PF_E!T15+NRG_CO_E!T15+NRG_BKBPB_E!T15+NRG_GW_E!T15+NRG_BF_E!T15+NRG_PR_E!T15+NRG_NI_E!T15+NRG_CL_E!T15+NRG_LNG_E!T15+NRG_BIOG_E!T15+NRG_GTL_E!T15+NRG_CPP_E!T15+NRG_NSP_E!T15</f>
        <v>0</v>
      </c>
      <c r="U15" s="10">
        <f>NRG_EHG_E!U15+NRG_CM_E!U15+NRG_OIL_NG_E!U15+NRG_PF_E!U15+NRG_CO_E!U15+NRG_BKBPB_E!U15+NRG_GW_E!U15+NRG_BF_E!U15+NRG_PR_E!U15+NRG_NI_E!U15+NRG_CL_E!U15+NRG_LNG_E!U15+NRG_BIOG_E!U15+NRG_GTL_E!U15+NRG_CPP_E!U15+NRG_NSP_E!U15</f>
        <v>0</v>
      </c>
      <c r="V15" s="10">
        <f>NRG_EHG_E!V15+NRG_CM_E!V15+NRG_OIL_NG_E!V15+NRG_PF_E!V15+NRG_CO_E!V15+NRG_BKBPB_E!V15+NRG_GW_E!V15+NRG_BF_E!V15+NRG_PR_E!V15+NRG_NI_E!V15+NRG_CL_E!V15+NRG_LNG_E!V15+NRG_BIOG_E!V15+NRG_GTL_E!V15+NRG_CPP_E!V15+NRG_NSP_E!V15</f>
        <v>0</v>
      </c>
      <c r="W15" s="10">
        <f>NRG_EHG_E!W15+NRG_CM_E!W15+NRG_OIL_NG_E!W15+NRG_PF_E!W15+NRG_CO_E!W15+NRG_BKBPB_E!W15+NRG_GW_E!W15+NRG_BF_E!W15+NRG_PR_E!W15+NRG_NI_E!W15+NRG_CL_E!W15+NRG_LNG_E!W15+NRG_BIOG_E!W15+NRG_GTL_E!W15+NRG_CPP_E!W15+NRG_NSP_E!W15</f>
        <v>0</v>
      </c>
      <c r="X15" s="10">
        <f>NRG_EHG_E!X15+NRG_CM_E!X15+NRG_OIL_NG_E!X15+NRG_PF_E!X15+NRG_CO_E!X15+NRG_BKBPB_E!X15+NRG_GW_E!X15+NRG_BF_E!X15+NRG_PR_E!X15+NRG_NI_E!X15+NRG_CL_E!X15+NRG_LNG_E!X15+NRG_BIOG_E!X15+NRG_GTL_E!X15+NRG_CPP_E!X15+NRG_NSP_E!X15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NRG_EHG_E!C16+NRG_CM_E!C16+NRG_OIL_NG_E!C16+NRG_PF_E!C16+NRG_CO_E!C16+NRG_BKBPB_E!C16+NRG_GW_E!C16+NRG_BF_E!C16+NRG_PR_E!C16+NRG_NI_E!C16+NRG_CL_E!C16+NRG_LNG_E!C16+NRG_BIOG_E!C16+NRG_GTL_E!C16+NRG_CPP_E!C16+NRG_NSP_E!C16</f>
        <v>0</v>
      </c>
      <c r="D16" s="10">
        <f>NRG_EHG_E!D16+NRG_CM_E!D16+NRG_OIL_NG_E!D16+NRG_PF_E!D16+NRG_CO_E!D16+NRG_BKBPB_E!D16+NRG_GW_E!D16+NRG_BF_E!D16+NRG_PR_E!D16+NRG_NI_E!D16+NRG_CL_E!D16+NRG_LNG_E!D16+NRG_BIOG_E!D16+NRG_GTL_E!D16+NRG_CPP_E!D16+NRG_NSP_E!D16</f>
        <v>0</v>
      </c>
      <c r="E16" s="10">
        <f>NRG_EHG_E!E16+NRG_CM_E!E16+NRG_OIL_NG_E!E16+NRG_PF_E!E16+NRG_CO_E!E16+NRG_BKBPB_E!E16+NRG_GW_E!E16+NRG_BF_E!E16+NRG_PR_E!E16+NRG_NI_E!E16+NRG_CL_E!E16+NRG_LNG_E!E16+NRG_BIOG_E!E16+NRG_GTL_E!E16+NRG_CPP_E!E16+NRG_NSP_E!E16</f>
        <v>0</v>
      </c>
      <c r="F16" s="10">
        <f>NRG_EHG_E!F16+NRG_CM_E!F16+NRG_OIL_NG_E!F16+NRG_PF_E!F16+NRG_CO_E!F16+NRG_BKBPB_E!F16+NRG_GW_E!F16+NRG_BF_E!F16+NRG_PR_E!F16+NRG_NI_E!F16+NRG_CL_E!F16+NRG_LNG_E!F16+NRG_BIOG_E!F16+NRG_GTL_E!F16+NRG_CPP_E!F16+NRG_NSP_E!F16</f>
        <v>0</v>
      </c>
      <c r="G16" s="10">
        <f>NRG_EHG_E!G16+NRG_CM_E!G16+NRG_OIL_NG_E!G16+NRG_PF_E!G16+NRG_CO_E!G16+NRG_BKBPB_E!G16+NRG_GW_E!G16+NRG_BF_E!G16+NRG_PR_E!G16+NRG_NI_E!G16+NRG_CL_E!G16+NRG_LNG_E!G16+NRG_BIOG_E!G16+NRG_GTL_E!G16+NRG_CPP_E!G16+NRG_NSP_E!G16</f>
        <v>0</v>
      </c>
      <c r="H16" s="10">
        <f>NRG_EHG_E!H16+NRG_CM_E!H16+NRG_OIL_NG_E!H16+NRG_PF_E!H16+NRG_CO_E!H16+NRG_BKBPB_E!H16+NRG_GW_E!H16+NRG_BF_E!H16+NRG_PR_E!H16+NRG_NI_E!H16+NRG_CL_E!H16+NRG_LNG_E!H16+NRG_BIOG_E!H16+NRG_GTL_E!H16+NRG_CPP_E!H16+NRG_NSP_E!H16</f>
        <v>0</v>
      </c>
      <c r="I16" s="10">
        <f>NRG_EHG_E!I16+NRG_CM_E!I16+NRG_OIL_NG_E!I16+NRG_PF_E!I16+NRG_CO_E!I16+NRG_BKBPB_E!I16+NRG_GW_E!I16+NRG_BF_E!I16+NRG_PR_E!I16+NRG_NI_E!I16+NRG_CL_E!I16+NRG_LNG_E!I16+NRG_BIOG_E!I16+NRG_GTL_E!I16+NRG_CPP_E!I16+NRG_NSP_E!I16</f>
        <v>0</v>
      </c>
      <c r="J16" s="10">
        <f>NRG_EHG_E!J16+NRG_CM_E!J16+NRG_OIL_NG_E!J16+NRG_PF_E!J16+NRG_CO_E!J16+NRG_BKBPB_E!J16+NRG_GW_E!J16+NRG_BF_E!J16+NRG_PR_E!J16+NRG_NI_E!J16+NRG_CL_E!J16+NRG_LNG_E!J16+NRG_BIOG_E!J16+NRG_GTL_E!J16+NRG_CPP_E!J16+NRG_NSP_E!J16</f>
        <v>0</v>
      </c>
      <c r="K16" s="10">
        <f>NRG_EHG_E!K16+NRG_CM_E!K16+NRG_OIL_NG_E!K16+NRG_PF_E!K16+NRG_CO_E!K16+NRG_BKBPB_E!K16+NRG_GW_E!K16+NRG_BF_E!K16+NRG_PR_E!K16+NRG_NI_E!K16+NRG_CL_E!K16+NRG_LNG_E!K16+NRG_BIOG_E!K16+NRG_GTL_E!K16+NRG_CPP_E!K16+NRG_NSP_E!K16</f>
        <v>0</v>
      </c>
      <c r="L16" s="10">
        <f>NRG_EHG_E!L16+NRG_CM_E!L16+NRG_OIL_NG_E!L16+NRG_PF_E!L16+NRG_CO_E!L16+NRG_BKBPB_E!L16+NRG_GW_E!L16+NRG_BF_E!L16+NRG_PR_E!L16+NRG_NI_E!L16+NRG_CL_E!L16+NRG_LNG_E!L16+NRG_BIOG_E!L16+NRG_GTL_E!L16+NRG_CPP_E!L16+NRG_NSP_E!L16</f>
        <v>0</v>
      </c>
      <c r="M16" s="10">
        <f>NRG_EHG_E!M16+NRG_CM_E!M16+NRG_OIL_NG_E!M16+NRG_PF_E!M16+NRG_CO_E!M16+NRG_BKBPB_E!M16+NRG_GW_E!M16+NRG_BF_E!M16+NRG_PR_E!M16+NRG_NI_E!M16+NRG_CL_E!M16+NRG_LNG_E!M16+NRG_BIOG_E!M16+NRG_GTL_E!M16+NRG_CPP_E!M16+NRG_NSP_E!M16</f>
        <v>0</v>
      </c>
      <c r="N16" s="10">
        <f>NRG_EHG_E!N16+NRG_CM_E!N16+NRG_OIL_NG_E!N16+NRG_PF_E!N16+NRG_CO_E!N16+NRG_BKBPB_E!N16+NRG_GW_E!N16+NRG_BF_E!N16+NRG_PR_E!N16+NRG_NI_E!N16+NRG_CL_E!N16+NRG_LNG_E!N16+NRG_BIOG_E!N16+NRG_GTL_E!N16+NRG_CPP_E!N16+NRG_NSP_E!N16</f>
        <v>0</v>
      </c>
      <c r="O16" s="10">
        <f>NRG_EHG_E!O16+NRG_CM_E!O16+NRG_OIL_NG_E!O16+NRG_PF_E!O16+NRG_CO_E!O16+NRG_BKBPB_E!O16+NRG_GW_E!O16+NRG_BF_E!O16+NRG_PR_E!O16+NRG_NI_E!O16+NRG_CL_E!O16+NRG_LNG_E!O16+NRG_BIOG_E!O16+NRG_GTL_E!O16+NRG_CPP_E!O16+NRG_NSP_E!O16</f>
        <v>0</v>
      </c>
      <c r="P16" s="10">
        <f>NRG_EHG_E!P16+NRG_CM_E!P16+NRG_OIL_NG_E!P16+NRG_PF_E!P16+NRG_CO_E!P16+NRG_BKBPB_E!P16+NRG_GW_E!P16+NRG_BF_E!P16+NRG_PR_E!P16+NRG_NI_E!P16+NRG_CL_E!P16+NRG_LNG_E!P16+NRG_BIOG_E!P16+NRG_GTL_E!P16+NRG_CPP_E!P16+NRG_NSP_E!P16</f>
        <v>0</v>
      </c>
      <c r="Q16" s="10">
        <f>NRG_EHG_E!Q16+NRG_CM_E!Q16+NRG_OIL_NG_E!Q16+NRG_PF_E!Q16+NRG_CO_E!Q16+NRG_BKBPB_E!Q16+NRG_GW_E!Q16+NRG_BF_E!Q16+NRG_PR_E!Q16+NRG_NI_E!Q16+NRG_CL_E!Q16+NRG_LNG_E!Q16+NRG_BIOG_E!Q16+NRG_GTL_E!Q16+NRG_CPP_E!Q16+NRG_NSP_E!Q16</f>
        <v>0</v>
      </c>
      <c r="R16" s="10">
        <f>NRG_EHG_E!R16+NRG_CM_E!R16+NRG_OIL_NG_E!R16+NRG_PF_E!R16+NRG_CO_E!R16+NRG_BKBPB_E!R16+NRG_GW_E!R16+NRG_BF_E!R16+NRG_PR_E!R16+NRG_NI_E!R16+NRG_CL_E!R16+NRG_LNG_E!R16+NRG_BIOG_E!R16+NRG_GTL_E!R16+NRG_CPP_E!R16+NRG_NSP_E!R16</f>
        <v>0</v>
      </c>
      <c r="S16" s="10">
        <f>NRG_EHG_E!S16+NRG_CM_E!S16+NRG_OIL_NG_E!S16+NRG_PF_E!S16+NRG_CO_E!S16+NRG_BKBPB_E!S16+NRG_GW_E!S16+NRG_BF_E!S16+NRG_PR_E!S16+NRG_NI_E!S16+NRG_CL_E!S16+NRG_LNG_E!S16+NRG_BIOG_E!S16+NRG_GTL_E!S16+NRG_CPP_E!S16+NRG_NSP_E!S16</f>
        <v>0</v>
      </c>
      <c r="T16" s="10">
        <f>NRG_EHG_E!T16+NRG_CM_E!T16+NRG_OIL_NG_E!T16+NRG_PF_E!T16+NRG_CO_E!T16+NRG_BKBPB_E!T16+NRG_GW_E!T16+NRG_BF_E!T16+NRG_PR_E!T16+NRG_NI_E!T16+NRG_CL_E!T16+NRG_LNG_E!T16+NRG_BIOG_E!T16+NRG_GTL_E!T16+NRG_CPP_E!T16+NRG_NSP_E!T16</f>
        <v>0</v>
      </c>
      <c r="U16" s="10">
        <f>NRG_EHG_E!U16+NRG_CM_E!U16+NRG_OIL_NG_E!U16+NRG_PF_E!U16+NRG_CO_E!U16+NRG_BKBPB_E!U16+NRG_GW_E!U16+NRG_BF_E!U16+NRG_PR_E!U16+NRG_NI_E!U16+NRG_CL_E!U16+NRG_LNG_E!U16+NRG_BIOG_E!U16+NRG_GTL_E!U16+NRG_CPP_E!U16+NRG_NSP_E!U16</f>
        <v>0</v>
      </c>
      <c r="V16" s="10">
        <f>NRG_EHG_E!V16+NRG_CM_E!V16+NRG_OIL_NG_E!V16+NRG_PF_E!V16+NRG_CO_E!V16+NRG_BKBPB_E!V16+NRG_GW_E!V16+NRG_BF_E!V16+NRG_PR_E!V16+NRG_NI_E!V16+NRG_CL_E!V16+NRG_LNG_E!V16+NRG_BIOG_E!V16+NRG_GTL_E!V16+NRG_CPP_E!V16+NRG_NSP_E!V16</f>
        <v>0</v>
      </c>
      <c r="W16" s="10">
        <f>NRG_EHG_E!W16+NRG_CM_E!W16+NRG_OIL_NG_E!W16+NRG_PF_E!W16+NRG_CO_E!W16+NRG_BKBPB_E!W16+NRG_GW_E!W16+NRG_BF_E!W16+NRG_PR_E!W16+NRG_NI_E!W16+NRG_CL_E!W16+NRG_LNG_E!W16+NRG_BIOG_E!W16+NRG_GTL_E!W16+NRG_CPP_E!W16+NRG_NSP_E!W16</f>
        <v>0</v>
      </c>
      <c r="X16" s="10">
        <f>NRG_EHG_E!X16+NRG_CM_E!X16+NRG_OIL_NG_E!X16+NRG_PF_E!X16+NRG_CO_E!X16+NRG_BKBPB_E!X16+NRG_GW_E!X16+NRG_BF_E!X16+NRG_PR_E!X16+NRG_NI_E!X16+NRG_CL_E!X16+NRG_LNG_E!X16+NRG_BIOG_E!X16+NRG_GTL_E!X16+NRG_CPP_E!X16+NRG_NSP_E!X16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44.496990541702488</v>
      </c>
      <c r="D17" s="37">
        <f t="shared" si="10"/>
        <v>136.79896818572655</v>
      </c>
      <c r="E17" s="37">
        <f t="shared" si="10"/>
        <v>218.90223559759244</v>
      </c>
      <c r="F17" s="37">
        <f t="shared" si="10"/>
        <v>154.0866723989682</v>
      </c>
      <c r="G17" s="37">
        <f t="shared" si="10"/>
        <v>183.30705073086835</v>
      </c>
      <c r="H17" s="37">
        <f t="shared" si="10"/>
        <v>175.96251074806531</v>
      </c>
      <c r="I17" s="37">
        <f t="shared" si="10"/>
        <v>164.02742906276873</v>
      </c>
      <c r="J17" s="37">
        <f t="shared" si="10"/>
        <v>139.00593293207217</v>
      </c>
      <c r="K17" s="37">
        <f t="shared" si="10"/>
        <v>118.84015477214105</v>
      </c>
      <c r="L17" s="37">
        <f t="shared" si="10"/>
        <v>45.81306964746345</v>
      </c>
      <c r="M17" s="37">
        <f t="shared" si="10"/>
        <v>0.30094582975064488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NRG_EHG_E!C18+NRG_CM_E!C18+NRG_OIL_NG_E!C18+NRG_PF_E!C18+NRG_CO_E!C18+NRG_BKBPB_E!C18+NRG_GW_E!C18+NRG_BF_E!C18+NRG_PR_E!C18+NRG_NI_E!C18+NRG_CL_E!C18+NRG_LNG_E!C18+NRG_BIOG_E!C18+NRG_GTL_E!C18+NRG_CPP_E!C18+NRG_NSP_E!C18</f>
        <v>0</v>
      </c>
      <c r="D18" s="10">
        <f>NRG_EHG_E!D18+NRG_CM_E!D18+NRG_OIL_NG_E!D18+NRG_PF_E!D18+NRG_CO_E!D18+NRG_BKBPB_E!D18+NRG_GW_E!D18+NRG_BF_E!D18+NRG_PR_E!D18+NRG_NI_E!D18+NRG_CL_E!D18+NRG_LNG_E!D18+NRG_BIOG_E!D18+NRG_GTL_E!D18+NRG_CPP_E!D18+NRG_NSP_E!D18</f>
        <v>0</v>
      </c>
      <c r="E18" s="10">
        <f>NRG_EHG_E!E18+NRG_CM_E!E18+NRG_OIL_NG_E!E18+NRG_PF_E!E18+NRG_CO_E!E18+NRG_BKBPB_E!E18+NRG_GW_E!E18+NRG_BF_E!E18+NRG_PR_E!E18+NRG_NI_E!E18+NRG_CL_E!E18+NRG_LNG_E!E18+NRG_BIOG_E!E18+NRG_GTL_E!E18+NRG_CPP_E!E18+NRG_NSP_E!E18</f>
        <v>0</v>
      </c>
      <c r="F18" s="10">
        <f>NRG_EHG_E!F18+NRG_CM_E!F18+NRG_OIL_NG_E!F18+NRG_PF_E!F18+NRG_CO_E!F18+NRG_BKBPB_E!F18+NRG_GW_E!F18+NRG_BF_E!F18+NRG_PR_E!F18+NRG_NI_E!F18+NRG_CL_E!F18+NRG_LNG_E!F18+NRG_BIOG_E!F18+NRG_GTL_E!F18+NRG_CPP_E!F18+NRG_NSP_E!F18</f>
        <v>0</v>
      </c>
      <c r="G18" s="10">
        <f>NRG_EHG_E!G18+NRG_CM_E!G18+NRG_OIL_NG_E!G18+NRG_PF_E!G18+NRG_CO_E!G18+NRG_BKBPB_E!G18+NRG_GW_E!G18+NRG_BF_E!G18+NRG_PR_E!G18+NRG_NI_E!G18+NRG_CL_E!G18+NRG_LNG_E!G18+NRG_BIOG_E!G18+NRG_GTL_E!G18+NRG_CPP_E!G18+NRG_NSP_E!G18</f>
        <v>0</v>
      </c>
      <c r="H18" s="10">
        <f>NRG_EHG_E!H18+NRG_CM_E!H18+NRG_OIL_NG_E!H18+NRG_PF_E!H18+NRG_CO_E!H18+NRG_BKBPB_E!H18+NRG_GW_E!H18+NRG_BF_E!H18+NRG_PR_E!H18+NRG_NI_E!H18+NRG_CL_E!H18+NRG_LNG_E!H18+NRG_BIOG_E!H18+NRG_GTL_E!H18+NRG_CPP_E!H18+NRG_NSP_E!H18</f>
        <v>0</v>
      </c>
      <c r="I18" s="10">
        <f>NRG_EHG_E!I18+NRG_CM_E!I18+NRG_OIL_NG_E!I18+NRG_PF_E!I18+NRG_CO_E!I18+NRG_BKBPB_E!I18+NRG_GW_E!I18+NRG_BF_E!I18+NRG_PR_E!I18+NRG_NI_E!I18+NRG_CL_E!I18+NRG_LNG_E!I18+NRG_BIOG_E!I18+NRG_GTL_E!I18+NRG_CPP_E!I18+NRG_NSP_E!I18</f>
        <v>0</v>
      </c>
      <c r="J18" s="10">
        <f>NRG_EHG_E!J18+NRG_CM_E!J18+NRG_OIL_NG_E!J18+NRG_PF_E!J18+NRG_CO_E!J18+NRG_BKBPB_E!J18+NRG_GW_E!J18+NRG_BF_E!J18+NRG_PR_E!J18+NRG_NI_E!J18+NRG_CL_E!J18+NRG_LNG_E!J18+NRG_BIOG_E!J18+NRG_GTL_E!J18+NRG_CPP_E!J18+NRG_NSP_E!J18</f>
        <v>0</v>
      </c>
      <c r="K18" s="10">
        <f>NRG_EHG_E!K18+NRG_CM_E!K18+NRG_OIL_NG_E!K18+NRG_PF_E!K18+NRG_CO_E!K18+NRG_BKBPB_E!K18+NRG_GW_E!K18+NRG_BF_E!K18+NRG_PR_E!K18+NRG_NI_E!K18+NRG_CL_E!K18+NRG_LNG_E!K18+NRG_BIOG_E!K18+NRG_GTL_E!K18+NRG_CPP_E!K18+NRG_NSP_E!K18</f>
        <v>0</v>
      </c>
      <c r="L18" s="10">
        <f>NRG_EHG_E!L18+NRG_CM_E!L18+NRG_OIL_NG_E!L18+NRG_PF_E!L18+NRG_CO_E!L18+NRG_BKBPB_E!L18+NRG_GW_E!L18+NRG_BF_E!L18+NRG_PR_E!L18+NRG_NI_E!L18+NRG_CL_E!L18+NRG_LNG_E!L18+NRG_BIOG_E!L18+NRG_GTL_E!L18+NRG_CPP_E!L18+NRG_NSP_E!L18</f>
        <v>0</v>
      </c>
      <c r="M18" s="10">
        <f>NRG_EHG_E!M18+NRG_CM_E!M18+NRG_OIL_NG_E!M18+NRG_PF_E!M18+NRG_CO_E!M18+NRG_BKBPB_E!M18+NRG_GW_E!M18+NRG_BF_E!M18+NRG_PR_E!M18+NRG_NI_E!M18+NRG_CL_E!M18+NRG_LNG_E!M18+NRG_BIOG_E!M18+NRG_GTL_E!M18+NRG_CPP_E!M18+NRG_NSP_E!M18</f>
        <v>0</v>
      </c>
      <c r="N18" s="10">
        <f>NRG_EHG_E!N18+NRG_CM_E!N18+NRG_OIL_NG_E!N18+NRG_PF_E!N18+NRG_CO_E!N18+NRG_BKBPB_E!N18+NRG_GW_E!N18+NRG_BF_E!N18+NRG_PR_E!N18+NRG_NI_E!N18+NRG_CL_E!N18+NRG_LNG_E!N18+NRG_BIOG_E!N18+NRG_GTL_E!N18+NRG_CPP_E!N18+NRG_NSP_E!N18</f>
        <v>0</v>
      </c>
      <c r="O18" s="10">
        <f>NRG_EHG_E!O18+NRG_CM_E!O18+NRG_OIL_NG_E!O18+NRG_PF_E!O18+NRG_CO_E!O18+NRG_BKBPB_E!O18+NRG_GW_E!O18+NRG_BF_E!O18+NRG_PR_E!O18+NRG_NI_E!O18+NRG_CL_E!O18+NRG_LNG_E!O18+NRG_BIOG_E!O18+NRG_GTL_E!O18+NRG_CPP_E!O18+NRG_NSP_E!O18</f>
        <v>0</v>
      </c>
      <c r="P18" s="10">
        <f>NRG_EHG_E!P18+NRG_CM_E!P18+NRG_OIL_NG_E!P18+NRG_PF_E!P18+NRG_CO_E!P18+NRG_BKBPB_E!P18+NRG_GW_E!P18+NRG_BF_E!P18+NRG_PR_E!P18+NRG_NI_E!P18+NRG_CL_E!P18+NRG_LNG_E!P18+NRG_BIOG_E!P18+NRG_GTL_E!P18+NRG_CPP_E!P18+NRG_NSP_E!P18</f>
        <v>0</v>
      </c>
      <c r="Q18" s="10">
        <f>NRG_EHG_E!Q18+NRG_CM_E!Q18+NRG_OIL_NG_E!Q18+NRG_PF_E!Q18+NRG_CO_E!Q18+NRG_BKBPB_E!Q18+NRG_GW_E!Q18+NRG_BF_E!Q18+NRG_PR_E!Q18+NRG_NI_E!Q18+NRG_CL_E!Q18+NRG_LNG_E!Q18+NRG_BIOG_E!Q18+NRG_GTL_E!Q18+NRG_CPP_E!Q18+NRG_NSP_E!Q18</f>
        <v>0</v>
      </c>
      <c r="R18" s="10">
        <f>NRG_EHG_E!R18+NRG_CM_E!R18+NRG_OIL_NG_E!R18+NRG_PF_E!R18+NRG_CO_E!R18+NRG_BKBPB_E!R18+NRG_GW_E!R18+NRG_BF_E!R18+NRG_PR_E!R18+NRG_NI_E!R18+NRG_CL_E!R18+NRG_LNG_E!R18+NRG_BIOG_E!R18+NRG_GTL_E!R18+NRG_CPP_E!R18+NRG_NSP_E!R18</f>
        <v>0</v>
      </c>
      <c r="S18" s="10">
        <f>NRG_EHG_E!S18+NRG_CM_E!S18+NRG_OIL_NG_E!S18+NRG_PF_E!S18+NRG_CO_E!S18+NRG_BKBPB_E!S18+NRG_GW_E!S18+NRG_BF_E!S18+NRG_PR_E!S18+NRG_NI_E!S18+NRG_CL_E!S18+NRG_LNG_E!S18+NRG_BIOG_E!S18+NRG_GTL_E!S18+NRG_CPP_E!S18+NRG_NSP_E!S18</f>
        <v>0</v>
      </c>
      <c r="T18" s="10">
        <f>NRG_EHG_E!T18+NRG_CM_E!T18+NRG_OIL_NG_E!T18+NRG_PF_E!T18+NRG_CO_E!T18+NRG_BKBPB_E!T18+NRG_GW_E!T18+NRG_BF_E!T18+NRG_PR_E!T18+NRG_NI_E!T18+NRG_CL_E!T18+NRG_LNG_E!T18+NRG_BIOG_E!T18+NRG_GTL_E!T18+NRG_CPP_E!T18+NRG_NSP_E!T18</f>
        <v>0</v>
      </c>
      <c r="U18" s="10">
        <f>NRG_EHG_E!U18+NRG_CM_E!U18+NRG_OIL_NG_E!U18+NRG_PF_E!U18+NRG_CO_E!U18+NRG_BKBPB_E!U18+NRG_GW_E!U18+NRG_BF_E!U18+NRG_PR_E!U18+NRG_NI_E!U18+NRG_CL_E!U18+NRG_LNG_E!U18+NRG_BIOG_E!U18+NRG_GTL_E!U18+NRG_CPP_E!U18+NRG_NSP_E!U18</f>
        <v>0</v>
      </c>
      <c r="V18" s="10">
        <f>NRG_EHG_E!V18+NRG_CM_E!V18+NRG_OIL_NG_E!V18+NRG_PF_E!V18+NRG_CO_E!V18+NRG_BKBPB_E!V18+NRG_GW_E!V18+NRG_BF_E!V18+NRG_PR_E!V18+NRG_NI_E!V18+NRG_CL_E!V18+NRG_LNG_E!V18+NRG_BIOG_E!V18+NRG_GTL_E!V18+NRG_CPP_E!V18+NRG_NSP_E!V18</f>
        <v>0</v>
      </c>
      <c r="W18" s="10">
        <f>NRG_EHG_E!W18+NRG_CM_E!W18+NRG_OIL_NG_E!W18+NRG_PF_E!W18+NRG_CO_E!W18+NRG_BKBPB_E!W18+NRG_GW_E!W18+NRG_BF_E!W18+NRG_PR_E!W18+NRG_NI_E!W18+NRG_CL_E!W18+NRG_LNG_E!W18+NRG_BIOG_E!W18+NRG_GTL_E!W18+NRG_CPP_E!W18+NRG_NSP_E!W18</f>
        <v>0</v>
      </c>
      <c r="X18" s="10">
        <f>NRG_EHG_E!X18+NRG_CM_E!X18+NRG_OIL_NG_E!X18+NRG_PF_E!X18+NRG_CO_E!X18+NRG_BKBPB_E!X18+NRG_GW_E!X18+NRG_BF_E!X18+NRG_PR_E!X18+NRG_NI_E!X18+NRG_CL_E!X18+NRG_LNG_E!X18+NRG_BIOG_E!X18+NRG_GTL_E!X18+NRG_CPP_E!X18+NRG_NSP_E!X18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NRG_EHG_E!C19+NRG_CM_E!C19+NRG_OIL_NG_E!C19+NRG_PF_E!C19+NRG_CO_E!C19+NRG_BKBPB_E!C19+NRG_GW_E!C19+NRG_BF_E!C19+NRG_PR_E!C19+NRG_NI_E!C19+NRG_CL_E!C19+NRG_LNG_E!C19+NRG_BIOG_E!C19+NRG_GTL_E!C19+NRG_CPP_E!C19+NRG_NSP_E!C19</f>
        <v>0</v>
      </c>
      <c r="D19" s="10">
        <f>NRG_EHG_E!D19+NRG_CM_E!D19+NRG_OIL_NG_E!D19+NRG_PF_E!D19+NRG_CO_E!D19+NRG_BKBPB_E!D19+NRG_GW_E!D19+NRG_BF_E!D19+NRG_PR_E!D19+NRG_NI_E!D19+NRG_CL_E!D19+NRG_LNG_E!D19+NRG_BIOG_E!D19+NRG_GTL_E!D19+NRG_CPP_E!D19+NRG_NSP_E!D19</f>
        <v>91.036113499570078</v>
      </c>
      <c r="E19" s="10">
        <f>NRG_EHG_E!E19+NRG_CM_E!E19+NRG_OIL_NG_E!E19+NRG_PF_E!E19+NRG_CO_E!E19+NRG_BKBPB_E!E19+NRG_GW_E!E19+NRG_BF_E!E19+NRG_PR_E!E19+NRG_NI_E!E19+NRG_CL_E!E19+NRG_LNG_E!E19+NRG_BIOG_E!E19+NRG_GTL_E!E19+NRG_CPP_E!E19+NRG_NSP_E!E19</f>
        <v>133.061049011178</v>
      </c>
      <c r="F19" s="10">
        <f>NRG_EHG_E!F19+NRG_CM_E!F19+NRG_OIL_NG_E!F19+NRG_PF_E!F19+NRG_CO_E!F19+NRG_BKBPB_E!F19+NRG_GW_E!F19+NRG_BF_E!F19+NRG_PR_E!F19+NRG_NI_E!F19+NRG_CL_E!F19+NRG_LNG_E!F19+NRG_BIOG_E!F19+NRG_GTL_E!F19+NRG_CPP_E!F19+NRG_NSP_E!F19</f>
        <v>117.7343078245916</v>
      </c>
      <c r="G19" s="10">
        <f>NRG_EHG_E!G19+NRG_CM_E!G19+NRG_OIL_NG_E!G19+NRG_PF_E!G19+NRG_CO_E!G19+NRG_BKBPB_E!G19+NRG_GW_E!G19+NRG_BF_E!G19+NRG_PR_E!G19+NRG_NI_E!G19+NRG_CL_E!G19+NRG_LNG_E!G19+NRG_BIOG_E!G19+NRG_GTL_E!G19+NRG_CPP_E!G19+NRG_NSP_E!G19</f>
        <v>130.11607910576089</v>
      </c>
      <c r="H19" s="10">
        <f>NRG_EHG_E!H19+NRG_CM_E!H19+NRG_OIL_NG_E!H19+NRG_PF_E!H19+NRG_CO_E!H19+NRG_BKBPB_E!H19+NRG_GW_E!H19+NRG_BF_E!H19+NRG_PR_E!H19+NRG_NI_E!H19+NRG_CL_E!H19+NRG_LNG_E!H19+NRG_BIOG_E!H19+NRG_GTL_E!H19+NRG_CPP_E!H19+NRG_NSP_E!H19</f>
        <v>139.0369733447979</v>
      </c>
      <c r="I19" s="10">
        <f>NRG_EHG_E!I19+NRG_CM_E!I19+NRG_OIL_NG_E!I19+NRG_PF_E!I19+NRG_CO_E!I19+NRG_BKBPB_E!I19+NRG_GW_E!I19+NRG_BF_E!I19+NRG_PR_E!I19+NRG_NI_E!I19+NRG_CL_E!I19+NRG_LNG_E!I19+NRG_BIOG_E!I19+NRG_GTL_E!I19+NRG_CPP_E!I19+NRG_NSP_E!I19</f>
        <v>129.08426483233021</v>
      </c>
      <c r="J19" s="10">
        <f>NRG_EHG_E!J19+NRG_CM_E!J19+NRG_OIL_NG_E!J19+NRG_PF_E!J19+NRG_CO_E!J19+NRG_BKBPB_E!J19+NRG_GW_E!J19+NRG_BF_E!J19+NRG_PR_E!J19+NRG_NI_E!J19+NRG_CL_E!J19+NRG_LNG_E!J19+NRG_BIOG_E!J19+NRG_GTL_E!J19+NRG_CPP_E!J19+NRG_NSP_E!J19</f>
        <v>119.5399828030954</v>
      </c>
      <c r="K19" s="10">
        <f>NRG_EHG_E!K19+NRG_CM_E!K19+NRG_OIL_NG_E!K19+NRG_PF_E!K19+NRG_CO_E!K19+NRG_BKBPB_E!K19+NRG_GW_E!K19+NRG_BF_E!K19+NRG_PR_E!K19+NRG_NI_E!K19+NRG_CL_E!K19+NRG_LNG_E!K19+NRG_BIOG_E!K19+NRG_GTL_E!K19+NRG_CPP_E!K19+NRG_NSP_E!K19</f>
        <v>107.56663800515911</v>
      </c>
      <c r="L19" s="10">
        <f>NRG_EHG_E!L19+NRG_CM_E!L19+NRG_OIL_NG_E!L19+NRG_PF_E!L19+NRG_CO_E!L19+NRG_BKBPB_E!L19+NRG_GW_E!L19+NRG_BF_E!L19+NRG_PR_E!L19+NRG_NI_E!L19+NRG_CL_E!L19+NRG_LNG_E!L19+NRG_BIOG_E!L19+NRG_GTL_E!L19+NRG_CPP_E!L19+NRG_NSP_E!L19</f>
        <v>34.157351676698191</v>
      </c>
      <c r="M19" s="10">
        <f>NRG_EHG_E!M19+NRG_CM_E!M19+NRG_OIL_NG_E!M19+NRG_PF_E!M19+NRG_CO_E!M19+NRG_BKBPB_E!M19+NRG_GW_E!M19+NRG_BF_E!M19+NRG_PR_E!M19+NRG_NI_E!M19+NRG_CL_E!M19+NRG_LNG_E!M19+NRG_BIOG_E!M19+NRG_GTL_E!M19+NRG_CPP_E!M19+NRG_NSP_E!M19</f>
        <v>0.30094582975064488</v>
      </c>
      <c r="N19" s="10">
        <f>NRG_EHG_E!N19+NRG_CM_E!N19+NRG_OIL_NG_E!N19+NRG_PF_E!N19+NRG_CO_E!N19+NRG_BKBPB_E!N19+NRG_GW_E!N19+NRG_BF_E!N19+NRG_PR_E!N19+NRG_NI_E!N19+NRG_CL_E!N19+NRG_LNG_E!N19+NRG_BIOG_E!N19+NRG_GTL_E!N19+NRG_CPP_E!N19+NRG_NSP_E!N19</f>
        <v>0</v>
      </c>
      <c r="O19" s="10">
        <f>NRG_EHG_E!O19+NRG_CM_E!O19+NRG_OIL_NG_E!O19+NRG_PF_E!O19+NRG_CO_E!O19+NRG_BKBPB_E!O19+NRG_GW_E!O19+NRG_BF_E!O19+NRG_PR_E!O19+NRG_NI_E!O19+NRG_CL_E!O19+NRG_LNG_E!O19+NRG_BIOG_E!O19+NRG_GTL_E!O19+NRG_CPP_E!O19+NRG_NSP_E!O19</f>
        <v>0</v>
      </c>
      <c r="P19" s="10">
        <f>NRG_EHG_E!P19+NRG_CM_E!P19+NRG_OIL_NG_E!P19+NRG_PF_E!P19+NRG_CO_E!P19+NRG_BKBPB_E!P19+NRG_GW_E!P19+NRG_BF_E!P19+NRG_PR_E!P19+NRG_NI_E!P19+NRG_CL_E!P19+NRG_LNG_E!P19+NRG_BIOG_E!P19+NRG_GTL_E!P19+NRG_CPP_E!P19+NRG_NSP_E!P19</f>
        <v>0</v>
      </c>
      <c r="Q19" s="10">
        <f>NRG_EHG_E!Q19+NRG_CM_E!Q19+NRG_OIL_NG_E!Q19+NRG_PF_E!Q19+NRG_CO_E!Q19+NRG_BKBPB_E!Q19+NRG_GW_E!Q19+NRG_BF_E!Q19+NRG_PR_E!Q19+NRG_NI_E!Q19+NRG_CL_E!Q19+NRG_LNG_E!Q19+NRG_BIOG_E!Q19+NRG_GTL_E!Q19+NRG_CPP_E!Q19+NRG_NSP_E!Q19</f>
        <v>0</v>
      </c>
      <c r="R19" s="10">
        <f>NRG_EHG_E!R19+NRG_CM_E!R19+NRG_OIL_NG_E!R19+NRG_PF_E!R19+NRG_CO_E!R19+NRG_BKBPB_E!R19+NRG_GW_E!R19+NRG_BF_E!R19+NRG_PR_E!R19+NRG_NI_E!R19+NRG_CL_E!R19+NRG_LNG_E!R19+NRG_BIOG_E!R19+NRG_GTL_E!R19+NRG_CPP_E!R19+NRG_NSP_E!R19</f>
        <v>0</v>
      </c>
      <c r="S19" s="10">
        <f>NRG_EHG_E!S19+NRG_CM_E!S19+NRG_OIL_NG_E!S19+NRG_PF_E!S19+NRG_CO_E!S19+NRG_BKBPB_E!S19+NRG_GW_E!S19+NRG_BF_E!S19+NRG_PR_E!S19+NRG_NI_E!S19+NRG_CL_E!S19+NRG_LNG_E!S19+NRG_BIOG_E!S19+NRG_GTL_E!S19+NRG_CPP_E!S19+NRG_NSP_E!S19</f>
        <v>0</v>
      </c>
      <c r="T19" s="10">
        <f>NRG_EHG_E!T19+NRG_CM_E!T19+NRG_OIL_NG_E!T19+NRG_PF_E!T19+NRG_CO_E!T19+NRG_BKBPB_E!T19+NRG_GW_E!T19+NRG_BF_E!T19+NRG_PR_E!T19+NRG_NI_E!T19+NRG_CL_E!T19+NRG_LNG_E!T19+NRG_BIOG_E!T19+NRG_GTL_E!T19+NRG_CPP_E!T19+NRG_NSP_E!T19</f>
        <v>0</v>
      </c>
      <c r="U19" s="10">
        <f>NRG_EHG_E!U19+NRG_CM_E!U19+NRG_OIL_NG_E!U19+NRG_PF_E!U19+NRG_CO_E!U19+NRG_BKBPB_E!U19+NRG_GW_E!U19+NRG_BF_E!U19+NRG_PR_E!U19+NRG_NI_E!U19+NRG_CL_E!U19+NRG_LNG_E!U19+NRG_BIOG_E!U19+NRG_GTL_E!U19+NRG_CPP_E!U19+NRG_NSP_E!U19</f>
        <v>0</v>
      </c>
      <c r="V19" s="10">
        <f>NRG_EHG_E!V19+NRG_CM_E!V19+NRG_OIL_NG_E!V19+NRG_PF_E!V19+NRG_CO_E!V19+NRG_BKBPB_E!V19+NRG_GW_E!V19+NRG_BF_E!V19+NRG_PR_E!V19+NRG_NI_E!V19+NRG_CL_E!V19+NRG_LNG_E!V19+NRG_BIOG_E!V19+NRG_GTL_E!V19+NRG_CPP_E!V19+NRG_NSP_E!V19</f>
        <v>0</v>
      </c>
      <c r="W19" s="10">
        <f>NRG_EHG_E!W19+NRG_CM_E!W19+NRG_OIL_NG_E!W19+NRG_PF_E!W19+NRG_CO_E!W19+NRG_BKBPB_E!W19+NRG_GW_E!W19+NRG_BF_E!W19+NRG_PR_E!W19+NRG_NI_E!W19+NRG_CL_E!W19+NRG_LNG_E!W19+NRG_BIOG_E!W19+NRG_GTL_E!W19+NRG_CPP_E!W19+NRG_NSP_E!W19</f>
        <v>0</v>
      </c>
      <c r="X19" s="10">
        <f>NRG_EHG_E!X19+NRG_CM_E!X19+NRG_OIL_NG_E!X19+NRG_PF_E!X19+NRG_CO_E!X19+NRG_BKBPB_E!X19+NRG_GW_E!X19+NRG_BF_E!X19+NRG_PR_E!X19+NRG_NI_E!X19+NRG_CL_E!X19+NRG_LNG_E!X19+NRG_BIOG_E!X19+NRG_GTL_E!X19+NRG_CPP_E!X19+NRG_NSP_E!X19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NRG_EHG_E!C20+NRG_CM_E!C20+NRG_OIL_NG_E!C20+NRG_PF_E!C20+NRG_CO_E!C20+NRG_BKBPB_E!C20+NRG_GW_E!C20+NRG_BF_E!C20+NRG_PR_E!C20+NRG_NI_E!C20+NRG_CL_E!C20+NRG_LNG_E!C20+NRG_BIOG_E!C20+NRG_GTL_E!C20+NRG_CPP_E!C20+NRG_NSP_E!C20</f>
        <v>44.496990541702488</v>
      </c>
      <c r="D20" s="10">
        <f>NRG_EHG_E!D20+NRG_CM_E!D20+NRG_OIL_NG_E!D20+NRG_PF_E!D20+NRG_CO_E!D20+NRG_BKBPB_E!D20+NRG_GW_E!D20+NRG_BF_E!D20+NRG_PR_E!D20+NRG_NI_E!D20+NRG_CL_E!D20+NRG_LNG_E!D20+NRG_BIOG_E!D20+NRG_GTL_E!D20+NRG_CPP_E!D20+NRG_NSP_E!D20</f>
        <v>45.762854686156487</v>
      </c>
      <c r="E20" s="10">
        <f>NRG_EHG_E!E20+NRG_CM_E!E20+NRG_OIL_NG_E!E20+NRG_PF_E!E20+NRG_CO_E!E20+NRG_BKBPB_E!E20+NRG_GW_E!E20+NRG_BF_E!E20+NRG_PR_E!E20+NRG_NI_E!E20+NRG_CL_E!E20+NRG_LNG_E!E20+NRG_BIOG_E!E20+NRG_GTL_E!E20+NRG_CPP_E!E20+NRG_NSP_E!E20</f>
        <v>85.841186586414437</v>
      </c>
      <c r="F20" s="10">
        <f>NRG_EHG_E!F20+NRG_CM_E!F20+NRG_OIL_NG_E!F20+NRG_PF_E!F20+NRG_CO_E!F20+NRG_BKBPB_E!F20+NRG_GW_E!F20+NRG_BF_E!F20+NRG_PR_E!F20+NRG_NI_E!F20+NRG_CL_E!F20+NRG_LNG_E!F20+NRG_BIOG_E!F20+NRG_GTL_E!F20+NRG_CPP_E!F20+NRG_NSP_E!F20</f>
        <v>36.352364574376608</v>
      </c>
      <c r="G20" s="10">
        <f>NRG_EHG_E!G20+NRG_CM_E!G20+NRG_OIL_NG_E!G20+NRG_PF_E!G20+NRG_CO_E!G20+NRG_BKBPB_E!G20+NRG_GW_E!G20+NRG_BF_E!G20+NRG_PR_E!G20+NRG_NI_E!G20+NRG_CL_E!G20+NRG_LNG_E!G20+NRG_BIOG_E!G20+NRG_GTL_E!G20+NRG_CPP_E!G20+NRG_NSP_E!G20</f>
        <v>53.190971625107473</v>
      </c>
      <c r="H20" s="10">
        <f>NRG_EHG_E!H20+NRG_CM_E!H20+NRG_OIL_NG_E!H20+NRG_PF_E!H20+NRG_CO_E!H20+NRG_BKBPB_E!H20+NRG_GW_E!H20+NRG_BF_E!H20+NRG_PR_E!H20+NRG_NI_E!H20+NRG_CL_E!H20+NRG_LNG_E!H20+NRG_BIOG_E!H20+NRG_GTL_E!H20+NRG_CPP_E!H20+NRG_NSP_E!H20</f>
        <v>36.925537403267413</v>
      </c>
      <c r="I20" s="10">
        <f>NRG_EHG_E!I20+NRG_CM_E!I20+NRG_OIL_NG_E!I20+NRG_PF_E!I20+NRG_CO_E!I20+NRG_BKBPB_E!I20+NRG_GW_E!I20+NRG_BF_E!I20+NRG_PR_E!I20+NRG_NI_E!I20+NRG_CL_E!I20+NRG_LNG_E!I20+NRG_BIOG_E!I20+NRG_GTL_E!I20+NRG_CPP_E!I20+NRG_NSP_E!I20</f>
        <v>34.943164230438519</v>
      </c>
      <c r="J20" s="10">
        <f>NRG_EHG_E!J20+NRG_CM_E!J20+NRG_OIL_NG_E!J20+NRG_PF_E!J20+NRG_CO_E!J20+NRG_BKBPB_E!J20+NRG_GW_E!J20+NRG_BF_E!J20+NRG_PR_E!J20+NRG_NI_E!J20+NRG_CL_E!J20+NRG_LNG_E!J20+NRG_BIOG_E!J20+NRG_GTL_E!J20+NRG_CPP_E!J20+NRG_NSP_E!J20</f>
        <v>19.465950128976779</v>
      </c>
      <c r="K20" s="10">
        <f>NRG_EHG_E!K20+NRG_CM_E!K20+NRG_OIL_NG_E!K20+NRG_PF_E!K20+NRG_CO_E!K20+NRG_BKBPB_E!K20+NRG_GW_E!K20+NRG_BF_E!K20+NRG_PR_E!K20+NRG_NI_E!K20+NRG_CL_E!K20+NRG_LNG_E!K20+NRG_BIOG_E!K20+NRG_GTL_E!K20+NRG_CPP_E!K20+NRG_NSP_E!K20</f>
        <v>11.27351676698194</v>
      </c>
      <c r="L20" s="10">
        <f>NRG_EHG_E!L20+NRG_CM_E!L20+NRG_OIL_NG_E!L20+NRG_PF_E!L20+NRG_CO_E!L20+NRG_BKBPB_E!L20+NRG_GW_E!L20+NRG_BF_E!L20+NRG_PR_E!L20+NRG_NI_E!L20+NRG_CL_E!L20+NRG_LNG_E!L20+NRG_BIOG_E!L20+NRG_GTL_E!L20+NRG_CPP_E!L20+NRG_NSP_E!L20</f>
        <v>11.655717970765259</v>
      </c>
      <c r="M20" s="10">
        <f>NRG_EHG_E!M20+NRG_CM_E!M20+NRG_OIL_NG_E!M20+NRG_PF_E!M20+NRG_CO_E!M20+NRG_BKBPB_E!M20+NRG_GW_E!M20+NRG_BF_E!M20+NRG_PR_E!M20+NRG_NI_E!M20+NRG_CL_E!M20+NRG_LNG_E!M20+NRG_BIOG_E!M20+NRG_GTL_E!M20+NRG_CPP_E!M20+NRG_NSP_E!M20</f>
        <v>0</v>
      </c>
      <c r="N20" s="10">
        <f>NRG_EHG_E!N20+NRG_CM_E!N20+NRG_OIL_NG_E!N20+NRG_PF_E!N20+NRG_CO_E!N20+NRG_BKBPB_E!N20+NRG_GW_E!N20+NRG_BF_E!N20+NRG_PR_E!N20+NRG_NI_E!N20+NRG_CL_E!N20+NRG_LNG_E!N20+NRG_BIOG_E!N20+NRG_GTL_E!N20+NRG_CPP_E!N20+NRG_NSP_E!N20</f>
        <v>0</v>
      </c>
      <c r="O20" s="10">
        <f>NRG_EHG_E!O20+NRG_CM_E!O20+NRG_OIL_NG_E!O20+NRG_PF_E!O20+NRG_CO_E!O20+NRG_BKBPB_E!O20+NRG_GW_E!O20+NRG_BF_E!O20+NRG_PR_E!O20+NRG_NI_E!O20+NRG_CL_E!O20+NRG_LNG_E!O20+NRG_BIOG_E!O20+NRG_GTL_E!O20+NRG_CPP_E!O20+NRG_NSP_E!O20</f>
        <v>0</v>
      </c>
      <c r="P20" s="10">
        <f>NRG_EHG_E!P20+NRG_CM_E!P20+NRG_OIL_NG_E!P20+NRG_PF_E!P20+NRG_CO_E!P20+NRG_BKBPB_E!P20+NRG_GW_E!P20+NRG_BF_E!P20+NRG_PR_E!P20+NRG_NI_E!P20+NRG_CL_E!P20+NRG_LNG_E!P20+NRG_BIOG_E!P20+NRG_GTL_E!P20+NRG_CPP_E!P20+NRG_NSP_E!P20</f>
        <v>0</v>
      </c>
      <c r="Q20" s="10">
        <f>NRG_EHG_E!Q20+NRG_CM_E!Q20+NRG_OIL_NG_E!Q20+NRG_PF_E!Q20+NRG_CO_E!Q20+NRG_BKBPB_E!Q20+NRG_GW_E!Q20+NRG_BF_E!Q20+NRG_PR_E!Q20+NRG_NI_E!Q20+NRG_CL_E!Q20+NRG_LNG_E!Q20+NRG_BIOG_E!Q20+NRG_GTL_E!Q20+NRG_CPP_E!Q20+NRG_NSP_E!Q20</f>
        <v>0</v>
      </c>
      <c r="R20" s="10">
        <f>NRG_EHG_E!R20+NRG_CM_E!R20+NRG_OIL_NG_E!R20+NRG_PF_E!R20+NRG_CO_E!R20+NRG_BKBPB_E!R20+NRG_GW_E!R20+NRG_BF_E!R20+NRG_PR_E!R20+NRG_NI_E!R20+NRG_CL_E!R20+NRG_LNG_E!R20+NRG_BIOG_E!R20+NRG_GTL_E!R20+NRG_CPP_E!R20+NRG_NSP_E!R20</f>
        <v>0</v>
      </c>
      <c r="S20" s="10">
        <f>NRG_EHG_E!S20+NRG_CM_E!S20+NRG_OIL_NG_E!S20+NRG_PF_E!S20+NRG_CO_E!S20+NRG_BKBPB_E!S20+NRG_GW_E!S20+NRG_BF_E!S20+NRG_PR_E!S20+NRG_NI_E!S20+NRG_CL_E!S20+NRG_LNG_E!S20+NRG_BIOG_E!S20+NRG_GTL_E!S20+NRG_CPP_E!S20+NRG_NSP_E!S20</f>
        <v>0</v>
      </c>
      <c r="T20" s="10">
        <f>NRG_EHG_E!T20+NRG_CM_E!T20+NRG_OIL_NG_E!T20+NRG_PF_E!T20+NRG_CO_E!T20+NRG_BKBPB_E!T20+NRG_GW_E!T20+NRG_BF_E!T20+NRG_PR_E!T20+NRG_NI_E!T20+NRG_CL_E!T20+NRG_LNG_E!T20+NRG_BIOG_E!T20+NRG_GTL_E!T20+NRG_CPP_E!T20+NRG_NSP_E!T20</f>
        <v>0</v>
      </c>
      <c r="U20" s="10">
        <f>NRG_EHG_E!U20+NRG_CM_E!U20+NRG_OIL_NG_E!U20+NRG_PF_E!U20+NRG_CO_E!U20+NRG_BKBPB_E!U20+NRG_GW_E!U20+NRG_BF_E!U20+NRG_PR_E!U20+NRG_NI_E!U20+NRG_CL_E!U20+NRG_LNG_E!U20+NRG_BIOG_E!U20+NRG_GTL_E!U20+NRG_CPP_E!U20+NRG_NSP_E!U20</f>
        <v>0</v>
      </c>
      <c r="V20" s="10">
        <f>NRG_EHG_E!V20+NRG_CM_E!V20+NRG_OIL_NG_E!V20+NRG_PF_E!V20+NRG_CO_E!V20+NRG_BKBPB_E!V20+NRG_GW_E!V20+NRG_BF_E!V20+NRG_PR_E!V20+NRG_NI_E!V20+NRG_CL_E!V20+NRG_LNG_E!V20+NRG_BIOG_E!V20+NRG_GTL_E!V20+NRG_CPP_E!V20+NRG_NSP_E!V20</f>
        <v>0</v>
      </c>
      <c r="W20" s="10">
        <f>NRG_EHG_E!W20+NRG_CM_E!W20+NRG_OIL_NG_E!W20+NRG_PF_E!W20+NRG_CO_E!W20+NRG_BKBPB_E!W20+NRG_GW_E!W20+NRG_BF_E!W20+NRG_PR_E!W20+NRG_NI_E!W20+NRG_CL_E!W20+NRG_LNG_E!W20+NRG_BIOG_E!W20+NRG_GTL_E!W20+NRG_CPP_E!W20+NRG_NSP_E!W20</f>
        <v>0</v>
      </c>
      <c r="X20" s="10">
        <f>NRG_EHG_E!X20+NRG_CM_E!X20+NRG_OIL_NG_E!X20+NRG_PF_E!X20+NRG_CO_E!X20+NRG_BKBPB_E!X20+NRG_GW_E!X20+NRG_BF_E!X20+NRG_PR_E!X20+NRG_NI_E!X20+NRG_CL_E!X20+NRG_LNG_E!X20+NRG_BIOG_E!X20+NRG_GTL_E!X20+NRG_CPP_E!X20+NRG_NSP_E!X20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NRG_EHG_E!C21+NRG_CM_E!C21+NRG_OIL_NG_E!C21+NRG_PF_E!C21+NRG_CO_E!C21+NRG_BKBPB_E!C21+NRG_GW_E!C21+NRG_BF_E!C21+NRG_PR_E!C21+NRG_NI_E!C21+NRG_CL_E!C21+NRG_LNG_E!C21+NRG_BIOG_E!C21+NRG_GTL_E!C21+NRG_CPP_E!C21+NRG_NSP_E!C21</f>
        <v>0</v>
      </c>
      <c r="D21" s="10">
        <f>NRG_EHG_E!D21+NRG_CM_E!D21+NRG_OIL_NG_E!D21+NRG_PF_E!D21+NRG_CO_E!D21+NRG_BKBPB_E!D21+NRG_GW_E!D21+NRG_BF_E!D21+NRG_PR_E!D21+NRG_NI_E!D21+NRG_CL_E!D21+NRG_LNG_E!D21+NRG_BIOG_E!D21+NRG_GTL_E!D21+NRG_CPP_E!D21+NRG_NSP_E!D21</f>
        <v>0</v>
      </c>
      <c r="E21" s="10">
        <f>NRG_EHG_E!E21+NRG_CM_E!E21+NRG_OIL_NG_E!E21+NRG_PF_E!E21+NRG_CO_E!E21+NRG_BKBPB_E!E21+NRG_GW_E!E21+NRG_BF_E!E21+NRG_PR_E!E21+NRG_NI_E!E21+NRG_CL_E!E21+NRG_LNG_E!E21+NRG_BIOG_E!E21+NRG_GTL_E!E21+NRG_CPP_E!E21+NRG_NSP_E!E21</f>
        <v>0</v>
      </c>
      <c r="F21" s="10">
        <f>NRG_EHG_E!F21+NRG_CM_E!F21+NRG_OIL_NG_E!F21+NRG_PF_E!F21+NRG_CO_E!F21+NRG_BKBPB_E!F21+NRG_GW_E!F21+NRG_BF_E!F21+NRG_PR_E!F21+NRG_NI_E!F21+NRG_CL_E!F21+NRG_LNG_E!F21+NRG_BIOG_E!F21+NRG_GTL_E!F21+NRG_CPP_E!F21+NRG_NSP_E!F21</f>
        <v>0</v>
      </c>
      <c r="G21" s="10">
        <f>NRG_EHG_E!G21+NRG_CM_E!G21+NRG_OIL_NG_E!G21+NRG_PF_E!G21+NRG_CO_E!G21+NRG_BKBPB_E!G21+NRG_GW_E!G21+NRG_BF_E!G21+NRG_PR_E!G21+NRG_NI_E!G21+NRG_CL_E!G21+NRG_LNG_E!G21+NRG_BIOG_E!G21+NRG_GTL_E!G21+NRG_CPP_E!G21+NRG_NSP_E!G21</f>
        <v>0</v>
      </c>
      <c r="H21" s="10">
        <f>NRG_EHG_E!H21+NRG_CM_E!H21+NRG_OIL_NG_E!H21+NRG_PF_E!H21+NRG_CO_E!H21+NRG_BKBPB_E!H21+NRG_GW_E!H21+NRG_BF_E!H21+NRG_PR_E!H21+NRG_NI_E!H21+NRG_CL_E!H21+NRG_LNG_E!H21+NRG_BIOG_E!H21+NRG_GTL_E!H21+NRG_CPP_E!H21+NRG_NSP_E!H21</f>
        <v>0</v>
      </c>
      <c r="I21" s="10">
        <f>NRG_EHG_E!I21+NRG_CM_E!I21+NRG_OIL_NG_E!I21+NRG_PF_E!I21+NRG_CO_E!I21+NRG_BKBPB_E!I21+NRG_GW_E!I21+NRG_BF_E!I21+NRG_PR_E!I21+NRG_NI_E!I21+NRG_CL_E!I21+NRG_LNG_E!I21+NRG_BIOG_E!I21+NRG_GTL_E!I21+NRG_CPP_E!I21+NRG_NSP_E!I21</f>
        <v>0</v>
      </c>
      <c r="J21" s="10">
        <f>NRG_EHG_E!J21+NRG_CM_E!J21+NRG_OIL_NG_E!J21+NRG_PF_E!J21+NRG_CO_E!J21+NRG_BKBPB_E!J21+NRG_GW_E!J21+NRG_BF_E!J21+NRG_PR_E!J21+NRG_NI_E!J21+NRG_CL_E!J21+NRG_LNG_E!J21+NRG_BIOG_E!J21+NRG_GTL_E!J21+NRG_CPP_E!J21+NRG_NSP_E!J21</f>
        <v>0</v>
      </c>
      <c r="K21" s="10">
        <f>NRG_EHG_E!K21+NRG_CM_E!K21+NRG_OIL_NG_E!K21+NRG_PF_E!K21+NRG_CO_E!K21+NRG_BKBPB_E!K21+NRG_GW_E!K21+NRG_BF_E!K21+NRG_PR_E!K21+NRG_NI_E!K21+NRG_CL_E!K21+NRG_LNG_E!K21+NRG_BIOG_E!K21+NRG_GTL_E!K21+NRG_CPP_E!K21+NRG_NSP_E!K21</f>
        <v>0</v>
      </c>
      <c r="L21" s="10">
        <f>NRG_EHG_E!L21+NRG_CM_E!L21+NRG_OIL_NG_E!L21+NRG_PF_E!L21+NRG_CO_E!L21+NRG_BKBPB_E!L21+NRG_GW_E!L21+NRG_BF_E!L21+NRG_PR_E!L21+NRG_NI_E!L21+NRG_CL_E!L21+NRG_LNG_E!L21+NRG_BIOG_E!L21+NRG_GTL_E!L21+NRG_CPP_E!L21+NRG_NSP_E!L21</f>
        <v>0</v>
      </c>
      <c r="M21" s="10">
        <f>NRG_EHG_E!M21+NRG_CM_E!M21+NRG_OIL_NG_E!M21+NRG_PF_E!M21+NRG_CO_E!M21+NRG_BKBPB_E!M21+NRG_GW_E!M21+NRG_BF_E!M21+NRG_PR_E!M21+NRG_NI_E!M21+NRG_CL_E!M21+NRG_LNG_E!M21+NRG_BIOG_E!M21+NRG_GTL_E!M21+NRG_CPP_E!M21+NRG_NSP_E!M21</f>
        <v>0</v>
      </c>
      <c r="N21" s="10">
        <f>NRG_EHG_E!N21+NRG_CM_E!N21+NRG_OIL_NG_E!N21+NRG_PF_E!N21+NRG_CO_E!N21+NRG_BKBPB_E!N21+NRG_GW_E!N21+NRG_BF_E!N21+NRG_PR_E!N21+NRG_NI_E!N21+NRG_CL_E!N21+NRG_LNG_E!N21+NRG_BIOG_E!N21+NRG_GTL_E!N21+NRG_CPP_E!N21+NRG_NSP_E!N21</f>
        <v>0</v>
      </c>
      <c r="O21" s="10">
        <f>NRG_EHG_E!O21+NRG_CM_E!O21+NRG_OIL_NG_E!O21+NRG_PF_E!O21+NRG_CO_E!O21+NRG_BKBPB_E!O21+NRG_GW_E!O21+NRG_BF_E!O21+NRG_PR_E!O21+NRG_NI_E!O21+NRG_CL_E!O21+NRG_LNG_E!O21+NRG_BIOG_E!O21+NRG_GTL_E!O21+NRG_CPP_E!O21+NRG_NSP_E!O21</f>
        <v>0</v>
      </c>
      <c r="P21" s="10">
        <f>NRG_EHG_E!P21+NRG_CM_E!P21+NRG_OIL_NG_E!P21+NRG_PF_E!P21+NRG_CO_E!P21+NRG_BKBPB_E!P21+NRG_GW_E!P21+NRG_BF_E!P21+NRG_PR_E!P21+NRG_NI_E!P21+NRG_CL_E!P21+NRG_LNG_E!P21+NRG_BIOG_E!P21+NRG_GTL_E!P21+NRG_CPP_E!P21+NRG_NSP_E!P21</f>
        <v>0</v>
      </c>
      <c r="Q21" s="10">
        <f>NRG_EHG_E!Q21+NRG_CM_E!Q21+NRG_OIL_NG_E!Q21+NRG_PF_E!Q21+NRG_CO_E!Q21+NRG_BKBPB_E!Q21+NRG_GW_E!Q21+NRG_BF_E!Q21+NRG_PR_E!Q21+NRG_NI_E!Q21+NRG_CL_E!Q21+NRG_LNG_E!Q21+NRG_BIOG_E!Q21+NRG_GTL_E!Q21+NRG_CPP_E!Q21+NRG_NSP_E!Q21</f>
        <v>0</v>
      </c>
      <c r="R21" s="10">
        <f>NRG_EHG_E!R21+NRG_CM_E!R21+NRG_OIL_NG_E!R21+NRG_PF_E!R21+NRG_CO_E!R21+NRG_BKBPB_E!R21+NRG_GW_E!R21+NRG_BF_E!R21+NRG_PR_E!R21+NRG_NI_E!R21+NRG_CL_E!R21+NRG_LNG_E!R21+NRG_BIOG_E!R21+NRG_GTL_E!R21+NRG_CPP_E!R21+NRG_NSP_E!R21</f>
        <v>0</v>
      </c>
      <c r="S21" s="10">
        <f>NRG_EHG_E!S21+NRG_CM_E!S21+NRG_OIL_NG_E!S21+NRG_PF_E!S21+NRG_CO_E!S21+NRG_BKBPB_E!S21+NRG_GW_E!S21+NRG_BF_E!S21+NRG_PR_E!S21+NRG_NI_E!S21+NRG_CL_E!S21+NRG_LNG_E!S21+NRG_BIOG_E!S21+NRG_GTL_E!S21+NRG_CPP_E!S21+NRG_NSP_E!S21</f>
        <v>0</v>
      </c>
      <c r="T21" s="10">
        <f>NRG_EHG_E!T21+NRG_CM_E!T21+NRG_OIL_NG_E!T21+NRG_PF_E!T21+NRG_CO_E!T21+NRG_BKBPB_E!T21+NRG_GW_E!T21+NRG_BF_E!T21+NRG_PR_E!T21+NRG_NI_E!T21+NRG_CL_E!T21+NRG_LNG_E!T21+NRG_BIOG_E!T21+NRG_GTL_E!T21+NRG_CPP_E!T21+NRG_NSP_E!T21</f>
        <v>0</v>
      </c>
      <c r="U21" s="10">
        <f>NRG_EHG_E!U21+NRG_CM_E!U21+NRG_OIL_NG_E!U21+NRG_PF_E!U21+NRG_CO_E!U21+NRG_BKBPB_E!U21+NRG_GW_E!U21+NRG_BF_E!U21+NRG_PR_E!U21+NRG_NI_E!U21+NRG_CL_E!U21+NRG_LNG_E!U21+NRG_BIOG_E!U21+NRG_GTL_E!U21+NRG_CPP_E!U21+NRG_NSP_E!U21</f>
        <v>0</v>
      </c>
      <c r="V21" s="10">
        <f>NRG_EHG_E!V21+NRG_CM_E!V21+NRG_OIL_NG_E!V21+NRG_PF_E!V21+NRG_CO_E!V21+NRG_BKBPB_E!V21+NRG_GW_E!V21+NRG_BF_E!V21+NRG_PR_E!V21+NRG_NI_E!V21+NRG_CL_E!V21+NRG_LNG_E!V21+NRG_BIOG_E!V21+NRG_GTL_E!V21+NRG_CPP_E!V21+NRG_NSP_E!V21</f>
        <v>0</v>
      </c>
      <c r="W21" s="10">
        <f>NRG_EHG_E!W21+NRG_CM_E!W21+NRG_OIL_NG_E!W21+NRG_PF_E!W21+NRG_CO_E!W21+NRG_BKBPB_E!W21+NRG_GW_E!W21+NRG_BF_E!W21+NRG_PR_E!W21+NRG_NI_E!W21+NRG_CL_E!W21+NRG_LNG_E!W21+NRG_BIOG_E!W21+NRG_GTL_E!W21+NRG_CPP_E!W21+NRG_NSP_E!W21</f>
        <v>0</v>
      </c>
      <c r="X21" s="10">
        <f>NRG_EHG_E!X21+NRG_CM_E!X21+NRG_OIL_NG_E!X21+NRG_PF_E!X21+NRG_CO_E!X21+NRG_BKBPB_E!X21+NRG_GW_E!X21+NRG_BF_E!X21+NRG_PR_E!X21+NRG_NI_E!X21+NRG_CL_E!X21+NRG_LNG_E!X21+NRG_BIOG_E!X21+NRG_GTL_E!X21+NRG_CPP_E!X21+NRG_NSP_E!X21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NRG_EHG_E!C23+NRG_CM_E!C23+NRG_OIL_NG_E!C23+NRG_PF_E!C23+NRG_CO_E!C23+NRG_BKBPB_E!C23+NRG_GW_E!C23+NRG_BF_E!C23+NRG_PR_E!C23+NRG_NI_E!C23+NRG_CL_E!C23+NRG_LNG_E!C23+NRG_BIOG_E!C23+NRG_GTL_E!C23+NRG_CPP_E!C23+NRG_NSP_E!C23</f>
        <v>0</v>
      </c>
      <c r="D23" s="10">
        <f>NRG_EHG_E!D23+NRG_CM_E!D23+NRG_OIL_NG_E!D23+NRG_PF_E!D23+NRG_CO_E!D23+NRG_BKBPB_E!D23+NRG_GW_E!D23+NRG_BF_E!D23+NRG_PR_E!D23+NRG_NI_E!D23+NRG_CL_E!D23+NRG_LNG_E!D23+NRG_BIOG_E!D23+NRG_GTL_E!D23+NRG_CPP_E!D23+NRG_NSP_E!D23</f>
        <v>0</v>
      </c>
      <c r="E23" s="10">
        <f>NRG_EHG_E!E23+NRG_CM_E!E23+NRG_OIL_NG_E!E23+NRG_PF_E!E23+NRG_CO_E!E23+NRG_BKBPB_E!E23+NRG_GW_E!E23+NRG_BF_E!E23+NRG_PR_E!E23+NRG_NI_E!E23+NRG_CL_E!E23+NRG_LNG_E!E23+NRG_BIOG_E!E23+NRG_GTL_E!E23+NRG_CPP_E!E23+NRG_NSP_E!E23</f>
        <v>0</v>
      </c>
      <c r="F23" s="10">
        <f>NRG_EHG_E!F23+NRG_CM_E!F23+NRG_OIL_NG_E!F23+NRG_PF_E!F23+NRG_CO_E!F23+NRG_BKBPB_E!F23+NRG_GW_E!F23+NRG_BF_E!F23+NRG_PR_E!F23+NRG_NI_E!F23+NRG_CL_E!F23+NRG_LNG_E!F23+NRG_BIOG_E!F23+NRG_GTL_E!F23+NRG_CPP_E!F23+NRG_NSP_E!F23</f>
        <v>0</v>
      </c>
      <c r="G23" s="10">
        <f>NRG_EHG_E!G23+NRG_CM_E!G23+NRG_OIL_NG_E!G23+NRG_PF_E!G23+NRG_CO_E!G23+NRG_BKBPB_E!G23+NRG_GW_E!G23+NRG_BF_E!G23+NRG_PR_E!G23+NRG_NI_E!G23+NRG_CL_E!G23+NRG_LNG_E!G23+NRG_BIOG_E!G23+NRG_GTL_E!G23+NRG_CPP_E!G23+NRG_NSP_E!G23</f>
        <v>0</v>
      </c>
      <c r="H23" s="10">
        <f>NRG_EHG_E!H23+NRG_CM_E!H23+NRG_OIL_NG_E!H23+NRG_PF_E!H23+NRG_CO_E!H23+NRG_BKBPB_E!H23+NRG_GW_E!H23+NRG_BF_E!H23+NRG_PR_E!H23+NRG_NI_E!H23+NRG_CL_E!H23+NRG_LNG_E!H23+NRG_BIOG_E!H23+NRG_GTL_E!H23+NRG_CPP_E!H23+NRG_NSP_E!H23</f>
        <v>0</v>
      </c>
      <c r="I23" s="10">
        <f>NRG_EHG_E!I23+NRG_CM_E!I23+NRG_OIL_NG_E!I23+NRG_PF_E!I23+NRG_CO_E!I23+NRG_BKBPB_E!I23+NRG_GW_E!I23+NRG_BF_E!I23+NRG_PR_E!I23+NRG_NI_E!I23+NRG_CL_E!I23+NRG_LNG_E!I23+NRG_BIOG_E!I23+NRG_GTL_E!I23+NRG_CPP_E!I23+NRG_NSP_E!I23</f>
        <v>0</v>
      </c>
      <c r="J23" s="10">
        <f>NRG_EHG_E!J23+NRG_CM_E!J23+NRG_OIL_NG_E!J23+NRG_PF_E!J23+NRG_CO_E!J23+NRG_BKBPB_E!J23+NRG_GW_E!J23+NRG_BF_E!J23+NRG_PR_E!J23+NRG_NI_E!J23+NRG_CL_E!J23+NRG_LNG_E!J23+NRG_BIOG_E!J23+NRG_GTL_E!J23+NRG_CPP_E!J23+NRG_NSP_E!J23</f>
        <v>0</v>
      </c>
      <c r="K23" s="10">
        <f>NRG_EHG_E!K23+NRG_CM_E!K23+NRG_OIL_NG_E!K23+NRG_PF_E!K23+NRG_CO_E!K23+NRG_BKBPB_E!K23+NRG_GW_E!K23+NRG_BF_E!K23+NRG_PR_E!K23+NRG_NI_E!K23+NRG_CL_E!K23+NRG_LNG_E!K23+NRG_BIOG_E!K23+NRG_GTL_E!K23+NRG_CPP_E!K23+NRG_NSP_E!K23</f>
        <v>0</v>
      </c>
      <c r="L23" s="10">
        <f>NRG_EHG_E!L23+NRG_CM_E!L23+NRG_OIL_NG_E!L23+NRG_PF_E!L23+NRG_CO_E!L23+NRG_BKBPB_E!L23+NRG_GW_E!L23+NRG_BF_E!L23+NRG_PR_E!L23+NRG_NI_E!L23+NRG_CL_E!L23+NRG_LNG_E!L23+NRG_BIOG_E!L23+NRG_GTL_E!L23+NRG_CPP_E!L23+NRG_NSP_E!L23</f>
        <v>0</v>
      </c>
      <c r="M23" s="10">
        <f>NRG_EHG_E!M23+NRG_CM_E!M23+NRG_OIL_NG_E!M23+NRG_PF_E!M23+NRG_CO_E!M23+NRG_BKBPB_E!M23+NRG_GW_E!M23+NRG_BF_E!M23+NRG_PR_E!M23+NRG_NI_E!M23+NRG_CL_E!M23+NRG_LNG_E!M23+NRG_BIOG_E!M23+NRG_GTL_E!M23+NRG_CPP_E!M23+NRG_NSP_E!M23</f>
        <v>0</v>
      </c>
      <c r="N23" s="10">
        <f>NRG_EHG_E!N23+NRG_CM_E!N23+NRG_OIL_NG_E!N23+NRG_PF_E!N23+NRG_CO_E!N23+NRG_BKBPB_E!N23+NRG_GW_E!N23+NRG_BF_E!N23+NRG_PR_E!N23+NRG_NI_E!N23+NRG_CL_E!N23+NRG_LNG_E!N23+NRG_BIOG_E!N23+NRG_GTL_E!N23+NRG_CPP_E!N23+NRG_NSP_E!N23</f>
        <v>0</v>
      </c>
      <c r="O23" s="10">
        <f>NRG_EHG_E!O23+NRG_CM_E!O23+NRG_OIL_NG_E!O23+NRG_PF_E!O23+NRG_CO_E!O23+NRG_BKBPB_E!O23+NRG_GW_E!O23+NRG_BF_E!O23+NRG_PR_E!O23+NRG_NI_E!O23+NRG_CL_E!O23+NRG_LNG_E!O23+NRG_BIOG_E!O23+NRG_GTL_E!O23+NRG_CPP_E!O23+NRG_NSP_E!O23</f>
        <v>0</v>
      </c>
      <c r="P23" s="10">
        <f>NRG_EHG_E!P23+NRG_CM_E!P23+NRG_OIL_NG_E!P23+NRG_PF_E!P23+NRG_CO_E!P23+NRG_BKBPB_E!P23+NRG_GW_E!P23+NRG_BF_E!P23+NRG_PR_E!P23+NRG_NI_E!P23+NRG_CL_E!P23+NRG_LNG_E!P23+NRG_BIOG_E!P23+NRG_GTL_E!P23+NRG_CPP_E!P23+NRG_NSP_E!P23</f>
        <v>0</v>
      </c>
      <c r="Q23" s="10">
        <f>NRG_EHG_E!Q23+NRG_CM_E!Q23+NRG_OIL_NG_E!Q23+NRG_PF_E!Q23+NRG_CO_E!Q23+NRG_BKBPB_E!Q23+NRG_GW_E!Q23+NRG_BF_E!Q23+NRG_PR_E!Q23+NRG_NI_E!Q23+NRG_CL_E!Q23+NRG_LNG_E!Q23+NRG_BIOG_E!Q23+NRG_GTL_E!Q23+NRG_CPP_E!Q23+NRG_NSP_E!Q23</f>
        <v>0</v>
      </c>
      <c r="R23" s="10">
        <f>NRG_EHG_E!R23+NRG_CM_E!R23+NRG_OIL_NG_E!R23+NRG_PF_E!R23+NRG_CO_E!R23+NRG_BKBPB_E!R23+NRG_GW_E!R23+NRG_BF_E!R23+NRG_PR_E!R23+NRG_NI_E!R23+NRG_CL_E!R23+NRG_LNG_E!R23+NRG_BIOG_E!R23+NRG_GTL_E!R23+NRG_CPP_E!R23+NRG_NSP_E!R23</f>
        <v>0</v>
      </c>
      <c r="S23" s="10">
        <f>NRG_EHG_E!S23+NRG_CM_E!S23+NRG_OIL_NG_E!S23+NRG_PF_E!S23+NRG_CO_E!S23+NRG_BKBPB_E!S23+NRG_GW_E!S23+NRG_BF_E!S23+NRG_PR_E!S23+NRG_NI_E!S23+NRG_CL_E!S23+NRG_LNG_E!S23+NRG_BIOG_E!S23+NRG_GTL_E!S23+NRG_CPP_E!S23+NRG_NSP_E!S23</f>
        <v>0</v>
      </c>
      <c r="T23" s="10">
        <f>NRG_EHG_E!T23+NRG_CM_E!T23+NRG_OIL_NG_E!T23+NRG_PF_E!T23+NRG_CO_E!T23+NRG_BKBPB_E!T23+NRG_GW_E!T23+NRG_BF_E!T23+NRG_PR_E!T23+NRG_NI_E!T23+NRG_CL_E!T23+NRG_LNG_E!T23+NRG_BIOG_E!T23+NRG_GTL_E!T23+NRG_CPP_E!T23+NRG_NSP_E!T23</f>
        <v>0</v>
      </c>
      <c r="U23" s="10">
        <f>NRG_EHG_E!U23+NRG_CM_E!U23+NRG_OIL_NG_E!U23+NRG_PF_E!U23+NRG_CO_E!U23+NRG_BKBPB_E!U23+NRG_GW_E!U23+NRG_BF_E!U23+NRG_PR_E!U23+NRG_NI_E!U23+NRG_CL_E!U23+NRG_LNG_E!U23+NRG_BIOG_E!U23+NRG_GTL_E!U23+NRG_CPP_E!U23+NRG_NSP_E!U23</f>
        <v>0</v>
      </c>
      <c r="V23" s="10">
        <f>NRG_EHG_E!V23+NRG_CM_E!V23+NRG_OIL_NG_E!V23+NRG_PF_E!V23+NRG_CO_E!V23+NRG_BKBPB_E!V23+NRG_GW_E!V23+NRG_BF_E!V23+NRG_PR_E!V23+NRG_NI_E!V23+NRG_CL_E!V23+NRG_LNG_E!V23+NRG_BIOG_E!V23+NRG_GTL_E!V23+NRG_CPP_E!V23+NRG_NSP_E!V23</f>
        <v>0</v>
      </c>
      <c r="W23" s="10">
        <f>NRG_EHG_E!W23+NRG_CM_E!W23+NRG_OIL_NG_E!W23+NRG_PF_E!W23+NRG_CO_E!W23+NRG_BKBPB_E!W23+NRG_GW_E!W23+NRG_BF_E!W23+NRG_PR_E!W23+NRG_NI_E!W23+NRG_CL_E!W23+NRG_LNG_E!W23+NRG_BIOG_E!W23+NRG_GTL_E!W23+NRG_CPP_E!W23+NRG_NSP_E!W23</f>
        <v>0</v>
      </c>
      <c r="X23" s="10">
        <f>NRG_EHG_E!X23+NRG_CM_E!X23+NRG_OIL_NG_E!X23+NRG_PF_E!X23+NRG_CO_E!X23+NRG_BKBPB_E!X23+NRG_GW_E!X23+NRG_BF_E!X23+NRG_PR_E!X23+NRG_NI_E!X23+NRG_CL_E!X23+NRG_LNG_E!X23+NRG_BIOG_E!X23+NRG_GTL_E!X23+NRG_CPP_E!X23+NRG_NSP_E!X23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NRG_EHG_E!C24+NRG_CM_E!C24+NRG_OIL_NG_E!C24+NRG_PF_E!C24+NRG_CO_E!C24+NRG_BKBPB_E!C24+NRG_GW_E!C24+NRG_BF_E!C24+NRG_PR_E!C24+NRG_NI_E!C24+NRG_CL_E!C24+NRG_LNG_E!C24+NRG_BIOG_E!C24+NRG_GTL_E!C24+NRG_CPP_E!C24+NRG_NSP_E!C24</f>
        <v>0</v>
      </c>
      <c r="D24" s="10">
        <f>NRG_EHG_E!D24+NRG_CM_E!D24+NRG_OIL_NG_E!D24+NRG_PF_E!D24+NRG_CO_E!D24+NRG_BKBPB_E!D24+NRG_GW_E!D24+NRG_BF_E!D24+NRG_PR_E!D24+NRG_NI_E!D24+NRG_CL_E!D24+NRG_LNG_E!D24+NRG_BIOG_E!D24+NRG_GTL_E!D24+NRG_CPP_E!D24+NRG_NSP_E!D24</f>
        <v>0</v>
      </c>
      <c r="E24" s="10">
        <f>NRG_EHG_E!E24+NRG_CM_E!E24+NRG_OIL_NG_E!E24+NRG_PF_E!E24+NRG_CO_E!E24+NRG_BKBPB_E!E24+NRG_GW_E!E24+NRG_BF_E!E24+NRG_PR_E!E24+NRG_NI_E!E24+NRG_CL_E!E24+NRG_LNG_E!E24+NRG_BIOG_E!E24+NRG_GTL_E!E24+NRG_CPP_E!E24+NRG_NSP_E!E24</f>
        <v>0</v>
      </c>
      <c r="F24" s="10">
        <f>NRG_EHG_E!F24+NRG_CM_E!F24+NRG_OIL_NG_E!F24+NRG_PF_E!F24+NRG_CO_E!F24+NRG_BKBPB_E!F24+NRG_GW_E!F24+NRG_BF_E!F24+NRG_PR_E!F24+NRG_NI_E!F24+NRG_CL_E!F24+NRG_LNG_E!F24+NRG_BIOG_E!F24+NRG_GTL_E!F24+NRG_CPP_E!F24+NRG_NSP_E!F24</f>
        <v>0</v>
      </c>
      <c r="G24" s="10">
        <f>NRG_EHG_E!G24+NRG_CM_E!G24+NRG_OIL_NG_E!G24+NRG_PF_E!G24+NRG_CO_E!G24+NRG_BKBPB_E!G24+NRG_GW_E!G24+NRG_BF_E!G24+NRG_PR_E!G24+NRG_NI_E!G24+NRG_CL_E!G24+NRG_LNG_E!G24+NRG_BIOG_E!G24+NRG_GTL_E!G24+NRG_CPP_E!G24+NRG_NSP_E!G24</f>
        <v>0</v>
      </c>
      <c r="H24" s="10">
        <f>NRG_EHG_E!H24+NRG_CM_E!H24+NRG_OIL_NG_E!H24+NRG_PF_E!H24+NRG_CO_E!H24+NRG_BKBPB_E!H24+NRG_GW_E!H24+NRG_BF_E!H24+NRG_PR_E!H24+NRG_NI_E!H24+NRG_CL_E!H24+NRG_LNG_E!H24+NRG_BIOG_E!H24+NRG_GTL_E!H24+NRG_CPP_E!H24+NRG_NSP_E!H24</f>
        <v>0</v>
      </c>
      <c r="I24" s="10">
        <f>NRG_EHG_E!I24+NRG_CM_E!I24+NRG_OIL_NG_E!I24+NRG_PF_E!I24+NRG_CO_E!I24+NRG_BKBPB_E!I24+NRG_GW_E!I24+NRG_BF_E!I24+NRG_PR_E!I24+NRG_NI_E!I24+NRG_CL_E!I24+NRG_LNG_E!I24+NRG_BIOG_E!I24+NRG_GTL_E!I24+NRG_CPP_E!I24+NRG_NSP_E!I24</f>
        <v>0</v>
      </c>
      <c r="J24" s="10">
        <f>NRG_EHG_E!J24+NRG_CM_E!J24+NRG_OIL_NG_E!J24+NRG_PF_E!J24+NRG_CO_E!J24+NRG_BKBPB_E!J24+NRG_GW_E!J24+NRG_BF_E!J24+NRG_PR_E!J24+NRG_NI_E!J24+NRG_CL_E!J24+NRG_LNG_E!J24+NRG_BIOG_E!J24+NRG_GTL_E!J24+NRG_CPP_E!J24+NRG_NSP_E!J24</f>
        <v>0</v>
      </c>
      <c r="K24" s="10">
        <f>NRG_EHG_E!K24+NRG_CM_E!K24+NRG_OIL_NG_E!K24+NRG_PF_E!K24+NRG_CO_E!K24+NRG_BKBPB_E!K24+NRG_GW_E!K24+NRG_BF_E!K24+NRG_PR_E!K24+NRG_NI_E!K24+NRG_CL_E!K24+NRG_LNG_E!K24+NRG_BIOG_E!K24+NRG_GTL_E!K24+NRG_CPP_E!K24+NRG_NSP_E!K24</f>
        <v>0</v>
      </c>
      <c r="L24" s="10">
        <f>NRG_EHG_E!L24+NRG_CM_E!L24+NRG_OIL_NG_E!L24+NRG_PF_E!L24+NRG_CO_E!L24+NRG_BKBPB_E!L24+NRG_GW_E!L24+NRG_BF_E!L24+NRG_PR_E!L24+NRG_NI_E!L24+NRG_CL_E!L24+NRG_LNG_E!L24+NRG_BIOG_E!L24+NRG_GTL_E!L24+NRG_CPP_E!L24+NRG_NSP_E!L24</f>
        <v>0</v>
      </c>
      <c r="M24" s="10">
        <f>NRG_EHG_E!M24+NRG_CM_E!M24+NRG_OIL_NG_E!M24+NRG_PF_E!M24+NRG_CO_E!M24+NRG_BKBPB_E!M24+NRG_GW_E!M24+NRG_BF_E!M24+NRG_PR_E!M24+NRG_NI_E!M24+NRG_CL_E!M24+NRG_LNG_E!M24+NRG_BIOG_E!M24+NRG_GTL_E!M24+NRG_CPP_E!M24+NRG_NSP_E!M24</f>
        <v>0</v>
      </c>
      <c r="N24" s="10">
        <f>NRG_EHG_E!N24+NRG_CM_E!N24+NRG_OIL_NG_E!N24+NRG_PF_E!N24+NRG_CO_E!N24+NRG_BKBPB_E!N24+NRG_GW_E!N24+NRG_BF_E!N24+NRG_PR_E!N24+NRG_NI_E!N24+NRG_CL_E!N24+NRG_LNG_E!N24+NRG_BIOG_E!N24+NRG_GTL_E!N24+NRG_CPP_E!N24+NRG_NSP_E!N24</f>
        <v>0</v>
      </c>
      <c r="O24" s="10">
        <f>NRG_EHG_E!O24+NRG_CM_E!O24+NRG_OIL_NG_E!O24+NRG_PF_E!O24+NRG_CO_E!O24+NRG_BKBPB_E!O24+NRG_GW_E!O24+NRG_BF_E!O24+NRG_PR_E!O24+NRG_NI_E!O24+NRG_CL_E!O24+NRG_LNG_E!O24+NRG_BIOG_E!O24+NRG_GTL_E!O24+NRG_CPP_E!O24+NRG_NSP_E!O24</f>
        <v>0</v>
      </c>
      <c r="P24" s="10">
        <f>NRG_EHG_E!P24+NRG_CM_E!P24+NRG_OIL_NG_E!P24+NRG_PF_E!P24+NRG_CO_E!P24+NRG_BKBPB_E!P24+NRG_GW_E!P24+NRG_BF_E!P24+NRG_PR_E!P24+NRG_NI_E!P24+NRG_CL_E!P24+NRG_LNG_E!P24+NRG_BIOG_E!P24+NRG_GTL_E!P24+NRG_CPP_E!P24+NRG_NSP_E!P24</f>
        <v>0</v>
      </c>
      <c r="Q24" s="10">
        <f>NRG_EHG_E!Q24+NRG_CM_E!Q24+NRG_OIL_NG_E!Q24+NRG_PF_E!Q24+NRG_CO_E!Q24+NRG_BKBPB_E!Q24+NRG_GW_E!Q24+NRG_BF_E!Q24+NRG_PR_E!Q24+NRG_NI_E!Q24+NRG_CL_E!Q24+NRG_LNG_E!Q24+NRG_BIOG_E!Q24+NRG_GTL_E!Q24+NRG_CPP_E!Q24+NRG_NSP_E!Q24</f>
        <v>0</v>
      </c>
      <c r="R24" s="10">
        <f>NRG_EHG_E!R24+NRG_CM_E!R24+NRG_OIL_NG_E!R24+NRG_PF_E!R24+NRG_CO_E!R24+NRG_BKBPB_E!R24+NRG_GW_E!R24+NRG_BF_E!R24+NRG_PR_E!R24+NRG_NI_E!R24+NRG_CL_E!R24+NRG_LNG_E!R24+NRG_BIOG_E!R24+NRG_GTL_E!R24+NRG_CPP_E!R24+NRG_NSP_E!R24</f>
        <v>0</v>
      </c>
      <c r="S24" s="10">
        <f>NRG_EHG_E!S24+NRG_CM_E!S24+NRG_OIL_NG_E!S24+NRG_PF_E!S24+NRG_CO_E!S24+NRG_BKBPB_E!S24+NRG_GW_E!S24+NRG_BF_E!S24+NRG_PR_E!S24+NRG_NI_E!S24+NRG_CL_E!S24+NRG_LNG_E!S24+NRG_BIOG_E!S24+NRG_GTL_E!S24+NRG_CPP_E!S24+NRG_NSP_E!S24</f>
        <v>0</v>
      </c>
      <c r="T24" s="10">
        <f>NRG_EHG_E!T24+NRG_CM_E!T24+NRG_OIL_NG_E!T24+NRG_PF_E!T24+NRG_CO_E!T24+NRG_BKBPB_E!T24+NRG_GW_E!T24+NRG_BF_E!T24+NRG_PR_E!T24+NRG_NI_E!T24+NRG_CL_E!T24+NRG_LNG_E!T24+NRG_BIOG_E!T24+NRG_GTL_E!T24+NRG_CPP_E!T24+NRG_NSP_E!T24</f>
        <v>0</v>
      </c>
      <c r="U24" s="10">
        <f>NRG_EHG_E!U24+NRG_CM_E!U24+NRG_OIL_NG_E!U24+NRG_PF_E!U24+NRG_CO_E!U24+NRG_BKBPB_E!U24+NRG_GW_E!U24+NRG_BF_E!U24+NRG_PR_E!U24+NRG_NI_E!U24+NRG_CL_E!U24+NRG_LNG_E!U24+NRG_BIOG_E!U24+NRG_GTL_E!U24+NRG_CPP_E!U24+NRG_NSP_E!U24</f>
        <v>0</v>
      </c>
      <c r="V24" s="10">
        <f>NRG_EHG_E!V24+NRG_CM_E!V24+NRG_OIL_NG_E!V24+NRG_PF_E!V24+NRG_CO_E!V24+NRG_BKBPB_E!V24+NRG_GW_E!V24+NRG_BF_E!V24+NRG_PR_E!V24+NRG_NI_E!V24+NRG_CL_E!V24+NRG_LNG_E!V24+NRG_BIOG_E!V24+NRG_GTL_E!V24+NRG_CPP_E!V24+NRG_NSP_E!V24</f>
        <v>0</v>
      </c>
      <c r="W24" s="10">
        <f>NRG_EHG_E!W24+NRG_CM_E!W24+NRG_OIL_NG_E!W24+NRG_PF_E!W24+NRG_CO_E!W24+NRG_BKBPB_E!W24+NRG_GW_E!W24+NRG_BF_E!W24+NRG_PR_E!W24+NRG_NI_E!W24+NRG_CL_E!W24+NRG_LNG_E!W24+NRG_BIOG_E!W24+NRG_GTL_E!W24+NRG_CPP_E!W24+NRG_NSP_E!W24</f>
        <v>0</v>
      </c>
      <c r="X24" s="10">
        <f>NRG_EHG_E!X24+NRG_CM_E!X24+NRG_OIL_NG_E!X24+NRG_PF_E!X24+NRG_CO_E!X24+NRG_BKBPB_E!X24+NRG_GW_E!X24+NRG_BF_E!X24+NRG_PR_E!X24+NRG_NI_E!X24+NRG_CL_E!X24+NRG_LNG_E!X24+NRG_BIOG_E!X24+NRG_GTL_E!X24+NRG_CPP_E!X24+NRG_NSP_E!X24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NRG_EHG_E!C25+NRG_CM_E!C25+NRG_OIL_NG_E!C25+NRG_PF_E!C25+NRG_CO_E!C25+NRG_BKBPB_E!C25+NRG_GW_E!C25+NRG_BF_E!C25+NRG_PR_E!C25+NRG_NI_E!C25+NRG_CL_E!C25+NRG_LNG_E!C25+NRG_BIOG_E!C25+NRG_GTL_E!C25+NRG_CPP_E!C25+NRG_NSP_E!C25</f>
        <v>0</v>
      </c>
      <c r="D25" s="37">
        <f>NRG_EHG_E!D25+NRG_CM_E!D25+NRG_OIL_NG_E!D25+NRG_PF_E!D25+NRG_CO_E!D25+NRG_BKBPB_E!D25+NRG_GW_E!D25+NRG_BF_E!D25+NRG_PR_E!D25+NRG_NI_E!D25+NRG_CL_E!D25+NRG_LNG_E!D25+NRG_BIOG_E!D25+NRG_GTL_E!D25+NRG_CPP_E!D25+NRG_NSP_E!D25</f>
        <v>0</v>
      </c>
      <c r="E25" s="37">
        <f>NRG_EHG_E!E25+NRG_CM_E!E25+NRG_OIL_NG_E!E25+NRG_PF_E!E25+NRG_CO_E!E25+NRG_BKBPB_E!E25+NRG_GW_E!E25+NRG_BF_E!E25+NRG_PR_E!E25+NRG_NI_E!E25+NRG_CL_E!E25+NRG_LNG_E!E25+NRG_BIOG_E!E25+NRG_GTL_E!E25+NRG_CPP_E!E25+NRG_NSP_E!E25</f>
        <v>0</v>
      </c>
      <c r="F25" s="37">
        <f>NRG_EHG_E!F25+NRG_CM_E!F25+NRG_OIL_NG_E!F25+NRG_PF_E!F25+NRG_CO_E!F25+NRG_BKBPB_E!F25+NRG_GW_E!F25+NRG_BF_E!F25+NRG_PR_E!F25+NRG_NI_E!F25+NRG_CL_E!F25+NRG_LNG_E!F25+NRG_BIOG_E!F25+NRG_GTL_E!F25+NRG_CPP_E!F25+NRG_NSP_E!F25</f>
        <v>0</v>
      </c>
      <c r="G25" s="37">
        <f>NRG_EHG_E!G25+NRG_CM_E!G25+NRG_OIL_NG_E!G25+NRG_PF_E!G25+NRG_CO_E!G25+NRG_BKBPB_E!G25+NRG_GW_E!G25+NRG_BF_E!G25+NRG_PR_E!G25+NRG_NI_E!G25+NRG_CL_E!G25+NRG_LNG_E!G25+NRG_BIOG_E!G25+NRG_GTL_E!G25+NRG_CPP_E!G25+NRG_NSP_E!G25</f>
        <v>0</v>
      </c>
      <c r="H25" s="37">
        <f>NRG_EHG_E!H25+NRG_CM_E!H25+NRG_OIL_NG_E!H25+NRG_PF_E!H25+NRG_CO_E!H25+NRG_BKBPB_E!H25+NRG_GW_E!H25+NRG_BF_E!H25+NRG_PR_E!H25+NRG_NI_E!H25+NRG_CL_E!H25+NRG_LNG_E!H25+NRG_BIOG_E!H25+NRG_GTL_E!H25+NRG_CPP_E!H25+NRG_NSP_E!H25</f>
        <v>0</v>
      </c>
      <c r="I25" s="37">
        <f>NRG_EHG_E!I25+NRG_CM_E!I25+NRG_OIL_NG_E!I25+NRG_PF_E!I25+NRG_CO_E!I25+NRG_BKBPB_E!I25+NRG_GW_E!I25+NRG_BF_E!I25+NRG_PR_E!I25+NRG_NI_E!I25+NRG_CL_E!I25+NRG_LNG_E!I25+NRG_BIOG_E!I25+NRG_GTL_E!I25+NRG_CPP_E!I25+NRG_NSP_E!I25</f>
        <v>0</v>
      </c>
      <c r="J25" s="37">
        <f>NRG_EHG_E!J25+NRG_CM_E!J25+NRG_OIL_NG_E!J25+NRG_PF_E!J25+NRG_CO_E!J25+NRG_BKBPB_E!J25+NRG_GW_E!J25+NRG_BF_E!J25+NRG_PR_E!J25+NRG_NI_E!J25+NRG_CL_E!J25+NRG_LNG_E!J25+NRG_BIOG_E!J25+NRG_GTL_E!J25+NRG_CPP_E!J25+NRG_NSP_E!J25</f>
        <v>0</v>
      </c>
      <c r="K25" s="37">
        <f>NRG_EHG_E!K25+NRG_CM_E!K25+NRG_OIL_NG_E!K25+NRG_PF_E!K25+NRG_CO_E!K25+NRG_BKBPB_E!K25+NRG_GW_E!K25+NRG_BF_E!K25+NRG_PR_E!K25+NRG_NI_E!K25+NRG_CL_E!K25+NRG_LNG_E!K25+NRG_BIOG_E!K25+NRG_GTL_E!K25+NRG_CPP_E!K25+NRG_NSP_E!K25</f>
        <v>0</v>
      </c>
      <c r="L25" s="37">
        <f>NRG_EHG_E!L25+NRG_CM_E!L25+NRG_OIL_NG_E!L25+NRG_PF_E!L25+NRG_CO_E!L25+NRG_BKBPB_E!L25+NRG_GW_E!L25+NRG_BF_E!L25+NRG_PR_E!L25+NRG_NI_E!L25+NRG_CL_E!L25+NRG_LNG_E!L25+NRG_BIOG_E!L25+NRG_GTL_E!L25+NRG_CPP_E!L25+NRG_NSP_E!L25</f>
        <v>0</v>
      </c>
      <c r="M25" s="37">
        <f>NRG_EHG_E!M25+NRG_CM_E!M25+NRG_OIL_NG_E!M25+NRG_PF_E!M25+NRG_CO_E!M25+NRG_BKBPB_E!M25+NRG_GW_E!M25+NRG_BF_E!M25+NRG_PR_E!M25+NRG_NI_E!M25+NRG_CL_E!M25+NRG_LNG_E!M25+NRG_BIOG_E!M25+NRG_GTL_E!M25+NRG_CPP_E!M25+NRG_NSP_E!M25</f>
        <v>0</v>
      </c>
      <c r="N25" s="37">
        <f>NRG_EHG_E!N25+NRG_CM_E!N25+NRG_OIL_NG_E!N25+NRG_PF_E!N25+NRG_CO_E!N25+NRG_BKBPB_E!N25+NRG_GW_E!N25+NRG_BF_E!N25+NRG_PR_E!N25+NRG_NI_E!N25+NRG_CL_E!N25+NRG_LNG_E!N25+NRG_BIOG_E!N25+NRG_GTL_E!N25+NRG_CPP_E!N25+NRG_NSP_E!N25</f>
        <v>0</v>
      </c>
      <c r="O25" s="37">
        <f>NRG_EHG_E!O25+NRG_CM_E!O25+NRG_OIL_NG_E!O25+NRG_PF_E!O25+NRG_CO_E!O25+NRG_BKBPB_E!O25+NRG_GW_E!O25+NRG_BF_E!O25+NRG_PR_E!O25+NRG_NI_E!O25+NRG_CL_E!O25+NRG_LNG_E!O25+NRG_BIOG_E!O25+NRG_GTL_E!O25+NRG_CPP_E!O25+NRG_NSP_E!O25</f>
        <v>0</v>
      </c>
      <c r="P25" s="37">
        <f>NRG_EHG_E!P25+NRG_CM_E!P25+NRG_OIL_NG_E!P25+NRG_PF_E!P25+NRG_CO_E!P25+NRG_BKBPB_E!P25+NRG_GW_E!P25+NRG_BF_E!P25+NRG_PR_E!P25+NRG_NI_E!P25+NRG_CL_E!P25+NRG_LNG_E!P25+NRG_BIOG_E!P25+NRG_GTL_E!P25+NRG_CPP_E!P25+NRG_NSP_E!P25</f>
        <v>0</v>
      </c>
      <c r="Q25" s="37">
        <f>NRG_EHG_E!Q25+NRG_CM_E!Q25+NRG_OIL_NG_E!Q25+NRG_PF_E!Q25+NRG_CO_E!Q25+NRG_BKBPB_E!Q25+NRG_GW_E!Q25+NRG_BF_E!Q25+NRG_PR_E!Q25+NRG_NI_E!Q25+NRG_CL_E!Q25+NRG_LNG_E!Q25+NRG_BIOG_E!Q25+NRG_GTL_E!Q25+NRG_CPP_E!Q25+NRG_NSP_E!Q25</f>
        <v>0</v>
      </c>
      <c r="R25" s="37">
        <f>NRG_EHG_E!R25+NRG_CM_E!R25+NRG_OIL_NG_E!R25+NRG_PF_E!R25+NRG_CO_E!R25+NRG_BKBPB_E!R25+NRG_GW_E!R25+NRG_BF_E!R25+NRG_PR_E!R25+NRG_NI_E!R25+NRG_CL_E!R25+NRG_LNG_E!R25+NRG_BIOG_E!R25+NRG_GTL_E!R25+NRG_CPP_E!R25+NRG_NSP_E!R25</f>
        <v>0</v>
      </c>
      <c r="S25" s="37">
        <f>NRG_EHG_E!S25+NRG_CM_E!S25+NRG_OIL_NG_E!S25+NRG_PF_E!S25+NRG_CO_E!S25+NRG_BKBPB_E!S25+NRG_GW_E!S25+NRG_BF_E!S25+NRG_PR_E!S25+NRG_NI_E!S25+NRG_CL_E!S25+NRG_LNG_E!S25+NRG_BIOG_E!S25+NRG_GTL_E!S25+NRG_CPP_E!S25+NRG_NSP_E!S25</f>
        <v>0</v>
      </c>
      <c r="T25" s="37">
        <f>NRG_EHG_E!T25+NRG_CM_E!T25+NRG_OIL_NG_E!T25+NRG_PF_E!T25+NRG_CO_E!T25+NRG_BKBPB_E!T25+NRG_GW_E!T25+NRG_BF_E!T25+NRG_PR_E!T25+NRG_NI_E!T25+NRG_CL_E!T25+NRG_LNG_E!T25+NRG_BIOG_E!T25+NRG_GTL_E!T25+NRG_CPP_E!T25+NRG_NSP_E!T25</f>
        <v>0</v>
      </c>
      <c r="U25" s="37">
        <f>NRG_EHG_E!U25+NRG_CM_E!U25+NRG_OIL_NG_E!U25+NRG_PF_E!U25+NRG_CO_E!U25+NRG_BKBPB_E!U25+NRG_GW_E!U25+NRG_BF_E!U25+NRG_PR_E!U25+NRG_NI_E!U25+NRG_CL_E!U25+NRG_LNG_E!U25+NRG_BIOG_E!U25+NRG_GTL_E!U25+NRG_CPP_E!U25+NRG_NSP_E!U25</f>
        <v>0</v>
      </c>
      <c r="V25" s="37">
        <f>NRG_EHG_E!V25+NRG_CM_E!V25+NRG_OIL_NG_E!V25+NRG_PF_E!V25+NRG_CO_E!V25+NRG_BKBPB_E!V25+NRG_GW_E!V25+NRG_BF_E!V25+NRG_PR_E!V25+NRG_NI_E!V25+NRG_CL_E!V25+NRG_LNG_E!V25+NRG_BIOG_E!V25+NRG_GTL_E!V25+NRG_CPP_E!V25+NRG_NSP_E!V25</f>
        <v>0</v>
      </c>
      <c r="W25" s="37">
        <f>NRG_EHG_E!W25+NRG_CM_E!W25+NRG_OIL_NG_E!W25+NRG_PF_E!W25+NRG_CO_E!W25+NRG_BKBPB_E!W25+NRG_GW_E!W25+NRG_BF_E!W25+NRG_PR_E!W25+NRG_NI_E!W25+NRG_CL_E!W25+NRG_LNG_E!W25+NRG_BIOG_E!W25+NRG_GTL_E!W25+NRG_CPP_E!W25+NRG_NSP_E!W25</f>
        <v>0</v>
      </c>
      <c r="X25" s="37">
        <f>NRG_EHG_E!X25+NRG_CM_E!X25+NRG_OIL_NG_E!X25+NRG_PF_E!X25+NRG_CO_E!X25+NRG_BKBPB_E!X25+NRG_GW_E!X25+NRG_BF_E!X25+NRG_PR_E!X25+NRG_NI_E!X25+NRG_CL_E!X25+NRG_LNG_E!X25+NRG_BIOG_E!X25+NRG_GTL_E!X25+NRG_CPP_E!X25+NRG_NSP_E!X25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1305.1016337059327</v>
      </c>
      <c r="D26" s="37">
        <f t="shared" si="14"/>
        <v>1233.7351676698192</v>
      </c>
      <c r="E26" s="37">
        <f t="shared" si="14"/>
        <v>1311.3785038693036</v>
      </c>
      <c r="F26" s="37">
        <f t="shared" si="14"/>
        <v>1319.6176268271711</v>
      </c>
      <c r="G26" s="37">
        <f t="shared" si="14"/>
        <v>1562.6207222699913</v>
      </c>
      <c r="H26" s="37">
        <f t="shared" si="14"/>
        <v>1765.6829750644883</v>
      </c>
      <c r="I26" s="37">
        <f t="shared" si="14"/>
        <v>1500.9141874462593</v>
      </c>
      <c r="J26" s="37">
        <f t="shared" si="14"/>
        <v>1365.3008598452277</v>
      </c>
      <c r="K26" s="37">
        <f t="shared" si="14"/>
        <v>1502.9715391229577</v>
      </c>
      <c r="L26" s="37">
        <f t="shared" si="14"/>
        <v>1100.4525365434222</v>
      </c>
      <c r="M26" s="37">
        <f t="shared" si="14"/>
        <v>1203.9499570077385</v>
      </c>
      <c r="N26" s="37">
        <f t="shared" si="14"/>
        <v>1016.1860705073086</v>
      </c>
      <c r="O26" s="37">
        <f t="shared" si="14"/>
        <v>971.98925193465175</v>
      </c>
      <c r="P26" s="37">
        <f t="shared" si="14"/>
        <v>936.03499570077372</v>
      </c>
      <c r="Q26" s="37">
        <f t="shared" si="14"/>
        <v>924.15004299226132</v>
      </c>
      <c r="R26" s="37">
        <f t="shared" si="14"/>
        <v>821.00042992261388</v>
      </c>
      <c r="S26" s="37">
        <f t="shared" si="14"/>
        <v>767.74067067927751</v>
      </c>
      <c r="T26" s="37">
        <f t="shared" si="14"/>
        <v>894.30524505588983</v>
      </c>
      <c r="U26" s="37">
        <f t="shared" si="14"/>
        <v>826.90911435941518</v>
      </c>
      <c r="V26" s="37">
        <f t="shared" si="14"/>
        <v>715.64428202923466</v>
      </c>
      <c r="W26" s="37">
        <f t="shared" si="14"/>
        <v>785.03551160791062</v>
      </c>
      <c r="X26" s="37">
        <f t="shared" ref="X26" si="15">SUM(X27,X33)</f>
        <v>755.88950988822012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72.742906276870158</v>
      </c>
      <c r="D27" s="29">
        <f t="shared" si="16"/>
        <v>13.786672398968181</v>
      </c>
      <c r="E27" s="29">
        <f t="shared" si="16"/>
        <v>72.523043852106611</v>
      </c>
      <c r="F27" s="29">
        <f t="shared" si="16"/>
        <v>75.548151332760099</v>
      </c>
      <c r="G27" s="29">
        <f t="shared" si="16"/>
        <v>143.96440240756661</v>
      </c>
      <c r="H27" s="29">
        <f t="shared" si="16"/>
        <v>41.378073946689589</v>
      </c>
      <c r="I27" s="29">
        <f t="shared" si="16"/>
        <v>11.873000859845231</v>
      </c>
      <c r="J27" s="29">
        <f t="shared" si="16"/>
        <v>0.98959587274290628</v>
      </c>
      <c r="K27" s="29">
        <f t="shared" si="16"/>
        <v>0.9895098882201202</v>
      </c>
      <c r="L27" s="29">
        <f t="shared" si="16"/>
        <v>2.968615649183147</v>
      </c>
      <c r="M27" s="29">
        <f t="shared" si="16"/>
        <v>0.9895098882201202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0.46852966466036111</v>
      </c>
      <c r="U27" s="29">
        <f t="shared" si="16"/>
        <v>2.1853826311263971</v>
      </c>
      <c r="V27" s="29">
        <f t="shared" si="16"/>
        <v>2.0018056749785038</v>
      </c>
      <c r="W27" s="29">
        <f t="shared" si="16"/>
        <v>1.8540842648323299</v>
      </c>
      <c r="X27" s="29">
        <f t="shared" ref="X27" si="17">SUM(X28:X32)</f>
        <v>1.548065348237317</v>
      </c>
    </row>
    <row r="28" spans="1:24" ht="11.25" customHeight="1" x14ac:dyDescent="0.2">
      <c r="A28" s="41" t="s">
        <v>45</v>
      </c>
      <c r="B28" s="9" t="s">
        <v>46</v>
      </c>
      <c r="C28" s="10">
        <f>NRG_EHG_E!C28+NRG_CM_E!C28+NRG_OIL_NG_E!C28+NRG_PF_E!C28+NRG_CO_E!C28+NRG_BKBPB_E!C28+NRG_GW_E!C28+NRG_BF_E!C28+NRG_PR_E!C28+NRG_NI_E!C28+NRG_CL_E!C28+NRG_LNG_E!C28+NRG_BIOG_E!C28+NRG_GTL_E!C28+NRG_CPP_E!C28+NRG_NSP_E!C28</f>
        <v>72.742906276870158</v>
      </c>
      <c r="D28" s="10">
        <f>NRG_EHG_E!D28+NRG_CM_E!D28+NRG_OIL_NG_E!D28+NRG_PF_E!D28+NRG_CO_E!D28+NRG_BKBPB_E!D28+NRG_GW_E!D28+NRG_BF_E!D28+NRG_PR_E!D28+NRG_NI_E!D28+NRG_CL_E!D28+NRG_LNG_E!D28+NRG_BIOG_E!D28+NRG_GTL_E!D28+NRG_CPP_E!D28+NRG_NSP_E!D28</f>
        <v>13.786672398968181</v>
      </c>
      <c r="E28" s="10">
        <f>NRG_EHG_E!E28+NRG_CM_E!E28+NRG_OIL_NG_E!E28+NRG_PF_E!E28+NRG_CO_E!E28+NRG_BKBPB_E!E28+NRG_GW_E!E28+NRG_BF_E!E28+NRG_PR_E!E28+NRG_NI_E!E28+NRG_CL_E!E28+NRG_LNG_E!E28+NRG_BIOG_E!E28+NRG_GTL_E!E28+NRG_CPP_E!E28+NRG_NSP_E!E28</f>
        <v>23.659501289767839</v>
      </c>
      <c r="F28" s="10">
        <f>NRG_EHG_E!F28+NRG_CM_E!F28+NRG_OIL_NG_E!F28+NRG_PF_E!F28+NRG_CO_E!F28+NRG_BKBPB_E!F28+NRG_GW_E!F28+NRG_BF_E!F28+NRG_PR_E!F28+NRG_NI_E!F28+NRG_CL_E!F28+NRG_LNG_E!F28+NRG_BIOG_E!F28+NRG_GTL_E!F28+NRG_CPP_E!F28+NRG_NSP_E!F28</f>
        <v>37.4146173688736</v>
      </c>
      <c r="G28" s="10">
        <f>NRG_EHG_E!G28+NRG_CM_E!G28+NRG_OIL_NG_E!G28+NRG_PF_E!G28+NRG_CO_E!G28+NRG_BKBPB_E!G28+NRG_GW_E!G28+NRG_BF_E!G28+NRG_PR_E!G28+NRG_NI_E!G28+NRG_CL_E!G28+NRG_LNG_E!G28+NRG_BIOG_E!G28+NRG_GTL_E!G28+NRG_CPP_E!G28+NRG_NSP_E!G28</f>
        <v>132.3516766981943</v>
      </c>
      <c r="H28" s="10">
        <f>NRG_EHG_E!H28+NRG_CM_E!H28+NRG_OIL_NG_E!H28+NRG_PF_E!H28+NRG_CO_E!H28+NRG_BKBPB_E!H28+NRG_GW_E!H28+NRG_BF_E!H28+NRG_PR_E!H28+NRG_NI_E!H28+NRG_CL_E!H28+NRG_LNG_E!H28+NRG_BIOG_E!H28+NRG_GTL_E!H28+NRG_CPP_E!H28+NRG_NSP_E!H28</f>
        <v>41.378073946689589</v>
      </c>
      <c r="I28" s="10">
        <f>NRG_EHG_E!I28+NRG_CM_E!I28+NRG_OIL_NG_E!I28+NRG_PF_E!I28+NRG_CO_E!I28+NRG_BKBPB_E!I28+NRG_GW_E!I28+NRG_BF_E!I28+NRG_PR_E!I28+NRG_NI_E!I28+NRG_CL_E!I28+NRG_LNG_E!I28+NRG_BIOG_E!I28+NRG_GTL_E!I28+NRG_CPP_E!I28+NRG_NSP_E!I28</f>
        <v>11.873000859845231</v>
      </c>
      <c r="J28" s="10">
        <f>NRG_EHG_E!J28+NRG_CM_E!J28+NRG_OIL_NG_E!J28+NRG_PF_E!J28+NRG_CO_E!J28+NRG_BKBPB_E!J28+NRG_GW_E!J28+NRG_BF_E!J28+NRG_PR_E!J28+NRG_NI_E!J28+NRG_CL_E!J28+NRG_LNG_E!J28+NRG_BIOG_E!J28+NRG_GTL_E!J28+NRG_CPP_E!J28+NRG_NSP_E!J28</f>
        <v>0.98959587274290628</v>
      </c>
      <c r="K28" s="10">
        <f>NRG_EHG_E!K28+NRG_CM_E!K28+NRG_OIL_NG_E!K28+NRG_PF_E!K28+NRG_CO_E!K28+NRG_BKBPB_E!K28+NRG_GW_E!K28+NRG_BF_E!K28+NRG_PR_E!K28+NRG_NI_E!K28+NRG_CL_E!K28+NRG_LNG_E!K28+NRG_BIOG_E!K28+NRG_GTL_E!K28+NRG_CPP_E!K28+NRG_NSP_E!K28</f>
        <v>0.9895098882201202</v>
      </c>
      <c r="L28" s="10">
        <f>NRG_EHG_E!L28+NRG_CM_E!L28+NRG_OIL_NG_E!L28+NRG_PF_E!L28+NRG_CO_E!L28+NRG_BKBPB_E!L28+NRG_GW_E!L28+NRG_BF_E!L28+NRG_PR_E!L28+NRG_NI_E!L28+NRG_CL_E!L28+NRG_LNG_E!L28+NRG_BIOG_E!L28+NRG_GTL_E!L28+NRG_CPP_E!L28+NRG_NSP_E!L28</f>
        <v>2.968615649183147</v>
      </c>
      <c r="M28" s="10">
        <f>NRG_EHG_E!M28+NRG_CM_E!M28+NRG_OIL_NG_E!M28+NRG_PF_E!M28+NRG_CO_E!M28+NRG_BKBPB_E!M28+NRG_GW_E!M28+NRG_BF_E!M28+NRG_PR_E!M28+NRG_NI_E!M28+NRG_CL_E!M28+NRG_LNG_E!M28+NRG_BIOG_E!M28+NRG_GTL_E!M28+NRG_CPP_E!M28+NRG_NSP_E!M28</f>
        <v>0.9895098882201202</v>
      </c>
      <c r="N28" s="10">
        <f>NRG_EHG_E!N28+NRG_CM_E!N28+NRG_OIL_NG_E!N28+NRG_PF_E!N28+NRG_CO_E!N28+NRG_BKBPB_E!N28+NRG_GW_E!N28+NRG_BF_E!N28+NRG_PR_E!N28+NRG_NI_E!N28+NRG_CL_E!N28+NRG_LNG_E!N28+NRG_BIOG_E!N28+NRG_GTL_E!N28+NRG_CPP_E!N28+NRG_NSP_E!N28</f>
        <v>0</v>
      </c>
      <c r="O28" s="10">
        <f>NRG_EHG_E!O28+NRG_CM_E!O28+NRG_OIL_NG_E!O28+NRG_PF_E!O28+NRG_CO_E!O28+NRG_BKBPB_E!O28+NRG_GW_E!O28+NRG_BF_E!O28+NRG_PR_E!O28+NRG_NI_E!O28+NRG_CL_E!O28+NRG_LNG_E!O28+NRG_BIOG_E!O28+NRG_GTL_E!O28+NRG_CPP_E!O28+NRG_NSP_E!O28</f>
        <v>0</v>
      </c>
      <c r="P28" s="10">
        <f>NRG_EHG_E!P28+NRG_CM_E!P28+NRG_OIL_NG_E!P28+NRG_PF_E!P28+NRG_CO_E!P28+NRG_BKBPB_E!P28+NRG_GW_E!P28+NRG_BF_E!P28+NRG_PR_E!P28+NRG_NI_E!P28+NRG_CL_E!P28+NRG_LNG_E!P28+NRG_BIOG_E!P28+NRG_GTL_E!P28+NRG_CPP_E!P28+NRG_NSP_E!P28</f>
        <v>0</v>
      </c>
      <c r="Q28" s="10">
        <f>NRG_EHG_E!Q28+NRG_CM_E!Q28+NRG_OIL_NG_E!Q28+NRG_PF_E!Q28+NRG_CO_E!Q28+NRG_BKBPB_E!Q28+NRG_GW_E!Q28+NRG_BF_E!Q28+NRG_PR_E!Q28+NRG_NI_E!Q28+NRG_CL_E!Q28+NRG_LNG_E!Q28+NRG_BIOG_E!Q28+NRG_GTL_E!Q28+NRG_CPP_E!Q28+NRG_NSP_E!Q28</f>
        <v>0</v>
      </c>
      <c r="R28" s="10">
        <f>NRG_EHG_E!R28+NRG_CM_E!R28+NRG_OIL_NG_E!R28+NRG_PF_E!R28+NRG_CO_E!R28+NRG_BKBPB_E!R28+NRG_GW_E!R28+NRG_BF_E!R28+NRG_PR_E!R28+NRG_NI_E!R28+NRG_CL_E!R28+NRG_LNG_E!R28+NRG_BIOG_E!R28+NRG_GTL_E!R28+NRG_CPP_E!R28+NRG_NSP_E!R28</f>
        <v>0</v>
      </c>
      <c r="S28" s="10">
        <f>NRG_EHG_E!S28+NRG_CM_E!S28+NRG_OIL_NG_E!S28+NRG_PF_E!S28+NRG_CO_E!S28+NRG_BKBPB_E!S28+NRG_GW_E!S28+NRG_BF_E!S28+NRG_PR_E!S28+NRG_NI_E!S28+NRG_CL_E!S28+NRG_LNG_E!S28+NRG_BIOG_E!S28+NRG_GTL_E!S28+NRG_CPP_E!S28+NRG_NSP_E!S28</f>
        <v>0</v>
      </c>
      <c r="T28" s="10">
        <f>NRG_EHG_E!T28+NRG_CM_E!T28+NRG_OIL_NG_E!T28+NRG_PF_E!T28+NRG_CO_E!T28+NRG_BKBPB_E!T28+NRG_GW_E!T28+NRG_BF_E!T28+NRG_PR_E!T28+NRG_NI_E!T28+NRG_CL_E!T28+NRG_LNG_E!T28+NRG_BIOG_E!T28+NRG_GTL_E!T28+NRG_CPP_E!T28+NRG_NSP_E!T28</f>
        <v>0.46852966466036111</v>
      </c>
      <c r="U28" s="10">
        <f>NRG_EHG_E!U28+NRG_CM_E!U28+NRG_OIL_NG_E!U28+NRG_PF_E!U28+NRG_CO_E!U28+NRG_BKBPB_E!U28+NRG_GW_E!U28+NRG_BF_E!U28+NRG_PR_E!U28+NRG_NI_E!U28+NRG_CL_E!U28+NRG_LNG_E!U28+NRG_BIOG_E!U28+NRG_GTL_E!U28+NRG_CPP_E!U28+NRG_NSP_E!U28</f>
        <v>2.1853826311263971</v>
      </c>
      <c r="V28" s="10">
        <f>NRG_EHG_E!V28+NRG_CM_E!V28+NRG_OIL_NG_E!V28+NRG_PF_E!V28+NRG_CO_E!V28+NRG_BKBPB_E!V28+NRG_GW_E!V28+NRG_BF_E!V28+NRG_PR_E!V28+NRG_NI_E!V28+NRG_CL_E!V28+NRG_LNG_E!V28+NRG_BIOG_E!V28+NRG_GTL_E!V28+NRG_CPP_E!V28+NRG_NSP_E!V28</f>
        <v>2.0018056749785038</v>
      </c>
      <c r="W28" s="10">
        <f>NRG_EHG_E!W28+NRG_CM_E!W28+NRG_OIL_NG_E!W28+NRG_PF_E!W28+NRG_CO_E!W28+NRG_BKBPB_E!W28+NRG_GW_E!W28+NRG_BF_E!W28+NRG_PR_E!W28+NRG_NI_E!W28+NRG_CL_E!W28+NRG_LNG_E!W28+NRG_BIOG_E!W28+NRG_GTL_E!W28+NRG_CPP_E!W28+NRG_NSP_E!W28</f>
        <v>1.8540842648323299</v>
      </c>
      <c r="X28" s="10">
        <f>NRG_EHG_E!X28+NRG_CM_E!X28+NRG_OIL_NG_E!X28+NRG_PF_E!X28+NRG_CO_E!X28+NRG_BKBPB_E!X28+NRG_GW_E!X28+NRG_BF_E!X28+NRG_PR_E!X28+NRG_NI_E!X28+NRG_CL_E!X28+NRG_LNG_E!X28+NRG_BIOG_E!X28+NRG_GTL_E!X28+NRG_CPP_E!X28+NRG_NSP_E!X28</f>
        <v>1.548065348237317</v>
      </c>
    </row>
    <row r="29" spans="1:24" ht="11.25" customHeight="1" x14ac:dyDescent="0.2">
      <c r="A29" s="41" t="s">
        <v>47</v>
      </c>
      <c r="B29" s="9" t="s">
        <v>48</v>
      </c>
      <c r="C29" s="10">
        <f>NRG_EHG_E!C29+NRG_CM_E!C29+NRG_OIL_NG_E!C29+NRG_PF_E!C29+NRG_CO_E!C29+NRG_BKBPB_E!C29+NRG_GW_E!C29+NRG_BF_E!C29+NRG_PR_E!C29+NRG_NI_E!C29+NRG_CL_E!C29+NRG_LNG_E!C29+NRG_BIOG_E!C29+NRG_GTL_E!C29+NRG_CPP_E!C29+NRG_NSP_E!C29</f>
        <v>0</v>
      </c>
      <c r="D29" s="10">
        <f>NRG_EHG_E!D29+NRG_CM_E!D29+NRG_OIL_NG_E!D29+NRG_PF_E!D29+NRG_CO_E!D29+NRG_BKBPB_E!D29+NRG_GW_E!D29+NRG_BF_E!D29+NRG_PR_E!D29+NRG_NI_E!D29+NRG_CL_E!D29+NRG_LNG_E!D29+NRG_BIOG_E!D29+NRG_GTL_E!D29+NRG_CPP_E!D29+NRG_NSP_E!D29</f>
        <v>0</v>
      </c>
      <c r="E29" s="10">
        <f>NRG_EHG_E!E29+NRG_CM_E!E29+NRG_OIL_NG_E!E29+NRG_PF_E!E29+NRG_CO_E!E29+NRG_BKBPB_E!E29+NRG_GW_E!E29+NRG_BF_E!E29+NRG_PR_E!E29+NRG_NI_E!E29+NRG_CL_E!E29+NRG_LNG_E!E29+NRG_BIOG_E!E29+NRG_GTL_E!E29+NRG_CPP_E!E29+NRG_NSP_E!E29</f>
        <v>48.863542562338779</v>
      </c>
      <c r="F29" s="10">
        <f>NRG_EHG_E!F29+NRG_CM_E!F29+NRG_OIL_NG_E!F29+NRG_PF_E!F29+NRG_CO_E!F29+NRG_BKBPB_E!F29+NRG_GW_E!F29+NRG_BF_E!F29+NRG_PR_E!F29+NRG_NI_E!F29+NRG_CL_E!F29+NRG_LNG_E!F29+NRG_BIOG_E!F29+NRG_GTL_E!F29+NRG_CPP_E!F29+NRG_NSP_E!F29</f>
        <v>38.133533963886499</v>
      </c>
      <c r="G29" s="10">
        <f>NRG_EHG_E!G29+NRG_CM_E!G29+NRG_OIL_NG_E!G29+NRG_PF_E!G29+NRG_CO_E!G29+NRG_BKBPB_E!G29+NRG_GW_E!G29+NRG_BF_E!G29+NRG_PR_E!G29+NRG_NI_E!G29+NRG_CL_E!G29+NRG_LNG_E!G29+NRG_BIOG_E!G29+NRG_GTL_E!G29+NRG_CPP_E!G29+NRG_NSP_E!G29</f>
        <v>11.61272570937231</v>
      </c>
      <c r="H29" s="10">
        <f>NRG_EHG_E!H29+NRG_CM_E!H29+NRG_OIL_NG_E!H29+NRG_PF_E!H29+NRG_CO_E!H29+NRG_BKBPB_E!H29+NRG_GW_E!H29+NRG_BF_E!H29+NRG_PR_E!H29+NRG_NI_E!H29+NRG_CL_E!H29+NRG_LNG_E!H29+NRG_BIOG_E!H29+NRG_GTL_E!H29+NRG_CPP_E!H29+NRG_NSP_E!H29</f>
        <v>0</v>
      </c>
      <c r="I29" s="10">
        <f>NRG_EHG_E!I29+NRG_CM_E!I29+NRG_OIL_NG_E!I29+NRG_PF_E!I29+NRG_CO_E!I29+NRG_BKBPB_E!I29+NRG_GW_E!I29+NRG_BF_E!I29+NRG_PR_E!I29+NRG_NI_E!I29+NRG_CL_E!I29+NRG_LNG_E!I29+NRG_BIOG_E!I29+NRG_GTL_E!I29+NRG_CPP_E!I29+NRG_NSP_E!I29</f>
        <v>0</v>
      </c>
      <c r="J29" s="10">
        <f>NRG_EHG_E!J29+NRG_CM_E!J29+NRG_OIL_NG_E!J29+NRG_PF_E!J29+NRG_CO_E!J29+NRG_BKBPB_E!J29+NRG_GW_E!J29+NRG_BF_E!J29+NRG_PR_E!J29+NRG_NI_E!J29+NRG_CL_E!J29+NRG_LNG_E!J29+NRG_BIOG_E!J29+NRG_GTL_E!J29+NRG_CPP_E!J29+NRG_NSP_E!J29</f>
        <v>0</v>
      </c>
      <c r="K29" s="10">
        <f>NRG_EHG_E!K29+NRG_CM_E!K29+NRG_OIL_NG_E!K29+NRG_PF_E!K29+NRG_CO_E!K29+NRG_BKBPB_E!K29+NRG_GW_E!K29+NRG_BF_E!K29+NRG_PR_E!K29+NRG_NI_E!K29+NRG_CL_E!K29+NRG_LNG_E!K29+NRG_BIOG_E!K29+NRG_GTL_E!K29+NRG_CPP_E!K29+NRG_NSP_E!K29</f>
        <v>0</v>
      </c>
      <c r="L29" s="10">
        <f>NRG_EHG_E!L29+NRG_CM_E!L29+NRG_OIL_NG_E!L29+NRG_PF_E!L29+NRG_CO_E!L29+NRG_BKBPB_E!L29+NRG_GW_E!L29+NRG_BF_E!L29+NRG_PR_E!L29+NRG_NI_E!L29+NRG_CL_E!L29+NRG_LNG_E!L29+NRG_BIOG_E!L29+NRG_GTL_E!L29+NRG_CPP_E!L29+NRG_NSP_E!L29</f>
        <v>0</v>
      </c>
      <c r="M29" s="10">
        <f>NRG_EHG_E!M29+NRG_CM_E!M29+NRG_OIL_NG_E!M29+NRG_PF_E!M29+NRG_CO_E!M29+NRG_BKBPB_E!M29+NRG_GW_E!M29+NRG_BF_E!M29+NRG_PR_E!M29+NRG_NI_E!M29+NRG_CL_E!M29+NRG_LNG_E!M29+NRG_BIOG_E!M29+NRG_GTL_E!M29+NRG_CPP_E!M29+NRG_NSP_E!M29</f>
        <v>0</v>
      </c>
      <c r="N29" s="10">
        <f>NRG_EHG_E!N29+NRG_CM_E!N29+NRG_OIL_NG_E!N29+NRG_PF_E!N29+NRG_CO_E!N29+NRG_BKBPB_E!N29+NRG_GW_E!N29+NRG_BF_E!N29+NRG_PR_E!N29+NRG_NI_E!N29+NRG_CL_E!N29+NRG_LNG_E!N29+NRG_BIOG_E!N29+NRG_GTL_E!N29+NRG_CPP_E!N29+NRG_NSP_E!N29</f>
        <v>0</v>
      </c>
      <c r="O29" s="10">
        <f>NRG_EHG_E!O29+NRG_CM_E!O29+NRG_OIL_NG_E!O29+NRG_PF_E!O29+NRG_CO_E!O29+NRG_BKBPB_E!O29+NRG_GW_E!O29+NRG_BF_E!O29+NRG_PR_E!O29+NRG_NI_E!O29+NRG_CL_E!O29+NRG_LNG_E!O29+NRG_BIOG_E!O29+NRG_GTL_E!O29+NRG_CPP_E!O29+NRG_NSP_E!O29</f>
        <v>0</v>
      </c>
      <c r="P29" s="10">
        <f>NRG_EHG_E!P29+NRG_CM_E!P29+NRG_OIL_NG_E!P29+NRG_PF_E!P29+NRG_CO_E!P29+NRG_BKBPB_E!P29+NRG_GW_E!P29+NRG_BF_E!P29+NRG_PR_E!P29+NRG_NI_E!P29+NRG_CL_E!P29+NRG_LNG_E!P29+NRG_BIOG_E!P29+NRG_GTL_E!P29+NRG_CPP_E!P29+NRG_NSP_E!P29</f>
        <v>0</v>
      </c>
      <c r="Q29" s="10">
        <f>NRG_EHG_E!Q29+NRG_CM_E!Q29+NRG_OIL_NG_E!Q29+NRG_PF_E!Q29+NRG_CO_E!Q29+NRG_BKBPB_E!Q29+NRG_GW_E!Q29+NRG_BF_E!Q29+NRG_PR_E!Q29+NRG_NI_E!Q29+NRG_CL_E!Q29+NRG_LNG_E!Q29+NRG_BIOG_E!Q29+NRG_GTL_E!Q29+NRG_CPP_E!Q29+NRG_NSP_E!Q29</f>
        <v>0</v>
      </c>
      <c r="R29" s="10">
        <f>NRG_EHG_E!R29+NRG_CM_E!R29+NRG_OIL_NG_E!R29+NRG_PF_E!R29+NRG_CO_E!R29+NRG_BKBPB_E!R29+NRG_GW_E!R29+NRG_BF_E!R29+NRG_PR_E!R29+NRG_NI_E!R29+NRG_CL_E!R29+NRG_LNG_E!R29+NRG_BIOG_E!R29+NRG_GTL_E!R29+NRG_CPP_E!R29+NRG_NSP_E!R29</f>
        <v>0</v>
      </c>
      <c r="S29" s="10">
        <f>NRG_EHG_E!S29+NRG_CM_E!S29+NRG_OIL_NG_E!S29+NRG_PF_E!S29+NRG_CO_E!S29+NRG_BKBPB_E!S29+NRG_GW_E!S29+NRG_BF_E!S29+NRG_PR_E!S29+NRG_NI_E!S29+NRG_CL_E!S29+NRG_LNG_E!S29+NRG_BIOG_E!S29+NRG_GTL_E!S29+NRG_CPP_E!S29+NRG_NSP_E!S29</f>
        <v>0</v>
      </c>
      <c r="T29" s="10">
        <f>NRG_EHG_E!T29+NRG_CM_E!T29+NRG_OIL_NG_E!T29+NRG_PF_E!T29+NRG_CO_E!T29+NRG_BKBPB_E!T29+NRG_GW_E!T29+NRG_BF_E!T29+NRG_PR_E!T29+NRG_NI_E!T29+NRG_CL_E!T29+NRG_LNG_E!T29+NRG_BIOG_E!T29+NRG_GTL_E!T29+NRG_CPP_E!T29+NRG_NSP_E!T29</f>
        <v>0</v>
      </c>
      <c r="U29" s="10">
        <f>NRG_EHG_E!U29+NRG_CM_E!U29+NRG_OIL_NG_E!U29+NRG_PF_E!U29+NRG_CO_E!U29+NRG_BKBPB_E!U29+NRG_GW_E!U29+NRG_BF_E!U29+NRG_PR_E!U29+NRG_NI_E!U29+NRG_CL_E!U29+NRG_LNG_E!U29+NRG_BIOG_E!U29+NRG_GTL_E!U29+NRG_CPP_E!U29+NRG_NSP_E!U29</f>
        <v>0</v>
      </c>
      <c r="V29" s="10">
        <f>NRG_EHG_E!V29+NRG_CM_E!V29+NRG_OIL_NG_E!V29+NRG_PF_E!V29+NRG_CO_E!V29+NRG_BKBPB_E!V29+NRG_GW_E!V29+NRG_BF_E!V29+NRG_PR_E!V29+NRG_NI_E!V29+NRG_CL_E!V29+NRG_LNG_E!V29+NRG_BIOG_E!V29+NRG_GTL_E!V29+NRG_CPP_E!V29+NRG_NSP_E!V29</f>
        <v>0</v>
      </c>
      <c r="W29" s="10">
        <f>NRG_EHG_E!W29+NRG_CM_E!W29+NRG_OIL_NG_E!W29+NRG_PF_E!W29+NRG_CO_E!W29+NRG_BKBPB_E!W29+NRG_GW_E!W29+NRG_BF_E!W29+NRG_PR_E!W29+NRG_NI_E!W29+NRG_CL_E!W29+NRG_LNG_E!W29+NRG_BIOG_E!W29+NRG_GTL_E!W29+NRG_CPP_E!W29+NRG_NSP_E!W29</f>
        <v>0</v>
      </c>
      <c r="X29" s="10">
        <f>NRG_EHG_E!X29+NRG_CM_E!X29+NRG_OIL_NG_E!X29+NRG_PF_E!X29+NRG_CO_E!X29+NRG_BKBPB_E!X29+NRG_GW_E!X29+NRG_BF_E!X29+NRG_PR_E!X29+NRG_NI_E!X29+NRG_CL_E!X29+NRG_LNG_E!X29+NRG_BIOG_E!X29+NRG_GTL_E!X29+NRG_CPP_E!X29+NRG_NSP_E!X29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NRG_EHG_E!C30+NRG_CM_E!C30+NRG_OIL_NG_E!C30+NRG_PF_E!C30+NRG_CO_E!C30+NRG_BKBPB_E!C30+NRG_GW_E!C30+NRG_BF_E!C30+NRG_PR_E!C30+NRG_NI_E!C30+NRG_CL_E!C30+NRG_LNG_E!C30+NRG_BIOG_E!C30+NRG_GTL_E!C30+NRG_CPP_E!C30+NRG_NSP_E!C30</f>
        <v>0</v>
      </c>
      <c r="D30" s="10">
        <f>NRG_EHG_E!D30+NRG_CM_E!D30+NRG_OIL_NG_E!D30+NRG_PF_E!D30+NRG_CO_E!D30+NRG_BKBPB_E!D30+NRG_GW_E!D30+NRG_BF_E!D30+NRG_PR_E!D30+NRG_NI_E!D30+NRG_CL_E!D30+NRG_LNG_E!D30+NRG_BIOG_E!D30+NRG_GTL_E!D30+NRG_CPP_E!D30+NRG_NSP_E!D30</f>
        <v>0</v>
      </c>
      <c r="E30" s="10">
        <f>NRG_EHG_E!E30+NRG_CM_E!E30+NRG_OIL_NG_E!E30+NRG_PF_E!E30+NRG_CO_E!E30+NRG_BKBPB_E!E30+NRG_GW_E!E30+NRG_BF_E!E30+NRG_PR_E!E30+NRG_NI_E!E30+NRG_CL_E!E30+NRG_LNG_E!E30+NRG_BIOG_E!E30+NRG_GTL_E!E30+NRG_CPP_E!E30+NRG_NSP_E!E30</f>
        <v>0</v>
      </c>
      <c r="F30" s="10">
        <f>NRG_EHG_E!F30+NRG_CM_E!F30+NRG_OIL_NG_E!F30+NRG_PF_E!F30+NRG_CO_E!F30+NRG_BKBPB_E!F30+NRG_GW_E!F30+NRG_BF_E!F30+NRG_PR_E!F30+NRG_NI_E!F30+NRG_CL_E!F30+NRG_LNG_E!F30+NRG_BIOG_E!F30+NRG_GTL_E!F30+NRG_CPP_E!F30+NRG_NSP_E!F30</f>
        <v>0</v>
      </c>
      <c r="G30" s="10">
        <f>NRG_EHG_E!G30+NRG_CM_E!G30+NRG_OIL_NG_E!G30+NRG_PF_E!G30+NRG_CO_E!G30+NRG_BKBPB_E!G30+NRG_GW_E!G30+NRG_BF_E!G30+NRG_PR_E!G30+NRG_NI_E!G30+NRG_CL_E!G30+NRG_LNG_E!G30+NRG_BIOG_E!G30+NRG_GTL_E!G30+NRG_CPP_E!G30+NRG_NSP_E!G30</f>
        <v>0</v>
      </c>
      <c r="H30" s="10">
        <f>NRG_EHG_E!H30+NRG_CM_E!H30+NRG_OIL_NG_E!H30+NRG_PF_E!H30+NRG_CO_E!H30+NRG_BKBPB_E!H30+NRG_GW_E!H30+NRG_BF_E!H30+NRG_PR_E!H30+NRG_NI_E!H30+NRG_CL_E!H30+NRG_LNG_E!H30+NRG_BIOG_E!H30+NRG_GTL_E!H30+NRG_CPP_E!H30+NRG_NSP_E!H30</f>
        <v>0</v>
      </c>
      <c r="I30" s="10">
        <f>NRG_EHG_E!I30+NRG_CM_E!I30+NRG_OIL_NG_E!I30+NRG_PF_E!I30+NRG_CO_E!I30+NRG_BKBPB_E!I30+NRG_GW_E!I30+NRG_BF_E!I30+NRG_PR_E!I30+NRG_NI_E!I30+NRG_CL_E!I30+NRG_LNG_E!I30+NRG_BIOG_E!I30+NRG_GTL_E!I30+NRG_CPP_E!I30+NRG_NSP_E!I30</f>
        <v>0</v>
      </c>
      <c r="J30" s="10">
        <f>NRG_EHG_E!J30+NRG_CM_E!J30+NRG_OIL_NG_E!J30+NRG_PF_E!J30+NRG_CO_E!J30+NRG_BKBPB_E!J30+NRG_GW_E!J30+NRG_BF_E!J30+NRG_PR_E!J30+NRG_NI_E!J30+NRG_CL_E!J30+NRG_LNG_E!J30+NRG_BIOG_E!J30+NRG_GTL_E!J30+NRG_CPP_E!J30+NRG_NSP_E!J30</f>
        <v>0</v>
      </c>
      <c r="K30" s="10">
        <f>NRG_EHG_E!K30+NRG_CM_E!K30+NRG_OIL_NG_E!K30+NRG_PF_E!K30+NRG_CO_E!K30+NRG_BKBPB_E!K30+NRG_GW_E!K30+NRG_BF_E!K30+NRG_PR_E!K30+NRG_NI_E!K30+NRG_CL_E!K30+NRG_LNG_E!K30+NRG_BIOG_E!K30+NRG_GTL_E!K30+NRG_CPP_E!K30+NRG_NSP_E!K30</f>
        <v>0</v>
      </c>
      <c r="L30" s="10">
        <f>NRG_EHG_E!L30+NRG_CM_E!L30+NRG_OIL_NG_E!L30+NRG_PF_E!L30+NRG_CO_E!L30+NRG_BKBPB_E!L30+NRG_GW_E!L30+NRG_BF_E!L30+NRG_PR_E!L30+NRG_NI_E!L30+NRG_CL_E!L30+NRG_LNG_E!L30+NRG_BIOG_E!L30+NRG_GTL_E!L30+NRG_CPP_E!L30+NRG_NSP_E!L30</f>
        <v>0</v>
      </c>
      <c r="M30" s="10">
        <f>NRG_EHG_E!M30+NRG_CM_E!M30+NRG_OIL_NG_E!M30+NRG_PF_E!M30+NRG_CO_E!M30+NRG_BKBPB_E!M30+NRG_GW_E!M30+NRG_BF_E!M30+NRG_PR_E!M30+NRG_NI_E!M30+NRG_CL_E!M30+NRG_LNG_E!M30+NRG_BIOG_E!M30+NRG_GTL_E!M30+NRG_CPP_E!M30+NRG_NSP_E!M30</f>
        <v>0</v>
      </c>
      <c r="N30" s="10">
        <f>NRG_EHG_E!N30+NRG_CM_E!N30+NRG_OIL_NG_E!N30+NRG_PF_E!N30+NRG_CO_E!N30+NRG_BKBPB_E!N30+NRG_GW_E!N30+NRG_BF_E!N30+NRG_PR_E!N30+NRG_NI_E!N30+NRG_CL_E!N30+NRG_LNG_E!N30+NRG_BIOG_E!N30+NRG_GTL_E!N30+NRG_CPP_E!N30+NRG_NSP_E!N30</f>
        <v>0</v>
      </c>
      <c r="O30" s="10">
        <f>NRG_EHG_E!O30+NRG_CM_E!O30+NRG_OIL_NG_E!O30+NRG_PF_E!O30+NRG_CO_E!O30+NRG_BKBPB_E!O30+NRG_GW_E!O30+NRG_BF_E!O30+NRG_PR_E!O30+NRG_NI_E!O30+NRG_CL_E!O30+NRG_LNG_E!O30+NRG_BIOG_E!O30+NRG_GTL_E!O30+NRG_CPP_E!O30+NRG_NSP_E!O30</f>
        <v>0</v>
      </c>
      <c r="P30" s="10">
        <f>NRG_EHG_E!P30+NRG_CM_E!P30+NRG_OIL_NG_E!P30+NRG_PF_E!P30+NRG_CO_E!P30+NRG_BKBPB_E!P30+NRG_GW_E!P30+NRG_BF_E!P30+NRG_PR_E!P30+NRG_NI_E!P30+NRG_CL_E!P30+NRG_LNG_E!P30+NRG_BIOG_E!P30+NRG_GTL_E!P30+NRG_CPP_E!P30+NRG_NSP_E!P30</f>
        <v>0</v>
      </c>
      <c r="Q30" s="10">
        <f>NRG_EHG_E!Q30+NRG_CM_E!Q30+NRG_OIL_NG_E!Q30+NRG_PF_E!Q30+NRG_CO_E!Q30+NRG_BKBPB_E!Q30+NRG_GW_E!Q30+NRG_BF_E!Q30+NRG_PR_E!Q30+NRG_NI_E!Q30+NRG_CL_E!Q30+NRG_LNG_E!Q30+NRG_BIOG_E!Q30+NRG_GTL_E!Q30+NRG_CPP_E!Q30+NRG_NSP_E!Q30</f>
        <v>0</v>
      </c>
      <c r="R30" s="10">
        <f>NRG_EHG_E!R30+NRG_CM_E!R30+NRG_OIL_NG_E!R30+NRG_PF_E!R30+NRG_CO_E!R30+NRG_BKBPB_E!R30+NRG_GW_E!R30+NRG_BF_E!R30+NRG_PR_E!R30+NRG_NI_E!R30+NRG_CL_E!R30+NRG_LNG_E!R30+NRG_BIOG_E!R30+NRG_GTL_E!R30+NRG_CPP_E!R30+NRG_NSP_E!R30</f>
        <v>0</v>
      </c>
      <c r="S30" s="10">
        <f>NRG_EHG_E!S30+NRG_CM_E!S30+NRG_OIL_NG_E!S30+NRG_PF_E!S30+NRG_CO_E!S30+NRG_BKBPB_E!S30+NRG_GW_E!S30+NRG_BF_E!S30+NRG_PR_E!S30+NRG_NI_E!S30+NRG_CL_E!S30+NRG_LNG_E!S30+NRG_BIOG_E!S30+NRG_GTL_E!S30+NRG_CPP_E!S30+NRG_NSP_E!S30</f>
        <v>0</v>
      </c>
      <c r="T30" s="10">
        <f>NRG_EHG_E!T30+NRG_CM_E!T30+NRG_OIL_NG_E!T30+NRG_PF_E!T30+NRG_CO_E!T30+NRG_BKBPB_E!T30+NRG_GW_E!T30+NRG_BF_E!T30+NRG_PR_E!T30+NRG_NI_E!T30+NRG_CL_E!T30+NRG_LNG_E!T30+NRG_BIOG_E!T30+NRG_GTL_E!T30+NRG_CPP_E!T30+NRG_NSP_E!T30</f>
        <v>0</v>
      </c>
      <c r="U30" s="10">
        <f>NRG_EHG_E!U30+NRG_CM_E!U30+NRG_OIL_NG_E!U30+NRG_PF_E!U30+NRG_CO_E!U30+NRG_BKBPB_E!U30+NRG_GW_E!U30+NRG_BF_E!U30+NRG_PR_E!U30+NRG_NI_E!U30+NRG_CL_E!U30+NRG_LNG_E!U30+NRG_BIOG_E!U30+NRG_GTL_E!U30+NRG_CPP_E!U30+NRG_NSP_E!U30</f>
        <v>0</v>
      </c>
      <c r="V30" s="10">
        <f>NRG_EHG_E!V30+NRG_CM_E!V30+NRG_OIL_NG_E!V30+NRG_PF_E!V30+NRG_CO_E!V30+NRG_BKBPB_E!V30+NRG_GW_E!V30+NRG_BF_E!V30+NRG_PR_E!V30+NRG_NI_E!V30+NRG_CL_E!V30+NRG_LNG_E!V30+NRG_BIOG_E!V30+NRG_GTL_E!V30+NRG_CPP_E!V30+NRG_NSP_E!V30</f>
        <v>0</v>
      </c>
      <c r="W30" s="10">
        <f>NRG_EHG_E!W30+NRG_CM_E!W30+NRG_OIL_NG_E!W30+NRG_PF_E!W30+NRG_CO_E!W30+NRG_BKBPB_E!W30+NRG_GW_E!W30+NRG_BF_E!W30+NRG_PR_E!W30+NRG_NI_E!W30+NRG_CL_E!W30+NRG_LNG_E!W30+NRG_BIOG_E!W30+NRG_GTL_E!W30+NRG_CPP_E!W30+NRG_NSP_E!W30</f>
        <v>0</v>
      </c>
      <c r="X30" s="10">
        <f>NRG_EHG_E!X30+NRG_CM_E!X30+NRG_OIL_NG_E!X30+NRG_PF_E!X30+NRG_CO_E!X30+NRG_BKBPB_E!X30+NRG_GW_E!X30+NRG_BF_E!X30+NRG_PR_E!X30+NRG_NI_E!X30+NRG_CL_E!X30+NRG_LNG_E!X30+NRG_BIOG_E!X30+NRG_GTL_E!X30+NRG_CPP_E!X30+NRG_NSP_E!X30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NRG_EHG_E!C31+NRG_CM_E!C31+NRG_OIL_NG_E!C31+NRG_PF_E!C31+NRG_CO_E!C31+NRG_BKBPB_E!C31+NRG_GW_E!C31+NRG_BF_E!C31+NRG_PR_E!C31+NRG_NI_E!C31+NRG_CL_E!C31+NRG_LNG_E!C31+NRG_BIOG_E!C31+NRG_GTL_E!C31+NRG_CPP_E!C31+NRG_NSP_E!C31</f>
        <v>0</v>
      </c>
      <c r="D31" s="10">
        <f>NRG_EHG_E!D31+NRG_CM_E!D31+NRG_OIL_NG_E!D31+NRG_PF_E!D31+NRG_CO_E!D31+NRG_BKBPB_E!D31+NRG_GW_E!D31+NRG_BF_E!D31+NRG_PR_E!D31+NRG_NI_E!D31+NRG_CL_E!D31+NRG_LNG_E!D31+NRG_BIOG_E!D31+NRG_GTL_E!D31+NRG_CPP_E!D31+NRG_NSP_E!D31</f>
        <v>0</v>
      </c>
      <c r="E31" s="10">
        <f>NRG_EHG_E!E31+NRG_CM_E!E31+NRG_OIL_NG_E!E31+NRG_PF_E!E31+NRG_CO_E!E31+NRG_BKBPB_E!E31+NRG_GW_E!E31+NRG_BF_E!E31+NRG_PR_E!E31+NRG_NI_E!E31+NRG_CL_E!E31+NRG_LNG_E!E31+NRG_BIOG_E!E31+NRG_GTL_E!E31+NRG_CPP_E!E31+NRG_NSP_E!E31</f>
        <v>0</v>
      </c>
      <c r="F31" s="10">
        <f>NRG_EHG_E!F31+NRG_CM_E!F31+NRG_OIL_NG_E!F31+NRG_PF_E!F31+NRG_CO_E!F31+NRG_BKBPB_E!F31+NRG_GW_E!F31+NRG_BF_E!F31+NRG_PR_E!F31+NRG_NI_E!F31+NRG_CL_E!F31+NRG_LNG_E!F31+NRG_BIOG_E!F31+NRG_GTL_E!F31+NRG_CPP_E!F31+NRG_NSP_E!F31</f>
        <v>0</v>
      </c>
      <c r="G31" s="10">
        <f>NRG_EHG_E!G31+NRG_CM_E!G31+NRG_OIL_NG_E!G31+NRG_PF_E!G31+NRG_CO_E!G31+NRG_BKBPB_E!G31+NRG_GW_E!G31+NRG_BF_E!G31+NRG_PR_E!G31+NRG_NI_E!G31+NRG_CL_E!G31+NRG_LNG_E!G31+NRG_BIOG_E!G31+NRG_GTL_E!G31+NRG_CPP_E!G31+NRG_NSP_E!G31</f>
        <v>0</v>
      </c>
      <c r="H31" s="10">
        <f>NRG_EHG_E!H31+NRG_CM_E!H31+NRG_OIL_NG_E!H31+NRG_PF_E!H31+NRG_CO_E!H31+NRG_BKBPB_E!H31+NRG_GW_E!H31+NRG_BF_E!H31+NRG_PR_E!H31+NRG_NI_E!H31+NRG_CL_E!H31+NRG_LNG_E!H31+NRG_BIOG_E!H31+NRG_GTL_E!H31+NRG_CPP_E!H31+NRG_NSP_E!H31</f>
        <v>0</v>
      </c>
      <c r="I31" s="10">
        <f>NRG_EHG_E!I31+NRG_CM_E!I31+NRG_OIL_NG_E!I31+NRG_PF_E!I31+NRG_CO_E!I31+NRG_BKBPB_E!I31+NRG_GW_E!I31+NRG_BF_E!I31+NRG_PR_E!I31+NRG_NI_E!I31+NRG_CL_E!I31+NRG_LNG_E!I31+NRG_BIOG_E!I31+NRG_GTL_E!I31+NRG_CPP_E!I31+NRG_NSP_E!I31</f>
        <v>0</v>
      </c>
      <c r="J31" s="10">
        <f>NRG_EHG_E!J31+NRG_CM_E!J31+NRG_OIL_NG_E!J31+NRG_PF_E!J31+NRG_CO_E!J31+NRG_BKBPB_E!J31+NRG_GW_E!J31+NRG_BF_E!J31+NRG_PR_E!J31+NRG_NI_E!J31+NRG_CL_E!J31+NRG_LNG_E!J31+NRG_BIOG_E!J31+NRG_GTL_E!J31+NRG_CPP_E!J31+NRG_NSP_E!J31</f>
        <v>0</v>
      </c>
      <c r="K31" s="10">
        <f>NRG_EHG_E!K31+NRG_CM_E!K31+NRG_OIL_NG_E!K31+NRG_PF_E!K31+NRG_CO_E!K31+NRG_BKBPB_E!K31+NRG_GW_E!K31+NRG_BF_E!K31+NRG_PR_E!K31+NRG_NI_E!K31+NRG_CL_E!K31+NRG_LNG_E!K31+NRG_BIOG_E!K31+NRG_GTL_E!K31+NRG_CPP_E!K31+NRG_NSP_E!K31</f>
        <v>0</v>
      </c>
      <c r="L31" s="10">
        <f>NRG_EHG_E!L31+NRG_CM_E!L31+NRG_OIL_NG_E!L31+NRG_PF_E!L31+NRG_CO_E!L31+NRG_BKBPB_E!L31+NRG_GW_E!L31+NRG_BF_E!L31+NRG_PR_E!L31+NRG_NI_E!L31+NRG_CL_E!L31+NRG_LNG_E!L31+NRG_BIOG_E!L31+NRG_GTL_E!L31+NRG_CPP_E!L31+NRG_NSP_E!L31</f>
        <v>0</v>
      </c>
      <c r="M31" s="10">
        <f>NRG_EHG_E!M31+NRG_CM_E!M31+NRG_OIL_NG_E!M31+NRG_PF_E!M31+NRG_CO_E!M31+NRG_BKBPB_E!M31+NRG_GW_E!M31+NRG_BF_E!M31+NRG_PR_E!M31+NRG_NI_E!M31+NRG_CL_E!M31+NRG_LNG_E!M31+NRG_BIOG_E!M31+NRG_GTL_E!M31+NRG_CPP_E!M31+NRG_NSP_E!M31</f>
        <v>0</v>
      </c>
      <c r="N31" s="10">
        <f>NRG_EHG_E!N31+NRG_CM_E!N31+NRG_OIL_NG_E!N31+NRG_PF_E!N31+NRG_CO_E!N31+NRG_BKBPB_E!N31+NRG_GW_E!N31+NRG_BF_E!N31+NRG_PR_E!N31+NRG_NI_E!N31+NRG_CL_E!N31+NRG_LNG_E!N31+NRG_BIOG_E!N31+NRG_GTL_E!N31+NRG_CPP_E!N31+NRG_NSP_E!N31</f>
        <v>0</v>
      </c>
      <c r="O31" s="10">
        <f>NRG_EHG_E!O31+NRG_CM_E!O31+NRG_OIL_NG_E!O31+NRG_PF_E!O31+NRG_CO_E!O31+NRG_BKBPB_E!O31+NRG_GW_E!O31+NRG_BF_E!O31+NRG_PR_E!O31+NRG_NI_E!O31+NRG_CL_E!O31+NRG_LNG_E!O31+NRG_BIOG_E!O31+NRG_GTL_E!O31+NRG_CPP_E!O31+NRG_NSP_E!O31</f>
        <v>0</v>
      </c>
      <c r="P31" s="10">
        <f>NRG_EHG_E!P31+NRG_CM_E!P31+NRG_OIL_NG_E!P31+NRG_PF_E!P31+NRG_CO_E!P31+NRG_BKBPB_E!P31+NRG_GW_E!P31+NRG_BF_E!P31+NRG_PR_E!P31+NRG_NI_E!P31+NRG_CL_E!P31+NRG_LNG_E!P31+NRG_BIOG_E!P31+NRG_GTL_E!P31+NRG_CPP_E!P31+NRG_NSP_E!P31</f>
        <v>0</v>
      </c>
      <c r="Q31" s="10">
        <f>NRG_EHG_E!Q31+NRG_CM_E!Q31+NRG_OIL_NG_E!Q31+NRG_PF_E!Q31+NRG_CO_E!Q31+NRG_BKBPB_E!Q31+NRG_GW_E!Q31+NRG_BF_E!Q31+NRG_PR_E!Q31+NRG_NI_E!Q31+NRG_CL_E!Q31+NRG_LNG_E!Q31+NRG_BIOG_E!Q31+NRG_GTL_E!Q31+NRG_CPP_E!Q31+NRG_NSP_E!Q31</f>
        <v>0</v>
      </c>
      <c r="R31" s="10">
        <f>NRG_EHG_E!R31+NRG_CM_E!R31+NRG_OIL_NG_E!R31+NRG_PF_E!R31+NRG_CO_E!R31+NRG_BKBPB_E!R31+NRG_GW_E!R31+NRG_BF_E!R31+NRG_PR_E!R31+NRG_NI_E!R31+NRG_CL_E!R31+NRG_LNG_E!R31+NRG_BIOG_E!R31+NRG_GTL_E!R31+NRG_CPP_E!R31+NRG_NSP_E!R31</f>
        <v>0</v>
      </c>
      <c r="S31" s="10">
        <f>NRG_EHG_E!S31+NRG_CM_E!S31+NRG_OIL_NG_E!S31+NRG_PF_E!S31+NRG_CO_E!S31+NRG_BKBPB_E!S31+NRG_GW_E!S31+NRG_BF_E!S31+NRG_PR_E!S31+NRG_NI_E!S31+NRG_CL_E!S31+NRG_LNG_E!S31+NRG_BIOG_E!S31+NRG_GTL_E!S31+NRG_CPP_E!S31+NRG_NSP_E!S31</f>
        <v>0</v>
      </c>
      <c r="T31" s="10">
        <f>NRG_EHG_E!T31+NRG_CM_E!T31+NRG_OIL_NG_E!T31+NRG_PF_E!T31+NRG_CO_E!T31+NRG_BKBPB_E!T31+NRG_GW_E!T31+NRG_BF_E!T31+NRG_PR_E!T31+NRG_NI_E!T31+NRG_CL_E!T31+NRG_LNG_E!T31+NRG_BIOG_E!T31+NRG_GTL_E!T31+NRG_CPP_E!T31+NRG_NSP_E!T31</f>
        <v>0</v>
      </c>
      <c r="U31" s="10">
        <f>NRG_EHG_E!U31+NRG_CM_E!U31+NRG_OIL_NG_E!U31+NRG_PF_E!U31+NRG_CO_E!U31+NRG_BKBPB_E!U31+NRG_GW_E!U31+NRG_BF_E!U31+NRG_PR_E!U31+NRG_NI_E!U31+NRG_CL_E!U31+NRG_LNG_E!U31+NRG_BIOG_E!U31+NRG_GTL_E!U31+NRG_CPP_E!U31+NRG_NSP_E!U31</f>
        <v>0</v>
      </c>
      <c r="V31" s="10">
        <f>NRG_EHG_E!V31+NRG_CM_E!V31+NRG_OIL_NG_E!V31+NRG_PF_E!V31+NRG_CO_E!V31+NRG_BKBPB_E!V31+NRG_GW_E!V31+NRG_BF_E!V31+NRG_PR_E!V31+NRG_NI_E!V31+NRG_CL_E!V31+NRG_LNG_E!V31+NRG_BIOG_E!V31+NRG_GTL_E!V31+NRG_CPP_E!V31+NRG_NSP_E!V31</f>
        <v>0</v>
      </c>
      <c r="W31" s="10">
        <f>NRG_EHG_E!W31+NRG_CM_E!W31+NRG_OIL_NG_E!W31+NRG_PF_E!W31+NRG_CO_E!W31+NRG_BKBPB_E!W31+NRG_GW_E!W31+NRG_BF_E!W31+NRG_PR_E!W31+NRG_NI_E!W31+NRG_CL_E!W31+NRG_LNG_E!W31+NRG_BIOG_E!W31+NRG_GTL_E!W31+NRG_CPP_E!W31+NRG_NSP_E!W31</f>
        <v>0</v>
      </c>
      <c r="X31" s="10">
        <f>NRG_EHG_E!X31+NRG_CM_E!X31+NRG_OIL_NG_E!X31+NRG_PF_E!X31+NRG_CO_E!X31+NRG_BKBPB_E!X31+NRG_GW_E!X31+NRG_BF_E!X31+NRG_PR_E!X31+NRG_NI_E!X31+NRG_CL_E!X31+NRG_LNG_E!X31+NRG_BIOG_E!X31+NRG_GTL_E!X31+NRG_CPP_E!X31+NRG_NSP_E!X31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NRG_EHG_E!C32+NRG_CM_E!C32+NRG_OIL_NG_E!C32+NRG_PF_E!C32+NRG_CO_E!C32+NRG_BKBPB_E!C32+NRG_GW_E!C32+NRG_BF_E!C32+NRG_PR_E!C32+NRG_NI_E!C32+NRG_CL_E!C32+NRG_LNG_E!C32+NRG_BIOG_E!C32+NRG_GTL_E!C32+NRG_CPP_E!C32+NRG_NSP_E!C32</f>
        <v>0</v>
      </c>
      <c r="D32" s="10">
        <f>NRG_EHG_E!D32+NRG_CM_E!D32+NRG_OIL_NG_E!D32+NRG_PF_E!D32+NRG_CO_E!D32+NRG_BKBPB_E!D32+NRG_GW_E!D32+NRG_BF_E!D32+NRG_PR_E!D32+NRG_NI_E!D32+NRG_CL_E!D32+NRG_LNG_E!D32+NRG_BIOG_E!D32+NRG_GTL_E!D32+NRG_CPP_E!D32+NRG_NSP_E!D32</f>
        <v>0</v>
      </c>
      <c r="E32" s="10">
        <f>NRG_EHG_E!E32+NRG_CM_E!E32+NRG_OIL_NG_E!E32+NRG_PF_E!E32+NRG_CO_E!E32+NRG_BKBPB_E!E32+NRG_GW_E!E32+NRG_BF_E!E32+NRG_PR_E!E32+NRG_NI_E!E32+NRG_CL_E!E32+NRG_LNG_E!E32+NRG_BIOG_E!E32+NRG_GTL_E!E32+NRG_CPP_E!E32+NRG_NSP_E!E32</f>
        <v>0</v>
      </c>
      <c r="F32" s="10">
        <f>NRG_EHG_E!F32+NRG_CM_E!F32+NRG_OIL_NG_E!F32+NRG_PF_E!F32+NRG_CO_E!F32+NRG_BKBPB_E!F32+NRG_GW_E!F32+NRG_BF_E!F32+NRG_PR_E!F32+NRG_NI_E!F32+NRG_CL_E!F32+NRG_LNG_E!F32+NRG_BIOG_E!F32+NRG_GTL_E!F32+NRG_CPP_E!F32+NRG_NSP_E!F32</f>
        <v>0</v>
      </c>
      <c r="G32" s="10">
        <f>NRG_EHG_E!G32+NRG_CM_E!G32+NRG_OIL_NG_E!G32+NRG_PF_E!G32+NRG_CO_E!G32+NRG_BKBPB_E!G32+NRG_GW_E!G32+NRG_BF_E!G32+NRG_PR_E!G32+NRG_NI_E!G32+NRG_CL_E!G32+NRG_LNG_E!G32+NRG_BIOG_E!G32+NRG_GTL_E!G32+NRG_CPP_E!G32+NRG_NSP_E!G32</f>
        <v>0</v>
      </c>
      <c r="H32" s="10">
        <f>NRG_EHG_E!H32+NRG_CM_E!H32+NRG_OIL_NG_E!H32+NRG_PF_E!H32+NRG_CO_E!H32+NRG_BKBPB_E!H32+NRG_GW_E!H32+NRG_BF_E!H32+NRG_PR_E!H32+NRG_NI_E!H32+NRG_CL_E!H32+NRG_LNG_E!H32+NRG_BIOG_E!H32+NRG_GTL_E!H32+NRG_CPP_E!H32+NRG_NSP_E!H32</f>
        <v>0</v>
      </c>
      <c r="I32" s="10">
        <f>NRG_EHG_E!I32+NRG_CM_E!I32+NRG_OIL_NG_E!I32+NRG_PF_E!I32+NRG_CO_E!I32+NRG_BKBPB_E!I32+NRG_GW_E!I32+NRG_BF_E!I32+NRG_PR_E!I32+NRG_NI_E!I32+NRG_CL_E!I32+NRG_LNG_E!I32+NRG_BIOG_E!I32+NRG_GTL_E!I32+NRG_CPP_E!I32+NRG_NSP_E!I32</f>
        <v>0</v>
      </c>
      <c r="J32" s="10">
        <f>NRG_EHG_E!J32+NRG_CM_E!J32+NRG_OIL_NG_E!J32+NRG_PF_E!J32+NRG_CO_E!J32+NRG_BKBPB_E!J32+NRG_GW_E!J32+NRG_BF_E!J32+NRG_PR_E!J32+NRG_NI_E!J32+NRG_CL_E!J32+NRG_LNG_E!J32+NRG_BIOG_E!J32+NRG_GTL_E!J32+NRG_CPP_E!J32+NRG_NSP_E!J32</f>
        <v>0</v>
      </c>
      <c r="K32" s="10">
        <f>NRG_EHG_E!K32+NRG_CM_E!K32+NRG_OIL_NG_E!K32+NRG_PF_E!K32+NRG_CO_E!K32+NRG_BKBPB_E!K32+NRG_GW_E!K32+NRG_BF_E!K32+NRG_PR_E!K32+NRG_NI_E!K32+NRG_CL_E!K32+NRG_LNG_E!K32+NRG_BIOG_E!K32+NRG_GTL_E!K32+NRG_CPP_E!K32+NRG_NSP_E!K32</f>
        <v>0</v>
      </c>
      <c r="L32" s="10">
        <f>NRG_EHG_E!L32+NRG_CM_E!L32+NRG_OIL_NG_E!L32+NRG_PF_E!L32+NRG_CO_E!L32+NRG_BKBPB_E!L32+NRG_GW_E!L32+NRG_BF_E!L32+NRG_PR_E!L32+NRG_NI_E!L32+NRG_CL_E!L32+NRG_LNG_E!L32+NRG_BIOG_E!L32+NRG_GTL_E!L32+NRG_CPP_E!L32+NRG_NSP_E!L32</f>
        <v>0</v>
      </c>
      <c r="M32" s="10">
        <f>NRG_EHG_E!M32+NRG_CM_E!M32+NRG_OIL_NG_E!M32+NRG_PF_E!M32+NRG_CO_E!M32+NRG_BKBPB_E!M32+NRG_GW_E!M32+NRG_BF_E!M32+NRG_PR_E!M32+NRG_NI_E!M32+NRG_CL_E!M32+NRG_LNG_E!M32+NRG_BIOG_E!M32+NRG_GTL_E!M32+NRG_CPP_E!M32+NRG_NSP_E!M32</f>
        <v>0</v>
      </c>
      <c r="N32" s="10">
        <f>NRG_EHG_E!N32+NRG_CM_E!N32+NRG_OIL_NG_E!N32+NRG_PF_E!N32+NRG_CO_E!N32+NRG_BKBPB_E!N32+NRG_GW_E!N32+NRG_BF_E!N32+NRG_PR_E!N32+NRG_NI_E!N32+NRG_CL_E!N32+NRG_LNG_E!N32+NRG_BIOG_E!N32+NRG_GTL_E!N32+NRG_CPP_E!N32+NRG_NSP_E!N32</f>
        <v>0</v>
      </c>
      <c r="O32" s="10">
        <f>NRG_EHG_E!O32+NRG_CM_E!O32+NRG_OIL_NG_E!O32+NRG_PF_E!O32+NRG_CO_E!O32+NRG_BKBPB_E!O32+NRG_GW_E!O32+NRG_BF_E!O32+NRG_PR_E!O32+NRG_NI_E!O32+NRG_CL_E!O32+NRG_LNG_E!O32+NRG_BIOG_E!O32+NRG_GTL_E!O32+NRG_CPP_E!O32+NRG_NSP_E!O32</f>
        <v>0</v>
      </c>
      <c r="P32" s="10">
        <f>NRG_EHG_E!P32+NRG_CM_E!P32+NRG_OIL_NG_E!P32+NRG_PF_E!P32+NRG_CO_E!P32+NRG_BKBPB_E!P32+NRG_GW_E!P32+NRG_BF_E!P32+NRG_PR_E!P32+NRG_NI_E!P32+NRG_CL_E!P32+NRG_LNG_E!P32+NRG_BIOG_E!P32+NRG_GTL_E!P32+NRG_CPP_E!P32+NRG_NSP_E!P32</f>
        <v>0</v>
      </c>
      <c r="Q32" s="10">
        <f>NRG_EHG_E!Q32+NRG_CM_E!Q32+NRG_OIL_NG_E!Q32+NRG_PF_E!Q32+NRG_CO_E!Q32+NRG_BKBPB_E!Q32+NRG_GW_E!Q32+NRG_BF_E!Q32+NRG_PR_E!Q32+NRG_NI_E!Q32+NRG_CL_E!Q32+NRG_LNG_E!Q32+NRG_BIOG_E!Q32+NRG_GTL_E!Q32+NRG_CPP_E!Q32+NRG_NSP_E!Q32</f>
        <v>0</v>
      </c>
      <c r="R32" s="10">
        <f>NRG_EHG_E!R32+NRG_CM_E!R32+NRG_OIL_NG_E!R32+NRG_PF_E!R32+NRG_CO_E!R32+NRG_BKBPB_E!R32+NRG_GW_E!R32+NRG_BF_E!R32+NRG_PR_E!R32+NRG_NI_E!R32+NRG_CL_E!R32+NRG_LNG_E!R32+NRG_BIOG_E!R32+NRG_GTL_E!R32+NRG_CPP_E!R32+NRG_NSP_E!R32</f>
        <v>0</v>
      </c>
      <c r="S32" s="10">
        <f>NRG_EHG_E!S32+NRG_CM_E!S32+NRG_OIL_NG_E!S32+NRG_PF_E!S32+NRG_CO_E!S32+NRG_BKBPB_E!S32+NRG_GW_E!S32+NRG_BF_E!S32+NRG_PR_E!S32+NRG_NI_E!S32+NRG_CL_E!S32+NRG_LNG_E!S32+NRG_BIOG_E!S32+NRG_GTL_E!S32+NRG_CPP_E!S32+NRG_NSP_E!S32</f>
        <v>0</v>
      </c>
      <c r="T32" s="10">
        <f>NRG_EHG_E!T32+NRG_CM_E!T32+NRG_OIL_NG_E!T32+NRG_PF_E!T32+NRG_CO_E!T32+NRG_BKBPB_E!T32+NRG_GW_E!T32+NRG_BF_E!T32+NRG_PR_E!T32+NRG_NI_E!T32+NRG_CL_E!T32+NRG_LNG_E!T32+NRG_BIOG_E!T32+NRG_GTL_E!T32+NRG_CPP_E!T32+NRG_NSP_E!T32</f>
        <v>0</v>
      </c>
      <c r="U32" s="10">
        <f>NRG_EHG_E!U32+NRG_CM_E!U32+NRG_OIL_NG_E!U32+NRG_PF_E!U32+NRG_CO_E!U32+NRG_BKBPB_E!U32+NRG_GW_E!U32+NRG_BF_E!U32+NRG_PR_E!U32+NRG_NI_E!U32+NRG_CL_E!U32+NRG_LNG_E!U32+NRG_BIOG_E!U32+NRG_GTL_E!U32+NRG_CPP_E!U32+NRG_NSP_E!U32</f>
        <v>0</v>
      </c>
      <c r="V32" s="10">
        <f>NRG_EHG_E!V32+NRG_CM_E!V32+NRG_OIL_NG_E!V32+NRG_PF_E!V32+NRG_CO_E!V32+NRG_BKBPB_E!V32+NRG_GW_E!V32+NRG_BF_E!V32+NRG_PR_E!V32+NRG_NI_E!V32+NRG_CL_E!V32+NRG_LNG_E!V32+NRG_BIOG_E!V32+NRG_GTL_E!V32+NRG_CPP_E!V32+NRG_NSP_E!V32</f>
        <v>0</v>
      </c>
      <c r="W32" s="10">
        <f>NRG_EHG_E!W32+NRG_CM_E!W32+NRG_OIL_NG_E!W32+NRG_PF_E!W32+NRG_CO_E!W32+NRG_BKBPB_E!W32+NRG_GW_E!W32+NRG_BF_E!W32+NRG_PR_E!W32+NRG_NI_E!W32+NRG_CL_E!W32+NRG_LNG_E!W32+NRG_BIOG_E!W32+NRG_GTL_E!W32+NRG_CPP_E!W32+NRG_NSP_E!W32</f>
        <v>0</v>
      </c>
      <c r="X32" s="10">
        <f>NRG_EHG_E!X32+NRG_CM_E!X32+NRG_OIL_NG_E!X32+NRG_PF_E!X32+NRG_CO_E!X32+NRG_BKBPB_E!X32+NRG_GW_E!X32+NRG_BF_E!X32+NRG_PR_E!X32+NRG_NI_E!X32+NRG_CL_E!X32+NRG_LNG_E!X32+NRG_BIOG_E!X32+NRG_GTL_E!X32+NRG_CPP_E!X32+NRG_NSP_E!X32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1232.3587274290626</v>
      </c>
      <c r="D33" s="29">
        <f t="shared" si="18"/>
        <v>1219.948495270851</v>
      </c>
      <c r="E33" s="29">
        <f t="shared" si="18"/>
        <v>1238.8554600171969</v>
      </c>
      <c r="F33" s="29">
        <f t="shared" si="18"/>
        <v>1244.0694754944109</v>
      </c>
      <c r="G33" s="29">
        <f t="shared" si="18"/>
        <v>1418.6563198624247</v>
      </c>
      <c r="H33" s="29">
        <f t="shared" si="18"/>
        <v>1724.3049011177989</v>
      </c>
      <c r="I33" s="29">
        <f t="shared" si="18"/>
        <v>1489.0411865864141</v>
      </c>
      <c r="J33" s="29">
        <f t="shared" si="18"/>
        <v>1364.3112639724848</v>
      </c>
      <c r="K33" s="29">
        <f t="shared" si="18"/>
        <v>1501.9820292347376</v>
      </c>
      <c r="L33" s="29">
        <f t="shared" si="18"/>
        <v>1097.483920894239</v>
      </c>
      <c r="M33" s="29">
        <f t="shared" si="18"/>
        <v>1202.9604471195184</v>
      </c>
      <c r="N33" s="29">
        <f t="shared" si="18"/>
        <v>1016.1860705073086</v>
      </c>
      <c r="O33" s="29">
        <f t="shared" si="18"/>
        <v>971.98925193465175</v>
      </c>
      <c r="P33" s="29">
        <f t="shared" si="18"/>
        <v>936.03499570077372</v>
      </c>
      <c r="Q33" s="29">
        <f t="shared" si="18"/>
        <v>924.15004299226132</v>
      </c>
      <c r="R33" s="29">
        <f t="shared" si="18"/>
        <v>821.00042992261388</v>
      </c>
      <c r="S33" s="29">
        <f t="shared" si="18"/>
        <v>767.74067067927751</v>
      </c>
      <c r="T33" s="29">
        <f t="shared" si="18"/>
        <v>893.83671539122952</v>
      </c>
      <c r="U33" s="29">
        <f t="shared" si="18"/>
        <v>824.72373172828884</v>
      </c>
      <c r="V33" s="29">
        <f t="shared" si="18"/>
        <v>713.64247635425613</v>
      </c>
      <c r="W33" s="29">
        <f t="shared" si="18"/>
        <v>783.18142734307833</v>
      </c>
      <c r="X33" s="29">
        <f t="shared" ref="X33" si="19">SUM(X34:X50)</f>
        <v>754.34144453998283</v>
      </c>
    </row>
    <row r="34" spans="1:24" ht="11.25" customHeight="1" x14ac:dyDescent="0.2">
      <c r="A34" s="41" t="s">
        <v>55</v>
      </c>
      <c r="B34" s="9" t="s">
        <v>56</v>
      </c>
      <c r="C34" s="10">
        <f>NRG_EHG_E!C34+NRG_CM_E!C34+NRG_OIL_NG_E!C34+NRG_PF_E!C34+NRG_CO_E!C34+NRG_BKBPB_E!C34+NRG_GW_E!C34+NRG_BF_E!C34+NRG_PR_E!C34+NRG_NI_E!C34+NRG_CL_E!C34+NRG_LNG_E!C34+NRG_BIOG_E!C34+NRG_GTL_E!C34+NRG_CPP_E!C34+NRG_NSP_E!C34</f>
        <v>711.73688736027509</v>
      </c>
      <c r="D34" s="10">
        <f>NRG_EHG_E!D34+NRG_CM_E!D34+NRG_OIL_NG_E!D34+NRG_PF_E!D34+NRG_CO_E!D34+NRG_BKBPB_E!D34+NRG_GW_E!D34+NRG_BF_E!D34+NRG_PR_E!D34+NRG_NI_E!D34+NRG_CL_E!D34+NRG_LNG_E!D34+NRG_BIOG_E!D34+NRG_GTL_E!D34+NRG_CPP_E!D34+NRG_NSP_E!D34</f>
        <v>716.46603611349951</v>
      </c>
      <c r="E34" s="10">
        <f>NRG_EHG_E!E34+NRG_CM_E!E34+NRG_OIL_NG_E!E34+NRG_PF_E!E34+NRG_CO_E!E34+NRG_BKBPB_E!E34+NRG_GW_E!E34+NRG_BF_E!E34+NRG_PR_E!E34+NRG_NI_E!E34+NRG_CL_E!E34+NRG_LNG_E!E34+NRG_BIOG_E!E34+NRG_GTL_E!E34+NRG_CPP_E!E34+NRG_NSP_E!E34</f>
        <v>617.15391229578677</v>
      </c>
      <c r="F34" s="10">
        <f>NRG_EHG_E!F34+NRG_CM_E!F34+NRG_OIL_NG_E!F34+NRG_PF_E!F34+NRG_CO_E!F34+NRG_BKBPB_E!F34+NRG_GW_E!F34+NRG_BF_E!F34+NRG_PR_E!F34+NRG_NI_E!F34+NRG_CL_E!F34+NRG_LNG_E!F34+NRG_BIOG_E!F34+NRG_GTL_E!F34+NRG_CPP_E!F34+NRG_NSP_E!F34</f>
        <v>708.19002579535675</v>
      </c>
      <c r="G34" s="10">
        <f>NRG_EHG_E!G34+NRG_CM_E!G34+NRG_OIL_NG_E!G34+NRG_PF_E!G34+NRG_CO_E!G34+NRG_BKBPB_E!G34+NRG_GW_E!G34+NRG_BF_E!G34+NRG_PR_E!G34+NRG_NI_E!G34+NRG_CL_E!G34+NRG_LNG_E!G34+NRG_BIOG_E!G34+NRG_GTL_E!G34+NRG_CPP_E!G34+NRG_NSP_E!G34</f>
        <v>724.74204643164228</v>
      </c>
      <c r="H34" s="10">
        <f>NRG_EHG_E!H34+NRG_CM_E!H34+NRG_OIL_NG_E!H34+NRG_PF_E!H34+NRG_CO_E!H34+NRG_BKBPB_E!H34+NRG_GW_E!H34+NRG_BF_E!H34+NRG_PR_E!H34+NRG_NI_E!H34+NRG_CL_E!H34+NRG_LNG_E!H34+NRG_BIOG_E!H34+NRG_GTL_E!H34+NRG_CPP_E!H34+NRG_NSP_E!H34</f>
        <v>863.44909716251072</v>
      </c>
      <c r="I34" s="10">
        <f>NRG_EHG_E!I34+NRG_CM_E!I34+NRG_OIL_NG_E!I34+NRG_PF_E!I34+NRG_CO_E!I34+NRG_BKBPB_E!I34+NRG_GW_E!I34+NRG_BF_E!I34+NRG_PR_E!I34+NRG_NI_E!I34+NRG_CL_E!I34+NRG_LNG_E!I34+NRG_BIOG_E!I34+NRG_GTL_E!I34+NRG_CPP_E!I34+NRG_NSP_E!I34</f>
        <v>680.68409286328449</v>
      </c>
      <c r="J34" s="10">
        <f>NRG_EHG_E!J34+NRG_CM_E!J34+NRG_OIL_NG_E!J34+NRG_PF_E!J34+NRG_CO_E!J34+NRG_BKBPB_E!J34+NRG_GW_E!J34+NRG_BF_E!J34+NRG_PR_E!J34+NRG_NI_E!J34+NRG_CL_E!J34+NRG_LNG_E!J34+NRG_BIOG_E!J34+NRG_GTL_E!J34+NRG_CPP_E!J34+NRG_NSP_E!J34</f>
        <v>569.11754084264828</v>
      </c>
      <c r="K34" s="10">
        <f>NRG_EHG_E!K34+NRG_CM_E!K34+NRG_OIL_NG_E!K34+NRG_PF_E!K34+NRG_CO_E!K34+NRG_BKBPB_E!K34+NRG_GW_E!K34+NRG_BF_E!K34+NRG_PR_E!K34+NRG_NI_E!K34+NRG_CL_E!K34+NRG_LNG_E!K34+NRG_BIOG_E!K34+NRG_GTL_E!K34+NRG_CPP_E!K34+NRG_NSP_E!K34</f>
        <v>686.4331040412726</v>
      </c>
      <c r="L34" s="10">
        <f>NRG_EHG_E!L34+NRG_CM_E!L34+NRG_OIL_NG_E!L34+NRG_PF_E!L34+NRG_CO_E!L34+NRG_BKBPB_E!L34+NRG_GW_E!L34+NRG_BF_E!L34+NRG_PR_E!L34+NRG_NI_E!L34+NRG_CL_E!L34+NRG_LNG_E!L34+NRG_BIOG_E!L34+NRG_GTL_E!L34+NRG_CPP_E!L34+NRG_NSP_E!L34</f>
        <v>557.65503009458291</v>
      </c>
      <c r="M34" s="10">
        <f>NRG_EHG_E!M34+NRG_CM_E!M34+NRG_OIL_NG_E!M34+NRG_PF_E!M34+NRG_CO_E!M34+NRG_BKBPB_E!M34+NRG_GW_E!M34+NRG_BF_E!M34+NRG_PR_E!M34+NRG_NI_E!M34+NRG_CL_E!M34+NRG_LNG_E!M34+NRG_BIOG_E!M34+NRG_GTL_E!M34+NRG_CPP_E!M34+NRG_NSP_E!M34</f>
        <v>542.70756663800512</v>
      </c>
      <c r="N34" s="10">
        <f>NRG_EHG_E!N34+NRG_CM_E!N34+NRG_OIL_NG_E!N34+NRG_PF_E!N34+NRG_CO_E!N34+NRG_BKBPB_E!N34+NRG_GW_E!N34+NRG_BF_E!N34+NRG_PR_E!N34+NRG_NI_E!N34+NRG_CL_E!N34+NRG_LNG_E!N34+NRG_BIOG_E!N34+NRG_GTL_E!N34+NRG_CPP_E!N34+NRG_NSP_E!N34</f>
        <v>462.2212381771281</v>
      </c>
      <c r="O34" s="10">
        <f>NRG_EHG_E!O34+NRG_CM_E!O34+NRG_OIL_NG_E!O34+NRG_PF_E!O34+NRG_CO_E!O34+NRG_BKBPB_E!O34+NRG_GW_E!O34+NRG_BF_E!O34+NRG_PR_E!O34+NRG_NI_E!O34+NRG_CL_E!O34+NRG_LNG_E!O34+NRG_BIOG_E!O34+NRG_GTL_E!O34+NRG_CPP_E!O34+NRG_NSP_E!O34</f>
        <v>482.91771281169383</v>
      </c>
      <c r="P34" s="10">
        <f>NRG_EHG_E!P34+NRG_CM_E!P34+NRG_OIL_NG_E!P34+NRG_PF_E!P34+NRG_CO_E!P34+NRG_BKBPB_E!P34+NRG_GW_E!P34+NRG_BF_E!P34+NRG_PR_E!P34+NRG_NI_E!P34+NRG_CL_E!P34+NRG_LNG_E!P34+NRG_BIOG_E!P34+NRG_GTL_E!P34+NRG_CPP_E!P34+NRG_NSP_E!P34</f>
        <v>509.36319862424762</v>
      </c>
      <c r="Q34" s="10">
        <f>NRG_EHG_E!Q34+NRG_CM_E!Q34+NRG_OIL_NG_E!Q34+NRG_PF_E!Q34+NRG_CO_E!Q34+NRG_BKBPB_E!Q34+NRG_GW_E!Q34+NRG_BF_E!Q34+NRG_PR_E!Q34+NRG_NI_E!Q34+NRG_CL_E!Q34+NRG_LNG_E!Q34+NRG_BIOG_E!Q34+NRG_GTL_E!Q34+NRG_CPP_E!Q34+NRG_NSP_E!Q34</f>
        <v>562.25425623387787</v>
      </c>
      <c r="R34" s="10">
        <f>NRG_EHG_E!R34+NRG_CM_E!R34+NRG_OIL_NG_E!R34+NRG_PF_E!R34+NRG_CO_E!R34+NRG_BKBPB_E!R34+NRG_GW_E!R34+NRG_BF_E!R34+NRG_PR_E!R34+NRG_NI_E!R34+NRG_CL_E!R34+NRG_LNG_E!R34+NRG_BIOG_E!R34+NRG_GTL_E!R34+NRG_CPP_E!R34+NRG_NSP_E!R34</f>
        <v>531.20945829750633</v>
      </c>
      <c r="S34" s="10">
        <f>NRG_EHG_E!S34+NRG_CM_E!S34+NRG_OIL_NG_E!S34+NRG_PF_E!S34+NRG_CO_E!S34+NRG_BKBPB_E!S34+NRG_GW_E!S34+NRG_BF_E!S34+NRG_PR_E!S34+NRG_NI_E!S34+NRG_CL_E!S34+NRG_LNG_E!S34+NRG_BIOG_E!S34+NRG_GTL_E!S34+NRG_CPP_E!S34+NRG_NSP_E!S34</f>
        <v>565.70361134995687</v>
      </c>
      <c r="T34" s="10">
        <f>NRG_EHG_E!T34+NRG_CM_E!T34+NRG_OIL_NG_E!T34+NRG_PF_E!T34+NRG_CO_E!T34+NRG_BKBPB_E!T34+NRG_GW_E!T34+NRG_BF_E!T34+NRG_PR_E!T34+NRG_NI_E!T34+NRG_CL_E!T34+NRG_LNG_E!T34+NRG_BIOG_E!T34+NRG_GTL_E!T34+NRG_CPP_E!T34+NRG_NSP_E!T34</f>
        <v>546.00748065348239</v>
      </c>
      <c r="U34" s="10">
        <f>NRG_EHG_E!U34+NRG_CM_E!U34+NRG_OIL_NG_E!U34+NRG_PF_E!U34+NRG_CO_E!U34+NRG_BKBPB_E!U34+NRG_GW_E!U34+NRG_BF_E!U34+NRG_PR_E!U34+NRG_NI_E!U34+NRG_CL_E!U34+NRG_LNG_E!U34+NRG_BIOG_E!U34+NRG_GTL_E!U34+NRG_CPP_E!U34+NRG_NSP_E!U34</f>
        <v>493.95167669819426</v>
      </c>
      <c r="V34" s="10">
        <f>NRG_EHG_E!V34+NRG_CM_E!V34+NRG_OIL_NG_E!V34+NRG_PF_E!V34+NRG_CO_E!V34+NRG_BKBPB_E!V34+NRG_GW_E!V34+NRG_BF_E!V34+NRG_PR_E!V34+NRG_NI_E!V34+NRG_CL_E!V34+NRG_LNG_E!V34+NRG_BIOG_E!V34+NRG_GTL_E!V34+NRG_CPP_E!V34+NRG_NSP_E!V34</f>
        <v>315.6649183147033</v>
      </c>
      <c r="W34" s="10">
        <f>NRG_EHG_E!W34+NRG_CM_E!W34+NRG_OIL_NG_E!W34+NRG_PF_E!W34+NRG_CO_E!W34+NRG_BKBPB_E!W34+NRG_GW_E!W34+NRG_BF_E!W34+NRG_PR_E!W34+NRG_NI_E!W34+NRG_CL_E!W34+NRG_LNG_E!W34+NRG_BIOG_E!W34+NRG_GTL_E!W34+NRG_CPP_E!W34+NRG_NSP_E!W34</f>
        <v>322.10902837489255</v>
      </c>
      <c r="X34" s="10">
        <f>NRG_EHG_E!X34+NRG_CM_E!X34+NRG_OIL_NG_E!X34+NRG_PF_E!X34+NRG_CO_E!X34+NRG_BKBPB_E!X34+NRG_GW_E!X34+NRG_BF_E!X34+NRG_PR_E!X34+NRG_NI_E!X34+NRG_CL_E!X34+NRG_LNG_E!X34+NRG_BIOG_E!X34+NRG_GTL_E!X34+NRG_CPP_E!X34+NRG_NSP_E!X34</f>
        <v>278.44041272570934</v>
      </c>
    </row>
    <row r="35" spans="1:24" ht="11.25" customHeight="1" x14ac:dyDescent="0.2">
      <c r="A35" s="41" t="s">
        <v>57</v>
      </c>
      <c r="B35" s="9" t="s">
        <v>58</v>
      </c>
      <c r="C35" s="10">
        <f>NRG_EHG_E!C35+NRG_CM_E!C35+NRG_OIL_NG_E!C35+NRG_PF_E!C35+NRG_CO_E!C35+NRG_BKBPB_E!C35+NRG_GW_E!C35+NRG_BF_E!C35+NRG_PR_E!C35+NRG_NI_E!C35+NRG_CL_E!C35+NRG_LNG_E!C35+NRG_BIOG_E!C35+NRG_GTL_E!C35+NRG_CPP_E!C35+NRG_NSP_E!C35</f>
        <v>0</v>
      </c>
      <c r="D35" s="10">
        <f>NRG_EHG_E!D35+NRG_CM_E!D35+NRG_OIL_NG_E!D35+NRG_PF_E!D35+NRG_CO_E!D35+NRG_BKBPB_E!D35+NRG_GW_E!D35+NRG_BF_E!D35+NRG_PR_E!D35+NRG_NI_E!D35+NRG_CL_E!D35+NRG_LNG_E!D35+NRG_BIOG_E!D35+NRG_GTL_E!D35+NRG_CPP_E!D35+NRG_NSP_E!D35</f>
        <v>0</v>
      </c>
      <c r="E35" s="10">
        <f>NRG_EHG_E!E35+NRG_CM_E!E35+NRG_OIL_NG_E!E35+NRG_PF_E!E35+NRG_CO_E!E35+NRG_BKBPB_E!E35+NRG_GW_E!E35+NRG_BF_E!E35+NRG_PR_E!E35+NRG_NI_E!E35+NRG_CL_E!E35+NRG_LNG_E!E35+NRG_BIOG_E!E35+NRG_GTL_E!E35+NRG_CPP_E!E35+NRG_NSP_E!E35</f>
        <v>0</v>
      </c>
      <c r="F35" s="10">
        <f>NRG_EHG_E!F35+NRG_CM_E!F35+NRG_OIL_NG_E!F35+NRG_PF_E!F35+NRG_CO_E!F35+NRG_BKBPB_E!F35+NRG_GW_E!F35+NRG_BF_E!F35+NRG_PR_E!F35+NRG_NI_E!F35+NRG_CL_E!F35+NRG_LNG_E!F35+NRG_BIOG_E!F35+NRG_GTL_E!F35+NRG_CPP_E!F35+NRG_NSP_E!F35</f>
        <v>0</v>
      </c>
      <c r="G35" s="10">
        <f>NRG_EHG_E!G35+NRG_CM_E!G35+NRG_OIL_NG_E!G35+NRG_PF_E!G35+NRG_CO_E!G35+NRG_BKBPB_E!G35+NRG_GW_E!G35+NRG_BF_E!G35+NRG_PR_E!G35+NRG_NI_E!G35+NRG_CL_E!G35+NRG_LNG_E!G35+NRG_BIOG_E!G35+NRG_GTL_E!G35+NRG_CPP_E!G35+NRG_NSP_E!G35</f>
        <v>0</v>
      </c>
      <c r="H35" s="10">
        <f>NRG_EHG_E!H35+NRG_CM_E!H35+NRG_OIL_NG_E!H35+NRG_PF_E!H35+NRG_CO_E!H35+NRG_BKBPB_E!H35+NRG_GW_E!H35+NRG_BF_E!H35+NRG_PR_E!H35+NRG_NI_E!H35+NRG_CL_E!H35+NRG_LNG_E!H35+NRG_BIOG_E!H35+NRG_GTL_E!H35+NRG_CPP_E!H35+NRG_NSP_E!H35</f>
        <v>0</v>
      </c>
      <c r="I35" s="10">
        <f>NRG_EHG_E!I35+NRG_CM_E!I35+NRG_OIL_NG_E!I35+NRG_PF_E!I35+NRG_CO_E!I35+NRG_BKBPB_E!I35+NRG_GW_E!I35+NRG_BF_E!I35+NRG_PR_E!I35+NRG_NI_E!I35+NRG_CL_E!I35+NRG_LNG_E!I35+NRG_BIOG_E!I35+NRG_GTL_E!I35+NRG_CPP_E!I35+NRG_NSP_E!I35</f>
        <v>0</v>
      </c>
      <c r="J35" s="10">
        <f>NRG_EHG_E!J35+NRG_CM_E!J35+NRG_OIL_NG_E!J35+NRG_PF_E!J35+NRG_CO_E!J35+NRG_BKBPB_E!J35+NRG_GW_E!J35+NRG_BF_E!J35+NRG_PR_E!J35+NRG_NI_E!J35+NRG_CL_E!J35+NRG_LNG_E!J35+NRG_BIOG_E!J35+NRG_GTL_E!J35+NRG_CPP_E!J35+NRG_NSP_E!J35</f>
        <v>0</v>
      </c>
      <c r="K35" s="10">
        <f>NRG_EHG_E!K35+NRG_CM_E!K35+NRG_OIL_NG_E!K35+NRG_PF_E!K35+NRG_CO_E!K35+NRG_BKBPB_E!K35+NRG_GW_E!K35+NRG_BF_E!K35+NRG_PR_E!K35+NRG_NI_E!K35+NRG_CL_E!K35+NRG_LNG_E!K35+NRG_BIOG_E!K35+NRG_GTL_E!K35+NRG_CPP_E!K35+NRG_NSP_E!K35</f>
        <v>0</v>
      </c>
      <c r="L35" s="10">
        <f>NRG_EHG_E!L35+NRG_CM_E!L35+NRG_OIL_NG_E!L35+NRG_PF_E!L35+NRG_CO_E!L35+NRG_BKBPB_E!L35+NRG_GW_E!L35+NRG_BF_E!L35+NRG_PR_E!L35+NRG_NI_E!L35+NRG_CL_E!L35+NRG_LNG_E!L35+NRG_BIOG_E!L35+NRG_GTL_E!L35+NRG_CPP_E!L35+NRG_NSP_E!L35</f>
        <v>0</v>
      </c>
      <c r="M35" s="10">
        <f>NRG_EHG_E!M35+NRG_CM_E!M35+NRG_OIL_NG_E!M35+NRG_PF_E!M35+NRG_CO_E!M35+NRG_BKBPB_E!M35+NRG_GW_E!M35+NRG_BF_E!M35+NRG_PR_E!M35+NRG_NI_E!M35+NRG_CL_E!M35+NRG_LNG_E!M35+NRG_BIOG_E!M35+NRG_GTL_E!M35+NRG_CPP_E!M35+NRG_NSP_E!M35</f>
        <v>0</v>
      </c>
      <c r="N35" s="10">
        <f>NRG_EHG_E!N35+NRG_CM_E!N35+NRG_OIL_NG_E!N35+NRG_PF_E!N35+NRG_CO_E!N35+NRG_BKBPB_E!N35+NRG_GW_E!N35+NRG_BF_E!N35+NRG_PR_E!N35+NRG_NI_E!N35+NRG_CL_E!N35+NRG_LNG_E!N35+NRG_BIOG_E!N35+NRG_GTL_E!N35+NRG_CPP_E!N35+NRG_NSP_E!N35</f>
        <v>0</v>
      </c>
      <c r="O35" s="10">
        <f>NRG_EHG_E!O35+NRG_CM_E!O35+NRG_OIL_NG_E!O35+NRG_PF_E!O35+NRG_CO_E!O35+NRG_BKBPB_E!O35+NRG_GW_E!O35+NRG_BF_E!O35+NRG_PR_E!O35+NRG_NI_E!O35+NRG_CL_E!O35+NRG_LNG_E!O35+NRG_BIOG_E!O35+NRG_GTL_E!O35+NRG_CPP_E!O35+NRG_NSP_E!O35</f>
        <v>0</v>
      </c>
      <c r="P35" s="10">
        <f>NRG_EHG_E!P35+NRG_CM_E!P35+NRG_OIL_NG_E!P35+NRG_PF_E!P35+NRG_CO_E!P35+NRG_BKBPB_E!P35+NRG_GW_E!P35+NRG_BF_E!P35+NRG_PR_E!P35+NRG_NI_E!P35+NRG_CL_E!P35+NRG_LNG_E!P35+NRG_BIOG_E!P35+NRG_GTL_E!P35+NRG_CPP_E!P35+NRG_NSP_E!P35</f>
        <v>0</v>
      </c>
      <c r="Q35" s="10">
        <f>NRG_EHG_E!Q35+NRG_CM_E!Q35+NRG_OIL_NG_E!Q35+NRG_PF_E!Q35+NRG_CO_E!Q35+NRG_BKBPB_E!Q35+NRG_GW_E!Q35+NRG_BF_E!Q35+NRG_PR_E!Q35+NRG_NI_E!Q35+NRG_CL_E!Q35+NRG_LNG_E!Q35+NRG_BIOG_E!Q35+NRG_GTL_E!Q35+NRG_CPP_E!Q35+NRG_NSP_E!Q35</f>
        <v>0</v>
      </c>
      <c r="R35" s="10">
        <f>NRG_EHG_E!R35+NRG_CM_E!R35+NRG_OIL_NG_E!R35+NRG_PF_E!R35+NRG_CO_E!R35+NRG_BKBPB_E!R35+NRG_GW_E!R35+NRG_BF_E!R35+NRG_PR_E!R35+NRG_NI_E!R35+NRG_CL_E!R35+NRG_LNG_E!R35+NRG_BIOG_E!R35+NRG_GTL_E!R35+NRG_CPP_E!R35+NRG_NSP_E!R35</f>
        <v>0</v>
      </c>
      <c r="S35" s="10">
        <f>NRG_EHG_E!S35+NRG_CM_E!S35+NRG_OIL_NG_E!S35+NRG_PF_E!S35+NRG_CO_E!S35+NRG_BKBPB_E!S35+NRG_GW_E!S35+NRG_BF_E!S35+NRG_PR_E!S35+NRG_NI_E!S35+NRG_CL_E!S35+NRG_LNG_E!S35+NRG_BIOG_E!S35+NRG_GTL_E!S35+NRG_CPP_E!S35+NRG_NSP_E!S35</f>
        <v>0</v>
      </c>
      <c r="T35" s="10">
        <f>NRG_EHG_E!T35+NRG_CM_E!T35+NRG_OIL_NG_E!T35+NRG_PF_E!T35+NRG_CO_E!T35+NRG_BKBPB_E!T35+NRG_GW_E!T35+NRG_BF_E!T35+NRG_PR_E!T35+NRG_NI_E!T35+NRG_CL_E!T35+NRG_LNG_E!T35+NRG_BIOG_E!T35+NRG_GTL_E!T35+NRG_CPP_E!T35+NRG_NSP_E!T35</f>
        <v>0</v>
      </c>
      <c r="U35" s="10">
        <f>NRG_EHG_E!U35+NRG_CM_E!U35+NRG_OIL_NG_E!U35+NRG_PF_E!U35+NRG_CO_E!U35+NRG_BKBPB_E!U35+NRG_GW_E!U35+NRG_BF_E!U35+NRG_PR_E!U35+NRG_NI_E!U35+NRG_CL_E!U35+NRG_LNG_E!U35+NRG_BIOG_E!U35+NRG_GTL_E!U35+NRG_CPP_E!U35+NRG_NSP_E!U35</f>
        <v>0</v>
      </c>
      <c r="V35" s="10">
        <f>NRG_EHG_E!V35+NRG_CM_E!V35+NRG_OIL_NG_E!V35+NRG_PF_E!V35+NRG_CO_E!V35+NRG_BKBPB_E!V35+NRG_GW_E!V35+NRG_BF_E!V35+NRG_PR_E!V35+NRG_NI_E!V35+NRG_CL_E!V35+NRG_LNG_E!V35+NRG_BIOG_E!V35+NRG_GTL_E!V35+NRG_CPP_E!V35+NRG_NSP_E!V35</f>
        <v>0</v>
      </c>
      <c r="W35" s="10">
        <f>NRG_EHG_E!W35+NRG_CM_E!W35+NRG_OIL_NG_E!W35+NRG_PF_E!W35+NRG_CO_E!W35+NRG_BKBPB_E!W35+NRG_GW_E!W35+NRG_BF_E!W35+NRG_PR_E!W35+NRG_NI_E!W35+NRG_CL_E!W35+NRG_LNG_E!W35+NRG_BIOG_E!W35+NRG_GTL_E!W35+NRG_CPP_E!W35+NRG_NSP_E!W35</f>
        <v>0</v>
      </c>
      <c r="X35" s="10">
        <f>NRG_EHG_E!X35+NRG_CM_E!X35+NRG_OIL_NG_E!X35+NRG_PF_E!X35+NRG_CO_E!X35+NRG_BKBPB_E!X35+NRG_GW_E!X35+NRG_BF_E!X35+NRG_PR_E!X35+NRG_NI_E!X35+NRG_CL_E!X35+NRG_LNG_E!X35+NRG_BIOG_E!X35+NRG_GTL_E!X35+NRG_CPP_E!X35+NRG_NSP_E!X35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NRG_EHG_E!C36+NRG_CM_E!C36+NRG_OIL_NG_E!C36+NRG_PF_E!C36+NRG_CO_E!C36+NRG_BKBPB_E!C36+NRG_GW_E!C36+NRG_BF_E!C36+NRG_PR_E!C36+NRG_NI_E!C36+NRG_CL_E!C36+NRG_LNG_E!C36+NRG_BIOG_E!C36+NRG_GTL_E!C36+NRG_CPP_E!C36+NRG_NSP_E!C36</f>
        <v>0</v>
      </c>
      <c r="D36" s="10">
        <f>NRG_EHG_E!D36+NRG_CM_E!D36+NRG_OIL_NG_E!D36+NRG_PF_E!D36+NRG_CO_E!D36+NRG_BKBPB_E!D36+NRG_GW_E!D36+NRG_BF_E!D36+NRG_PR_E!D36+NRG_NI_E!D36+NRG_CL_E!D36+NRG_LNG_E!D36+NRG_BIOG_E!D36+NRG_GTL_E!D36+NRG_CPP_E!D36+NRG_NSP_E!D36</f>
        <v>5.6487532244196039</v>
      </c>
      <c r="E36" s="10">
        <f>NRG_EHG_E!E36+NRG_CM_E!E36+NRG_OIL_NG_E!E36+NRG_PF_E!E36+NRG_CO_E!E36+NRG_BKBPB_E!E36+NRG_GW_E!E36+NRG_BF_E!E36+NRG_PR_E!E36+NRG_NI_E!E36+NRG_CL_E!E36+NRG_LNG_E!E36+NRG_BIOG_E!E36+NRG_GTL_E!E36+NRG_CPP_E!E36+NRG_NSP_E!E36</f>
        <v>4.519002579535683</v>
      </c>
      <c r="F36" s="10">
        <f>NRG_EHG_E!F36+NRG_CM_E!F36+NRG_OIL_NG_E!F36+NRG_PF_E!F36+NRG_CO_E!F36+NRG_BKBPB_E!F36+NRG_GW_E!F36+NRG_BF_E!F36+NRG_PR_E!F36+NRG_NI_E!F36+NRG_CL_E!F36+NRG_LNG_E!F36+NRG_BIOG_E!F36+NRG_GTL_E!F36+NRG_CPP_E!F36+NRG_NSP_E!F36</f>
        <v>0</v>
      </c>
      <c r="G36" s="10">
        <f>NRG_EHG_E!G36+NRG_CM_E!G36+NRG_OIL_NG_E!G36+NRG_PF_E!G36+NRG_CO_E!G36+NRG_BKBPB_E!G36+NRG_GW_E!G36+NRG_BF_E!G36+NRG_PR_E!G36+NRG_NI_E!G36+NRG_CL_E!G36+NRG_LNG_E!G36+NRG_BIOG_E!G36+NRG_GTL_E!G36+NRG_CPP_E!G36+NRG_NSP_E!G36</f>
        <v>0</v>
      </c>
      <c r="H36" s="10">
        <f>NRG_EHG_E!H36+NRG_CM_E!H36+NRG_OIL_NG_E!H36+NRG_PF_E!H36+NRG_CO_E!H36+NRG_BKBPB_E!H36+NRG_GW_E!H36+NRG_BF_E!H36+NRG_PR_E!H36+NRG_NI_E!H36+NRG_CL_E!H36+NRG_LNG_E!H36+NRG_BIOG_E!H36+NRG_GTL_E!H36+NRG_CPP_E!H36+NRG_NSP_E!H36</f>
        <v>0</v>
      </c>
      <c r="I36" s="10">
        <f>NRG_EHG_E!I36+NRG_CM_E!I36+NRG_OIL_NG_E!I36+NRG_PF_E!I36+NRG_CO_E!I36+NRG_BKBPB_E!I36+NRG_GW_E!I36+NRG_BF_E!I36+NRG_PR_E!I36+NRG_NI_E!I36+NRG_CL_E!I36+NRG_LNG_E!I36+NRG_BIOG_E!I36+NRG_GTL_E!I36+NRG_CPP_E!I36+NRG_NSP_E!I36</f>
        <v>0</v>
      </c>
      <c r="J36" s="10">
        <f>NRG_EHG_E!J36+NRG_CM_E!J36+NRG_OIL_NG_E!J36+NRG_PF_E!J36+NRG_CO_E!J36+NRG_BKBPB_E!J36+NRG_GW_E!J36+NRG_BF_E!J36+NRG_PR_E!J36+NRG_NI_E!J36+NRG_CL_E!J36+NRG_LNG_E!J36+NRG_BIOG_E!J36+NRG_GTL_E!J36+NRG_CPP_E!J36+NRG_NSP_E!J36</f>
        <v>0</v>
      </c>
      <c r="K36" s="10">
        <f>NRG_EHG_E!K36+NRG_CM_E!K36+NRG_OIL_NG_E!K36+NRG_PF_E!K36+NRG_CO_E!K36+NRG_BKBPB_E!K36+NRG_GW_E!K36+NRG_BF_E!K36+NRG_PR_E!K36+NRG_NI_E!K36+NRG_CL_E!K36+NRG_LNG_E!K36+NRG_BIOG_E!K36+NRG_GTL_E!K36+NRG_CPP_E!K36+NRG_NSP_E!K36</f>
        <v>43.688907996560623</v>
      </c>
      <c r="L36" s="10">
        <f>NRG_EHG_E!L36+NRG_CM_E!L36+NRG_OIL_NG_E!L36+NRG_PF_E!L36+NRG_CO_E!L36+NRG_BKBPB_E!L36+NRG_GW_E!L36+NRG_BF_E!L36+NRG_PR_E!L36+NRG_NI_E!L36+NRG_CL_E!L36+NRG_LNG_E!L36+NRG_BIOG_E!L36+NRG_GTL_E!L36+NRG_CPP_E!L36+NRG_NSP_E!L36</f>
        <v>41.395528804815129</v>
      </c>
      <c r="M36" s="10">
        <f>NRG_EHG_E!M36+NRG_CM_E!M36+NRG_OIL_NG_E!M36+NRG_PF_E!M36+NRG_CO_E!M36+NRG_BKBPB_E!M36+NRG_GW_E!M36+NRG_BF_E!M36+NRG_PR_E!M36+NRG_NI_E!M36+NRG_CL_E!M36+NRG_LNG_E!M36+NRG_BIOG_E!M36+NRG_GTL_E!M36+NRG_CPP_E!M36+NRG_NSP_E!M36</f>
        <v>45.98830610490112</v>
      </c>
      <c r="N36" s="10">
        <f>NRG_EHG_E!N36+NRG_CM_E!N36+NRG_OIL_NG_E!N36+NRG_PF_E!N36+NRG_CO_E!N36+NRG_BKBPB_E!N36+NRG_GW_E!N36+NRG_BF_E!N36+NRG_PR_E!N36+NRG_NI_E!N36+NRG_CL_E!N36+NRG_LNG_E!N36+NRG_BIOG_E!N36+NRG_GTL_E!N36+NRG_CPP_E!N36+NRG_NSP_E!N36</f>
        <v>47.138091143594153</v>
      </c>
      <c r="O36" s="10">
        <f>NRG_EHG_E!O36+NRG_CM_E!O36+NRG_OIL_NG_E!O36+NRG_PF_E!O36+NRG_CO_E!O36+NRG_BKBPB_E!O36+NRG_GW_E!O36+NRG_BF_E!O36+NRG_PR_E!O36+NRG_NI_E!O36+NRG_CL_E!O36+NRG_LNG_E!O36+NRG_BIOG_E!O36+NRG_GTL_E!O36+NRG_CPP_E!O36+NRG_NSP_E!O36</f>
        <v>55.185984522785887</v>
      </c>
      <c r="P36" s="10">
        <f>NRG_EHG_E!P36+NRG_CM_E!P36+NRG_OIL_NG_E!P36+NRG_PF_E!P36+NRG_CO_E!P36+NRG_BKBPB_E!P36+NRG_GW_E!P36+NRG_BF_E!P36+NRG_PR_E!P36+NRG_NI_E!P36+NRG_CL_E!P36+NRG_LNG_E!P36+NRG_BIOG_E!P36+NRG_GTL_E!P36+NRG_CPP_E!P36+NRG_NSP_E!P36</f>
        <v>45.98830610490112</v>
      </c>
      <c r="Q36" s="10">
        <f>NRG_EHG_E!Q36+NRG_CM_E!Q36+NRG_OIL_NG_E!Q36+NRG_PF_E!Q36+NRG_CO_E!Q36+NRG_BKBPB_E!Q36+NRG_GW_E!Q36+NRG_BF_E!Q36+NRG_PR_E!Q36+NRG_NI_E!Q36+NRG_CL_E!Q36+NRG_LNG_E!Q36+NRG_BIOG_E!Q36+NRG_GTL_E!Q36+NRG_CPP_E!Q36+NRG_NSP_E!Q36</f>
        <v>48.287790197764402</v>
      </c>
      <c r="R36" s="10">
        <f>NRG_EHG_E!R36+NRG_CM_E!R36+NRG_OIL_NG_E!R36+NRG_PF_E!R36+NRG_CO_E!R36+NRG_BKBPB_E!R36+NRG_GW_E!R36+NRG_BF_E!R36+NRG_PR_E!R36+NRG_NI_E!R36+NRG_CL_E!R36+NRG_LNG_E!R36+NRG_BIOG_E!R36+NRG_GTL_E!R36+NRG_CPP_E!R36+NRG_NSP_E!R36</f>
        <v>50.587188306104892</v>
      </c>
      <c r="S36" s="10">
        <f>NRG_EHG_E!S36+NRG_CM_E!S36+NRG_OIL_NG_E!S36+NRG_PF_E!S36+NRG_CO_E!S36+NRG_BKBPB_E!S36+NRG_GW_E!S36+NRG_BF_E!S36+NRG_PR_E!S36+NRG_NI_E!S36+NRG_CL_E!S36+NRG_LNG_E!S36+NRG_BIOG_E!S36+NRG_GTL_E!S36+NRG_CPP_E!S36+NRG_NSP_E!S36</f>
        <v>45.98830610490112</v>
      </c>
      <c r="T36" s="10">
        <f>NRG_EHG_E!T36+NRG_CM_E!T36+NRG_OIL_NG_E!T36+NRG_PF_E!T36+NRG_CO_E!T36+NRG_BKBPB_E!T36+NRG_GW_E!T36+NRG_BF_E!T36+NRG_PR_E!T36+NRG_NI_E!T36+NRG_CL_E!T36+NRG_LNG_E!T36+NRG_BIOG_E!T36+NRG_GTL_E!T36+NRG_CPP_E!T36+NRG_NSP_E!T36</f>
        <v>47.299570077386072</v>
      </c>
      <c r="U36" s="10">
        <f>NRG_EHG_E!U36+NRG_CM_E!U36+NRG_OIL_NG_E!U36+NRG_PF_E!U36+NRG_CO_E!U36+NRG_BKBPB_E!U36+NRG_GW_E!U36+NRG_BF_E!U36+NRG_PR_E!U36+NRG_NI_E!U36+NRG_CL_E!U36+NRG_LNG_E!U36+NRG_BIOG_E!U36+NRG_GTL_E!U36+NRG_CPP_E!U36+NRG_NSP_E!U36</f>
        <v>47.212123817712808</v>
      </c>
      <c r="V36" s="10">
        <f>NRG_EHG_E!V36+NRG_CM_E!V36+NRG_OIL_NG_E!V36+NRG_PF_E!V36+NRG_CO_E!V36+NRG_BKBPB_E!V36+NRG_GW_E!V36+NRG_BF_E!V36+NRG_PR_E!V36+NRG_NI_E!V36+NRG_CL_E!V36+NRG_LNG_E!V36+NRG_BIOG_E!V36+NRG_GTL_E!V36+NRG_CPP_E!V36+NRG_NSP_E!V36</f>
        <v>47.575580395528803</v>
      </c>
      <c r="W36" s="10">
        <f>NRG_EHG_E!W36+NRG_CM_E!W36+NRG_OIL_NG_E!W36+NRG_PF_E!W36+NRG_CO_E!W36+NRG_BKBPB_E!W36+NRG_GW_E!W36+NRG_BF_E!W36+NRG_PR_E!W36+NRG_NI_E!W36+NRG_CL_E!W36+NRG_LNG_E!W36+NRG_BIOG_E!W36+NRG_GTL_E!W36+NRG_CPP_E!W36+NRG_NSP_E!W36</f>
        <v>46.031040412725709</v>
      </c>
      <c r="X36" s="10">
        <f>NRG_EHG_E!X36+NRG_CM_E!X36+NRG_OIL_NG_E!X36+NRG_PF_E!X36+NRG_CO_E!X36+NRG_BKBPB_E!X36+NRG_GW_E!X36+NRG_BF_E!X36+NRG_PR_E!X36+NRG_NI_E!X36+NRG_CL_E!X36+NRG_LNG_E!X36+NRG_BIOG_E!X36+NRG_GTL_E!X36+NRG_CPP_E!X36+NRG_NSP_E!X36</f>
        <v>43.126827171109198</v>
      </c>
    </row>
    <row r="37" spans="1:24" ht="11.25" customHeight="1" x14ac:dyDescent="0.2">
      <c r="A37" s="41" t="s">
        <v>61</v>
      </c>
      <c r="B37" s="9" t="s">
        <v>62</v>
      </c>
      <c r="C37" s="10">
        <f>NRG_EHG_E!C37+NRG_CM_E!C37+NRG_OIL_NG_E!C37+NRG_PF_E!C37+NRG_CO_E!C37+NRG_BKBPB_E!C37+NRG_GW_E!C37+NRG_BF_E!C37+NRG_PR_E!C37+NRG_NI_E!C37+NRG_CL_E!C37+NRG_LNG_E!C37+NRG_BIOG_E!C37+NRG_GTL_E!C37+NRG_CPP_E!C37+NRG_NSP_E!C37</f>
        <v>2.116165090283749</v>
      </c>
      <c r="D37" s="10">
        <f>NRG_EHG_E!D37+NRG_CM_E!D37+NRG_OIL_NG_E!D37+NRG_PF_E!D37+NRG_CO_E!D37+NRG_BKBPB_E!D37+NRG_GW_E!D37+NRG_BF_E!D37+NRG_PR_E!D37+NRG_NI_E!D37+NRG_CL_E!D37+NRG_LNG_E!D37+NRG_BIOG_E!D37+NRG_GTL_E!D37+NRG_CPP_E!D37+NRG_NSP_E!D37</f>
        <v>1.058125537403267</v>
      </c>
      <c r="E37" s="10">
        <f>NRG_EHG_E!E37+NRG_CM_E!E37+NRG_OIL_NG_E!E37+NRG_PF_E!E37+NRG_CO_E!E37+NRG_BKBPB_E!E37+NRG_GW_E!E37+NRG_BF_E!E37+NRG_PR_E!E37+NRG_NI_E!E37+NRG_CL_E!E37+NRG_LNG_E!E37+NRG_BIOG_E!E37+NRG_GTL_E!E37+NRG_CPP_E!E37+NRG_NSP_E!E37</f>
        <v>1.058125537403267</v>
      </c>
      <c r="F37" s="10">
        <f>NRG_EHG_E!F37+NRG_CM_E!F37+NRG_OIL_NG_E!F37+NRG_PF_E!F37+NRG_CO_E!F37+NRG_BKBPB_E!F37+NRG_GW_E!F37+NRG_BF_E!F37+NRG_PR_E!F37+NRG_NI_E!F37+NRG_CL_E!F37+NRG_LNG_E!F37+NRG_BIOG_E!F37+NRG_GTL_E!F37+NRG_CPP_E!F37+NRG_NSP_E!F37</f>
        <v>1.058125537403267</v>
      </c>
      <c r="G37" s="10">
        <f>NRG_EHG_E!G37+NRG_CM_E!G37+NRG_OIL_NG_E!G37+NRG_PF_E!G37+NRG_CO_E!G37+NRG_BKBPB_E!G37+NRG_GW_E!G37+NRG_BF_E!G37+NRG_PR_E!G37+NRG_NI_E!G37+NRG_CL_E!G37+NRG_LNG_E!G37+NRG_BIOG_E!G37+NRG_GTL_E!G37+NRG_CPP_E!G37+NRG_NSP_E!G37</f>
        <v>6.3484952708512461</v>
      </c>
      <c r="H37" s="10">
        <f>NRG_EHG_E!H37+NRG_CM_E!H37+NRG_OIL_NG_E!H37+NRG_PF_E!H37+NRG_CO_E!H37+NRG_BKBPB_E!H37+NRG_GW_E!H37+NRG_BF_E!H37+NRG_PR_E!H37+NRG_NI_E!H37+NRG_CL_E!H37+NRG_LNG_E!H37+NRG_BIOG_E!H37+NRG_GTL_E!H37+NRG_CPP_E!H37+NRG_NSP_E!H37</f>
        <v>4.1580395528804814</v>
      </c>
      <c r="I37" s="10">
        <f>NRG_EHG_E!I37+NRG_CM_E!I37+NRG_OIL_NG_E!I37+NRG_PF_E!I37+NRG_CO_E!I37+NRG_BKBPB_E!I37+NRG_GW_E!I37+NRG_BF_E!I37+NRG_PR_E!I37+NRG_NI_E!I37+NRG_CL_E!I37+NRG_LNG_E!I37+NRG_BIOG_E!I37+NRG_GTL_E!I37+NRG_CPP_E!I37+NRG_NSP_E!I37</f>
        <v>3.1184866723989679</v>
      </c>
      <c r="J37" s="10">
        <f>NRG_EHG_E!J37+NRG_CM_E!J37+NRG_OIL_NG_E!J37+NRG_PF_E!J37+NRG_CO_E!J37+NRG_BKBPB_E!J37+NRG_GW_E!J37+NRG_BF_E!J37+NRG_PR_E!J37+NRG_NI_E!J37+NRG_CL_E!J37+NRG_LNG_E!J37+NRG_BIOG_E!J37+NRG_GTL_E!J37+NRG_CPP_E!J37+NRG_NSP_E!J37</f>
        <v>0</v>
      </c>
      <c r="K37" s="10">
        <f>NRG_EHG_E!K37+NRG_CM_E!K37+NRG_OIL_NG_E!K37+NRG_PF_E!K37+NRG_CO_E!K37+NRG_BKBPB_E!K37+NRG_GW_E!K37+NRG_BF_E!K37+NRG_PR_E!K37+NRG_NI_E!K37+NRG_CL_E!K37+NRG_LNG_E!K37+NRG_BIOG_E!K37+NRG_GTL_E!K37+NRG_CPP_E!K37+NRG_NSP_E!K37</f>
        <v>1.0424763542562341</v>
      </c>
      <c r="L37" s="10">
        <f>NRG_EHG_E!L37+NRG_CM_E!L37+NRG_OIL_NG_E!L37+NRG_PF_E!L37+NRG_CO_E!L37+NRG_BKBPB_E!L37+NRG_GW_E!L37+NRG_BF_E!L37+NRG_PR_E!L37+NRG_NI_E!L37+NRG_CL_E!L37+NRG_LNG_E!L37+NRG_BIOG_E!L37+NRG_GTL_E!L37+NRG_CPP_E!L37+NRG_NSP_E!L37</f>
        <v>5.1950988822012034</v>
      </c>
      <c r="M37" s="10">
        <f>NRG_EHG_E!M37+NRG_CM_E!M37+NRG_OIL_NG_E!M37+NRG_PF_E!M37+NRG_CO_E!M37+NRG_BKBPB_E!M37+NRG_GW_E!M37+NRG_BF_E!M37+NRG_PR_E!M37+NRG_NI_E!M37+NRG_CL_E!M37+NRG_LNG_E!M37+NRG_BIOG_E!M37+NRG_GTL_E!M37+NRG_CPP_E!M37+NRG_NSP_E!M37</f>
        <v>1.0392089423903701</v>
      </c>
      <c r="N37" s="10">
        <f>NRG_EHG_E!N37+NRG_CM_E!N37+NRG_OIL_NG_E!N37+NRG_PF_E!N37+NRG_CO_E!N37+NRG_BKBPB_E!N37+NRG_GW_E!N37+NRG_BF_E!N37+NRG_PR_E!N37+NRG_NI_E!N37+NRG_CL_E!N37+NRG_LNG_E!N37+NRG_BIOG_E!N37+NRG_GTL_E!N37+NRG_CPP_E!N37+NRG_NSP_E!N37</f>
        <v>1.0392089423903701</v>
      </c>
      <c r="O37" s="10">
        <f>NRG_EHG_E!O37+NRG_CM_E!O37+NRG_OIL_NG_E!O37+NRG_PF_E!O37+NRG_CO_E!O37+NRG_BKBPB_E!O37+NRG_GW_E!O37+NRG_BF_E!O37+NRG_PR_E!O37+NRG_NI_E!O37+NRG_CL_E!O37+NRG_LNG_E!O37+NRG_BIOG_E!O37+NRG_GTL_E!O37+NRG_CPP_E!O37+NRG_NSP_E!O37</f>
        <v>1.0392089423903701</v>
      </c>
      <c r="P37" s="10">
        <f>NRG_EHG_E!P37+NRG_CM_E!P37+NRG_OIL_NG_E!P37+NRG_PF_E!P37+NRG_CO_E!P37+NRG_BKBPB_E!P37+NRG_GW_E!P37+NRG_BF_E!P37+NRG_PR_E!P37+NRG_NI_E!P37+NRG_CL_E!P37+NRG_LNG_E!P37+NRG_BIOG_E!P37+NRG_GTL_E!P37+NRG_CPP_E!P37+NRG_NSP_E!P37</f>
        <v>3.1176268271711089</v>
      </c>
      <c r="Q37" s="10">
        <f>NRG_EHG_E!Q37+NRG_CM_E!Q37+NRG_OIL_NG_E!Q37+NRG_PF_E!Q37+NRG_CO_E!Q37+NRG_BKBPB_E!Q37+NRG_GW_E!Q37+NRG_BF_E!Q37+NRG_PR_E!Q37+NRG_NI_E!Q37+NRG_CL_E!Q37+NRG_LNG_E!Q37+NRG_BIOG_E!Q37+NRG_GTL_E!Q37+NRG_CPP_E!Q37+NRG_NSP_E!Q37</f>
        <v>17.666723989681859</v>
      </c>
      <c r="R37" s="10">
        <f>NRG_EHG_E!R37+NRG_CM_E!R37+NRG_OIL_NG_E!R37+NRG_PF_E!R37+NRG_CO_E!R37+NRG_BKBPB_E!R37+NRG_GW_E!R37+NRG_BF_E!R37+NRG_PR_E!R37+NRG_NI_E!R37+NRG_CL_E!R37+NRG_LNG_E!R37+NRG_BIOG_E!R37+NRG_GTL_E!R37+NRG_CPP_E!R37+NRG_NSP_E!R37</f>
        <v>12.470593293207219</v>
      </c>
      <c r="S37" s="10">
        <f>NRG_EHG_E!S37+NRG_CM_E!S37+NRG_OIL_NG_E!S37+NRG_PF_E!S37+NRG_CO_E!S37+NRG_BKBPB_E!S37+NRG_GW_E!S37+NRG_BF_E!S37+NRG_PR_E!S37+NRG_NI_E!S37+NRG_CL_E!S37+NRG_LNG_E!S37+NRG_BIOG_E!S37+NRG_GTL_E!S37+NRG_CPP_E!S37+NRG_NSP_E!S37</f>
        <v>2.0784178847807389</v>
      </c>
      <c r="T37" s="10">
        <f>NRG_EHG_E!T37+NRG_CM_E!T37+NRG_OIL_NG_E!T37+NRG_PF_E!T37+NRG_CO_E!T37+NRG_BKBPB_E!T37+NRG_GW_E!T37+NRG_BF_E!T37+NRG_PR_E!T37+NRG_NI_E!T37+NRG_CL_E!T37+NRG_LNG_E!T37+NRG_BIOG_E!T37+NRG_GTL_E!T37+NRG_CPP_E!T37+NRG_NSP_E!T37</f>
        <v>0.12682717110920033</v>
      </c>
      <c r="U37" s="10">
        <f>NRG_EHG_E!U37+NRG_CM_E!U37+NRG_OIL_NG_E!U37+NRG_PF_E!U37+NRG_CO_E!U37+NRG_BKBPB_E!U37+NRG_GW_E!U37+NRG_BF_E!U37+NRG_PR_E!U37+NRG_NI_E!U37+NRG_CL_E!U37+NRG_LNG_E!U37+NRG_BIOG_E!U37+NRG_GTL_E!U37+NRG_CPP_E!U37+NRG_NSP_E!U37</f>
        <v>0.90859845227858982</v>
      </c>
      <c r="V37" s="10">
        <f>NRG_EHG_E!V37+NRG_CM_E!V37+NRG_OIL_NG_E!V37+NRG_PF_E!V37+NRG_CO_E!V37+NRG_BKBPB_E!V37+NRG_GW_E!V37+NRG_BF_E!V37+NRG_PR_E!V37+NRG_NI_E!V37+NRG_CL_E!V37+NRG_LNG_E!V37+NRG_BIOG_E!V37+NRG_GTL_E!V37+NRG_CPP_E!V37+NRG_NSP_E!V37</f>
        <v>0.12897678417884778</v>
      </c>
      <c r="W37" s="10">
        <f>NRG_EHG_E!W37+NRG_CM_E!W37+NRG_OIL_NG_E!W37+NRG_PF_E!W37+NRG_CO_E!W37+NRG_BKBPB_E!W37+NRG_GW_E!W37+NRG_BF_E!W37+NRG_PR_E!W37+NRG_NI_E!W37+NRG_CL_E!W37+NRG_LNG_E!W37+NRG_BIOG_E!W37+NRG_GTL_E!W37+NRG_CPP_E!W37+NRG_NSP_E!W37</f>
        <v>0.13104041272570938</v>
      </c>
      <c r="X37" s="10">
        <f>NRG_EHG_E!X37+NRG_CM_E!X37+NRG_OIL_NG_E!X37+NRG_PF_E!X37+NRG_CO_E!X37+NRG_BKBPB_E!X37+NRG_GW_E!X37+NRG_BF_E!X37+NRG_PR_E!X37+NRG_NI_E!X37+NRG_CL_E!X37+NRG_LNG_E!X37+NRG_BIOG_E!X37+NRG_GTL_E!X37+NRG_CPP_E!X37+NRG_NSP_E!X37</f>
        <v>3.0542562338779011</v>
      </c>
    </row>
    <row r="38" spans="1:24" ht="11.25" customHeight="1" x14ac:dyDescent="0.2">
      <c r="A38" s="41" t="s">
        <v>63</v>
      </c>
      <c r="B38" s="9" t="s">
        <v>64</v>
      </c>
      <c r="C38" s="10">
        <f>NRG_EHG_E!C38+NRG_CM_E!C38+NRG_OIL_NG_E!C38+NRG_PF_E!C38+NRG_CO_E!C38+NRG_BKBPB_E!C38+NRG_GW_E!C38+NRG_BF_E!C38+NRG_PR_E!C38+NRG_NI_E!C38+NRG_CL_E!C38+NRG_LNG_E!C38+NRG_BIOG_E!C38+NRG_GTL_E!C38+NRG_CPP_E!C38+NRG_NSP_E!C38</f>
        <v>0</v>
      </c>
      <c r="D38" s="10">
        <f>NRG_EHG_E!D38+NRG_CM_E!D38+NRG_OIL_NG_E!D38+NRG_PF_E!D38+NRG_CO_E!D38+NRG_BKBPB_E!D38+NRG_GW_E!D38+NRG_BF_E!D38+NRG_PR_E!D38+NRG_NI_E!D38+NRG_CL_E!D38+NRG_LNG_E!D38+NRG_BIOG_E!D38+NRG_GTL_E!D38+NRG_CPP_E!D38+NRG_NSP_E!D38</f>
        <v>0</v>
      </c>
      <c r="E38" s="10">
        <f>NRG_EHG_E!E38+NRG_CM_E!E38+NRG_OIL_NG_E!E38+NRG_PF_E!E38+NRG_CO_E!E38+NRG_BKBPB_E!E38+NRG_GW_E!E38+NRG_BF_E!E38+NRG_PR_E!E38+NRG_NI_E!E38+NRG_CL_E!E38+NRG_LNG_E!E38+NRG_BIOG_E!E38+NRG_GTL_E!E38+NRG_CPP_E!E38+NRG_NSP_E!E38</f>
        <v>0</v>
      </c>
      <c r="F38" s="10">
        <f>NRG_EHG_E!F38+NRG_CM_E!F38+NRG_OIL_NG_E!F38+NRG_PF_E!F38+NRG_CO_E!F38+NRG_BKBPB_E!F38+NRG_GW_E!F38+NRG_BF_E!F38+NRG_PR_E!F38+NRG_NI_E!F38+NRG_CL_E!F38+NRG_LNG_E!F38+NRG_BIOG_E!F38+NRG_GTL_E!F38+NRG_CPP_E!F38+NRG_NSP_E!F38</f>
        <v>0</v>
      </c>
      <c r="G38" s="10">
        <f>NRG_EHG_E!G38+NRG_CM_E!G38+NRG_OIL_NG_E!G38+NRG_PF_E!G38+NRG_CO_E!G38+NRG_BKBPB_E!G38+NRG_GW_E!G38+NRG_BF_E!G38+NRG_PR_E!G38+NRG_NI_E!G38+NRG_CL_E!G38+NRG_LNG_E!G38+NRG_BIOG_E!G38+NRG_GTL_E!G38+NRG_CPP_E!G38+NRG_NSP_E!G38</f>
        <v>0</v>
      </c>
      <c r="H38" s="10">
        <f>NRG_EHG_E!H38+NRG_CM_E!H38+NRG_OIL_NG_E!H38+NRG_PF_E!H38+NRG_CO_E!H38+NRG_BKBPB_E!H38+NRG_GW_E!H38+NRG_BF_E!H38+NRG_PR_E!H38+NRG_NI_E!H38+NRG_CL_E!H38+NRG_LNG_E!H38+NRG_BIOG_E!H38+NRG_GTL_E!H38+NRG_CPP_E!H38+NRG_NSP_E!H38</f>
        <v>0</v>
      </c>
      <c r="I38" s="10">
        <f>NRG_EHG_E!I38+NRG_CM_E!I38+NRG_OIL_NG_E!I38+NRG_PF_E!I38+NRG_CO_E!I38+NRG_BKBPB_E!I38+NRG_GW_E!I38+NRG_BF_E!I38+NRG_PR_E!I38+NRG_NI_E!I38+NRG_CL_E!I38+NRG_LNG_E!I38+NRG_BIOG_E!I38+NRG_GTL_E!I38+NRG_CPP_E!I38+NRG_NSP_E!I38</f>
        <v>0</v>
      </c>
      <c r="J38" s="10">
        <f>NRG_EHG_E!J38+NRG_CM_E!J38+NRG_OIL_NG_E!J38+NRG_PF_E!J38+NRG_CO_E!J38+NRG_BKBPB_E!J38+NRG_GW_E!J38+NRG_BF_E!J38+NRG_PR_E!J38+NRG_NI_E!J38+NRG_CL_E!J38+NRG_LNG_E!J38+NRG_BIOG_E!J38+NRG_GTL_E!J38+NRG_CPP_E!J38+NRG_NSP_E!J38</f>
        <v>0</v>
      </c>
      <c r="K38" s="10">
        <f>NRG_EHG_E!K38+NRG_CM_E!K38+NRG_OIL_NG_E!K38+NRG_PF_E!K38+NRG_CO_E!K38+NRG_BKBPB_E!K38+NRG_GW_E!K38+NRG_BF_E!K38+NRG_PR_E!K38+NRG_NI_E!K38+NRG_CL_E!K38+NRG_LNG_E!K38+NRG_BIOG_E!K38+NRG_GTL_E!K38+NRG_CPP_E!K38+NRG_NSP_E!K38</f>
        <v>0</v>
      </c>
      <c r="L38" s="10">
        <f>NRG_EHG_E!L38+NRG_CM_E!L38+NRG_OIL_NG_E!L38+NRG_PF_E!L38+NRG_CO_E!L38+NRG_BKBPB_E!L38+NRG_GW_E!L38+NRG_BF_E!L38+NRG_PR_E!L38+NRG_NI_E!L38+NRG_CL_E!L38+NRG_LNG_E!L38+NRG_BIOG_E!L38+NRG_GTL_E!L38+NRG_CPP_E!L38+NRG_NSP_E!L38</f>
        <v>0</v>
      </c>
      <c r="M38" s="10">
        <f>NRG_EHG_E!M38+NRG_CM_E!M38+NRG_OIL_NG_E!M38+NRG_PF_E!M38+NRG_CO_E!M38+NRG_BKBPB_E!M38+NRG_GW_E!M38+NRG_BF_E!M38+NRG_PR_E!M38+NRG_NI_E!M38+NRG_CL_E!M38+NRG_LNG_E!M38+NRG_BIOG_E!M38+NRG_GTL_E!M38+NRG_CPP_E!M38+NRG_NSP_E!M38</f>
        <v>0</v>
      </c>
      <c r="N38" s="10">
        <f>NRG_EHG_E!N38+NRG_CM_E!N38+NRG_OIL_NG_E!N38+NRG_PF_E!N38+NRG_CO_E!N38+NRG_BKBPB_E!N38+NRG_GW_E!N38+NRG_BF_E!N38+NRG_PR_E!N38+NRG_NI_E!N38+NRG_CL_E!N38+NRG_LNG_E!N38+NRG_BIOG_E!N38+NRG_GTL_E!N38+NRG_CPP_E!N38+NRG_NSP_E!N38</f>
        <v>0</v>
      </c>
      <c r="O38" s="10">
        <f>NRG_EHG_E!O38+NRG_CM_E!O38+NRG_OIL_NG_E!O38+NRG_PF_E!O38+NRG_CO_E!O38+NRG_BKBPB_E!O38+NRG_GW_E!O38+NRG_BF_E!O38+NRG_PR_E!O38+NRG_NI_E!O38+NRG_CL_E!O38+NRG_LNG_E!O38+NRG_BIOG_E!O38+NRG_GTL_E!O38+NRG_CPP_E!O38+NRG_NSP_E!O38</f>
        <v>0</v>
      </c>
      <c r="P38" s="10">
        <f>NRG_EHG_E!P38+NRG_CM_E!P38+NRG_OIL_NG_E!P38+NRG_PF_E!P38+NRG_CO_E!P38+NRG_BKBPB_E!P38+NRG_GW_E!P38+NRG_BF_E!P38+NRG_PR_E!P38+NRG_NI_E!P38+NRG_CL_E!P38+NRG_LNG_E!P38+NRG_BIOG_E!P38+NRG_GTL_E!P38+NRG_CPP_E!P38+NRG_NSP_E!P38</f>
        <v>0</v>
      </c>
      <c r="Q38" s="10">
        <f>NRG_EHG_E!Q38+NRG_CM_E!Q38+NRG_OIL_NG_E!Q38+NRG_PF_E!Q38+NRG_CO_E!Q38+NRG_BKBPB_E!Q38+NRG_GW_E!Q38+NRG_BF_E!Q38+NRG_PR_E!Q38+NRG_NI_E!Q38+NRG_CL_E!Q38+NRG_LNG_E!Q38+NRG_BIOG_E!Q38+NRG_GTL_E!Q38+NRG_CPP_E!Q38+NRG_NSP_E!Q38</f>
        <v>0</v>
      </c>
      <c r="R38" s="10">
        <f>NRG_EHG_E!R38+NRG_CM_E!R38+NRG_OIL_NG_E!R38+NRG_PF_E!R38+NRG_CO_E!R38+NRG_BKBPB_E!R38+NRG_GW_E!R38+NRG_BF_E!R38+NRG_PR_E!R38+NRG_NI_E!R38+NRG_CL_E!R38+NRG_LNG_E!R38+NRG_BIOG_E!R38+NRG_GTL_E!R38+NRG_CPP_E!R38+NRG_NSP_E!R38</f>
        <v>0</v>
      </c>
      <c r="S38" s="10">
        <f>NRG_EHG_E!S38+NRG_CM_E!S38+NRG_OIL_NG_E!S38+NRG_PF_E!S38+NRG_CO_E!S38+NRG_BKBPB_E!S38+NRG_GW_E!S38+NRG_BF_E!S38+NRG_PR_E!S38+NRG_NI_E!S38+NRG_CL_E!S38+NRG_LNG_E!S38+NRG_BIOG_E!S38+NRG_GTL_E!S38+NRG_CPP_E!S38+NRG_NSP_E!S38</f>
        <v>0</v>
      </c>
      <c r="T38" s="10">
        <f>NRG_EHG_E!T38+NRG_CM_E!T38+NRG_OIL_NG_E!T38+NRG_PF_E!T38+NRG_CO_E!T38+NRG_BKBPB_E!T38+NRG_GW_E!T38+NRG_BF_E!T38+NRG_PR_E!T38+NRG_NI_E!T38+NRG_CL_E!T38+NRG_LNG_E!T38+NRG_BIOG_E!T38+NRG_GTL_E!T38+NRG_CPP_E!T38+NRG_NSP_E!T38</f>
        <v>0</v>
      </c>
      <c r="U38" s="10">
        <f>NRG_EHG_E!U38+NRG_CM_E!U38+NRG_OIL_NG_E!U38+NRG_PF_E!U38+NRG_CO_E!U38+NRG_BKBPB_E!U38+NRG_GW_E!U38+NRG_BF_E!U38+NRG_PR_E!U38+NRG_NI_E!U38+NRG_CL_E!U38+NRG_LNG_E!U38+NRG_BIOG_E!U38+NRG_GTL_E!U38+NRG_CPP_E!U38+NRG_NSP_E!U38</f>
        <v>0</v>
      </c>
      <c r="V38" s="10">
        <f>NRG_EHG_E!V38+NRG_CM_E!V38+NRG_OIL_NG_E!V38+NRG_PF_E!V38+NRG_CO_E!V38+NRG_BKBPB_E!V38+NRG_GW_E!V38+NRG_BF_E!V38+NRG_PR_E!V38+NRG_NI_E!V38+NRG_CL_E!V38+NRG_LNG_E!V38+NRG_BIOG_E!V38+NRG_GTL_E!V38+NRG_CPP_E!V38+NRG_NSP_E!V38</f>
        <v>0</v>
      </c>
      <c r="W38" s="10">
        <f>NRG_EHG_E!W38+NRG_CM_E!W38+NRG_OIL_NG_E!W38+NRG_PF_E!W38+NRG_CO_E!W38+NRG_BKBPB_E!W38+NRG_GW_E!W38+NRG_BF_E!W38+NRG_PR_E!W38+NRG_NI_E!W38+NRG_CL_E!W38+NRG_LNG_E!W38+NRG_BIOG_E!W38+NRG_GTL_E!W38+NRG_CPP_E!W38+NRG_NSP_E!W38</f>
        <v>0</v>
      </c>
      <c r="X38" s="10">
        <f>NRG_EHG_E!X38+NRG_CM_E!X38+NRG_OIL_NG_E!X38+NRG_PF_E!X38+NRG_CO_E!X38+NRG_BKBPB_E!X38+NRG_GW_E!X38+NRG_BF_E!X38+NRG_PR_E!X38+NRG_NI_E!X38+NRG_CL_E!X38+NRG_LNG_E!X38+NRG_BIOG_E!X38+NRG_GTL_E!X38+NRG_CPP_E!X38+NRG_NSP_E!X38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NRG_EHG_E!C39+NRG_CM_E!C39+NRG_OIL_NG_E!C39+NRG_PF_E!C39+NRG_CO_E!C39+NRG_BKBPB_E!C39+NRG_GW_E!C39+NRG_BF_E!C39+NRG_PR_E!C39+NRG_NI_E!C39+NRG_CL_E!C39+NRG_LNG_E!C39+NRG_BIOG_E!C39+NRG_GTL_E!C39+NRG_CPP_E!C39+NRG_NSP_E!C39</f>
        <v>0</v>
      </c>
      <c r="D39" s="10">
        <f>NRG_EHG_E!D39+NRG_CM_E!D39+NRG_OIL_NG_E!D39+NRG_PF_E!D39+NRG_CO_E!D39+NRG_BKBPB_E!D39+NRG_GW_E!D39+NRG_BF_E!D39+NRG_PR_E!D39+NRG_NI_E!D39+NRG_CL_E!D39+NRG_LNG_E!D39+NRG_BIOG_E!D39+NRG_GTL_E!D39+NRG_CPP_E!D39+NRG_NSP_E!D39</f>
        <v>0</v>
      </c>
      <c r="E39" s="10">
        <f>NRG_EHG_E!E39+NRG_CM_E!E39+NRG_OIL_NG_E!E39+NRG_PF_E!E39+NRG_CO_E!E39+NRG_BKBPB_E!E39+NRG_GW_E!E39+NRG_BF_E!E39+NRG_PR_E!E39+NRG_NI_E!E39+NRG_CL_E!E39+NRG_LNG_E!E39+NRG_BIOG_E!E39+NRG_GTL_E!E39+NRG_CPP_E!E39+NRG_NSP_E!E39</f>
        <v>0</v>
      </c>
      <c r="F39" s="10">
        <f>NRG_EHG_E!F39+NRG_CM_E!F39+NRG_OIL_NG_E!F39+NRG_PF_E!F39+NRG_CO_E!F39+NRG_BKBPB_E!F39+NRG_GW_E!F39+NRG_BF_E!F39+NRG_PR_E!F39+NRG_NI_E!F39+NRG_CL_E!F39+NRG_LNG_E!F39+NRG_BIOG_E!F39+NRG_GTL_E!F39+NRG_CPP_E!F39+NRG_NSP_E!F39</f>
        <v>0</v>
      </c>
      <c r="G39" s="10">
        <f>NRG_EHG_E!G39+NRG_CM_E!G39+NRG_OIL_NG_E!G39+NRG_PF_E!G39+NRG_CO_E!G39+NRG_BKBPB_E!G39+NRG_GW_E!G39+NRG_BF_E!G39+NRG_PR_E!G39+NRG_NI_E!G39+NRG_CL_E!G39+NRG_LNG_E!G39+NRG_BIOG_E!G39+NRG_GTL_E!G39+NRG_CPP_E!G39+NRG_NSP_E!G39</f>
        <v>0</v>
      </c>
      <c r="H39" s="10">
        <f>NRG_EHG_E!H39+NRG_CM_E!H39+NRG_OIL_NG_E!H39+NRG_PF_E!H39+NRG_CO_E!H39+NRG_BKBPB_E!H39+NRG_GW_E!H39+NRG_BF_E!H39+NRG_PR_E!H39+NRG_NI_E!H39+NRG_CL_E!H39+NRG_LNG_E!H39+NRG_BIOG_E!H39+NRG_GTL_E!H39+NRG_CPP_E!H39+NRG_NSP_E!H39</f>
        <v>0</v>
      </c>
      <c r="I39" s="10">
        <f>NRG_EHG_E!I39+NRG_CM_E!I39+NRG_OIL_NG_E!I39+NRG_PF_E!I39+NRG_CO_E!I39+NRG_BKBPB_E!I39+NRG_GW_E!I39+NRG_BF_E!I39+NRG_PR_E!I39+NRG_NI_E!I39+NRG_CL_E!I39+NRG_LNG_E!I39+NRG_BIOG_E!I39+NRG_GTL_E!I39+NRG_CPP_E!I39+NRG_NSP_E!I39</f>
        <v>0</v>
      </c>
      <c r="J39" s="10">
        <f>NRG_EHG_E!J39+NRG_CM_E!J39+NRG_OIL_NG_E!J39+NRG_PF_E!J39+NRG_CO_E!J39+NRG_BKBPB_E!J39+NRG_GW_E!J39+NRG_BF_E!J39+NRG_PR_E!J39+NRG_NI_E!J39+NRG_CL_E!J39+NRG_LNG_E!J39+NRG_BIOG_E!J39+NRG_GTL_E!J39+NRG_CPP_E!J39+NRG_NSP_E!J39</f>
        <v>0</v>
      </c>
      <c r="K39" s="10">
        <f>NRG_EHG_E!K39+NRG_CM_E!K39+NRG_OIL_NG_E!K39+NRG_PF_E!K39+NRG_CO_E!K39+NRG_BKBPB_E!K39+NRG_GW_E!K39+NRG_BF_E!K39+NRG_PR_E!K39+NRG_NI_E!K39+NRG_CL_E!K39+NRG_LNG_E!K39+NRG_BIOG_E!K39+NRG_GTL_E!K39+NRG_CPP_E!K39+NRG_NSP_E!K39</f>
        <v>0</v>
      </c>
      <c r="L39" s="10">
        <f>NRG_EHG_E!L39+NRG_CM_E!L39+NRG_OIL_NG_E!L39+NRG_PF_E!L39+NRG_CO_E!L39+NRG_BKBPB_E!L39+NRG_GW_E!L39+NRG_BF_E!L39+NRG_PR_E!L39+NRG_NI_E!L39+NRG_CL_E!L39+NRG_LNG_E!L39+NRG_BIOG_E!L39+NRG_GTL_E!L39+NRG_CPP_E!L39+NRG_NSP_E!L39</f>
        <v>0</v>
      </c>
      <c r="M39" s="10">
        <f>NRG_EHG_E!M39+NRG_CM_E!M39+NRG_OIL_NG_E!M39+NRG_PF_E!M39+NRG_CO_E!M39+NRG_BKBPB_E!M39+NRG_GW_E!M39+NRG_BF_E!M39+NRG_PR_E!M39+NRG_NI_E!M39+NRG_CL_E!M39+NRG_LNG_E!M39+NRG_BIOG_E!M39+NRG_GTL_E!M39+NRG_CPP_E!M39+NRG_NSP_E!M39</f>
        <v>0</v>
      </c>
      <c r="N39" s="10">
        <f>NRG_EHG_E!N39+NRG_CM_E!N39+NRG_OIL_NG_E!N39+NRG_PF_E!N39+NRG_CO_E!N39+NRG_BKBPB_E!N39+NRG_GW_E!N39+NRG_BF_E!N39+NRG_PR_E!N39+NRG_NI_E!N39+NRG_CL_E!N39+NRG_LNG_E!N39+NRG_BIOG_E!N39+NRG_GTL_E!N39+NRG_CPP_E!N39+NRG_NSP_E!N39</f>
        <v>0</v>
      </c>
      <c r="O39" s="10">
        <f>NRG_EHG_E!O39+NRG_CM_E!O39+NRG_OIL_NG_E!O39+NRG_PF_E!O39+NRG_CO_E!O39+NRG_BKBPB_E!O39+NRG_GW_E!O39+NRG_BF_E!O39+NRG_PR_E!O39+NRG_NI_E!O39+NRG_CL_E!O39+NRG_LNG_E!O39+NRG_BIOG_E!O39+NRG_GTL_E!O39+NRG_CPP_E!O39+NRG_NSP_E!O39</f>
        <v>0</v>
      </c>
      <c r="P39" s="10">
        <f>NRG_EHG_E!P39+NRG_CM_E!P39+NRG_OIL_NG_E!P39+NRG_PF_E!P39+NRG_CO_E!P39+NRG_BKBPB_E!P39+NRG_GW_E!P39+NRG_BF_E!P39+NRG_PR_E!P39+NRG_NI_E!P39+NRG_CL_E!P39+NRG_LNG_E!P39+NRG_BIOG_E!P39+NRG_GTL_E!P39+NRG_CPP_E!P39+NRG_NSP_E!P39</f>
        <v>0</v>
      </c>
      <c r="Q39" s="10">
        <f>NRG_EHG_E!Q39+NRG_CM_E!Q39+NRG_OIL_NG_E!Q39+NRG_PF_E!Q39+NRG_CO_E!Q39+NRG_BKBPB_E!Q39+NRG_GW_E!Q39+NRG_BF_E!Q39+NRG_PR_E!Q39+NRG_NI_E!Q39+NRG_CL_E!Q39+NRG_LNG_E!Q39+NRG_BIOG_E!Q39+NRG_GTL_E!Q39+NRG_CPP_E!Q39+NRG_NSP_E!Q39</f>
        <v>0</v>
      </c>
      <c r="R39" s="10">
        <f>NRG_EHG_E!R39+NRG_CM_E!R39+NRG_OIL_NG_E!R39+NRG_PF_E!R39+NRG_CO_E!R39+NRG_BKBPB_E!R39+NRG_GW_E!R39+NRG_BF_E!R39+NRG_PR_E!R39+NRG_NI_E!R39+NRG_CL_E!R39+NRG_LNG_E!R39+NRG_BIOG_E!R39+NRG_GTL_E!R39+NRG_CPP_E!R39+NRG_NSP_E!R39</f>
        <v>0</v>
      </c>
      <c r="S39" s="10">
        <f>NRG_EHG_E!S39+NRG_CM_E!S39+NRG_OIL_NG_E!S39+NRG_PF_E!S39+NRG_CO_E!S39+NRG_BKBPB_E!S39+NRG_GW_E!S39+NRG_BF_E!S39+NRG_PR_E!S39+NRG_NI_E!S39+NRG_CL_E!S39+NRG_LNG_E!S39+NRG_BIOG_E!S39+NRG_GTL_E!S39+NRG_CPP_E!S39+NRG_NSP_E!S39</f>
        <v>0</v>
      </c>
      <c r="T39" s="10">
        <f>NRG_EHG_E!T39+NRG_CM_E!T39+NRG_OIL_NG_E!T39+NRG_PF_E!T39+NRG_CO_E!T39+NRG_BKBPB_E!T39+NRG_GW_E!T39+NRG_BF_E!T39+NRG_PR_E!T39+NRG_NI_E!T39+NRG_CL_E!T39+NRG_LNG_E!T39+NRG_BIOG_E!T39+NRG_GTL_E!T39+NRG_CPP_E!T39+NRG_NSP_E!T39</f>
        <v>0</v>
      </c>
      <c r="U39" s="10">
        <f>NRG_EHG_E!U39+NRG_CM_E!U39+NRG_OIL_NG_E!U39+NRG_PF_E!U39+NRG_CO_E!U39+NRG_BKBPB_E!U39+NRG_GW_E!U39+NRG_BF_E!U39+NRG_PR_E!U39+NRG_NI_E!U39+NRG_CL_E!U39+NRG_LNG_E!U39+NRG_BIOG_E!U39+NRG_GTL_E!U39+NRG_CPP_E!U39+NRG_NSP_E!U39</f>
        <v>0</v>
      </c>
      <c r="V39" s="10">
        <f>NRG_EHG_E!V39+NRG_CM_E!V39+NRG_OIL_NG_E!V39+NRG_PF_E!V39+NRG_CO_E!V39+NRG_BKBPB_E!V39+NRG_GW_E!V39+NRG_BF_E!V39+NRG_PR_E!V39+NRG_NI_E!V39+NRG_CL_E!V39+NRG_LNG_E!V39+NRG_BIOG_E!V39+NRG_GTL_E!V39+NRG_CPP_E!V39+NRG_NSP_E!V39</f>
        <v>0</v>
      </c>
      <c r="W39" s="10">
        <f>NRG_EHG_E!W39+NRG_CM_E!W39+NRG_OIL_NG_E!W39+NRG_PF_E!W39+NRG_CO_E!W39+NRG_BKBPB_E!W39+NRG_GW_E!W39+NRG_BF_E!W39+NRG_PR_E!W39+NRG_NI_E!W39+NRG_CL_E!W39+NRG_LNG_E!W39+NRG_BIOG_E!W39+NRG_GTL_E!W39+NRG_CPP_E!W39+NRG_NSP_E!W39</f>
        <v>0</v>
      </c>
      <c r="X39" s="10">
        <f>NRG_EHG_E!X39+NRG_CM_E!X39+NRG_OIL_NG_E!X39+NRG_PF_E!X39+NRG_CO_E!X39+NRG_BKBPB_E!X39+NRG_GW_E!X39+NRG_BF_E!X39+NRG_PR_E!X39+NRG_NI_E!X39+NRG_CL_E!X39+NRG_LNG_E!X39+NRG_BIOG_E!X39+NRG_GTL_E!X39+NRG_CPP_E!X39+NRG_NSP_E!X39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NRG_EHG_E!C40+NRG_CM_E!C40+NRG_OIL_NG_E!C40+NRG_PF_E!C40+NRG_CO_E!C40+NRG_BKBPB_E!C40+NRG_GW_E!C40+NRG_BF_E!C40+NRG_PR_E!C40+NRG_NI_E!C40+NRG_CL_E!C40+NRG_LNG_E!C40+NRG_BIOG_E!C40+NRG_GTL_E!C40+NRG_CPP_E!C40+NRG_NSP_E!C40</f>
        <v>0</v>
      </c>
      <c r="D40" s="10">
        <f>NRG_EHG_E!D40+NRG_CM_E!D40+NRG_OIL_NG_E!D40+NRG_PF_E!D40+NRG_CO_E!D40+NRG_BKBPB_E!D40+NRG_GW_E!D40+NRG_BF_E!D40+NRG_PR_E!D40+NRG_NI_E!D40+NRG_CL_E!D40+NRG_LNG_E!D40+NRG_BIOG_E!D40+NRG_GTL_E!D40+NRG_CPP_E!D40+NRG_NSP_E!D40</f>
        <v>0</v>
      </c>
      <c r="E40" s="10">
        <f>NRG_EHG_E!E40+NRG_CM_E!E40+NRG_OIL_NG_E!E40+NRG_PF_E!E40+NRG_CO_E!E40+NRG_BKBPB_E!E40+NRG_GW_E!E40+NRG_BF_E!E40+NRG_PR_E!E40+NRG_NI_E!E40+NRG_CL_E!E40+NRG_LNG_E!E40+NRG_BIOG_E!E40+NRG_GTL_E!E40+NRG_CPP_E!E40+NRG_NSP_E!E40</f>
        <v>0</v>
      </c>
      <c r="F40" s="10">
        <f>NRG_EHG_E!F40+NRG_CM_E!F40+NRG_OIL_NG_E!F40+NRG_PF_E!F40+NRG_CO_E!F40+NRG_BKBPB_E!F40+NRG_GW_E!F40+NRG_BF_E!F40+NRG_PR_E!F40+NRG_NI_E!F40+NRG_CL_E!F40+NRG_LNG_E!F40+NRG_BIOG_E!F40+NRG_GTL_E!F40+NRG_CPP_E!F40+NRG_NSP_E!F40</f>
        <v>0</v>
      </c>
      <c r="G40" s="10">
        <f>NRG_EHG_E!G40+NRG_CM_E!G40+NRG_OIL_NG_E!G40+NRG_PF_E!G40+NRG_CO_E!G40+NRG_BKBPB_E!G40+NRG_GW_E!G40+NRG_BF_E!G40+NRG_PR_E!G40+NRG_NI_E!G40+NRG_CL_E!G40+NRG_LNG_E!G40+NRG_BIOG_E!G40+NRG_GTL_E!G40+NRG_CPP_E!G40+NRG_NSP_E!G40</f>
        <v>0</v>
      </c>
      <c r="H40" s="10">
        <f>NRG_EHG_E!H40+NRG_CM_E!H40+NRG_OIL_NG_E!H40+NRG_PF_E!H40+NRG_CO_E!H40+NRG_BKBPB_E!H40+NRG_GW_E!H40+NRG_BF_E!H40+NRG_PR_E!H40+NRG_NI_E!H40+NRG_CL_E!H40+NRG_LNG_E!H40+NRG_BIOG_E!H40+NRG_GTL_E!H40+NRG_CPP_E!H40+NRG_NSP_E!H40</f>
        <v>0</v>
      </c>
      <c r="I40" s="10">
        <f>NRG_EHG_E!I40+NRG_CM_E!I40+NRG_OIL_NG_E!I40+NRG_PF_E!I40+NRG_CO_E!I40+NRG_BKBPB_E!I40+NRG_GW_E!I40+NRG_BF_E!I40+NRG_PR_E!I40+NRG_NI_E!I40+NRG_CL_E!I40+NRG_LNG_E!I40+NRG_BIOG_E!I40+NRG_GTL_E!I40+NRG_CPP_E!I40+NRG_NSP_E!I40</f>
        <v>0</v>
      </c>
      <c r="J40" s="10">
        <f>NRG_EHG_E!J40+NRG_CM_E!J40+NRG_OIL_NG_E!J40+NRG_PF_E!J40+NRG_CO_E!J40+NRG_BKBPB_E!J40+NRG_GW_E!J40+NRG_BF_E!J40+NRG_PR_E!J40+NRG_NI_E!J40+NRG_CL_E!J40+NRG_LNG_E!J40+NRG_BIOG_E!J40+NRG_GTL_E!J40+NRG_CPP_E!J40+NRG_NSP_E!J40</f>
        <v>0</v>
      </c>
      <c r="K40" s="10">
        <f>NRG_EHG_E!K40+NRG_CM_E!K40+NRG_OIL_NG_E!K40+NRG_PF_E!K40+NRG_CO_E!K40+NRG_BKBPB_E!K40+NRG_GW_E!K40+NRG_BF_E!K40+NRG_PR_E!K40+NRG_NI_E!K40+NRG_CL_E!K40+NRG_LNG_E!K40+NRG_BIOG_E!K40+NRG_GTL_E!K40+NRG_CPP_E!K40+NRG_NSP_E!K40</f>
        <v>0</v>
      </c>
      <c r="L40" s="10">
        <f>NRG_EHG_E!L40+NRG_CM_E!L40+NRG_OIL_NG_E!L40+NRG_PF_E!L40+NRG_CO_E!L40+NRG_BKBPB_E!L40+NRG_GW_E!L40+NRG_BF_E!L40+NRG_PR_E!L40+NRG_NI_E!L40+NRG_CL_E!L40+NRG_LNG_E!L40+NRG_BIOG_E!L40+NRG_GTL_E!L40+NRG_CPP_E!L40+NRG_NSP_E!L40</f>
        <v>0</v>
      </c>
      <c r="M40" s="10">
        <f>NRG_EHG_E!M40+NRG_CM_E!M40+NRG_OIL_NG_E!M40+NRG_PF_E!M40+NRG_CO_E!M40+NRG_BKBPB_E!M40+NRG_GW_E!M40+NRG_BF_E!M40+NRG_PR_E!M40+NRG_NI_E!M40+NRG_CL_E!M40+NRG_LNG_E!M40+NRG_BIOG_E!M40+NRG_GTL_E!M40+NRG_CPP_E!M40+NRG_NSP_E!M40</f>
        <v>0</v>
      </c>
      <c r="N40" s="10">
        <f>NRG_EHG_E!N40+NRG_CM_E!N40+NRG_OIL_NG_E!N40+NRG_PF_E!N40+NRG_CO_E!N40+NRG_BKBPB_E!N40+NRG_GW_E!N40+NRG_BF_E!N40+NRG_PR_E!N40+NRG_NI_E!N40+NRG_CL_E!N40+NRG_LNG_E!N40+NRG_BIOG_E!N40+NRG_GTL_E!N40+NRG_CPP_E!N40+NRG_NSP_E!N40</f>
        <v>0</v>
      </c>
      <c r="O40" s="10">
        <f>NRG_EHG_E!O40+NRG_CM_E!O40+NRG_OIL_NG_E!O40+NRG_PF_E!O40+NRG_CO_E!O40+NRG_BKBPB_E!O40+NRG_GW_E!O40+NRG_BF_E!O40+NRG_PR_E!O40+NRG_NI_E!O40+NRG_CL_E!O40+NRG_LNG_E!O40+NRG_BIOG_E!O40+NRG_GTL_E!O40+NRG_CPP_E!O40+NRG_NSP_E!O40</f>
        <v>0</v>
      </c>
      <c r="P40" s="10">
        <f>NRG_EHG_E!P40+NRG_CM_E!P40+NRG_OIL_NG_E!P40+NRG_PF_E!P40+NRG_CO_E!P40+NRG_BKBPB_E!P40+NRG_GW_E!P40+NRG_BF_E!P40+NRG_PR_E!P40+NRG_NI_E!P40+NRG_CL_E!P40+NRG_LNG_E!P40+NRG_BIOG_E!P40+NRG_GTL_E!P40+NRG_CPP_E!P40+NRG_NSP_E!P40</f>
        <v>0</v>
      </c>
      <c r="Q40" s="10">
        <f>NRG_EHG_E!Q40+NRG_CM_E!Q40+NRG_OIL_NG_E!Q40+NRG_PF_E!Q40+NRG_CO_E!Q40+NRG_BKBPB_E!Q40+NRG_GW_E!Q40+NRG_BF_E!Q40+NRG_PR_E!Q40+NRG_NI_E!Q40+NRG_CL_E!Q40+NRG_LNG_E!Q40+NRG_BIOG_E!Q40+NRG_GTL_E!Q40+NRG_CPP_E!Q40+NRG_NSP_E!Q40</f>
        <v>0</v>
      </c>
      <c r="R40" s="10">
        <f>NRG_EHG_E!R40+NRG_CM_E!R40+NRG_OIL_NG_E!R40+NRG_PF_E!R40+NRG_CO_E!R40+NRG_BKBPB_E!R40+NRG_GW_E!R40+NRG_BF_E!R40+NRG_PR_E!R40+NRG_NI_E!R40+NRG_CL_E!R40+NRG_LNG_E!R40+NRG_BIOG_E!R40+NRG_GTL_E!R40+NRG_CPP_E!R40+NRG_NSP_E!R40</f>
        <v>0</v>
      </c>
      <c r="S40" s="10">
        <f>NRG_EHG_E!S40+NRG_CM_E!S40+NRG_OIL_NG_E!S40+NRG_PF_E!S40+NRG_CO_E!S40+NRG_BKBPB_E!S40+NRG_GW_E!S40+NRG_BF_E!S40+NRG_PR_E!S40+NRG_NI_E!S40+NRG_CL_E!S40+NRG_LNG_E!S40+NRG_BIOG_E!S40+NRG_GTL_E!S40+NRG_CPP_E!S40+NRG_NSP_E!S40</f>
        <v>0</v>
      </c>
      <c r="T40" s="10">
        <f>NRG_EHG_E!T40+NRG_CM_E!T40+NRG_OIL_NG_E!T40+NRG_PF_E!T40+NRG_CO_E!T40+NRG_BKBPB_E!T40+NRG_GW_E!T40+NRG_BF_E!T40+NRG_PR_E!T40+NRG_NI_E!T40+NRG_CL_E!T40+NRG_LNG_E!T40+NRG_BIOG_E!T40+NRG_GTL_E!T40+NRG_CPP_E!T40+NRG_NSP_E!T40</f>
        <v>0</v>
      </c>
      <c r="U40" s="10">
        <f>NRG_EHG_E!U40+NRG_CM_E!U40+NRG_OIL_NG_E!U40+NRG_PF_E!U40+NRG_CO_E!U40+NRG_BKBPB_E!U40+NRG_GW_E!U40+NRG_BF_E!U40+NRG_PR_E!U40+NRG_NI_E!U40+NRG_CL_E!U40+NRG_LNG_E!U40+NRG_BIOG_E!U40+NRG_GTL_E!U40+NRG_CPP_E!U40+NRG_NSP_E!U40</f>
        <v>0</v>
      </c>
      <c r="V40" s="10">
        <f>NRG_EHG_E!V40+NRG_CM_E!V40+NRG_OIL_NG_E!V40+NRG_PF_E!V40+NRG_CO_E!V40+NRG_BKBPB_E!V40+NRG_GW_E!V40+NRG_BF_E!V40+NRG_PR_E!V40+NRG_NI_E!V40+NRG_CL_E!V40+NRG_LNG_E!V40+NRG_BIOG_E!V40+NRG_GTL_E!V40+NRG_CPP_E!V40+NRG_NSP_E!V40</f>
        <v>0</v>
      </c>
      <c r="W40" s="10">
        <f>NRG_EHG_E!W40+NRG_CM_E!W40+NRG_OIL_NG_E!W40+NRG_PF_E!W40+NRG_CO_E!W40+NRG_BKBPB_E!W40+NRG_GW_E!W40+NRG_BF_E!W40+NRG_PR_E!W40+NRG_NI_E!W40+NRG_CL_E!W40+NRG_LNG_E!W40+NRG_BIOG_E!W40+NRG_GTL_E!W40+NRG_CPP_E!W40+NRG_NSP_E!W40</f>
        <v>0</v>
      </c>
      <c r="X40" s="10">
        <f>NRG_EHG_E!X40+NRG_CM_E!X40+NRG_OIL_NG_E!X40+NRG_PF_E!X40+NRG_CO_E!X40+NRG_BKBPB_E!X40+NRG_GW_E!X40+NRG_BF_E!X40+NRG_PR_E!X40+NRG_NI_E!X40+NRG_CL_E!X40+NRG_LNG_E!X40+NRG_BIOG_E!X40+NRG_GTL_E!X40+NRG_CPP_E!X40+NRG_NSP_E!X40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NRG_EHG_E!C41+NRG_CM_E!C41+NRG_OIL_NG_E!C41+NRG_PF_E!C41+NRG_CO_E!C41+NRG_BKBPB_E!C41+NRG_GW_E!C41+NRG_BF_E!C41+NRG_PR_E!C41+NRG_NI_E!C41+NRG_CL_E!C41+NRG_LNG_E!C41+NRG_BIOG_E!C41+NRG_GTL_E!C41+NRG_CPP_E!C41+NRG_NSP_E!C41</f>
        <v>0</v>
      </c>
      <c r="D41" s="10">
        <f>NRG_EHG_E!D41+NRG_CM_E!D41+NRG_OIL_NG_E!D41+NRG_PF_E!D41+NRG_CO_E!D41+NRG_BKBPB_E!D41+NRG_GW_E!D41+NRG_BF_E!D41+NRG_PR_E!D41+NRG_NI_E!D41+NRG_CL_E!D41+NRG_LNG_E!D41+NRG_BIOG_E!D41+NRG_GTL_E!D41+NRG_CPP_E!D41+NRG_NSP_E!D41</f>
        <v>0</v>
      </c>
      <c r="E41" s="10">
        <f>NRG_EHG_E!E41+NRG_CM_E!E41+NRG_OIL_NG_E!E41+NRG_PF_E!E41+NRG_CO_E!E41+NRG_BKBPB_E!E41+NRG_GW_E!E41+NRG_BF_E!E41+NRG_PR_E!E41+NRG_NI_E!E41+NRG_CL_E!E41+NRG_LNG_E!E41+NRG_BIOG_E!E41+NRG_GTL_E!E41+NRG_CPP_E!E41+NRG_NSP_E!E41</f>
        <v>0</v>
      </c>
      <c r="F41" s="10">
        <f>NRG_EHG_E!F41+NRG_CM_E!F41+NRG_OIL_NG_E!F41+NRG_PF_E!F41+NRG_CO_E!F41+NRG_BKBPB_E!F41+NRG_GW_E!F41+NRG_BF_E!F41+NRG_PR_E!F41+NRG_NI_E!F41+NRG_CL_E!F41+NRG_LNG_E!F41+NRG_BIOG_E!F41+NRG_GTL_E!F41+NRG_CPP_E!F41+NRG_NSP_E!F41</f>
        <v>0</v>
      </c>
      <c r="G41" s="10">
        <f>NRG_EHG_E!G41+NRG_CM_E!G41+NRG_OIL_NG_E!G41+NRG_PF_E!G41+NRG_CO_E!G41+NRG_BKBPB_E!G41+NRG_GW_E!G41+NRG_BF_E!G41+NRG_PR_E!G41+NRG_NI_E!G41+NRG_CL_E!G41+NRG_LNG_E!G41+NRG_BIOG_E!G41+NRG_GTL_E!G41+NRG_CPP_E!G41+NRG_NSP_E!G41</f>
        <v>0</v>
      </c>
      <c r="H41" s="10">
        <f>NRG_EHG_E!H41+NRG_CM_E!H41+NRG_OIL_NG_E!H41+NRG_PF_E!H41+NRG_CO_E!H41+NRG_BKBPB_E!H41+NRG_GW_E!H41+NRG_BF_E!H41+NRG_PR_E!H41+NRG_NI_E!H41+NRG_CL_E!H41+NRG_LNG_E!H41+NRG_BIOG_E!H41+NRG_GTL_E!H41+NRG_CPP_E!H41+NRG_NSP_E!H41</f>
        <v>0</v>
      </c>
      <c r="I41" s="10">
        <f>NRG_EHG_E!I41+NRG_CM_E!I41+NRG_OIL_NG_E!I41+NRG_PF_E!I41+NRG_CO_E!I41+NRG_BKBPB_E!I41+NRG_GW_E!I41+NRG_BF_E!I41+NRG_PR_E!I41+NRG_NI_E!I41+NRG_CL_E!I41+NRG_LNG_E!I41+NRG_BIOG_E!I41+NRG_GTL_E!I41+NRG_CPP_E!I41+NRG_NSP_E!I41</f>
        <v>1.026741186586414</v>
      </c>
      <c r="J41" s="10">
        <f>NRG_EHG_E!J41+NRG_CM_E!J41+NRG_OIL_NG_E!J41+NRG_PF_E!J41+NRG_CO_E!J41+NRG_BKBPB_E!J41+NRG_GW_E!J41+NRG_BF_E!J41+NRG_PR_E!J41+NRG_NI_E!J41+NRG_CL_E!J41+NRG_LNG_E!J41+NRG_BIOG_E!J41+NRG_GTL_E!J41+NRG_CPP_E!J41+NRG_NSP_E!J41</f>
        <v>1.0273430782459161</v>
      </c>
      <c r="K41" s="10">
        <f>NRG_EHG_E!K41+NRG_CM_E!K41+NRG_OIL_NG_E!K41+NRG_PF_E!K41+NRG_CO_E!K41+NRG_BKBPB_E!K41+NRG_GW_E!K41+NRG_BF_E!K41+NRG_PR_E!K41+NRG_NI_E!K41+NRG_CL_E!K41+NRG_LNG_E!K41+NRG_BIOG_E!K41+NRG_GTL_E!K41+NRG_CPP_E!K41+NRG_NSP_E!K41</f>
        <v>1.0269131556319859</v>
      </c>
      <c r="L41" s="10">
        <f>NRG_EHG_E!L41+NRG_CM_E!L41+NRG_OIL_NG_E!L41+NRG_PF_E!L41+NRG_CO_E!L41+NRG_BKBPB_E!L41+NRG_GW_E!L41+NRG_BF_E!L41+NRG_PR_E!L41+NRG_NI_E!L41+NRG_CL_E!L41+NRG_LNG_E!L41+NRG_BIOG_E!L41+NRG_GTL_E!L41+NRG_CPP_E!L41+NRG_NSP_E!L41</f>
        <v>0</v>
      </c>
      <c r="M41" s="10">
        <f>NRG_EHG_E!M41+NRG_CM_E!M41+NRG_OIL_NG_E!M41+NRG_PF_E!M41+NRG_CO_E!M41+NRG_BKBPB_E!M41+NRG_GW_E!M41+NRG_BF_E!M41+NRG_PR_E!M41+NRG_NI_E!M41+NRG_CL_E!M41+NRG_LNG_E!M41+NRG_BIOG_E!M41+NRG_GTL_E!M41+NRG_CPP_E!M41+NRG_NSP_E!M41</f>
        <v>15.399828030954428</v>
      </c>
      <c r="N41" s="10">
        <f>NRG_EHG_E!N41+NRG_CM_E!N41+NRG_OIL_NG_E!N41+NRG_PF_E!N41+NRG_CO_E!N41+NRG_BKBPB_E!N41+NRG_GW_E!N41+NRG_BF_E!N41+NRG_PR_E!N41+NRG_NI_E!N41+NRG_CL_E!N41+NRG_LNG_E!N41+NRG_BIOG_E!N41+NRG_GTL_E!N41+NRG_CPP_E!N41+NRG_NSP_E!N41</f>
        <v>25.659243336199481</v>
      </c>
      <c r="O41" s="10">
        <f>NRG_EHG_E!O41+NRG_CM_E!O41+NRG_OIL_NG_E!O41+NRG_PF_E!O41+NRG_CO_E!O41+NRG_BKBPB_E!O41+NRG_GW_E!O41+NRG_BF_E!O41+NRG_PR_E!O41+NRG_NI_E!O41+NRG_CL_E!O41+NRG_LNG_E!O41+NRG_BIOG_E!O41+NRG_GTL_E!O41+NRG_CPP_E!O41+NRG_NSP_E!O41</f>
        <v>0</v>
      </c>
      <c r="P41" s="10">
        <f>NRG_EHG_E!P41+NRG_CM_E!P41+NRG_OIL_NG_E!P41+NRG_PF_E!P41+NRG_CO_E!P41+NRG_BKBPB_E!P41+NRG_GW_E!P41+NRG_BF_E!P41+NRG_PR_E!P41+NRG_NI_E!P41+NRG_CL_E!P41+NRG_LNG_E!P41+NRG_BIOG_E!P41+NRG_GTL_E!P41+NRG_CPP_E!P41+NRG_NSP_E!P41</f>
        <v>2.0527085124677562</v>
      </c>
      <c r="Q41" s="10">
        <f>NRG_EHG_E!Q41+NRG_CM_E!Q41+NRG_OIL_NG_E!Q41+NRG_PF_E!Q41+NRG_CO_E!Q41+NRG_BKBPB_E!Q41+NRG_GW_E!Q41+NRG_BF_E!Q41+NRG_PR_E!Q41+NRG_NI_E!Q41+NRG_CL_E!Q41+NRG_LNG_E!Q41+NRG_BIOG_E!Q41+NRG_GTL_E!Q41+NRG_CPP_E!Q41+NRG_NSP_E!Q41</f>
        <v>0</v>
      </c>
      <c r="R41" s="10">
        <f>NRG_EHG_E!R41+NRG_CM_E!R41+NRG_OIL_NG_E!R41+NRG_PF_E!R41+NRG_CO_E!R41+NRG_BKBPB_E!R41+NRG_GW_E!R41+NRG_BF_E!R41+NRG_PR_E!R41+NRG_NI_E!R41+NRG_CL_E!R41+NRG_LNG_E!R41+NRG_BIOG_E!R41+NRG_GTL_E!R41+NRG_CPP_E!R41+NRG_NSP_E!R41</f>
        <v>2.0527085124677562</v>
      </c>
      <c r="S41" s="10">
        <f>NRG_EHG_E!S41+NRG_CM_E!S41+NRG_OIL_NG_E!S41+NRG_PF_E!S41+NRG_CO_E!S41+NRG_BKBPB_E!S41+NRG_GW_E!S41+NRG_BF_E!S41+NRG_PR_E!S41+NRG_NI_E!S41+NRG_CL_E!S41+NRG_LNG_E!S41+NRG_BIOG_E!S41+NRG_GTL_E!S41+NRG_CPP_E!S41+NRG_NSP_E!S41</f>
        <v>9.2373172828890802</v>
      </c>
      <c r="T41" s="10">
        <f>NRG_EHG_E!T41+NRG_CM_E!T41+NRG_OIL_NG_E!T41+NRG_PF_E!T41+NRG_CO_E!T41+NRG_BKBPB_E!T41+NRG_GW_E!T41+NRG_BF_E!T41+NRG_PR_E!T41+NRG_NI_E!T41+NRG_CL_E!T41+NRG_LNG_E!T41+NRG_BIOG_E!T41+NRG_GTL_E!T41+NRG_CPP_E!T41+NRG_NSP_E!T41</f>
        <v>0</v>
      </c>
      <c r="U41" s="10">
        <f>NRG_EHG_E!U41+NRG_CM_E!U41+NRG_OIL_NG_E!U41+NRG_PF_E!U41+NRG_CO_E!U41+NRG_BKBPB_E!U41+NRG_GW_E!U41+NRG_BF_E!U41+NRG_PR_E!U41+NRG_NI_E!U41+NRG_CL_E!U41+NRG_LNG_E!U41+NRG_BIOG_E!U41+NRG_GTL_E!U41+NRG_CPP_E!U41+NRG_NSP_E!U41</f>
        <v>0</v>
      </c>
      <c r="V41" s="10">
        <f>NRG_EHG_E!V41+NRG_CM_E!V41+NRG_OIL_NG_E!V41+NRG_PF_E!V41+NRG_CO_E!V41+NRG_BKBPB_E!V41+NRG_GW_E!V41+NRG_BF_E!V41+NRG_PR_E!V41+NRG_NI_E!V41+NRG_CL_E!V41+NRG_LNG_E!V41+NRG_BIOG_E!V41+NRG_GTL_E!V41+NRG_CPP_E!V41+NRG_NSP_E!V41</f>
        <v>0.1521926053310404</v>
      </c>
      <c r="W41" s="10">
        <f>NRG_EHG_E!W41+NRG_CM_E!W41+NRG_OIL_NG_E!W41+NRG_PF_E!W41+NRG_CO_E!W41+NRG_BKBPB_E!W41+NRG_GW_E!W41+NRG_BF_E!W41+NRG_PR_E!W41+NRG_NI_E!W41+NRG_CL_E!W41+NRG_LNG_E!W41+NRG_BIOG_E!W41+NRG_GTL_E!W41+NRG_CPP_E!W41+NRG_NSP_E!W41</f>
        <v>1.031814273430782E-3</v>
      </c>
      <c r="X41" s="10">
        <f>NRG_EHG_E!X41+NRG_CM_E!X41+NRG_OIL_NG_E!X41+NRG_PF_E!X41+NRG_CO_E!X41+NRG_BKBPB_E!X41+NRG_GW_E!X41+NRG_BF_E!X41+NRG_PR_E!X41+NRG_NI_E!X41+NRG_CL_E!X41+NRG_LNG_E!X41+NRG_BIOG_E!X41+NRG_GTL_E!X41+NRG_CPP_E!X41+NRG_NSP_E!X41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NRG_EHG_E!C42+NRG_CM_E!C42+NRG_OIL_NG_E!C42+NRG_PF_E!C42+NRG_CO_E!C42+NRG_BKBPB_E!C42+NRG_GW_E!C42+NRG_BF_E!C42+NRG_PR_E!C42+NRG_NI_E!C42+NRG_CL_E!C42+NRG_LNG_E!C42+NRG_BIOG_E!C42+NRG_GTL_E!C42+NRG_CPP_E!C42+NRG_NSP_E!C42</f>
        <v>0</v>
      </c>
      <c r="D42" s="10">
        <f>NRG_EHG_E!D42+NRG_CM_E!D42+NRG_OIL_NG_E!D42+NRG_PF_E!D42+NRG_CO_E!D42+NRG_BKBPB_E!D42+NRG_GW_E!D42+NRG_BF_E!D42+NRG_PR_E!D42+NRG_NI_E!D42+NRG_CL_E!D42+NRG_LNG_E!D42+NRG_BIOG_E!D42+NRG_GTL_E!D42+NRG_CPP_E!D42+NRG_NSP_E!D42</f>
        <v>0</v>
      </c>
      <c r="E42" s="10">
        <f>NRG_EHG_E!E42+NRG_CM_E!E42+NRG_OIL_NG_E!E42+NRG_PF_E!E42+NRG_CO_E!E42+NRG_BKBPB_E!E42+NRG_GW_E!E42+NRG_BF_E!E42+NRG_PR_E!E42+NRG_NI_E!E42+NRG_CL_E!E42+NRG_LNG_E!E42+NRG_BIOG_E!E42+NRG_GTL_E!E42+NRG_CPP_E!E42+NRG_NSP_E!E42</f>
        <v>0</v>
      </c>
      <c r="F42" s="10">
        <f>NRG_EHG_E!F42+NRG_CM_E!F42+NRG_OIL_NG_E!F42+NRG_PF_E!F42+NRG_CO_E!F42+NRG_BKBPB_E!F42+NRG_GW_E!F42+NRG_BF_E!F42+NRG_PR_E!F42+NRG_NI_E!F42+NRG_CL_E!F42+NRG_LNG_E!F42+NRG_BIOG_E!F42+NRG_GTL_E!F42+NRG_CPP_E!F42+NRG_NSP_E!F42</f>
        <v>0</v>
      </c>
      <c r="G42" s="10">
        <f>NRG_EHG_E!G42+NRG_CM_E!G42+NRG_OIL_NG_E!G42+NRG_PF_E!G42+NRG_CO_E!G42+NRG_BKBPB_E!G42+NRG_GW_E!G42+NRG_BF_E!G42+NRG_PR_E!G42+NRG_NI_E!G42+NRG_CL_E!G42+NRG_LNG_E!G42+NRG_BIOG_E!G42+NRG_GTL_E!G42+NRG_CPP_E!G42+NRG_NSP_E!G42</f>
        <v>0</v>
      </c>
      <c r="H42" s="10">
        <f>NRG_EHG_E!H42+NRG_CM_E!H42+NRG_OIL_NG_E!H42+NRG_PF_E!H42+NRG_CO_E!H42+NRG_BKBPB_E!H42+NRG_GW_E!H42+NRG_BF_E!H42+NRG_PR_E!H42+NRG_NI_E!H42+NRG_CL_E!H42+NRG_LNG_E!H42+NRG_BIOG_E!H42+NRG_GTL_E!H42+NRG_CPP_E!H42+NRG_NSP_E!H42</f>
        <v>0</v>
      </c>
      <c r="I42" s="10">
        <f>NRG_EHG_E!I42+NRG_CM_E!I42+NRG_OIL_NG_E!I42+NRG_PF_E!I42+NRG_CO_E!I42+NRG_BKBPB_E!I42+NRG_GW_E!I42+NRG_BF_E!I42+NRG_PR_E!I42+NRG_NI_E!I42+NRG_CL_E!I42+NRG_LNG_E!I42+NRG_BIOG_E!I42+NRG_GTL_E!I42+NRG_CPP_E!I42+NRG_NSP_E!I42</f>
        <v>0</v>
      </c>
      <c r="J42" s="10">
        <f>NRG_EHG_E!J42+NRG_CM_E!J42+NRG_OIL_NG_E!J42+NRG_PF_E!J42+NRG_CO_E!J42+NRG_BKBPB_E!J42+NRG_GW_E!J42+NRG_BF_E!J42+NRG_PR_E!J42+NRG_NI_E!J42+NRG_CL_E!J42+NRG_LNG_E!J42+NRG_BIOG_E!J42+NRG_GTL_E!J42+NRG_CPP_E!J42+NRG_NSP_E!J42</f>
        <v>0</v>
      </c>
      <c r="K42" s="10">
        <f>NRG_EHG_E!K42+NRG_CM_E!K42+NRG_OIL_NG_E!K42+NRG_PF_E!K42+NRG_CO_E!K42+NRG_BKBPB_E!K42+NRG_GW_E!K42+NRG_BF_E!K42+NRG_PR_E!K42+NRG_NI_E!K42+NRG_CL_E!K42+NRG_LNG_E!K42+NRG_BIOG_E!K42+NRG_GTL_E!K42+NRG_CPP_E!K42+NRG_NSP_E!K42</f>
        <v>0</v>
      </c>
      <c r="L42" s="10">
        <f>NRG_EHG_E!L42+NRG_CM_E!L42+NRG_OIL_NG_E!L42+NRG_PF_E!L42+NRG_CO_E!L42+NRG_BKBPB_E!L42+NRG_GW_E!L42+NRG_BF_E!L42+NRG_PR_E!L42+NRG_NI_E!L42+NRG_CL_E!L42+NRG_LNG_E!L42+NRG_BIOG_E!L42+NRG_GTL_E!L42+NRG_CPP_E!L42+NRG_NSP_E!L42</f>
        <v>0</v>
      </c>
      <c r="M42" s="10">
        <f>NRG_EHG_E!M42+NRG_CM_E!M42+NRG_OIL_NG_E!M42+NRG_PF_E!M42+NRG_CO_E!M42+NRG_BKBPB_E!M42+NRG_GW_E!M42+NRG_BF_E!M42+NRG_PR_E!M42+NRG_NI_E!M42+NRG_CL_E!M42+NRG_LNG_E!M42+NRG_BIOG_E!M42+NRG_GTL_E!M42+NRG_CPP_E!M42+NRG_NSP_E!M42</f>
        <v>0</v>
      </c>
      <c r="N42" s="10">
        <f>NRG_EHG_E!N42+NRG_CM_E!N42+NRG_OIL_NG_E!N42+NRG_PF_E!N42+NRG_CO_E!N42+NRG_BKBPB_E!N42+NRG_GW_E!N42+NRG_BF_E!N42+NRG_PR_E!N42+NRG_NI_E!N42+NRG_CL_E!N42+NRG_LNG_E!N42+NRG_BIOG_E!N42+NRG_GTL_E!N42+NRG_CPP_E!N42+NRG_NSP_E!N42</f>
        <v>0</v>
      </c>
      <c r="O42" s="10">
        <f>NRG_EHG_E!O42+NRG_CM_E!O42+NRG_OIL_NG_E!O42+NRG_PF_E!O42+NRG_CO_E!O42+NRG_BKBPB_E!O42+NRG_GW_E!O42+NRG_BF_E!O42+NRG_PR_E!O42+NRG_NI_E!O42+NRG_CL_E!O42+NRG_LNG_E!O42+NRG_BIOG_E!O42+NRG_GTL_E!O42+NRG_CPP_E!O42+NRG_NSP_E!O42</f>
        <v>0</v>
      </c>
      <c r="P42" s="10">
        <f>NRG_EHG_E!P42+NRG_CM_E!P42+NRG_OIL_NG_E!P42+NRG_PF_E!P42+NRG_CO_E!P42+NRG_BKBPB_E!P42+NRG_GW_E!P42+NRG_BF_E!P42+NRG_PR_E!P42+NRG_NI_E!P42+NRG_CL_E!P42+NRG_LNG_E!P42+NRG_BIOG_E!P42+NRG_GTL_E!P42+NRG_CPP_E!P42+NRG_NSP_E!P42</f>
        <v>0</v>
      </c>
      <c r="Q42" s="10">
        <f>NRG_EHG_E!Q42+NRG_CM_E!Q42+NRG_OIL_NG_E!Q42+NRG_PF_E!Q42+NRG_CO_E!Q42+NRG_BKBPB_E!Q42+NRG_GW_E!Q42+NRG_BF_E!Q42+NRG_PR_E!Q42+NRG_NI_E!Q42+NRG_CL_E!Q42+NRG_LNG_E!Q42+NRG_BIOG_E!Q42+NRG_GTL_E!Q42+NRG_CPP_E!Q42+NRG_NSP_E!Q42</f>
        <v>0</v>
      </c>
      <c r="R42" s="10">
        <f>NRG_EHG_E!R42+NRG_CM_E!R42+NRG_OIL_NG_E!R42+NRG_PF_E!R42+NRG_CO_E!R42+NRG_BKBPB_E!R42+NRG_GW_E!R42+NRG_BF_E!R42+NRG_PR_E!R42+NRG_NI_E!R42+NRG_CL_E!R42+NRG_LNG_E!R42+NRG_BIOG_E!R42+NRG_GTL_E!R42+NRG_CPP_E!R42+NRG_NSP_E!R42</f>
        <v>0</v>
      </c>
      <c r="S42" s="10">
        <f>NRG_EHG_E!S42+NRG_CM_E!S42+NRG_OIL_NG_E!S42+NRG_PF_E!S42+NRG_CO_E!S42+NRG_BKBPB_E!S42+NRG_GW_E!S42+NRG_BF_E!S42+NRG_PR_E!S42+NRG_NI_E!S42+NRG_CL_E!S42+NRG_LNG_E!S42+NRG_BIOG_E!S42+NRG_GTL_E!S42+NRG_CPP_E!S42+NRG_NSP_E!S42</f>
        <v>0</v>
      </c>
      <c r="T42" s="10">
        <f>NRG_EHG_E!T42+NRG_CM_E!T42+NRG_OIL_NG_E!T42+NRG_PF_E!T42+NRG_CO_E!T42+NRG_BKBPB_E!T42+NRG_GW_E!T42+NRG_BF_E!T42+NRG_PR_E!T42+NRG_NI_E!T42+NRG_CL_E!T42+NRG_LNG_E!T42+NRG_BIOG_E!T42+NRG_GTL_E!T42+NRG_CPP_E!T42+NRG_NSP_E!T42</f>
        <v>0</v>
      </c>
      <c r="U42" s="10">
        <f>NRG_EHG_E!U42+NRG_CM_E!U42+NRG_OIL_NG_E!U42+NRG_PF_E!U42+NRG_CO_E!U42+NRG_BKBPB_E!U42+NRG_GW_E!U42+NRG_BF_E!U42+NRG_PR_E!U42+NRG_NI_E!U42+NRG_CL_E!U42+NRG_LNG_E!U42+NRG_BIOG_E!U42+NRG_GTL_E!U42+NRG_CPP_E!U42+NRG_NSP_E!U42</f>
        <v>0</v>
      </c>
      <c r="V42" s="10">
        <f>NRG_EHG_E!V42+NRG_CM_E!V42+NRG_OIL_NG_E!V42+NRG_PF_E!V42+NRG_CO_E!V42+NRG_BKBPB_E!V42+NRG_GW_E!V42+NRG_BF_E!V42+NRG_PR_E!V42+NRG_NI_E!V42+NRG_CL_E!V42+NRG_LNG_E!V42+NRG_BIOG_E!V42+NRG_GTL_E!V42+NRG_CPP_E!V42+NRG_NSP_E!V42</f>
        <v>0</v>
      </c>
      <c r="W42" s="10">
        <f>NRG_EHG_E!W42+NRG_CM_E!W42+NRG_OIL_NG_E!W42+NRG_PF_E!W42+NRG_CO_E!W42+NRG_BKBPB_E!W42+NRG_GW_E!W42+NRG_BF_E!W42+NRG_PR_E!W42+NRG_NI_E!W42+NRG_CL_E!W42+NRG_LNG_E!W42+NRG_BIOG_E!W42+NRG_GTL_E!W42+NRG_CPP_E!W42+NRG_NSP_E!W42</f>
        <v>0</v>
      </c>
      <c r="X42" s="10">
        <f>NRG_EHG_E!X42+NRG_CM_E!X42+NRG_OIL_NG_E!X42+NRG_PF_E!X42+NRG_CO_E!X42+NRG_BKBPB_E!X42+NRG_GW_E!X42+NRG_BF_E!X42+NRG_PR_E!X42+NRG_NI_E!X42+NRG_CL_E!X42+NRG_LNG_E!X42+NRG_BIOG_E!X42+NRG_GTL_E!X42+NRG_CPP_E!X42+NRG_NSP_E!X42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NRG_EHG_E!C43+NRG_CM_E!C43+NRG_OIL_NG_E!C43+NRG_PF_E!C43+NRG_CO_E!C43+NRG_BKBPB_E!C43+NRG_GW_E!C43+NRG_BF_E!C43+NRG_PR_E!C43+NRG_NI_E!C43+NRG_CL_E!C43+NRG_LNG_E!C43+NRG_BIOG_E!C43+NRG_GTL_E!C43+NRG_CPP_E!C43+NRG_NSP_E!C43</f>
        <v>70.865520206362845</v>
      </c>
      <c r="D43" s="10">
        <f>NRG_EHG_E!D43+NRG_CM_E!D43+NRG_OIL_NG_E!D43+NRG_PF_E!D43+NRG_CO_E!D43+NRG_BKBPB_E!D43+NRG_GW_E!D43+NRG_BF_E!D43+NRG_PR_E!D43+NRG_NI_E!D43+NRG_CL_E!D43+NRG_LNG_E!D43+NRG_BIOG_E!D43+NRG_GTL_E!D43+NRG_CPP_E!D43+NRG_NSP_E!D43</f>
        <v>93.460361134995708</v>
      </c>
      <c r="E43" s="10">
        <f>NRG_EHG_E!E43+NRG_CM_E!E43+NRG_OIL_NG_E!E43+NRG_PF_E!E43+NRG_CO_E!E43+NRG_BKBPB_E!E43+NRG_GW_E!E43+NRG_BF_E!E43+NRG_PR_E!E43+NRG_NI_E!E43+NRG_CL_E!E43+NRG_LNG_E!E43+NRG_BIOG_E!E43+NRG_GTL_E!E43+NRG_CPP_E!E43+NRG_NSP_E!E43</f>
        <v>60.595184866723983</v>
      </c>
      <c r="F43" s="10">
        <f>NRG_EHG_E!F43+NRG_CM_E!F43+NRG_OIL_NG_E!F43+NRG_PF_E!F43+NRG_CO_E!F43+NRG_BKBPB_E!F43+NRG_GW_E!F43+NRG_BF_E!F43+NRG_PR_E!F43+NRG_NI_E!F43+NRG_CL_E!F43+NRG_LNG_E!F43+NRG_BIOG_E!F43+NRG_GTL_E!F43+NRG_CPP_E!F43+NRG_NSP_E!F43</f>
        <v>25.67592433361995</v>
      </c>
      <c r="G43" s="10">
        <f>NRG_EHG_E!G43+NRG_CM_E!G43+NRG_OIL_NG_E!G43+NRG_PF_E!G43+NRG_CO_E!G43+NRG_BKBPB_E!G43+NRG_GW_E!G43+NRG_BF_E!G43+NRG_PR_E!G43+NRG_NI_E!G43+NRG_CL_E!G43+NRG_LNG_E!G43+NRG_BIOG_E!G43+NRG_GTL_E!G43+NRG_CPP_E!G43+NRG_NSP_E!G43</f>
        <v>93.460447119518491</v>
      </c>
      <c r="H43" s="10">
        <f>NRG_EHG_E!H43+NRG_CM_E!H43+NRG_OIL_NG_E!H43+NRG_PF_E!H43+NRG_CO_E!H43+NRG_BKBPB_E!H43+NRG_GW_E!H43+NRG_BF_E!H43+NRG_PR_E!H43+NRG_NI_E!H43+NRG_CL_E!H43+NRG_LNG_E!H43+NRG_BIOG_E!H43+NRG_GTL_E!H43+NRG_CPP_E!H43+NRG_NSP_E!H43</f>
        <v>64.70335339638865</v>
      </c>
      <c r="I43" s="10">
        <f>NRG_EHG_E!I43+NRG_CM_E!I43+NRG_OIL_NG_E!I43+NRG_PF_E!I43+NRG_CO_E!I43+NRG_BKBPB_E!I43+NRG_GW_E!I43+NRG_BF_E!I43+NRG_PR_E!I43+NRG_NI_E!I43+NRG_CL_E!I43+NRG_LNG_E!I43+NRG_BIOG_E!I43+NRG_GTL_E!I43+NRG_CPP_E!I43+NRG_NSP_E!I43</f>
        <v>94.487446259673249</v>
      </c>
      <c r="J43" s="10">
        <f>NRG_EHG_E!J43+NRG_CM_E!J43+NRG_OIL_NG_E!J43+NRG_PF_E!J43+NRG_CO_E!J43+NRG_BKBPB_E!J43+NRG_GW_E!J43+NRG_BF_E!J43+NRG_PR_E!J43+NRG_NI_E!J43+NRG_CL_E!J43+NRG_LNG_E!J43+NRG_BIOG_E!J43+NRG_GTL_E!J43+NRG_CPP_E!J43+NRG_NSP_E!J43</f>
        <v>49.297764402407566</v>
      </c>
      <c r="K43" s="10">
        <f>NRG_EHG_E!K43+NRG_CM_E!K43+NRG_OIL_NG_E!K43+NRG_PF_E!K43+NRG_CO_E!K43+NRG_BKBPB_E!K43+NRG_GW_E!K43+NRG_BF_E!K43+NRG_PR_E!K43+NRG_NI_E!K43+NRG_CL_E!K43+NRG_LNG_E!K43+NRG_BIOG_E!K43+NRG_GTL_E!K43+NRG_CPP_E!K43+NRG_NSP_E!K43</f>
        <v>36.973430782459147</v>
      </c>
      <c r="L43" s="10">
        <f>NRG_EHG_E!L43+NRG_CM_E!L43+NRG_OIL_NG_E!L43+NRG_PF_E!L43+NRG_CO_E!L43+NRG_BKBPB_E!L43+NRG_GW_E!L43+NRG_BF_E!L43+NRG_PR_E!L43+NRG_NI_E!L43+NRG_CL_E!L43+NRG_LNG_E!L43+NRG_BIOG_E!L43+NRG_GTL_E!L43+NRG_CPP_E!L43+NRG_NSP_E!L43</f>
        <v>53.405932932072226</v>
      </c>
      <c r="M43" s="10">
        <f>NRG_EHG_E!M43+NRG_CM_E!M43+NRG_OIL_NG_E!M43+NRG_PF_E!M43+NRG_CO_E!M43+NRG_BKBPB_E!M43+NRG_GW_E!M43+NRG_BF_E!M43+NRG_PR_E!M43+NRG_NI_E!M43+NRG_CL_E!M43+NRG_LNG_E!M43+NRG_BIOG_E!M43+NRG_GTL_E!M43+NRG_CPP_E!M43+NRG_NSP_E!M43</f>
        <v>51.351848667239892</v>
      </c>
      <c r="N43" s="10">
        <f>NRG_EHG_E!N43+NRG_CM_E!N43+NRG_OIL_NG_E!N43+NRG_PF_E!N43+NRG_CO_E!N43+NRG_BKBPB_E!N43+NRG_GW_E!N43+NRG_BF_E!N43+NRG_PR_E!N43+NRG_NI_E!N43+NRG_CL_E!N43+NRG_LNG_E!N43+NRG_BIOG_E!N43+NRG_GTL_E!N43+NRG_CPP_E!N43+NRG_NSP_E!N43</f>
        <v>41.081513327601044</v>
      </c>
      <c r="O43" s="10">
        <f>NRG_EHG_E!O43+NRG_CM_E!O43+NRG_OIL_NG_E!O43+NRG_PF_E!O43+NRG_CO_E!O43+NRG_BKBPB_E!O43+NRG_GW_E!O43+NRG_BF_E!O43+NRG_PR_E!O43+NRG_NI_E!O43+NRG_CL_E!O43+NRG_LNG_E!O43+NRG_BIOG_E!O43+NRG_GTL_E!O43+NRG_CPP_E!O43+NRG_NSP_E!O43</f>
        <v>29.392777300085985</v>
      </c>
      <c r="P43" s="10">
        <f>NRG_EHG_E!P43+NRG_CM_E!P43+NRG_OIL_NG_E!P43+NRG_PF_E!P43+NRG_CO_E!P43+NRG_BKBPB_E!P43+NRG_GW_E!P43+NRG_BF_E!P43+NRG_PR_E!P43+NRG_NI_E!P43+NRG_CL_E!P43+NRG_LNG_E!P43+NRG_BIOG_E!P43+NRG_GTL_E!P43+NRG_CPP_E!P43+NRG_NSP_E!P43</f>
        <v>117.57102321582116</v>
      </c>
      <c r="Q43" s="10">
        <f>NRG_EHG_E!Q43+NRG_CM_E!Q43+NRG_OIL_NG_E!Q43+NRG_PF_E!Q43+NRG_CO_E!Q43+NRG_BKBPB_E!Q43+NRG_GW_E!Q43+NRG_BF_E!Q43+NRG_PR_E!Q43+NRG_NI_E!Q43+NRG_CL_E!Q43+NRG_LNG_E!Q43+NRG_BIOG_E!Q43+NRG_GTL_E!Q43+NRG_CPP_E!Q43+NRG_NSP_E!Q43</f>
        <v>49.663714531384358</v>
      </c>
      <c r="R43" s="10">
        <f>NRG_EHG_E!R43+NRG_CM_E!R43+NRG_OIL_NG_E!R43+NRG_PF_E!R43+NRG_CO_E!R43+NRG_BKBPB_E!R43+NRG_GW_E!R43+NRG_BF_E!R43+NRG_PR_E!R43+NRG_NI_E!R43+NRG_CL_E!R43+NRG_LNG_E!R43+NRG_BIOG_E!R43+NRG_GTL_E!R43+NRG_CPP_E!R43+NRG_NSP_E!R43</f>
        <v>54.731384350816853</v>
      </c>
      <c r="S43" s="10">
        <f>NRG_EHG_E!S43+NRG_CM_E!S43+NRG_OIL_NG_E!S43+NRG_PF_E!S43+NRG_CO_E!S43+NRG_BKBPB_E!S43+NRG_GW_E!S43+NRG_BF_E!S43+NRG_PR_E!S43+NRG_NI_E!S43+NRG_CL_E!S43+NRG_LNG_E!S43+NRG_BIOG_E!S43+NRG_GTL_E!S43+NRG_CPP_E!S43+NRG_NSP_E!S43</f>
        <v>36.48761822871883</v>
      </c>
      <c r="T43" s="10">
        <f>NRG_EHG_E!T43+NRG_CM_E!T43+NRG_OIL_NG_E!T43+NRG_PF_E!T43+NRG_CO_E!T43+NRG_BKBPB_E!T43+NRG_GW_E!T43+NRG_BF_E!T43+NRG_PR_E!T43+NRG_NI_E!T43+NRG_CL_E!T43+NRG_LNG_E!T43+NRG_BIOG_E!T43+NRG_GTL_E!T43+NRG_CPP_E!T43+NRG_NSP_E!T43</f>
        <v>39.943680137575242</v>
      </c>
      <c r="U43" s="10">
        <f>NRG_EHG_E!U43+NRG_CM_E!U43+NRG_OIL_NG_E!U43+NRG_PF_E!U43+NRG_CO_E!U43+NRG_BKBPB_E!U43+NRG_GW_E!U43+NRG_BF_E!U43+NRG_PR_E!U43+NRG_NI_E!U43+NRG_CL_E!U43+NRG_LNG_E!U43+NRG_BIOG_E!U43+NRG_GTL_E!U43+NRG_CPP_E!U43+NRG_NSP_E!U43</f>
        <v>28.875838349097162</v>
      </c>
      <c r="V43" s="10">
        <f>NRG_EHG_E!V43+NRG_CM_E!V43+NRG_OIL_NG_E!V43+NRG_PF_E!V43+NRG_CO_E!V43+NRG_BKBPB_E!V43+NRG_GW_E!V43+NRG_BF_E!V43+NRG_PR_E!V43+NRG_NI_E!V43+NRG_CL_E!V43+NRG_LNG_E!V43+NRG_BIOG_E!V43+NRG_GTL_E!V43+NRG_CPP_E!V43+NRG_NSP_E!V43</f>
        <v>29.451590713671536</v>
      </c>
      <c r="W43" s="10">
        <f>NRG_EHG_E!W43+NRG_CM_E!W43+NRG_OIL_NG_E!W43+NRG_PF_E!W43+NRG_CO_E!W43+NRG_BKBPB_E!W43+NRG_GW_E!W43+NRG_BF_E!W43+NRG_PR_E!W43+NRG_NI_E!W43+NRG_CL_E!W43+NRG_LNG_E!W43+NRG_BIOG_E!W43+NRG_GTL_E!W43+NRG_CPP_E!W43+NRG_NSP_E!W43</f>
        <v>24.901547721410143</v>
      </c>
      <c r="X43" s="10">
        <f>NRG_EHG_E!X43+NRG_CM_E!X43+NRG_OIL_NG_E!X43+NRG_PF_E!X43+NRG_CO_E!X43+NRG_BKBPB_E!X43+NRG_GW_E!X43+NRG_BF_E!X43+NRG_PR_E!X43+NRG_NI_E!X43+NRG_CL_E!X43+NRG_LNG_E!X43+NRG_BIOG_E!X43+NRG_GTL_E!X43+NRG_CPP_E!X43+NRG_NSP_E!X43</f>
        <v>24.702579535683572</v>
      </c>
    </row>
    <row r="44" spans="1:24" ht="11.25" customHeight="1" x14ac:dyDescent="0.2">
      <c r="A44" s="41" t="s">
        <v>75</v>
      </c>
      <c r="B44" s="9" t="s">
        <v>76</v>
      </c>
      <c r="C44" s="10">
        <f>NRG_EHG_E!C44+NRG_CM_E!C44+NRG_OIL_NG_E!C44+NRG_PF_E!C44+NRG_CO_E!C44+NRG_BKBPB_E!C44+NRG_GW_E!C44+NRG_BF_E!C44+NRG_PR_E!C44+NRG_NI_E!C44+NRG_CL_E!C44+NRG_LNG_E!C44+NRG_BIOG_E!C44+NRG_GTL_E!C44+NRG_CPP_E!C44+NRG_NSP_E!C44</f>
        <v>175.61857265692171</v>
      </c>
      <c r="D44" s="10">
        <f>NRG_EHG_E!D44+NRG_CM_E!D44+NRG_OIL_NG_E!D44+NRG_PF_E!D44+NRG_CO_E!D44+NRG_BKBPB_E!D44+NRG_GW_E!D44+NRG_BF_E!D44+NRG_PR_E!D44+NRG_NI_E!D44+NRG_CL_E!D44+NRG_LNG_E!D44+NRG_BIOG_E!D44+NRG_GTL_E!D44+NRG_CPP_E!D44+NRG_NSP_E!D44</f>
        <v>208.42648323301799</v>
      </c>
      <c r="E44" s="10">
        <f>NRG_EHG_E!E44+NRG_CM_E!E44+NRG_OIL_NG_E!E44+NRG_PF_E!E44+NRG_CO_E!E44+NRG_BKBPB_E!E44+NRG_GW_E!E44+NRG_BF_E!E44+NRG_PR_E!E44+NRG_NI_E!E44+NRG_CL_E!E44+NRG_LNG_E!E44+NRG_BIOG_E!E44+NRG_GTL_E!E44+NRG_CPP_E!E44+NRG_NSP_E!E44</f>
        <v>150.53018056749787</v>
      </c>
      <c r="F44" s="10">
        <f>NRG_EHG_E!F44+NRG_CM_E!F44+NRG_OIL_NG_E!F44+NRG_PF_E!F44+NRG_CO_E!F44+NRG_BKBPB_E!F44+NRG_GW_E!F44+NRG_BF_E!F44+NRG_PR_E!F44+NRG_NI_E!F44+NRG_CL_E!F44+NRG_LNG_E!F44+NRG_BIOG_E!F44+NRG_GTL_E!F44+NRG_CPP_E!F44+NRG_NSP_E!F44</f>
        <v>140.88082545141876</v>
      </c>
      <c r="G44" s="10">
        <f>NRG_EHG_E!G44+NRG_CM_E!G44+NRG_OIL_NG_E!G44+NRG_PF_E!G44+NRG_CO_E!G44+NRG_BKBPB_E!G44+NRG_GW_E!G44+NRG_BF_E!G44+NRG_PR_E!G44+NRG_NI_E!G44+NRG_CL_E!G44+NRG_LNG_E!G44+NRG_BIOG_E!G44+NRG_GTL_E!G44+NRG_CPP_E!G44+NRG_NSP_E!G44</f>
        <v>177.54849527085125</v>
      </c>
      <c r="H44" s="10">
        <f>NRG_EHG_E!H44+NRG_CM_E!H44+NRG_OIL_NG_E!H44+NRG_PF_E!H44+NRG_CO_E!H44+NRG_BKBPB_E!H44+NRG_GW_E!H44+NRG_BF_E!H44+NRG_PR_E!H44+NRG_NI_E!H44+NRG_CL_E!H44+NRG_LNG_E!H44+NRG_BIOG_E!H44+NRG_GTL_E!H44+NRG_CPP_E!H44+NRG_NSP_E!H44</f>
        <v>243.16423043852103</v>
      </c>
      <c r="I44" s="10">
        <f>NRG_EHG_E!I44+NRG_CM_E!I44+NRG_OIL_NG_E!I44+NRG_PF_E!I44+NRG_CO_E!I44+NRG_BKBPB_E!I44+NRG_GW_E!I44+NRG_BF_E!I44+NRG_PR_E!I44+NRG_NI_E!I44+NRG_CL_E!I44+NRG_LNG_E!I44+NRG_BIOG_E!I44+NRG_GTL_E!I44+NRG_CPP_E!I44+NRG_NSP_E!I44</f>
        <v>201.67196904557181</v>
      </c>
      <c r="J44" s="10">
        <f>NRG_EHG_E!J44+NRG_CM_E!J44+NRG_OIL_NG_E!J44+NRG_PF_E!J44+NRG_CO_E!J44+NRG_BKBPB_E!J44+NRG_GW_E!J44+NRG_BF_E!J44+NRG_PR_E!J44+NRG_NI_E!J44+NRG_CL_E!J44+NRG_LNG_E!J44+NRG_BIOG_E!J44+NRG_GTL_E!J44+NRG_CPP_E!J44+NRG_NSP_E!J44</f>
        <v>139.91590713671536</v>
      </c>
      <c r="K44" s="10">
        <f>NRG_EHG_E!K44+NRG_CM_E!K44+NRG_OIL_NG_E!K44+NRG_PF_E!K44+NRG_CO_E!K44+NRG_BKBPB_E!K44+NRG_GW_E!K44+NRG_BF_E!K44+NRG_PR_E!K44+NRG_NI_E!K44+NRG_CL_E!K44+NRG_LNG_E!K44+NRG_BIOG_E!K44+NRG_GTL_E!K44+NRG_CPP_E!K44+NRG_NSP_E!K44</f>
        <v>88.774204643164225</v>
      </c>
      <c r="L44" s="10">
        <f>NRG_EHG_E!L44+NRG_CM_E!L44+NRG_OIL_NG_E!L44+NRG_PF_E!L44+NRG_CO_E!L44+NRG_BKBPB_E!L44+NRG_GW_E!L44+NRG_BF_E!L44+NRG_PR_E!L44+NRG_NI_E!L44+NRG_CL_E!L44+NRG_LNG_E!L44+NRG_BIOG_E!L44+NRG_GTL_E!L44+NRG_CPP_E!L44+NRG_NSP_E!L44</f>
        <v>60.791057609630258</v>
      </c>
      <c r="M44" s="10">
        <f>NRG_EHG_E!M44+NRG_CM_E!M44+NRG_OIL_NG_E!M44+NRG_PF_E!M44+NRG_CO_E!M44+NRG_BKBPB_E!M44+NRG_GW_E!M44+NRG_BF_E!M44+NRG_PR_E!M44+NRG_NI_E!M44+NRG_CL_E!M44+NRG_LNG_E!M44+NRG_BIOG_E!M44+NRG_GTL_E!M44+NRG_CPP_E!M44+NRG_NSP_E!M44</f>
        <v>163.53542562338779</v>
      </c>
      <c r="N44" s="10">
        <f>NRG_EHG_E!N44+NRG_CM_E!N44+NRG_OIL_NG_E!N44+NRG_PF_E!N44+NRG_CO_E!N44+NRG_BKBPB_E!N44+NRG_GW_E!N44+NRG_BF_E!N44+NRG_PR_E!N44+NRG_NI_E!N44+NRG_CL_E!N44+NRG_LNG_E!N44+NRG_BIOG_E!N44+NRG_GTL_E!N44+NRG_CPP_E!N44+NRG_NSP_E!N44</f>
        <v>173.68873602751498</v>
      </c>
      <c r="O44" s="10">
        <f>NRG_EHG_E!O44+NRG_CM_E!O44+NRG_OIL_NG_E!O44+NRG_PF_E!O44+NRG_CO_E!O44+NRG_BKBPB_E!O44+NRG_GW_E!O44+NRG_BF_E!O44+NRG_PR_E!O44+NRG_NI_E!O44+NRG_CL_E!O44+NRG_LNG_E!O44+NRG_BIOG_E!O44+NRG_GTL_E!O44+NRG_CPP_E!O44+NRG_NSP_E!O44</f>
        <v>139.05313843508168</v>
      </c>
      <c r="P44" s="10">
        <f>NRG_EHG_E!P44+NRG_CM_E!P44+NRG_OIL_NG_E!P44+NRG_PF_E!P44+NRG_CO_E!P44+NRG_BKBPB_E!P44+NRG_GW_E!P44+NRG_BF_E!P44+NRG_PR_E!P44+NRG_NI_E!P44+NRG_CL_E!P44+NRG_LNG_E!P44+NRG_BIOG_E!P44+NRG_GTL_E!P44+NRG_CPP_E!P44+NRG_NSP_E!P44</f>
        <v>65.793465176268271</v>
      </c>
      <c r="Q44" s="10">
        <f>NRG_EHG_E!Q44+NRG_CM_E!Q44+NRG_OIL_NG_E!Q44+NRG_PF_E!Q44+NRG_CO_E!Q44+NRG_BKBPB_E!Q44+NRG_GW_E!Q44+NRG_BF_E!Q44+NRG_PR_E!Q44+NRG_NI_E!Q44+NRG_CL_E!Q44+NRG_LNG_E!Q44+NRG_BIOG_E!Q44+NRG_GTL_E!Q44+NRG_CPP_E!Q44+NRG_NSP_E!Q44</f>
        <v>3.7594153052450561</v>
      </c>
      <c r="R44" s="10">
        <f>NRG_EHG_E!R44+NRG_CM_E!R44+NRG_OIL_NG_E!R44+NRG_PF_E!R44+NRG_CO_E!R44+NRG_BKBPB_E!R44+NRG_GW_E!R44+NRG_BF_E!R44+NRG_PR_E!R44+NRG_NI_E!R44+NRG_CL_E!R44+NRG_LNG_E!R44+NRG_BIOG_E!R44+NRG_GTL_E!R44+NRG_CPP_E!R44+NRG_NSP_E!R44</f>
        <v>0.93981083404987098</v>
      </c>
      <c r="S44" s="10">
        <f>NRG_EHG_E!S44+NRG_CM_E!S44+NRG_OIL_NG_E!S44+NRG_PF_E!S44+NRG_CO_E!S44+NRG_BKBPB_E!S44+NRG_GW_E!S44+NRG_BF_E!S44+NRG_PR_E!S44+NRG_NI_E!S44+NRG_CL_E!S44+NRG_LNG_E!S44+NRG_BIOG_E!S44+NRG_GTL_E!S44+NRG_CPP_E!S44+NRG_NSP_E!S44</f>
        <v>0.93981083404987098</v>
      </c>
      <c r="T44" s="10">
        <f>NRG_EHG_E!T44+NRG_CM_E!T44+NRG_OIL_NG_E!T44+NRG_PF_E!T44+NRG_CO_E!T44+NRG_BKBPB_E!T44+NRG_GW_E!T44+NRG_BF_E!T44+NRG_PR_E!T44+NRG_NI_E!T44+NRG_CL_E!T44+NRG_LNG_E!T44+NRG_BIOG_E!T44+NRG_GTL_E!T44+NRG_CPP_E!T44+NRG_NSP_E!T44</f>
        <v>0.77996560619088562</v>
      </c>
      <c r="U44" s="10">
        <f>NRG_EHG_E!U44+NRG_CM_E!U44+NRG_OIL_NG_E!U44+NRG_PF_E!U44+NRG_CO_E!U44+NRG_BKBPB_E!U44+NRG_GW_E!U44+NRG_BF_E!U44+NRG_PR_E!U44+NRG_NI_E!U44+NRG_CL_E!U44+NRG_LNG_E!U44+NRG_BIOG_E!U44+NRG_GTL_E!U44+NRG_CPP_E!U44+NRG_NSP_E!U44</f>
        <v>0.89294926913155626</v>
      </c>
      <c r="V44" s="10">
        <f>NRG_EHG_E!V44+NRG_CM_E!V44+NRG_OIL_NG_E!V44+NRG_PF_E!V44+NRG_CO_E!V44+NRG_BKBPB_E!V44+NRG_GW_E!V44+NRG_BF_E!V44+NRG_PR_E!V44+NRG_NI_E!V44+NRG_CL_E!V44+NRG_LNG_E!V44+NRG_BIOG_E!V44+NRG_GTL_E!V44+NRG_CPP_E!V44+NRG_NSP_E!V44</f>
        <v>10.07110920034394</v>
      </c>
      <c r="W44" s="10">
        <f>NRG_EHG_E!W44+NRG_CM_E!W44+NRG_OIL_NG_E!W44+NRG_PF_E!W44+NRG_CO_E!W44+NRG_BKBPB_E!W44+NRG_GW_E!W44+NRG_BF_E!W44+NRG_PR_E!W44+NRG_NI_E!W44+NRG_CL_E!W44+NRG_LNG_E!W44+NRG_BIOG_E!W44+NRG_GTL_E!W44+NRG_CPP_E!W44+NRG_NSP_E!W44</f>
        <v>16.946345657781599</v>
      </c>
      <c r="X44" s="10">
        <f>NRG_EHG_E!X44+NRG_CM_E!X44+NRG_OIL_NG_E!X44+NRG_PF_E!X44+NRG_CO_E!X44+NRG_BKBPB_E!X44+NRG_GW_E!X44+NRG_BF_E!X44+NRG_PR_E!X44+NRG_NI_E!X44+NRG_CL_E!X44+NRG_LNG_E!X44+NRG_BIOG_E!X44+NRG_GTL_E!X44+NRG_CPP_E!X44+NRG_NSP_E!X44</f>
        <v>16.68460877042132</v>
      </c>
    </row>
    <row r="45" spans="1:24" ht="11.25" customHeight="1" x14ac:dyDescent="0.2">
      <c r="A45" s="41" t="s">
        <v>77</v>
      </c>
      <c r="B45" s="9" t="s">
        <v>78</v>
      </c>
      <c r="C45" s="10">
        <f>NRG_EHG_E!C45+NRG_CM_E!C45+NRG_OIL_NG_E!C45+NRG_PF_E!C45+NRG_CO_E!C45+NRG_BKBPB_E!C45+NRG_GW_E!C45+NRG_BF_E!C45+NRG_PR_E!C45+NRG_NI_E!C45+NRG_CL_E!C45+NRG_LNG_E!C45+NRG_BIOG_E!C45+NRG_GTL_E!C45+NRG_CPP_E!C45+NRG_NSP_E!C45</f>
        <v>0</v>
      </c>
      <c r="D45" s="10">
        <f>NRG_EHG_E!D45+NRG_CM_E!D45+NRG_OIL_NG_E!D45+NRG_PF_E!D45+NRG_CO_E!D45+NRG_BKBPB_E!D45+NRG_GW_E!D45+NRG_BF_E!D45+NRG_PR_E!D45+NRG_NI_E!D45+NRG_CL_E!D45+NRG_LNG_E!D45+NRG_BIOG_E!D45+NRG_GTL_E!D45+NRG_CPP_E!D45+NRG_NSP_E!D45</f>
        <v>0</v>
      </c>
      <c r="E45" s="10">
        <f>NRG_EHG_E!E45+NRG_CM_E!E45+NRG_OIL_NG_E!E45+NRG_PF_E!E45+NRG_CO_E!E45+NRG_BKBPB_E!E45+NRG_GW_E!E45+NRG_BF_E!E45+NRG_PR_E!E45+NRG_NI_E!E45+NRG_CL_E!E45+NRG_LNG_E!E45+NRG_BIOG_E!E45+NRG_GTL_E!E45+NRG_CPP_E!E45+NRG_NSP_E!E45</f>
        <v>0</v>
      </c>
      <c r="F45" s="10">
        <f>NRG_EHG_E!F45+NRG_CM_E!F45+NRG_OIL_NG_E!F45+NRG_PF_E!F45+NRG_CO_E!F45+NRG_BKBPB_E!F45+NRG_GW_E!F45+NRG_BF_E!F45+NRG_PR_E!F45+NRG_NI_E!F45+NRG_CL_E!F45+NRG_LNG_E!F45+NRG_BIOG_E!F45+NRG_GTL_E!F45+NRG_CPP_E!F45+NRG_NSP_E!F45</f>
        <v>0</v>
      </c>
      <c r="G45" s="10">
        <f>NRG_EHG_E!G45+NRG_CM_E!G45+NRG_OIL_NG_E!G45+NRG_PF_E!G45+NRG_CO_E!G45+NRG_BKBPB_E!G45+NRG_GW_E!G45+NRG_BF_E!G45+NRG_PR_E!G45+NRG_NI_E!G45+NRG_CL_E!G45+NRG_LNG_E!G45+NRG_BIOG_E!G45+NRG_GTL_E!G45+NRG_CPP_E!G45+NRG_NSP_E!G45</f>
        <v>0</v>
      </c>
      <c r="H45" s="10">
        <f>NRG_EHG_E!H45+NRG_CM_E!H45+NRG_OIL_NG_E!H45+NRG_PF_E!H45+NRG_CO_E!H45+NRG_BKBPB_E!H45+NRG_GW_E!H45+NRG_BF_E!H45+NRG_PR_E!H45+NRG_NI_E!H45+NRG_CL_E!H45+NRG_LNG_E!H45+NRG_BIOG_E!H45+NRG_GTL_E!H45+NRG_CPP_E!H45+NRG_NSP_E!H45</f>
        <v>0</v>
      </c>
      <c r="I45" s="10">
        <f>NRG_EHG_E!I45+NRG_CM_E!I45+NRG_OIL_NG_E!I45+NRG_PF_E!I45+NRG_CO_E!I45+NRG_BKBPB_E!I45+NRG_GW_E!I45+NRG_BF_E!I45+NRG_PR_E!I45+NRG_NI_E!I45+NRG_CL_E!I45+NRG_LNG_E!I45+NRG_BIOG_E!I45+NRG_GTL_E!I45+NRG_CPP_E!I45+NRG_NSP_E!I45</f>
        <v>1.0496990541702489</v>
      </c>
      <c r="J45" s="10">
        <f>NRG_EHG_E!J45+NRG_CM_E!J45+NRG_OIL_NG_E!J45+NRG_PF_E!J45+NRG_CO_E!J45+NRG_BKBPB_E!J45+NRG_GW_E!J45+NRG_BF_E!J45+NRG_PR_E!J45+NRG_NI_E!J45+NRG_CL_E!J45+NRG_LNG_E!J45+NRG_BIOG_E!J45+NRG_GTL_E!J45+NRG_CPP_E!J45+NRG_NSP_E!J45</f>
        <v>0</v>
      </c>
      <c r="K45" s="10">
        <f>NRG_EHG_E!K45+NRG_CM_E!K45+NRG_OIL_NG_E!K45+NRG_PF_E!K45+NRG_CO_E!K45+NRG_BKBPB_E!K45+NRG_GW_E!K45+NRG_BF_E!K45+NRG_PR_E!K45+NRG_NI_E!K45+NRG_CL_E!K45+NRG_LNG_E!K45+NRG_BIOG_E!K45+NRG_GTL_E!K45+NRG_CPP_E!K45+NRG_NSP_E!K45</f>
        <v>0</v>
      </c>
      <c r="L45" s="10">
        <f>NRG_EHG_E!L45+NRG_CM_E!L45+NRG_OIL_NG_E!L45+NRG_PF_E!L45+NRG_CO_E!L45+NRG_BKBPB_E!L45+NRG_GW_E!L45+NRG_BF_E!L45+NRG_PR_E!L45+NRG_NI_E!L45+NRG_CL_E!L45+NRG_LNG_E!L45+NRG_BIOG_E!L45+NRG_GTL_E!L45+NRG_CPP_E!L45+NRG_NSP_E!L45</f>
        <v>0</v>
      </c>
      <c r="M45" s="10">
        <f>NRG_EHG_E!M45+NRG_CM_E!M45+NRG_OIL_NG_E!M45+NRG_PF_E!M45+NRG_CO_E!M45+NRG_BKBPB_E!M45+NRG_GW_E!M45+NRG_BF_E!M45+NRG_PR_E!M45+NRG_NI_E!M45+NRG_CL_E!M45+NRG_LNG_E!M45+NRG_BIOG_E!M45+NRG_GTL_E!M45+NRG_CPP_E!M45+NRG_NSP_E!M45</f>
        <v>0</v>
      </c>
      <c r="N45" s="10">
        <f>NRG_EHG_E!N45+NRG_CM_E!N45+NRG_OIL_NG_E!N45+NRG_PF_E!N45+NRG_CO_E!N45+NRG_BKBPB_E!N45+NRG_GW_E!N45+NRG_BF_E!N45+NRG_PR_E!N45+NRG_NI_E!N45+NRG_CL_E!N45+NRG_LNG_E!N45+NRG_BIOG_E!N45+NRG_GTL_E!N45+NRG_CPP_E!N45+NRG_NSP_E!N45</f>
        <v>0</v>
      </c>
      <c r="O45" s="10">
        <f>NRG_EHG_E!O45+NRG_CM_E!O45+NRG_OIL_NG_E!O45+NRG_PF_E!O45+NRG_CO_E!O45+NRG_BKBPB_E!O45+NRG_GW_E!O45+NRG_BF_E!O45+NRG_PR_E!O45+NRG_NI_E!O45+NRG_CL_E!O45+NRG_LNG_E!O45+NRG_BIOG_E!O45+NRG_GTL_E!O45+NRG_CPP_E!O45+NRG_NSP_E!O45</f>
        <v>0</v>
      </c>
      <c r="P45" s="10">
        <f>NRG_EHG_E!P45+NRG_CM_E!P45+NRG_OIL_NG_E!P45+NRG_PF_E!P45+NRG_CO_E!P45+NRG_BKBPB_E!P45+NRG_GW_E!P45+NRG_BF_E!P45+NRG_PR_E!P45+NRG_NI_E!P45+NRG_CL_E!P45+NRG_LNG_E!P45+NRG_BIOG_E!P45+NRG_GTL_E!P45+NRG_CPP_E!P45+NRG_NSP_E!P45</f>
        <v>0</v>
      </c>
      <c r="Q45" s="10">
        <f>NRG_EHG_E!Q45+NRG_CM_E!Q45+NRG_OIL_NG_E!Q45+NRG_PF_E!Q45+NRG_CO_E!Q45+NRG_BKBPB_E!Q45+NRG_GW_E!Q45+NRG_BF_E!Q45+NRG_PR_E!Q45+NRG_NI_E!Q45+NRG_CL_E!Q45+NRG_LNG_E!Q45+NRG_BIOG_E!Q45+NRG_GTL_E!Q45+NRG_CPP_E!Q45+NRG_NSP_E!Q45</f>
        <v>0</v>
      </c>
      <c r="R45" s="10">
        <f>NRG_EHG_E!R45+NRG_CM_E!R45+NRG_OIL_NG_E!R45+NRG_PF_E!R45+NRG_CO_E!R45+NRG_BKBPB_E!R45+NRG_GW_E!R45+NRG_BF_E!R45+NRG_PR_E!R45+NRG_NI_E!R45+NRG_CL_E!R45+NRG_LNG_E!R45+NRG_BIOG_E!R45+NRG_GTL_E!R45+NRG_CPP_E!R45+NRG_NSP_E!R45</f>
        <v>0</v>
      </c>
      <c r="S45" s="10">
        <f>NRG_EHG_E!S45+NRG_CM_E!S45+NRG_OIL_NG_E!S45+NRG_PF_E!S45+NRG_CO_E!S45+NRG_BKBPB_E!S45+NRG_GW_E!S45+NRG_BF_E!S45+NRG_PR_E!S45+NRG_NI_E!S45+NRG_CL_E!S45+NRG_LNG_E!S45+NRG_BIOG_E!S45+NRG_GTL_E!S45+NRG_CPP_E!S45+NRG_NSP_E!S45</f>
        <v>0</v>
      </c>
      <c r="T45" s="10">
        <f>NRG_EHG_E!T45+NRG_CM_E!T45+NRG_OIL_NG_E!T45+NRG_PF_E!T45+NRG_CO_E!T45+NRG_BKBPB_E!T45+NRG_GW_E!T45+NRG_BF_E!T45+NRG_PR_E!T45+NRG_NI_E!T45+NRG_CL_E!T45+NRG_LNG_E!T45+NRG_BIOG_E!T45+NRG_GTL_E!T45+NRG_CPP_E!T45+NRG_NSP_E!T45</f>
        <v>0</v>
      </c>
      <c r="U45" s="10">
        <f>NRG_EHG_E!U45+NRG_CM_E!U45+NRG_OIL_NG_E!U45+NRG_PF_E!U45+NRG_CO_E!U45+NRG_BKBPB_E!U45+NRG_GW_E!U45+NRG_BF_E!U45+NRG_PR_E!U45+NRG_NI_E!U45+NRG_CL_E!U45+NRG_LNG_E!U45+NRG_BIOG_E!U45+NRG_GTL_E!U45+NRG_CPP_E!U45+NRG_NSP_E!U45</f>
        <v>0</v>
      </c>
      <c r="V45" s="10">
        <f>NRG_EHG_E!V45+NRG_CM_E!V45+NRG_OIL_NG_E!V45+NRG_PF_E!V45+NRG_CO_E!V45+NRG_BKBPB_E!V45+NRG_GW_E!V45+NRG_BF_E!V45+NRG_PR_E!V45+NRG_NI_E!V45+NRG_CL_E!V45+NRG_LNG_E!V45+NRG_BIOG_E!V45+NRG_GTL_E!V45+NRG_CPP_E!V45+NRG_NSP_E!V45</f>
        <v>0</v>
      </c>
      <c r="W45" s="10">
        <f>NRG_EHG_E!W45+NRG_CM_E!W45+NRG_OIL_NG_E!W45+NRG_PF_E!W45+NRG_CO_E!W45+NRG_BKBPB_E!W45+NRG_GW_E!W45+NRG_BF_E!W45+NRG_PR_E!W45+NRG_NI_E!W45+NRG_CL_E!W45+NRG_LNG_E!W45+NRG_BIOG_E!W45+NRG_GTL_E!W45+NRG_CPP_E!W45+NRG_NSP_E!W45</f>
        <v>0</v>
      </c>
      <c r="X45" s="10">
        <f>NRG_EHG_E!X45+NRG_CM_E!X45+NRG_OIL_NG_E!X45+NRG_PF_E!X45+NRG_CO_E!X45+NRG_BKBPB_E!X45+NRG_GW_E!X45+NRG_BF_E!X45+NRG_PR_E!X45+NRG_NI_E!X45+NRG_CL_E!X45+NRG_LNG_E!X45+NRG_BIOG_E!X45+NRG_GTL_E!X45+NRG_CPP_E!X45+NRG_NSP_E!X45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NRG_EHG_E!C46+NRG_CM_E!C46+NRG_OIL_NG_E!C46+NRG_PF_E!C46+NRG_CO_E!C46+NRG_BKBPB_E!C46+NRG_GW_E!C46+NRG_BF_E!C46+NRG_PR_E!C46+NRG_NI_E!C46+NRG_CL_E!C46+NRG_LNG_E!C46+NRG_BIOG_E!C46+NRG_GTL_E!C46+NRG_CPP_E!C46+NRG_NSP_E!C46</f>
        <v>0</v>
      </c>
      <c r="D46" s="10">
        <f>NRG_EHG_E!D46+NRG_CM_E!D46+NRG_OIL_NG_E!D46+NRG_PF_E!D46+NRG_CO_E!D46+NRG_BKBPB_E!D46+NRG_GW_E!D46+NRG_BF_E!D46+NRG_PR_E!D46+NRG_NI_E!D46+NRG_CL_E!D46+NRG_LNG_E!D46+NRG_BIOG_E!D46+NRG_GTL_E!D46+NRG_CPP_E!D46+NRG_NSP_E!D46</f>
        <v>0</v>
      </c>
      <c r="E46" s="10">
        <f>NRG_EHG_E!E46+NRG_CM_E!E46+NRG_OIL_NG_E!E46+NRG_PF_E!E46+NRG_CO_E!E46+NRG_BKBPB_E!E46+NRG_GW_E!E46+NRG_BF_E!E46+NRG_PR_E!E46+NRG_NI_E!E46+NRG_CL_E!E46+NRG_LNG_E!E46+NRG_BIOG_E!E46+NRG_GTL_E!E46+NRG_CPP_E!E46+NRG_NSP_E!E46</f>
        <v>0</v>
      </c>
      <c r="F46" s="10">
        <f>NRG_EHG_E!F46+NRG_CM_E!F46+NRG_OIL_NG_E!F46+NRG_PF_E!F46+NRG_CO_E!F46+NRG_BKBPB_E!F46+NRG_GW_E!F46+NRG_BF_E!F46+NRG_PR_E!F46+NRG_NI_E!F46+NRG_CL_E!F46+NRG_LNG_E!F46+NRG_BIOG_E!F46+NRG_GTL_E!F46+NRG_CPP_E!F46+NRG_NSP_E!F46</f>
        <v>0</v>
      </c>
      <c r="G46" s="10">
        <f>NRG_EHG_E!G46+NRG_CM_E!G46+NRG_OIL_NG_E!G46+NRG_PF_E!G46+NRG_CO_E!G46+NRG_BKBPB_E!G46+NRG_GW_E!G46+NRG_BF_E!G46+NRG_PR_E!G46+NRG_NI_E!G46+NRG_CL_E!G46+NRG_LNG_E!G46+NRG_BIOG_E!G46+NRG_GTL_E!G46+NRG_CPP_E!G46+NRG_NSP_E!G46</f>
        <v>0</v>
      </c>
      <c r="H46" s="10">
        <f>NRG_EHG_E!H46+NRG_CM_E!H46+NRG_OIL_NG_E!H46+NRG_PF_E!H46+NRG_CO_E!H46+NRG_BKBPB_E!H46+NRG_GW_E!H46+NRG_BF_E!H46+NRG_PR_E!H46+NRG_NI_E!H46+NRG_CL_E!H46+NRG_LNG_E!H46+NRG_BIOG_E!H46+NRG_GTL_E!H46+NRG_CPP_E!H46+NRG_NSP_E!H46</f>
        <v>0</v>
      </c>
      <c r="I46" s="10">
        <f>NRG_EHG_E!I46+NRG_CM_E!I46+NRG_OIL_NG_E!I46+NRG_PF_E!I46+NRG_CO_E!I46+NRG_BKBPB_E!I46+NRG_GW_E!I46+NRG_BF_E!I46+NRG_PR_E!I46+NRG_NI_E!I46+NRG_CL_E!I46+NRG_LNG_E!I46+NRG_BIOG_E!I46+NRG_GTL_E!I46+NRG_CPP_E!I46+NRG_NSP_E!I46</f>
        <v>0</v>
      </c>
      <c r="J46" s="10">
        <f>NRG_EHG_E!J46+NRG_CM_E!J46+NRG_OIL_NG_E!J46+NRG_PF_E!J46+NRG_CO_E!J46+NRG_BKBPB_E!J46+NRG_GW_E!J46+NRG_BF_E!J46+NRG_PR_E!J46+NRG_NI_E!J46+NRG_CL_E!J46+NRG_LNG_E!J46+NRG_BIOG_E!J46+NRG_GTL_E!J46+NRG_CPP_E!J46+NRG_NSP_E!J46</f>
        <v>0</v>
      </c>
      <c r="K46" s="10">
        <f>NRG_EHG_E!K46+NRG_CM_E!K46+NRG_OIL_NG_E!K46+NRG_PF_E!K46+NRG_CO_E!K46+NRG_BKBPB_E!K46+NRG_GW_E!K46+NRG_BF_E!K46+NRG_PR_E!K46+NRG_NI_E!K46+NRG_CL_E!K46+NRG_LNG_E!K46+NRG_BIOG_E!K46+NRG_GTL_E!K46+NRG_CPP_E!K46+NRG_NSP_E!K46</f>
        <v>0</v>
      </c>
      <c r="L46" s="10">
        <f>NRG_EHG_E!L46+NRG_CM_E!L46+NRG_OIL_NG_E!L46+NRG_PF_E!L46+NRG_CO_E!L46+NRG_BKBPB_E!L46+NRG_GW_E!L46+NRG_BF_E!L46+NRG_PR_E!L46+NRG_NI_E!L46+NRG_CL_E!L46+NRG_LNG_E!L46+NRG_BIOG_E!L46+NRG_GTL_E!L46+NRG_CPP_E!L46+NRG_NSP_E!L46</f>
        <v>0</v>
      </c>
      <c r="M46" s="10">
        <f>NRG_EHG_E!M46+NRG_CM_E!M46+NRG_OIL_NG_E!M46+NRG_PF_E!M46+NRG_CO_E!M46+NRG_BKBPB_E!M46+NRG_GW_E!M46+NRG_BF_E!M46+NRG_PR_E!M46+NRG_NI_E!M46+NRG_CL_E!M46+NRG_LNG_E!M46+NRG_BIOG_E!M46+NRG_GTL_E!M46+NRG_CPP_E!M46+NRG_NSP_E!M46</f>
        <v>0</v>
      </c>
      <c r="N46" s="10">
        <f>NRG_EHG_E!N46+NRG_CM_E!N46+NRG_OIL_NG_E!N46+NRG_PF_E!N46+NRG_CO_E!N46+NRG_BKBPB_E!N46+NRG_GW_E!N46+NRG_BF_E!N46+NRG_PR_E!N46+NRG_NI_E!N46+NRG_CL_E!N46+NRG_LNG_E!N46+NRG_BIOG_E!N46+NRG_GTL_E!N46+NRG_CPP_E!N46+NRG_NSP_E!N46</f>
        <v>0</v>
      </c>
      <c r="O46" s="10">
        <f>NRG_EHG_E!O46+NRG_CM_E!O46+NRG_OIL_NG_E!O46+NRG_PF_E!O46+NRG_CO_E!O46+NRG_BKBPB_E!O46+NRG_GW_E!O46+NRG_BF_E!O46+NRG_PR_E!O46+NRG_NI_E!O46+NRG_CL_E!O46+NRG_LNG_E!O46+NRG_BIOG_E!O46+NRG_GTL_E!O46+NRG_CPP_E!O46+NRG_NSP_E!O46</f>
        <v>0</v>
      </c>
      <c r="P46" s="10">
        <f>NRG_EHG_E!P46+NRG_CM_E!P46+NRG_OIL_NG_E!P46+NRG_PF_E!P46+NRG_CO_E!P46+NRG_BKBPB_E!P46+NRG_GW_E!P46+NRG_BF_E!P46+NRG_PR_E!P46+NRG_NI_E!P46+NRG_CL_E!P46+NRG_LNG_E!P46+NRG_BIOG_E!P46+NRG_GTL_E!P46+NRG_CPP_E!P46+NRG_NSP_E!P46</f>
        <v>0</v>
      </c>
      <c r="Q46" s="10">
        <f>NRG_EHG_E!Q46+NRG_CM_E!Q46+NRG_OIL_NG_E!Q46+NRG_PF_E!Q46+NRG_CO_E!Q46+NRG_BKBPB_E!Q46+NRG_GW_E!Q46+NRG_BF_E!Q46+NRG_PR_E!Q46+NRG_NI_E!Q46+NRG_CL_E!Q46+NRG_LNG_E!Q46+NRG_BIOG_E!Q46+NRG_GTL_E!Q46+NRG_CPP_E!Q46+NRG_NSP_E!Q46</f>
        <v>0</v>
      </c>
      <c r="R46" s="10">
        <f>NRG_EHG_E!R46+NRG_CM_E!R46+NRG_OIL_NG_E!R46+NRG_PF_E!R46+NRG_CO_E!R46+NRG_BKBPB_E!R46+NRG_GW_E!R46+NRG_BF_E!R46+NRG_PR_E!R46+NRG_NI_E!R46+NRG_CL_E!R46+NRG_LNG_E!R46+NRG_BIOG_E!R46+NRG_GTL_E!R46+NRG_CPP_E!R46+NRG_NSP_E!R46</f>
        <v>0</v>
      </c>
      <c r="S46" s="10">
        <f>NRG_EHG_E!S46+NRG_CM_E!S46+NRG_OIL_NG_E!S46+NRG_PF_E!S46+NRG_CO_E!S46+NRG_BKBPB_E!S46+NRG_GW_E!S46+NRG_BF_E!S46+NRG_PR_E!S46+NRG_NI_E!S46+NRG_CL_E!S46+NRG_LNG_E!S46+NRG_BIOG_E!S46+NRG_GTL_E!S46+NRG_CPP_E!S46+NRG_NSP_E!S46</f>
        <v>0</v>
      </c>
      <c r="T46" s="10">
        <f>NRG_EHG_E!T46+NRG_CM_E!T46+NRG_OIL_NG_E!T46+NRG_PF_E!T46+NRG_CO_E!T46+NRG_BKBPB_E!T46+NRG_GW_E!T46+NRG_BF_E!T46+NRG_PR_E!T46+NRG_NI_E!T46+NRG_CL_E!T46+NRG_LNG_E!T46+NRG_BIOG_E!T46+NRG_GTL_E!T46+NRG_CPP_E!T46+NRG_NSP_E!T46</f>
        <v>0</v>
      </c>
      <c r="U46" s="10">
        <f>NRG_EHG_E!U46+NRG_CM_E!U46+NRG_OIL_NG_E!U46+NRG_PF_E!U46+NRG_CO_E!U46+NRG_BKBPB_E!U46+NRG_GW_E!U46+NRG_BF_E!U46+NRG_PR_E!U46+NRG_NI_E!U46+NRG_CL_E!U46+NRG_LNG_E!U46+NRG_BIOG_E!U46+NRG_GTL_E!U46+NRG_CPP_E!U46+NRG_NSP_E!U46</f>
        <v>0</v>
      </c>
      <c r="V46" s="10">
        <f>NRG_EHG_E!V46+NRG_CM_E!V46+NRG_OIL_NG_E!V46+NRG_PF_E!V46+NRG_CO_E!V46+NRG_BKBPB_E!V46+NRG_GW_E!V46+NRG_BF_E!V46+NRG_PR_E!V46+NRG_NI_E!V46+NRG_CL_E!V46+NRG_LNG_E!V46+NRG_BIOG_E!V46+NRG_GTL_E!V46+NRG_CPP_E!V46+NRG_NSP_E!V46</f>
        <v>0</v>
      </c>
      <c r="W46" s="10">
        <f>NRG_EHG_E!W46+NRG_CM_E!W46+NRG_OIL_NG_E!W46+NRG_PF_E!W46+NRG_CO_E!W46+NRG_BKBPB_E!W46+NRG_GW_E!W46+NRG_BF_E!W46+NRG_PR_E!W46+NRG_NI_E!W46+NRG_CL_E!W46+NRG_LNG_E!W46+NRG_BIOG_E!W46+NRG_GTL_E!W46+NRG_CPP_E!W46+NRG_NSP_E!W46</f>
        <v>0</v>
      </c>
      <c r="X46" s="10">
        <f>NRG_EHG_E!X46+NRG_CM_E!X46+NRG_OIL_NG_E!X46+NRG_PF_E!X46+NRG_CO_E!X46+NRG_BKBPB_E!X46+NRG_GW_E!X46+NRG_BF_E!X46+NRG_PR_E!X46+NRG_NI_E!X46+NRG_CL_E!X46+NRG_LNG_E!X46+NRG_BIOG_E!X46+NRG_GTL_E!X46+NRG_CPP_E!X46+NRG_NSP_E!X46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NRG_EHG_E!C47+NRG_CM_E!C47+NRG_OIL_NG_E!C47+NRG_PF_E!C47+NRG_CO_E!C47+NRG_BKBPB_E!C47+NRG_GW_E!C47+NRG_BF_E!C47+NRG_PR_E!C47+NRG_NI_E!C47+NRG_CL_E!C47+NRG_LNG_E!C47+NRG_BIOG_E!C47+NRG_GTL_E!C47+NRG_CPP_E!C47+NRG_NSP_E!C47</f>
        <v>0</v>
      </c>
      <c r="D47" s="10">
        <f>NRG_EHG_E!D47+NRG_CM_E!D47+NRG_OIL_NG_E!D47+NRG_PF_E!D47+NRG_CO_E!D47+NRG_BKBPB_E!D47+NRG_GW_E!D47+NRG_BF_E!D47+NRG_PR_E!D47+NRG_NI_E!D47+NRG_CL_E!D47+NRG_LNG_E!D47+NRG_BIOG_E!D47+NRG_GTL_E!D47+NRG_CPP_E!D47+NRG_NSP_E!D47</f>
        <v>0</v>
      </c>
      <c r="E47" s="10">
        <f>NRG_EHG_E!E47+NRG_CM_E!E47+NRG_OIL_NG_E!E47+NRG_PF_E!E47+NRG_CO_E!E47+NRG_BKBPB_E!E47+NRG_GW_E!E47+NRG_BF_E!E47+NRG_PR_E!E47+NRG_NI_E!E47+NRG_CL_E!E47+NRG_LNG_E!E47+NRG_BIOG_E!E47+NRG_GTL_E!E47+NRG_CPP_E!E47+NRG_NSP_E!E47</f>
        <v>0</v>
      </c>
      <c r="F47" s="10">
        <f>NRG_EHG_E!F47+NRG_CM_E!F47+NRG_OIL_NG_E!F47+NRG_PF_E!F47+NRG_CO_E!F47+NRG_BKBPB_E!F47+NRG_GW_E!F47+NRG_BF_E!F47+NRG_PR_E!F47+NRG_NI_E!F47+NRG_CL_E!F47+NRG_LNG_E!F47+NRG_BIOG_E!F47+NRG_GTL_E!F47+NRG_CPP_E!F47+NRG_NSP_E!F47</f>
        <v>0</v>
      </c>
      <c r="G47" s="10">
        <f>NRG_EHG_E!G47+NRG_CM_E!G47+NRG_OIL_NG_E!G47+NRG_PF_E!G47+NRG_CO_E!G47+NRG_BKBPB_E!G47+NRG_GW_E!G47+NRG_BF_E!G47+NRG_PR_E!G47+NRG_NI_E!G47+NRG_CL_E!G47+NRG_LNG_E!G47+NRG_BIOG_E!G47+NRG_GTL_E!G47+NRG_CPP_E!G47+NRG_NSP_E!G47</f>
        <v>0</v>
      </c>
      <c r="H47" s="10">
        <f>NRG_EHG_E!H47+NRG_CM_E!H47+NRG_OIL_NG_E!H47+NRG_PF_E!H47+NRG_CO_E!H47+NRG_BKBPB_E!H47+NRG_GW_E!H47+NRG_BF_E!H47+NRG_PR_E!H47+NRG_NI_E!H47+NRG_CL_E!H47+NRG_LNG_E!H47+NRG_BIOG_E!H47+NRG_GTL_E!H47+NRG_CPP_E!H47+NRG_NSP_E!H47</f>
        <v>0</v>
      </c>
      <c r="I47" s="10">
        <f>NRG_EHG_E!I47+NRG_CM_E!I47+NRG_OIL_NG_E!I47+NRG_PF_E!I47+NRG_CO_E!I47+NRG_BKBPB_E!I47+NRG_GW_E!I47+NRG_BF_E!I47+NRG_PR_E!I47+NRG_NI_E!I47+NRG_CL_E!I47+NRG_LNG_E!I47+NRG_BIOG_E!I47+NRG_GTL_E!I47+NRG_CPP_E!I47+NRG_NSP_E!I47</f>
        <v>0</v>
      </c>
      <c r="J47" s="10">
        <f>NRG_EHG_E!J47+NRG_CM_E!J47+NRG_OIL_NG_E!J47+NRG_PF_E!J47+NRG_CO_E!J47+NRG_BKBPB_E!J47+NRG_GW_E!J47+NRG_BF_E!J47+NRG_PR_E!J47+NRG_NI_E!J47+NRG_CL_E!J47+NRG_LNG_E!J47+NRG_BIOG_E!J47+NRG_GTL_E!J47+NRG_CPP_E!J47+NRG_NSP_E!J47</f>
        <v>0</v>
      </c>
      <c r="K47" s="10">
        <f>NRG_EHG_E!K47+NRG_CM_E!K47+NRG_OIL_NG_E!K47+NRG_PF_E!K47+NRG_CO_E!K47+NRG_BKBPB_E!K47+NRG_GW_E!K47+NRG_BF_E!K47+NRG_PR_E!K47+NRG_NI_E!K47+NRG_CL_E!K47+NRG_LNG_E!K47+NRG_BIOG_E!K47+NRG_GTL_E!K47+NRG_CPP_E!K47+NRG_NSP_E!K47</f>
        <v>0</v>
      </c>
      <c r="L47" s="10">
        <f>NRG_EHG_E!L47+NRG_CM_E!L47+NRG_OIL_NG_E!L47+NRG_PF_E!L47+NRG_CO_E!L47+NRG_BKBPB_E!L47+NRG_GW_E!L47+NRG_BF_E!L47+NRG_PR_E!L47+NRG_NI_E!L47+NRG_CL_E!L47+NRG_LNG_E!L47+NRG_BIOG_E!L47+NRG_GTL_E!L47+NRG_CPP_E!L47+NRG_NSP_E!L47</f>
        <v>0</v>
      </c>
      <c r="M47" s="10">
        <f>NRG_EHG_E!M47+NRG_CM_E!M47+NRG_OIL_NG_E!M47+NRG_PF_E!M47+NRG_CO_E!M47+NRG_BKBPB_E!M47+NRG_GW_E!M47+NRG_BF_E!M47+NRG_PR_E!M47+NRG_NI_E!M47+NRG_CL_E!M47+NRG_LNG_E!M47+NRG_BIOG_E!M47+NRG_GTL_E!M47+NRG_CPP_E!M47+NRG_NSP_E!M47</f>
        <v>0</v>
      </c>
      <c r="N47" s="10">
        <f>NRG_EHG_E!N47+NRG_CM_E!N47+NRG_OIL_NG_E!N47+NRG_PF_E!N47+NRG_CO_E!N47+NRG_BKBPB_E!N47+NRG_GW_E!N47+NRG_BF_E!N47+NRG_PR_E!N47+NRG_NI_E!N47+NRG_CL_E!N47+NRG_LNG_E!N47+NRG_BIOG_E!N47+NRG_GTL_E!N47+NRG_CPP_E!N47+NRG_NSP_E!N47</f>
        <v>0</v>
      </c>
      <c r="O47" s="10">
        <f>NRG_EHG_E!O47+NRG_CM_E!O47+NRG_OIL_NG_E!O47+NRG_PF_E!O47+NRG_CO_E!O47+NRG_BKBPB_E!O47+NRG_GW_E!O47+NRG_BF_E!O47+NRG_PR_E!O47+NRG_NI_E!O47+NRG_CL_E!O47+NRG_LNG_E!O47+NRG_BIOG_E!O47+NRG_GTL_E!O47+NRG_CPP_E!O47+NRG_NSP_E!O47</f>
        <v>0</v>
      </c>
      <c r="P47" s="10">
        <f>NRG_EHG_E!P47+NRG_CM_E!P47+NRG_OIL_NG_E!P47+NRG_PF_E!P47+NRG_CO_E!P47+NRG_BKBPB_E!P47+NRG_GW_E!P47+NRG_BF_E!P47+NRG_PR_E!P47+NRG_NI_E!P47+NRG_CL_E!P47+NRG_LNG_E!P47+NRG_BIOG_E!P47+NRG_GTL_E!P47+NRG_CPP_E!P47+NRG_NSP_E!P47</f>
        <v>0</v>
      </c>
      <c r="Q47" s="10">
        <f>NRG_EHG_E!Q47+NRG_CM_E!Q47+NRG_OIL_NG_E!Q47+NRG_PF_E!Q47+NRG_CO_E!Q47+NRG_BKBPB_E!Q47+NRG_GW_E!Q47+NRG_BF_E!Q47+NRG_PR_E!Q47+NRG_NI_E!Q47+NRG_CL_E!Q47+NRG_LNG_E!Q47+NRG_BIOG_E!Q47+NRG_GTL_E!Q47+NRG_CPP_E!Q47+NRG_NSP_E!Q47</f>
        <v>0</v>
      </c>
      <c r="R47" s="10">
        <f>NRG_EHG_E!R47+NRG_CM_E!R47+NRG_OIL_NG_E!R47+NRG_PF_E!R47+NRG_CO_E!R47+NRG_BKBPB_E!R47+NRG_GW_E!R47+NRG_BF_E!R47+NRG_PR_E!R47+NRG_NI_E!R47+NRG_CL_E!R47+NRG_LNG_E!R47+NRG_BIOG_E!R47+NRG_GTL_E!R47+NRG_CPP_E!R47+NRG_NSP_E!R47</f>
        <v>0</v>
      </c>
      <c r="S47" s="10">
        <f>NRG_EHG_E!S47+NRG_CM_E!S47+NRG_OIL_NG_E!S47+NRG_PF_E!S47+NRG_CO_E!S47+NRG_BKBPB_E!S47+NRG_GW_E!S47+NRG_BF_E!S47+NRG_PR_E!S47+NRG_NI_E!S47+NRG_CL_E!S47+NRG_LNG_E!S47+NRG_BIOG_E!S47+NRG_GTL_E!S47+NRG_CPP_E!S47+NRG_NSP_E!S47</f>
        <v>0</v>
      </c>
      <c r="T47" s="10">
        <f>NRG_EHG_E!T47+NRG_CM_E!T47+NRG_OIL_NG_E!T47+NRG_PF_E!T47+NRG_CO_E!T47+NRG_BKBPB_E!T47+NRG_GW_E!T47+NRG_BF_E!T47+NRG_PR_E!T47+NRG_NI_E!T47+NRG_CL_E!T47+NRG_LNG_E!T47+NRG_BIOG_E!T47+NRG_GTL_E!T47+NRG_CPP_E!T47+NRG_NSP_E!T47</f>
        <v>0</v>
      </c>
      <c r="U47" s="10">
        <f>NRG_EHG_E!U47+NRG_CM_E!U47+NRG_OIL_NG_E!U47+NRG_PF_E!U47+NRG_CO_E!U47+NRG_BKBPB_E!U47+NRG_GW_E!U47+NRG_BF_E!U47+NRG_PR_E!U47+NRG_NI_E!U47+NRG_CL_E!U47+NRG_LNG_E!U47+NRG_BIOG_E!U47+NRG_GTL_E!U47+NRG_CPP_E!U47+NRG_NSP_E!U47</f>
        <v>0</v>
      </c>
      <c r="V47" s="10">
        <f>NRG_EHG_E!V47+NRG_CM_E!V47+NRG_OIL_NG_E!V47+NRG_PF_E!V47+NRG_CO_E!V47+NRG_BKBPB_E!V47+NRG_GW_E!V47+NRG_BF_E!V47+NRG_PR_E!V47+NRG_NI_E!V47+NRG_CL_E!V47+NRG_LNG_E!V47+NRG_BIOG_E!V47+NRG_GTL_E!V47+NRG_CPP_E!V47+NRG_NSP_E!V47</f>
        <v>0</v>
      </c>
      <c r="W47" s="10">
        <f>NRG_EHG_E!W47+NRG_CM_E!W47+NRG_OIL_NG_E!W47+NRG_PF_E!W47+NRG_CO_E!W47+NRG_BKBPB_E!W47+NRG_GW_E!W47+NRG_BF_E!W47+NRG_PR_E!W47+NRG_NI_E!W47+NRG_CL_E!W47+NRG_LNG_E!W47+NRG_BIOG_E!W47+NRG_GTL_E!W47+NRG_CPP_E!W47+NRG_NSP_E!W47</f>
        <v>0</v>
      </c>
      <c r="X47" s="10">
        <f>NRG_EHG_E!X47+NRG_CM_E!X47+NRG_OIL_NG_E!X47+NRG_PF_E!X47+NRG_CO_E!X47+NRG_BKBPB_E!X47+NRG_GW_E!X47+NRG_BF_E!X47+NRG_PR_E!X47+NRG_NI_E!X47+NRG_CL_E!X47+NRG_LNG_E!X47+NRG_BIOG_E!X47+NRG_GTL_E!X47+NRG_CPP_E!X47+NRG_NSP_E!X47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NRG_EHG_E!C48+NRG_CM_E!C48+NRG_OIL_NG_E!C48+NRG_PF_E!C48+NRG_CO_E!C48+NRG_BKBPB_E!C48+NRG_GW_E!C48+NRG_BF_E!C48+NRG_PR_E!C48+NRG_NI_E!C48+NRG_CL_E!C48+NRG_LNG_E!C48+NRG_BIOG_E!C48+NRG_GTL_E!C48+NRG_CPP_E!C48+NRG_NSP_E!C48</f>
        <v>156.80232158211521</v>
      </c>
      <c r="D48" s="10">
        <f>NRG_EHG_E!D48+NRG_CM_E!D48+NRG_OIL_NG_E!D48+NRG_PF_E!D48+NRG_CO_E!D48+NRG_BKBPB_E!D48+NRG_GW_E!D48+NRG_BF_E!D48+NRG_PR_E!D48+NRG_NI_E!D48+NRG_CL_E!D48+NRG_LNG_E!D48+NRG_BIOG_E!D48+NRG_GTL_E!D48+NRG_CPP_E!D48+NRG_NSP_E!D48</f>
        <v>52.784952708512463</v>
      </c>
      <c r="E48" s="10">
        <f>NRG_EHG_E!E48+NRG_CM_E!E48+NRG_OIL_NG_E!E48+NRG_PF_E!E48+NRG_CO_E!E48+NRG_BKBPB_E!E48+NRG_GW_E!E48+NRG_BF_E!E48+NRG_PR_E!E48+NRG_NI_E!E48+NRG_CL_E!E48+NRG_LNG_E!E48+NRG_BIOG_E!E48+NRG_GTL_E!E48+NRG_CPP_E!E48+NRG_NSP_E!E48</f>
        <v>73.743680137575225</v>
      </c>
      <c r="F48" s="10">
        <f>NRG_EHG_E!F48+NRG_CM_E!F48+NRG_OIL_NG_E!F48+NRG_PF_E!F48+NRG_CO_E!F48+NRG_BKBPB_E!F48+NRG_GW_E!F48+NRG_BF_E!F48+NRG_PR_E!F48+NRG_NI_E!F48+NRG_CL_E!F48+NRG_LNG_E!F48+NRG_BIOG_E!F48+NRG_GTL_E!F48+NRG_CPP_E!F48+NRG_NSP_E!F48</f>
        <v>123.4236457437661</v>
      </c>
      <c r="G48" s="10">
        <f>NRG_EHG_E!G48+NRG_CM_E!G48+NRG_OIL_NG_E!G48+NRG_PF_E!G48+NRG_CO_E!G48+NRG_BKBPB_E!G48+NRG_GW_E!G48+NRG_BF_E!G48+NRG_PR_E!G48+NRG_NI_E!G48+NRG_CL_E!G48+NRG_LNG_E!G48+NRG_BIOG_E!G48+NRG_GTL_E!G48+NRG_CPP_E!G48+NRG_NSP_E!G48</f>
        <v>150.59234737747201</v>
      </c>
      <c r="H48" s="10">
        <f>NRG_EHG_E!H48+NRG_CM_E!H48+NRG_OIL_NG_E!H48+NRG_PF_E!H48+NRG_CO_E!H48+NRG_BKBPB_E!H48+NRG_GW_E!H48+NRG_BF_E!H48+NRG_PR_E!H48+NRG_NI_E!H48+NRG_CL_E!H48+NRG_LNG_E!H48+NRG_BIOG_E!H48+NRG_GTL_E!H48+NRG_CPP_E!H48+NRG_NSP_E!H48</f>
        <v>226.18976784178849</v>
      </c>
      <c r="I48" s="10">
        <f>NRG_EHG_E!I48+NRG_CM_E!I48+NRG_OIL_NG_E!I48+NRG_PF_E!I48+NRG_CO_E!I48+NRG_BKBPB_E!I48+NRG_GW_E!I48+NRG_BF_E!I48+NRG_PR_E!I48+NRG_NI_E!I48+NRG_CL_E!I48+NRG_LNG_E!I48+NRG_BIOG_E!I48+NRG_GTL_E!I48+NRG_CPP_E!I48+NRG_NSP_E!I48</f>
        <v>307.32304385210659</v>
      </c>
      <c r="J48" s="10">
        <f>NRG_EHG_E!J48+NRG_CM_E!J48+NRG_OIL_NG_E!J48+NRG_PF_E!J48+NRG_CO_E!J48+NRG_BKBPB_E!J48+NRG_GW_E!J48+NRG_BF_E!J48+NRG_PR_E!J48+NRG_NI_E!J48+NRG_CL_E!J48+NRG_LNG_E!J48+NRG_BIOG_E!J48+NRG_GTL_E!J48+NRG_CPP_E!J48+NRG_NSP_E!J48</f>
        <v>269.62476354256228</v>
      </c>
      <c r="K48" s="10">
        <f>NRG_EHG_E!K48+NRG_CM_E!K48+NRG_OIL_NG_E!K48+NRG_PF_E!K48+NRG_CO_E!K48+NRG_BKBPB_E!K48+NRG_GW_E!K48+NRG_BF_E!K48+NRG_PR_E!K48+NRG_NI_E!K48+NRG_CL_E!K48+NRG_LNG_E!K48+NRG_BIOG_E!K48+NRG_GTL_E!K48+NRG_CPP_E!K48+NRG_NSP_E!K48</f>
        <v>298.36036113499569</v>
      </c>
      <c r="L48" s="10">
        <f>NRG_EHG_E!L48+NRG_CM_E!L48+NRG_OIL_NG_E!L48+NRG_PF_E!L48+NRG_CO_E!L48+NRG_BKBPB_E!L48+NRG_GW_E!L48+NRG_BF_E!L48+NRG_PR_E!L48+NRG_NI_E!L48+NRG_CL_E!L48+NRG_LNG_E!L48+NRG_BIOG_E!L48+NRG_GTL_E!L48+NRG_CPP_E!L48+NRG_NSP_E!L48</f>
        <v>235.23886500429921</v>
      </c>
      <c r="M48" s="10">
        <f>NRG_EHG_E!M48+NRG_CM_E!M48+NRG_OIL_NG_E!M48+NRG_PF_E!M48+NRG_CO_E!M48+NRG_BKBPB_E!M48+NRG_GW_E!M48+NRG_BF_E!M48+NRG_PR_E!M48+NRG_NI_E!M48+NRG_CL_E!M48+NRG_LNG_E!M48+NRG_BIOG_E!M48+NRG_GTL_E!M48+NRG_CPP_E!M48+NRG_NSP_E!M48</f>
        <v>234.3713671539123</v>
      </c>
      <c r="N48" s="10">
        <f>NRG_EHG_E!N48+NRG_CM_E!N48+NRG_OIL_NG_E!N48+NRG_PF_E!N48+NRG_CO_E!N48+NRG_BKBPB_E!N48+NRG_GW_E!N48+NRG_BF_E!N48+NRG_PR_E!N48+NRG_NI_E!N48+NRG_CL_E!N48+NRG_LNG_E!N48+NRG_BIOG_E!N48+NRG_GTL_E!N48+NRG_CPP_E!N48+NRG_NSP_E!N48</f>
        <v>152.4366294067068</v>
      </c>
      <c r="O48" s="10">
        <f>NRG_EHG_E!O48+NRG_CM_E!O48+NRG_OIL_NG_E!O48+NRG_PF_E!O48+NRG_CO_E!O48+NRG_BKBPB_E!O48+NRG_GW_E!O48+NRG_BF_E!O48+NRG_PR_E!O48+NRG_NI_E!O48+NRG_CL_E!O48+NRG_LNG_E!O48+NRG_BIOG_E!O48+NRG_GTL_E!O48+NRG_CPP_E!O48+NRG_NSP_E!O48</f>
        <v>146.69982803095439</v>
      </c>
      <c r="P48" s="10">
        <f>NRG_EHG_E!P48+NRG_CM_E!P48+NRG_OIL_NG_E!P48+NRG_PF_E!P48+NRG_CO_E!P48+NRG_BKBPB_E!P48+NRG_GW_E!P48+NRG_BF_E!P48+NRG_PR_E!P48+NRG_NI_E!P48+NRG_CL_E!P48+NRG_LNG_E!P48+NRG_BIOG_E!P48+NRG_GTL_E!P48+NRG_CPP_E!P48+NRG_NSP_E!P48</f>
        <v>74.579191745485801</v>
      </c>
      <c r="Q48" s="10">
        <f>NRG_EHG_E!Q48+NRG_CM_E!Q48+NRG_OIL_NG_E!Q48+NRG_PF_E!Q48+NRG_CO_E!Q48+NRG_BKBPB_E!Q48+NRG_GW_E!Q48+NRG_BF_E!Q48+NRG_PR_E!Q48+NRG_NI_E!Q48+NRG_CL_E!Q48+NRG_LNG_E!Q48+NRG_BIOG_E!Q48+NRG_GTL_E!Q48+NRG_CPP_E!Q48+NRG_NSP_E!Q48</f>
        <v>100.80490111779881</v>
      </c>
      <c r="R48" s="10">
        <f>NRG_EHG_E!R48+NRG_CM_E!R48+NRG_OIL_NG_E!R48+NRG_PF_E!R48+NRG_CO_E!R48+NRG_BKBPB_E!R48+NRG_GW_E!R48+NRG_BF_E!R48+NRG_PR_E!R48+NRG_NI_E!R48+NRG_CL_E!R48+NRG_LNG_E!R48+NRG_BIOG_E!R48+NRG_GTL_E!R48+NRG_CPP_E!R48+NRG_NSP_E!R48</f>
        <v>93.42889079965606</v>
      </c>
      <c r="S48" s="10">
        <f>NRG_EHG_E!S48+NRG_CM_E!S48+NRG_OIL_NG_E!S48+NRG_PF_E!S48+NRG_CO_E!S48+NRG_BKBPB_E!S48+NRG_GW_E!S48+NRG_BF_E!S48+NRG_PR_E!S48+NRG_NI_E!S48+NRG_CL_E!S48+NRG_LNG_E!S48+NRG_BIOG_E!S48+NRG_GTL_E!S48+NRG_CPP_E!S48+NRG_NSP_E!S48</f>
        <v>92.609372312983652</v>
      </c>
      <c r="T48" s="10">
        <f>NRG_EHG_E!T48+NRG_CM_E!T48+NRG_OIL_NG_E!T48+NRG_PF_E!T48+NRG_CO_E!T48+NRG_BKBPB_E!T48+NRG_GW_E!T48+NRG_BF_E!T48+NRG_PR_E!T48+NRG_NI_E!T48+NRG_CL_E!T48+NRG_LNG_E!T48+NRG_BIOG_E!T48+NRG_GTL_E!T48+NRG_CPP_E!T48+NRG_NSP_E!T48</f>
        <v>87.187532244196035</v>
      </c>
      <c r="U48" s="10">
        <f>NRG_EHG_E!U48+NRG_CM_E!U48+NRG_OIL_NG_E!U48+NRG_PF_E!U48+NRG_CO_E!U48+NRG_BKBPB_E!U48+NRG_GW_E!U48+NRG_BF_E!U48+NRG_PR_E!U48+NRG_NI_E!U48+NRG_CL_E!U48+NRG_LNG_E!U48+NRG_BIOG_E!U48+NRG_GTL_E!U48+NRG_CPP_E!U48+NRG_NSP_E!U48</f>
        <v>96.616938950988811</v>
      </c>
      <c r="V48" s="10">
        <f>NRG_EHG_E!V48+NRG_CM_E!V48+NRG_OIL_NG_E!V48+NRG_PF_E!V48+NRG_CO_E!V48+NRG_BKBPB_E!V48+NRG_GW_E!V48+NRG_BF_E!V48+NRG_PR_E!V48+NRG_NI_E!V48+NRG_CL_E!V48+NRG_LNG_E!V48+NRG_BIOG_E!V48+NRG_GTL_E!V48+NRG_CPP_E!V48+NRG_NSP_E!V48</f>
        <v>107.02854686156491</v>
      </c>
      <c r="W48" s="10">
        <f>NRG_EHG_E!W48+NRG_CM_E!W48+NRG_OIL_NG_E!W48+NRG_PF_E!W48+NRG_CO_E!W48+NRG_BKBPB_E!W48+NRG_GW_E!W48+NRG_BF_E!W48+NRG_PR_E!W48+NRG_NI_E!W48+NRG_CL_E!W48+NRG_LNG_E!W48+NRG_BIOG_E!W48+NRG_GTL_E!W48+NRG_CPP_E!W48+NRG_NSP_E!W48</f>
        <v>140.6489251934652</v>
      </c>
      <c r="X48" s="10">
        <f>NRG_EHG_E!X48+NRG_CM_E!X48+NRG_OIL_NG_E!X48+NRG_PF_E!X48+NRG_CO_E!X48+NRG_BKBPB_E!X48+NRG_GW_E!X48+NRG_BF_E!X48+NRG_PR_E!X48+NRG_NI_E!X48+NRG_CL_E!X48+NRG_LNG_E!X48+NRG_BIOG_E!X48+NRG_GTL_E!X48+NRG_CPP_E!X48+NRG_NSP_E!X48</f>
        <v>108.4589853826311</v>
      </c>
    </row>
    <row r="49" spans="1:24" ht="11.25" customHeight="1" x14ac:dyDescent="0.2">
      <c r="A49" s="41" t="s">
        <v>85</v>
      </c>
      <c r="B49" s="9" t="s">
        <v>86</v>
      </c>
      <c r="C49" s="10">
        <f>NRG_EHG_E!C49+NRG_CM_E!C49+NRG_OIL_NG_E!C49+NRG_PF_E!C49+NRG_CO_E!C49+NRG_BKBPB_E!C49+NRG_GW_E!C49+NRG_BF_E!C49+NRG_PR_E!C49+NRG_NI_E!C49+NRG_CL_E!C49+NRG_LNG_E!C49+NRG_BIOG_E!C49+NRG_GTL_E!C49+NRG_CPP_E!C49+NRG_NSP_E!C49</f>
        <v>0</v>
      </c>
      <c r="D49" s="10">
        <f>NRG_EHG_E!D49+NRG_CM_E!D49+NRG_OIL_NG_E!D49+NRG_PF_E!D49+NRG_CO_E!D49+NRG_BKBPB_E!D49+NRG_GW_E!D49+NRG_BF_E!D49+NRG_PR_E!D49+NRG_NI_E!D49+NRG_CL_E!D49+NRG_LNG_E!D49+NRG_BIOG_E!D49+NRG_GTL_E!D49+NRG_CPP_E!D49+NRG_NSP_E!D49</f>
        <v>0</v>
      </c>
      <c r="E49" s="10">
        <f>NRG_EHG_E!E49+NRG_CM_E!E49+NRG_OIL_NG_E!E49+NRG_PF_E!E49+NRG_CO_E!E49+NRG_BKBPB_E!E49+NRG_GW_E!E49+NRG_BF_E!E49+NRG_PR_E!E49+NRG_NI_E!E49+NRG_CL_E!E49+NRG_LNG_E!E49+NRG_BIOG_E!E49+NRG_GTL_E!E49+NRG_CPP_E!E49+NRG_NSP_E!E49</f>
        <v>0</v>
      </c>
      <c r="F49" s="10">
        <f>NRG_EHG_E!F49+NRG_CM_E!F49+NRG_OIL_NG_E!F49+NRG_PF_E!F49+NRG_CO_E!F49+NRG_BKBPB_E!F49+NRG_GW_E!F49+NRG_BF_E!F49+NRG_PR_E!F49+NRG_NI_E!F49+NRG_CL_E!F49+NRG_LNG_E!F49+NRG_BIOG_E!F49+NRG_GTL_E!F49+NRG_CPP_E!F49+NRG_NSP_E!F49</f>
        <v>0</v>
      </c>
      <c r="G49" s="10">
        <f>NRG_EHG_E!G49+NRG_CM_E!G49+NRG_OIL_NG_E!G49+NRG_PF_E!G49+NRG_CO_E!G49+NRG_BKBPB_E!G49+NRG_GW_E!G49+NRG_BF_E!G49+NRG_PR_E!G49+NRG_NI_E!G49+NRG_CL_E!G49+NRG_LNG_E!G49+NRG_BIOG_E!G49+NRG_GTL_E!G49+NRG_CPP_E!G49+NRG_NSP_E!G49</f>
        <v>0</v>
      </c>
      <c r="H49" s="10">
        <f>NRG_EHG_E!H49+NRG_CM_E!H49+NRG_OIL_NG_E!H49+NRG_PF_E!H49+NRG_CO_E!H49+NRG_BKBPB_E!H49+NRG_GW_E!H49+NRG_BF_E!H49+NRG_PR_E!H49+NRG_NI_E!H49+NRG_CL_E!H49+NRG_LNG_E!H49+NRG_BIOG_E!H49+NRG_GTL_E!H49+NRG_CPP_E!H49+NRG_NSP_E!H49</f>
        <v>0</v>
      </c>
      <c r="I49" s="10">
        <f>NRG_EHG_E!I49+NRG_CM_E!I49+NRG_OIL_NG_E!I49+NRG_PF_E!I49+NRG_CO_E!I49+NRG_BKBPB_E!I49+NRG_GW_E!I49+NRG_BF_E!I49+NRG_PR_E!I49+NRG_NI_E!I49+NRG_CL_E!I49+NRG_LNG_E!I49+NRG_BIOG_E!I49+NRG_GTL_E!I49+NRG_CPP_E!I49+NRG_NSP_E!I49</f>
        <v>0</v>
      </c>
      <c r="J49" s="10">
        <f>NRG_EHG_E!J49+NRG_CM_E!J49+NRG_OIL_NG_E!J49+NRG_PF_E!J49+NRG_CO_E!J49+NRG_BKBPB_E!J49+NRG_GW_E!J49+NRG_BF_E!J49+NRG_PR_E!J49+NRG_NI_E!J49+NRG_CL_E!J49+NRG_LNG_E!J49+NRG_BIOG_E!J49+NRG_GTL_E!J49+NRG_CPP_E!J49+NRG_NSP_E!J49</f>
        <v>0</v>
      </c>
      <c r="K49" s="10">
        <f>NRG_EHG_E!K49+NRG_CM_E!K49+NRG_OIL_NG_E!K49+NRG_PF_E!K49+NRG_CO_E!K49+NRG_BKBPB_E!K49+NRG_GW_E!K49+NRG_BF_E!K49+NRG_PR_E!K49+NRG_NI_E!K49+NRG_CL_E!K49+NRG_LNG_E!K49+NRG_BIOG_E!K49+NRG_GTL_E!K49+NRG_CPP_E!K49+NRG_NSP_E!K49</f>
        <v>0</v>
      </c>
      <c r="L49" s="10">
        <f>NRG_EHG_E!L49+NRG_CM_E!L49+NRG_OIL_NG_E!L49+NRG_PF_E!L49+NRG_CO_E!L49+NRG_BKBPB_E!L49+NRG_GW_E!L49+NRG_BF_E!L49+NRG_PR_E!L49+NRG_NI_E!L49+NRG_CL_E!L49+NRG_LNG_E!L49+NRG_BIOG_E!L49+NRG_GTL_E!L49+NRG_CPP_E!L49+NRG_NSP_E!L49</f>
        <v>0</v>
      </c>
      <c r="M49" s="10">
        <f>NRG_EHG_E!M49+NRG_CM_E!M49+NRG_OIL_NG_E!M49+NRG_PF_E!M49+NRG_CO_E!M49+NRG_BKBPB_E!M49+NRG_GW_E!M49+NRG_BF_E!M49+NRG_PR_E!M49+NRG_NI_E!M49+NRG_CL_E!M49+NRG_LNG_E!M49+NRG_BIOG_E!M49+NRG_GTL_E!M49+NRG_CPP_E!M49+NRG_NSP_E!M49</f>
        <v>0</v>
      </c>
      <c r="N49" s="10">
        <f>NRG_EHG_E!N49+NRG_CM_E!N49+NRG_OIL_NG_E!N49+NRG_PF_E!N49+NRG_CO_E!N49+NRG_BKBPB_E!N49+NRG_GW_E!N49+NRG_BF_E!N49+NRG_PR_E!N49+NRG_NI_E!N49+NRG_CL_E!N49+NRG_LNG_E!N49+NRG_BIOG_E!N49+NRG_GTL_E!N49+NRG_CPP_E!N49+NRG_NSP_E!N49</f>
        <v>0</v>
      </c>
      <c r="O49" s="10">
        <f>NRG_EHG_E!O49+NRG_CM_E!O49+NRG_OIL_NG_E!O49+NRG_PF_E!O49+NRG_CO_E!O49+NRG_BKBPB_E!O49+NRG_GW_E!O49+NRG_BF_E!O49+NRG_PR_E!O49+NRG_NI_E!O49+NRG_CL_E!O49+NRG_LNG_E!O49+NRG_BIOG_E!O49+NRG_GTL_E!O49+NRG_CPP_E!O49+NRG_NSP_E!O49</f>
        <v>0</v>
      </c>
      <c r="P49" s="10">
        <f>NRG_EHG_E!P49+NRG_CM_E!P49+NRG_OIL_NG_E!P49+NRG_PF_E!P49+NRG_CO_E!P49+NRG_BKBPB_E!P49+NRG_GW_E!P49+NRG_BF_E!P49+NRG_PR_E!P49+NRG_NI_E!P49+NRG_CL_E!P49+NRG_LNG_E!P49+NRG_BIOG_E!P49+NRG_GTL_E!P49+NRG_CPP_E!P49+NRG_NSP_E!P49</f>
        <v>0</v>
      </c>
      <c r="Q49" s="10">
        <f>NRG_EHG_E!Q49+NRG_CM_E!Q49+NRG_OIL_NG_E!Q49+NRG_PF_E!Q49+NRG_CO_E!Q49+NRG_BKBPB_E!Q49+NRG_GW_E!Q49+NRG_BF_E!Q49+NRG_PR_E!Q49+NRG_NI_E!Q49+NRG_CL_E!Q49+NRG_LNG_E!Q49+NRG_BIOG_E!Q49+NRG_GTL_E!Q49+NRG_CPP_E!Q49+NRG_NSP_E!Q49</f>
        <v>0</v>
      </c>
      <c r="R49" s="10">
        <f>NRG_EHG_E!R49+NRG_CM_E!R49+NRG_OIL_NG_E!R49+NRG_PF_E!R49+NRG_CO_E!R49+NRG_BKBPB_E!R49+NRG_GW_E!R49+NRG_BF_E!R49+NRG_PR_E!R49+NRG_NI_E!R49+NRG_CL_E!R49+NRG_LNG_E!R49+NRG_BIOG_E!R49+NRG_GTL_E!R49+NRG_CPP_E!R49+NRG_NSP_E!R49</f>
        <v>0</v>
      </c>
      <c r="S49" s="10">
        <f>NRG_EHG_E!S49+NRG_CM_E!S49+NRG_OIL_NG_E!S49+NRG_PF_E!S49+NRG_CO_E!S49+NRG_BKBPB_E!S49+NRG_GW_E!S49+NRG_BF_E!S49+NRG_PR_E!S49+NRG_NI_E!S49+NRG_CL_E!S49+NRG_LNG_E!S49+NRG_BIOG_E!S49+NRG_GTL_E!S49+NRG_CPP_E!S49+NRG_NSP_E!S49</f>
        <v>0</v>
      </c>
      <c r="T49" s="10">
        <f>NRG_EHG_E!T49+NRG_CM_E!T49+NRG_OIL_NG_E!T49+NRG_PF_E!T49+NRG_CO_E!T49+NRG_BKBPB_E!T49+NRG_GW_E!T49+NRG_BF_E!T49+NRG_PR_E!T49+NRG_NI_E!T49+NRG_CL_E!T49+NRG_LNG_E!T49+NRG_BIOG_E!T49+NRG_GTL_E!T49+NRG_CPP_E!T49+NRG_NSP_E!T49</f>
        <v>0</v>
      </c>
      <c r="U49" s="10">
        <f>NRG_EHG_E!U49+NRG_CM_E!U49+NRG_OIL_NG_E!U49+NRG_PF_E!U49+NRG_CO_E!U49+NRG_BKBPB_E!U49+NRG_GW_E!U49+NRG_BF_E!U49+NRG_PR_E!U49+NRG_NI_E!U49+NRG_CL_E!U49+NRG_LNG_E!U49+NRG_BIOG_E!U49+NRG_GTL_E!U49+NRG_CPP_E!U49+NRG_NSP_E!U49</f>
        <v>0</v>
      </c>
      <c r="V49" s="10">
        <f>NRG_EHG_E!V49+NRG_CM_E!V49+NRG_OIL_NG_E!V49+NRG_PF_E!V49+NRG_CO_E!V49+NRG_BKBPB_E!V49+NRG_GW_E!V49+NRG_BF_E!V49+NRG_PR_E!V49+NRG_NI_E!V49+NRG_CL_E!V49+NRG_LNG_E!V49+NRG_BIOG_E!V49+NRG_GTL_E!V49+NRG_CPP_E!V49+NRG_NSP_E!V49</f>
        <v>0</v>
      </c>
      <c r="W49" s="10">
        <f>NRG_EHG_E!W49+NRG_CM_E!W49+NRG_OIL_NG_E!W49+NRG_PF_E!W49+NRG_CO_E!W49+NRG_BKBPB_E!W49+NRG_GW_E!W49+NRG_BF_E!W49+NRG_PR_E!W49+NRG_NI_E!W49+NRG_CL_E!W49+NRG_LNG_E!W49+NRG_BIOG_E!W49+NRG_GTL_E!W49+NRG_CPP_E!W49+NRG_NSP_E!W49</f>
        <v>0</v>
      </c>
      <c r="X49" s="10">
        <f>NRG_EHG_E!X49+NRG_CM_E!X49+NRG_OIL_NG_E!X49+NRG_PF_E!X49+NRG_CO_E!X49+NRG_BKBPB_E!X49+NRG_GW_E!X49+NRG_BF_E!X49+NRG_PR_E!X49+NRG_NI_E!X49+NRG_CL_E!X49+NRG_LNG_E!X49+NRG_BIOG_E!X49+NRG_GTL_E!X49+NRG_CPP_E!X49+NRG_NSP_E!X49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NRG_EHG_E!C50+NRG_CM_E!C50+NRG_OIL_NG_E!C50+NRG_PF_E!C50+NRG_CO_E!C50+NRG_BKBPB_E!C50+NRG_GW_E!C50+NRG_BF_E!C50+NRG_PR_E!C50+NRG_NI_E!C50+NRG_CL_E!C50+NRG_LNG_E!C50+NRG_BIOG_E!C50+NRG_GTL_E!C50+NRG_CPP_E!C50+NRG_NSP_E!C50</f>
        <v>115.21926053310401</v>
      </c>
      <c r="D50" s="10">
        <f>NRG_EHG_E!D50+NRG_CM_E!D50+NRG_OIL_NG_E!D50+NRG_PF_E!D50+NRG_CO_E!D50+NRG_BKBPB_E!D50+NRG_GW_E!D50+NRG_BF_E!D50+NRG_PR_E!D50+NRG_NI_E!D50+NRG_CL_E!D50+NRG_LNG_E!D50+NRG_BIOG_E!D50+NRG_GTL_E!D50+NRG_CPP_E!D50+NRG_NSP_E!D50</f>
        <v>142.10378331900259</v>
      </c>
      <c r="E50" s="10">
        <f>NRG_EHG_E!E50+NRG_CM_E!E50+NRG_OIL_NG_E!E50+NRG_PF_E!E50+NRG_CO_E!E50+NRG_BKBPB_E!E50+NRG_GW_E!E50+NRG_BF_E!E50+NRG_PR_E!E50+NRG_NI_E!E50+NRG_CL_E!E50+NRG_LNG_E!E50+NRG_BIOG_E!E50+NRG_GTL_E!E50+NRG_CPP_E!E50+NRG_NSP_E!E50</f>
        <v>331.25537403267413</v>
      </c>
      <c r="F50" s="10">
        <f>NRG_EHG_E!F50+NRG_CM_E!F50+NRG_OIL_NG_E!F50+NRG_PF_E!F50+NRG_CO_E!F50+NRG_BKBPB_E!F50+NRG_GW_E!F50+NRG_BF_E!F50+NRG_PR_E!F50+NRG_NI_E!F50+NRG_CL_E!F50+NRG_LNG_E!F50+NRG_BIOG_E!F50+NRG_GTL_E!F50+NRG_CPP_E!F50+NRG_NSP_E!F50</f>
        <v>244.8409286328461</v>
      </c>
      <c r="G50" s="10">
        <f>NRG_EHG_E!G50+NRG_CM_E!G50+NRG_OIL_NG_E!G50+NRG_PF_E!G50+NRG_CO_E!G50+NRG_BKBPB_E!G50+NRG_GW_E!G50+NRG_BF_E!G50+NRG_PR_E!G50+NRG_NI_E!G50+NRG_CL_E!G50+NRG_LNG_E!G50+NRG_BIOG_E!G50+NRG_GTL_E!G50+NRG_CPP_E!G50+NRG_NSP_E!G50</f>
        <v>265.96448839208944</v>
      </c>
      <c r="H50" s="10">
        <f>NRG_EHG_E!H50+NRG_CM_E!H50+NRG_OIL_NG_E!H50+NRG_PF_E!H50+NRG_CO_E!H50+NRG_BKBPB_E!H50+NRG_GW_E!H50+NRG_BF_E!H50+NRG_PR_E!H50+NRG_NI_E!H50+NRG_CL_E!H50+NRG_LNG_E!H50+NRG_BIOG_E!H50+NRG_GTL_E!H50+NRG_CPP_E!H50+NRG_NSP_E!H50</f>
        <v>322.64041272570938</v>
      </c>
      <c r="I50" s="10">
        <f>NRG_EHG_E!I50+NRG_CM_E!I50+NRG_OIL_NG_E!I50+NRG_PF_E!I50+NRG_CO_E!I50+NRG_BKBPB_E!I50+NRG_GW_E!I50+NRG_BF_E!I50+NRG_PR_E!I50+NRG_NI_E!I50+NRG_CL_E!I50+NRG_LNG_E!I50+NRG_BIOG_E!I50+NRG_GTL_E!I50+NRG_CPP_E!I50+NRG_NSP_E!I50</f>
        <v>199.67970765262248</v>
      </c>
      <c r="J50" s="10">
        <f>NRG_EHG_E!J50+NRG_CM_E!J50+NRG_OIL_NG_E!J50+NRG_PF_E!J50+NRG_CO_E!J50+NRG_BKBPB_E!J50+NRG_GW_E!J50+NRG_BF_E!J50+NRG_PR_E!J50+NRG_NI_E!J50+NRG_CL_E!J50+NRG_LNG_E!J50+NRG_BIOG_E!J50+NRG_GTL_E!J50+NRG_CPP_E!J50+NRG_NSP_E!J50</f>
        <v>335.32794496990533</v>
      </c>
      <c r="K50" s="10">
        <f>NRG_EHG_E!K50+NRG_CM_E!K50+NRG_OIL_NG_E!K50+NRG_PF_E!K50+NRG_CO_E!K50+NRG_BKBPB_E!K50+NRG_GW_E!K50+NRG_BF_E!K50+NRG_PR_E!K50+NRG_NI_E!K50+NRG_CL_E!K50+NRG_LNG_E!K50+NRG_BIOG_E!K50+NRG_GTL_E!K50+NRG_CPP_E!K50+NRG_NSP_E!K50</f>
        <v>345.68263112639721</v>
      </c>
      <c r="L50" s="10">
        <f>NRG_EHG_E!L50+NRG_CM_E!L50+NRG_OIL_NG_E!L50+NRG_PF_E!L50+NRG_CO_E!L50+NRG_BKBPB_E!L50+NRG_GW_E!L50+NRG_BF_E!L50+NRG_PR_E!L50+NRG_NI_E!L50+NRG_CL_E!L50+NRG_LNG_E!L50+NRG_BIOG_E!L50+NRG_GTL_E!L50+NRG_CPP_E!L50+NRG_NSP_E!L50</f>
        <v>143.80240756663801</v>
      </c>
      <c r="M50" s="10">
        <f>NRG_EHG_E!M50+NRG_CM_E!M50+NRG_OIL_NG_E!M50+NRG_PF_E!M50+NRG_CO_E!M50+NRG_BKBPB_E!M50+NRG_GW_E!M50+NRG_BF_E!M50+NRG_PR_E!M50+NRG_NI_E!M50+NRG_CL_E!M50+NRG_LNG_E!M50+NRG_BIOG_E!M50+NRG_GTL_E!M50+NRG_CPP_E!M50+NRG_NSP_E!M50</f>
        <v>148.5668959587274</v>
      </c>
      <c r="N50" s="10">
        <f>NRG_EHG_E!N50+NRG_CM_E!N50+NRG_OIL_NG_E!N50+NRG_PF_E!N50+NRG_CO_E!N50+NRG_BKBPB_E!N50+NRG_GW_E!N50+NRG_BF_E!N50+NRG_PR_E!N50+NRG_NI_E!N50+NRG_CL_E!N50+NRG_LNG_E!N50+NRG_BIOG_E!N50+NRG_GTL_E!N50+NRG_CPP_E!N50+NRG_NSP_E!N50</f>
        <v>112.9214101461737</v>
      </c>
      <c r="O50" s="10">
        <f>NRG_EHG_E!O50+NRG_CM_E!O50+NRG_OIL_NG_E!O50+NRG_PF_E!O50+NRG_CO_E!O50+NRG_BKBPB_E!O50+NRG_GW_E!O50+NRG_BF_E!O50+NRG_PR_E!O50+NRG_NI_E!O50+NRG_CL_E!O50+NRG_LNG_E!O50+NRG_BIOG_E!O50+NRG_GTL_E!O50+NRG_CPP_E!O50+NRG_NSP_E!O50</f>
        <v>117.7006018916595</v>
      </c>
      <c r="P50" s="10">
        <f>NRG_EHG_E!P50+NRG_CM_E!P50+NRG_OIL_NG_E!P50+NRG_PF_E!P50+NRG_CO_E!P50+NRG_BKBPB_E!P50+NRG_GW_E!P50+NRG_BF_E!P50+NRG_PR_E!P50+NRG_NI_E!P50+NRG_CL_E!P50+NRG_LNG_E!P50+NRG_BIOG_E!P50+NRG_GTL_E!P50+NRG_CPP_E!P50+NRG_NSP_E!P50</f>
        <v>117.56947549441099</v>
      </c>
      <c r="Q50" s="10">
        <f>NRG_EHG_E!Q50+NRG_CM_E!Q50+NRG_OIL_NG_E!Q50+NRG_PF_E!Q50+NRG_CO_E!Q50+NRG_BKBPB_E!Q50+NRG_GW_E!Q50+NRG_BF_E!Q50+NRG_PR_E!Q50+NRG_NI_E!Q50+NRG_CL_E!Q50+NRG_LNG_E!Q50+NRG_BIOG_E!Q50+NRG_GTL_E!Q50+NRG_CPP_E!Q50+NRG_NSP_E!Q50</f>
        <v>141.71324161650901</v>
      </c>
      <c r="R50" s="10">
        <f>NRG_EHG_E!R50+NRG_CM_E!R50+NRG_OIL_NG_E!R50+NRG_PF_E!R50+NRG_CO_E!R50+NRG_BKBPB_E!R50+NRG_GW_E!R50+NRG_BF_E!R50+NRG_PR_E!R50+NRG_NI_E!R50+NRG_CL_E!R50+NRG_LNG_E!R50+NRG_BIOG_E!R50+NRG_GTL_E!R50+NRG_CPP_E!R50+NRG_NSP_E!R50</f>
        <v>75.580395528804814</v>
      </c>
      <c r="S50" s="10">
        <f>NRG_EHG_E!S50+NRG_CM_E!S50+NRG_OIL_NG_E!S50+NRG_PF_E!S50+NRG_CO_E!S50+NRG_BKBPB_E!S50+NRG_GW_E!S50+NRG_BF_E!S50+NRG_PR_E!S50+NRG_NI_E!S50+NRG_CL_E!S50+NRG_LNG_E!S50+NRG_BIOG_E!S50+NRG_GTL_E!S50+NRG_CPP_E!S50+NRG_NSP_E!S50</f>
        <v>14.69621668099742</v>
      </c>
      <c r="T50" s="10">
        <f>NRG_EHG_E!T50+NRG_CM_E!T50+NRG_OIL_NG_E!T50+NRG_PF_E!T50+NRG_CO_E!T50+NRG_BKBPB_E!T50+NRG_GW_E!T50+NRG_BF_E!T50+NRG_PR_E!T50+NRG_NI_E!T50+NRG_CL_E!T50+NRG_LNG_E!T50+NRG_BIOG_E!T50+NRG_GTL_E!T50+NRG_CPP_E!T50+NRG_NSP_E!T50</f>
        <v>172.49165950128969</v>
      </c>
      <c r="U50" s="10">
        <f>NRG_EHG_E!U50+NRG_CM_E!U50+NRG_OIL_NG_E!U50+NRG_PF_E!U50+NRG_CO_E!U50+NRG_BKBPB_E!U50+NRG_GW_E!U50+NRG_BF_E!U50+NRG_PR_E!U50+NRG_NI_E!U50+NRG_CL_E!U50+NRG_LNG_E!U50+NRG_BIOG_E!U50+NRG_GTL_E!U50+NRG_CPP_E!U50+NRG_NSP_E!U50</f>
        <v>156.26560619088559</v>
      </c>
      <c r="V50" s="10">
        <f>NRG_EHG_E!V50+NRG_CM_E!V50+NRG_OIL_NG_E!V50+NRG_PF_E!V50+NRG_CO_E!V50+NRG_BKBPB_E!V50+NRG_GW_E!V50+NRG_BF_E!V50+NRG_PR_E!V50+NRG_NI_E!V50+NRG_CL_E!V50+NRG_LNG_E!V50+NRG_BIOG_E!V50+NRG_GTL_E!V50+NRG_CPP_E!V50+NRG_NSP_E!V50</f>
        <v>203.56956147893385</v>
      </c>
      <c r="W50" s="10">
        <f>NRG_EHG_E!W50+NRG_CM_E!W50+NRG_OIL_NG_E!W50+NRG_PF_E!W50+NRG_CO_E!W50+NRG_BKBPB_E!W50+NRG_GW_E!W50+NRG_BF_E!W50+NRG_PR_E!W50+NRG_NI_E!W50+NRG_CL_E!W50+NRG_LNG_E!W50+NRG_BIOG_E!W50+NRG_GTL_E!W50+NRG_CPP_E!W50+NRG_NSP_E!W50</f>
        <v>232.41246775580396</v>
      </c>
      <c r="X50" s="10">
        <f>NRG_EHG_E!X50+NRG_CM_E!X50+NRG_OIL_NG_E!X50+NRG_PF_E!X50+NRG_CO_E!X50+NRG_BKBPB_E!X50+NRG_GW_E!X50+NRG_BF_E!X50+NRG_PR_E!X50+NRG_NI_E!X50+NRG_CL_E!X50+NRG_LNG_E!X50+NRG_BIOG_E!X50+NRG_GTL_E!X50+NRG_CPP_E!X50+NRG_NSP_E!X50</f>
        <v>279.87377472055033</v>
      </c>
    </row>
    <row r="51" spans="1:24" ht="11.25" customHeight="1" x14ac:dyDescent="0.2">
      <c r="A51" s="35" t="s">
        <v>89</v>
      </c>
      <c r="B51" s="36" t="s">
        <v>90</v>
      </c>
      <c r="C51" s="37">
        <f>NRG_EHG_E!C51+NRG_CM_E!C51+NRG_OIL_NG_E!C51+NRG_PF_E!C51+NRG_CO_E!C51+NRG_BKBPB_E!C51+NRG_GW_E!C51+NRG_BF_E!C51+NRG_PR_E!C51+NRG_NI_E!C51+NRG_CL_E!C51+NRG_LNG_E!C51+NRG_BIOG_E!C51+NRG_GTL_E!C51+NRG_CPP_E!C51+NRG_NSP_E!C51</f>
        <v>1225.3224419604471</v>
      </c>
      <c r="D51" s="37">
        <f>NRG_EHG_E!D51+NRG_CM_E!D51+NRG_OIL_NG_E!D51+NRG_PF_E!D51+NRG_CO_E!D51+NRG_BKBPB_E!D51+NRG_GW_E!D51+NRG_BF_E!D51+NRG_PR_E!D51+NRG_NI_E!D51+NRG_CL_E!D51+NRG_LNG_E!D51+NRG_BIOG_E!D51+NRG_GTL_E!D51+NRG_CPP_E!D51+NRG_NSP_E!D51</f>
        <v>1041.3370593293207</v>
      </c>
      <c r="E51" s="37">
        <f>NRG_EHG_E!E51+NRG_CM_E!E51+NRG_OIL_NG_E!E51+NRG_PF_E!E51+NRG_CO_E!E51+NRG_BKBPB_E!E51+NRG_GW_E!E51+NRG_BF_E!E51+NRG_PR_E!E51+NRG_NI_E!E51+NRG_CL_E!E51+NRG_LNG_E!E51+NRG_BIOG_E!E51+NRG_GTL_E!E51+NRG_CPP_E!E51+NRG_NSP_E!E51</f>
        <v>1519.4325021496129</v>
      </c>
      <c r="F51" s="37">
        <f>NRG_EHG_E!F51+NRG_CM_E!F51+NRG_OIL_NG_E!F51+NRG_PF_E!F51+NRG_CO_E!F51+NRG_BKBPB_E!F51+NRG_GW_E!F51+NRG_BF_E!F51+NRG_PR_E!F51+NRG_NI_E!F51+NRG_CL_E!F51+NRG_LNG_E!F51+NRG_BIOG_E!F51+NRG_GTL_E!F51+NRG_CPP_E!F51+NRG_NSP_E!F51</f>
        <v>1140.3482373172828</v>
      </c>
      <c r="G51" s="37">
        <f>NRG_EHG_E!G51+NRG_CM_E!G51+NRG_OIL_NG_E!G51+NRG_PF_E!G51+NRG_CO_E!G51+NRG_BKBPB_E!G51+NRG_GW_E!G51+NRG_BF_E!G51+NRG_PR_E!G51+NRG_NI_E!G51+NRG_CL_E!G51+NRG_LNG_E!G51+NRG_BIOG_E!G51+NRG_GTL_E!G51+NRG_CPP_E!G51+NRG_NSP_E!G51</f>
        <v>986.60791057609617</v>
      </c>
      <c r="H51" s="37">
        <f>NRG_EHG_E!H51+NRG_CM_E!H51+NRG_OIL_NG_E!H51+NRG_PF_E!H51+NRG_CO_E!H51+NRG_BKBPB_E!H51+NRG_GW_E!H51+NRG_BF_E!H51+NRG_PR_E!H51+NRG_NI_E!H51+NRG_CL_E!H51+NRG_LNG_E!H51+NRG_BIOG_E!H51+NRG_GTL_E!H51+NRG_CPP_E!H51+NRG_NSP_E!H51</f>
        <v>970.03439380911436</v>
      </c>
      <c r="I51" s="37">
        <f>NRG_EHG_E!I51+NRG_CM_E!I51+NRG_OIL_NG_E!I51+NRG_PF_E!I51+NRG_CO_E!I51+NRG_BKBPB_E!I51+NRG_GW_E!I51+NRG_BF_E!I51+NRG_PR_E!I51+NRG_NI_E!I51+NRG_CL_E!I51+NRG_LNG_E!I51+NRG_BIOG_E!I51+NRG_GTL_E!I51+NRG_CPP_E!I51+NRG_NSP_E!I51</f>
        <v>764.93981083404969</v>
      </c>
      <c r="J51" s="37">
        <f>NRG_EHG_E!J51+NRG_CM_E!J51+NRG_OIL_NG_E!J51+NRG_PF_E!J51+NRG_CO_E!J51+NRG_BKBPB_E!J51+NRG_GW_E!J51+NRG_BF_E!J51+NRG_PR_E!J51+NRG_NI_E!J51+NRG_CL_E!J51+NRG_LNG_E!J51+NRG_BIOG_E!J51+NRG_GTL_E!J51+NRG_CPP_E!J51+NRG_NSP_E!J51</f>
        <v>680.80395528804809</v>
      </c>
      <c r="K51" s="37">
        <f>NRG_EHG_E!K51+NRG_CM_E!K51+NRG_OIL_NG_E!K51+NRG_PF_E!K51+NRG_CO_E!K51+NRG_BKBPB_E!K51+NRG_GW_E!K51+NRG_BF_E!K51+NRG_PR_E!K51+NRG_NI_E!K51+NRG_CL_E!K51+NRG_LNG_E!K51+NRG_BIOG_E!K51+NRG_GTL_E!K51+NRG_CPP_E!K51+NRG_NSP_E!K51</f>
        <v>655.7824591573517</v>
      </c>
      <c r="L51" s="37">
        <f>NRG_EHG_E!L51+NRG_CM_E!L51+NRG_OIL_NG_E!L51+NRG_PF_E!L51+NRG_CO_E!L51+NRG_BKBPB_E!L51+NRG_GW_E!L51+NRG_BF_E!L51+NRG_PR_E!L51+NRG_NI_E!L51+NRG_CL_E!L51+NRG_LNG_E!L51+NRG_BIOG_E!L51+NRG_GTL_E!L51+NRG_CPP_E!L51+NRG_NSP_E!L51</f>
        <v>590.97162510748058</v>
      </c>
      <c r="M51" s="37">
        <f>NRG_EHG_E!M51+NRG_CM_E!M51+NRG_OIL_NG_E!M51+NRG_PF_E!M51+NRG_CO_E!M51+NRG_BKBPB_E!M51+NRG_GW_E!M51+NRG_BF_E!M51+NRG_PR_E!M51+NRG_NI_E!M51+NRG_CL_E!M51+NRG_LNG_E!M51+NRG_BIOG_E!M51+NRG_GTL_E!M51+NRG_CPP_E!M51+NRG_NSP_E!M51</f>
        <v>697.74290627687014</v>
      </c>
      <c r="N51" s="37">
        <f>NRG_EHG_E!N51+NRG_CM_E!N51+NRG_OIL_NG_E!N51+NRG_PF_E!N51+NRG_CO_E!N51+NRG_BKBPB_E!N51+NRG_GW_E!N51+NRG_BF_E!N51+NRG_PR_E!N51+NRG_NI_E!N51+NRG_CL_E!N51+NRG_LNG_E!N51+NRG_BIOG_E!N51+NRG_GTL_E!N51+NRG_CPP_E!N51+NRG_NSP_E!N51</f>
        <v>605.58899398108338</v>
      </c>
      <c r="O51" s="37">
        <f>NRG_EHG_E!O51+NRG_CM_E!O51+NRG_OIL_NG_E!O51+NRG_PF_E!O51+NRG_CO_E!O51+NRG_BKBPB_E!O51+NRG_GW_E!O51+NRG_BF_E!O51+NRG_PR_E!O51+NRG_NI_E!O51+NRG_CL_E!O51+NRG_LNG_E!O51+NRG_BIOG_E!O51+NRG_GTL_E!O51+NRG_CPP_E!O51+NRG_NSP_E!O51</f>
        <v>536.02751504729144</v>
      </c>
      <c r="P51" s="37">
        <f>NRG_EHG_E!P51+NRG_CM_E!P51+NRG_OIL_NG_E!P51+NRG_PF_E!P51+NRG_CO_E!P51+NRG_BKBPB_E!P51+NRG_GW_E!P51+NRG_BF_E!P51+NRG_PR_E!P51+NRG_NI_E!P51+NRG_CL_E!P51+NRG_LNG_E!P51+NRG_BIOG_E!P51+NRG_GTL_E!P51+NRG_CPP_E!P51+NRG_NSP_E!P51</f>
        <v>553.61134995700775</v>
      </c>
      <c r="Q51" s="37">
        <f>NRG_EHG_E!Q51+NRG_CM_E!Q51+NRG_OIL_NG_E!Q51+NRG_PF_E!Q51+NRG_CO_E!Q51+NRG_BKBPB_E!Q51+NRG_GW_E!Q51+NRG_BF_E!Q51+NRG_PR_E!Q51+NRG_NI_E!Q51+NRG_CL_E!Q51+NRG_LNG_E!Q51+NRG_BIOG_E!Q51+NRG_GTL_E!Q51+NRG_CPP_E!Q51+NRG_NSP_E!Q51</f>
        <v>538.2631126397248</v>
      </c>
      <c r="R51" s="37">
        <f>NRG_EHG_E!R51+NRG_CM_E!R51+NRG_OIL_NG_E!R51+NRG_PF_E!R51+NRG_CO_E!R51+NRG_BKBPB_E!R51+NRG_GW_E!R51+NRG_BF_E!R51+NRG_PR_E!R51+NRG_NI_E!R51+NRG_CL_E!R51+NRG_LNG_E!R51+NRG_BIOG_E!R51+NRG_GTL_E!R51+NRG_CPP_E!R51+NRG_NSP_E!R51</f>
        <v>372.69991401547725</v>
      </c>
      <c r="S51" s="37">
        <f>NRG_EHG_E!S51+NRG_CM_E!S51+NRG_OIL_NG_E!S51+NRG_PF_E!S51+NRG_CO_E!S51+NRG_BKBPB_E!S51+NRG_GW_E!S51+NRG_BF_E!S51+NRG_PR_E!S51+NRG_NI_E!S51+NRG_CL_E!S51+NRG_LNG_E!S51+NRG_BIOG_E!S51+NRG_GTL_E!S51+NRG_CPP_E!S51+NRG_NSP_E!S51</f>
        <v>474.67755803955282</v>
      </c>
      <c r="T51" s="37">
        <f>NRG_EHG_E!T51+NRG_CM_E!T51+NRG_OIL_NG_E!T51+NRG_PF_E!T51+NRG_CO_E!T51+NRG_BKBPB_E!T51+NRG_GW_E!T51+NRG_BF_E!T51+NRG_PR_E!T51+NRG_NI_E!T51+NRG_CL_E!T51+NRG_LNG_E!T51+NRG_BIOG_E!T51+NRG_GTL_E!T51+NRG_CPP_E!T51+NRG_NSP_E!T51</f>
        <v>441.80885640584688</v>
      </c>
      <c r="U51" s="37">
        <f>NRG_EHG_E!U51+NRG_CM_E!U51+NRG_OIL_NG_E!U51+NRG_PF_E!U51+NRG_CO_E!U51+NRG_BKBPB_E!U51+NRG_GW_E!U51+NRG_BF_E!U51+NRG_PR_E!U51+NRG_NI_E!U51+NRG_CL_E!U51+NRG_LNG_E!U51+NRG_BIOG_E!U51+NRG_GTL_E!U51+NRG_CPP_E!U51+NRG_NSP_E!U51</f>
        <v>381.50421324161641</v>
      </c>
      <c r="V51" s="37">
        <f>NRG_EHG_E!V51+NRG_CM_E!V51+NRG_OIL_NG_E!V51+NRG_PF_E!V51+NRG_CO_E!V51+NRG_BKBPB_E!V51+NRG_GW_E!V51+NRG_BF_E!V51+NRG_PR_E!V51+NRG_NI_E!V51+NRG_CL_E!V51+NRG_LNG_E!V51+NRG_BIOG_E!V51+NRG_GTL_E!V51+NRG_CPP_E!V51+NRG_NSP_E!V51</f>
        <v>332.05262252794495</v>
      </c>
      <c r="W51" s="37">
        <f>NRG_EHG_E!W51+NRG_CM_E!W51+NRG_OIL_NG_E!W51+NRG_PF_E!W51+NRG_CO_E!W51+NRG_BKBPB_E!W51+NRG_GW_E!W51+NRG_BF_E!W51+NRG_PR_E!W51+NRG_NI_E!W51+NRG_CL_E!W51+NRG_LNG_E!W51+NRG_BIOG_E!W51+NRG_GTL_E!W51+NRG_CPP_E!W51+NRG_NSP_E!W51</f>
        <v>210.42029234737743</v>
      </c>
      <c r="X51" s="37">
        <f>NRG_EHG_E!X51+NRG_CM_E!X51+NRG_OIL_NG_E!X51+NRG_PF_E!X51+NRG_CO_E!X51+NRG_BKBPB_E!X51+NRG_GW_E!X51+NRG_BF_E!X51+NRG_PR_E!X51+NRG_NI_E!X51+NRG_CL_E!X51+NRG_LNG_E!X51+NRG_BIOG_E!X51+NRG_GTL_E!X51+NRG_CPP_E!X51+NRG_NSP_E!X51</f>
        <v>185.53061049011174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0.3343938091143594</v>
      </c>
      <c r="D52" s="37">
        <f t="shared" si="20"/>
        <v>0.76431642304385217</v>
      </c>
      <c r="E52" s="37">
        <f t="shared" si="20"/>
        <v>0.62098022355975913</v>
      </c>
      <c r="F52" s="37">
        <f t="shared" si="20"/>
        <v>0.54935511607910581</v>
      </c>
      <c r="G52" s="37">
        <f t="shared" si="20"/>
        <v>0.3822012037833189</v>
      </c>
      <c r="H52" s="37">
        <f t="shared" si="20"/>
        <v>0.14333619948409287</v>
      </c>
      <c r="I52" s="37">
        <f t="shared" si="20"/>
        <v>4.7807394668959592E-2</v>
      </c>
      <c r="J52" s="37">
        <f t="shared" si="20"/>
        <v>4.7807394668959578E-2</v>
      </c>
      <c r="K52" s="37">
        <f t="shared" si="20"/>
        <v>0</v>
      </c>
      <c r="L52" s="37">
        <f t="shared" si="20"/>
        <v>0.19105760963026661</v>
      </c>
      <c r="M52" s="37">
        <f t="shared" si="20"/>
        <v>2.3903697334479789E-2</v>
      </c>
      <c r="N52" s="37">
        <f t="shared" si="20"/>
        <v>0</v>
      </c>
      <c r="O52" s="37">
        <f t="shared" si="20"/>
        <v>4.7807394668959592E-2</v>
      </c>
      <c r="P52" s="37">
        <f t="shared" si="20"/>
        <v>4.7807394668959578E-2</v>
      </c>
      <c r="Q52" s="37">
        <f t="shared" si="20"/>
        <v>7.1711092003439378E-2</v>
      </c>
      <c r="R52" s="37">
        <f t="shared" si="20"/>
        <v>7.1711092003439378E-2</v>
      </c>
      <c r="S52" s="37">
        <f t="shared" si="20"/>
        <v>4.7807394668959578E-2</v>
      </c>
      <c r="T52" s="37">
        <f t="shared" si="20"/>
        <v>6.7927773000859851E-2</v>
      </c>
      <c r="U52" s="37">
        <f t="shared" si="20"/>
        <v>2.235597592433362E-2</v>
      </c>
      <c r="V52" s="37">
        <f t="shared" si="20"/>
        <v>0.11900257953568355</v>
      </c>
      <c r="W52" s="37">
        <f t="shared" si="20"/>
        <v>4.264832330180568E-2</v>
      </c>
      <c r="X52" s="37">
        <f t="shared" ref="X52" si="21">SUM(X53:X70)</f>
        <v>2.2355975924333624E-2</v>
      </c>
    </row>
    <row r="53" spans="1:24" ht="11.25" customHeight="1" x14ac:dyDescent="0.2">
      <c r="A53" s="42" t="s">
        <v>93</v>
      </c>
      <c r="B53" s="9" t="s">
        <v>94</v>
      </c>
      <c r="C53" s="10">
        <f>NRG_EHG_E!C53+NRG_CM_E!C53+NRG_OIL_NG_E!C53+NRG_PF_E!C53+NRG_CO_E!C53+NRG_BKBPB_E!C53+NRG_GW_E!C53+NRG_BF_E!C53+NRG_PR_E!C53+NRG_NI_E!C53+NRG_CL_E!C53+NRG_LNG_E!C53+NRG_BIOG_E!C53+NRG_GTL_E!C53+NRG_CPP_E!C53+NRG_NSP_E!C53</f>
        <v>0</v>
      </c>
      <c r="D53" s="10">
        <f>NRG_EHG_E!D53+NRG_CM_E!D53+NRG_OIL_NG_E!D53+NRG_PF_E!D53+NRG_CO_E!D53+NRG_BKBPB_E!D53+NRG_GW_E!D53+NRG_BF_E!D53+NRG_PR_E!D53+NRG_NI_E!D53+NRG_CL_E!D53+NRG_LNG_E!D53+NRG_BIOG_E!D53+NRG_GTL_E!D53+NRG_CPP_E!D53+NRG_NSP_E!D53</f>
        <v>0</v>
      </c>
      <c r="E53" s="10">
        <f>NRG_EHG_E!E53+NRG_CM_E!E53+NRG_OIL_NG_E!E53+NRG_PF_E!E53+NRG_CO_E!E53+NRG_BKBPB_E!E53+NRG_GW_E!E53+NRG_BF_E!E53+NRG_PR_E!E53+NRG_NI_E!E53+NRG_CL_E!E53+NRG_LNG_E!E53+NRG_BIOG_E!E53+NRG_GTL_E!E53+NRG_CPP_E!E53+NRG_NSP_E!E53</f>
        <v>0</v>
      </c>
      <c r="F53" s="10">
        <f>NRG_EHG_E!F53+NRG_CM_E!F53+NRG_OIL_NG_E!F53+NRG_PF_E!F53+NRG_CO_E!F53+NRG_BKBPB_E!F53+NRG_GW_E!F53+NRG_BF_E!F53+NRG_PR_E!F53+NRG_NI_E!F53+NRG_CL_E!F53+NRG_LNG_E!F53+NRG_BIOG_E!F53+NRG_GTL_E!F53+NRG_CPP_E!F53+NRG_NSP_E!F53</f>
        <v>0</v>
      </c>
      <c r="G53" s="10">
        <f>NRG_EHG_E!G53+NRG_CM_E!G53+NRG_OIL_NG_E!G53+NRG_PF_E!G53+NRG_CO_E!G53+NRG_BKBPB_E!G53+NRG_GW_E!G53+NRG_BF_E!G53+NRG_PR_E!G53+NRG_NI_E!G53+NRG_CL_E!G53+NRG_LNG_E!G53+NRG_BIOG_E!G53+NRG_GTL_E!G53+NRG_CPP_E!G53+NRG_NSP_E!G53</f>
        <v>0</v>
      </c>
      <c r="H53" s="10">
        <f>NRG_EHG_E!H53+NRG_CM_E!H53+NRG_OIL_NG_E!H53+NRG_PF_E!H53+NRG_CO_E!H53+NRG_BKBPB_E!H53+NRG_GW_E!H53+NRG_BF_E!H53+NRG_PR_E!H53+NRG_NI_E!H53+NRG_CL_E!H53+NRG_LNG_E!H53+NRG_BIOG_E!H53+NRG_GTL_E!H53+NRG_CPP_E!H53+NRG_NSP_E!H53</f>
        <v>0</v>
      </c>
      <c r="I53" s="10">
        <f>NRG_EHG_E!I53+NRG_CM_E!I53+NRG_OIL_NG_E!I53+NRG_PF_E!I53+NRG_CO_E!I53+NRG_BKBPB_E!I53+NRG_GW_E!I53+NRG_BF_E!I53+NRG_PR_E!I53+NRG_NI_E!I53+NRG_CL_E!I53+NRG_LNG_E!I53+NRG_BIOG_E!I53+NRG_GTL_E!I53+NRG_CPP_E!I53+NRG_NSP_E!I53</f>
        <v>0</v>
      </c>
      <c r="J53" s="10">
        <f>NRG_EHG_E!J53+NRG_CM_E!J53+NRG_OIL_NG_E!J53+NRG_PF_E!J53+NRG_CO_E!J53+NRG_BKBPB_E!J53+NRG_GW_E!J53+NRG_BF_E!J53+NRG_PR_E!J53+NRG_NI_E!J53+NRG_CL_E!J53+NRG_LNG_E!J53+NRG_BIOG_E!J53+NRG_GTL_E!J53+NRG_CPP_E!J53+NRG_NSP_E!J53</f>
        <v>0</v>
      </c>
      <c r="K53" s="10">
        <f>NRG_EHG_E!K53+NRG_CM_E!K53+NRG_OIL_NG_E!K53+NRG_PF_E!K53+NRG_CO_E!K53+NRG_BKBPB_E!K53+NRG_GW_E!K53+NRG_BF_E!K53+NRG_PR_E!K53+NRG_NI_E!K53+NRG_CL_E!K53+NRG_LNG_E!K53+NRG_BIOG_E!K53+NRG_GTL_E!K53+NRG_CPP_E!K53+NRG_NSP_E!K53</f>
        <v>0</v>
      </c>
      <c r="L53" s="10">
        <f>NRG_EHG_E!L53+NRG_CM_E!L53+NRG_OIL_NG_E!L53+NRG_PF_E!L53+NRG_CO_E!L53+NRG_BKBPB_E!L53+NRG_GW_E!L53+NRG_BF_E!L53+NRG_PR_E!L53+NRG_NI_E!L53+NRG_CL_E!L53+NRG_LNG_E!L53+NRG_BIOG_E!L53+NRG_GTL_E!L53+NRG_CPP_E!L53+NRG_NSP_E!L53</f>
        <v>0</v>
      </c>
      <c r="M53" s="10">
        <f>NRG_EHG_E!M53+NRG_CM_E!M53+NRG_OIL_NG_E!M53+NRG_PF_E!M53+NRG_CO_E!M53+NRG_BKBPB_E!M53+NRG_GW_E!M53+NRG_BF_E!M53+NRG_PR_E!M53+NRG_NI_E!M53+NRG_CL_E!M53+NRG_LNG_E!M53+NRG_BIOG_E!M53+NRG_GTL_E!M53+NRG_CPP_E!M53+NRG_NSP_E!M53</f>
        <v>0</v>
      </c>
      <c r="N53" s="10">
        <f>NRG_EHG_E!N53+NRG_CM_E!N53+NRG_OIL_NG_E!N53+NRG_PF_E!N53+NRG_CO_E!N53+NRG_BKBPB_E!N53+NRG_GW_E!N53+NRG_BF_E!N53+NRG_PR_E!N53+NRG_NI_E!N53+NRG_CL_E!N53+NRG_LNG_E!N53+NRG_BIOG_E!N53+NRG_GTL_E!N53+NRG_CPP_E!N53+NRG_NSP_E!N53</f>
        <v>0</v>
      </c>
      <c r="O53" s="10">
        <f>NRG_EHG_E!O53+NRG_CM_E!O53+NRG_OIL_NG_E!O53+NRG_PF_E!O53+NRG_CO_E!O53+NRG_BKBPB_E!O53+NRG_GW_E!O53+NRG_BF_E!O53+NRG_PR_E!O53+NRG_NI_E!O53+NRG_CL_E!O53+NRG_LNG_E!O53+NRG_BIOG_E!O53+NRG_GTL_E!O53+NRG_CPP_E!O53+NRG_NSP_E!O53</f>
        <v>0</v>
      </c>
      <c r="P53" s="10">
        <f>NRG_EHG_E!P53+NRG_CM_E!P53+NRG_OIL_NG_E!P53+NRG_PF_E!P53+NRG_CO_E!P53+NRG_BKBPB_E!P53+NRG_GW_E!P53+NRG_BF_E!P53+NRG_PR_E!P53+NRG_NI_E!P53+NRG_CL_E!P53+NRG_LNG_E!P53+NRG_BIOG_E!P53+NRG_GTL_E!P53+NRG_CPP_E!P53+NRG_NSP_E!P53</f>
        <v>0</v>
      </c>
      <c r="Q53" s="10">
        <f>NRG_EHG_E!Q53+NRG_CM_E!Q53+NRG_OIL_NG_E!Q53+NRG_PF_E!Q53+NRG_CO_E!Q53+NRG_BKBPB_E!Q53+NRG_GW_E!Q53+NRG_BF_E!Q53+NRG_PR_E!Q53+NRG_NI_E!Q53+NRG_CL_E!Q53+NRG_LNG_E!Q53+NRG_BIOG_E!Q53+NRG_GTL_E!Q53+NRG_CPP_E!Q53+NRG_NSP_E!Q53</f>
        <v>0</v>
      </c>
      <c r="R53" s="10">
        <f>NRG_EHG_E!R53+NRG_CM_E!R53+NRG_OIL_NG_E!R53+NRG_PF_E!R53+NRG_CO_E!R53+NRG_BKBPB_E!R53+NRG_GW_E!R53+NRG_BF_E!R53+NRG_PR_E!R53+NRG_NI_E!R53+NRG_CL_E!R53+NRG_LNG_E!R53+NRG_BIOG_E!R53+NRG_GTL_E!R53+NRG_CPP_E!R53+NRG_NSP_E!R53</f>
        <v>0</v>
      </c>
      <c r="S53" s="10">
        <f>NRG_EHG_E!S53+NRG_CM_E!S53+NRG_OIL_NG_E!S53+NRG_PF_E!S53+NRG_CO_E!S53+NRG_BKBPB_E!S53+NRG_GW_E!S53+NRG_BF_E!S53+NRG_PR_E!S53+NRG_NI_E!S53+NRG_CL_E!S53+NRG_LNG_E!S53+NRG_BIOG_E!S53+NRG_GTL_E!S53+NRG_CPP_E!S53+NRG_NSP_E!S53</f>
        <v>0</v>
      </c>
      <c r="T53" s="10">
        <f>NRG_EHG_E!T53+NRG_CM_E!T53+NRG_OIL_NG_E!T53+NRG_PF_E!T53+NRG_CO_E!T53+NRG_BKBPB_E!T53+NRG_GW_E!T53+NRG_BF_E!T53+NRG_PR_E!T53+NRG_NI_E!T53+NRG_CL_E!T53+NRG_LNG_E!T53+NRG_BIOG_E!T53+NRG_GTL_E!T53+NRG_CPP_E!T53+NRG_NSP_E!T53</f>
        <v>0</v>
      </c>
      <c r="U53" s="10">
        <f>NRG_EHG_E!U53+NRG_CM_E!U53+NRG_OIL_NG_E!U53+NRG_PF_E!U53+NRG_CO_E!U53+NRG_BKBPB_E!U53+NRG_GW_E!U53+NRG_BF_E!U53+NRG_PR_E!U53+NRG_NI_E!U53+NRG_CL_E!U53+NRG_LNG_E!U53+NRG_BIOG_E!U53+NRG_GTL_E!U53+NRG_CPP_E!U53+NRG_NSP_E!U53</f>
        <v>0</v>
      </c>
      <c r="V53" s="10">
        <f>NRG_EHG_E!V53+NRG_CM_E!V53+NRG_OIL_NG_E!V53+NRG_PF_E!V53+NRG_CO_E!V53+NRG_BKBPB_E!V53+NRG_GW_E!V53+NRG_BF_E!V53+NRG_PR_E!V53+NRG_NI_E!V53+NRG_CL_E!V53+NRG_LNG_E!V53+NRG_BIOG_E!V53+NRG_GTL_E!V53+NRG_CPP_E!V53+NRG_NSP_E!V53</f>
        <v>0</v>
      </c>
      <c r="W53" s="10">
        <f>NRG_EHG_E!W53+NRG_CM_E!W53+NRG_OIL_NG_E!W53+NRG_PF_E!W53+NRG_CO_E!W53+NRG_BKBPB_E!W53+NRG_GW_E!W53+NRG_BF_E!W53+NRG_PR_E!W53+NRG_NI_E!W53+NRG_CL_E!W53+NRG_LNG_E!W53+NRG_BIOG_E!W53+NRG_GTL_E!W53+NRG_CPP_E!W53+NRG_NSP_E!W53</f>
        <v>0</v>
      </c>
      <c r="X53" s="10">
        <f>NRG_EHG_E!X53+NRG_CM_E!X53+NRG_OIL_NG_E!X53+NRG_PF_E!X53+NRG_CO_E!X53+NRG_BKBPB_E!X53+NRG_GW_E!X53+NRG_BF_E!X53+NRG_PR_E!X53+NRG_NI_E!X53+NRG_CL_E!X53+NRG_LNG_E!X53+NRG_BIOG_E!X53+NRG_GTL_E!X53+NRG_CPP_E!X53+NRG_NSP_E!X53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NRG_EHG_E!C54+NRG_CM_E!C54+NRG_OIL_NG_E!C54+NRG_PF_E!C54+NRG_CO_E!C54+NRG_BKBPB_E!C54+NRG_GW_E!C54+NRG_BF_E!C54+NRG_PR_E!C54+NRG_NI_E!C54+NRG_CL_E!C54+NRG_LNG_E!C54+NRG_BIOG_E!C54+NRG_GTL_E!C54+NRG_CPP_E!C54+NRG_NSP_E!C54</f>
        <v>0</v>
      </c>
      <c r="D54" s="10">
        <f>NRG_EHG_E!D54+NRG_CM_E!D54+NRG_OIL_NG_E!D54+NRG_PF_E!D54+NRG_CO_E!D54+NRG_BKBPB_E!D54+NRG_GW_E!D54+NRG_BF_E!D54+NRG_PR_E!D54+NRG_NI_E!D54+NRG_CL_E!D54+NRG_LNG_E!D54+NRG_BIOG_E!D54+NRG_GTL_E!D54+NRG_CPP_E!D54+NRG_NSP_E!D54</f>
        <v>0</v>
      </c>
      <c r="E54" s="10">
        <f>NRG_EHG_E!E54+NRG_CM_E!E54+NRG_OIL_NG_E!E54+NRG_PF_E!E54+NRG_CO_E!E54+NRG_BKBPB_E!E54+NRG_GW_E!E54+NRG_BF_E!E54+NRG_PR_E!E54+NRG_NI_E!E54+NRG_CL_E!E54+NRG_LNG_E!E54+NRG_BIOG_E!E54+NRG_GTL_E!E54+NRG_CPP_E!E54+NRG_NSP_E!E54</f>
        <v>0</v>
      </c>
      <c r="F54" s="10">
        <f>NRG_EHG_E!F54+NRG_CM_E!F54+NRG_OIL_NG_E!F54+NRG_PF_E!F54+NRG_CO_E!F54+NRG_BKBPB_E!F54+NRG_GW_E!F54+NRG_BF_E!F54+NRG_PR_E!F54+NRG_NI_E!F54+NRG_CL_E!F54+NRG_LNG_E!F54+NRG_BIOG_E!F54+NRG_GTL_E!F54+NRG_CPP_E!F54+NRG_NSP_E!F54</f>
        <v>0</v>
      </c>
      <c r="G54" s="10">
        <f>NRG_EHG_E!G54+NRG_CM_E!G54+NRG_OIL_NG_E!G54+NRG_PF_E!G54+NRG_CO_E!G54+NRG_BKBPB_E!G54+NRG_GW_E!G54+NRG_BF_E!G54+NRG_PR_E!G54+NRG_NI_E!G54+NRG_CL_E!G54+NRG_LNG_E!G54+NRG_BIOG_E!G54+NRG_GTL_E!G54+NRG_CPP_E!G54+NRG_NSP_E!G54</f>
        <v>0</v>
      </c>
      <c r="H54" s="10">
        <f>NRG_EHG_E!H54+NRG_CM_E!H54+NRG_OIL_NG_E!H54+NRG_PF_E!H54+NRG_CO_E!H54+NRG_BKBPB_E!H54+NRG_GW_E!H54+NRG_BF_E!H54+NRG_PR_E!H54+NRG_NI_E!H54+NRG_CL_E!H54+NRG_LNG_E!H54+NRG_BIOG_E!H54+NRG_GTL_E!H54+NRG_CPP_E!H54+NRG_NSP_E!H54</f>
        <v>0</v>
      </c>
      <c r="I54" s="10">
        <f>NRG_EHG_E!I54+NRG_CM_E!I54+NRG_OIL_NG_E!I54+NRG_PF_E!I54+NRG_CO_E!I54+NRG_BKBPB_E!I54+NRG_GW_E!I54+NRG_BF_E!I54+NRG_PR_E!I54+NRG_NI_E!I54+NRG_CL_E!I54+NRG_LNG_E!I54+NRG_BIOG_E!I54+NRG_GTL_E!I54+NRG_CPP_E!I54+NRG_NSP_E!I54</f>
        <v>0</v>
      </c>
      <c r="J54" s="10">
        <f>NRG_EHG_E!J54+NRG_CM_E!J54+NRG_OIL_NG_E!J54+NRG_PF_E!J54+NRG_CO_E!J54+NRG_BKBPB_E!J54+NRG_GW_E!J54+NRG_BF_E!J54+NRG_PR_E!J54+NRG_NI_E!J54+NRG_CL_E!J54+NRG_LNG_E!J54+NRG_BIOG_E!J54+NRG_GTL_E!J54+NRG_CPP_E!J54+NRG_NSP_E!J54</f>
        <v>0</v>
      </c>
      <c r="K54" s="10">
        <f>NRG_EHG_E!K54+NRG_CM_E!K54+NRG_OIL_NG_E!K54+NRG_PF_E!K54+NRG_CO_E!K54+NRG_BKBPB_E!K54+NRG_GW_E!K54+NRG_BF_E!K54+NRG_PR_E!K54+NRG_NI_E!K54+NRG_CL_E!K54+NRG_LNG_E!K54+NRG_BIOG_E!K54+NRG_GTL_E!K54+NRG_CPP_E!K54+NRG_NSP_E!K54</f>
        <v>0</v>
      </c>
      <c r="L54" s="10">
        <f>NRG_EHG_E!L54+NRG_CM_E!L54+NRG_OIL_NG_E!L54+NRG_PF_E!L54+NRG_CO_E!L54+NRG_BKBPB_E!L54+NRG_GW_E!L54+NRG_BF_E!L54+NRG_PR_E!L54+NRG_NI_E!L54+NRG_CL_E!L54+NRG_LNG_E!L54+NRG_BIOG_E!L54+NRG_GTL_E!L54+NRG_CPP_E!L54+NRG_NSP_E!L54</f>
        <v>0</v>
      </c>
      <c r="M54" s="10">
        <f>NRG_EHG_E!M54+NRG_CM_E!M54+NRG_OIL_NG_E!M54+NRG_PF_E!M54+NRG_CO_E!M54+NRG_BKBPB_E!M54+NRG_GW_E!M54+NRG_BF_E!M54+NRG_PR_E!M54+NRG_NI_E!M54+NRG_CL_E!M54+NRG_LNG_E!M54+NRG_BIOG_E!M54+NRG_GTL_E!M54+NRG_CPP_E!M54+NRG_NSP_E!M54</f>
        <v>0</v>
      </c>
      <c r="N54" s="10">
        <f>NRG_EHG_E!N54+NRG_CM_E!N54+NRG_OIL_NG_E!N54+NRG_PF_E!N54+NRG_CO_E!N54+NRG_BKBPB_E!N54+NRG_GW_E!N54+NRG_BF_E!N54+NRG_PR_E!N54+NRG_NI_E!N54+NRG_CL_E!N54+NRG_LNG_E!N54+NRG_BIOG_E!N54+NRG_GTL_E!N54+NRG_CPP_E!N54+NRG_NSP_E!N54</f>
        <v>0</v>
      </c>
      <c r="O54" s="10">
        <f>NRG_EHG_E!O54+NRG_CM_E!O54+NRG_OIL_NG_E!O54+NRG_PF_E!O54+NRG_CO_E!O54+NRG_BKBPB_E!O54+NRG_GW_E!O54+NRG_BF_E!O54+NRG_PR_E!O54+NRG_NI_E!O54+NRG_CL_E!O54+NRG_LNG_E!O54+NRG_BIOG_E!O54+NRG_GTL_E!O54+NRG_CPP_E!O54+NRG_NSP_E!O54</f>
        <v>0</v>
      </c>
      <c r="P54" s="10">
        <f>NRG_EHG_E!P54+NRG_CM_E!P54+NRG_OIL_NG_E!P54+NRG_PF_E!P54+NRG_CO_E!P54+NRG_BKBPB_E!P54+NRG_GW_E!P54+NRG_BF_E!P54+NRG_PR_E!P54+NRG_NI_E!P54+NRG_CL_E!P54+NRG_LNG_E!P54+NRG_BIOG_E!P54+NRG_GTL_E!P54+NRG_CPP_E!P54+NRG_NSP_E!P54</f>
        <v>0</v>
      </c>
      <c r="Q54" s="10">
        <f>NRG_EHG_E!Q54+NRG_CM_E!Q54+NRG_OIL_NG_E!Q54+NRG_PF_E!Q54+NRG_CO_E!Q54+NRG_BKBPB_E!Q54+NRG_GW_E!Q54+NRG_BF_E!Q54+NRG_PR_E!Q54+NRG_NI_E!Q54+NRG_CL_E!Q54+NRG_LNG_E!Q54+NRG_BIOG_E!Q54+NRG_GTL_E!Q54+NRG_CPP_E!Q54+NRG_NSP_E!Q54</f>
        <v>0</v>
      </c>
      <c r="R54" s="10">
        <f>NRG_EHG_E!R54+NRG_CM_E!R54+NRG_OIL_NG_E!R54+NRG_PF_E!R54+NRG_CO_E!R54+NRG_BKBPB_E!R54+NRG_GW_E!R54+NRG_BF_E!R54+NRG_PR_E!R54+NRG_NI_E!R54+NRG_CL_E!R54+NRG_LNG_E!R54+NRG_BIOG_E!R54+NRG_GTL_E!R54+NRG_CPP_E!R54+NRG_NSP_E!R54</f>
        <v>0</v>
      </c>
      <c r="S54" s="10">
        <f>NRG_EHG_E!S54+NRG_CM_E!S54+NRG_OIL_NG_E!S54+NRG_PF_E!S54+NRG_CO_E!S54+NRG_BKBPB_E!S54+NRG_GW_E!S54+NRG_BF_E!S54+NRG_PR_E!S54+NRG_NI_E!S54+NRG_CL_E!S54+NRG_LNG_E!S54+NRG_BIOG_E!S54+NRG_GTL_E!S54+NRG_CPP_E!S54+NRG_NSP_E!S54</f>
        <v>0</v>
      </c>
      <c r="T54" s="10">
        <f>NRG_EHG_E!T54+NRG_CM_E!T54+NRG_OIL_NG_E!T54+NRG_PF_E!T54+NRG_CO_E!T54+NRG_BKBPB_E!T54+NRG_GW_E!T54+NRG_BF_E!T54+NRG_PR_E!T54+NRG_NI_E!T54+NRG_CL_E!T54+NRG_LNG_E!T54+NRG_BIOG_E!T54+NRG_GTL_E!T54+NRG_CPP_E!T54+NRG_NSP_E!T54</f>
        <v>0</v>
      </c>
      <c r="U54" s="10">
        <f>NRG_EHG_E!U54+NRG_CM_E!U54+NRG_OIL_NG_E!U54+NRG_PF_E!U54+NRG_CO_E!U54+NRG_BKBPB_E!U54+NRG_GW_E!U54+NRG_BF_E!U54+NRG_PR_E!U54+NRG_NI_E!U54+NRG_CL_E!U54+NRG_LNG_E!U54+NRG_BIOG_E!U54+NRG_GTL_E!U54+NRG_CPP_E!U54+NRG_NSP_E!U54</f>
        <v>0</v>
      </c>
      <c r="V54" s="10">
        <f>NRG_EHG_E!V54+NRG_CM_E!V54+NRG_OIL_NG_E!V54+NRG_PF_E!V54+NRG_CO_E!V54+NRG_BKBPB_E!V54+NRG_GW_E!V54+NRG_BF_E!V54+NRG_PR_E!V54+NRG_NI_E!V54+NRG_CL_E!V54+NRG_LNG_E!V54+NRG_BIOG_E!V54+NRG_GTL_E!V54+NRG_CPP_E!V54+NRG_NSP_E!V54</f>
        <v>0</v>
      </c>
      <c r="W54" s="10">
        <f>NRG_EHG_E!W54+NRG_CM_E!W54+NRG_OIL_NG_E!W54+NRG_PF_E!W54+NRG_CO_E!W54+NRG_BKBPB_E!W54+NRG_GW_E!W54+NRG_BF_E!W54+NRG_PR_E!W54+NRG_NI_E!W54+NRG_CL_E!W54+NRG_LNG_E!W54+NRG_BIOG_E!W54+NRG_GTL_E!W54+NRG_CPP_E!W54+NRG_NSP_E!W54</f>
        <v>0</v>
      </c>
      <c r="X54" s="10">
        <f>NRG_EHG_E!X54+NRG_CM_E!X54+NRG_OIL_NG_E!X54+NRG_PF_E!X54+NRG_CO_E!X54+NRG_BKBPB_E!X54+NRG_GW_E!X54+NRG_BF_E!X54+NRG_PR_E!X54+NRG_NI_E!X54+NRG_CL_E!X54+NRG_LNG_E!X54+NRG_BIOG_E!X54+NRG_GTL_E!X54+NRG_CPP_E!X54+NRG_NSP_E!X54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NRG_EHG_E!C55+NRG_CM_E!C55+NRG_OIL_NG_E!C55+NRG_PF_E!C55+NRG_CO_E!C55+NRG_BKBPB_E!C55+NRG_GW_E!C55+NRG_BF_E!C55+NRG_PR_E!C55+NRG_NI_E!C55+NRG_CL_E!C55+NRG_LNG_E!C55+NRG_BIOG_E!C55+NRG_GTL_E!C55+NRG_CPP_E!C55+NRG_NSP_E!C55</f>
        <v>0</v>
      </c>
      <c r="D55" s="10">
        <f>NRG_EHG_E!D55+NRG_CM_E!D55+NRG_OIL_NG_E!D55+NRG_PF_E!D55+NRG_CO_E!D55+NRG_BKBPB_E!D55+NRG_GW_E!D55+NRG_BF_E!D55+NRG_PR_E!D55+NRG_NI_E!D55+NRG_CL_E!D55+NRG_LNG_E!D55+NRG_BIOG_E!D55+NRG_GTL_E!D55+NRG_CPP_E!D55+NRG_NSP_E!D55</f>
        <v>0</v>
      </c>
      <c r="E55" s="10">
        <f>NRG_EHG_E!E55+NRG_CM_E!E55+NRG_OIL_NG_E!E55+NRG_PF_E!E55+NRG_CO_E!E55+NRG_BKBPB_E!E55+NRG_GW_E!E55+NRG_BF_E!E55+NRG_PR_E!E55+NRG_NI_E!E55+NRG_CL_E!E55+NRG_LNG_E!E55+NRG_BIOG_E!E55+NRG_GTL_E!E55+NRG_CPP_E!E55+NRG_NSP_E!E55</f>
        <v>0</v>
      </c>
      <c r="F55" s="10">
        <f>NRG_EHG_E!F55+NRG_CM_E!F55+NRG_OIL_NG_E!F55+NRG_PF_E!F55+NRG_CO_E!F55+NRG_BKBPB_E!F55+NRG_GW_E!F55+NRG_BF_E!F55+NRG_PR_E!F55+NRG_NI_E!F55+NRG_CL_E!F55+NRG_LNG_E!F55+NRG_BIOG_E!F55+NRG_GTL_E!F55+NRG_CPP_E!F55+NRG_NSP_E!F55</f>
        <v>0</v>
      </c>
      <c r="G55" s="10">
        <f>NRG_EHG_E!G55+NRG_CM_E!G55+NRG_OIL_NG_E!G55+NRG_PF_E!G55+NRG_CO_E!G55+NRG_BKBPB_E!G55+NRG_GW_E!G55+NRG_BF_E!G55+NRG_PR_E!G55+NRG_NI_E!G55+NRG_CL_E!G55+NRG_LNG_E!G55+NRG_BIOG_E!G55+NRG_GTL_E!G55+NRG_CPP_E!G55+NRG_NSP_E!G55</f>
        <v>0</v>
      </c>
      <c r="H55" s="10">
        <f>NRG_EHG_E!H55+NRG_CM_E!H55+NRG_OIL_NG_E!H55+NRG_PF_E!H55+NRG_CO_E!H55+NRG_BKBPB_E!H55+NRG_GW_E!H55+NRG_BF_E!H55+NRG_PR_E!H55+NRG_NI_E!H55+NRG_CL_E!H55+NRG_LNG_E!H55+NRG_BIOG_E!H55+NRG_GTL_E!H55+NRG_CPP_E!H55+NRG_NSP_E!H55</f>
        <v>0</v>
      </c>
      <c r="I55" s="10">
        <f>NRG_EHG_E!I55+NRG_CM_E!I55+NRG_OIL_NG_E!I55+NRG_PF_E!I55+NRG_CO_E!I55+NRG_BKBPB_E!I55+NRG_GW_E!I55+NRG_BF_E!I55+NRG_PR_E!I55+NRG_NI_E!I55+NRG_CL_E!I55+NRG_LNG_E!I55+NRG_BIOG_E!I55+NRG_GTL_E!I55+NRG_CPP_E!I55+NRG_NSP_E!I55</f>
        <v>0</v>
      </c>
      <c r="J55" s="10">
        <f>NRG_EHG_E!J55+NRG_CM_E!J55+NRG_OIL_NG_E!J55+NRG_PF_E!J55+NRG_CO_E!J55+NRG_BKBPB_E!J55+NRG_GW_E!J55+NRG_BF_E!J55+NRG_PR_E!J55+NRG_NI_E!J55+NRG_CL_E!J55+NRG_LNG_E!J55+NRG_BIOG_E!J55+NRG_GTL_E!J55+NRG_CPP_E!J55+NRG_NSP_E!J55</f>
        <v>0</v>
      </c>
      <c r="K55" s="10">
        <f>NRG_EHG_E!K55+NRG_CM_E!K55+NRG_OIL_NG_E!K55+NRG_PF_E!K55+NRG_CO_E!K55+NRG_BKBPB_E!K55+NRG_GW_E!K55+NRG_BF_E!K55+NRG_PR_E!K55+NRG_NI_E!K55+NRG_CL_E!K55+NRG_LNG_E!K55+NRG_BIOG_E!K55+NRG_GTL_E!K55+NRG_CPP_E!K55+NRG_NSP_E!K55</f>
        <v>0</v>
      </c>
      <c r="L55" s="10">
        <f>NRG_EHG_E!L55+NRG_CM_E!L55+NRG_OIL_NG_E!L55+NRG_PF_E!L55+NRG_CO_E!L55+NRG_BKBPB_E!L55+NRG_GW_E!L55+NRG_BF_E!L55+NRG_PR_E!L55+NRG_NI_E!L55+NRG_CL_E!L55+NRG_LNG_E!L55+NRG_BIOG_E!L55+NRG_GTL_E!L55+NRG_CPP_E!L55+NRG_NSP_E!L55</f>
        <v>0</v>
      </c>
      <c r="M55" s="10">
        <f>NRG_EHG_E!M55+NRG_CM_E!M55+NRG_OIL_NG_E!M55+NRG_PF_E!M55+NRG_CO_E!M55+NRG_BKBPB_E!M55+NRG_GW_E!M55+NRG_BF_E!M55+NRG_PR_E!M55+NRG_NI_E!M55+NRG_CL_E!M55+NRG_LNG_E!M55+NRG_BIOG_E!M55+NRG_GTL_E!M55+NRG_CPP_E!M55+NRG_NSP_E!M55</f>
        <v>0</v>
      </c>
      <c r="N55" s="10">
        <f>NRG_EHG_E!N55+NRG_CM_E!N55+NRG_OIL_NG_E!N55+NRG_PF_E!N55+NRG_CO_E!N55+NRG_BKBPB_E!N55+NRG_GW_E!N55+NRG_BF_E!N55+NRG_PR_E!N55+NRG_NI_E!N55+NRG_CL_E!N55+NRG_LNG_E!N55+NRG_BIOG_E!N55+NRG_GTL_E!N55+NRG_CPP_E!N55+NRG_NSP_E!N55</f>
        <v>0</v>
      </c>
      <c r="O55" s="10">
        <f>NRG_EHG_E!O55+NRG_CM_E!O55+NRG_OIL_NG_E!O55+NRG_PF_E!O55+NRG_CO_E!O55+NRG_BKBPB_E!O55+NRG_GW_E!O55+NRG_BF_E!O55+NRG_PR_E!O55+NRG_NI_E!O55+NRG_CL_E!O55+NRG_LNG_E!O55+NRG_BIOG_E!O55+NRG_GTL_E!O55+NRG_CPP_E!O55+NRG_NSP_E!O55</f>
        <v>0</v>
      </c>
      <c r="P55" s="10">
        <f>NRG_EHG_E!P55+NRG_CM_E!P55+NRG_OIL_NG_E!P55+NRG_PF_E!P55+NRG_CO_E!P55+NRG_BKBPB_E!P55+NRG_GW_E!P55+NRG_BF_E!P55+NRG_PR_E!P55+NRG_NI_E!P55+NRG_CL_E!P55+NRG_LNG_E!P55+NRG_BIOG_E!P55+NRG_GTL_E!P55+NRG_CPP_E!P55+NRG_NSP_E!P55</f>
        <v>0</v>
      </c>
      <c r="Q55" s="10">
        <f>NRG_EHG_E!Q55+NRG_CM_E!Q55+NRG_OIL_NG_E!Q55+NRG_PF_E!Q55+NRG_CO_E!Q55+NRG_BKBPB_E!Q55+NRG_GW_E!Q55+NRG_BF_E!Q55+NRG_PR_E!Q55+NRG_NI_E!Q55+NRG_CL_E!Q55+NRG_LNG_E!Q55+NRG_BIOG_E!Q55+NRG_GTL_E!Q55+NRG_CPP_E!Q55+NRG_NSP_E!Q55</f>
        <v>0</v>
      </c>
      <c r="R55" s="10">
        <f>NRG_EHG_E!R55+NRG_CM_E!R55+NRG_OIL_NG_E!R55+NRG_PF_E!R55+NRG_CO_E!R55+NRG_BKBPB_E!R55+NRG_GW_E!R55+NRG_BF_E!R55+NRG_PR_E!R55+NRG_NI_E!R55+NRG_CL_E!R55+NRG_LNG_E!R55+NRG_BIOG_E!R55+NRG_GTL_E!R55+NRG_CPP_E!R55+NRG_NSP_E!R55</f>
        <v>0</v>
      </c>
      <c r="S55" s="10">
        <f>NRG_EHG_E!S55+NRG_CM_E!S55+NRG_OIL_NG_E!S55+NRG_PF_E!S55+NRG_CO_E!S55+NRG_BKBPB_E!S55+NRG_GW_E!S55+NRG_BF_E!S55+NRG_PR_E!S55+NRG_NI_E!S55+NRG_CL_E!S55+NRG_LNG_E!S55+NRG_BIOG_E!S55+NRG_GTL_E!S55+NRG_CPP_E!S55+NRG_NSP_E!S55</f>
        <v>0</v>
      </c>
      <c r="T55" s="10">
        <f>NRG_EHG_E!T55+NRG_CM_E!T55+NRG_OIL_NG_E!T55+NRG_PF_E!T55+NRG_CO_E!T55+NRG_BKBPB_E!T55+NRG_GW_E!T55+NRG_BF_E!T55+NRG_PR_E!T55+NRG_NI_E!T55+NRG_CL_E!T55+NRG_LNG_E!T55+NRG_BIOG_E!T55+NRG_GTL_E!T55+NRG_CPP_E!T55+NRG_NSP_E!T55</f>
        <v>0</v>
      </c>
      <c r="U55" s="10">
        <f>NRG_EHG_E!U55+NRG_CM_E!U55+NRG_OIL_NG_E!U55+NRG_PF_E!U55+NRG_CO_E!U55+NRG_BKBPB_E!U55+NRG_GW_E!U55+NRG_BF_E!U55+NRG_PR_E!U55+NRG_NI_E!U55+NRG_CL_E!U55+NRG_LNG_E!U55+NRG_BIOG_E!U55+NRG_GTL_E!U55+NRG_CPP_E!U55+NRG_NSP_E!U55</f>
        <v>0</v>
      </c>
      <c r="V55" s="10">
        <f>NRG_EHG_E!V55+NRG_CM_E!V55+NRG_OIL_NG_E!V55+NRG_PF_E!V55+NRG_CO_E!V55+NRG_BKBPB_E!V55+NRG_GW_E!V55+NRG_BF_E!V55+NRG_PR_E!V55+NRG_NI_E!V55+NRG_CL_E!V55+NRG_LNG_E!V55+NRG_BIOG_E!V55+NRG_GTL_E!V55+NRG_CPP_E!V55+NRG_NSP_E!V55</f>
        <v>0</v>
      </c>
      <c r="W55" s="10">
        <f>NRG_EHG_E!W55+NRG_CM_E!W55+NRG_OIL_NG_E!W55+NRG_PF_E!W55+NRG_CO_E!W55+NRG_BKBPB_E!W55+NRG_GW_E!W55+NRG_BF_E!W55+NRG_PR_E!W55+NRG_NI_E!W55+NRG_CL_E!W55+NRG_LNG_E!W55+NRG_BIOG_E!W55+NRG_GTL_E!W55+NRG_CPP_E!W55+NRG_NSP_E!W55</f>
        <v>0</v>
      </c>
      <c r="X55" s="10">
        <f>NRG_EHG_E!X55+NRG_CM_E!X55+NRG_OIL_NG_E!X55+NRG_PF_E!X55+NRG_CO_E!X55+NRG_BKBPB_E!X55+NRG_GW_E!X55+NRG_BF_E!X55+NRG_PR_E!X55+NRG_NI_E!X55+NRG_CL_E!X55+NRG_LNG_E!X55+NRG_BIOG_E!X55+NRG_GTL_E!X55+NRG_CPP_E!X55+NRG_NSP_E!X55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NRG_EHG_E!C56+NRG_CM_E!C56+NRG_OIL_NG_E!C56+NRG_PF_E!C56+NRG_CO_E!C56+NRG_BKBPB_E!C56+NRG_GW_E!C56+NRG_BF_E!C56+NRG_PR_E!C56+NRG_NI_E!C56+NRG_CL_E!C56+NRG_LNG_E!C56+NRG_BIOG_E!C56+NRG_GTL_E!C56+NRG_CPP_E!C56+NRG_NSP_E!C56</f>
        <v>0</v>
      </c>
      <c r="D56" s="10">
        <f>NRG_EHG_E!D56+NRG_CM_E!D56+NRG_OIL_NG_E!D56+NRG_PF_E!D56+NRG_CO_E!D56+NRG_BKBPB_E!D56+NRG_GW_E!D56+NRG_BF_E!D56+NRG_PR_E!D56+NRG_NI_E!D56+NRG_CL_E!D56+NRG_LNG_E!D56+NRG_BIOG_E!D56+NRG_GTL_E!D56+NRG_CPP_E!D56+NRG_NSP_E!D56</f>
        <v>0</v>
      </c>
      <c r="E56" s="10">
        <f>NRG_EHG_E!E56+NRG_CM_E!E56+NRG_OIL_NG_E!E56+NRG_PF_E!E56+NRG_CO_E!E56+NRG_BKBPB_E!E56+NRG_GW_E!E56+NRG_BF_E!E56+NRG_PR_E!E56+NRG_NI_E!E56+NRG_CL_E!E56+NRG_LNG_E!E56+NRG_BIOG_E!E56+NRG_GTL_E!E56+NRG_CPP_E!E56+NRG_NSP_E!E56</f>
        <v>0</v>
      </c>
      <c r="F56" s="10">
        <f>NRG_EHG_E!F56+NRG_CM_E!F56+NRG_OIL_NG_E!F56+NRG_PF_E!F56+NRG_CO_E!F56+NRG_BKBPB_E!F56+NRG_GW_E!F56+NRG_BF_E!F56+NRG_PR_E!F56+NRG_NI_E!F56+NRG_CL_E!F56+NRG_LNG_E!F56+NRG_BIOG_E!F56+NRG_GTL_E!F56+NRG_CPP_E!F56+NRG_NSP_E!F56</f>
        <v>0</v>
      </c>
      <c r="G56" s="10">
        <f>NRG_EHG_E!G56+NRG_CM_E!G56+NRG_OIL_NG_E!G56+NRG_PF_E!G56+NRG_CO_E!G56+NRG_BKBPB_E!G56+NRG_GW_E!G56+NRG_BF_E!G56+NRG_PR_E!G56+NRG_NI_E!G56+NRG_CL_E!G56+NRG_LNG_E!G56+NRG_BIOG_E!G56+NRG_GTL_E!G56+NRG_CPP_E!G56+NRG_NSP_E!G56</f>
        <v>0</v>
      </c>
      <c r="H56" s="10">
        <f>NRG_EHG_E!H56+NRG_CM_E!H56+NRG_OIL_NG_E!H56+NRG_PF_E!H56+NRG_CO_E!H56+NRG_BKBPB_E!H56+NRG_GW_E!H56+NRG_BF_E!H56+NRG_PR_E!H56+NRG_NI_E!H56+NRG_CL_E!H56+NRG_LNG_E!H56+NRG_BIOG_E!H56+NRG_GTL_E!H56+NRG_CPP_E!H56+NRG_NSP_E!H56</f>
        <v>0</v>
      </c>
      <c r="I56" s="10">
        <f>NRG_EHG_E!I56+NRG_CM_E!I56+NRG_OIL_NG_E!I56+NRG_PF_E!I56+NRG_CO_E!I56+NRG_BKBPB_E!I56+NRG_GW_E!I56+NRG_BF_E!I56+NRG_PR_E!I56+NRG_NI_E!I56+NRG_CL_E!I56+NRG_LNG_E!I56+NRG_BIOG_E!I56+NRG_GTL_E!I56+NRG_CPP_E!I56+NRG_NSP_E!I56</f>
        <v>0</v>
      </c>
      <c r="J56" s="10">
        <f>NRG_EHG_E!J56+NRG_CM_E!J56+NRG_OIL_NG_E!J56+NRG_PF_E!J56+NRG_CO_E!J56+NRG_BKBPB_E!J56+NRG_GW_E!J56+NRG_BF_E!J56+NRG_PR_E!J56+NRG_NI_E!J56+NRG_CL_E!J56+NRG_LNG_E!J56+NRG_BIOG_E!J56+NRG_GTL_E!J56+NRG_CPP_E!J56+NRG_NSP_E!J56</f>
        <v>0</v>
      </c>
      <c r="K56" s="10">
        <f>NRG_EHG_E!K56+NRG_CM_E!K56+NRG_OIL_NG_E!K56+NRG_PF_E!K56+NRG_CO_E!K56+NRG_BKBPB_E!K56+NRG_GW_E!K56+NRG_BF_E!K56+NRG_PR_E!K56+NRG_NI_E!K56+NRG_CL_E!K56+NRG_LNG_E!K56+NRG_BIOG_E!K56+NRG_GTL_E!K56+NRG_CPP_E!K56+NRG_NSP_E!K56</f>
        <v>0</v>
      </c>
      <c r="L56" s="10">
        <f>NRG_EHG_E!L56+NRG_CM_E!L56+NRG_OIL_NG_E!L56+NRG_PF_E!L56+NRG_CO_E!L56+NRG_BKBPB_E!L56+NRG_GW_E!L56+NRG_BF_E!L56+NRG_PR_E!L56+NRG_NI_E!L56+NRG_CL_E!L56+NRG_LNG_E!L56+NRG_BIOG_E!L56+NRG_GTL_E!L56+NRG_CPP_E!L56+NRG_NSP_E!L56</f>
        <v>0</v>
      </c>
      <c r="M56" s="10">
        <f>NRG_EHG_E!M56+NRG_CM_E!M56+NRG_OIL_NG_E!M56+NRG_PF_E!M56+NRG_CO_E!M56+NRG_BKBPB_E!M56+NRG_GW_E!M56+NRG_BF_E!M56+NRG_PR_E!M56+NRG_NI_E!M56+NRG_CL_E!M56+NRG_LNG_E!M56+NRG_BIOG_E!M56+NRG_GTL_E!M56+NRG_CPP_E!M56+NRG_NSP_E!M56</f>
        <v>0</v>
      </c>
      <c r="N56" s="10">
        <f>NRG_EHG_E!N56+NRG_CM_E!N56+NRG_OIL_NG_E!N56+NRG_PF_E!N56+NRG_CO_E!N56+NRG_BKBPB_E!N56+NRG_GW_E!N56+NRG_BF_E!N56+NRG_PR_E!N56+NRG_NI_E!N56+NRG_CL_E!N56+NRG_LNG_E!N56+NRG_BIOG_E!N56+NRG_GTL_E!N56+NRG_CPP_E!N56+NRG_NSP_E!N56</f>
        <v>0</v>
      </c>
      <c r="O56" s="10">
        <f>NRG_EHG_E!O56+NRG_CM_E!O56+NRG_OIL_NG_E!O56+NRG_PF_E!O56+NRG_CO_E!O56+NRG_BKBPB_E!O56+NRG_GW_E!O56+NRG_BF_E!O56+NRG_PR_E!O56+NRG_NI_E!O56+NRG_CL_E!O56+NRG_LNG_E!O56+NRG_BIOG_E!O56+NRG_GTL_E!O56+NRG_CPP_E!O56+NRG_NSP_E!O56</f>
        <v>0</v>
      </c>
      <c r="P56" s="10">
        <f>NRG_EHG_E!P56+NRG_CM_E!P56+NRG_OIL_NG_E!P56+NRG_PF_E!P56+NRG_CO_E!P56+NRG_BKBPB_E!P56+NRG_GW_E!P56+NRG_BF_E!P56+NRG_PR_E!P56+NRG_NI_E!P56+NRG_CL_E!P56+NRG_LNG_E!P56+NRG_BIOG_E!P56+NRG_GTL_E!P56+NRG_CPP_E!P56+NRG_NSP_E!P56</f>
        <v>0</v>
      </c>
      <c r="Q56" s="10">
        <f>NRG_EHG_E!Q56+NRG_CM_E!Q56+NRG_OIL_NG_E!Q56+NRG_PF_E!Q56+NRG_CO_E!Q56+NRG_BKBPB_E!Q56+NRG_GW_E!Q56+NRG_BF_E!Q56+NRG_PR_E!Q56+NRG_NI_E!Q56+NRG_CL_E!Q56+NRG_LNG_E!Q56+NRG_BIOG_E!Q56+NRG_GTL_E!Q56+NRG_CPP_E!Q56+NRG_NSP_E!Q56</f>
        <v>0</v>
      </c>
      <c r="R56" s="10">
        <f>NRG_EHG_E!R56+NRG_CM_E!R56+NRG_OIL_NG_E!R56+NRG_PF_E!R56+NRG_CO_E!R56+NRG_BKBPB_E!R56+NRG_GW_E!R56+NRG_BF_E!R56+NRG_PR_E!R56+NRG_NI_E!R56+NRG_CL_E!R56+NRG_LNG_E!R56+NRG_BIOG_E!R56+NRG_GTL_E!R56+NRG_CPP_E!R56+NRG_NSP_E!R56</f>
        <v>0</v>
      </c>
      <c r="S56" s="10">
        <f>NRG_EHG_E!S56+NRG_CM_E!S56+NRG_OIL_NG_E!S56+NRG_PF_E!S56+NRG_CO_E!S56+NRG_BKBPB_E!S56+NRG_GW_E!S56+NRG_BF_E!S56+NRG_PR_E!S56+NRG_NI_E!S56+NRG_CL_E!S56+NRG_LNG_E!S56+NRG_BIOG_E!S56+NRG_GTL_E!S56+NRG_CPP_E!S56+NRG_NSP_E!S56</f>
        <v>0</v>
      </c>
      <c r="T56" s="10">
        <f>NRG_EHG_E!T56+NRG_CM_E!T56+NRG_OIL_NG_E!T56+NRG_PF_E!T56+NRG_CO_E!T56+NRG_BKBPB_E!T56+NRG_GW_E!T56+NRG_BF_E!T56+NRG_PR_E!T56+NRG_NI_E!T56+NRG_CL_E!T56+NRG_LNG_E!T56+NRG_BIOG_E!T56+NRG_GTL_E!T56+NRG_CPP_E!T56+NRG_NSP_E!T56</f>
        <v>0</v>
      </c>
      <c r="U56" s="10">
        <f>NRG_EHG_E!U56+NRG_CM_E!U56+NRG_OIL_NG_E!U56+NRG_PF_E!U56+NRG_CO_E!U56+NRG_BKBPB_E!U56+NRG_GW_E!U56+NRG_BF_E!U56+NRG_PR_E!U56+NRG_NI_E!U56+NRG_CL_E!U56+NRG_LNG_E!U56+NRG_BIOG_E!U56+NRG_GTL_E!U56+NRG_CPP_E!U56+NRG_NSP_E!U56</f>
        <v>0</v>
      </c>
      <c r="V56" s="10">
        <f>NRG_EHG_E!V56+NRG_CM_E!V56+NRG_OIL_NG_E!V56+NRG_PF_E!V56+NRG_CO_E!V56+NRG_BKBPB_E!V56+NRG_GW_E!V56+NRG_BF_E!V56+NRG_PR_E!V56+NRG_NI_E!V56+NRG_CL_E!V56+NRG_LNG_E!V56+NRG_BIOG_E!V56+NRG_GTL_E!V56+NRG_CPP_E!V56+NRG_NSP_E!V56</f>
        <v>0</v>
      </c>
      <c r="W56" s="10">
        <f>NRG_EHG_E!W56+NRG_CM_E!W56+NRG_OIL_NG_E!W56+NRG_PF_E!W56+NRG_CO_E!W56+NRG_BKBPB_E!W56+NRG_GW_E!W56+NRG_BF_E!W56+NRG_PR_E!W56+NRG_NI_E!W56+NRG_CL_E!W56+NRG_LNG_E!W56+NRG_BIOG_E!W56+NRG_GTL_E!W56+NRG_CPP_E!W56+NRG_NSP_E!W56</f>
        <v>0</v>
      </c>
      <c r="X56" s="10">
        <f>NRG_EHG_E!X56+NRG_CM_E!X56+NRG_OIL_NG_E!X56+NRG_PF_E!X56+NRG_CO_E!X56+NRG_BKBPB_E!X56+NRG_GW_E!X56+NRG_BF_E!X56+NRG_PR_E!X56+NRG_NI_E!X56+NRG_CL_E!X56+NRG_LNG_E!X56+NRG_BIOG_E!X56+NRG_GTL_E!X56+NRG_CPP_E!X56+NRG_NSP_E!X56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NRG_EHG_E!C57+NRG_CM_E!C57+NRG_OIL_NG_E!C57+NRG_PF_E!C57+NRG_CO_E!C57+NRG_BKBPB_E!C57+NRG_GW_E!C57+NRG_BF_E!C57+NRG_PR_E!C57+NRG_NI_E!C57+NRG_CL_E!C57+NRG_LNG_E!C57+NRG_BIOG_E!C57+NRG_GTL_E!C57+NRG_CPP_E!C57+NRG_NSP_E!C57</f>
        <v>0</v>
      </c>
      <c r="D57" s="10">
        <f>NRG_EHG_E!D57+NRG_CM_E!D57+NRG_OIL_NG_E!D57+NRG_PF_E!D57+NRG_CO_E!D57+NRG_BKBPB_E!D57+NRG_GW_E!D57+NRG_BF_E!D57+NRG_PR_E!D57+NRG_NI_E!D57+NRG_CL_E!D57+NRG_LNG_E!D57+NRG_BIOG_E!D57+NRG_GTL_E!D57+NRG_CPP_E!D57+NRG_NSP_E!D57</f>
        <v>0</v>
      </c>
      <c r="E57" s="10">
        <f>NRG_EHG_E!E57+NRG_CM_E!E57+NRG_OIL_NG_E!E57+NRG_PF_E!E57+NRG_CO_E!E57+NRG_BKBPB_E!E57+NRG_GW_E!E57+NRG_BF_E!E57+NRG_PR_E!E57+NRG_NI_E!E57+NRG_CL_E!E57+NRG_LNG_E!E57+NRG_BIOG_E!E57+NRG_GTL_E!E57+NRG_CPP_E!E57+NRG_NSP_E!E57</f>
        <v>0</v>
      </c>
      <c r="F57" s="10">
        <f>NRG_EHG_E!F57+NRG_CM_E!F57+NRG_OIL_NG_E!F57+NRG_PF_E!F57+NRG_CO_E!F57+NRG_BKBPB_E!F57+NRG_GW_E!F57+NRG_BF_E!F57+NRG_PR_E!F57+NRG_NI_E!F57+NRG_CL_E!F57+NRG_LNG_E!F57+NRG_BIOG_E!F57+NRG_GTL_E!F57+NRG_CPP_E!F57+NRG_NSP_E!F57</f>
        <v>0</v>
      </c>
      <c r="G57" s="10">
        <f>NRG_EHG_E!G57+NRG_CM_E!G57+NRG_OIL_NG_E!G57+NRG_PF_E!G57+NRG_CO_E!G57+NRG_BKBPB_E!G57+NRG_GW_E!G57+NRG_BF_E!G57+NRG_PR_E!G57+NRG_NI_E!G57+NRG_CL_E!G57+NRG_LNG_E!G57+NRG_BIOG_E!G57+NRG_GTL_E!G57+NRG_CPP_E!G57+NRG_NSP_E!G57</f>
        <v>0</v>
      </c>
      <c r="H57" s="10">
        <f>NRG_EHG_E!H57+NRG_CM_E!H57+NRG_OIL_NG_E!H57+NRG_PF_E!H57+NRG_CO_E!H57+NRG_BKBPB_E!H57+NRG_GW_E!H57+NRG_BF_E!H57+NRG_PR_E!H57+NRG_NI_E!H57+NRG_CL_E!H57+NRG_LNG_E!H57+NRG_BIOG_E!H57+NRG_GTL_E!H57+NRG_CPP_E!H57+NRG_NSP_E!H57</f>
        <v>0</v>
      </c>
      <c r="I57" s="10">
        <f>NRG_EHG_E!I57+NRG_CM_E!I57+NRG_OIL_NG_E!I57+NRG_PF_E!I57+NRG_CO_E!I57+NRG_BKBPB_E!I57+NRG_GW_E!I57+NRG_BF_E!I57+NRG_PR_E!I57+NRG_NI_E!I57+NRG_CL_E!I57+NRG_LNG_E!I57+NRG_BIOG_E!I57+NRG_GTL_E!I57+NRG_CPP_E!I57+NRG_NSP_E!I57</f>
        <v>0</v>
      </c>
      <c r="J57" s="10">
        <f>NRG_EHG_E!J57+NRG_CM_E!J57+NRG_OIL_NG_E!J57+NRG_PF_E!J57+NRG_CO_E!J57+NRG_BKBPB_E!J57+NRG_GW_E!J57+NRG_BF_E!J57+NRG_PR_E!J57+NRG_NI_E!J57+NRG_CL_E!J57+NRG_LNG_E!J57+NRG_BIOG_E!J57+NRG_GTL_E!J57+NRG_CPP_E!J57+NRG_NSP_E!J57</f>
        <v>0</v>
      </c>
      <c r="K57" s="10">
        <f>NRG_EHG_E!K57+NRG_CM_E!K57+NRG_OIL_NG_E!K57+NRG_PF_E!K57+NRG_CO_E!K57+NRG_BKBPB_E!K57+NRG_GW_E!K57+NRG_BF_E!K57+NRG_PR_E!K57+NRG_NI_E!K57+NRG_CL_E!K57+NRG_LNG_E!K57+NRG_BIOG_E!K57+NRG_GTL_E!K57+NRG_CPP_E!K57+NRG_NSP_E!K57</f>
        <v>0</v>
      </c>
      <c r="L57" s="10">
        <f>NRG_EHG_E!L57+NRG_CM_E!L57+NRG_OIL_NG_E!L57+NRG_PF_E!L57+NRG_CO_E!L57+NRG_BKBPB_E!L57+NRG_GW_E!L57+NRG_BF_E!L57+NRG_PR_E!L57+NRG_NI_E!L57+NRG_CL_E!L57+NRG_LNG_E!L57+NRG_BIOG_E!L57+NRG_GTL_E!L57+NRG_CPP_E!L57+NRG_NSP_E!L57</f>
        <v>0</v>
      </c>
      <c r="M57" s="10">
        <f>NRG_EHG_E!M57+NRG_CM_E!M57+NRG_OIL_NG_E!M57+NRG_PF_E!M57+NRG_CO_E!M57+NRG_BKBPB_E!M57+NRG_GW_E!M57+NRG_BF_E!M57+NRG_PR_E!M57+NRG_NI_E!M57+NRG_CL_E!M57+NRG_LNG_E!M57+NRG_BIOG_E!M57+NRG_GTL_E!M57+NRG_CPP_E!M57+NRG_NSP_E!M57</f>
        <v>0</v>
      </c>
      <c r="N57" s="10">
        <f>NRG_EHG_E!N57+NRG_CM_E!N57+NRG_OIL_NG_E!N57+NRG_PF_E!N57+NRG_CO_E!N57+NRG_BKBPB_E!N57+NRG_GW_E!N57+NRG_BF_E!N57+NRG_PR_E!N57+NRG_NI_E!N57+NRG_CL_E!N57+NRG_LNG_E!N57+NRG_BIOG_E!N57+NRG_GTL_E!N57+NRG_CPP_E!N57+NRG_NSP_E!N57</f>
        <v>0</v>
      </c>
      <c r="O57" s="10">
        <f>NRG_EHG_E!O57+NRG_CM_E!O57+NRG_OIL_NG_E!O57+NRG_PF_E!O57+NRG_CO_E!O57+NRG_BKBPB_E!O57+NRG_GW_E!O57+NRG_BF_E!O57+NRG_PR_E!O57+NRG_NI_E!O57+NRG_CL_E!O57+NRG_LNG_E!O57+NRG_BIOG_E!O57+NRG_GTL_E!O57+NRG_CPP_E!O57+NRG_NSP_E!O57</f>
        <v>0</v>
      </c>
      <c r="P57" s="10">
        <f>NRG_EHG_E!P57+NRG_CM_E!P57+NRG_OIL_NG_E!P57+NRG_PF_E!P57+NRG_CO_E!P57+NRG_BKBPB_E!P57+NRG_GW_E!P57+NRG_BF_E!P57+NRG_PR_E!P57+NRG_NI_E!P57+NRG_CL_E!P57+NRG_LNG_E!P57+NRG_BIOG_E!P57+NRG_GTL_E!P57+NRG_CPP_E!P57+NRG_NSP_E!P57</f>
        <v>0</v>
      </c>
      <c r="Q57" s="10">
        <f>NRG_EHG_E!Q57+NRG_CM_E!Q57+NRG_OIL_NG_E!Q57+NRG_PF_E!Q57+NRG_CO_E!Q57+NRG_BKBPB_E!Q57+NRG_GW_E!Q57+NRG_BF_E!Q57+NRG_PR_E!Q57+NRG_NI_E!Q57+NRG_CL_E!Q57+NRG_LNG_E!Q57+NRG_BIOG_E!Q57+NRG_GTL_E!Q57+NRG_CPP_E!Q57+NRG_NSP_E!Q57</f>
        <v>0</v>
      </c>
      <c r="R57" s="10">
        <f>NRG_EHG_E!R57+NRG_CM_E!R57+NRG_OIL_NG_E!R57+NRG_PF_E!R57+NRG_CO_E!R57+NRG_BKBPB_E!R57+NRG_GW_E!R57+NRG_BF_E!R57+NRG_PR_E!R57+NRG_NI_E!R57+NRG_CL_E!R57+NRG_LNG_E!R57+NRG_BIOG_E!R57+NRG_GTL_E!R57+NRG_CPP_E!R57+NRG_NSP_E!R57</f>
        <v>0</v>
      </c>
      <c r="S57" s="10">
        <f>NRG_EHG_E!S57+NRG_CM_E!S57+NRG_OIL_NG_E!S57+NRG_PF_E!S57+NRG_CO_E!S57+NRG_BKBPB_E!S57+NRG_GW_E!S57+NRG_BF_E!S57+NRG_PR_E!S57+NRG_NI_E!S57+NRG_CL_E!S57+NRG_LNG_E!S57+NRG_BIOG_E!S57+NRG_GTL_E!S57+NRG_CPP_E!S57+NRG_NSP_E!S57</f>
        <v>0</v>
      </c>
      <c r="T57" s="10">
        <f>NRG_EHG_E!T57+NRG_CM_E!T57+NRG_OIL_NG_E!T57+NRG_PF_E!T57+NRG_CO_E!T57+NRG_BKBPB_E!T57+NRG_GW_E!T57+NRG_BF_E!T57+NRG_PR_E!T57+NRG_NI_E!T57+NRG_CL_E!T57+NRG_LNG_E!T57+NRG_BIOG_E!T57+NRG_GTL_E!T57+NRG_CPP_E!T57+NRG_NSP_E!T57</f>
        <v>0</v>
      </c>
      <c r="U57" s="10">
        <f>NRG_EHG_E!U57+NRG_CM_E!U57+NRG_OIL_NG_E!U57+NRG_PF_E!U57+NRG_CO_E!U57+NRG_BKBPB_E!U57+NRG_GW_E!U57+NRG_BF_E!U57+NRG_PR_E!U57+NRG_NI_E!U57+NRG_CL_E!U57+NRG_LNG_E!U57+NRG_BIOG_E!U57+NRG_GTL_E!U57+NRG_CPP_E!U57+NRG_NSP_E!U57</f>
        <v>0</v>
      </c>
      <c r="V57" s="10">
        <f>NRG_EHG_E!V57+NRG_CM_E!V57+NRG_OIL_NG_E!V57+NRG_PF_E!V57+NRG_CO_E!V57+NRG_BKBPB_E!V57+NRG_GW_E!V57+NRG_BF_E!V57+NRG_PR_E!V57+NRG_NI_E!V57+NRG_CL_E!V57+NRG_LNG_E!V57+NRG_BIOG_E!V57+NRG_GTL_E!V57+NRG_CPP_E!V57+NRG_NSP_E!V57</f>
        <v>0</v>
      </c>
      <c r="W57" s="10">
        <f>NRG_EHG_E!W57+NRG_CM_E!W57+NRG_OIL_NG_E!W57+NRG_PF_E!W57+NRG_CO_E!W57+NRG_BKBPB_E!W57+NRG_GW_E!W57+NRG_BF_E!W57+NRG_PR_E!W57+NRG_NI_E!W57+NRG_CL_E!W57+NRG_LNG_E!W57+NRG_BIOG_E!W57+NRG_GTL_E!W57+NRG_CPP_E!W57+NRG_NSP_E!W57</f>
        <v>0</v>
      </c>
      <c r="X57" s="10">
        <f>NRG_EHG_E!X57+NRG_CM_E!X57+NRG_OIL_NG_E!X57+NRG_PF_E!X57+NRG_CO_E!X57+NRG_BKBPB_E!X57+NRG_GW_E!X57+NRG_BF_E!X57+NRG_PR_E!X57+NRG_NI_E!X57+NRG_CL_E!X57+NRG_LNG_E!X57+NRG_BIOG_E!X57+NRG_GTL_E!X57+NRG_CPP_E!X57+NRG_NSP_E!X57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NRG_EHG_E!C58+NRG_CM_E!C58+NRG_OIL_NG_E!C58+NRG_PF_E!C58+NRG_CO_E!C58+NRG_BKBPB_E!C58+NRG_GW_E!C58+NRG_BF_E!C58+NRG_PR_E!C58+NRG_NI_E!C58+NRG_CL_E!C58+NRG_LNG_E!C58+NRG_BIOG_E!C58+NRG_GTL_E!C58+NRG_CPP_E!C58+NRG_NSP_E!C58</f>
        <v>0</v>
      </c>
      <c r="D58" s="10">
        <f>NRG_EHG_E!D58+NRG_CM_E!D58+NRG_OIL_NG_E!D58+NRG_PF_E!D58+NRG_CO_E!D58+NRG_BKBPB_E!D58+NRG_GW_E!D58+NRG_BF_E!D58+NRG_PR_E!D58+NRG_NI_E!D58+NRG_CL_E!D58+NRG_LNG_E!D58+NRG_BIOG_E!D58+NRG_GTL_E!D58+NRG_CPP_E!D58+NRG_NSP_E!D58</f>
        <v>0</v>
      </c>
      <c r="E58" s="10">
        <f>NRG_EHG_E!E58+NRG_CM_E!E58+NRG_OIL_NG_E!E58+NRG_PF_E!E58+NRG_CO_E!E58+NRG_BKBPB_E!E58+NRG_GW_E!E58+NRG_BF_E!E58+NRG_PR_E!E58+NRG_NI_E!E58+NRG_CL_E!E58+NRG_LNG_E!E58+NRG_BIOG_E!E58+NRG_GTL_E!E58+NRG_CPP_E!E58+NRG_NSP_E!E58</f>
        <v>0</v>
      </c>
      <c r="F58" s="10">
        <f>NRG_EHG_E!F58+NRG_CM_E!F58+NRG_OIL_NG_E!F58+NRG_PF_E!F58+NRG_CO_E!F58+NRG_BKBPB_E!F58+NRG_GW_E!F58+NRG_BF_E!F58+NRG_PR_E!F58+NRG_NI_E!F58+NRG_CL_E!F58+NRG_LNG_E!F58+NRG_BIOG_E!F58+NRG_GTL_E!F58+NRG_CPP_E!F58+NRG_NSP_E!F58</f>
        <v>0</v>
      </c>
      <c r="G58" s="10">
        <f>NRG_EHG_E!G58+NRG_CM_E!G58+NRG_OIL_NG_E!G58+NRG_PF_E!G58+NRG_CO_E!G58+NRG_BKBPB_E!G58+NRG_GW_E!G58+NRG_BF_E!G58+NRG_PR_E!G58+NRG_NI_E!G58+NRG_CL_E!G58+NRG_LNG_E!G58+NRG_BIOG_E!G58+NRG_GTL_E!G58+NRG_CPP_E!G58+NRG_NSP_E!G58</f>
        <v>0</v>
      </c>
      <c r="H58" s="10">
        <f>NRG_EHG_E!H58+NRG_CM_E!H58+NRG_OIL_NG_E!H58+NRG_PF_E!H58+NRG_CO_E!H58+NRG_BKBPB_E!H58+NRG_GW_E!H58+NRG_BF_E!H58+NRG_PR_E!H58+NRG_NI_E!H58+NRG_CL_E!H58+NRG_LNG_E!H58+NRG_BIOG_E!H58+NRG_GTL_E!H58+NRG_CPP_E!H58+NRG_NSP_E!H58</f>
        <v>0</v>
      </c>
      <c r="I58" s="10">
        <f>NRG_EHG_E!I58+NRG_CM_E!I58+NRG_OIL_NG_E!I58+NRG_PF_E!I58+NRG_CO_E!I58+NRG_BKBPB_E!I58+NRG_GW_E!I58+NRG_BF_E!I58+NRG_PR_E!I58+NRG_NI_E!I58+NRG_CL_E!I58+NRG_LNG_E!I58+NRG_BIOG_E!I58+NRG_GTL_E!I58+NRG_CPP_E!I58+NRG_NSP_E!I58</f>
        <v>0</v>
      </c>
      <c r="J58" s="10">
        <f>NRG_EHG_E!J58+NRG_CM_E!J58+NRG_OIL_NG_E!J58+NRG_PF_E!J58+NRG_CO_E!J58+NRG_BKBPB_E!J58+NRG_GW_E!J58+NRG_BF_E!J58+NRG_PR_E!J58+NRG_NI_E!J58+NRG_CL_E!J58+NRG_LNG_E!J58+NRG_BIOG_E!J58+NRG_GTL_E!J58+NRG_CPP_E!J58+NRG_NSP_E!J58</f>
        <v>0</v>
      </c>
      <c r="K58" s="10">
        <f>NRG_EHG_E!K58+NRG_CM_E!K58+NRG_OIL_NG_E!K58+NRG_PF_E!K58+NRG_CO_E!K58+NRG_BKBPB_E!K58+NRG_GW_E!K58+NRG_BF_E!K58+NRG_PR_E!K58+NRG_NI_E!K58+NRG_CL_E!K58+NRG_LNG_E!K58+NRG_BIOG_E!K58+NRG_GTL_E!K58+NRG_CPP_E!K58+NRG_NSP_E!K58</f>
        <v>0</v>
      </c>
      <c r="L58" s="10">
        <f>NRG_EHG_E!L58+NRG_CM_E!L58+NRG_OIL_NG_E!L58+NRG_PF_E!L58+NRG_CO_E!L58+NRG_BKBPB_E!L58+NRG_GW_E!L58+NRG_BF_E!L58+NRG_PR_E!L58+NRG_NI_E!L58+NRG_CL_E!L58+NRG_LNG_E!L58+NRG_BIOG_E!L58+NRG_GTL_E!L58+NRG_CPP_E!L58+NRG_NSP_E!L58</f>
        <v>0</v>
      </c>
      <c r="M58" s="10">
        <f>NRG_EHG_E!M58+NRG_CM_E!M58+NRG_OIL_NG_E!M58+NRG_PF_E!M58+NRG_CO_E!M58+NRG_BKBPB_E!M58+NRG_GW_E!M58+NRG_BF_E!M58+NRG_PR_E!M58+NRG_NI_E!M58+NRG_CL_E!M58+NRG_LNG_E!M58+NRG_BIOG_E!M58+NRG_GTL_E!M58+NRG_CPP_E!M58+NRG_NSP_E!M58</f>
        <v>0</v>
      </c>
      <c r="N58" s="10">
        <f>NRG_EHG_E!N58+NRG_CM_E!N58+NRG_OIL_NG_E!N58+NRG_PF_E!N58+NRG_CO_E!N58+NRG_BKBPB_E!N58+NRG_GW_E!N58+NRG_BF_E!N58+NRG_PR_E!N58+NRG_NI_E!N58+NRG_CL_E!N58+NRG_LNG_E!N58+NRG_BIOG_E!N58+NRG_GTL_E!N58+NRG_CPP_E!N58+NRG_NSP_E!N58</f>
        <v>0</v>
      </c>
      <c r="O58" s="10">
        <f>NRG_EHG_E!O58+NRG_CM_E!O58+NRG_OIL_NG_E!O58+NRG_PF_E!O58+NRG_CO_E!O58+NRG_BKBPB_E!O58+NRG_GW_E!O58+NRG_BF_E!O58+NRG_PR_E!O58+NRG_NI_E!O58+NRG_CL_E!O58+NRG_LNG_E!O58+NRG_BIOG_E!O58+NRG_GTL_E!O58+NRG_CPP_E!O58+NRG_NSP_E!O58</f>
        <v>0</v>
      </c>
      <c r="P58" s="10">
        <f>NRG_EHG_E!P58+NRG_CM_E!P58+NRG_OIL_NG_E!P58+NRG_PF_E!P58+NRG_CO_E!P58+NRG_BKBPB_E!P58+NRG_GW_E!P58+NRG_BF_E!P58+NRG_PR_E!P58+NRG_NI_E!P58+NRG_CL_E!P58+NRG_LNG_E!P58+NRG_BIOG_E!P58+NRG_GTL_E!P58+NRG_CPP_E!P58+NRG_NSP_E!P58</f>
        <v>0</v>
      </c>
      <c r="Q58" s="10">
        <f>NRG_EHG_E!Q58+NRG_CM_E!Q58+NRG_OIL_NG_E!Q58+NRG_PF_E!Q58+NRG_CO_E!Q58+NRG_BKBPB_E!Q58+NRG_GW_E!Q58+NRG_BF_E!Q58+NRG_PR_E!Q58+NRG_NI_E!Q58+NRG_CL_E!Q58+NRG_LNG_E!Q58+NRG_BIOG_E!Q58+NRG_GTL_E!Q58+NRG_CPP_E!Q58+NRG_NSP_E!Q58</f>
        <v>0</v>
      </c>
      <c r="R58" s="10">
        <f>NRG_EHG_E!R58+NRG_CM_E!R58+NRG_OIL_NG_E!R58+NRG_PF_E!R58+NRG_CO_E!R58+NRG_BKBPB_E!R58+NRG_GW_E!R58+NRG_BF_E!R58+NRG_PR_E!R58+NRG_NI_E!R58+NRG_CL_E!R58+NRG_LNG_E!R58+NRG_BIOG_E!R58+NRG_GTL_E!R58+NRG_CPP_E!R58+NRG_NSP_E!R58</f>
        <v>0</v>
      </c>
      <c r="S58" s="10">
        <f>NRG_EHG_E!S58+NRG_CM_E!S58+NRG_OIL_NG_E!S58+NRG_PF_E!S58+NRG_CO_E!S58+NRG_BKBPB_E!S58+NRG_GW_E!S58+NRG_BF_E!S58+NRG_PR_E!S58+NRG_NI_E!S58+NRG_CL_E!S58+NRG_LNG_E!S58+NRG_BIOG_E!S58+NRG_GTL_E!S58+NRG_CPP_E!S58+NRG_NSP_E!S58</f>
        <v>0</v>
      </c>
      <c r="T58" s="10">
        <f>NRG_EHG_E!T58+NRG_CM_E!T58+NRG_OIL_NG_E!T58+NRG_PF_E!T58+NRG_CO_E!T58+NRG_BKBPB_E!T58+NRG_GW_E!T58+NRG_BF_E!T58+NRG_PR_E!T58+NRG_NI_E!T58+NRG_CL_E!T58+NRG_LNG_E!T58+NRG_BIOG_E!T58+NRG_GTL_E!T58+NRG_CPP_E!T58+NRG_NSP_E!T58</f>
        <v>0</v>
      </c>
      <c r="U58" s="10">
        <f>NRG_EHG_E!U58+NRG_CM_E!U58+NRG_OIL_NG_E!U58+NRG_PF_E!U58+NRG_CO_E!U58+NRG_BKBPB_E!U58+NRG_GW_E!U58+NRG_BF_E!U58+NRG_PR_E!U58+NRG_NI_E!U58+NRG_CL_E!U58+NRG_LNG_E!U58+NRG_BIOG_E!U58+NRG_GTL_E!U58+NRG_CPP_E!U58+NRG_NSP_E!U58</f>
        <v>0</v>
      </c>
      <c r="V58" s="10">
        <f>NRG_EHG_E!V58+NRG_CM_E!V58+NRG_OIL_NG_E!V58+NRG_PF_E!V58+NRG_CO_E!V58+NRG_BKBPB_E!V58+NRG_GW_E!V58+NRG_BF_E!V58+NRG_PR_E!V58+NRG_NI_E!V58+NRG_CL_E!V58+NRG_LNG_E!V58+NRG_BIOG_E!V58+NRG_GTL_E!V58+NRG_CPP_E!V58+NRG_NSP_E!V58</f>
        <v>0</v>
      </c>
      <c r="W58" s="10">
        <f>NRG_EHG_E!W58+NRG_CM_E!W58+NRG_OIL_NG_E!W58+NRG_PF_E!W58+NRG_CO_E!W58+NRG_BKBPB_E!W58+NRG_GW_E!W58+NRG_BF_E!W58+NRG_PR_E!W58+NRG_NI_E!W58+NRG_CL_E!W58+NRG_LNG_E!W58+NRG_BIOG_E!W58+NRG_GTL_E!W58+NRG_CPP_E!W58+NRG_NSP_E!W58</f>
        <v>0</v>
      </c>
      <c r="X58" s="10">
        <f>NRG_EHG_E!X58+NRG_CM_E!X58+NRG_OIL_NG_E!X58+NRG_PF_E!X58+NRG_CO_E!X58+NRG_BKBPB_E!X58+NRG_GW_E!X58+NRG_BF_E!X58+NRG_PR_E!X58+NRG_NI_E!X58+NRG_CL_E!X58+NRG_LNG_E!X58+NRG_BIOG_E!X58+NRG_GTL_E!X58+NRG_CPP_E!X58+NRG_NSP_E!X58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NRG_EHG_E!C59+NRG_CM_E!C59+NRG_OIL_NG_E!C59+NRG_PF_E!C59+NRG_CO_E!C59+NRG_BKBPB_E!C59+NRG_GW_E!C59+NRG_BF_E!C59+NRG_PR_E!C59+NRG_NI_E!C59+NRG_CL_E!C59+NRG_LNG_E!C59+NRG_BIOG_E!C59+NRG_GTL_E!C59+NRG_CPP_E!C59+NRG_NSP_E!C59</f>
        <v>0.3343938091143594</v>
      </c>
      <c r="D59" s="10">
        <f>NRG_EHG_E!D59+NRG_CM_E!D59+NRG_OIL_NG_E!D59+NRG_PF_E!D59+NRG_CO_E!D59+NRG_BKBPB_E!D59+NRG_GW_E!D59+NRG_BF_E!D59+NRG_PR_E!D59+NRG_NI_E!D59+NRG_CL_E!D59+NRG_LNG_E!D59+NRG_BIOG_E!D59+NRG_GTL_E!D59+NRG_CPP_E!D59+NRG_NSP_E!D59</f>
        <v>0.76431642304385217</v>
      </c>
      <c r="E59" s="10">
        <f>NRG_EHG_E!E59+NRG_CM_E!E59+NRG_OIL_NG_E!E59+NRG_PF_E!E59+NRG_CO_E!E59+NRG_BKBPB_E!E59+NRG_GW_E!E59+NRG_BF_E!E59+NRG_PR_E!E59+NRG_NI_E!E59+NRG_CL_E!E59+NRG_LNG_E!E59+NRG_BIOG_E!E59+NRG_GTL_E!E59+NRG_CPP_E!E59+NRG_NSP_E!E59</f>
        <v>0.62098022355975913</v>
      </c>
      <c r="F59" s="10">
        <f>NRG_EHG_E!F59+NRG_CM_E!F59+NRG_OIL_NG_E!F59+NRG_PF_E!F59+NRG_CO_E!F59+NRG_BKBPB_E!F59+NRG_GW_E!F59+NRG_BF_E!F59+NRG_PR_E!F59+NRG_NI_E!F59+NRG_CL_E!F59+NRG_LNG_E!F59+NRG_BIOG_E!F59+NRG_GTL_E!F59+NRG_CPP_E!F59+NRG_NSP_E!F59</f>
        <v>0.54935511607910581</v>
      </c>
      <c r="G59" s="10">
        <f>NRG_EHG_E!G59+NRG_CM_E!G59+NRG_OIL_NG_E!G59+NRG_PF_E!G59+NRG_CO_E!G59+NRG_BKBPB_E!G59+NRG_GW_E!G59+NRG_BF_E!G59+NRG_PR_E!G59+NRG_NI_E!G59+NRG_CL_E!G59+NRG_LNG_E!G59+NRG_BIOG_E!G59+NRG_GTL_E!G59+NRG_CPP_E!G59+NRG_NSP_E!G59</f>
        <v>0.3822012037833189</v>
      </c>
      <c r="H59" s="10">
        <f>NRG_EHG_E!H59+NRG_CM_E!H59+NRG_OIL_NG_E!H59+NRG_PF_E!H59+NRG_CO_E!H59+NRG_BKBPB_E!H59+NRG_GW_E!H59+NRG_BF_E!H59+NRG_PR_E!H59+NRG_NI_E!H59+NRG_CL_E!H59+NRG_LNG_E!H59+NRG_BIOG_E!H59+NRG_GTL_E!H59+NRG_CPP_E!H59+NRG_NSP_E!H59</f>
        <v>0.14333619948409287</v>
      </c>
      <c r="I59" s="10">
        <f>NRG_EHG_E!I59+NRG_CM_E!I59+NRG_OIL_NG_E!I59+NRG_PF_E!I59+NRG_CO_E!I59+NRG_BKBPB_E!I59+NRG_GW_E!I59+NRG_BF_E!I59+NRG_PR_E!I59+NRG_NI_E!I59+NRG_CL_E!I59+NRG_LNG_E!I59+NRG_BIOG_E!I59+NRG_GTL_E!I59+NRG_CPP_E!I59+NRG_NSP_E!I59</f>
        <v>4.7807394668959592E-2</v>
      </c>
      <c r="J59" s="10">
        <f>NRG_EHG_E!J59+NRG_CM_E!J59+NRG_OIL_NG_E!J59+NRG_PF_E!J59+NRG_CO_E!J59+NRG_BKBPB_E!J59+NRG_GW_E!J59+NRG_BF_E!J59+NRG_PR_E!J59+NRG_NI_E!J59+NRG_CL_E!J59+NRG_LNG_E!J59+NRG_BIOG_E!J59+NRG_GTL_E!J59+NRG_CPP_E!J59+NRG_NSP_E!J59</f>
        <v>4.7807394668959578E-2</v>
      </c>
      <c r="K59" s="10">
        <f>NRG_EHG_E!K59+NRG_CM_E!K59+NRG_OIL_NG_E!K59+NRG_PF_E!K59+NRG_CO_E!K59+NRG_BKBPB_E!K59+NRG_GW_E!K59+NRG_BF_E!K59+NRG_PR_E!K59+NRG_NI_E!K59+NRG_CL_E!K59+NRG_LNG_E!K59+NRG_BIOG_E!K59+NRG_GTL_E!K59+NRG_CPP_E!K59+NRG_NSP_E!K59</f>
        <v>0</v>
      </c>
      <c r="L59" s="10">
        <f>NRG_EHG_E!L59+NRG_CM_E!L59+NRG_OIL_NG_E!L59+NRG_PF_E!L59+NRG_CO_E!L59+NRG_BKBPB_E!L59+NRG_GW_E!L59+NRG_BF_E!L59+NRG_PR_E!L59+NRG_NI_E!L59+NRG_CL_E!L59+NRG_LNG_E!L59+NRG_BIOG_E!L59+NRG_GTL_E!L59+NRG_CPP_E!L59+NRG_NSP_E!L59</f>
        <v>0.19105760963026661</v>
      </c>
      <c r="M59" s="10">
        <f>NRG_EHG_E!M59+NRG_CM_E!M59+NRG_OIL_NG_E!M59+NRG_PF_E!M59+NRG_CO_E!M59+NRG_BKBPB_E!M59+NRG_GW_E!M59+NRG_BF_E!M59+NRG_PR_E!M59+NRG_NI_E!M59+NRG_CL_E!M59+NRG_LNG_E!M59+NRG_BIOG_E!M59+NRG_GTL_E!M59+NRG_CPP_E!M59+NRG_NSP_E!M59</f>
        <v>2.3903697334479789E-2</v>
      </c>
      <c r="N59" s="10">
        <f>NRG_EHG_E!N59+NRG_CM_E!N59+NRG_OIL_NG_E!N59+NRG_PF_E!N59+NRG_CO_E!N59+NRG_BKBPB_E!N59+NRG_GW_E!N59+NRG_BF_E!N59+NRG_PR_E!N59+NRG_NI_E!N59+NRG_CL_E!N59+NRG_LNG_E!N59+NRG_BIOG_E!N59+NRG_GTL_E!N59+NRG_CPP_E!N59+NRG_NSP_E!N59</f>
        <v>0</v>
      </c>
      <c r="O59" s="10">
        <f>NRG_EHG_E!O59+NRG_CM_E!O59+NRG_OIL_NG_E!O59+NRG_PF_E!O59+NRG_CO_E!O59+NRG_BKBPB_E!O59+NRG_GW_E!O59+NRG_BF_E!O59+NRG_PR_E!O59+NRG_NI_E!O59+NRG_CL_E!O59+NRG_LNG_E!O59+NRG_BIOG_E!O59+NRG_GTL_E!O59+NRG_CPP_E!O59+NRG_NSP_E!O59</f>
        <v>4.7807394668959592E-2</v>
      </c>
      <c r="P59" s="10">
        <f>NRG_EHG_E!P59+NRG_CM_E!P59+NRG_OIL_NG_E!P59+NRG_PF_E!P59+NRG_CO_E!P59+NRG_BKBPB_E!P59+NRG_GW_E!P59+NRG_BF_E!P59+NRG_PR_E!P59+NRG_NI_E!P59+NRG_CL_E!P59+NRG_LNG_E!P59+NRG_BIOG_E!P59+NRG_GTL_E!P59+NRG_CPP_E!P59+NRG_NSP_E!P59</f>
        <v>4.7807394668959578E-2</v>
      </c>
      <c r="Q59" s="10">
        <f>NRG_EHG_E!Q59+NRG_CM_E!Q59+NRG_OIL_NG_E!Q59+NRG_PF_E!Q59+NRG_CO_E!Q59+NRG_BKBPB_E!Q59+NRG_GW_E!Q59+NRG_BF_E!Q59+NRG_PR_E!Q59+NRG_NI_E!Q59+NRG_CL_E!Q59+NRG_LNG_E!Q59+NRG_BIOG_E!Q59+NRG_GTL_E!Q59+NRG_CPP_E!Q59+NRG_NSP_E!Q59</f>
        <v>7.1711092003439378E-2</v>
      </c>
      <c r="R59" s="10">
        <f>NRG_EHG_E!R59+NRG_CM_E!R59+NRG_OIL_NG_E!R59+NRG_PF_E!R59+NRG_CO_E!R59+NRG_BKBPB_E!R59+NRG_GW_E!R59+NRG_BF_E!R59+NRG_PR_E!R59+NRG_NI_E!R59+NRG_CL_E!R59+NRG_LNG_E!R59+NRG_BIOG_E!R59+NRG_GTL_E!R59+NRG_CPP_E!R59+NRG_NSP_E!R59</f>
        <v>7.1711092003439378E-2</v>
      </c>
      <c r="S59" s="10">
        <f>NRG_EHG_E!S59+NRG_CM_E!S59+NRG_OIL_NG_E!S59+NRG_PF_E!S59+NRG_CO_E!S59+NRG_BKBPB_E!S59+NRG_GW_E!S59+NRG_BF_E!S59+NRG_PR_E!S59+NRG_NI_E!S59+NRG_CL_E!S59+NRG_LNG_E!S59+NRG_BIOG_E!S59+NRG_GTL_E!S59+NRG_CPP_E!S59+NRG_NSP_E!S59</f>
        <v>4.7807394668959578E-2</v>
      </c>
      <c r="T59" s="10">
        <f>NRG_EHG_E!T59+NRG_CM_E!T59+NRG_OIL_NG_E!T59+NRG_PF_E!T59+NRG_CO_E!T59+NRG_BKBPB_E!T59+NRG_GW_E!T59+NRG_BF_E!T59+NRG_PR_E!T59+NRG_NI_E!T59+NRG_CL_E!T59+NRG_LNG_E!T59+NRG_BIOG_E!T59+NRG_GTL_E!T59+NRG_CPP_E!T59+NRG_NSP_E!T59</f>
        <v>6.7927773000859851E-2</v>
      </c>
      <c r="U59" s="10">
        <f>NRG_EHG_E!U59+NRG_CM_E!U59+NRG_OIL_NG_E!U59+NRG_PF_E!U59+NRG_CO_E!U59+NRG_BKBPB_E!U59+NRG_GW_E!U59+NRG_BF_E!U59+NRG_PR_E!U59+NRG_NI_E!U59+NRG_CL_E!U59+NRG_LNG_E!U59+NRG_BIOG_E!U59+NRG_GTL_E!U59+NRG_CPP_E!U59+NRG_NSP_E!U59</f>
        <v>2.235597592433362E-2</v>
      </c>
      <c r="V59" s="10">
        <f>NRG_EHG_E!V59+NRG_CM_E!V59+NRG_OIL_NG_E!V59+NRG_PF_E!V59+NRG_CO_E!V59+NRG_BKBPB_E!V59+NRG_GW_E!V59+NRG_BF_E!V59+NRG_PR_E!V59+NRG_NI_E!V59+NRG_CL_E!V59+NRG_LNG_E!V59+NRG_BIOG_E!V59+NRG_GTL_E!V59+NRG_CPP_E!V59+NRG_NSP_E!V59</f>
        <v>0.11900257953568355</v>
      </c>
      <c r="W59" s="10">
        <f>NRG_EHG_E!W59+NRG_CM_E!W59+NRG_OIL_NG_E!W59+NRG_PF_E!W59+NRG_CO_E!W59+NRG_BKBPB_E!W59+NRG_GW_E!W59+NRG_BF_E!W59+NRG_PR_E!W59+NRG_NI_E!W59+NRG_CL_E!W59+NRG_LNG_E!W59+NRG_BIOG_E!W59+NRG_GTL_E!W59+NRG_CPP_E!W59+NRG_NSP_E!W59</f>
        <v>4.264832330180568E-2</v>
      </c>
      <c r="X59" s="10">
        <f>NRG_EHG_E!X59+NRG_CM_E!X59+NRG_OIL_NG_E!X59+NRG_PF_E!X59+NRG_CO_E!X59+NRG_BKBPB_E!X59+NRG_GW_E!X59+NRG_BF_E!X59+NRG_PR_E!X59+NRG_NI_E!X59+NRG_CL_E!X59+NRG_LNG_E!X59+NRG_BIOG_E!X59+NRG_GTL_E!X59+NRG_CPP_E!X59+NRG_NSP_E!X59</f>
        <v>2.2355975924333624E-2</v>
      </c>
    </row>
    <row r="60" spans="1:24" ht="11.25" customHeight="1" x14ac:dyDescent="0.2">
      <c r="A60" s="42" t="s">
        <v>107</v>
      </c>
      <c r="B60" s="9" t="s">
        <v>108</v>
      </c>
      <c r="C60" s="10">
        <f>NRG_EHG_E!C60+NRG_CM_E!C60+NRG_OIL_NG_E!C60+NRG_PF_E!C60+NRG_CO_E!C60+NRG_BKBPB_E!C60+NRG_GW_E!C60+NRG_BF_E!C60+NRG_PR_E!C60+NRG_NI_E!C60+NRG_CL_E!C60+NRG_LNG_E!C60+NRG_BIOG_E!C60+NRG_GTL_E!C60+NRG_CPP_E!C60+NRG_NSP_E!C60</f>
        <v>0</v>
      </c>
      <c r="D60" s="10">
        <f>NRG_EHG_E!D60+NRG_CM_E!D60+NRG_OIL_NG_E!D60+NRG_PF_E!D60+NRG_CO_E!D60+NRG_BKBPB_E!D60+NRG_GW_E!D60+NRG_BF_E!D60+NRG_PR_E!D60+NRG_NI_E!D60+NRG_CL_E!D60+NRG_LNG_E!D60+NRG_BIOG_E!D60+NRG_GTL_E!D60+NRG_CPP_E!D60+NRG_NSP_E!D60</f>
        <v>0</v>
      </c>
      <c r="E60" s="10">
        <f>NRG_EHG_E!E60+NRG_CM_E!E60+NRG_OIL_NG_E!E60+NRG_PF_E!E60+NRG_CO_E!E60+NRG_BKBPB_E!E60+NRG_GW_E!E60+NRG_BF_E!E60+NRG_PR_E!E60+NRG_NI_E!E60+NRG_CL_E!E60+NRG_LNG_E!E60+NRG_BIOG_E!E60+NRG_GTL_E!E60+NRG_CPP_E!E60+NRG_NSP_E!E60</f>
        <v>0</v>
      </c>
      <c r="F60" s="10">
        <f>NRG_EHG_E!F60+NRG_CM_E!F60+NRG_OIL_NG_E!F60+NRG_PF_E!F60+NRG_CO_E!F60+NRG_BKBPB_E!F60+NRG_GW_E!F60+NRG_BF_E!F60+NRG_PR_E!F60+NRG_NI_E!F60+NRG_CL_E!F60+NRG_LNG_E!F60+NRG_BIOG_E!F60+NRG_GTL_E!F60+NRG_CPP_E!F60+NRG_NSP_E!F60</f>
        <v>0</v>
      </c>
      <c r="G60" s="10">
        <f>NRG_EHG_E!G60+NRG_CM_E!G60+NRG_OIL_NG_E!G60+NRG_PF_E!G60+NRG_CO_E!G60+NRG_BKBPB_E!G60+NRG_GW_E!G60+NRG_BF_E!G60+NRG_PR_E!G60+NRG_NI_E!G60+NRG_CL_E!G60+NRG_LNG_E!G60+NRG_BIOG_E!G60+NRG_GTL_E!G60+NRG_CPP_E!G60+NRG_NSP_E!G60</f>
        <v>0</v>
      </c>
      <c r="H60" s="10">
        <f>NRG_EHG_E!H60+NRG_CM_E!H60+NRG_OIL_NG_E!H60+NRG_PF_E!H60+NRG_CO_E!H60+NRG_BKBPB_E!H60+NRG_GW_E!H60+NRG_BF_E!H60+NRG_PR_E!H60+NRG_NI_E!H60+NRG_CL_E!H60+NRG_LNG_E!H60+NRG_BIOG_E!H60+NRG_GTL_E!H60+NRG_CPP_E!H60+NRG_NSP_E!H60</f>
        <v>0</v>
      </c>
      <c r="I60" s="10">
        <f>NRG_EHG_E!I60+NRG_CM_E!I60+NRG_OIL_NG_E!I60+NRG_PF_E!I60+NRG_CO_E!I60+NRG_BKBPB_E!I60+NRG_GW_E!I60+NRG_BF_E!I60+NRG_PR_E!I60+NRG_NI_E!I60+NRG_CL_E!I60+NRG_LNG_E!I60+NRG_BIOG_E!I60+NRG_GTL_E!I60+NRG_CPP_E!I60+NRG_NSP_E!I60</f>
        <v>0</v>
      </c>
      <c r="J60" s="10">
        <f>NRG_EHG_E!J60+NRG_CM_E!J60+NRG_OIL_NG_E!J60+NRG_PF_E!J60+NRG_CO_E!J60+NRG_BKBPB_E!J60+NRG_GW_E!J60+NRG_BF_E!J60+NRG_PR_E!J60+NRG_NI_E!J60+NRG_CL_E!J60+NRG_LNG_E!J60+NRG_BIOG_E!J60+NRG_GTL_E!J60+NRG_CPP_E!J60+NRG_NSP_E!J60</f>
        <v>0</v>
      </c>
      <c r="K60" s="10">
        <f>NRG_EHG_E!K60+NRG_CM_E!K60+NRG_OIL_NG_E!K60+NRG_PF_E!K60+NRG_CO_E!K60+NRG_BKBPB_E!K60+NRG_GW_E!K60+NRG_BF_E!K60+NRG_PR_E!K60+NRG_NI_E!K60+NRG_CL_E!K60+NRG_LNG_E!K60+NRG_BIOG_E!K60+NRG_GTL_E!K60+NRG_CPP_E!K60+NRG_NSP_E!K60</f>
        <v>0</v>
      </c>
      <c r="L60" s="10">
        <f>NRG_EHG_E!L60+NRG_CM_E!L60+NRG_OIL_NG_E!L60+NRG_PF_E!L60+NRG_CO_E!L60+NRG_BKBPB_E!L60+NRG_GW_E!L60+NRG_BF_E!L60+NRG_PR_E!L60+NRG_NI_E!L60+NRG_CL_E!L60+NRG_LNG_E!L60+NRG_BIOG_E!L60+NRG_GTL_E!L60+NRG_CPP_E!L60+NRG_NSP_E!L60</f>
        <v>0</v>
      </c>
      <c r="M60" s="10">
        <f>NRG_EHG_E!M60+NRG_CM_E!M60+NRG_OIL_NG_E!M60+NRG_PF_E!M60+NRG_CO_E!M60+NRG_BKBPB_E!M60+NRG_GW_E!M60+NRG_BF_E!M60+NRG_PR_E!M60+NRG_NI_E!M60+NRG_CL_E!M60+NRG_LNG_E!M60+NRG_BIOG_E!M60+NRG_GTL_E!M60+NRG_CPP_E!M60+NRG_NSP_E!M60</f>
        <v>0</v>
      </c>
      <c r="N60" s="10">
        <f>NRG_EHG_E!N60+NRG_CM_E!N60+NRG_OIL_NG_E!N60+NRG_PF_E!N60+NRG_CO_E!N60+NRG_BKBPB_E!N60+NRG_GW_E!N60+NRG_BF_E!N60+NRG_PR_E!N60+NRG_NI_E!N60+NRG_CL_E!N60+NRG_LNG_E!N60+NRG_BIOG_E!N60+NRG_GTL_E!N60+NRG_CPP_E!N60+NRG_NSP_E!N60</f>
        <v>0</v>
      </c>
      <c r="O60" s="10">
        <f>NRG_EHG_E!O60+NRG_CM_E!O60+NRG_OIL_NG_E!O60+NRG_PF_E!O60+NRG_CO_E!O60+NRG_BKBPB_E!O60+NRG_GW_E!O60+NRG_BF_E!O60+NRG_PR_E!O60+NRG_NI_E!O60+NRG_CL_E!O60+NRG_LNG_E!O60+NRG_BIOG_E!O60+NRG_GTL_E!O60+NRG_CPP_E!O60+NRG_NSP_E!O60</f>
        <v>0</v>
      </c>
      <c r="P60" s="10">
        <f>NRG_EHG_E!P60+NRG_CM_E!P60+NRG_OIL_NG_E!P60+NRG_PF_E!P60+NRG_CO_E!P60+NRG_BKBPB_E!P60+NRG_GW_E!P60+NRG_BF_E!P60+NRG_PR_E!P60+NRG_NI_E!P60+NRG_CL_E!P60+NRG_LNG_E!P60+NRG_BIOG_E!P60+NRG_GTL_E!P60+NRG_CPP_E!P60+NRG_NSP_E!P60</f>
        <v>0</v>
      </c>
      <c r="Q60" s="10">
        <f>NRG_EHG_E!Q60+NRG_CM_E!Q60+NRG_OIL_NG_E!Q60+NRG_PF_E!Q60+NRG_CO_E!Q60+NRG_BKBPB_E!Q60+NRG_GW_E!Q60+NRG_BF_E!Q60+NRG_PR_E!Q60+NRG_NI_E!Q60+NRG_CL_E!Q60+NRG_LNG_E!Q60+NRG_BIOG_E!Q60+NRG_GTL_E!Q60+NRG_CPP_E!Q60+NRG_NSP_E!Q60</f>
        <v>0</v>
      </c>
      <c r="R60" s="10">
        <f>NRG_EHG_E!R60+NRG_CM_E!R60+NRG_OIL_NG_E!R60+NRG_PF_E!R60+NRG_CO_E!R60+NRG_BKBPB_E!R60+NRG_GW_E!R60+NRG_BF_E!R60+NRG_PR_E!R60+NRG_NI_E!R60+NRG_CL_E!R60+NRG_LNG_E!R60+NRG_BIOG_E!R60+NRG_GTL_E!R60+NRG_CPP_E!R60+NRG_NSP_E!R60</f>
        <v>0</v>
      </c>
      <c r="S60" s="10">
        <f>NRG_EHG_E!S60+NRG_CM_E!S60+NRG_OIL_NG_E!S60+NRG_PF_E!S60+NRG_CO_E!S60+NRG_BKBPB_E!S60+NRG_GW_E!S60+NRG_BF_E!S60+NRG_PR_E!S60+NRG_NI_E!S60+NRG_CL_E!S60+NRG_LNG_E!S60+NRG_BIOG_E!S60+NRG_GTL_E!S60+NRG_CPP_E!S60+NRG_NSP_E!S60</f>
        <v>0</v>
      </c>
      <c r="T60" s="10">
        <f>NRG_EHG_E!T60+NRG_CM_E!T60+NRG_OIL_NG_E!T60+NRG_PF_E!T60+NRG_CO_E!T60+NRG_BKBPB_E!T60+NRG_GW_E!T60+NRG_BF_E!T60+NRG_PR_E!T60+NRG_NI_E!T60+NRG_CL_E!T60+NRG_LNG_E!T60+NRG_BIOG_E!T60+NRG_GTL_E!T60+NRG_CPP_E!T60+NRG_NSP_E!T60</f>
        <v>0</v>
      </c>
      <c r="U60" s="10">
        <f>NRG_EHG_E!U60+NRG_CM_E!U60+NRG_OIL_NG_E!U60+NRG_PF_E!U60+NRG_CO_E!U60+NRG_BKBPB_E!U60+NRG_GW_E!U60+NRG_BF_E!U60+NRG_PR_E!U60+NRG_NI_E!U60+NRG_CL_E!U60+NRG_LNG_E!U60+NRG_BIOG_E!U60+NRG_GTL_E!U60+NRG_CPP_E!U60+NRG_NSP_E!U60</f>
        <v>0</v>
      </c>
      <c r="V60" s="10">
        <f>NRG_EHG_E!V60+NRG_CM_E!V60+NRG_OIL_NG_E!V60+NRG_PF_E!V60+NRG_CO_E!V60+NRG_BKBPB_E!V60+NRG_GW_E!V60+NRG_BF_E!V60+NRG_PR_E!V60+NRG_NI_E!V60+NRG_CL_E!V60+NRG_LNG_E!V60+NRG_BIOG_E!V60+NRG_GTL_E!V60+NRG_CPP_E!V60+NRG_NSP_E!V60</f>
        <v>0</v>
      </c>
      <c r="W60" s="10">
        <f>NRG_EHG_E!W60+NRG_CM_E!W60+NRG_OIL_NG_E!W60+NRG_PF_E!W60+NRG_CO_E!W60+NRG_BKBPB_E!W60+NRG_GW_E!W60+NRG_BF_E!W60+NRG_PR_E!W60+NRG_NI_E!W60+NRG_CL_E!W60+NRG_LNG_E!W60+NRG_BIOG_E!W60+NRG_GTL_E!W60+NRG_CPP_E!W60+NRG_NSP_E!W60</f>
        <v>0</v>
      </c>
      <c r="X60" s="10">
        <f>NRG_EHG_E!X60+NRG_CM_E!X60+NRG_OIL_NG_E!X60+NRG_PF_E!X60+NRG_CO_E!X60+NRG_BKBPB_E!X60+NRG_GW_E!X60+NRG_BF_E!X60+NRG_PR_E!X60+NRG_NI_E!X60+NRG_CL_E!X60+NRG_LNG_E!X60+NRG_BIOG_E!X60+NRG_GTL_E!X60+NRG_CPP_E!X60+NRG_NSP_E!X60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NRG_EHG_E!C61+NRG_CM_E!C61+NRG_OIL_NG_E!C61+NRG_PF_E!C61+NRG_CO_E!C61+NRG_BKBPB_E!C61+NRG_GW_E!C61+NRG_BF_E!C61+NRG_PR_E!C61+NRG_NI_E!C61+NRG_CL_E!C61+NRG_LNG_E!C61+NRG_BIOG_E!C61+NRG_GTL_E!C61+NRG_CPP_E!C61+NRG_NSP_E!C61</f>
        <v>0</v>
      </c>
      <c r="D61" s="10">
        <f>NRG_EHG_E!D61+NRG_CM_E!D61+NRG_OIL_NG_E!D61+NRG_PF_E!D61+NRG_CO_E!D61+NRG_BKBPB_E!D61+NRG_GW_E!D61+NRG_BF_E!D61+NRG_PR_E!D61+NRG_NI_E!D61+NRG_CL_E!D61+NRG_LNG_E!D61+NRG_BIOG_E!D61+NRG_GTL_E!D61+NRG_CPP_E!D61+NRG_NSP_E!D61</f>
        <v>0</v>
      </c>
      <c r="E61" s="10">
        <f>NRG_EHG_E!E61+NRG_CM_E!E61+NRG_OIL_NG_E!E61+NRG_PF_E!E61+NRG_CO_E!E61+NRG_BKBPB_E!E61+NRG_GW_E!E61+NRG_BF_E!E61+NRG_PR_E!E61+NRG_NI_E!E61+NRG_CL_E!E61+NRG_LNG_E!E61+NRG_BIOG_E!E61+NRG_GTL_E!E61+NRG_CPP_E!E61+NRG_NSP_E!E61</f>
        <v>0</v>
      </c>
      <c r="F61" s="10">
        <f>NRG_EHG_E!F61+NRG_CM_E!F61+NRG_OIL_NG_E!F61+NRG_PF_E!F61+NRG_CO_E!F61+NRG_BKBPB_E!F61+NRG_GW_E!F61+NRG_BF_E!F61+NRG_PR_E!F61+NRG_NI_E!F61+NRG_CL_E!F61+NRG_LNG_E!F61+NRG_BIOG_E!F61+NRG_GTL_E!F61+NRG_CPP_E!F61+NRG_NSP_E!F61</f>
        <v>0</v>
      </c>
      <c r="G61" s="10">
        <f>NRG_EHG_E!G61+NRG_CM_E!G61+NRG_OIL_NG_E!G61+NRG_PF_E!G61+NRG_CO_E!G61+NRG_BKBPB_E!G61+NRG_GW_E!G61+NRG_BF_E!G61+NRG_PR_E!G61+NRG_NI_E!G61+NRG_CL_E!G61+NRG_LNG_E!G61+NRG_BIOG_E!G61+NRG_GTL_E!G61+NRG_CPP_E!G61+NRG_NSP_E!G61</f>
        <v>0</v>
      </c>
      <c r="H61" s="10">
        <f>NRG_EHG_E!H61+NRG_CM_E!H61+NRG_OIL_NG_E!H61+NRG_PF_E!H61+NRG_CO_E!H61+NRG_BKBPB_E!H61+NRG_GW_E!H61+NRG_BF_E!H61+NRG_PR_E!H61+NRG_NI_E!H61+NRG_CL_E!H61+NRG_LNG_E!H61+NRG_BIOG_E!H61+NRG_GTL_E!H61+NRG_CPP_E!H61+NRG_NSP_E!H61</f>
        <v>0</v>
      </c>
      <c r="I61" s="10">
        <f>NRG_EHG_E!I61+NRG_CM_E!I61+NRG_OIL_NG_E!I61+NRG_PF_E!I61+NRG_CO_E!I61+NRG_BKBPB_E!I61+NRG_GW_E!I61+NRG_BF_E!I61+NRG_PR_E!I61+NRG_NI_E!I61+NRG_CL_E!I61+NRG_LNG_E!I61+NRG_BIOG_E!I61+NRG_GTL_E!I61+NRG_CPP_E!I61+NRG_NSP_E!I61</f>
        <v>0</v>
      </c>
      <c r="J61" s="10">
        <f>NRG_EHG_E!J61+NRG_CM_E!J61+NRG_OIL_NG_E!J61+NRG_PF_E!J61+NRG_CO_E!J61+NRG_BKBPB_E!J61+NRG_GW_E!J61+NRG_BF_E!J61+NRG_PR_E!J61+NRG_NI_E!J61+NRG_CL_E!J61+NRG_LNG_E!J61+NRG_BIOG_E!J61+NRG_GTL_E!J61+NRG_CPP_E!J61+NRG_NSP_E!J61</f>
        <v>0</v>
      </c>
      <c r="K61" s="10">
        <f>NRG_EHG_E!K61+NRG_CM_E!K61+NRG_OIL_NG_E!K61+NRG_PF_E!K61+NRG_CO_E!K61+NRG_BKBPB_E!K61+NRG_GW_E!K61+NRG_BF_E!K61+NRG_PR_E!K61+NRG_NI_E!K61+NRG_CL_E!K61+NRG_LNG_E!K61+NRG_BIOG_E!K61+NRG_GTL_E!K61+NRG_CPP_E!K61+NRG_NSP_E!K61</f>
        <v>0</v>
      </c>
      <c r="L61" s="10">
        <f>NRG_EHG_E!L61+NRG_CM_E!L61+NRG_OIL_NG_E!L61+NRG_PF_E!L61+NRG_CO_E!L61+NRG_BKBPB_E!L61+NRG_GW_E!L61+NRG_BF_E!L61+NRG_PR_E!L61+NRG_NI_E!L61+NRG_CL_E!L61+NRG_LNG_E!L61+NRG_BIOG_E!L61+NRG_GTL_E!L61+NRG_CPP_E!L61+NRG_NSP_E!L61</f>
        <v>0</v>
      </c>
      <c r="M61" s="10">
        <f>NRG_EHG_E!M61+NRG_CM_E!M61+NRG_OIL_NG_E!M61+NRG_PF_E!M61+NRG_CO_E!M61+NRG_BKBPB_E!M61+NRG_GW_E!M61+NRG_BF_E!M61+NRG_PR_E!M61+NRG_NI_E!M61+NRG_CL_E!M61+NRG_LNG_E!M61+NRG_BIOG_E!M61+NRG_GTL_E!M61+NRG_CPP_E!M61+NRG_NSP_E!M61</f>
        <v>0</v>
      </c>
      <c r="N61" s="10">
        <f>NRG_EHG_E!N61+NRG_CM_E!N61+NRG_OIL_NG_E!N61+NRG_PF_E!N61+NRG_CO_E!N61+NRG_BKBPB_E!N61+NRG_GW_E!N61+NRG_BF_E!N61+NRG_PR_E!N61+NRG_NI_E!N61+NRG_CL_E!N61+NRG_LNG_E!N61+NRG_BIOG_E!N61+NRG_GTL_E!N61+NRG_CPP_E!N61+NRG_NSP_E!N61</f>
        <v>0</v>
      </c>
      <c r="O61" s="10">
        <f>NRG_EHG_E!O61+NRG_CM_E!O61+NRG_OIL_NG_E!O61+NRG_PF_E!O61+NRG_CO_E!O61+NRG_BKBPB_E!O61+NRG_GW_E!O61+NRG_BF_E!O61+NRG_PR_E!O61+NRG_NI_E!O61+NRG_CL_E!O61+NRG_LNG_E!O61+NRG_BIOG_E!O61+NRG_GTL_E!O61+NRG_CPP_E!O61+NRG_NSP_E!O61</f>
        <v>0</v>
      </c>
      <c r="P61" s="10">
        <f>NRG_EHG_E!P61+NRG_CM_E!P61+NRG_OIL_NG_E!P61+NRG_PF_E!P61+NRG_CO_E!P61+NRG_BKBPB_E!P61+NRG_GW_E!P61+NRG_BF_E!P61+NRG_PR_E!P61+NRG_NI_E!P61+NRG_CL_E!P61+NRG_LNG_E!P61+NRG_BIOG_E!P61+NRG_GTL_E!P61+NRG_CPP_E!P61+NRG_NSP_E!P61</f>
        <v>0</v>
      </c>
      <c r="Q61" s="10">
        <f>NRG_EHG_E!Q61+NRG_CM_E!Q61+NRG_OIL_NG_E!Q61+NRG_PF_E!Q61+NRG_CO_E!Q61+NRG_BKBPB_E!Q61+NRG_GW_E!Q61+NRG_BF_E!Q61+NRG_PR_E!Q61+NRG_NI_E!Q61+NRG_CL_E!Q61+NRG_LNG_E!Q61+NRG_BIOG_E!Q61+NRG_GTL_E!Q61+NRG_CPP_E!Q61+NRG_NSP_E!Q61</f>
        <v>0</v>
      </c>
      <c r="R61" s="10">
        <f>NRG_EHG_E!R61+NRG_CM_E!R61+NRG_OIL_NG_E!R61+NRG_PF_E!R61+NRG_CO_E!R61+NRG_BKBPB_E!R61+NRG_GW_E!R61+NRG_BF_E!R61+NRG_PR_E!R61+NRG_NI_E!R61+NRG_CL_E!R61+NRG_LNG_E!R61+NRG_BIOG_E!R61+NRG_GTL_E!R61+NRG_CPP_E!R61+NRG_NSP_E!R61</f>
        <v>0</v>
      </c>
      <c r="S61" s="10">
        <f>NRG_EHG_E!S61+NRG_CM_E!S61+NRG_OIL_NG_E!S61+NRG_PF_E!S61+NRG_CO_E!S61+NRG_BKBPB_E!S61+NRG_GW_E!S61+NRG_BF_E!S61+NRG_PR_E!S61+NRG_NI_E!S61+NRG_CL_E!S61+NRG_LNG_E!S61+NRG_BIOG_E!S61+NRG_GTL_E!S61+NRG_CPP_E!S61+NRG_NSP_E!S61</f>
        <v>0</v>
      </c>
      <c r="T61" s="10">
        <f>NRG_EHG_E!T61+NRG_CM_E!T61+NRG_OIL_NG_E!T61+NRG_PF_E!T61+NRG_CO_E!T61+NRG_BKBPB_E!T61+NRG_GW_E!T61+NRG_BF_E!T61+NRG_PR_E!T61+NRG_NI_E!T61+NRG_CL_E!T61+NRG_LNG_E!T61+NRG_BIOG_E!T61+NRG_GTL_E!T61+NRG_CPP_E!T61+NRG_NSP_E!T61</f>
        <v>0</v>
      </c>
      <c r="U61" s="10">
        <f>NRG_EHG_E!U61+NRG_CM_E!U61+NRG_OIL_NG_E!U61+NRG_PF_E!U61+NRG_CO_E!U61+NRG_BKBPB_E!U61+NRG_GW_E!U61+NRG_BF_E!U61+NRG_PR_E!U61+NRG_NI_E!U61+NRG_CL_E!U61+NRG_LNG_E!U61+NRG_BIOG_E!U61+NRG_GTL_E!U61+NRG_CPP_E!U61+NRG_NSP_E!U61</f>
        <v>0</v>
      </c>
      <c r="V61" s="10">
        <f>NRG_EHG_E!V61+NRG_CM_E!V61+NRG_OIL_NG_E!V61+NRG_PF_E!V61+NRG_CO_E!V61+NRG_BKBPB_E!V61+NRG_GW_E!V61+NRG_BF_E!V61+NRG_PR_E!V61+NRG_NI_E!V61+NRG_CL_E!V61+NRG_LNG_E!V61+NRG_BIOG_E!V61+NRG_GTL_E!V61+NRG_CPP_E!V61+NRG_NSP_E!V61</f>
        <v>0</v>
      </c>
      <c r="W61" s="10">
        <f>NRG_EHG_E!W61+NRG_CM_E!W61+NRG_OIL_NG_E!W61+NRG_PF_E!W61+NRG_CO_E!W61+NRG_BKBPB_E!W61+NRG_GW_E!W61+NRG_BF_E!W61+NRG_PR_E!W61+NRG_NI_E!W61+NRG_CL_E!W61+NRG_LNG_E!W61+NRG_BIOG_E!W61+NRG_GTL_E!W61+NRG_CPP_E!W61+NRG_NSP_E!W61</f>
        <v>0</v>
      </c>
      <c r="X61" s="10">
        <f>NRG_EHG_E!X61+NRG_CM_E!X61+NRG_OIL_NG_E!X61+NRG_PF_E!X61+NRG_CO_E!X61+NRG_BKBPB_E!X61+NRG_GW_E!X61+NRG_BF_E!X61+NRG_PR_E!X61+NRG_NI_E!X61+NRG_CL_E!X61+NRG_LNG_E!X61+NRG_BIOG_E!X61+NRG_GTL_E!X61+NRG_CPP_E!X61+NRG_NSP_E!X61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NRG_EHG_E!C62+NRG_CM_E!C62+NRG_OIL_NG_E!C62+NRG_PF_E!C62+NRG_CO_E!C62+NRG_BKBPB_E!C62+NRG_GW_E!C62+NRG_BF_E!C62+NRG_PR_E!C62+NRG_NI_E!C62+NRG_CL_E!C62+NRG_LNG_E!C62+NRG_BIOG_E!C62+NRG_GTL_E!C62+NRG_CPP_E!C62+NRG_NSP_E!C62</f>
        <v>0</v>
      </c>
      <c r="D62" s="10">
        <f>NRG_EHG_E!D62+NRG_CM_E!D62+NRG_OIL_NG_E!D62+NRG_PF_E!D62+NRG_CO_E!D62+NRG_BKBPB_E!D62+NRG_GW_E!D62+NRG_BF_E!D62+NRG_PR_E!D62+NRG_NI_E!D62+NRG_CL_E!D62+NRG_LNG_E!D62+NRG_BIOG_E!D62+NRG_GTL_E!D62+NRG_CPP_E!D62+NRG_NSP_E!D62</f>
        <v>0</v>
      </c>
      <c r="E62" s="10">
        <f>NRG_EHG_E!E62+NRG_CM_E!E62+NRG_OIL_NG_E!E62+NRG_PF_E!E62+NRG_CO_E!E62+NRG_BKBPB_E!E62+NRG_GW_E!E62+NRG_BF_E!E62+NRG_PR_E!E62+NRG_NI_E!E62+NRG_CL_E!E62+NRG_LNG_E!E62+NRG_BIOG_E!E62+NRG_GTL_E!E62+NRG_CPP_E!E62+NRG_NSP_E!E62</f>
        <v>0</v>
      </c>
      <c r="F62" s="10">
        <f>NRG_EHG_E!F62+NRG_CM_E!F62+NRG_OIL_NG_E!F62+NRG_PF_E!F62+NRG_CO_E!F62+NRG_BKBPB_E!F62+NRG_GW_E!F62+NRG_BF_E!F62+NRG_PR_E!F62+NRG_NI_E!F62+NRG_CL_E!F62+NRG_LNG_E!F62+NRG_BIOG_E!F62+NRG_GTL_E!F62+NRG_CPP_E!F62+NRG_NSP_E!F62</f>
        <v>0</v>
      </c>
      <c r="G62" s="10">
        <f>NRG_EHG_E!G62+NRG_CM_E!G62+NRG_OIL_NG_E!G62+NRG_PF_E!G62+NRG_CO_E!G62+NRG_BKBPB_E!G62+NRG_GW_E!G62+NRG_BF_E!G62+NRG_PR_E!G62+NRG_NI_E!G62+NRG_CL_E!G62+NRG_LNG_E!G62+NRG_BIOG_E!G62+NRG_GTL_E!G62+NRG_CPP_E!G62+NRG_NSP_E!G62</f>
        <v>0</v>
      </c>
      <c r="H62" s="10">
        <f>NRG_EHG_E!H62+NRG_CM_E!H62+NRG_OIL_NG_E!H62+NRG_PF_E!H62+NRG_CO_E!H62+NRG_BKBPB_E!H62+NRG_GW_E!H62+NRG_BF_E!H62+NRG_PR_E!H62+NRG_NI_E!H62+NRG_CL_E!H62+NRG_LNG_E!H62+NRG_BIOG_E!H62+NRG_GTL_E!H62+NRG_CPP_E!H62+NRG_NSP_E!H62</f>
        <v>0</v>
      </c>
      <c r="I62" s="10">
        <f>NRG_EHG_E!I62+NRG_CM_E!I62+NRG_OIL_NG_E!I62+NRG_PF_E!I62+NRG_CO_E!I62+NRG_BKBPB_E!I62+NRG_GW_E!I62+NRG_BF_E!I62+NRG_PR_E!I62+NRG_NI_E!I62+NRG_CL_E!I62+NRG_LNG_E!I62+NRG_BIOG_E!I62+NRG_GTL_E!I62+NRG_CPP_E!I62+NRG_NSP_E!I62</f>
        <v>0</v>
      </c>
      <c r="J62" s="10">
        <f>NRG_EHG_E!J62+NRG_CM_E!J62+NRG_OIL_NG_E!J62+NRG_PF_E!J62+NRG_CO_E!J62+NRG_BKBPB_E!J62+NRG_GW_E!J62+NRG_BF_E!J62+NRG_PR_E!J62+NRG_NI_E!J62+NRG_CL_E!J62+NRG_LNG_E!J62+NRG_BIOG_E!J62+NRG_GTL_E!J62+NRG_CPP_E!J62+NRG_NSP_E!J62</f>
        <v>0</v>
      </c>
      <c r="K62" s="10">
        <f>NRG_EHG_E!K62+NRG_CM_E!K62+NRG_OIL_NG_E!K62+NRG_PF_E!K62+NRG_CO_E!K62+NRG_BKBPB_E!K62+NRG_GW_E!K62+NRG_BF_E!K62+NRG_PR_E!K62+NRG_NI_E!K62+NRG_CL_E!K62+NRG_LNG_E!K62+NRG_BIOG_E!K62+NRG_GTL_E!K62+NRG_CPP_E!K62+NRG_NSP_E!K62</f>
        <v>0</v>
      </c>
      <c r="L62" s="10">
        <f>NRG_EHG_E!L62+NRG_CM_E!L62+NRG_OIL_NG_E!L62+NRG_PF_E!L62+NRG_CO_E!L62+NRG_BKBPB_E!L62+NRG_GW_E!L62+NRG_BF_E!L62+NRG_PR_E!L62+NRG_NI_E!L62+NRG_CL_E!L62+NRG_LNG_E!L62+NRG_BIOG_E!L62+NRG_GTL_E!L62+NRG_CPP_E!L62+NRG_NSP_E!L62</f>
        <v>0</v>
      </c>
      <c r="M62" s="10">
        <f>NRG_EHG_E!M62+NRG_CM_E!M62+NRG_OIL_NG_E!M62+NRG_PF_E!M62+NRG_CO_E!M62+NRG_BKBPB_E!M62+NRG_GW_E!M62+NRG_BF_E!M62+NRG_PR_E!M62+NRG_NI_E!M62+NRG_CL_E!M62+NRG_LNG_E!M62+NRG_BIOG_E!M62+NRG_GTL_E!M62+NRG_CPP_E!M62+NRG_NSP_E!M62</f>
        <v>0</v>
      </c>
      <c r="N62" s="10">
        <f>NRG_EHG_E!N62+NRG_CM_E!N62+NRG_OIL_NG_E!N62+NRG_PF_E!N62+NRG_CO_E!N62+NRG_BKBPB_E!N62+NRG_GW_E!N62+NRG_BF_E!N62+NRG_PR_E!N62+NRG_NI_E!N62+NRG_CL_E!N62+NRG_LNG_E!N62+NRG_BIOG_E!N62+NRG_GTL_E!N62+NRG_CPP_E!N62+NRG_NSP_E!N62</f>
        <v>0</v>
      </c>
      <c r="O62" s="10">
        <f>NRG_EHG_E!O62+NRG_CM_E!O62+NRG_OIL_NG_E!O62+NRG_PF_E!O62+NRG_CO_E!O62+NRG_BKBPB_E!O62+NRG_GW_E!O62+NRG_BF_E!O62+NRG_PR_E!O62+NRG_NI_E!O62+NRG_CL_E!O62+NRG_LNG_E!O62+NRG_BIOG_E!O62+NRG_GTL_E!O62+NRG_CPP_E!O62+NRG_NSP_E!O62</f>
        <v>0</v>
      </c>
      <c r="P62" s="10">
        <f>NRG_EHG_E!P62+NRG_CM_E!P62+NRG_OIL_NG_E!P62+NRG_PF_E!P62+NRG_CO_E!P62+NRG_BKBPB_E!P62+NRG_GW_E!P62+NRG_BF_E!P62+NRG_PR_E!P62+NRG_NI_E!P62+NRG_CL_E!P62+NRG_LNG_E!P62+NRG_BIOG_E!P62+NRG_GTL_E!P62+NRG_CPP_E!P62+NRG_NSP_E!P62</f>
        <v>0</v>
      </c>
      <c r="Q62" s="10">
        <f>NRG_EHG_E!Q62+NRG_CM_E!Q62+NRG_OIL_NG_E!Q62+NRG_PF_E!Q62+NRG_CO_E!Q62+NRG_BKBPB_E!Q62+NRG_GW_E!Q62+NRG_BF_E!Q62+NRG_PR_E!Q62+NRG_NI_E!Q62+NRG_CL_E!Q62+NRG_LNG_E!Q62+NRG_BIOG_E!Q62+NRG_GTL_E!Q62+NRG_CPP_E!Q62+NRG_NSP_E!Q62</f>
        <v>0</v>
      </c>
      <c r="R62" s="10">
        <f>NRG_EHG_E!R62+NRG_CM_E!R62+NRG_OIL_NG_E!R62+NRG_PF_E!R62+NRG_CO_E!R62+NRG_BKBPB_E!R62+NRG_GW_E!R62+NRG_BF_E!R62+NRG_PR_E!R62+NRG_NI_E!R62+NRG_CL_E!R62+NRG_LNG_E!R62+NRG_BIOG_E!R62+NRG_GTL_E!R62+NRG_CPP_E!R62+NRG_NSP_E!R62</f>
        <v>0</v>
      </c>
      <c r="S62" s="10">
        <f>NRG_EHG_E!S62+NRG_CM_E!S62+NRG_OIL_NG_E!S62+NRG_PF_E!S62+NRG_CO_E!S62+NRG_BKBPB_E!S62+NRG_GW_E!S62+NRG_BF_E!S62+NRG_PR_E!S62+NRG_NI_E!S62+NRG_CL_E!S62+NRG_LNG_E!S62+NRG_BIOG_E!S62+NRG_GTL_E!S62+NRG_CPP_E!S62+NRG_NSP_E!S62</f>
        <v>0</v>
      </c>
      <c r="T62" s="10">
        <f>NRG_EHG_E!T62+NRG_CM_E!T62+NRG_OIL_NG_E!T62+NRG_PF_E!T62+NRG_CO_E!T62+NRG_BKBPB_E!T62+NRG_GW_E!T62+NRG_BF_E!T62+NRG_PR_E!T62+NRG_NI_E!T62+NRG_CL_E!T62+NRG_LNG_E!T62+NRG_BIOG_E!T62+NRG_GTL_E!T62+NRG_CPP_E!T62+NRG_NSP_E!T62</f>
        <v>0</v>
      </c>
      <c r="U62" s="10">
        <f>NRG_EHG_E!U62+NRG_CM_E!U62+NRG_OIL_NG_E!U62+NRG_PF_E!U62+NRG_CO_E!U62+NRG_BKBPB_E!U62+NRG_GW_E!U62+NRG_BF_E!U62+NRG_PR_E!U62+NRG_NI_E!U62+NRG_CL_E!U62+NRG_LNG_E!U62+NRG_BIOG_E!U62+NRG_GTL_E!U62+NRG_CPP_E!U62+NRG_NSP_E!U62</f>
        <v>0</v>
      </c>
      <c r="V62" s="10">
        <f>NRG_EHG_E!V62+NRG_CM_E!V62+NRG_OIL_NG_E!V62+NRG_PF_E!V62+NRG_CO_E!V62+NRG_BKBPB_E!V62+NRG_GW_E!V62+NRG_BF_E!V62+NRG_PR_E!V62+NRG_NI_E!V62+NRG_CL_E!V62+NRG_LNG_E!V62+NRG_BIOG_E!V62+NRG_GTL_E!V62+NRG_CPP_E!V62+NRG_NSP_E!V62</f>
        <v>0</v>
      </c>
      <c r="W62" s="10">
        <f>NRG_EHG_E!W62+NRG_CM_E!W62+NRG_OIL_NG_E!W62+NRG_PF_E!W62+NRG_CO_E!W62+NRG_BKBPB_E!W62+NRG_GW_E!W62+NRG_BF_E!W62+NRG_PR_E!W62+NRG_NI_E!W62+NRG_CL_E!W62+NRG_LNG_E!W62+NRG_BIOG_E!W62+NRG_GTL_E!W62+NRG_CPP_E!W62+NRG_NSP_E!W62</f>
        <v>0</v>
      </c>
      <c r="X62" s="10">
        <f>NRG_EHG_E!X62+NRG_CM_E!X62+NRG_OIL_NG_E!X62+NRG_PF_E!X62+NRG_CO_E!X62+NRG_BKBPB_E!X62+NRG_GW_E!X62+NRG_BF_E!X62+NRG_PR_E!X62+NRG_NI_E!X62+NRG_CL_E!X62+NRG_LNG_E!X62+NRG_BIOG_E!X62+NRG_GTL_E!X62+NRG_CPP_E!X62+NRG_NSP_E!X62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NRG_EHG_E!C63+NRG_CM_E!C63+NRG_OIL_NG_E!C63+NRG_PF_E!C63+NRG_CO_E!C63+NRG_BKBPB_E!C63+NRG_GW_E!C63+NRG_BF_E!C63+NRG_PR_E!C63+NRG_NI_E!C63+NRG_CL_E!C63+NRG_LNG_E!C63+NRG_BIOG_E!C63+NRG_GTL_E!C63+NRG_CPP_E!C63+NRG_NSP_E!C63</f>
        <v>0</v>
      </c>
      <c r="D63" s="10">
        <f>NRG_EHG_E!D63+NRG_CM_E!D63+NRG_OIL_NG_E!D63+NRG_PF_E!D63+NRG_CO_E!D63+NRG_BKBPB_E!D63+NRG_GW_E!D63+NRG_BF_E!D63+NRG_PR_E!D63+NRG_NI_E!D63+NRG_CL_E!D63+NRG_LNG_E!D63+NRG_BIOG_E!D63+NRG_GTL_E!D63+NRG_CPP_E!D63+NRG_NSP_E!D63</f>
        <v>0</v>
      </c>
      <c r="E63" s="10">
        <f>NRG_EHG_E!E63+NRG_CM_E!E63+NRG_OIL_NG_E!E63+NRG_PF_E!E63+NRG_CO_E!E63+NRG_BKBPB_E!E63+NRG_GW_E!E63+NRG_BF_E!E63+NRG_PR_E!E63+NRG_NI_E!E63+NRG_CL_E!E63+NRG_LNG_E!E63+NRG_BIOG_E!E63+NRG_GTL_E!E63+NRG_CPP_E!E63+NRG_NSP_E!E63</f>
        <v>0</v>
      </c>
      <c r="F63" s="10">
        <f>NRG_EHG_E!F63+NRG_CM_E!F63+NRG_OIL_NG_E!F63+NRG_PF_E!F63+NRG_CO_E!F63+NRG_BKBPB_E!F63+NRG_GW_E!F63+NRG_BF_E!F63+NRG_PR_E!F63+NRG_NI_E!F63+NRG_CL_E!F63+NRG_LNG_E!F63+NRG_BIOG_E!F63+NRG_GTL_E!F63+NRG_CPP_E!F63+NRG_NSP_E!F63</f>
        <v>0</v>
      </c>
      <c r="G63" s="10">
        <f>NRG_EHG_E!G63+NRG_CM_E!G63+NRG_OIL_NG_E!G63+NRG_PF_E!G63+NRG_CO_E!G63+NRG_BKBPB_E!G63+NRG_GW_E!G63+NRG_BF_E!G63+NRG_PR_E!G63+NRG_NI_E!G63+NRG_CL_E!G63+NRG_LNG_E!G63+NRG_BIOG_E!G63+NRG_GTL_E!G63+NRG_CPP_E!G63+NRG_NSP_E!G63</f>
        <v>0</v>
      </c>
      <c r="H63" s="10">
        <f>NRG_EHG_E!H63+NRG_CM_E!H63+NRG_OIL_NG_E!H63+NRG_PF_E!H63+NRG_CO_E!H63+NRG_BKBPB_E!H63+NRG_GW_E!H63+NRG_BF_E!H63+NRG_PR_E!H63+NRG_NI_E!H63+NRG_CL_E!H63+NRG_LNG_E!H63+NRG_BIOG_E!H63+NRG_GTL_E!H63+NRG_CPP_E!H63+NRG_NSP_E!H63</f>
        <v>0</v>
      </c>
      <c r="I63" s="10">
        <f>NRG_EHG_E!I63+NRG_CM_E!I63+NRG_OIL_NG_E!I63+NRG_PF_E!I63+NRG_CO_E!I63+NRG_BKBPB_E!I63+NRG_GW_E!I63+NRG_BF_E!I63+NRG_PR_E!I63+NRG_NI_E!I63+NRG_CL_E!I63+NRG_LNG_E!I63+NRG_BIOG_E!I63+NRG_GTL_E!I63+NRG_CPP_E!I63+NRG_NSP_E!I63</f>
        <v>0</v>
      </c>
      <c r="J63" s="10">
        <f>NRG_EHG_E!J63+NRG_CM_E!J63+NRG_OIL_NG_E!J63+NRG_PF_E!J63+NRG_CO_E!J63+NRG_BKBPB_E!J63+NRG_GW_E!J63+NRG_BF_E!J63+NRG_PR_E!J63+NRG_NI_E!J63+NRG_CL_E!J63+NRG_LNG_E!J63+NRG_BIOG_E!J63+NRG_GTL_E!J63+NRG_CPP_E!J63+NRG_NSP_E!J63</f>
        <v>0</v>
      </c>
      <c r="K63" s="10">
        <f>NRG_EHG_E!K63+NRG_CM_E!K63+NRG_OIL_NG_E!K63+NRG_PF_E!K63+NRG_CO_E!K63+NRG_BKBPB_E!K63+NRG_GW_E!K63+NRG_BF_E!K63+NRG_PR_E!K63+NRG_NI_E!K63+NRG_CL_E!K63+NRG_LNG_E!K63+NRG_BIOG_E!K63+NRG_GTL_E!K63+NRG_CPP_E!K63+NRG_NSP_E!K63</f>
        <v>0</v>
      </c>
      <c r="L63" s="10">
        <f>NRG_EHG_E!L63+NRG_CM_E!L63+NRG_OIL_NG_E!L63+NRG_PF_E!L63+NRG_CO_E!L63+NRG_BKBPB_E!L63+NRG_GW_E!L63+NRG_BF_E!L63+NRG_PR_E!L63+NRG_NI_E!L63+NRG_CL_E!L63+NRG_LNG_E!L63+NRG_BIOG_E!L63+NRG_GTL_E!L63+NRG_CPP_E!L63+NRG_NSP_E!L63</f>
        <v>0</v>
      </c>
      <c r="M63" s="10">
        <f>NRG_EHG_E!M63+NRG_CM_E!M63+NRG_OIL_NG_E!M63+NRG_PF_E!M63+NRG_CO_E!M63+NRG_BKBPB_E!M63+NRG_GW_E!M63+NRG_BF_E!M63+NRG_PR_E!M63+NRG_NI_E!M63+NRG_CL_E!M63+NRG_LNG_E!M63+NRG_BIOG_E!M63+NRG_GTL_E!M63+NRG_CPP_E!M63+NRG_NSP_E!M63</f>
        <v>0</v>
      </c>
      <c r="N63" s="10">
        <f>NRG_EHG_E!N63+NRG_CM_E!N63+NRG_OIL_NG_E!N63+NRG_PF_E!N63+NRG_CO_E!N63+NRG_BKBPB_E!N63+NRG_GW_E!N63+NRG_BF_E!N63+NRG_PR_E!N63+NRG_NI_E!N63+NRG_CL_E!N63+NRG_LNG_E!N63+NRG_BIOG_E!N63+NRG_GTL_E!N63+NRG_CPP_E!N63+NRG_NSP_E!N63</f>
        <v>0</v>
      </c>
      <c r="O63" s="10">
        <f>NRG_EHG_E!O63+NRG_CM_E!O63+NRG_OIL_NG_E!O63+NRG_PF_E!O63+NRG_CO_E!O63+NRG_BKBPB_E!O63+NRG_GW_E!O63+NRG_BF_E!O63+NRG_PR_E!O63+NRG_NI_E!O63+NRG_CL_E!O63+NRG_LNG_E!O63+NRG_BIOG_E!O63+NRG_GTL_E!O63+NRG_CPP_E!O63+NRG_NSP_E!O63</f>
        <v>0</v>
      </c>
      <c r="P63" s="10">
        <f>NRG_EHG_E!P63+NRG_CM_E!P63+NRG_OIL_NG_E!P63+NRG_PF_E!P63+NRG_CO_E!P63+NRG_BKBPB_E!P63+NRG_GW_E!P63+NRG_BF_E!P63+NRG_PR_E!P63+NRG_NI_E!P63+NRG_CL_E!P63+NRG_LNG_E!P63+NRG_BIOG_E!P63+NRG_GTL_E!P63+NRG_CPP_E!P63+NRG_NSP_E!P63</f>
        <v>0</v>
      </c>
      <c r="Q63" s="10">
        <f>NRG_EHG_E!Q63+NRG_CM_E!Q63+NRG_OIL_NG_E!Q63+NRG_PF_E!Q63+NRG_CO_E!Q63+NRG_BKBPB_E!Q63+NRG_GW_E!Q63+NRG_BF_E!Q63+NRG_PR_E!Q63+NRG_NI_E!Q63+NRG_CL_E!Q63+NRG_LNG_E!Q63+NRG_BIOG_E!Q63+NRG_GTL_E!Q63+NRG_CPP_E!Q63+NRG_NSP_E!Q63</f>
        <v>0</v>
      </c>
      <c r="R63" s="10">
        <f>NRG_EHG_E!R63+NRG_CM_E!R63+NRG_OIL_NG_E!R63+NRG_PF_E!R63+NRG_CO_E!R63+NRG_BKBPB_E!R63+NRG_GW_E!R63+NRG_BF_E!R63+NRG_PR_E!R63+NRG_NI_E!R63+NRG_CL_E!R63+NRG_LNG_E!R63+NRG_BIOG_E!R63+NRG_GTL_E!R63+NRG_CPP_E!R63+NRG_NSP_E!R63</f>
        <v>0</v>
      </c>
      <c r="S63" s="10">
        <f>NRG_EHG_E!S63+NRG_CM_E!S63+NRG_OIL_NG_E!S63+NRG_PF_E!S63+NRG_CO_E!S63+NRG_BKBPB_E!S63+NRG_GW_E!S63+NRG_BF_E!S63+NRG_PR_E!S63+NRG_NI_E!S63+NRG_CL_E!S63+NRG_LNG_E!S63+NRG_BIOG_E!S63+NRG_GTL_E!S63+NRG_CPP_E!S63+NRG_NSP_E!S63</f>
        <v>0</v>
      </c>
      <c r="T63" s="10">
        <f>NRG_EHG_E!T63+NRG_CM_E!T63+NRG_OIL_NG_E!T63+NRG_PF_E!T63+NRG_CO_E!T63+NRG_BKBPB_E!T63+NRG_GW_E!T63+NRG_BF_E!T63+NRG_PR_E!T63+NRG_NI_E!T63+NRG_CL_E!T63+NRG_LNG_E!T63+NRG_BIOG_E!T63+NRG_GTL_E!T63+NRG_CPP_E!T63+NRG_NSP_E!T63</f>
        <v>0</v>
      </c>
      <c r="U63" s="10">
        <f>NRG_EHG_E!U63+NRG_CM_E!U63+NRG_OIL_NG_E!U63+NRG_PF_E!U63+NRG_CO_E!U63+NRG_BKBPB_E!U63+NRG_GW_E!U63+NRG_BF_E!U63+NRG_PR_E!U63+NRG_NI_E!U63+NRG_CL_E!U63+NRG_LNG_E!U63+NRG_BIOG_E!U63+NRG_GTL_E!U63+NRG_CPP_E!U63+NRG_NSP_E!U63</f>
        <v>0</v>
      </c>
      <c r="V63" s="10">
        <f>NRG_EHG_E!V63+NRG_CM_E!V63+NRG_OIL_NG_E!V63+NRG_PF_E!V63+NRG_CO_E!V63+NRG_BKBPB_E!V63+NRG_GW_E!V63+NRG_BF_E!V63+NRG_PR_E!V63+NRG_NI_E!V63+NRG_CL_E!V63+NRG_LNG_E!V63+NRG_BIOG_E!V63+NRG_GTL_E!V63+NRG_CPP_E!V63+NRG_NSP_E!V63</f>
        <v>0</v>
      </c>
      <c r="W63" s="10">
        <f>NRG_EHG_E!W63+NRG_CM_E!W63+NRG_OIL_NG_E!W63+NRG_PF_E!W63+NRG_CO_E!W63+NRG_BKBPB_E!W63+NRG_GW_E!W63+NRG_BF_E!W63+NRG_PR_E!W63+NRG_NI_E!W63+NRG_CL_E!W63+NRG_LNG_E!W63+NRG_BIOG_E!W63+NRG_GTL_E!W63+NRG_CPP_E!W63+NRG_NSP_E!W63</f>
        <v>0</v>
      </c>
      <c r="X63" s="10">
        <f>NRG_EHG_E!X63+NRG_CM_E!X63+NRG_OIL_NG_E!X63+NRG_PF_E!X63+NRG_CO_E!X63+NRG_BKBPB_E!X63+NRG_GW_E!X63+NRG_BF_E!X63+NRG_PR_E!X63+NRG_NI_E!X63+NRG_CL_E!X63+NRG_LNG_E!X63+NRG_BIOG_E!X63+NRG_GTL_E!X63+NRG_CPP_E!X63+NRG_NSP_E!X63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NRG_EHG_E!C64+NRG_CM_E!C64+NRG_OIL_NG_E!C64+NRG_PF_E!C64+NRG_CO_E!C64+NRG_BKBPB_E!C64+NRG_GW_E!C64+NRG_BF_E!C64+NRG_PR_E!C64+NRG_NI_E!C64+NRG_CL_E!C64+NRG_LNG_E!C64+NRG_BIOG_E!C64+NRG_GTL_E!C64+NRG_CPP_E!C64+NRG_NSP_E!C64</f>
        <v>0</v>
      </c>
      <c r="D64" s="10">
        <f>NRG_EHG_E!D64+NRG_CM_E!D64+NRG_OIL_NG_E!D64+NRG_PF_E!D64+NRG_CO_E!D64+NRG_BKBPB_E!D64+NRG_GW_E!D64+NRG_BF_E!D64+NRG_PR_E!D64+NRG_NI_E!D64+NRG_CL_E!D64+NRG_LNG_E!D64+NRG_BIOG_E!D64+NRG_GTL_E!D64+NRG_CPP_E!D64+NRG_NSP_E!D64</f>
        <v>0</v>
      </c>
      <c r="E64" s="10">
        <f>NRG_EHG_E!E64+NRG_CM_E!E64+NRG_OIL_NG_E!E64+NRG_PF_E!E64+NRG_CO_E!E64+NRG_BKBPB_E!E64+NRG_GW_E!E64+NRG_BF_E!E64+NRG_PR_E!E64+NRG_NI_E!E64+NRG_CL_E!E64+NRG_LNG_E!E64+NRG_BIOG_E!E64+NRG_GTL_E!E64+NRG_CPP_E!E64+NRG_NSP_E!E64</f>
        <v>0</v>
      </c>
      <c r="F64" s="10">
        <f>NRG_EHG_E!F64+NRG_CM_E!F64+NRG_OIL_NG_E!F64+NRG_PF_E!F64+NRG_CO_E!F64+NRG_BKBPB_E!F64+NRG_GW_E!F64+NRG_BF_E!F64+NRG_PR_E!F64+NRG_NI_E!F64+NRG_CL_E!F64+NRG_LNG_E!F64+NRG_BIOG_E!F64+NRG_GTL_E!F64+NRG_CPP_E!F64+NRG_NSP_E!F64</f>
        <v>0</v>
      </c>
      <c r="G64" s="10">
        <f>NRG_EHG_E!G64+NRG_CM_E!G64+NRG_OIL_NG_E!G64+NRG_PF_E!G64+NRG_CO_E!G64+NRG_BKBPB_E!G64+NRG_GW_E!G64+NRG_BF_E!G64+NRG_PR_E!G64+NRG_NI_E!G64+NRG_CL_E!G64+NRG_LNG_E!G64+NRG_BIOG_E!G64+NRG_GTL_E!G64+NRG_CPP_E!G64+NRG_NSP_E!G64</f>
        <v>0</v>
      </c>
      <c r="H64" s="10">
        <f>NRG_EHG_E!H64+NRG_CM_E!H64+NRG_OIL_NG_E!H64+NRG_PF_E!H64+NRG_CO_E!H64+NRG_BKBPB_E!H64+NRG_GW_E!H64+NRG_BF_E!H64+NRG_PR_E!H64+NRG_NI_E!H64+NRG_CL_E!H64+NRG_LNG_E!H64+NRG_BIOG_E!H64+NRG_GTL_E!H64+NRG_CPP_E!H64+NRG_NSP_E!H64</f>
        <v>0</v>
      </c>
      <c r="I64" s="10">
        <f>NRG_EHG_E!I64+NRG_CM_E!I64+NRG_OIL_NG_E!I64+NRG_PF_E!I64+NRG_CO_E!I64+NRG_BKBPB_E!I64+NRG_GW_E!I64+NRG_BF_E!I64+NRG_PR_E!I64+NRG_NI_E!I64+NRG_CL_E!I64+NRG_LNG_E!I64+NRG_BIOG_E!I64+NRG_GTL_E!I64+NRG_CPP_E!I64+NRG_NSP_E!I64</f>
        <v>0</v>
      </c>
      <c r="J64" s="10">
        <f>NRG_EHG_E!J64+NRG_CM_E!J64+NRG_OIL_NG_E!J64+NRG_PF_E!J64+NRG_CO_E!J64+NRG_BKBPB_E!J64+NRG_GW_E!J64+NRG_BF_E!J64+NRG_PR_E!J64+NRG_NI_E!J64+NRG_CL_E!J64+NRG_LNG_E!J64+NRG_BIOG_E!J64+NRG_GTL_E!J64+NRG_CPP_E!J64+NRG_NSP_E!J64</f>
        <v>0</v>
      </c>
      <c r="K64" s="10">
        <f>NRG_EHG_E!K64+NRG_CM_E!K64+NRG_OIL_NG_E!K64+NRG_PF_E!K64+NRG_CO_E!K64+NRG_BKBPB_E!K64+NRG_GW_E!K64+NRG_BF_E!K64+NRG_PR_E!K64+NRG_NI_E!K64+NRG_CL_E!K64+NRG_LNG_E!K64+NRG_BIOG_E!K64+NRG_GTL_E!K64+NRG_CPP_E!K64+NRG_NSP_E!K64</f>
        <v>0</v>
      </c>
      <c r="L64" s="10">
        <f>NRG_EHG_E!L64+NRG_CM_E!L64+NRG_OIL_NG_E!L64+NRG_PF_E!L64+NRG_CO_E!L64+NRG_BKBPB_E!L64+NRG_GW_E!L64+NRG_BF_E!L64+NRG_PR_E!L64+NRG_NI_E!L64+NRG_CL_E!L64+NRG_LNG_E!L64+NRG_BIOG_E!L64+NRG_GTL_E!L64+NRG_CPP_E!L64+NRG_NSP_E!L64</f>
        <v>0</v>
      </c>
      <c r="M64" s="10">
        <f>NRG_EHG_E!M64+NRG_CM_E!M64+NRG_OIL_NG_E!M64+NRG_PF_E!M64+NRG_CO_E!M64+NRG_BKBPB_E!M64+NRG_GW_E!M64+NRG_BF_E!M64+NRG_PR_E!M64+NRG_NI_E!M64+NRG_CL_E!M64+NRG_LNG_E!M64+NRG_BIOG_E!M64+NRG_GTL_E!M64+NRG_CPP_E!M64+NRG_NSP_E!M64</f>
        <v>0</v>
      </c>
      <c r="N64" s="10">
        <f>NRG_EHG_E!N64+NRG_CM_E!N64+NRG_OIL_NG_E!N64+NRG_PF_E!N64+NRG_CO_E!N64+NRG_BKBPB_E!N64+NRG_GW_E!N64+NRG_BF_E!N64+NRG_PR_E!N64+NRG_NI_E!N64+NRG_CL_E!N64+NRG_LNG_E!N64+NRG_BIOG_E!N64+NRG_GTL_E!N64+NRG_CPP_E!N64+NRG_NSP_E!N64</f>
        <v>0</v>
      </c>
      <c r="O64" s="10">
        <f>NRG_EHG_E!O64+NRG_CM_E!O64+NRG_OIL_NG_E!O64+NRG_PF_E!O64+NRG_CO_E!O64+NRG_BKBPB_E!O64+NRG_GW_E!O64+NRG_BF_E!O64+NRG_PR_E!O64+NRG_NI_E!O64+NRG_CL_E!O64+NRG_LNG_E!O64+NRG_BIOG_E!O64+NRG_GTL_E!O64+NRG_CPP_E!O64+NRG_NSP_E!O64</f>
        <v>0</v>
      </c>
      <c r="P64" s="10">
        <f>NRG_EHG_E!P64+NRG_CM_E!P64+NRG_OIL_NG_E!P64+NRG_PF_E!P64+NRG_CO_E!P64+NRG_BKBPB_E!P64+NRG_GW_E!P64+NRG_BF_E!P64+NRG_PR_E!P64+NRG_NI_E!P64+NRG_CL_E!P64+NRG_LNG_E!P64+NRG_BIOG_E!P64+NRG_GTL_E!P64+NRG_CPP_E!P64+NRG_NSP_E!P64</f>
        <v>0</v>
      </c>
      <c r="Q64" s="10">
        <f>NRG_EHG_E!Q64+NRG_CM_E!Q64+NRG_OIL_NG_E!Q64+NRG_PF_E!Q64+NRG_CO_E!Q64+NRG_BKBPB_E!Q64+NRG_GW_E!Q64+NRG_BF_E!Q64+NRG_PR_E!Q64+NRG_NI_E!Q64+NRG_CL_E!Q64+NRG_LNG_E!Q64+NRG_BIOG_E!Q64+NRG_GTL_E!Q64+NRG_CPP_E!Q64+NRG_NSP_E!Q64</f>
        <v>0</v>
      </c>
      <c r="R64" s="10">
        <f>NRG_EHG_E!R64+NRG_CM_E!R64+NRG_OIL_NG_E!R64+NRG_PF_E!R64+NRG_CO_E!R64+NRG_BKBPB_E!R64+NRG_GW_E!R64+NRG_BF_E!R64+NRG_PR_E!R64+NRG_NI_E!R64+NRG_CL_E!R64+NRG_LNG_E!R64+NRG_BIOG_E!R64+NRG_GTL_E!R64+NRG_CPP_E!R64+NRG_NSP_E!R64</f>
        <v>0</v>
      </c>
      <c r="S64" s="10">
        <f>NRG_EHG_E!S64+NRG_CM_E!S64+NRG_OIL_NG_E!S64+NRG_PF_E!S64+NRG_CO_E!S64+NRG_BKBPB_E!S64+NRG_GW_E!S64+NRG_BF_E!S64+NRG_PR_E!S64+NRG_NI_E!S64+NRG_CL_E!S64+NRG_LNG_E!S64+NRG_BIOG_E!S64+NRG_GTL_E!S64+NRG_CPP_E!S64+NRG_NSP_E!S64</f>
        <v>0</v>
      </c>
      <c r="T64" s="10">
        <f>NRG_EHG_E!T64+NRG_CM_E!T64+NRG_OIL_NG_E!T64+NRG_PF_E!T64+NRG_CO_E!T64+NRG_BKBPB_E!T64+NRG_GW_E!T64+NRG_BF_E!T64+NRG_PR_E!T64+NRG_NI_E!T64+NRG_CL_E!T64+NRG_LNG_E!T64+NRG_BIOG_E!T64+NRG_GTL_E!T64+NRG_CPP_E!T64+NRG_NSP_E!T64</f>
        <v>0</v>
      </c>
      <c r="U64" s="10">
        <f>NRG_EHG_E!U64+NRG_CM_E!U64+NRG_OIL_NG_E!U64+NRG_PF_E!U64+NRG_CO_E!U64+NRG_BKBPB_E!U64+NRG_GW_E!U64+NRG_BF_E!U64+NRG_PR_E!U64+NRG_NI_E!U64+NRG_CL_E!U64+NRG_LNG_E!U64+NRG_BIOG_E!U64+NRG_GTL_E!U64+NRG_CPP_E!U64+NRG_NSP_E!U64</f>
        <v>0</v>
      </c>
      <c r="V64" s="10">
        <f>NRG_EHG_E!V64+NRG_CM_E!V64+NRG_OIL_NG_E!V64+NRG_PF_E!V64+NRG_CO_E!V64+NRG_BKBPB_E!V64+NRG_GW_E!V64+NRG_BF_E!V64+NRG_PR_E!V64+NRG_NI_E!V64+NRG_CL_E!V64+NRG_LNG_E!V64+NRG_BIOG_E!V64+NRG_GTL_E!V64+NRG_CPP_E!V64+NRG_NSP_E!V64</f>
        <v>0</v>
      </c>
      <c r="W64" s="10">
        <f>NRG_EHG_E!W64+NRG_CM_E!W64+NRG_OIL_NG_E!W64+NRG_PF_E!W64+NRG_CO_E!W64+NRG_BKBPB_E!W64+NRG_GW_E!W64+NRG_BF_E!W64+NRG_PR_E!W64+NRG_NI_E!W64+NRG_CL_E!W64+NRG_LNG_E!W64+NRG_BIOG_E!W64+NRG_GTL_E!W64+NRG_CPP_E!W64+NRG_NSP_E!W64</f>
        <v>0</v>
      </c>
      <c r="X64" s="10">
        <f>NRG_EHG_E!X64+NRG_CM_E!X64+NRG_OIL_NG_E!X64+NRG_PF_E!X64+NRG_CO_E!X64+NRG_BKBPB_E!X64+NRG_GW_E!X64+NRG_BF_E!X64+NRG_PR_E!X64+NRG_NI_E!X64+NRG_CL_E!X64+NRG_LNG_E!X64+NRG_BIOG_E!X64+NRG_GTL_E!X64+NRG_CPP_E!X64+NRG_NSP_E!X64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NRG_EHG_E!C65+NRG_CM_E!C65+NRG_OIL_NG_E!C65+NRG_PF_E!C65+NRG_CO_E!C65+NRG_BKBPB_E!C65+NRG_GW_E!C65+NRG_BF_E!C65+NRG_PR_E!C65+NRG_NI_E!C65+NRG_CL_E!C65+NRG_LNG_E!C65+NRG_BIOG_E!C65+NRG_GTL_E!C65+NRG_CPP_E!C65+NRG_NSP_E!C65</f>
        <v>0</v>
      </c>
      <c r="D65" s="10">
        <f>NRG_EHG_E!D65+NRG_CM_E!D65+NRG_OIL_NG_E!D65+NRG_PF_E!D65+NRG_CO_E!D65+NRG_BKBPB_E!D65+NRG_GW_E!D65+NRG_BF_E!D65+NRG_PR_E!D65+NRG_NI_E!D65+NRG_CL_E!D65+NRG_LNG_E!D65+NRG_BIOG_E!D65+NRG_GTL_E!D65+NRG_CPP_E!D65+NRG_NSP_E!D65</f>
        <v>0</v>
      </c>
      <c r="E65" s="10">
        <f>NRG_EHG_E!E65+NRG_CM_E!E65+NRG_OIL_NG_E!E65+NRG_PF_E!E65+NRG_CO_E!E65+NRG_BKBPB_E!E65+NRG_GW_E!E65+NRG_BF_E!E65+NRG_PR_E!E65+NRG_NI_E!E65+NRG_CL_E!E65+NRG_LNG_E!E65+NRG_BIOG_E!E65+NRG_GTL_E!E65+NRG_CPP_E!E65+NRG_NSP_E!E65</f>
        <v>0</v>
      </c>
      <c r="F65" s="10">
        <f>NRG_EHG_E!F65+NRG_CM_E!F65+NRG_OIL_NG_E!F65+NRG_PF_E!F65+NRG_CO_E!F65+NRG_BKBPB_E!F65+NRG_GW_E!F65+NRG_BF_E!F65+NRG_PR_E!F65+NRG_NI_E!F65+NRG_CL_E!F65+NRG_LNG_E!F65+NRG_BIOG_E!F65+NRG_GTL_E!F65+NRG_CPP_E!F65+NRG_NSP_E!F65</f>
        <v>0</v>
      </c>
      <c r="G65" s="10">
        <f>NRG_EHG_E!G65+NRG_CM_E!G65+NRG_OIL_NG_E!G65+NRG_PF_E!G65+NRG_CO_E!G65+NRG_BKBPB_E!G65+NRG_GW_E!G65+NRG_BF_E!G65+NRG_PR_E!G65+NRG_NI_E!G65+NRG_CL_E!G65+NRG_LNG_E!G65+NRG_BIOG_E!G65+NRG_GTL_E!G65+NRG_CPP_E!G65+NRG_NSP_E!G65</f>
        <v>0</v>
      </c>
      <c r="H65" s="10">
        <f>NRG_EHG_E!H65+NRG_CM_E!H65+NRG_OIL_NG_E!H65+NRG_PF_E!H65+NRG_CO_E!H65+NRG_BKBPB_E!H65+NRG_GW_E!H65+NRG_BF_E!H65+NRG_PR_E!H65+NRG_NI_E!H65+NRG_CL_E!H65+NRG_LNG_E!H65+NRG_BIOG_E!H65+NRG_GTL_E!H65+NRG_CPP_E!H65+NRG_NSP_E!H65</f>
        <v>0</v>
      </c>
      <c r="I65" s="10">
        <f>NRG_EHG_E!I65+NRG_CM_E!I65+NRG_OIL_NG_E!I65+NRG_PF_E!I65+NRG_CO_E!I65+NRG_BKBPB_E!I65+NRG_GW_E!I65+NRG_BF_E!I65+NRG_PR_E!I65+NRG_NI_E!I65+NRG_CL_E!I65+NRG_LNG_E!I65+NRG_BIOG_E!I65+NRG_GTL_E!I65+NRG_CPP_E!I65+NRG_NSP_E!I65</f>
        <v>0</v>
      </c>
      <c r="J65" s="10">
        <f>NRG_EHG_E!J65+NRG_CM_E!J65+NRG_OIL_NG_E!J65+NRG_PF_E!J65+NRG_CO_E!J65+NRG_BKBPB_E!J65+NRG_GW_E!J65+NRG_BF_E!J65+NRG_PR_E!J65+NRG_NI_E!J65+NRG_CL_E!J65+NRG_LNG_E!J65+NRG_BIOG_E!J65+NRG_GTL_E!J65+NRG_CPP_E!J65+NRG_NSP_E!J65</f>
        <v>0</v>
      </c>
      <c r="K65" s="10">
        <f>NRG_EHG_E!K65+NRG_CM_E!K65+NRG_OIL_NG_E!K65+NRG_PF_E!K65+NRG_CO_E!K65+NRG_BKBPB_E!K65+NRG_GW_E!K65+NRG_BF_E!K65+NRG_PR_E!K65+NRG_NI_E!K65+NRG_CL_E!K65+NRG_LNG_E!K65+NRG_BIOG_E!K65+NRG_GTL_E!K65+NRG_CPP_E!K65+NRG_NSP_E!K65</f>
        <v>0</v>
      </c>
      <c r="L65" s="10">
        <f>NRG_EHG_E!L65+NRG_CM_E!L65+NRG_OIL_NG_E!L65+NRG_PF_E!L65+NRG_CO_E!L65+NRG_BKBPB_E!L65+NRG_GW_E!L65+NRG_BF_E!L65+NRG_PR_E!L65+NRG_NI_E!L65+NRG_CL_E!L65+NRG_LNG_E!L65+NRG_BIOG_E!L65+NRG_GTL_E!L65+NRG_CPP_E!L65+NRG_NSP_E!L65</f>
        <v>0</v>
      </c>
      <c r="M65" s="10">
        <f>NRG_EHG_E!M65+NRG_CM_E!M65+NRG_OIL_NG_E!M65+NRG_PF_E!M65+NRG_CO_E!M65+NRG_BKBPB_E!M65+NRG_GW_E!M65+NRG_BF_E!M65+NRG_PR_E!M65+NRG_NI_E!M65+NRG_CL_E!M65+NRG_LNG_E!M65+NRG_BIOG_E!M65+NRG_GTL_E!M65+NRG_CPP_E!M65+NRG_NSP_E!M65</f>
        <v>0</v>
      </c>
      <c r="N65" s="10">
        <f>NRG_EHG_E!N65+NRG_CM_E!N65+NRG_OIL_NG_E!N65+NRG_PF_E!N65+NRG_CO_E!N65+NRG_BKBPB_E!N65+NRG_GW_E!N65+NRG_BF_E!N65+NRG_PR_E!N65+NRG_NI_E!N65+NRG_CL_E!N65+NRG_LNG_E!N65+NRG_BIOG_E!N65+NRG_GTL_E!N65+NRG_CPP_E!N65+NRG_NSP_E!N65</f>
        <v>0</v>
      </c>
      <c r="O65" s="10">
        <f>NRG_EHG_E!O65+NRG_CM_E!O65+NRG_OIL_NG_E!O65+NRG_PF_E!O65+NRG_CO_E!O65+NRG_BKBPB_E!O65+NRG_GW_E!O65+NRG_BF_E!O65+NRG_PR_E!O65+NRG_NI_E!O65+NRG_CL_E!O65+NRG_LNG_E!O65+NRG_BIOG_E!O65+NRG_GTL_E!O65+NRG_CPP_E!O65+NRG_NSP_E!O65</f>
        <v>0</v>
      </c>
      <c r="P65" s="10">
        <f>NRG_EHG_E!P65+NRG_CM_E!P65+NRG_OIL_NG_E!P65+NRG_PF_E!P65+NRG_CO_E!P65+NRG_BKBPB_E!P65+NRG_GW_E!P65+NRG_BF_E!P65+NRG_PR_E!P65+NRG_NI_E!P65+NRG_CL_E!P65+NRG_LNG_E!P65+NRG_BIOG_E!P65+NRG_GTL_E!P65+NRG_CPP_E!P65+NRG_NSP_E!P65</f>
        <v>0</v>
      </c>
      <c r="Q65" s="10">
        <f>NRG_EHG_E!Q65+NRG_CM_E!Q65+NRG_OIL_NG_E!Q65+NRG_PF_E!Q65+NRG_CO_E!Q65+NRG_BKBPB_E!Q65+NRG_GW_E!Q65+NRG_BF_E!Q65+NRG_PR_E!Q65+NRG_NI_E!Q65+NRG_CL_E!Q65+NRG_LNG_E!Q65+NRG_BIOG_E!Q65+NRG_GTL_E!Q65+NRG_CPP_E!Q65+NRG_NSP_E!Q65</f>
        <v>0</v>
      </c>
      <c r="R65" s="10">
        <f>NRG_EHG_E!R65+NRG_CM_E!R65+NRG_OIL_NG_E!R65+NRG_PF_E!R65+NRG_CO_E!R65+NRG_BKBPB_E!R65+NRG_GW_E!R65+NRG_BF_E!R65+NRG_PR_E!R65+NRG_NI_E!R65+NRG_CL_E!R65+NRG_LNG_E!R65+NRG_BIOG_E!R65+NRG_GTL_E!R65+NRG_CPP_E!R65+NRG_NSP_E!R65</f>
        <v>0</v>
      </c>
      <c r="S65" s="10">
        <f>NRG_EHG_E!S65+NRG_CM_E!S65+NRG_OIL_NG_E!S65+NRG_PF_E!S65+NRG_CO_E!S65+NRG_BKBPB_E!S65+NRG_GW_E!S65+NRG_BF_E!S65+NRG_PR_E!S65+NRG_NI_E!S65+NRG_CL_E!S65+NRG_LNG_E!S65+NRG_BIOG_E!S65+NRG_GTL_E!S65+NRG_CPP_E!S65+NRG_NSP_E!S65</f>
        <v>0</v>
      </c>
      <c r="T65" s="10">
        <f>NRG_EHG_E!T65+NRG_CM_E!T65+NRG_OIL_NG_E!T65+NRG_PF_E!T65+NRG_CO_E!T65+NRG_BKBPB_E!T65+NRG_GW_E!T65+NRG_BF_E!T65+NRG_PR_E!T65+NRG_NI_E!T65+NRG_CL_E!T65+NRG_LNG_E!T65+NRG_BIOG_E!T65+NRG_GTL_E!T65+NRG_CPP_E!T65+NRG_NSP_E!T65</f>
        <v>0</v>
      </c>
      <c r="U65" s="10">
        <f>NRG_EHG_E!U65+NRG_CM_E!U65+NRG_OIL_NG_E!U65+NRG_PF_E!U65+NRG_CO_E!U65+NRG_BKBPB_E!U65+NRG_GW_E!U65+NRG_BF_E!U65+NRG_PR_E!U65+NRG_NI_E!U65+NRG_CL_E!U65+NRG_LNG_E!U65+NRG_BIOG_E!U65+NRG_GTL_E!U65+NRG_CPP_E!U65+NRG_NSP_E!U65</f>
        <v>0</v>
      </c>
      <c r="V65" s="10">
        <f>NRG_EHG_E!V65+NRG_CM_E!V65+NRG_OIL_NG_E!V65+NRG_PF_E!V65+NRG_CO_E!V65+NRG_BKBPB_E!V65+NRG_GW_E!V65+NRG_BF_E!V65+NRG_PR_E!V65+NRG_NI_E!V65+NRG_CL_E!V65+NRG_LNG_E!V65+NRG_BIOG_E!V65+NRG_GTL_E!V65+NRG_CPP_E!V65+NRG_NSP_E!V65</f>
        <v>0</v>
      </c>
      <c r="W65" s="10">
        <f>NRG_EHG_E!W65+NRG_CM_E!W65+NRG_OIL_NG_E!W65+NRG_PF_E!W65+NRG_CO_E!W65+NRG_BKBPB_E!W65+NRG_GW_E!W65+NRG_BF_E!W65+NRG_PR_E!W65+NRG_NI_E!W65+NRG_CL_E!W65+NRG_LNG_E!W65+NRG_BIOG_E!W65+NRG_GTL_E!W65+NRG_CPP_E!W65+NRG_NSP_E!W65</f>
        <v>0</v>
      </c>
      <c r="X65" s="10">
        <f>NRG_EHG_E!X65+NRG_CM_E!X65+NRG_OIL_NG_E!X65+NRG_PF_E!X65+NRG_CO_E!X65+NRG_BKBPB_E!X65+NRG_GW_E!X65+NRG_BF_E!X65+NRG_PR_E!X65+NRG_NI_E!X65+NRG_CL_E!X65+NRG_LNG_E!X65+NRG_BIOG_E!X65+NRG_GTL_E!X65+NRG_CPP_E!X65+NRG_NSP_E!X65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NRG_EHG_E!C66+NRG_CM_E!C66+NRG_OIL_NG_E!C66+NRG_PF_E!C66+NRG_CO_E!C66+NRG_BKBPB_E!C66+NRG_GW_E!C66+NRG_BF_E!C66+NRG_PR_E!C66+NRG_NI_E!C66+NRG_CL_E!C66+NRG_LNG_E!C66+NRG_BIOG_E!C66+NRG_GTL_E!C66+NRG_CPP_E!C66+NRG_NSP_E!C66</f>
        <v>0</v>
      </c>
      <c r="D66" s="10">
        <f>NRG_EHG_E!D66+NRG_CM_E!D66+NRG_OIL_NG_E!D66+NRG_PF_E!D66+NRG_CO_E!D66+NRG_BKBPB_E!D66+NRG_GW_E!D66+NRG_BF_E!D66+NRG_PR_E!D66+NRG_NI_E!D66+NRG_CL_E!D66+NRG_LNG_E!D66+NRG_BIOG_E!D66+NRG_GTL_E!D66+NRG_CPP_E!D66+NRG_NSP_E!D66</f>
        <v>0</v>
      </c>
      <c r="E66" s="10">
        <f>NRG_EHG_E!E66+NRG_CM_E!E66+NRG_OIL_NG_E!E66+NRG_PF_E!E66+NRG_CO_E!E66+NRG_BKBPB_E!E66+NRG_GW_E!E66+NRG_BF_E!E66+NRG_PR_E!E66+NRG_NI_E!E66+NRG_CL_E!E66+NRG_LNG_E!E66+NRG_BIOG_E!E66+NRG_GTL_E!E66+NRG_CPP_E!E66+NRG_NSP_E!E66</f>
        <v>0</v>
      </c>
      <c r="F66" s="10">
        <f>NRG_EHG_E!F66+NRG_CM_E!F66+NRG_OIL_NG_E!F66+NRG_PF_E!F66+NRG_CO_E!F66+NRG_BKBPB_E!F66+NRG_GW_E!F66+NRG_BF_E!F66+NRG_PR_E!F66+NRG_NI_E!F66+NRG_CL_E!F66+NRG_LNG_E!F66+NRG_BIOG_E!F66+NRG_GTL_E!F66+NRG_CPP_E!F66+NRG_NSP_E!F66</f>
        <v>0</v>
      </c>
      <c r="G66" s="10">
        <f>NRG_EHG_E!G66+NRG_CM_E!G66+NRG_OIL_NG_E!G66+NRG_PF_E!G66+NRG_CO_E!G66+NRG_BKBPB_E!G66+NRG_GW_E!G66+NRG_BF_E!G66+NRG_PR_E!G66+NRG_NI_E!G66+NRG_CL_E!G66+NRG_LNG_E!G66+NRG_BIOG_E!G66+NRG_GTL_E!G66+NRG_CPP_E!G66+NRG_NSP_E!G66</f>
        <v>0</v>
      </c>
      <c r="H66" s="10">
        <f>NRG_EHG_E!H66+NRG_CM_E!H66+NRG_OIL_NG_E!H66+NRG_PF_E!H66+NRG_CO_E!H66+NRG_BKBPB_E!H66+NRG_GW_E!H66+NRG_BF_E!H66+NRG_PR_E!H66+NRG_NI_E!H66+NRG_CL_E!H66+NRG_LNG_E!H66+NRG_BIOG_E!H66+NRG_GTL_E!H66+NRG_CPP_E!H66+NRG_NSP_E!H66</f>
        <v>0</v>
      </c>
      <c r="I66" s="10">
        <f>NRG_EHG_E!I66+NRG_CM_E!I66+NRG_OIL_NG_E!I66+NRG_PF_E!I66+NRG_CO_E!I66+NRG_BKBPB_E!I66+NRG_GW_E!I66+NRG_BF_E!I66+NRG_PR_E!I66+NRG_NI_E!I66+NRG_CL_E!I66+NRG_LNG_E!I66+NRG_BIOG_E!I66+NRG_GTL_E!I66+NRG_CPP_E!I66+NRG_NSP_E!I66</f>
        <v>0</v>
      </c>
      <c r="J66" s="10">
        <f>NRG_EHG_E!J66+NRG_CM_E!J66+NRG_OIL_NG_E!J66+NRG_PF_E!J66+NRG_CO_E!J66+NRG_BKBPB_E!J66+NRG_GW_E!J66+NRG_BF_E!J66+NRG_PR_E!J66+NRG_NI_E!J66+NRG_CL_E!J66+NRG_LNG_E!J66+NRG_BIOG_E!J66+NRG_GTL_E!J66+NRG_CPP_E!J66+NRG_NSP_E!J66</f>
        <v>0</v>
      </c>
      <c r="K66" s="10">
        <f>NRG_EHG_E!K66+NRG_CM_E!K66+NRG_OIL_NG_E!K66+NRG_PF_E!K66+NRG_CO_E!K66+NRG_BKBPB_E!K66+NRG_GW_E!K66+NRG_BF_E!K66+NRG_PR_E!K66+NRG_NI_E!K66+NRG_CL_E!K66+NRG_LNG_E!K66+NRG_BIOG_E!K66+NRG_GTL_E!K66+NRG_CPP_E!K66+NRG_NSP_E!K66</f>
        <v>0</v>
      </c>
      <c r="L66" s="10">
        <f>NRG_EHG_E!L66+NRG_CM_E!L66+NRG_OIL_NG_E!L66+NRG_PF_E!L66+NRG_CO_E!L66+NRG_BKBPB_E!L66+NRG_GW_E!L66+NRG_BF_E!L66+NRG_PR_E!L66+NRG_NI_E!L66+NRG_CL_E!L66+NRG_LNG_E!L66+NRG_BIOG_E!L66+NRG_GTL_E!L66+NRG_CPP_E!L66+NRG_NSP_E!L66</f>
        <v>0</v>
      </c>
      <c r="M66" s="10">
        <f>NRG_EHG_E!M66+NRG_CM_E!M66+NRG_OIL_NG_E!M66+NRG_PF_E!M66+NRG_CO_E!M66+NRG_BKBPB_E!M66+NRG_GW_E!M66+NRG_BF_E!M66+NRG_PR_E!M66+NRG_NI_E!M66+NRG_CL_E!M66+NRG_LNG_E!M66+NRG_BIOG_E!M66+NRG_GTL_E!M66+NRG_CPP_E!M66+NRG_NSP_E!M66</f>
        <v>0</v>
      </c>
      <c r="N66" s="10">
        <f>NRG_EHG_E!N66+NRG_CM_E!N66+NRG_OIL_NG_E!N66+NRG_PF_E!N66+NRG_CO_E!N66+NRG_BKBPB_E!N66+NRG_GW_E!N66+NRG_BF_E!N66+NRG_PR_E!N66+NRG_NI_E!N66+NRG_CL_E!N66+NRG_LNG_E!N66+NRG_BIOG_E!N66+NRG_GTL_E!N66+NRG_CPP_E!N66+NRG_NSP_E!N66</f>
        <v>0</v>
      </c>
      <c r="O66" s="10">
        <f>NRG_EHG_E!O66+NRG_CM_E!O66+NRG_OIL_NG_E!O66+NRG_PF_E!O66+NRG_CO_E!O66+NRG_BKBPB_E!O66+NRG_GW_E!O66+NRG_BF_E!O66+NRG_PR_E!O66+NRG_NI_E!O66+NRG_CL_E!O66+NRG_LNG_E!O66+NRG_BIOG_E!O66+NRG_GTL_E!O66+NRG_CPP_E!O66+NRG_NSP_E!O66</f>
        <v>0</v>
      </c>
      <c r="P66" s="10">
        <f>NRG_EHG_E!P66+NRG_CM_E!P66+NRG_OIL_NG_E!P66+NRG_PF_E!P66+NRG_CO_E!P66+NRG_BKBPB_E!P66+NRG_GW_E!P66+NRG_BF_E!P66+NRG_PR_E!P66+NRG_NI_E!P66+NRG_CL_E!P66+NRG_LNG_E!P66+NRG_BIOG_E!P66+NRG_GTL_E!P66+NRG_CPP_E!P66+NRG_NSP_E!P66</f>
        <v>0</v>
      </c>
      <c r="Q66" s="10">
        <f>NRG_EHG_E!Q66+NRG_CM_E!Q66+NRG_OIL_NG_E!Q66+NRG_PF_E!Q66+NRG_CO_E!Q66+NRG_BKBPB_E!Q66+NRG_GW_E!Q66+NRG_BF_E!Q66+NRG_PR_E!Q66+NRG_NI_E!Q66+NRG_CL_E!Q66+NRG_LNG_E!Q66+NRG_BIOG_E!Q66+NRG_GTL_E!Q66+NRG_CPP_E!Q66+NRG_NSP_E!Q66</f>
        <v>0</v>
      </c>
      <c r="R66" s="10">
        <f>NRG_EHG_E!R66+NRG_CM_E!R66+NRG_OIL_NG_E!R66+NRG_PF_E!R66+NRG_CO_E!R66+NRG_BKBPB_E!R66+NRG_GW_E!R66+NRG_BF_E!R66+NRG_PR_E!R66+NRG_NI_E!R66+NRG_CL_E!R66+NRG_LNG_E!R66+NRG_BIOG_E!R66+NRG_GTL_E!R66+NRG_CPP_E!R66+NRG_NSP_E!R66</f>
        <v>0</v>
      </c>
      <c r="S66" s="10">
        <f>NRG_EHG_E!S66+NRG_CM_E!S66+NRG_OIL_NG_E!S66+NRG_PF_E!S66+NRG_CO_E!S66+NRG_BKBPB_E!S66+NRG_GW_E!S66+NRG_BF_E!S66+NRG_PR_E!S66+NRG_NI_E!S66+NRG_CL_E!S66+NRG_LNG_E!S66+NRG_BIOG_E!S66+NRG_GTL_E!S66+NRG_CPP_E!S66+NRG_NSP_E!S66</f>
        <v>0</v>
      </c>
      <c r="T66" s="10">
        <f>NRG_EHG_E!T66+NRG_CM_E!T66+NRG_OIL_NG_E!T66+NRG_PF_E!T66+NRG_CO_E!T66+NRG_BKBPB_E!T66+NRG_GW_E!T66+NRG_BF_E!T66+NRG_PR_E!T66+NRG_NI_E!T66+NRG_CL_E!T66+NRG_LNG_E!T66+NRG_BIOG_E!T66+NRG_GTL_E!T66+NRG_CPP_E!T66+NRG_NSP_E!T66</f>
        <v>0</v>
      </c>
      <c r="U66" s="10">
        <f>NRG_EHG_E!U66+NRG_CM_E!U66+NRG_OIL_NG_E!U66+NRG_PF_E!U66+NRG_CO_E!U66+NRG_BKBPB_E!U66+NRG_GW_E!U66+NRG_BF_E!U66+NRG_PR_E!U66+NRG_NI_E!U66+NRG_CL_E!U66+NRG_LNG_E!U66+NRG_BIOG_E!U66+NRG_GTL_E!U66+NRG_CPP_E!U66+NRG_NSP_E!U66</f>
        <v>0</v>
      </c>
      <c r="V66" s="10">
        <f>NRG_EHG_E!V66+NRG_CM_E!V66+NRG_OIL_NG_E!V66+NRG_PF_E!V66+NRG_CO_E!V66+NRG_BKBPB_E!V66+NRG_GW_E!V66+NRG_BF_E!V66+NRG_PR_E!V66+NRG_NI_E!V66+NRG_CL_E!V66+NRG_LNG_E!V66+NRG_BIOG_E!V66+NRG_GTL_E!V66+NRG_CPP_E!V66+NRG_NSP_E!V66</f>
        <v>0</v>
      </c>
      <c r="W66" s="10">
        <f>NRG_EHG_E!W66+NRG_CM_E!W66+NRG_OIL_NG_E!W66+NRG_PF_E!W66+NRG_CO_E!W66+NRG_BKBPB_E!W66+NRG_GW_E!W66+NRG_BF_E!W66+NRG_PR_E!W66+NRG_NI_E!W66+NRG_CL_E!W66+NRG_LNG_E!W66+NRG_BIOG_E!W66+NRG_GTL_E!W66+NRG_CPP_E!W66+NRG_NSP_E!W66</f>
        <v>0</v>
      </c>
      <c r="X66" s="10">
        <f>NRG_EHG_E!X66+NRG_CM_E!X66+NRG_OIL_NG_E!X66+NRG_PF_E!X66+NRG_CO_E!X66+NRG_BKBPB_E!X66+NRG_GW_E!X66+NRG_BF_E!X66+NRG_PR_E!X66+NRG_NI_E!X66+NRG_CL_E!X66+NRG_LNG_E!X66+NRG_BIOG_E!X66+NRG_GTL_E!X66+NRG_CPP_E!X66+NRG_NSP_E!X66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NRG_EHG_E!C67+NRG_CM_E!C67+NRG_OIL_NG_E!C67+NRG_PF_E!C67+NRG_CO_E!C67+NRG_BKBPB_E!C67+NRG_GW_E!C67+NRG_BF_E!C67+NRG_PR_E!C67+NRG_NI_E!C67+NRG_CL_E!C67+NRG_LNG_E!C67+NRG_BIOG_E!C67+NRG_GTL_E!C67+NRG_CPP_E!C67+NRG_NSP_E!C67</f>
        <v>0</v>
      </c>
      <c r="D67" s="10">
        <f>NRG_EHG_E!D67+NRG_CM_E!D67+NRG_OIL_NG_E!D67+NRG_PF_E!D67+NRG_CO_E!D67+NRG_BKBPB_E!D67+NRG_GW_E!D67+NRG_BF_E!D67+NRG_PR_E!D67+NRG_NI_E!D67+NRG_CL_E!D67+NRG_LNG_E!D67+NRG_BIOG_E!D67+NRG_GTL_E!D67+NRG_CPP_E!D67+NRG_NSP_E!D67</f>
        <v>0</v>
      </c>
      <c r="E67" s="10">
        <f>NRG_EHG_E!E67+NRG_CM_E!E67+NRG_OIL_NG_E!E67+NRG_PF_E!E67+NRG_CO_E!E67+NRG_BKBPB_E!E67+NRG_GW_E!E67+NRG_BF_E!E67+NRG_PR_E!E67+NRG_NI_E!E67+NRG_CL_E!E67+NRG_LNG_E!E67+NRG_BIOG_E!E67+NRG_GTL_E!E67+NRG_CPP_E!E67+NRG_NSP_E!E67</f>
        <v>0</v>
      </c>
      <c r="F67" s="10">
        <f>NRG_EHG_E!F67+NRG_CM_E!F67+NRG_OIL_NG_E!F67+NRG_PF_E!F67+NRG_CO_E!F67+NRG_BKBPB_E!F67+NRG_GW_E!F67+NRG_BF_E!F67+NRG_PR_E!F67+NRG_NI_E!F67+NRG_CL_E!F67+NRG_LNG_E!F67+NRG_BIOG_E!F67+NRG_GTL_E!F67+NRG_CPP_E!F67+NRG_NSP_E!F67</f>
        <v>0</v>
      </c>
      <c r="G67" s="10">
        <f>NRG_EHG_E!G67+NRG_CM_E!G67+NRG_OIL_NG_E!G67+NRG_PF_E!G67+NRG_CO_E!G67+NRG_BKBPB_E!G67+NRG_GW_E!G67+NRG_BF_E!G67+NRG_PR_E!G67+NRG_NI_E!G67+NRG_CL_E!G67+NRG_LNG_E!G67+NRG_BIOG_E!G67+NRG_GTL_E!G67+NRG_CPP_E!G67+NRG_NSP_E!G67</f>
        <v>0</v>
      </c>
      <c r="H67" s="10">
        <f>NRG_EHG_E!H67+NRG_CM_E!H67+NRG_OIL_NG_E!H67+NRG_PF_E!H67+NRG_CO_E!H67+NRG_BKBPB_E!H67+NRG_GW_E!H67+NRG_BF_E!H67+NRG_PR_E!H67+NRG_NI_E!H67+NRG_CL_E!H67+NRG_LNG_E!H67+NRG_BIOG_E!H67+NRG_GTL_E!H67+NRG_CPP_E!H67+NRG_NSP_E!H67</f>
        <v>0</v>
      </c>
      <c r="I67" s="10">
        <f>NRG_EHG_E!I67+NRG_CM_E!I67+NRG_OIL_NG_E!I67+NRG_PF_E!I67+NRG_CO_E!I67+NRG_BKBPB_E!I67+NRG_GW_E!I67+NRG_BF_E!I67+NRG_PR_E!I67+NRG_NI_E!I67+NRG_CL_E!I67+NRG_LNG_E!I67+NRG_BIOG_E!I67+NRG_GTL_E!I67+NRG_CPP_E!I67+NRG_NSP_E!I67</f>
        <v>0</v>
      </c>
      <c r="J67" s="10">
        <f>NRG_EHG_E!J67+NRG_CM_E!J67+NRG_OIL_NG_E!J67+NRG_PF_E!J67+NRG_CO_E!J67+NRG_BKBPB_E!J67+NRG_GW_E!J67+NRG_BF_E!J67+NRG_PR_E!J67+NRG_NI_E!J67+NRG_CL_E!J67+NRG_LNG_E!J67+NRG_BIOG_E!J67+NRG_GTL_E!J67+NRG_CPP_E!J67+NRG_NSP_E!J67</f>
        <v>0</v>
      </c>
      <c r="K67" s="10">
        <f>NRG_EHG_E!K67+NRG_CM_E!K67+NRG_OIL_NG_E!K67+NRG_PF_E!K67+NRG_CO_E!K67+NRG_BKBPB_E!K67+NRG_GW_E!K67+NRG_BF_E!K67+NRG_PR_E!K67+NRG_NI_E!K67+NRG_CL_E!K67+NRG_LNG_E!K67+NRG_BIOG_E!K67+NRG_GTL_E!K67+NRG_CPP_E!K67+NRG_NSP_E!K67</f>
        <v>0</v>
      </c>
      <c r="L67" s="10">
        <f>NRG_EHG_E!L67+NRG_CM_E!L67+NRG_OIL_NG_E!L67+NRG_PF_E!L67+NRG_CO_E!L67+NRG_BKBPB_E!L67+NRG_GW_E!L67+NRG_BF_E!L67+NRG_PR_E!L67+NRG_NI_E!L67+NRG_CL_E!L67+NRG_LNG_E!L67+NRG_BIOG_E!L67+NRG_GTL_E!L67+NRG_CPP_E!L67+NRG_NSP_E!L67</f>
        <v>0</v>
      </c>
      <c r="M67" s="10">
        <f>NRG_EHG_E!M67+NRG_CM_E!M67+NRG_OIL_NG_E!M67+NRG_PF_E!M67+NRG_CO_E!M67+NRG_BKBPB_E!M67+NRG_GW_E!M67+NRG_BF_E!M67+NRG_PR_E!M67+NRG_NI_E!M67+NRG_CL_E!M67+NRG_LNG_E!M67+NRG_BIOG_E!M67+NRG_GTL_E!M67+NRG_CPP_E!M67+NRG_NSP_E!M67</f>
        <v>0</v>
      </c>
      <c r="N67" s="10">
        <f>NRG_EHG_E!N67+NRG_CM_E!N67+NRG_OIL_NG_E!N67+NRG_PF_E!N67+NRG_CO_E!N67+NRG_BKBPB_E!N67+NRG_GW_E!N67+NRG_BF_E!N67+NRG_PR_E!N67+NRG_NI_E!N67+NRG_CL_E!N67+NRG_LNG_E!N67+NRG_BIOG_E!N67+NRG_GTL_E!N67+NRG_CPP_E!N67+NRG_NSP_E!N67</f>
        <v>0</v>
      </c>
      <c r="O67" s="10">
        <f>NRG_EHG_E!O67+NRG_CM_E!O67+NRG_OIL_NG_E!O67+NRG_PF_E!O67+NRG_CO_E!O67+NRG_BKBPB_E!O67+NRG_GW_E!O67+NRG_BF_E!O67+NRG_PR_E!O67+NRG_NI_E!O67+NRG_CL_E!O67+NRG_LNG_E!O67+NRG_BIOG_E!O67+NRG_GTL_E!O67+NRG_CPP_E!O67+NRG_NSP_E!O67</f>
        <v>0</v>
      </c>
      <c r="P67" s="10">
        <f>NRG_EHG_E!P67+NRG_CM_E!P67+NRG_OIL_NG_E!P67+NRG_PF_E!P67+NRG_CO_E!P67+NRG_BKBPB_E!P67+NRG_GW_E!P67+NRG_BF_E!P67+NRG_PR_E!P67+NRG_NI_E!P67+NRG_CL_E!P67+NRG_LNG_E!P67+NRG_BIOG_E!P67+NRG_GTL_E!P67+NRG_CPP_E!P67+NRG_NSP_E!P67</f>
        <v>0</v>
      </c>
      <c r="Q67" s="10">
        <f>NRG_EHG_E!Q67+NRG_CM_E!Q67+NRG_OIL_NG_E!Q67+NRG_PF_E!Q67+NRG_CO_E!Q67+NRG_BKBPB_E!Q67+NRG_GW_E!Q67+NRG_BF_E!Q67+NRG_PR_E!Q67+NRG_NI_E!Q67+NRG_CL_E!Q67+NRG_LNG_E!Q67+NRG_BIOG_E!Q67+NRG_GTL_E!Q67+NRG_CPP_E!Q67+NRG_NSP_E!Q67</f>
        <v>0</v>
      </c>
      <c r="R67" s="10">
        <f>NRG_EHG_E!R67+NRG_CM_E!R67+NRG_OIL_NG_E!R67+NRG_PF_E!R67+NRG_CO_E!R67+NRG_BKBPB_E!R67+NRG_GW_E!R67+NRG_BF_E!R67+NRG_PR_E!R67+NRG_NI_E!R67+NRG_CL_E!R67+NRG_LNG_E!R67+NRG_BIOG_E!R67+NRG_GTL_E!R67+NRG_CPP_E!R67+NRG_NSP_E!R67</f>
        <v>0</v>
      </c>
      <c r="S67" s="10">
        <f>NRG_EHG_E!S67+NRG_CM_E!S67+NRG_OIL_NG_E!S67+NRG_PF_E!S67+NRG_CO_E!S67+NRG_BKBPB_E!S67+NRG_GW_E!S67+NRG_BF_E!S67+NRG_PR_E!S67+NRG_NI_E!S67+NRG_CL_E!S67+NRG_LNG_E!S67+NRG_BIOG_E!S67+NRG_GTL_E!S67+NRG_CPP_E!S67+NRG_NSP_E!S67</f>
        <v>0</v>
      </c>
      <c r="T67" s="10">
        <f>NRG_EHG_E!T67+NRG_CM_E!T67+NRG_OIL_NG_E!T67+NRG_PF_E!T67+NRG_CO_E!T67+NRG_BKBPB_E!T67+NRG_GW_E!T67+NRG_BF_E!T67+NRG_PR_E!T67+NRG_NI_E!T67+NRG_CL_E!T67+NRG_LNG_E!T67+NRG_BIOG_E!T67+NRG_GTL_E!T67+NRG_CPP_E!T67+NRG_NSP_E!T67</f>
        <v>0</v>
      </c>
      <c r="U67" s="10">
        <f>NRG_EHG_E!U67+NRG_CM_E!U67+NRG_OIL_NG_E!U67+NRG_PF_E!U67+NRG_CO_E!U67+NRG_BKBPB_E!U67+NRG_GW_E!U67+NRG_BF_E!U67+NRG_PR_E!U67+NRG_NI_E!U67+NRG_CL_E!U67+NRG_LNG_E!U67+NRG_BIOG_E!U67+NRG_GTL_E!U67+NRG_CPP_E!U67+NRG_NSP_E!U67</f>
        <v>0</v>
      </c>
      <c r="V67" s="10">
        <f>NRG_EHG_E!V67+NRG_CM_E!V67+NRG_OIL_NG_E!V67+NRG_PF_E!V67+NRG_CO_E!V67+NRG_BKBPB_E!V67+NRG_GW_E!V67+NRG_BF_E!V67+NRG_PR_E!V67+NRG_NI_E!V67+NRG_CL_E!V67+NRG_LNG_E!V67+NRG_BIOG_E!V67+NRG_GTL_E!V67+NRG_CPP_E!V67+NRG_NSP_E!V67</f>
        <v>0</v>
      </c>
      <c r="W67" s="10">
        <f>NRG_EHG_E!W67+NRG_CM_E!W67+NRG_OIL_NG_E!W67+NRG_PF_E!W67+NRG_CO_E!W67+NRG_BKBPB_E!W67+NRG_GW_E!W67+NRG_BF_E!W67+NRG_PR_E!W67+NRG_NI_E!W67+NRG_CL_E!W67+NRG_LNG_E!W67+NRG_BIOG_E!W67+NRG_GTL_E!W67+NRG_CPP_E!W67+NRG_NSP_E!W67</f>
        <v>0</v>
      </c>
      <c r="X67" s="10">
        <f>NRG_EHG_E!X67+NRG_CM_E!X67+NRG_OIL_NG_E!X67+NRG_PF_E!X67+NRG_CO_E!X67+NRG_BKBPB_E!X67+NRG_GW_E!X67+NRG_BF_E!X67+NRG_PR_E!X67+NRG_NI_E!X67+NRG_CL_E!X67+NRG_LNG_E!X67+NRG_BIOG_E!X67+NRG_GTL_E!X67+NRG_CPP_E!X67+NRG_NSP_E!X67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NRG_EHG_E!C68+NRG_CM_E!C68+NRG_OIL_NG_E!C68+NRG_PF_E!C68+NRG_CO_E!C68+NRG_BKBPB_E!C68+NRG_GW_E!C68+NRG_BF_E!C68+NRG_PR_E!C68+NRG_NI_E!C68+NRG_CL_E!C68+NRG_LNG_E!C68+NRG_BIOG_E!C68+NRG_GTL_E!C68+NRG_CPP_E!C68+NRG_NSP_E!C68</f>
        <v>0</v>
      </c>
      <c r="D68" s="10">
        <f>NRG_EHG_E!D68+NRG_CM_E!D68+NRG_OIL_NG_E!D68+NRG_PF_E!D68+NRG_CO_E!D68+NRG_BKBPB_E!D68+NRG_GW_E!D68+NRG_BF_E!D68+NRG_PR_E!D68+NRG_NI_E!D68+NRG_CL_E!D68+NRG_LNG_E!D68+NRG_BIOG_E!D68+NRG_GTL_E!D68+NRG_CPP_E!D68+NRG_NSP_E!D68</f>
        <v>0</v>
      </c>
      <c r="E68" s="10">
        <f>NRG_EHG_E!E68+NRG_CM_E!E68+NRG_OIL_NG_E!E68+NRG_PF_E!E68+NRG_CO_E!E68+NRG_BKBPB_E!E68+NRG_GW_E!E68+NRG_BF_E!E68+NRG_PR_E!E68+NRG_NI_E!E68+NRG_CL_E!E68+NRG_LNG_E!E68+NRG_BIOG_E!E68+NRG_GTL_E!E68+NRG_CPP_E!E68+NRG_NSP_E!E68</f>
        <v>0</v>
      </c>
      <c r="F68" s="10">
        <f>NRG_EHG_E!F68+NRG_CM_E!F68+NRG_OIL_NG_E!F68+NRG_PF_E!F68+NRG_CO_E!F68+NRG_BKBPB_E!F68+NRG_GW_E!F68+NRG_BF_E!F68+NRG_PR_E!F68+NRG_NI_E!F68+NRG_CL_E!F68+NRG_LNG_E!F68+NRG_BIOG_E!F68+NRG_GTL_E!F68+NRG_CPP_E!F68+NRG_NSP_E!F68</f>
        <v>0</v>
      </c>
      <c r="G68" s="10">
        <f>NRG_EHG_E!G68+NRG_CM_E!G68+NRG_OIL_NG_E!G68+NRG_PF_E!G68+NRG_CO_E!G68+NRG_BKBPB_E!G68+NRG_GW_E!G68+NRG_BF_E!G68+NRG_PR_E!G68+NRG_NI_E!G68+NRG_CL_E!G68+NRG_LNG_E!G68+NRG_BIOG_E!G68+NRG_GTL_E!G68+NRG_CPP_E!G68+NRG_NSP_E!G68</f>
        <v>0</v>
      </c>
      <c r="H68" s="10">
        <f>NRG_EHG_E!H68+NRG_CM_E!H68+NRG_OIL_NG_E!H68+NRG_PF_E!H68+NRG_CO_E!H68+NRG_BKBPB_E!H68+NRG_GW_E!H68+NRG_BF_E!H68+NRG_PR_E!H68+NRG_NI_E!H68+NRG_CL_E!H68+NRG_LNG_E!H68+NRG_BIOG_E!H68+NRG_GTL_E!H68+NRG_CPP_E!H68+NRG_NSP_E!H68</f>
        <v>0</v>
      </c>
      <c r="I68" s="10">
        <f>NRG_EHG_E!I68+NRG_CM_E!I68+NRG_OIL_NG_E!I68+NRG_PF_E!I68+NRG_CO_E!I68+NRG_BKBPB_E!I68+NRG_GW_E!I68+NRG_BF_E!I68+NRG_PR_E!I68+NRG_NI_E!I68+NRG_CL_E!I68+NRG_LNG_E!I68+NRG_BIOG_E!I68+NRG_GTL_E!I68+NRG_CPP_E!I68+NRG_NSP_E!I68</f>
        <v>0</v>
      </c>
      <c r="J68" s="10">
        <f>NRG_EHG_E!J68+NRG_CM_E!J68+NRG_OIL_NG_E!J68+NRG_PF_E!J68+NRG_CO_E!J68+NRG_BKBPB_E!J68+NRG_GW_E!J68+NRG_BF_E!J68+NRG_PR_E!J68+NRG_NI_E!J68+NRG_CL_E!J68+NRG_LNG_E!J68+NRG_BIOG_E!J68+NRG_GTL_E!J68+NRG_CPP_E!J68+NRG_NSP_E!J68</f>
        <v>0</v>
      </c>
      <c r="K68" s="10">
        <f>NRG_EHG_E!K68+NRG_CM_E!K68+NRG_OIL_NG_E!K68+NRG_PF_E!K68+NRG_CO_E!K68+NRG_BKBPB_E!K68+NRG_GW_E!K68+NRG_BF_E!K68+NRG_PR_E!K68+NRG_NI_E!K68+NRG_CL_E!K68+NRG_LNG_E!K68+NRG_BIOG_E!K68+NRG_GTL_E!K68+NRG_CPP_E!K68+NRG_NSP_E!K68</f>
        <v>0</v>
      </c>
      <c r="L68" s="10">
        <f>NRG_EHG_E!L68+NRG_CM_E!L68+NRG_OIL_NG_E!L68+NRG_PF_E!L68+NRG_CO_E!L68+NRG_BKBPB_E!L68+NRG_GW_E!L68+NRG_BF_E!L68+NRG_PR_E!L68+NRG_NI_E!L68+NRG_CL_E!L68+NRG_LNG_E!L68+NRG_BIOG_E!L68+NRG_GTL_E!L68+NRG_CPP_E!L68+NRG_NSP_E!L68</f>
        <v>0</v>
      </c>
      <c r="M68" s="10">
        <f>NRG_EHG_E!M68+NRG_CM_E!M68+NRG_OIL_NG_E!M68+NRG_PF_E!M68+NRG_CO_E!M68+NRG_BKBPB_E!M68+NRG_GW_E!M68+NRG_BF_E!M68+NRG_PR_E!M68+NRG_NI_E!M68+NRG_CL_E!M68+NRG_LNG_E!M68+NRG_BIOG_E!M68+NRG_GTL_E!M68+NRG_CPP_E!M68+NRG_NSP_E!M68</f>
        <v>0</v>
      </c>
      <c r="N68" s="10">
        <f>NRG_EHG_E!N68+NRG_CM_E!N68+NRG_OIL_NG_E!N68+NRG_PF_E!N68+NRG_CO_E!N68+NRG_BKBPB_E!N68+NRG_GW_E!N68+NRG_BF_E!N68+NRG_PR_E!N68+NRG_NI_E!N68+NRG_CL_E!N68+NRG_LNG_E!N68+NRG_BIOG_E!N68+NRG_GTL_E!N68+NRG_CPP_E!N68+NRG_NSP_E!N68</f>
        <v>0</v>
      </c>
      <c r="O68" s="10">
        <f>NRG_EHG_E!O68+NRG_CM_E!O68+NRG_OIL_NG_E!O68+NRG_PF_E!O68+NRG_CO_E!O68+NRG_BKBPB_E!O68+NRG_GW_E!O68+NRG_BF_E!O68+NRG_PR_E!O68+NRG_NI_E!O68+NRG_CL_E!O68+NRG_LNG_E!O68+NRG_BIOG_E!O68+NRG_GTL_E!O68+NRG_CPP_E!O68+NRG_NSP_E!O68</f>
        <v>0</v>
      </c>
      <c r="P68" s="10">
        <f>NRG_EHG_E!P68+NRG_CM_E!P68+NRG_OIL_NG_E!P68+NRG_PF_E!P68+NRG_CO_E!P68+NRG_BKBPB_E!P68+NRG_GW_E!P68+NRG_BF_E!P68+NRG_PR_E!P68+NRG_NI_E!P68+NRG_CL_E!P68+NRG_LNG_E!P68+NRG_BIOG_E!P68+NRG_GTL_E!P68+NRG_CPP_E!P68+NRG_NSP_E!P68</f>
        <v>0</v>
      </c>
      <c r="Q68" s="10">
        <f>NRG_EHG_E!Q68+NRG_CM_E!Q68+NRG_OIL_NG_E!Q68+NRG_PF_E!Q68+NRG_CO_E!Q68+NRG_BKBPB_E!Q68+NRG_GW_E!Q68+NRG_BF_E!Q68+NRG_PR_E!Q68+NRG_NI_E!Q68+NRG_CL_E!Q68+NRG_LNG_E!Q68+NRG_BIOG_E!Q68+NRG_GTL_E!Q68+NRG_CPP_E!Q68+NRG_NSP_E!Q68</f>
        <v>0</v>
      </c>
      <c r="R68" s="10">
        <f>NRG_EHG_E!R68+NRG_CM_E!R68+NRG_OIL_NG_E!R68+NRG_PF_E!R68+NRG_CO_E!R68+NRG_BKBPB_E!R68+NRG_GW_E!R68+NRG_BF_E!R68+NRG_PR_E!R68+NRG_NI_E!R68+NRG_CL_E!R68+NRG_LNG_E!R68+NRG_BIOG_E!R68+NRG_GTL_E!R68+NRG_CPP_E!R68+NRG_NSP_E!R68</f>
        <v>0</v>
      </c>
      <c r="S68" s="10">
        <f>NRG_EHG_E!S68+NRG_CM_E!S68+NRG_OIL_NG_E!S68+NRG_PF_E!S68+NRG_CO_E!S68+NRG_BKBPB_E!S68+NRG_GW_E!S68+NRG_BF_E!S68+NRG_PR_E!S68+NRG_NI_E!S68+NRG_CL_E!S68+NRG_LNG_E!S68+NRG_BIOG_E!S68+NRG_GTL_E!S68+NRG_CPP_E!S68+NRG_NSP_E!S68</f>
        <v>0</v>
      </c>
      <c r="T68" s="10">
        <f>NRG_EHG_E!T68+NRG_CM_E!T68+NRG_OIL_NG_E!T68+NRG_PF_E!T68+NRG_CO_E!T68+NRG_BKBPB_E!T68+NRG_GW_E!T68+NRG_BF_E!T68+NRG_PR_E!T68+NRG_NI_E!T68+NRG_CL_E!T68+NRG_LNG_E!T68+NRG_BIOG_E!T68+NRG_GTL_E!T68+NRG_CPP_E!T68+NRG_NSP_E!T68</f>
        <v>0</v>
      </c>
      <c r="U68" s="10">
        <f>NRG_EHG_E!U68+NRG_CM_E!U68+NRG_OIL_NG_E!U68+NRG_PF_E!U68+NRG_CO_E!U68+NRG_BKBPB_E!U68+NRG_GW_E!U68+NRG_BF_E!U68+NRG_PR_E!U68+NRG_NI_E!U68+NRG_CL_E!U68+NRG_LNG_E!U68+NRG_BIOG_E!U68+NRG_GTL_E!U68+NRG_CPP_E!U68+NRG_NSP_E!U68</f>
        <v>0</v>
      </c>
      <c r="V68" s="10">
        <f>NRG_EHG_E!V68+NRG_CM_E!V68+NRG_OIL_NG_E!V68+NRG_PF_E!V68+NRG_CO_E!V68+NRG_BKBPB_E!V68+NRG_GW_E!V68+NRG_BF_E!V68+NRG_PR_E!V68+NRG_NI_E!V68+NRG_CL_E!V68+NRG_LNG_E!V68+NRG_BIOG_E!V68+NRG_GTL_E!V68+NRG_CPP_E!V68+NRG_NSP_E!V68</f>
        <v>0</v>
      </c>
      <c r="W68" s="10">
        <f>NRG_EHG_E!W68+NRG_CM_E!W68+NRG_OIL_NG_E!W68+NRG_PF_E!W68+NRG_CO_E!W68+NRG_BKBPB_E!W68+NRG_GW_E!W68+NRG_BF_E!W68+NRG_PR_E!W68+NRG_NI_E!W68+NRG_CL_E!W68+NRG_LNG_E!W68+NRG_BIOG_E!W68+NRG_GTL_E!W68+NRG_CPP_E!W68+NRG_NSP_E!W68</f>
        <v>0</v>
      </c>
      <c r="X68" s="10">
        <f>NRG_EHG_E!X68+NRG_CM_E!X68+NRG_OIL_NG_E!X68+NRG_PF_E!X68+NRG_CO_E!X68+NRG_BKBPB_E!X68+NRG_GW_E!X68+NRG_BF_E!X68+NRG_PR_E!X68+NRG_NI_E!X68+NRG_CL_E!X68+NRG_LNG_E!X68+NRG_BIOG_E!X68+NRG_GTL_E!X68+NRG_CPP_E!X68+NRG_NSP_E!X68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NRG_EHG_E!C69+NRG_CM_E!C69+NRG_OIL_NG_E!C69+NRG_PF_E!C69+NRG_CO_E!C69+NRG_BKBPB_E!C69+NRG_GW_E!C69+NRG_BF_E!C69+NRG_PR_E!C69+NRG_NI_E!C69+NRG_CL_E!C69+NRG_LNG_E!C69+NRG_BIOG_E!C69+NRG_GTL_E!C69+NRG_CPP_E!C69+NRG_NSP_E!C69</f>
        <v>0</v>
      </c>
      <c r="D69" s="10">
        <f>NRG_EHG_E!D69+NRG_CM_E!D69+NRG_OIL_NG_E!D69+NRG_PF_E!D69+NRG_CO_E!D69+NRG_BKBPB_E!D69+NRG_GW_E!D69+NRG_BF_E!D69+NRG_PR_E!D69+NRG_NI_E!D69+NRG_CL_E!D69+NRG_LNG_E!D69+NRG_BIOG_E!D69+NRG_GTL_E!D69+NRG_CPP_E!D69+NRG_NSP_E!D69</f>
        <v>0</v>
      </c>
      <c r="E69" s="10">
        <f>NRG_EHG_E!E69+NRG_CM_E!E69+NRG_OIL_NG_E!E69+NRG_PF_E!E69+NRG_CO_E!E69+NRG_BKBPB_E!E69+NRG_GW_E!E69+NRG_BF_E!E69+NRG_PR_E!E69+NRG_NI_E!E69+NRG_CL_E!E69+NRG_LNG_E!E69+NRG_BIOG_E!E69+NRG_GTL_E!E69+NRG_CPP_E!E69+NRG_NSP_E!E69</f>
        <v>0</v>
      </c>
      <c r="F69" s="10">
        <f>NRG_EHG_E!F69+NRG_CM_E!F69+NRG_OIL_NG_E!F69+NRG_PF_E!F69+NRG_CO_E!F69+NRG_BKBPB_E!F69+NRG_GW_E!F69+NRG_BF_E!F69+NRG_PR_E!F69+NRG_NI_E!F69+NRG_CL_E!F69+NRG_LNG_E!F69+NRG_BIOG_E!F69+NRG_GTL_E!F69+NRG_CPP_E!F69+NRG_NSP_E!F69</f>
        <v>0</v>
      </c>
      <c r="G69" s="10">
        <f>NRG_EHG_E!G69+NRG_CM_E!G69+NRG_OIL_NG_E!G69+NRG_PF_E!G69+NRG_CO_E!G69+NRG_BKBPB_E!G69+NRG_GW_E!G69+NRG_BF_E!G69+NRG_PR_E!G69+NRG_NI_E!G69+NRG_CL_E!G69+NRG_LNG_E!G69+NRG_BIOG_E!G69+NRG_GTL_E!G69+NRG_CPP_E!G69+NRG_NSP_E!G69</f>
        <v>0</v>
      </c>
      <c r="H69" s="10">
        <f>NRG_EHG_E!H69+NRG_CM_E!H69+NRG_OIL_NG_E!H69+NRG_PF_E!H69+NRG_CO_E!H69+NRG_BKBPB_E!H69+NRG_GW_E!H69+NRG_BF_E!H69+NRG_PR_E!H69+NRG_NI_E!H69+NRG_CL_E!H69+NRG_LNG_E!H69+NRG_BIOG_E!H69+NRG_GTL_E!H69+NRG_CPP_E!H69+NRG_NSP_E!H69</f>
        <v>0</v>
      </c>
      <c r="I69" s="10">
        <f>NRG_EHG_E!I69+NRG_CM_E!I69+NRG_OIL_NG_E!I69+NRG_PF_E!I69+NRG_CO_E!I69+NRG_BKBPB_E!I69+NRG_GW_E!I69+NRG_BF_E!I69+NRG_PR_E!I69+NRG_NI_E!I69+NRG_CL_E!I69+NRG_LNG_E!I69+NRG_BIOG_E!I69+NRG_GTL_E!I69+NRG_CPP_E!I69+NRG_NSP_E!I69</f>
        <v>0</v>
      </c>
      <c r="J69" s="10">
        <f>NRG_EHG_E!J69+NRG_CM_E!J69+NRG_OIL_NG_E!J69+NRG_PF_E!J69+NRG_CO_E!J69+NRG_BKBPB_E!J69+NRG_GW_E!J69+NRG_BF_E!J69+NRG_PR_E!J69+NRG_NI_E!J69+NRG_CL_E!J69+NRG_LNG_E!J69+NRG_BIOG_E!J69+NRG_GTL_E!J69+NRG_CPP_E!J69+NRG_NSP_E!J69</f>
        <v>0</v>
      </c>
      <c r="K69" s="10">
        <f>NRG_EHG_E!K69+NRG_CM_E!K69+NRG_OIL_NG_E!K69+NRG_PF_E!K69+NRG_CO_E!K69+NRG_BKBPB_E!K69+NRG_GW_E!K69+NRG_BF_E!K69+NRG_PR_E!K69+NRG_NI_E!K69+NRG_CL_E!K69+NRG_LNG_E!K69+NRG_BIOG_E!K69+NRG_GTL_E!K69+NRG_CPP_E!K69+NRG_NSP_E!K69</f>
        <v>0</v>
      </c>
      <c r="L69" s="10">
        <f>NRG_EHG_E!L69+NRG_CM_E!L69+NRG_OIL_NG_E!L69+NRG_PF_E!L69+NRG_CO_E!L69+NRG_BKBPB_E!L69+NRG_GW_E!L69+NRG_BF_E!L69+NRG_PR_E!L69+NRG_NI_E!L69+NRG_CL_E!L69+NRG_LNG_E!L69+NRG_BIOG_E!L69+NRG_GTL_E!L69+NRG_CPP_E!L69+NRG_NSP_E!L69</f>
        <v>0</v>
      </c>
      <c r="M69" s="10">
        <f>NRG_EHG_E!M69+NRG_CM_E!M69+NRG_OIL_NG_E!M69+NRG_PF_E!M69+NRG_CO_E!M69+NRG_BKBPB_E!M69+NRG_GW_E!M69+NRG_BF_E!M69+NRG_PR_E!M69+NRG_NI_E!M69+NRG_CL_E!M69+NRG_LNG_E!M69+NRG_BIOG_E!M69+NRG_GTL_E!M69+NRG_CPP_E!M69+NRG_NSP_E!M69</f>
        <v>0</v>
      </c>
      <c r="N69" s="10">
        <f>NRG_EHG_E!N69+NRG_CM_E!N69+NRG_OIL_NG_E!N69+NRG_PF_E!N69+NRG_CO_E!N69+NRG_BKBPB_E!N69+NRG_GW_E!N69+NRG_BF_E!N69+NRG_PR_E!N69+NRG_NI_E!N69+NRG_CL_E!N69+NRG_LNG_E!N69+NRG_BIOG_E!N69+NRG_GTL_E!N69+NRG_CPP_E!N69+NRG_NSP_E!N69</f>
        <v>0</v>
      </c>
      <c r="O69" s="10">
        <f>NRG_EHG_E!O69+NRG_CM_E!O69+NRG_OIL_NG_E!O69+NRG_PF_E!O69+NRG_CO_E!O69+NRG_BKBPB_E!O69+NRG_GW_E!O69+NRG_BF_E!O69+NRG_PR_E!O69+NRG_NI_E!O69+NRG_CL_E!O69+NRG_LNG_E!O69+NRG_BIOG_E!O69+NRG_GTL_E!O69+NRG_CPP_E!O69+NRG_NSP_E!O69</f>
        <v>0</v>
      </c>
      <c r="P69" s="10">
        <f>NRG_EHG_E!P69+NRG_CM_E!P69+NRG_OIL_NG_E!P69+NRG_PF_E!P69+NRG_CO_E!P69+NRG_BKBPB_E!P69+NRG_GW_E!P69+NRG_BF_E!P69+NRG_PR_E!P69+NRG_NI_E!P69+NRG_CL_E!P69+NRG_LNG_E!P69+NRG_BIOG_E!P69+NRG_GTL_E!P69+NRG_CPP_E!P69+NRG_NSP_E!P69</f>
        <v>0</v>
      </c>
      <c r="Q69" s="10">
        <f>NRG_EHG_E!Q69+NRG_CM_E!Q69+NRG_OIL_NG_E!Q69+NRG_PF_E!Q69+NRG_CO_E!Q69+NRG_BKBPB_E!Q69+NRG_GW_E!Q69+NRG_BF_E!Q69+NRG_PR_E!Q69+NRG_NI_E!Q69+NRG_CL_E!Q69+NRG_LNG_E!Q69+NRG_BIOG_E!Q69+NRG_GTL_E!Q69+NRG_CPP_E!Q69+NRG_NSP_E!Q69</f>
        <v>0</v>
      </c>
      <c r="R69" s="10">
        <f>NRG_EHG_E!R69+NRG_CM_E!R69+NRG_OIL_NG_E!R69+NRG_PF_E!R69+NRG_CO_E!R69+NRG_BKBPB_E!R69+NRG_GW_E!R69+NRG_BF_E!R69+NRG_PR_E!R69+NRG_NI_E!R69+NRG_CL_E!R69+NRG_LNG_E!R69+NRG_BIOG_E!R69+NRG_GTL_E!R69+NRG_CPP_E!R69+NRG_NSP_E!R69</f>
        <v>0</v>
      </c>
      <c r="S69" s="10">
        <f>NRG_EHG_E!S69+NRG_CM_E!S69+NRG_OIL_NG_E!S69+NRG_PF_E!S69+NRG_CO_E!S69+NRG_BKBPB_E!S69+NRG_GW_E!S69+NRG_BF_E!S69+NRG_PR_E!S69+NRG_NI_E!S69+NRG_CL_E!S69+NRG_LNG_E!S69+NRG_BIOG_E!S69+NRG_GTL_E!S69+NRG_CPP_E!S69+NRG_NSP_E!S69</f>
        <v>0</v>
      </c>
      <c r="T69" s="10">
        <f>NRG_EHG_E!T69+NRG_CM_E!T69+NRG_OIL_NG_E!T69+NRG_PF_E!T69+NRG_CO_E!T69+NRG_BKBPB_E!T69+NRG_GW_E!T69+NRG_BF_E!T69+NRG_PR_E!T69+NRG_NI_E!T69+NRG_CL_E!T69+NRG_LNG_E!T69+NRG_BIOG_E!T69+NRG_GTL_E!T69+NRG_CPP_E!T69+NRG_NSP_E!T69</f>
        <v>0</v>
      </c>
      <c r="U69" s="10">
        <f>NRG_EHG_E!U69+NRG_CM_E!U69+NRG_OIL_NG_E!U69+NRG_PF_E!U69+NRG_CO_E!U69+NRG_BKBPB_E!U69+NRG_GW_E!U69+NRG_BF_E!U69+NRG_PR_E!U69+NRG_NI_E!U69+NRG_CL_E!U69+NRG_LNG_E!U69+NRG_BIOG_E!U69+NRG_GTL_E!U69+NRG_CPP_E!U69+NRG_NSP_E!U69</f>
        <v>0</v>
      </c>
      <c r="V69" s="10">
        <f>NRG_EHG_E!V69+NRG_CM_E!V69+NRG_OIL_NG_E!V69+NRG_PF_E!V69+NRG_CO_E!V69+NRG_BKBPB_E!V69+NRG_GW_E!V69+NRG_BF_E!V69+NRG_PR_E!V69+NRG_NI_E!V69+NRG_CL_E!V69+NRG_LNG_E!V69+NRG_BIOG_E!V69+NRG_GTL_E!V69+NRG_CPP_E!V69+NRG_NSP_E!V69</f>
        <v>0</v>
      </c>
      <c r="W69" s="10">
        <f>NRG_EHG_E!W69+NRG_CM_E!W69+NRG_OIL_NG_E!W69+NRG_PF_E!W69+NRG_CO_E!W69+NRG_BKBPB_E!W69+NRG_GW_E!W69+NRG_BF_E!W69+NRG_PR_E!W69+NRG_NI_E!W69+NRG_CL_E!W69+NRG_LNG_E!W69+NRG_BIOG_E!W69+NRG_GTL_E!W69+NRG_CPP_E!W69+NRG_NSP_E!W69</f>
        <v>0</v>
      </c>
      <c r="X69" s="10">
        <f>NRG_EHG_E!X69+NRG_CM_E!X69+NRG_OIL_NG_E!X69+NRG_PF_E!X69+NRG_CO_E!X69+NRG_BKBPB_E!X69+NRG_GW_E!X69+NRG_BF_E!X69+NRG_PR_E!X69+NRG_NI_E!X69+NRG_CL_E!X69+NRG_LNG_E!X69+NRG_BIOG_E!X69+NRG_GTL_E!X69+NRG_CPP_E!X69+NRG_NSP_E!X69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NRG_EHG_E!C70+NRG_CM_E!C70+NRG_OIL_NG_E!C70+NRG_PF_E!C70+NRG_CO_E!C70+NRG_BKBPB_E!C70+NRG_GW_E!C70+NRG_BF_E!C70+NRG_PR_E!C70+NRG_NI_E!C70+NRG_CL_E!C70+NRG_LNG_E!C70+NRG_BIOG_E!C70+NRG_GTL_E!C70+NRG_CPP_E!C70+NRG_NSP_E!C70</f>
        <v>0</v>
      </c>
      <c r="D70" s="10">
        <f>NRG_EHG_E!D70+NRG_CM_E!D70+NRG_OIL_NG_E!D70+NRG_PF_E!D70+NRG_CO_E!D70+NRG_BKBPB_E!D70+NRG_GW_E!D70+NRG_BF_E!D70+NRG_PR_E!D70+NRG_NI_E!D70+NRG_CL_E!D70+NRG_LNG_E!D70+NRG_BIOG_E!D70+NRG_GTL_E!D70+NRG_CPP_E!D70+NRG_NSP_E!D70</f>
        <v>0</v>
      </c>
      <c r="E70" s="10">
        <f>NRG_EHG_E!E70+NRG_CM_E!E70+NRG_OIL_NG_E!E70+NRG_PF_E!E70+NRG_CO_E!E70+NRG_BKBPB_E!E70+NRG_GW_E!E70+NRG_BF_E!E70+NRG_PR_E!E70+NRG_NI_E!E70+NRG_CL_E!E70+NRG_LNG_E!E70+NRG_BIOG_E!E70+NRG_GTL_E!E70+NRG_CPP_E!E70+NRG_NSP_E!E70</f>
        <v>0</v>
      </c>
      <c r="F70" s="10">
        <f>NRG_EHG_E!F70+NRG_CM_E!F70+NRG_OIL_NG_E!F70+NRG_PF_E!F70+NRG_CO_E!F70+NRG_BKBPB_E!F70+NRG_GW_E!F70+NRG_BF_E!F70+NRG_PR_E!F70+NRG_NI_E!F70+NRG_CL_E!F70+NRG_LNG_E!F70+NRG_BIOG_E!F70+NRG_GTL_E!F70+NRG_CPP_E!F70+NRG_NSP_E!F70</f>
        <v>0</v>
      </c>
      <c r="G70" s="10">
        <f>NRG_EHG_E!G70+NRG_CM_E!G70+NRG_OIL_NG_E!G70+NRG_PF_E!G70+NRG_CO_E!G70+NRG_BKBPB_E!G70+NRG_GW_E!G70+NRG_BF_E!G70+NRG_PR_E!G70+NRG_NI_E!G70+NRG_CL_E!G70+NRG_LNG_E!G70+NRG_BIOG_E!G70+NRG_GTL_E!G70+NRG_CPP_E!G70+NRG_NSP_E!G70</f>
        <v>0</v>
      </c>
      <c r="H70" s="10">
        <f>NRG_EHG_E!H70+NRG_CM_E!H70+NRG_OIL_NG_E!H70+NRG_PF_E!H70+NRG_CO_E!H70+NRG_BKBPB_E!H70+NRG_GW_E!H70+NRG_BF_E!H70+NRG_PR_E!H70+NRG_NI_E!H70+NRG_CL_E!H70+NRG_LNG_E!H70+NRG_BIOG_E!H70+NRG_GTL_E!H70+NRG_CPP_E!H70+NRG_NSP_E!H70</f>
        <v>0</v>
      </c>
      <c r="I70" s="10">
        <f>NRG_EHG_E!I70+NRG_CM_E!I70+NRG_OIL_NG_E!I70+NRG_PF_E!I70+NRG_CO_E!I70+NRG_BKBPB_E!I70+NRG_GW_E!I70+NRG_BF_E!I70+NRG_PR_E!I70+NRG_NI_E!I70+NRG_CL_E!I70+NRG_LNG_E!I70+NRG_BIOG_E!I70+NRG_GTL_E!I70+NRG_CPP_E!I70+NRG_NSP_E!I70</f>
        <v>0</v>
      </c>
      <c r="J70" s="10">
        <f>NRG_EHG_E!J70+NRG_CM_E!J70+NRG_OIL_NG_E!J70+NRG_PF_E!J70+NRG_CO_E!J70+NRG_BKBPB_E!J70+NRG_GW_E!J70+NRG_BF_E!J70+NRG_PR_E!J70+NRG_NI_E!J70+NRG_CL_E!J70+NRG_LNG_E!J70+NRG_BIOG_E!J70+NRG_GTL_E!J70+NRG_CPP_E!J70+NRG_NSP_E!J70</f>
        <v>0</v>
      </c>
      <c r="K70" s="10">
        <f>NRG_EHG_E!K70+NRG_CM_E!K70+NRG_OIL_NG_E!K70+NRG_PF_E!K70+NRG_CO_E!K70+NRG_BKBPB_E!K70+NRG_GW_E!K70+NRG_BF_E!K70+NRG_PR_E!K70+NRG_NI_E!K70+NRG_CL_E!K70+NRG_LNG_E!K70+NRG_BIOG_E!K70+NRG_GTL_E!K70+NRG_CPP_E!K70+NRG_NSP_E!K70</f>
        <v>0</v>
      </c>
      <c r="L70" s="10">
        <f>NRG_EHG_E!L70+NRG_CM_E!L70+NRG_OIL_NG_E!L70+NRG_PF_E!L70+NRG_CO_E!L70+NRG_BKBPB_E!L70+NRG_GW_E!L70+NRG_BF_E!L70+NRG_PR_E!L70+NRG_NI_E!L70+NRG_CL_E!L70+NRG_LNG_E!L70+NRG_BIOG_E!L70+NRG_GTL_E!L70+NRG_CPP_E!L70+NRG_NSP_E!L70</f>
        <v>0</v>
      </c>
      <c r="M70" s="10">
        <f>NRG_EHG_E!M70+NRG_CM_E!M70+NRG_OIL_NG_E!M70+NRG_PF_E!M70+NRG_CO_E!M70+NRG_BKBPB_E!M70+NRG_GW_E!M70+NRG_BF_E!M70+NRG_PR_E!M70+NRG_NI_E!M70+NRG_CL_E!M70+NRG_LNG_E!M70+NRG_BIOG_E!M70+NRG_GTL_E!M70+NRG_CPP_E!M70+NRG_NSP_E!M70</f>
        <v>0</v>
      </c>
      <c r="N70" s="10">
        <f>NRG_EHG_E!N70+NRG_CM_E!N70+NRG_OIL_NG_E!N70+NRG_PF_E!N70+NRG_CO_E!N70+NRG_BKBPB_E!N70+NRG_GW_E!N70+NRG_BF_E!N70+NRG_PR_E!N70+NRG_NI_E!N70+NRG_CL_E!N70+NRG_LNG_E!N70+NRG_BIOG_E!N70+NRG_GTL_E!N70+NRG_CPP_E!N70+NRG_NSP_E!N70</f>
        <v>0</v>
      </c>
      <c r="O70" s="10">
        <f>NRG_EHG_E!O70+NRG_CM_E!O70+NRG_OIL_NG_E!O70+NRG_PF_E!O70+NRG_CO_E!O70+NRG_BKBPB_E!O70+NRG_GW_E!O70+NRG_BF_E!O70+NRG_PR_E!O70+NRG_NI_E!O70+NRG_CL_E!O70+NRG_LNG_E!O70+NRG_BIOG_E!O70+NRG_GTL_E!O70+NRG_CPP_E!O70+NRG_NSP_E!O70</f>
        <v>0</v>
      </c>
      <c r="P70" s="10">
        <f>NRG_EHG_E!P70+NRG_CM_E!P70+NRG_OIL_NG_E!P70+NRG_PF_E!P70+NRG_CO_E!P70+NRG_BKBPB_E!P70+NRG_GW_E!P70+NRG_BF_E!P70+NRG_PR_E!P70+NRG_NI_E!P70+NRG_CL_E!P70+NRG_LNG_E!P70+NRG_BIOG_E!P70+NRG_GTL_E!P70+NRG_CPP_E!P70+NRG_NSP_E!P70</f>
        <v>0</v>
      </c>
      <c r="Q70" s="10">
        <f>NRG_EHG_E!Q70+NRG_CM_E!Q70+NRG_OIL_NG_E!Q70+NRG_PF_E!Q70+NRG_CO_E!Q70+NRG_BKBPB_E!Q70+NRG_GW_E!Q70+NRG_BF_E!Q70+NRG_PR_E!Q70+NRG_NI_E!Q70+NRG_CL_E!Q70+NRG_LNG_E!Q70+NRG_BIOG_E!Q70+NRG_GTL_E!Q70+NRG_CPP_E!Q70+NRG_NSP_E!Q70</f>
        <v>0</v>
      </c>
      <c r="R70" s="10">
        <f>NRG_EHG_E!R70+NRG_CM_E!R70+NRG_OIL_NG_E!R70+NRG_PF_E!R70+NRG_CO_E!R70+NRG_BKBPB_E!R70+NRG_GW_E!R70+NRG_BF_E!R70+NRG_PR_E!R70+NRG_NI_E!R70+NRG_CL_E!R70+NRG_LNG_E!R70+NRG_BIOG_E!R70+NRG_GTL_E!R70+NRG_CPP_E!R70+NRG_NSP_E!R70</f>
        <v>0</v>
      </c>
      <c r="S70" s="10">
        <f>NRG_EHG_E!S70+NRG_CM_E!S70+NRG_OIL_NG_E!S70+NRG_PF_E!S70+NRG_CO_E!S70+NRG_BKBPB_E!S70+NRG_GW_E!S70+NRG_BF_E!S70+NRG_PR_E!S70+NRG_NI_E!S70+NRG_CL_E!S70+NRG_LNG_E!S70+NRG_BIOG_E!S70+NRG_GTL_E!S70+NRG_CPP_E!S70+NRG_NSP_E!S70</f>
        <v>0</v>
      </c>
      <c r="T70" s="10">
        <f>NRG_EHG_E!T70+NRG_CM_E!T70+NRG_OIL_NG_E!T70+NRG_PF_E!T70+NRG_CO_E!T70+NRG_BKBPB_E!T70+NRG_GW_E!T70+NRG_BF_E!T70+NRG_PR_E!T70+NRG_NI_E!T70+NRG_CL_E!T70+NRG_LNG_E!T70+NRG_BIOG_E!T70+NRG_GTL_E!T70+NRG_CPP_E!T70+NRG_NSP_E!T70</f>
        <v>0</v>
      </c>
      <c r="U70" s="10">
        <f>NRG_EHG_E!U70+NRG_CM_E!U70+NRG_OIL_NG_E!U70+NRG_PF_E!U70+NRG_CO_E!U70+NRG_BKBPB_E!U70+NRG_GW_E!U70+NRG_BF_E!U70+NRG_PR_E!U70+NRG_NI_E!U70+NRG_CL_E!U70+NRG_LNG_E!U70+NRG_BIOG_E!U70+NRG_GTL_E!U70+NRG_CPP_E!U70+NRG_NSP_E!U70</f>
        <v>0</v>
      </c>
      <c r="V70" s="10">
        <f>NRG_EHG_E!V70+NRG_CM_E!V70+NRG_OIL_NG_E!V70+NRG_PF_E!V70+NRG_CO_E!V70+NRG_BKBPB_E!V70+NRG_GW_E!V70+NRG_BF_E!V70+NRG_PR_E!V70+NRG_NI_E!V70+NRG_CL_E!V70+NRG_LNG_E!V70+NRG_BIOG_E!V70+NRG_GTL_E!V70+NRG_CPP_E!V70+NRG_NSP_E!V70</f>
        <v>0</v>
      </c>
      <c r="W70" s="10">
        <f>NRG_EHG_E!W70+NRG_CM_E!W70+NRG_OIL_NG_E!W70+NRG_PF_E!W70+NRG_CO_E!W70+NRG_BKBPB_E!W70+NRG_GW_E!W70+NRG_BF_E!W70+NRG_PR_E!W70+NRG_NI_E!W70+NRG_CL_E!W70+NRG_LNG_E!W70+NRG_BIOG_E!W70+NRG_GTL_E!W70+NRG_CPP_E!W70+NRG_NSP_E!W70</f>
        <v>0</v>
      </c>
      <c r="X70" s="10">
        <f>NRG_EHG_E!X70+NRG_CM_E!X70+NRG_OIL_NG_E!X70+NRG_PF_E!X70+NRG_CO_E!X70+NRG_BKBPB_E!X70+NRG_GW_E!X70+NRG_BF_E!X70+NRG_PR_E!X70+NRG_NI_E!X70+NRG_CL_E!X70+NRG_LNG_E!X70+NRG_BIOG_E!X70+NRG_GTL_E!X70+NRG_CPP_E!X70+NRG_NSP_E!X70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27.84944110060189</v>
      </c>
      <c r="D71" s="37">
        <f t="shared" si="22"/>
        <v>127.8064488392089</v>
      </c>
      <c r="E71" s="37">
        <f t="shared" si="22"/>
        <v>9.6971625107480648</v>
      </c>
      <c r="F71" s="37">
        <f t="shared" si="22"/>
        <v>20.875150472914871</v>
      </c>
      <c r="G71" s="37">
        <f t="shared" si="22"/>
        <v>14.641272570937225</v>
      </c>
      <c r="H71" s="37">
        <f t="shared" si="22"/>
        <v>21.9499570077386</v>
      </c>
      <c r="I71" s="37">
        <f t="shared" si="22"/>
        <v>33.295098882201202</v>
      </c>
      <c r="J71" s="37">
        <f t="shared" si="22"/>
        <v>1.241960447119518</v>
      </c>
      <c r="K71" s="37">
        <f t="shared" si="22"/>
        <v>11.130180567497851</v>
      </c>
      <c r="L71" s="37">
        <f t="shared" si="22"/>
        <v>5.7084264832330174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NRG_EHG_E!C72+NRG_CM_E!C72+NRG_OIL_NG_E!C72+NRG_PF_E!C72+NRG_CO_E!C72+NRG_BKBPB_E!C72+NRG_GW_E!C72+NRG_BF_E!C72+NRG_PR_E!C72+NRG_NI_E!C72+NRG_CL_E!C72+NRG_LNG_E!C72+NRG_BIOG_E!C72+NRG_GTL_E!C72+NRG_CPP_E!C72+NRG_NSP_E!C72</f>
        <v>27.84944110060189</v>
      </c>
      <c r="D72" s="10">
        <f>NRG_EHG_E!D72+NRG_CM_E!D72+NRG_OIL_NG_E!D72+NRG_PF_E!D72+NRG_CO_E!D72+NRG_BKBPB_E!D72+NRG_GW_E!D72+NRG_BF_E!D72+NRG_PR_E!D72+NRG_NI_E!D72+NRG_CL_E!D72+NRG_LNG_E!D72+NRG_BIOG_E!D72+NRG_GTL_E!D72+NRG_CPP_E!D72+NRG_NSP_E!D72</f>
        <v>127.8064488392089</v>
      </c>
      <c r="E72" s="10">
        <f>NRG_EHG_E!E72+NRG_CM_E!E72+NRG_OIL_NG_E!E72+NRG_PF_E!E72+NRG_CO_E!E72+NRG_BKBPB_E!E72+NRG_GW_E!E72+NRG_BF_E!E72+NRG_PR_E!E72+NRG_NI_E!E72+NRG_CL_E!E72+NRG_LNG_E!E72+NRG_BIOG_E!E72+NRG_GTL_E!E72+NRG_CPP_E!E72+NRG_NSP_E!E72</f>
        <v>9.6971625107480648</v>
      </c>
      <c r="F72" s="10">
        <f>NRG_EHG_E!F72+NRG_CM_E!F72+NRG_OIL_NG_E!F72+NRG_PF_E!F72+NRG_CO_E!F72+NRG_BKBPB_E!F72+NRG_GW_E!F72+NRG_BF_E!F72+NRG_PR_E!F72+NRG_NI_E!F72+NRG_CL_E!F72+NRG_LNG_E!F72+NRG_BIOG_E!F72+NRG_GTL_E!F72+NRG_CPP_E!F72+NRG_NSP_E!F72</f>
        <v>20.875150472914871</v>
      </c>
      <c r="G72" s="10">
        <f>NRG_EHG_E!G72+NRG_CM_E!G72+NRG_OIL_NG_E!G72+NRG_PF_E!G72+NRG_CO_E!G72+NRG_BKBPB_E!G72+NRG_GW_E!G72+NRG_BF_E!G72+NRG_PR_E!G72+NRG_NI_E!G72+NRG_CL_E!G72+NRG_LNG_E!G72+NRG_BIOG_E!G72+NRG_GTL_E!G72+NRG_CPP_E!G72+NRG_NSP_E!G72</f>
        <v>14.641272570937225</v>
      </c>
      <c r="H72" s="10">
        <f>NRG_EHG_E!H72+NRG_CM_E!H72+NRG_OIL_NG_E!H72+NRG_PF_E!H72+NRG_CO_E!H72+NRG_BKBPB_E!H72+NRG_GW_E!H72+NRG_BF_E!H72+NRG_PR_E!H72+NRG_NI_E!H72+NRG_CL_E!H72+NRG_LNG_E!H72+NRG_BIOG_E!H72+NRG_GTL_E!H72+NRG_CPP_E!H72+NRG_NSP_E!H72</f>
        <v>21.9499570077386</v>
      </c>
      <c r="I72" s="10">
        <f>NRG_EHG_E!I72+NRG_CM_E!I72+NRG_OIL_NG_E!I72+NRG_PF_E!I72+NRG_CO_E!I72+NRG_BKBPB_E!I72+NRG_GW_E!I72+NRG_BF_E!I72+NRG_PR_E!I72+NRG_NI_E!I72+NRG_CL_E!I72+NRG_LNG_E!I72+NRG_BIOG_E!I72+NRG_GTL_E!I72+NRG_CPP_E!I72+NRG_NSP_E!I72</f>
        <v>33.295098882201202</v>
      </c>
      <c r="J72" s="10">
        <f>NRG_EHG_E!J72+NRG_CM_E!J72+NRG_OIL_NG_E!J72+NRG_PF_E!J72+NRG_CO_E!J72+NRG_BKBPB_E!J72+NRG_GW_E!J72+NRG_BF_E!J72+NRG_PR_E!J72+NRG_NI_E!J72+NRG_CL_E!J72+NRG_LNG_E!J72+NRG_BIOG_E!J72+NRG_GTL_E!J72+NRG_CPP_E!J72+NRG_NSP_E!J72</f>
        <v>1.241960447119518</v>
      </c>
      <c r="K72" s="10">
        <f>NRG_EHG_E!K72+NRG_CM_E!K72+NRG_OIL_NG_E!K72+NRG_PF_E!K72+NRG_CO_E!K72+NRG_BKBPB_E!K72+NRG_GW_E!K72+NRG_BF_E!K72+NRG_PR_E!K72+NRG_NI_E!K72+NRG_CL_E!K72+NRG_LNG_E!K72+NRG_BIOG_E!K72+NRG_GTL_E!K72+NRG_CPP_E!K72+NRG_NSP_E!K72</f>
        <v>11.130180567497851</v>
      </c>
      <c r="L72" s="10">
        <f>NRG_EHG_E!L72+NRG_CM_E!L72+NRG_OIL_NG_E!L72+NRG_PF_E!L72+NRG_CO_E!L72+NRG_BKBPB_E!L72+NRG_GW_E!L72+NRG_BF_E!L72+NRG_PR_E!L72+NRG_NI_E!L72+NRG_CL_E!L72+NRG_LNG_E!L72+NRG_BIOG_E!L72+NRG_GTL_E!L72+NRG_CPP_E!L72+NRG_NSP_E!L72</f>
        <v>5.7084264832330174</v>
      </c>
      <c r="M72" s="10">
        <f>NRG_EHG_E!M72+NRG_CM_E!M72+NRG_OIL_NG_E!M72+NRG_PF_E!M72+NRG_CO_E!M72+NRG_BKBPB_E!M72+NRG_GW_E!M72+NRG_BF_E!M72+NRG_PR_E!M72+NRG_NI_E!M72+NRG_CL_E!M72+NRG_LNG_E!M72+NRG_BIOG_E!M72+NRG_GTL_E!M72+NRG_CPP_E!M72+NRG_NSP_E!M72</f>
        <v>0</v>
      </c>
      <c r="N72" s="10">
        <f>NRG_EHG_E!N72+NRG_CM_E!N72+NRG_OIL_NG_E!N72+NRG_PF_E!N72+NRG_CO_E!N72+NRG_BKBPB_E!N72+NRG_GW_E!N72+NRG_BF_E!N72+NRG_PR_E!N72+NRG_NI_E!N72+NRG_CL_E!N72+NRG_LNG_E!N72+NRG_BIOG_E!N72+NRG_GTL_E!N72+NRG_CPP_E!N72+NRG_NSP_E!N72</f>
        <v>0</v>
      </c>
      <c r="O72" s="10">
        <f>NRG_EHG_E!O72+NRG_CM_E!O72+NRG_OIL_NG_E!O72+NRG_PF_E!O72+NRG_CO_E!O72+NRG_BKBPB_E!O72+NRG_GW_E!O72+NRG_BF_E!O72+NRG_PR_E!O72+NRG_NI_E!O72+NRG_CL_E!O72+NRG_LNG_E!O72+NRG_BIOG_E!O72+NRG_GTL_E!O72+NRG_CPP_E!O72+NRG_NSP_E!O72</f>
        <v>0</v>
      </c>
      <c r="P72" s="10">
        <f>NRG_EHG_E!P72+NRG_CM_E!P72+NRG_OIL_NG_E!P72+NRG_PF_E!P72+NRG_CO_E!P72+NRG_BKBPB_E!P72+NRG_GW_E!P72+NRG_BF_E!P72+NRG_PR_E!P72+NRG_NI_E!P72+NRG_CL_E!P72+NRG_LNG_E!P72+NRG_BIOG_E!P72+NRG_GTL_E!P72+NRG_CPP_E!P72+NRG_NSP_E!P72</f>
        <v>0</v>
      </c>
      <c r="Q72" s="10">
        <f>NRG_EHG_E!Q72+NRG_CM_E!Q72+NRG_OIL_NG_E!Q72+NRG_PF_E!Q72+NRG_CO_E!Q72+NRG_BKBPB_E!Q72+NRG_GW_E!Q72+NRG_BF_E!Q72+NRG_PR_E!Q72+NRG_NI_E!Q72+NRG_CL_E!Q72+NRG_LNG_E!Q72+NRG_BIOG_E!Q72+NRG_GTL_E!Q72+NRG_CPP_E!Q72+NRG_NSP_E!Q72</f>
        <v>0</v>
      </c>
      <c r="R72" s="10">
        <f>NRG_EHG_E!R72+NRG_CM_E!R72+NRG_OIL_NG_E!R72+NRG_PF_E!R72+NRG_CO_E!R72+NRG_BKBPB_E!R72+NRG_GW_E!R72+NRG_BF_E!R72+NRG_PR_E!R72+NRG_NI_E!R72+NRG_CL_E!R72+NRG_LNG_E!R72+NRG_BIOG_E!R72+NRG_GTL_E!R72+NRG_CPP_E!R72+NRG_NSP_E!R72</f>
        <v>0</v>
      </c>
      <c r="S72" s="10">
        <f>NRG_EHG_E!S72+NRG_CM_E!S72+NRG_OIL_NG_E!S72+NRG_PF_E!S72+NRG_CO_E!S72+NRG_BKBPB_E!S72+NRG_GW_E!S72+NRG_BF_E!S72+NRG_PR_E!S72+NRG_NI_E!S72+NRG_CL_E!S72+NRG_LNG_E!S72+NRG_BIOG_E!S72+NRG_GTL_E!S72+NRG_CPP_E!S72+NRG_NSP_E!S72</f>
        <v>0</v>
      </c>
      <c r="T72" s="10">
        <f>NRG_EHG_E!T72+NRG_CM_E!T72+NRG_OIL_NG_E!T72+NRG_PF_E!T72+NRG_CO_E!T72+NRG_BKBPB_E!T72+NRG_GW_E!T72+NRG_BF_E!T72+NRG_PR_E!T72+NRG_NI_E!T72+NRG_CL_E!T72+NRG_LNG_E!T72+NRG_BIOG_E!T72+NRG_GTL_E!T72+NRG_CPP_E!T72+NRG_NSP_E!T72</f>
        <v>0</v>
      </c>
      <c r="U72" s="10">
        <f>NRG_EHG_E!U72+NRG_CM_E!U72+NRG_OIL_NG_E!U72+NRG_PF_E!U72+NRG_CO_E!U72+NRG_BKBPB_E!U72+NRG_GW_E!U72+NRG_BF_E!U72+NRG_PR_E!U72+NRG_NI_E!U72+NRG_CL_E!U72+NRG_LNG_E!U72+NRG_BIOG_E!U72+NRG_GTL_E!U72+NRG_CPP_E!U72+NRG_NSP_E!U72</f>
        <v>0</v>
      </c>
      <c r="V72" s="10">
        <f>NRG_EHG_E!V72+NRG_CM_E!V72+NRG_OIL_NG_E!V72+NRG_PF_E!V72+NRG_CO_E!V72+NRG_BKBPB_E!V72+NRG_GW_E!V72+NRG_BF_E!V72+NRG_PR_E!V72+NRG_NI_E!V72+NRG_CL_E!V72+NRG_LNG_E!V72+NRG_BIOG_E!V72+NRG_GTL_E!V72+NRG_CPP_E!V72+NRG_NSP_E!V72</f>
        <v>0</v>
      </c>
      <c r="W72" s="10">
        <f>NRG_EHG_E!W72+NRG_CM_E!W72+NRG_OIL_NG_E!W72+NRG_PF_E!W72+NRG_CO_E!W72+NRG_BKBPB_E!W72+NRG_GW_E!W72+NRG_BF_E!W72+NRG_PR_E!W72+NRG_NI_E!W72+NRG_CL_E!W72+NRG_LNG_E!W72+NRG_BIOG_E!W72+NRG_GTL_E!W72+NRG_CPP_E!W72+NRG_NSP_E!W72</f>
        <v>0</v>
      </c>
      <c r="X72" s="10">
        <f>NRG_EHG_E!X72+NRG_CM_E!X72+NRG_OIL_NG_E!X72+NRG_PF_E!X72+NRG_CO_E!X72+NRG_BKBPB_E!X72+NRG_GW_E!X72+NRG_BF_E!X72+NRG_PR_E!X72+NRG_NI_E!X72+NRG_CL_E!X72+NRG_LNG_E!X72+NRG_BIOG_E!X72+NRG_GTL_E!X72+NRG_CPP_E!X72+NRG_NSP_E!X72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NRG_EHG_E!C73+NRG_CM_E!C73+NRG_OIL_NG_E!C73+NRG_PF_E!C73+NRG_CO_E!C73+NRG_BKBPB_E!C73+NRG_GW_E!C73+NRG_BF_E!C73+NRG_PR_E!C73+NRG_NI_E!C73+NRG_CL_E!C73+NRG_LNG_E!C73+NRG_BIOG_E!C73+NRG_GTL_E!C73+NRG_CPP_E!C73+NRG_NSP_E!C73</f>
        <v>0</v>
      </c>
      <c r="D73" s="10">
        <f>NRG_EHG_E!D73+NRG_CM_E!D73+NRG_OIL_NG_E!D73+NRG_PF_E!D73+NRG_CO_E!D73+NRG_BKBPB_E!D73+NRG_GW_E!D73+NRG_BF_E!D73+NRG_PR_E!D73+NRG_NI_E!D73+NRG_CL_E!D73+NRG_LNG_E!D73+NRG_BIOG_E!D73+NRG_GTL_E!D73+NRG_CPP_E!D73+NRG_NSP_E!D73</f>
        <v>0</v>
      </c>
      <c r="E73" s="10">
        <f>NRG_EHG_E!E73+NRG_CM_E!E73+NRG_OIL_NG_E!E73+NRG_PF_E!E73+NRG_CO_E!E73+NRG_BKBPB_E!E73+NRG_GW_E!E73+NRG_BF_E!E73+NRG_PR_E!E73+NRG_NI_E!E73+NRG_CL_E!E73+NRG_LNG_E!E73+NRG_BIOG_E!E73+NRG_GTL_E!E73+NRG_CPP_E!E73+NRG_NSP_E!E73</f>
        <v>0</v>
      </c>
      <c r="F73" s="10">
        <f>NRG_EHG_E!F73+NRG_CM_E!F73+NRG_OIL_NG_E!F73+NRG_PF_E!F73+NRG_CO_E!F73+NRG_BKBPB_E!F73+NRG_GW_E!F73+NRG_BF_E!F73+NRG_PR_E!F73+NRG_NI_E!F73+NRG_CL_E!F73+NRG_LNG_E!F73+NRG_BIOG_E!F73+NRG_GTL_E!F73+NRG_CPP_E!F73+NRG_NSP_E!F73</f>
        <v>0</v>
      </c>
      <c r="G73" s="10">
        <f>NRG_EHG_E!G73+NRG_CM_E!G73+NRG_OIL_NG_E!G73+NRG_PF_E!G73+NRG_CO_E!G73+NRG_BKBPB_E!G73+NRG_GW_E!G73+NRG_BF_E!G73+NRG_PR_E!G73+NRG_NI_E!G73+NRG_CL_E!G73+NRG_LNG_E!G73+NRG_BIOG_E!G73+NRG_GTL_E!G73+NRG_CPP_E!G73+NRG_NSP_E!G73</f>
        <v>0</v>
      </c>
      <c r="H73" s="10">
        <f>NRG_EHG_E!H73+NRG_CM_E!H73+NRG_OIL_NG_E!H73+NRG_PF_E!H73+NRG_CO_E!H73+NRG_BKBPB_E!H73+NRG_GW_E!H73+NRG_BF_E!H73+NRG_PR_E!H73+NRG_NI_E!H73+NRG_CL_E!H73+NRG_LNG_E!H73+NRG_BIOG_E!H73+NRG_GTL_E!H73+NRG_CPP_E!H73+NRG_NSP_E!H73</f>
        <v>0</v>
      </c>
      <c r="I73" s="10">
        <f>NRG_EHG_E!I73+NRG_CM_E!I73+NRG_OIL_NG_E!I73+NRG_PF_E!I73+NRG_CO_E!I73+NRG_BKBPB_E!I73+NRG_GW_E!I73+NRG_BF_E!I73+NRG_PR_E!I73+NRG_NI_E!I73+NRG_CL_E!I73+NRG_LNG_E!I73+NRG_BIOG_E!I73+NRG_GTL_E!I73+NRG_CPP_E!I73+NRG_NSP_E!I73</f>
        <v>0</v>
      </c>
      <c r="J73" s="10">
        <f>NRG_EHG_E!J73+NRG_CM_E!J73+NRG_OIL_NG_E!J73+NRG_PF_E!J73+NRG_CO_E!J73+NRG_BKBPB_E!J73+NRG_GW_E!J73+NRG_BF_E!J73+NRG_PR_E!J73+NRG_NI_E!J73+NRG_CL_E!J73+NRG_LNG_E!J73+NRG_BIOG_E!J73+NRG_GTL_E!J73+NRG_CPP_E!J73+NRG_NSP_E!J73</f>
        <v>0</v>
      </c>
      <c r="K73" s="10">
        <f>NRG_EHG_E!K73+NRG_CM_E!K73+NRG_OIL_NG_E!K73+NRG_PF_E!K73+NRG_CO_E!K73+NRG_BKBPB_E!K73+NRG_GW_E!K73+NRG_BF_E!K73+NRG_PR_E!K73+NRG_NI_E!K73+NRG_CL_E!K73+NRG_LNG_E!K73+NRG_BIOG_E!K73+NRG_GTL_E!K73+NRG_CPP_E!K73+NRG_NSP_E!K73</f>
        <v>0</v>
      </c>
      <c r="L73" s="10">
        <f>NRG_EHG_E!L73+NRG_CM_E!L73+NRG_OIL_NG_E!L73+NRG_PF_E!L73+NRG_CO_E!L73+NRG_BKBPB_E!L73+NRG_GW_E!L73+NRG_BF_E!L73+NRG_PR_E!L73+NRG_NI_E!L73+NRG_CL_E!L73+NRG_LNG_E!L73+NRG_BIOG_E!L73+NRG_GTL_E!L73+NRG_CPP_E!L73+NRG_NSP_E!L73</f>
        <v>0</v>
      </c>
      <c r="M73" s="10">
        <f>NRG_EHG_E!M73+NRG_CM_E!M73+NRG_OIL_NG_E!M73+NRG_PF_E!M73+NRG_CO_E!M73+NRG_BKBPB_E!M73+NRG_GW_E!M73+NRG_BF_E!M73+NRG_PR_E!M73+NRG_NI_E!M73+NRG_CL_E!M73+NRG_LNG_E!M73+NRG_BIOG_E!M73+NRG_GTL_E!M73+NRG_CPP_E!M73+NRG_NSP_E!M73</f>
        <v>0</v>
      </c>
      <c r="N73" s="10">
        <f>NRG_EHG_E!N73+NRG_CM_E!N73+NRG_OIL_NG_E!N73+NRG_PF_E!N73+NRG_CO_E!N73+NRG_BKBPB_E!N73+NRG_GW_E!N73+NRG_BF_E!N73+NRG_PR_E!N73+NRG_NI_E!N73+NRG_CL_E!N73+NRG_LNG_E!N73+NRG_BIOG_E!N73+NRG_GTL_E!N73+NRG_CPP_E!N73+NRG_NSP_E!N73</f>
        <v>0</v>
      </c>
      <c r="O73" s="10">
        <f>NRG_EHG_E!O73+NRG_CM_E!O73+NRG_OIL_NG_E!O73+NRG_PF_E!O73+NRG_CO_E!O73+NRG_BKBPB_E!O73+NRG_GW_E!O73+NRG_BF_E!O73+NRG_PR_E!O73+NRG_NI_E!O73+NRG_CL_E!O73+NRG_LNG_E!O73+NRG_BIOG_E!O73+NRG_GTL_E!O73+NRG_CPP_E!O73+NRG_NSP_E!O73</f>
        <v>0</v>
      </c>
      <c r="P73" s="10">
        <f>NRG_EHG_E!P73+NRG_CM_E!P73+NRG_OIL_NG_E!P73+NRG_PF_E!P73+NRG_CO_E!P73+NRG_BKBPB_E!P73+NRG_GW_E!P73+NRG_BF_E!P73+NRG_PR_E!P73+NRG_NI_E!P73+NRG_CL_E!P73+NRG_LNG_E!P73+NRG_BIOG_E!P73+NRG_GTL_E!P73+NRG_CPP_E!P73+NRG_NSP_E!P73</f>
        <v>0</v>
      </c>
      <c r="Q73" s="10">
        <f>NRG_EHG_E!Q73+NRG_CM_E!Q73+NRG_OIL_NG_E!Q73+NRG_PF_E!Q73+NRG_CO_E!Q73+NRG_BKBPB_E!Q73+NRG_GW_E!Q73+NRG_BF_E!Q73+NRG_PR_E!Q73+NRG_NI_E!Q73+NRG_CL_E!Q73+NRG_LNG_E!Q73+NRG_BIOG_E!Q73+NRG_GTL_E!Q73+NRG_CPP_E!Q73+NRG_NSP_E!Q73</f>
        <v>0</v>
      </c>
      <c r="R73" s="10">
        <f>NRG_EHG_E!R73+NRG_CM_E!R73+NRG_OIL_NG_E!R73+NRG_PF_E!R73+NRG_CO_E!R73+NRG_BKBPB_E!R73+NRG_GW_E!R73+NRG_BF_E!R73+NRG_PR_E!R73+NRG_NI_E!R73+NRG_CL_E!R73+NRG_LNG_E!R73+NRG_BIOG_E!R73+NRG_GTL_E!R73+NRG_CPP_E!R73+NRG_NSP_E!R73</f>
        <v>0</v>
      </c>
      <c r="S73" s="10">
        <f>NRG_EHG_E!S73+NRG_CM_E!S73+NRG_OIL_NG_E!S73+NRG_PF_E!S73+NRG_CO_E!S73+NRG_BKBPB_E!S73+NRG_GW_E!S73+NRG_BF_E!S73+NRG_PR_E!S73+NRG_NI_E!S73+NRG_CL_E!S73+NRG_LNG_E!S73+NRG_BIOG_E!S73+NRG_GTL_E!S73+NRG_CPP_E!S73+NRG_NSP_E!S73</f>
        <v>0</v>
      </c>
      <c r="T73" s="10">
        <f>NRG_EHG_E!T73+NRG_CM_E!T73+NRG_OIL_NG_E!T73+NRG_PF_E!T73+NRG_CO_E!T73+NRG_BKBPB_E!T73+NRG_GW_E!T73+NRG_BF_E!T73+NRG_PR_E!T73+NRG_NI_E!T73+NRG_CL_E!T73+NRG_LNG_E!T73+NRG_BIOG_E!T73+NRG_GTL_E!T73+NRG_CPP_E!T73+NRG_NSP_E!T73</f>
        <v>0</v>
      </c>
      <c r="U73" s="10">
        <f>NRG_EHG_E!U73+NRG_CM_E!U73+NRG_OIL_NG_E!U73+NRG_PF_E!U73+NRG_CO_E!U73+NRG_BKBPB_E!U73+NRG_GW_E!U73+NRG_BF_E!U73+NRG_PR_E!U73+NRG_NI_E!U73+NRG_CL_E!U73+NRG_LNG_E!U73+NRG_BIOG_E!U73+NRG_GTL_E!U73+NRG_CPP_E!U73+NRG_NSP_E!U73</f>
        <v>0</v>
      </c>
      <c r="V73" s="10">
        <f>NRG_EHG_E!V73+NRG_CM_E!V73+NRG_OIL_NG_E!V73+NRG_PF_E!V73+NRG_CO_E!V73+NRG_BKBPB_E!V73+NRG_GW_E!V73+NRG_BF_E!V73+NRG_PR_E!V73+NRG_NI_E!V73+NRG_CL_E!V73+NRG_LNG_E!V73+NRG_BIOG_E!V73+NRG_GTL_E!V73+NRG_CPP_E!V73+NRG_NSP_E!V73</f>
        <v>0</v>
      </c>
      <c r="W73" s="10">
        <f>NRG_EHG_E!W73+NRG_CM_E!W73+NRG_OIL_NG_E!W73+NRG_PF_E!W73+NRG_CO_E!W73+NRG_BKBPB_E!W73+NRG_GW_E!W73+NRG_BF_E!W73+NRG_PR_E!W73+NRG_NI_E!W73+NRG_CL_E!W73+NRG_LNG_E!W73+NRG_BIOG_E!W73+NRG_GTL_E!W73+NRG_CPP_E!W73+NRG_NSP_E!W73</f>
        <v>0</v>
      </c>
      <c r="X73" s="10">
        <f>NRG_EHG_E!X73+NRG_CM_E!X73+NRG_OIL_NG_E!X73+NRG_PF_E!X73+NRG_CO_E!X73+NRG_BKBPB_E!X73+NRG_GW_E!X73+NRG_BF_E!X73+NRG_PR_E!X73+NRG_NI_E!X73+NRG_CL_E!X73+NRG_LNG_E!X73+NRG_BIOG_E!X73+NRG_GTL_E!X73+NRG_CPP_E!X73+NRG_NSP_E!X73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NRG_EHG_E!C74+NRG_CM_E!C74+NRG_OIL_NG_E!C74+NRG_PF_E!C74+NRG_CO_E!C74+NRG_BKBPB_E!C74+NRG_GW_E!C74+NRG_BF_E!C74+NRG_PR_E!C74+NRG_NI_E!C74+NRG_CL_E!C74+NRG_LNG_E!C74+NRG_BIOG_E!C74+NRG_GTL_E!C74+NRG_CPP_E!C74+NRG_NSP_E!C74</f>
        <v>0</v>
      </c>
      <c r="D74" s="37">
        <f>NRG_EHG_E!D74+NRG_CM_E!D74+NRG_OIL_NG_E!D74+NRG_PF_E!D74+NRG_CO_E!D74+NRG_BKBPB_E!D74+NRG_GW_E!D74+NRG_BF_E!D74+NRG_PR_E!D74+NRG_NI_E!D74+NRG_CL_E!D74+NRG_LNG_E!D74+NRG_BIOG_E!D74+NRG_GTL_E!D74+NRG_CPP_E!D74+NRG_NSP_E!D74</f>
        <v>0</v>
      </c>
      <c r="E74" s="37">
        <f>NRG_EHG_E!E74+NRG_CM_E!E74+NRG_OIL_NG_E!E74+NRG_PF_E!E74+NRG_CO_E!E74+NRG_BKBPB_E!E74+NRG_GW_E!E74+NRG_BF_E!E74+NRG_PR_E!E74+NRG_NI_E!E74+NRG_CL_E!E74+NRG_LNG_E!E74+NRG_BIOG_E!E74+NRG_GTL_E!E74+NRG_CPP_E!E74+NRG_NSP_E!E74</f>
        <v>0</v>
      </c>
      <c r="F74" s="37">
        <f>NRG_EHG_E!F74+NRG_CM_E!F74+NRG_OIL_NG_E!F74+NRG_PF_E!F74+NRG_CO_E!F74+NRG_BKBPB_E!F74+NRG_GW_E!F74+NRG_BF_E!F74+NRG_PR_E!F74+NRG_NI_E!F74+NRG_CL_E!F74+NRG_LNG_E!F74+NRG_BIOG_E!F74+NRG_GTL_E!F74+NRG_CPP_E!F74+NRG_NSP_E!F74</f>
        <v>0</v>
      </c>
      <c r="G74" s="37">
        <f>NRG_EHG_E!G74+NRG_CM_E!G74+NRG_OIL_NG_E!G74+NRG_PF_E!G74+NRG_CO_E!G74+NRG_BKBPB_E!G74+NRG_GW_E!G74+NRG_BF_E!G74+NRG_PR_E!G74+NRG_NI_E!G74+NRG_CL_E!G74+NRG_LNG_E!G74+NRG_BIOG_E!G74+NRG_GTL_E!G74+NRG_CPP_E!G74+NRG_NSP_E!G74</f>
        <v>0</v>
      </c>
      <c r="H74" s="37">
        <f>NRG_EHG_E!H74+NRG_CM_E!H74+NRG_OIL_NG_E!H74+NRG_PF_E!H74+NRG_CO_E!H74+NRG_BKBPB_E!H74+NRG_GW_E!H74+NRG_BF_E!H74+NRG_PR_E!H74+NRG_NI_E!H74+NRG_CL_E!H74+NRG_LNG_E!H74+NRG_BIOG_E!H74+NRG_GTL_E!H74+NRG_CPP_E!H74+NRG_NSP_E!H74</f>
        <v>0</v>
      </c>
      <c r="I74" s="37">
        <f>NRG_EHG_E!I74+NRG_CM_E!I74+NRG_OIL_NG_E!I74+NRG_PF_E!I74+NRG_CO_E!I74+NRG_BKBPB_E!I74+NRG_GW_E!I74+NRG_BF_E!I74+NRG_PR_E!I74+NRG_NI_E!I74+NRG_CL_E!I74+NRG_LNG_E!I74+NRG_BIOG_E!I74+NRG_GTL_E!I74+NRG_CPP_E!I74+NRG_NSP_E!I74</f>
        <v>0</v>
      </c>
      <c r="J74" s="37">
        <f>NRG_EHG_E!J74+NRG_CM_E!J74+NRG_OIL_NG_E!J74+NRG_PF_E!J74+NRG_CO_E!J74+NRG_BKBPB_E!J74+NRG_GW_E!J74+NRG_BF_E!J74+NRG_PR_E!J74+NRG_NI_E!J74+NRG_CL_E!J74+NRG_LNG_E!J74+NRG_BIOG_E!J74+NRG_GTL_E!J74+NRG_CPP_E!J74+NRG_NSP_E!J74</f>
        <v>0</v>
      </c>
      <c r="K74" s="37">
        <f>NRG_EHG_E!K74+NRG_CM_E!K74+NRG_OIL_NG_E!K74+NRG_PF_E!K74+NRG_CO_E!K74+NRG_BKBPB_E!K74+NRG_GW_E!K74+NRG_BF_E!K74+NRG_PR_E!K74+NRG_NI_E!K74+NRG_CL_E!K74+NRG_LNG_E!K74+NRG_BIOG_E!K74+NRG_GTL_E!K74+NRG_CPP_E!K74+NRG_NSP_E!K74</f>
        <v>0</v>
      </c>
      <c r="L74" s="37">
        <f>NRG_EHG_E!L74+NRG_CM_E!L74+NRG_OIL_NG_E!L74+NRG_PF_E!L74+NRG_CO_E!L74+NRG_BKBPB_E!L74+NRG_GW_E!L74+NRG_BF_E!L74+NRG_PR_E!L74+NRG_NI_E!L74+NRG_CL_E!L74+NRG_LNG_E!L74+NRG_BIOG_E!L74+NRG_GTL_E!L74+NRG_CPP_E!L74+NRG_NSP_E!L74</f>
        <v>0</v>
      </c>
      <c r="M74" s="37">
        <f>NRG_EHG_E!M74+NRG_CM_E!M74+NRG_OIL_NG_E!M74+NRG_PF_E!M74+NRG_CO_E!M74+NRG_BKBPB_E!M74+NRG_GW_E!M74+NRG_BF_E!M74+NRG_PR_E!M74+NRG_NI_E!M74+NRG_CL_E!M74+NRG_LNG_E!M74+NRG_BIOG_E!M74+NRG_GTL_E!M74+NRG_CPP_E!M74+NRG_NSP_E!M74</f>
        <v>0</v>
      </c>
      <c r="N74" s="37">
        <f>NRG_EHG_E!N74+NRG_CM_E!N74+NRG_OIL_NG_E!N74+NRG_PF_E!N74+NRG_CO_E!N74+NRG_BKBPB_E!N74+NRG_GW_E!N74+NRG_BF_E!N74+NRG_PR_E!N74+NRG_NI_E!N74+NRG_CL_E!N74+NRG_LNG_E!N74+NRG_BIOG_E!N74+NRG_GTL_E!N74+NRG_CPP_E!N74+NRG_NSP_E!N74</f>
        <v>0</v>
      </c>
      <c r="O74" s="37">
        <f>NRG_EHG_E!O74+NRG_CM_E!O74+NRG_OIL_NG_E!O74+NRG_PF_E!O74+NRG_CO_E!O74+NRG_BKBPB_E!O74+NRG_GW_E!O74+NRG_BF_E!O74+NRG_PR_E!O74+NRG_NI_E!O74+NRG_CL_E!O74+NRG_LNG_E!O74+NRG_BIOG_E!O74+NRG_GTL_E!O74+NRG_CPP_E!O74+NRG_NSP_E!O74</f>
        <v>0</v>
      </c>
      <c r="P74" s="37">
        <f>NRG_EHG_E!P74+NRG_CM_E!P74+NRG_OIL_NG_E!P74+NRG_PF_E!P74+NRG_CO_E!P74+NRG_BKBPB_E!P74+NRG_GW_E!P74+NRG_BF_E!P74+NRG_PR_E!P74+NRG_NI_E!P74+NRG_CL_E!P74+NRG_LNG_E!P74+NRG_BIOG_E!P74+NRG_GTL_E!P74+NRG_CPP_E!P74+NRG_NSP_E!P74</f>
        <v>0</v>
      </c>
      <c r="Q74" s="37">
        <f>NRG_EHG_E!Q74+NRG_CM_E!Q74+NRG_OIL_NG_E!Q74+NRG_PF_E!Q74+NRG_CO_E!Q74+NRG_BKBPB_E!Q74+NRG_GW_E!Q74+NRG_BF_E!Q74+NRG_PR_E!Q74+NRG_NI_E!Q74+NRG_CL_E!Q74+NRG_LNG_E!Q74+NRG_BIOG_E!Q74+NRG_GTL_E!Q74+NRG_CPP_E!Q74+NRG_NSP_E!Q74</f>
        <v>0</v>
      </c>
      <c r="R74" s="37">
        <f>NRG_EHG_E!R74+NRG_CM_E!R74+NRG_OIL_NG_E!R74+NRG_PF_E!R74+NRG_CO_E!R74+NRG_BKBPB_E!R74+NRG_GW_E!R74+NRG_BF_E!R74+NRG_PR_E!R74+NRG_NI_E!R74+NRG_CL_E!R74+NRG_LNG_E!R74+NRG_BIOG_E!R74+NRG_GTL_E!R74+NRG_CPP_E!R74+NRG_NSP_E!R74</f>
        <v>0</v>
      </c>
      <c r="S74" s="37">
        <f>NRG_EHG_E!S74+NRG_CM_E!S74+NRG_OIL_NG_E!S74+NRG_PF_E!S74+NRG_CO_E!S74+NRG_BKBPB_E!S74+NRG_GW_E!S74+NRG_BF_E!S74+NRG_PR_E!S74+NRG_NI_E!S74+NRG_CL_E!S74+NRG_LNG_E!S74+NRG_BIOG_E!S74+NRG_GTL_E!S74+NRG_CPP_E!S74+NRG_NSP_E!S74</f>
        <v>0</v>
      </c>
      <c r="T74" s="37">
        <f>NRG_EHG_E!T74+NRG_CM_E!T74+NRG_OIL_NG_E!T74+NRG_PF_E!T74+NRG_CO_E!T74+NRG_BKBPB_E!T74+NRG_GW_E!T74+NRG_BF_E!T74+NRG_PR_E!T74+NRG_NI_E!T74+NRG_CL_E!T74+NRG_LNG_E!T74+NRG_BIOG_E!T74+NRG_GTL_E!T74+NRG_CPP_E!T74+NRG_NSP_E!T74</f>
        <v>0</v>
      </c>
      <c r="U74" s="37">
        <f>NRG_EHG_E!U74+NRG_CM_E!U74+NRG_OIL_NG_E!U74+NRG_PF_E!U74+NRG_CO_E!U74+NRG_BKBPB_E!U74+NRG_GW_E!U74+NRG_BF_E!U74+NRG_PR_E!U74+NRG_NI_E!U74+NRG_CL_E!U74+NRG_LNG_E!U74+NRG_BIOG_E!U74+NRG_GTL_E!U74+NRG_CPP_E!U74+NRG_NSP_E!U74</f>
        <v>0</v>
      </c>
      <c r="V74" s="37">
        <f>NRG_EHG_E!V74+NRG_CM_E!V74+NRG_OIL_NG_E!V74+NRG_PF_E!V74+NRG_CO_E!V74+NRG_BKBPB_E!V74+NRG_GW_E!V74+NRG_BF_E!V74+NRG_PR_E!V74+NRG_NI_E!V74+NRG_CL_E!V74+NRG_LNG_E!V74+NRG_BIOG_E!V74+NRG_GTL_E!V74+NRG_CPP_E!V74+NRG_NSP_E!V74</f>
        <v>0</v>
      </c>
      <c r="W74" s="37">
        <f>NRG_EHG_E!W74+NRG_CM_E!W74+NRG_OIL_NG_E!W74+NRG_PF_E!W74+NRG_CO_E!W74+NRG_BKBPB_E!W74+NRG_GW_E!W74+NRG_BF_E!W74+NRG_PR_E!W74+NRG_NI_E!W74+NRG_CL_E!W74+NRG_LNG_E!W74+NRG_BIOG_E!W74+NRG_GTL_E!W74+NRG_CPP_E!W74+NRG_NSP_E!W74</f>
        <v>0</v>
      </c>
      <c r="X74" s="37">
        <f>NRG_EHG_E!X74+NRG_CM_E!X74+NRG_OIL_NG_E!X74+NRG_PF_E!X74+NRG_CO_E!X74+NRG_BKBPB_E!X74+NRG_GW_E!X74+NRG_BF_E!X74+NRG_PR_E!X74+NRG_NI_E!X74+NRG_CL_E!X74+NRG_LNG_E!X74+NRG_BIOG_E!X74+NRG_GTL_E!X74+NRG_CPP_E!X74+NRG_NSP_E!X74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NRG_EHG_E!C75+NRG_CM_E!C75+NRG_OIL_NG_E!C75+NRG_PF_E!C75+NRG_CO_E!C75+NRG_BKBPB_E!C75+NRG_GW_E!C75+NRG_BF_E!C75+NRG_PR_E!C75+NRG_NI_E!C75+NRG_CL_E!C75+NRG_LNG_E!C75+NRG_BIOG_E!C75+NRG_GTL_E!C75+NRG_CPP_E!C75+NRG_NSP_E!C75</f>
        <v>127.92588134135853</v>
      </c>
      <c r="D75" s="37">
        <f>NRG_EHG_E!D75+NRG_CM_E!D75+NRG_OIL_NG_E!D75+NRG_PF_E!D75+NRG_CO_E!D75+NRG_BKBPB_E!D75+NRG_GW_E!D75+NRG_BF_E!D75+NRG_PR_E!D75+NRG_NI_E!D75+NRG_CL_E!D75+NRG_LNG_E!D75+NRG_BIOG_E!D75+NRG_GTL_E!D75+NRG_CPP_E!D75+NRG_NSP_E!D75</f>
        <v>275.38933791917458</v>
      </c>
      <c r="E75" s="37">
        <f>NRG_EHG_E!E75+NRG_CM_E!E75+NRG_OIL_NG_E!E75+NRG_PF_E!E75+NRG_CO_E!E75+NRG_BKBPB_E!E75+NRG_GW_E!E75+NRG_BF_E!E75+NRG_PR_E!E75+NRG_NI_E!E75+NRG_CL_E!E75+NRG_LNG_E!E75+NRG_BIOG_E!E75+NRG_GTL_E!E75+NRG_CPP_E!E75+NRG_NSP_E!E75</f>
        <v>289.88718830610492</v>
      </c>
      <c r="F75" s="37">
        <f>NRG_EHG_E!F75+NRG_CM_E!F75+NRG_OIL_NG_E!F75+NRG_PF_E!F75+NRG_CO_E!F75+NRG_BKBPB_E!F75+NRG_GW_E!F75+NRG_BF_E!F75+NRG_PR_E!F75+NRG_NI_E!F75+NRG_CL_E!F75+NRG_LNG_E!F75+NRG_BIOG_E!F75+NRG_GTL_E!F75+NRG_CPP_E!F75+NRG_NSP_E!F75</f>
        <v>373.50722269991405</v>
      </c>
      <c r="G75" s="37">
        <f>NRG_EHG_E!G75+NRG_CM_E!G75+NRG_OIL_NG_E!G75+NRG_PF_E!G75+NRG_CO_E!G75+NRG_BKBPB_E!G75+NRG_GW_E!G75+NRG_BF_E!G75+NRG_PR_E!G75+NRG_NI_E!G75+NRG_CL_E!G75+NRG_LNG_E!G75+NRG_BIOG_E!G75+NRG_GTL_E!G75+NRG_CPP_E!G75+NRG_NSP_E!G75</f>
        <v>260.10318142734303</v>
      </c>
      <c r="H75" s="37">
        <f>NRG_EHG_E!H75+NRG_CM_E!H75+NRG_OIL_NG_E!H75+NRG_PF_E!H75+NRG_CO_E!H75+NRG_BKBPB_E!H75+NRG_GW_E!H75+NRG_BF_E!H75+NRG_PR_E!H75+NRG_NI_E!H75+NRG_CL_E!H75+NRG_LNG_E!H75+NRG_BIOG_E!H75+NRG_GTL_E!H75+NRG_CPP_E!H75+NRG_NSP_E!H75</f>
        <v>172.13619948409283</v>
      </c>
      <c r="I75" s="37">
        <f>NRG_EHG_E!I75+NRG_CM_E!I75+NRG_OIL_NG_E!I75+NRG_PF_E!I75+NRG_CO_E!I75+NRG_BKBPB_E!I75+NRG_GW_E!I75+NRG_BF_E!I75+NRG_PR_E!I75+NRG_NI_E!I75+NRG_CL_E!I75+NRG_LNG_E!I75+NRG_BIOG_E!I75+NRG_GTL_E!I75+NRG_CPP_E!I75+NRG_NSP_E!I75</f>
        <v>152.31203783319</v>
      </c>
      <c r="J75" s="37">
        <f>NRG_EHG_E!J75+NRG_CM_E!J75+NRG_OIL_NG_E!J75+NRG_PF_E!J75+NRG_CO_E!J75+NRG_BKBPB_E!J75+NRG_GW_E!J75+NRG_BF_E!J75+NRG_PR_E!J75+NRG_NI_E!J75+NRG_CL_E!J75+NRG_LNG_E!J75+NRG_BIOG_E!J75+NRG_GTL_E!J75+NRG_CPP_E!J75+NRG_NSP_E!J75</f>
        <v>128.33198624247635</v>
      </c>
      <c r="K75" s="37">
        <f>NRG_EHG_E!K75+NRG_CM_E!K75+NRG_OIL_NG_E!K75+NRG_PF_E!K75+NRG_CO_E!K75+NRG_BKBPB_E!K75+NRG_GW_E!K75+NRG_BF_E!K75+NRG_PR_E!K75+NRG_NI_E!K75+NRG_CL_E!K75+NRG_LNG_E!K75+NRG_BIOG_E!K75+NRG_GTL_E!K75+NRG_CPP_E!K75+NRG_NSP_E!K75</f>
        <v>130.19484092863283</v>
      </c>
      <c r="L75" s="37">
        <f>NRG_EHG_E!L75+NRG_CM_E!L75+NRG_OIL_NG_E!L75+NRG_PF_E!L75+NRG_CO_E!L75+NRG_BKBPB_E!L75+NRG_GW_E!L75+NRG_BF_E!L75+NRG_PR_E!L75+NRG_NI_E!L75+NRG_CL_E!L75+NRG_LNG_E!L75+NRG_BIOG_E!L75+NRG_GTL_E!L75+NRG_CPP_E!L75+NRG_NSP_E!L75</f>
        <v>111.73215821152193</v>
      </c>
      <c r="M75" s="37">
        <f>NRG_EHG_E!M75+NRG_CM_E!M75+NRG_OIL_NG_E!M75+NRG_PF_E!M75+NRG_CO_E!M75+NRG_BKBPB_E!M75+NRG_GW_E!M75+NRG_BF_E!M75+NRG_PR_E!M75+NRG_NI_E!M75+NRG_CL_E!M75+NRG_LNG_E!M75+NRG_BIOG_E!M75+NRG_GTL_E!M75+NRG_CPP_E!M75+NRG_NSP_E!M75</f>
        <v>88.898452278589858</v>
      </c>
      <c r="N75" s="37">
        <f>NRG_EHG_E!N75+NRG_CM_E!N75+NRG_OIL_NG_E!N75+NRG_PF_E!N75+NRG_CO_E!N75+NRG_BKBPB_E!N75+NRG_GW_E!N75+NRG_BF_E!N75+NRG_PR_E!N75+NRG_NI_E!N75+NRG_CL_E!N75+NRG_LNG_E!N75+NRG_BIOG_E!N75+NRG_GTL_E!N75+NRG_CPP_E!N75+NRG_NSP_E!N75</f>
        <v>113.95348237317282</v>
      </c>
      <c r="O75" s="37">
        <f>NRG_EHG_E!O75+NRG_CM_E!O75+NRG_OIL_NG_E!O75+NRG_PF_E!O75+NRG_CO_E!O75+NRG_BKBPB_E!O75+NRG_GW_E!O75+NRG_BF_E!O75+NRG_PR_E!O75+NRG_NI_E!O75+NRG_CL_E!O75+NRG_LNG_E!O75+NRG_BIOG_E!O75+NRG_GTL_E!O75+NRG_CPP_E!O75+NRG_NSP_E!O75</f>
        <v>101.74832330180567</v>
      </c>
      <c r="P75" s="37">
        <f>NRG_EHG_E!P75+NRG_CM_E!P75+NRG_OIL_NG_E!P75+NRG_PF_E!P75+NRG_CO_E!P75+NRG_BKBPB_E!P75+NRG_GW_E!P75+NRG_BF_E!P75+NRG_PR_E!P75+NRG_NI_E!P75+NRG_CL_E!P75+NRG_LNG_E!P75+NRG_BIOG_E!P75+NRG_GTL_E!P75+NRG_CPP_E!P75+NRG_NSP_E!P75</f>
        <v>113.88177128116938</v>
      </c>
      <c r="Q75" s="37">
        <f>NRG_EHG_E!Q75+NRG_CM_E!Q75+NRG_OIL_NG_E!Q75+NRG_PF_E!Q75+NRG_CO_E!Q75+NRG_BKBPB_E!Q75+NRG_GW_E!Q75+NRG_BF_E!Q75+NRG_PR_E!Q75+NRG_NI_E!Q75+NRG_CL_E!Q75+NRG_LNG_E!Q75+NRG_BIOG_E!Q75+NRG_GTL_E!Q75+NRG_CPP_E!Q75+NRG_NSP_E!Q75</f>
        <v>109.20034393809112</v>
      </c>
      <c r="R75" s="37">
        <f>NRG_EHG_E!R75+NRG_CM_E!R75+NRG_OIL_NG_E!R75+NRG_PF_E!R75+NRG_CO_E!R75+NRG_BKBPB_E!R75+NRG_GW_E!R75+NRG_BF_E!R75+NRG_PR_E!R75+NRG_NI_E!R75+NRG_CL_E!R75+NRG_LNG_E!R75+NRG_BIOG_E!R75+NRG_GTL_E!R75+NRG_CPP_E!R75+NRG_NSP_E!R75</f>
        <v>96.159415305245048</v>
      </c>
      <c r="S75" s="37">
        <f>NRG_EHG_E!S75+NRG_CM_E!S75+NRG_OIL_NG_E!S75+NRG_PF_E!S75+NRG_CO_E!S75+NRG_BKBPB_E!S75+NRG_GW_E!S75+NRG_BF_E!S75+NRG_PR_E!S75+NRG_NI_E!S75+NRG_CL_E!S75+NRG_LNG_E!S75+NRG_BIOG_E!S75+NRG_GTL_E!S75+NRG_CPP_E!S75+NRG_NSP_E!S75</f>
        <v>122.1219260533104</v>
      </c>
      <c r="T75" s="37">
        <f>NRG_EHG_E!T75+NRG_CM_E!T75+NRG_OIL_NG_E!T75+NRG_PF_E!T75+NRG_CO_E!T75+NRG_BKBPB_E!T75+NRG_GW_E!T75+NRG_BF_E!T75+NRG_PR_E!T75+NRG_NI_E!T75+NRG_CL_E!T75+NRG_LNG_E!T75+NRG_BIOG_E!T75+NRG_GTL_E!T75+NRG_CPP_E!T75+NRG_NSP_E!T75</f>
        <v>142.70214961306959</v>
      </c>
      <c r="U75" s="37">
        <f>NRG_EHG_E!U75+NRG_CM_E!U75+NRG_OIL_NG_E!U75+NRG_PF_E!U75+NRG_CO_E!U75+NRG_BKBPB_E!U75+NRG_GW_E!U75+NRG_BF_E!U75+NRG_PR_E!U75+NRG_NI_E!U75+NRG_CL_E!U75+NRG_LNG_E!U75+NRG_BIOG_E!U75+NRG_GTL_E!U75+NRG_CPP_E!U75+NRG_NSP_E!U75</f>
        <v>117.23989681857265</v>
      </c>
      <c r="V75" s="37">
        <f>NRG_EHG_E!V75+NRG_CM_E!V75+NRG_OIL_NG_E!V75+NRG_PF_E!V75+NRG_CO_E!V75+NRG_BKBPB_E!V75+NRG_GW_E!V75+NRG_BF_E!V75+NRG_PR_E!V75+NRG_NI_E!V75+NRG_CL_E!V75+NRG_LNG_E!V75+NRG_BIOG_E!V75+NRG_GTL_E!V75+NRG_CPP_E!V75+NRG_NSP_E!V75</f>
        <v>83.916595012897673</v>
      </c>
      <c r="W75" s="37">
        <f>NRG_EHG_E!W75+NRG_CM_E!W75+NRG_OIL_NG_E!W75+NRG_PF_E!W75+NRG_CO_E!W75+NRG_BKBPB_E!W75+NRG_GW_E!W75+NRG_BF_E!W75+NRG_PR_E!W75+NRG_NI_E!W75+NRG_CL_E!W75+NRG_LNG_E!W75+NRG_BIOG_E!W75+NRG_GTL_E!W75+NRG_CPP_E!W75+NRG_NSP_E!W75</f>
        <v>49.212381771281166</v>
      </c>
      <c r="X75" s="37">
        <f>NRG_EHG_E!X75+NRG_CM_E!X75+NRG_OIL_NG_E!X75+NRG_PF_E!X75+NRG_CO_E!X75+NRG_BKBPB_E!X75+NRG_GW_E!X75+NRG_BF_E!X75+NRG_PR_E!X75+NRG_NI_E!X75+NRG_CL_E!X75+NRG_LNG_E!X75+NRG_BIOG_E!X75+NRG_GTL_E!X75+NRG_CPP_E!X75+NRG_NSP_E!X75</f>
        <v>75.04239036973344</v>
      </c>
    </row>
    <row r="76" spans="1:24" ht="11.25" customHeight="1" x14ac:dyDescent="0.2">
      <c r="A76" s="38" t="s">
        <v>139</v>
      </c>
      <c r="B76" s="39" t="s">
        <v>140</v>
      </c>
      <c r="C76" s="40">
        <f>NRG_EHG_E!C76+NRG_CM_E!C76+NRG_OIL_NG_E!C76+NRG_PF_E!C76+NRG_CO_E!C76+NRG_BKBPB_E!C76+NRG_GW_E!C76+NRG_BF_E!C76+NRG_PR_E!C76+NRG_NI_E!C76+NRG_CL_E!C76+NRG_LNG_E!C76+NRG_BIOG_E!C76+NRG_GTL_E!C76+NRG_CPP_E!C76+NRG_NSP_E!C76</f>
        <v>917.45485812553727</v>
      </c>
      <c r="D76" s="40">
        <f>NRG_EHG_E!D76+NRG_CM_E!D76+NRG_OIL_NG_E!D76+NRG_PF_E!D76+NRG_CO_E!D76+NRG_BKBPB_E!D76+NRG_GW_E!D76+NRG_BF_E!D76+NRG_PR_E!D76+NRG_NI_E!D76+NRG_CL_E!D76+NRG_LNG_E!D76+NRG_BIOG_E!D76+NRG_GTL_E!D76+NRG_CPP_E!D76+NRG_NSP_E!D76</f>
        <v>812.38177128116934</v>
      </c>
      <c r="E76" s="40">
        <f>NRG_EHG_E!E76+NRG_CM_E!E76+NRG_OIL_NG_E!E76+NRG_PF_E!E76+NRG_CO_E!E76+NRG_BKBPB_E!E76+NRG_GW_E!E76+NRG_BF_E!E76+NRG_PR_E!E76+NRG_NI_E!E76+NRG_CL_E!E76+NRG_LNG_E!E76+NRG_BIOG_E!E76+NRG_GTL_E!E76+NRG_CPP_E!E76+NRG_NSP_E!E76</f>
        <v>826.39724849527079</v>
      </c>
      <c r="F76" s="40">
        <f>NRG_EHG_E!F76+NRG_CM_E!F76+NRG_OIL_NG_E!F76+NRG_PF_E!F76+NRG_CO_E!F76+NRG_BKBPB_E!F76+NRG_GW_E!F76+NRG_BF_E!F76+NRG_PR_E!F76+NRG_NI_E!F76+NRG_CL_E!F76+NRG_LNG_E!F76+NRG_BIOG_E!F76+NRG_GTL_E!F76+NRG_CPP_E!F76+NRG_NSP_E!F76</f>
        <v>926.99914015477214</v>
      </c>
      <c r="G76" s="40">
        <f>NRG_EHG_E!G76+NRG_CM_E!G76+NRG_OIL_NG_E!G76+NRG_PF_E!G76+NRG_CO_E!G76+NRG_BKBPB_E!G76+NRG_GW_E!G76+NRG_BF_E!G76+NRG_PR_E!G76+NRG_NI_E!G76+NRG_CL_E!G76+NRG_LNG_E!G76+NRG_BIOG_E!G76+NRG_GTL_E!G76+NRG_CPP_E!G76+NRG_NSP_E!G76</f>
        <v>900.17196904557181</v>
      </c>
      <c r="H76" s="40">
        <f>NRG_EHG_E!H76+NRG_CM_E!H76+NRG_OIL_NG_E!H76+NRG_PF_E!H76+NRG_CO_E!H76+NRG_BKBPB_E!H76+NRG_GW_E!H76+NRG_BF_E!H76+NRG_PR_E!H76+NRG_NI_E!H76+NRG_CL_E!H76+NRG_LNG_E!H76+NRG_BIOG_E!H76+NRG_GTL_E!H76+NRG_CPP_E!H76+NRG_NSP_E!H76</f>
        <v>994.92691315563206</v>
      </c>
      <c r="I76" s="40">
        <f>NRG_EHG_E!I76+NRG_CM_E!I76+NRG_OIL_NG_E!I76+NRG_PF_E!I76+NRG_CO_E!I76+NRG_BKBPB_E!I76+NRG_GW_E!I76+NRG_BF_E!I76+NRG_PR_E!I76+NRG_NI_E!I76+NRG_CL_E!I76+NRG_LNG_E!I76+NRG_BIOG_E!I76+NRG_GTL_E!I76+NRG_CPP_E!I76+NRG_NSP_E!I76</f>
        <v>935.59759243336202</v>
      </c>
      <c r="J76" s="40">
        <f>NRG_EHG_E!J76+NRG_CM_E!J76+NRG_OIL_NG_E!J76+NRG_PF_E!J76+NRG_CO_E!J76+NRG_BKBPB_E!J76+NRG_GW_E!J76+NRG_BF_E!J76+NRG_PR_E!J76+NRG_NI_E!J76+NRG_CL_E!J76+NRG_LNG_E!J76+NRG_BIOG_E!J76+NRG_GTL_E!J76+NRG_CPP_E!J76+NRG_NSP_E!J76</f>
        <v>1019.6044711951847</v>
      </c>
      <c r="K76" s="40">
        <f>NRG_EHG_E!K76+NRG_CM_E!K76+NRG_OIL_NG_E!K76+NRG_PF_E!K76+NRG_CO_E!K76+NRG_BKBPB_E!K76+NRG_GW_E!K76+NRG_BF_E!K76+NRG_PR_E!K76+NRG_NI_E!K76+NRG_CL_E!K76+NRG_LNG_E!K76+NRG_BIOG_E!K76+NRG_GTL_E!K76+NRG_CPP_E!K76+NRG_NSP_E!K76</f>
        <v>940.41272570937247</v>
      </c>
      <c r="L76" s="40">
        <f>NRG_EHG_E!L76+NRG_CM_E!L76+NRG_OIL_NG_E!L76+NRG_PF_E!L76+NRG_CO_E!L76+NRG_BKBPB_E!L76+NRG_GW_E!L76+NRG_BF_E!L76+NRG_PR_E!L76+NRG_NI_E!L76+NRG_CL_E!L76+NRG_LNG_E!L76+NRG_BIOG_E!L76+NRG_GTL_E!L76+NRG_CPP_E!L76+NRG_NSP_E!L76</f>
        <v>886.75838349097148</v>
      </c>
      <c r="M76" s="40">
        <f>NRG_EHG_E!M76+NRG_CM_E!M76+NRG_OIL_NG_E!M76+NRG_PF_E!M76+NRG_CO_E!M76+NRG_BKBPB_E!M76+NRG_GW_E!M76+NRG_BF_E!M76+NRG_PR_E!M76+NRG_NI_E!M76+NRG_CL_E!M76+NRG_LNG_E!M76+NRG_BIOG_E!M76+NRG_GTL_E!M76+NRG_CPP_E!M76+NRG_NSP_E!M76</f>
        <v>834.99570077386079</v>
      </c>
      <c r="N76" s="40">
        <f>NRG_EHG_E!N76+NRG_CM_E!N76+NRG_OIL_NG_E!N76+NRG_PF_E!N76+NRG_CO_E!N76+NRG_BKBPB_E!N76+NRG_GW_E!N76+NRG_BF_E!N76+NRG_PR_E!N76+NRG_NI_E!N76+NRG_CL_E!N76+NRG_LNG_E!N76+NRG_BIOG_E!N76+NRG_GTL_E!N76+NRG_CPP_E!N76+NRG_NSP_E!N76</f>
        <v>882.45915735167671</v>
      </c>
      <c r="O76" s="40">
        <f>NRG_EHG_E!O76+NRG_CM_E!O76+NRG_OIL_NG_E!O76+NRG_PF_E!O76+NRG_CO_E!O76+NRG_BKBPB_E!O76+NRG_GW_E!O76+NRG_BF_E!O76+NRG_PR_E!O76+NRG_NI_E!O76+NRG_CL_E!O76+NRG_LNG_E!O76+NRG_BIOG_E!O76+NRG_GTL_E!O76+NRG_CPP_E!O76+NRG_NSP_E!O76</f>
        <v>844.88392089423883</v>
      </c>
      <c r="P76" s="40">
        <f>NRG_EHG_E!P76+NRG_CM_E!P76+NRG_OIL_NG_E!P76+NRG_PF_E!P76+NRG_CO_E!P76+NRG_BKBPB_E!P76+NRG_GW_E!P76+NRG_BF_E!P76+NRG_PR_E!P76+NRG_NI_E!P76+NRG_CL_E!P76+NRG_LNG_E!P76+NRG_BIOG_E!P76+NRG_GTL_E!P76+NRG_CPP_E!P76+NRG_NSP_E!P76</f>
        <v>780.56749785038687</v>
      </c>
      <c r="Q76" s="40">
        <f>NRG_EHG_E!Q76+NRG_CM_E!Q76+NRG_OIL_NG_E!Q76+NRG_PF_E!Q76+NRG_CO_E!Q76+NRG_BKBPB_E!Q76+NRG_GW_E!Q76+NRG_BF_E!Q76+NRG_PR_E!Q76+NRG_NI_E!Q76+NRG_CL_E!Q76+NRG_LNG_E!Q76+NRG_BIOG_E!Q76+NRG_GTL_E!Q76+NRG_CPP_E!Q76+NRG_NSP_E!Q76</f>
        <v>763.54256233877902</v>
      </c>
      <c r="R76" s="40">
        <f>NRG_EHG_E!R76+NRG_CM_E!R76+NRG_OIL_NG_E!R76+NRG_PF_E!R76+NRG_CO_E!R76+NRG_BKBPB_E!R76+NRG_GW_E!R76+NRG_BF_E!R76+NRG_PR_E!R76+NRG_NI_E!R76+NRG_CL_E!R76+NRG_LNG_E!R76+NRG_BIOG_E!R76+NRG_GTL_E!R76+NRG_CPP_E!R76+NRG_NSP_E!R76</f>
        <v>755.54600171969037</v>
      </c>
      <c r="S76" s="40">
        <f>NRG_EHG_E!S76+NRG_CM_E!S76+NRG_OIL_NG_E!S76+NRG_PF_E!S76+NRG_CO_E!S76+NRG_BKBPB_E!S76+NRG_GW_E!S76+NRG_BF_E!S76+NRG_PR_E!S76+NRG_NI_E!S76+NRG_CL_E!S76+NRG_LNG_E!S76+NRG_BIOG_E!S76+NRG_GTL_E!S76+NRG_CPP_E!S76+NRG_NSP_E!S76</f>
        <v>750.81685296646594</v>
      </c>
      <c r="T76" s="40">
        <f>NRG_EHG_E!T76+NRG_CM_E!T76+NRG_OIL_NG_E!T76+NRG_PF_E!T76+NRG_CO_E!T76+NRG_BKBPB_E!T76+NRG_GW_E!T76+NRG_BF_E!T76+NRG_PR_E!T76+NRG_NI_E!T76+NRG_CL_E!T76+NRG_LNG_E!T76+NRG_BIOG_E!T76+NRG_GTL_E!T76+NRG_CPP_E!T76+NRG_NSP_E!T76</f>
        <v>782.6656061908858</v>
      </c>
      <c r="U76" s="40">
        <f>NRG_EHG_E!U76+NRG_CM_E!U76+NRG_OIL_NG_E!U76+NRG_PF_E!U76+NRG_CO_E!U76+NRG_BKBPB_E!U76+NRG_GW_E!U76+NRG_BF_E!U76+NRG_PR_E!U76+NRG_NI_E!U76+NRG_CL_E!U76+NRG_LNG_E!U76+NRG_BIOG_E!U76+NRG_GTL_E!U76+NRG_CPP_E!U76+NRG_NSP_E!U76</f>
        <v>766.30077386070502</v>
      </c>
      <c r="V76" s="40">
        <f>NRG_EHG_E!V76+NRG_CM_E!V76+NRG_OIL_NG_E!V76+NRG_PF_E!V76+NRG_CO_E!V76+NRG_BKBPB_E!V76+NRG_GW_E!V76+NRG_BF_E!V76+NRG_PR_E!V76+NRG_NI_E!V76+NRG_CL_E!V76+NRG_LNG_E!V76+NRG_BIOG_E!V76+NRG_GTL_E!V76+NRG_CPP_E!V76+NRG_NSP_E!V76</f>
        <v>730.13018056749775</v>
      </c>
      <c r="W76" s="40">
        <f>NRG_EHG_E!W76+NRG_CM_E!W76+NRG_OIL_NG_E!W76+NRG_PF_E!W76+NRG_CO_E!W76+NRG_BKBPB_E!W76+NRG_GW_E!W76+NRG_BF_E!W76+NRG_PR_E!W76+NRG_NI_E!W76+NRG_CL_E!W76+NRG_LNG_E!W76+NRG_BIOG_E!W76+NRG_GTL_E!W76+NRG_CPP_E!W76+NRG_NSP_E!W76</f>
        <v>692.12098022355963</v>
      </c>
      <c r="X76" s="40">
        <f>NRG_EHG_E!X76+NRG_CM_E!X76+NRG_OIL_NG_E!X76+NRG_PF_E!X76+NRG_CO_E!X76+NRG_BKBPB_E!X76+NRG_GW_E!X76+NRG_BF_E!X76+NRG_PR_E!X76+NRG_NI_E!X76+NRG_CL_E!X76+NRG_LNG_E!X76+NRG_BIOG_E!X76+NRG_GTL_E!X76+NRG_CPP_E!X76+NRG_NSP_E!X76</f>
        <v>723.07773000859845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156</v>
      </c>
      <c r="B1" s="4" t="s">
        <v>279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284.52278589853819</v>
      </c>
      <c r="D2" s="31">
        <f t="shared" si="0"/>
        <v>296.04471195184863</v>
      </c>
      <c r="E2" s="31">
        <f t="shared" si="0"/>
        <v>316.59501289767837</v>
      </c>
      <c r="F2" s="31">
        <f t="shared" si="0"/>
        <v>328.7188306104901</v>
      </c>
      <c r="G2" s="31">
        <f t="shared" si="0"/>
        <v>327.2570937231298</v>
      </c>
      <c r="H2" s="31">
        <f t="shared" si="0"/>
        <v>336.11349957007741</v>
      </c>
      <c r="I2" s="31">
        <f t="shared" si="0"/>
        <v>373.77472055030091</v>
      </c>
      <c r="J2" s="31">
        <f t="shared" si="0"/>
        <v>473.6027515047291</v>
      </c>
      <c r="K2" s="31">
        <f t="shared" si="0"/>
        <v>417.54084264832329</v>
      </c>
      <c r="L2" s="31">
        <f t="shared" si="0"/>
        <v>451.84866723989683</v>
      </c>
      <c r="M2" s="31">
        <f t="shared" si="0"/>
        <v>434.73774720550301</v>
      </c>
      <c r="N2" s="31">
        <f t="shared" si="0"/>
        <v>492.43336199484088</v>
      </c>
      <c r="O2" s="31">
        <f t="shared" si="0"/>
        <v>460.10318142734297</v>
      </c>
      <c r="P2" s="31">
        <f t="shared" si="0"/>
        <v>408.77042132416159</v>
      </c>
      <c r="Q2" s="31">
        <f t="shared" si="0"/>
        <v>427.944969905417</v>
      </c>
      <c r="R2" s="31">
        <f t="shared" si="0"/>
        <v>431.55631986242469</v>
      </c>
      <c r="S2" s="31">
        <f t="shared" si="0"/>
        <v>416.76698194325019</v>
      </c>
      <c r="T2" s="31">
        <f t="shared" si="0"/>
        <v>424.81418744625972</v>
      </c>
      <c r="U2" s="31">
        <f t="shared" si="0"/>
        <v>404.20842648323298</v>
      </c>
      <c r="V2" s="31">
        <f t="shared" si="0"/>
        <v>382.252192605331</v>
      </c>
      <c r="W2" s="31">
        <f t="shared" si="0"/>
        <v>344.89957007738599</v>
      </c>
      <c r="X2" s="31">
        <f t="shared" ref="X2" si="1">SUM(X3,X17,X22,X25,X26,X51,X52,X71,X74,X75,X76)</f>
        <v>415.69062768701627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284.52278589853819</v>
      </c>
      <c r="D76" s="40">
        <v>296.04471195184863</v>
      </c>
      <c r="E76" s="40">
        <v>316.59501289767837</v>
      </c>
      <c r="F76" s="40">
        <v>328.7188306104901</v>
      </c>
      <c r="G76" s="40">
        <v>327.2570937231298</v>
      </c>
      <c r="H76" s="40">
        <v>336.11349957007741</v>
      </c>
      <c r="I76" s="40">
        <v>373.77472055030091</v>
      </c>
      <c r="J76" s="40">
        <v>473.6027515047291</v>
      </c>
      <c r="K76" s="40">
        <v>417.54084264832329</v>
      </c>
      <c r="L76" s="40">
        <v>451.84866723989683</v>
      </c>
      <c r="M76" s="40">
        <v>434.73774720550301</v>
      </c>
      <c r="N76" s="40">
        <v>492.43336199484088</v>
      </c>
      <c r="O76" s="40">
        <v>460.10318142734297</v>
      </c>
      <c r="P76" s="40">
        <v>408.77042132416159</v>
      </c>
      <c r="Q76" s="40">
        <v>427.944969905417</v>
      </c>
      <c r="R76" s="40">
        <v>431.55631986242469</v>
      </c>
      <c r="S76" s="40">
        <v>416.76698194325019</v>
      </c>
      <c r="T76" s="40">
        <v>424.81418744625972</v>
      </c>
      <c r="U76" s="40">
        <v>404.20842648323298</v>
      </c>
      <c r="V76" s="40">
        <v>382.252192605331</v>
      </c>
      <c r="W76" s="40">
        <v>344.89957007738599</v>
      </c>
      <c r="X76" s="40">
        <v>415.69062768701627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157</v>
      </c>
      <c r="B1" s="4" t="s">
        <v>278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142.89974204643158</v>
      </c>
      <c r="D2" s="31">
        <f t="shared" si="0"/>
        <v>140.94118658641443</v>
      </c>
      <c r="E2" s="31">
        <f t="shared" si="0"/>
        <v>131.2118658641445</v>
      </c>
      <c r="F2" s="31">
        <f t="shared" si="0"/>
        <v>129.65597592433363</v>
      </c>
      <c r="G2" s="31">
        <f t="shared" si="0"/>
        <v>167.20636285468618</v>
      </c>
      <c r="H2" s="31">
        <f t="shared" si="0"/>
        <v>113.40421324161653</v>
      </c>
      <c r="I2" s="31">
        <f t="shared" si="0"/>
        <v>93.818142734307813</v>
      </c>
      <c r="J2" s="31">
        <f t="shared" si="0"/>
        <v>115.61573516766984</v>
      </c>
      <c r="K2" s="31">
        <f t="shared" si="0"/>
        <v>110.90404127257094</v>
      </c>
      <c r="L2" s="31">
        <f t="shared" si="0"/>
        <v>102.1</v>
      </c>
      <c r="M2" s="31">
        <f t="shared" si="0"/>
        <v>94.667325881341355</v>
      </c>
      <c r="N2" s="31">
        <f t="shared" si="0"/>
        <v>91.161650902837479</v>
      </c>
      <c r="O2" s="31">
        <f t="shared" si="0"/>
        <v>104.04127257093722</v>
      </c>
      <c r="P2" s="31">
        <f t="shared" si="0"/>
        <v>76.426827171109196</v>
      </c>
      <c r="Q2" s="31">
        <f t="shared" si="0"/>
        <v>74.616766981943243</v>
      </c>
      <c r="R2" s="31">
        <f t="shared" si="0"/>
        <v>84.065606190885632</v>
      </c>
      <c r="S2" s="31">
        <f t="shared" si="0"/>
        <v>69.277730008598454</v>
      </c>
      <c r="T2" s="31">
        <f t="shared" si="0"/>
        <v>91.53662940670678</v>
      </c>
      <c r="U2" s="31">
        <f t="shared" si="0"/>
        <v>91.015219260533087</v>
      </c>
      <c r="V2" s="31">
        <f t="shared" si="0"/>
        <v>87.451160791057603</v>
      </c>
      <c r="W2" s="31">
        <f t="shared" si="0"/>
        <v>57.497850386930345</v>
      </c>
      <c r="X2" s="31">
        <f t="shared" ref="X2" si="1">SUM(X3,X17,X22,X25,X26,X51,X52,X71,X74,X75,X76)</f>
        <v>61.82029234737746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19.566895958727429</v>
      </c>
      <c r="D3" s="34">
        <f t="shared" si="2"/>
        <v>19.285038693035254</v>
      </c>
      <c r="E3" s="34">
        <f t="shared" si="2"/>
        <v>13.174204643164229</v>
      </c>
      <c r="F3" s="34">
        <f t="shared" si="2"/>
        <v>11.993293207222697</v>
      </c>
      <c r="G3" s="34">
        <f t="shared" si="2"/>
        <v>66.05270851246776</v>
      </c>
      <c r="H3" s="34">
        <f t="shared" si="2"/>
        <v>5.3551160791057608</v>
      </c>
      <c r="I3" s="34">
        <f t="shared" si="2"/>
        <v>1.9054170249355113</v>
      </c>
      <c r="J3" s="34">
        <f t="shared" si="2"/>
        <v>0.96251074806534809</v>
      </c>
      <c r="K3" s="34">
        <f t="shared" si="2"/>
        <v>3.5213241616509028</v>
      </c>
      <c r="L3" s="34">
        <f t="shared" si="2"/>
        <v>2.933619948409286</v>
      </c>
      <c r="M3" s="34">
        <f t="shared" si="2"/>
        <v>1.4743766122098021</v>
      </c>
      <c r="N3" s="34">
        <f t="shared" si="2"/>
        <v>1.417626827171109</v>
      </c>
      <c r="O3" s="34">
        <f t="shared" si="2"/>
        <v>1.2465176268271709</v>
      </c>
      <c r="P3" s="34">
        <f t="shared" si="2"/>
        <v>0</v>
      </c>
      <c r="Q3" s="34">
        <f t="shared" si="2"/>
        <v>0.2034393809114359</v>
      </c>
      <c r="R3" s="34">
        <f t="shared" si="2"/>
        <v>0.22158211521926049</v>
      </c>
      <c r="S3" s="34">
        <f t="shared" si="2"/>
        <v>0.35305245055889939</v>
      </c>
      <c r="T3" s="34">
        <f t="shared" si="2"/>
        <v>0.19191745485812545</v>
      </c>
      <c r="U3" s="34">
        <f t="shared" si="2"/>
        <v>3.9294926913155628E-2</v>
      </c>
      <c r="V3" s="34">
        <f t="shared" si="2"/>
        <v>7.9965606190885632E-3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1.9693895098882199</v>
      </c>
      <c r="D4" s="29">
        <f t="shared" si="4"/>
        <v>12.441616509028375</v>
      </c>
      <c r="E4" s="29">
        <f t="shared" si="4"/>
        <v>6.5651762682717099</v>
      </c>
      <c r="F4" s="29">
        <f t="shared" si="4"/>
        <v>1.969217540842648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1.9693895098882199</v>
      </c>
      <c r="D6" s="10">
        <v>5.9067067927772987</v>
      </c>
      <c r="E6" s="10">
        <v>6.5651762682717099</v>
      </c>
      <c r="F6" s="10">
        <v>1.969217540842648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6.5349097162510752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17.597506448839209</v>
      </c>
      <c r="D8" s="29">
        <f t="shared" si="6"/>
        <v>6.8434221840068794</v>
      </c>
      <c r="E8" s="29">
        <f t="shared" si="6"/>
        <v>6.6090283748925192</v>
      </c>
      <c r="F8" s="29">
        <f t="shared" si="6"/>
        <v>10.02407566638005</v>
      </c>
      <c r="G8" s="29">
        <f t="shared" si="6"/>
        <v>66.05270851246776</v>
      </c>
      <c r="H8" s="29">
        <f t="shared" si="6"/>
        <v>5.3551160791057608</v>
      </c>
      <c r="I8" s="29">
        <f t="shared" si="6"/>
        <v>1.9054170249355113</v>
      </c>
      <c r="J8" s="29">
        <f t="shared" si="6"/>
        <v>0.96251074806534809</v>
      </c>
      <c r="K8" s="29">
        <f t="shared" si="6"/>
        <v>3.5213241616509028</v>
      </c>
      <c r="L8" s="29">
        <f t="shared" si="6"/>
        <v>2.933619948409286</v>
      </c>
      <c r="M8" s="29">
        <f t="shared" si="6"/>
        <v>1.4743766122098021</v>
      </c>
      <c r="N8" s="29">
        <f t="shared" si="6"/>
        <v>1.417626827171109</v>
      </c>
      <c r="O8" s="29">
        <f t="shared" si="6"/>
        <v>1.2465176268271709</v>
      </c>
      <c r="P8" s="29">
        <f t="shared" si="6"/>
        <v>0</v>
      </c>
      <c r="Q8" s="29">
        <f t="shared" si="6"/>
        <v>0.2034393809114359</v>
      </c>
      <c r="R8" s="29">
        <f t="shared" si="6"/>
        <v>0.22158211521926049</v>
      </c>
      <c r="S8" s="29">
        <f t="shared" si="6"/>
        <v>0.35305245055889939</v>
      </c>
      <c r="T8" s="29">
        <f t="shared" si="6"/>
        <v>0.19191745485812545</v>
      </c>
      <c r="U8" s="29">
        <f t="shared" si="6"/>
        <v>3.9294926913155628E-2</v>
      </c>
      <c r="V8" s="29">
        <f t="shared" si="6"/>
        <v>7.9965606190885632E-3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2.9381771281169389</v>
      </c>
      <c r="H9" s="10">
        <v>2.9381771281169389</v>
      </c>
      <c r="I9" s="10">
        <v>1.175236457437661</v>
      </c>
      <c r="J9" s="10">
        <v>0.56990541702493547</v>
      </c>
      <c r="K9" s="10">
        <v>3.5213241616509028</v>
      </c>
      <c r="L9" s="10">
        <v>2.933619948409286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4.9355116079105747E-2</v>
      </c>
      <c r="U9" s="10">
        <v>2.9492691315563199E-2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17.597506448839209</v>
      </c>
      <c r="D10" s="10">
        <v>6.8434221840068794</v>
      </c>
      <c r="E10" s="10">
        <v>6.6090283748925192</v>
      </c>
      <c r="F10" s="10">
        <v>10.02407566638005</v>
      </c>
      <c r="G10" s="10">
        <v>63.114531384350819</v>
      </c>
      <c r="H10" s="10">
        <v>2.4169389509888219</v>
      </c>
      <c r="I10" s="10">
        <v>0.73018056749785043</v>
      </c>
      <c r="J10" s="10">
        <v>0.39260533104041268</v>
      </c>
      <c r="K10" s="10">
        <v>0</v>
      </c>
      <c r="L10" s="10">
        <v>0</v>
      </c>
      <c r="M10" s="10">
        <v>1.4743766122098021</v>
      </c>
      <c r="N10" s="10">
        <v>1.417626827171109</v>
      </c>
      <c r="O10" s="10">
        <v>1.2465176268271709</v>
      </c>
      <c r="P10" s="10">
        <v>0</v>
      </c>
      <c r="Q10" s="10">
        <v>0.2034393809114359</v>
      </c>
      <c r="R10" s="10">
        <v>0.22158211521926049</v>
      </c>
      <c r="S10" s="10">
        <v>0.35305245055889939</v>
      </c>
      <c r="T10" s="10">
        <v>0.14256233877901969</v>
      </c>
      <c r="U10" s="10">
        <v>9.8022355975924333E-3</v>
      </c>
      <c r="V10" s="10">
        <v>7.9965606190885632E-3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14.378503869303531</v>
      </c>
      <c r="D26" s="37">
        <f t="shared" si="14"/>
        <v>5.135167669819432</v>
      </c>
      <c r="E26" s="37">
        <f t="shared" si="14"/>
        <v>6.1622527944969896</v>
      </c>
      <c r="F26" s="37">
        <f t="shared" si="14"/>
        <v>5.135167669819432</v>
      </c>
      <c r="G26" s="37">
        <f t="shared" si="14"/>
        <v>4.1081685296646597</v>
      </c>
      <c r="H26" s="37">
        <f t="shared" si="14"/>
        <v>3.0810834049871021</v>
      </c>
      <c r="I26" s="37">
        <f t="shared" si="14"/>
        <v>4.1081685296646597</v>
      </c>
      <c r="J26" s="37">
        <f t="shared" si="14"/>
        <v>4.1081685296646597</v>
      </c>
      <c r="K26" s="37">
        <f t="shared" si="14"/>
        <v>4.1081685296646597</v>
      </c>
      <c r="L26" s="37">
        <f t="shared" si="14"/>
        <v>3.0810834049871021</v>
      </c>
      <c r="M26" s="37">
        <f t="shared" si="14"/>
        <v>6.1622527944969896</v>
      </c>
      <c r="N26" s="37">
        <f t="shared" si="14"/>
        <v>6.1622527944969896</v>
      </c>
      <c r="O26" s="37">
        <f t="shared" si="14"/>
        <v>6.0812553740326729</v>
      </c>
      <c r="P26" s="37">
        <f t="shared" si="14"/>
        <v>1.013585554600172</v>
      </c>
      <c r="Q26" s="37">
        <f t="shared" si="14"/>
        <v>1.013585554600172</v>
      </c>
      <c r="R26" s="37">
        <f t="shared" si="14"/>
        <v>8.1083404987102305</v>
      </c>
      <c r="S26" s="37">
        <f t="shared" si="14"/>
        <v>1.013585554600172</v>
      </c>
      <c r="T26" s="37">
        <f t="shared" si="14"/>
        <v>16.496474634565782</v>
      </c>
      <c r="U26" s="37">
        <f t="shared" si="14"/>
        <v>19.260361134995701</v>
      </c>
      <c r="V26" s="37">
        <f t="shared" si="14"/>
        <v>21.071109200343933</v>
      </c>
      <c r="W26" s="37">
        <f t="shared" si="14"/>
        <v>20.818314703353394</v>
      </c>
      <c r="X26" s="37">
        <f t="shared" ref="X26" si="15">SUM(X27,X33)</f>
        <v>20.442476354256229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14.378503869303531</v>
      </c>
      <c r="D33" s="29">
        <f t="shared" si="18"/>
        <v>5.135167669819432</v>
      </c>
      <c r="E33" s="29">
        <f t="shared" si="18"/>
        <v>6.1622527944969896</v>
      </c>
      <c r="F33" s="29">
        <f t="shared" si="18"/>
        <v>5.135167669819432</v>
      </c>
      <c r="G33" s="29">
        <f t="shared" si="18"/>
        <v>4.1081685296646597</v>
      </c>
      <c r="H33" s="29">
        <f t="shared" si="18"/>
        <v>3.0810834049871021</v>
      </c>
      <c r="I33" s="29">
        <f t="shared" si="18"/>
        <v>4.1081685296646597</v>
      </c>
      <c r="J33" s="29">
        <f t="shared" si="18"/>
        <v>4.1081685296646597</v>
      </c>
      <c r="K33" s="29">
        <f t="shared" si="18"/>
        <v>4.1081685296646597</v>
      </c>
      <c r="L33" s="29">
        <f t="shared" si="18"/>
        <v>3.0810834049871021</v>
      </c>
      <c r="M33" s="29">
        <f t="shared" si="18"/>
        <v>6.1622527944969896</v>
      </c>
      <c r="N33" s="29">
        <f t="shared" si="18"/>
        <v>6.1622527944969896</v>
      </c>
      <c r="O33" s="29">
        <f t="shared" si="18"/>
        <v>6.0812553740326729</v>
      </c>
      <c r="P33" s="29">
        <f t="shared" si="18"/>
        <v>1.013585554600172</v>
      </c>
      <c r="Q33" s="29">
        <f t="shared" si="18"/>
        <v>1.013585554600172</v>
      </c>
      <c r="R33" s="29">
        <f t="shared" si="18"/>
        <v>8.1083404987102305</v>
      </c>
      <c r="S33" s="29">
        <f t="shared" si="18"/>
        <v>1.013585554600172</v>
      </c>
      <c r="T33" s="29">
        <f t="shared" si="18"/>
        <v>16.496474634565782</v>
      </c>
      <c r="U33" s="29">
        <f t="shared" si="18"/>
        <v>19.260361134995701</v>
      </c>
      <c r="V33" s="29">
        <f t="shared" si="18"/>
        <v>21.071109200343933</v>
      </c>
      <c r="W33" s="29">
        <f t="shared" si="18"/>
        <v>20.818314703353394</v>
      </c>
      <c r="X33" s="29">
        <f t="shared" ref="X33" si="19">SUM(X34:X50)</f>
        <v>20.442476354256229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1.031814273430782E-3</v>
      </c>
      <c r="U37" s="10">
        <v>0</v>
      </c>
      <c r="V37" s="10">
        <v>1.77128116938951E-2</v>
      </c>
      <c r="W37" s="10">
        <v>1.143594153052451E-2</v>
      </c>
      <c r="X37" s="10">
        <v>2.0636285468615648E-3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14.378503869303531</v>
      </c>
      <c r="D43" s="10">
        <v>5.135167669819432</v>
      </c>
      <c r="E43" s="10">
        <v>6.1622527944969896</v>
      </c>
      <c r="F43" s="10">
        <v>5.135167669819432</v>
      </c>
      <c r="G43" s="10">
        <v>4.1081685296646597</v>
      </c>
      <c r="H43" s="10">
        <v>3.0810834049871021</v>
      </c>
      <c r="I43" s="10">
        <v>4.1081685296646597</v>
      </c>
      <c r="J43" s="10">
        <v>4.1081685296646597</v>
      </c>
      <c r="K43" s="10">
        <v>4.1081685296646597</v>
      </c>
      <c r="L43" s="10">
        <v>3.0810834049871021</v>
      </c>
      <c r="M43" s="10">
        <v>6.1622527944969896</v>
      </c>
      <c r="N43" s="10">
        <v>6.1622527944969896</v>
      </c>
      <c r="O43" s="10">
        <v>6.0812553740326729</v>
      </c>
      <c r="P43" s="10">
        <v>1.013585554600172</v>
      </c>
      <c r="Q43" s="10">
        <v>1.013585554600172</v>
      </c>
      <c r="R43" s="10">
        <v>8.1083404987102305</v>
      </c>
      <c r="S43" s="10">
        <v>1.013585554600172</v>
      </c>
      <c r="T43" s="10">
        <v>16.49544282029235</v>
      </c>
      <c r="U43" s="10">
        <v>19.260361134995701</v>
      </c>
      <c r="V43" s="10">
        <v>21.053396388650039</v>
      </c>
      <c r="W43" s="10">
        <v>20.806878761822869</v>
      </c>
      <c r="X43" s="10">
        <v>20.440412725709368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2.1711092003439378</v>
      </c>
      <c r="D51" s="37">
        <v>1.999140154772141</v>
      </c>
      <c r="E51" s="37">
        <v>2.0636285468615649</v>
      </c>
      <c r="F51" s="37">
        <v>2.7300085984522791</v>
      </c>
      <c r="G51" s="37">
        <v>2.1711092003439378</v>
      </c>
      <c r="H51" s="37">
        <v>1.461736887360275</v>
      </c>
      <c r="I51" s="37">
        <v>1.1607910576096301</v>
      </c>
      <c r="J51" s="37">
        <v>2.3860705073086841</v>
      </c>
      <c r="K51" s="37">
        <v>2.3860705073086841</v>
      </c>
      <c r="L51" s="37">
        <v>1.6981943250214959</v>
      </c>
      <c r="M51" s="37">
        <v>1.3327601031814269</v>
      </c>
      <c r="N51" s="37">
        <v>1.418744625967326</v>
      </c>
      <c r="O51" s="37">
        <v>1.848667239896818</v>
      </c>
      <c r="P51" s="37">
        <v>0.42992261392949271</v>
      </c>
      <c r="Q51" s="37">
        <v>0.23645743766122099</v>
      </c>
      <c r="R51" s="37">
        <v>6.4488392089423904E-2</v>
      </c>
      <c r="S51" s="37">
        <v>6.4488392089423904E-2</v>
      </c>
      <c r="T51" s="37">
        <v>0.14161650902837489</v>
      </c>
      <c r="U51" s="37">
        <v>3.0281169389509879</v>
      </c>
      <c r="V51" s="37">
        <v>3.011349957007738</v>
      </c>
      <c r="W51" s="37">
        <v>1.325451418744626</v>
      </c>
      <c r="X51" s="37">
        <v>0.24840928632846079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0.19105760963026661</v>
      </c>
      <c r="D52" s="37">
        <f t="shared" si="20"/>
        <v>0.74041272570937233</v>
      </c>
      <c r="E52" s="37">
        <f t="shared" si="20"/>
        <v>0.5493551160791057</v>
      </c>
      <c r="F52" s="37">
        <f t="shared" si="20"/>
        <v>0.47773000859845233</v>
      </c>
      <c r="G52" s="37">
        <f t="shared" si="20"/>
        <v>0.23886500429922611</v>
      </c>
      <c r="H52" s="37">
        <f t="shared" si="20"/>
        <v>0.1194325021496131</v>
      </c>
      <c r="I52" s="37">
        <f t="shared" si="20"/>
        <v>4.7807394668959592E-2</v>
      </c>
      <c r="J52" s="37">
        <f t="shared" si="20"/>
        <v>2.3903697334479789E-2</v>
      </c>
      <c r="K52" s="37">
        <f t="shared" si="20"/>
        <v>0</v>
      </c>
      <c r="L52" s="37">
        <f t="shared" si="20"/>
        <v>0.19105760963026661</v>
      </c>
      <c r="M52" s="37">
        <f t="shared" si="20"/>
        <v>2.3903697334479789E-2</v>
      </c>
      <c r="N52" s="37">
        <f t="shared" si="20"/>
        <v>0</v>
      </c>
      <c r="O52" s="37">
        <f t="shared" si="20"/>
        <v>4.7807394668959592E-2</v>
      </c>
      <c r="P52" s="37">
        <f t="shared" si="20"/>
        <v>2.3903697334479789E-2</v>
      </c>
      <c r="Q52" s="37">
        <f t="shared" si="20"/>
        <v>2.3903697334479789E-2</v>
      </c>
      <c r="R52" s="37">
        <f t="shared" si="20"/>
        <v>2.3903697334479789E-2</v>
      </c>
      <c r="S52" s="37">
        <f t="shared" si="20"/>
        <v>2.3903697334479789E-2</v>
      </c>
      <c r="T52" s="37">
        <f t="shared" si="20"/>
        <v>8.4264832330180565E-3</v>
      </c>
      <c r="U52" s="37">
        <f t="shared" si="20"/>
        <v>0</v>
      </c>
      <c r="V52" s="37">
        <f t="shared" si="20"/>
        <v>8.116938950988821E-2</v>
      </c>
      <c r="W52" s="37">
        <f t="shared" si="20"/>
        <v>6.878761822871883E-4</v>
      </c>
      <c r="X52" s="37">
        <f t="shared" ref="X52" si="21">SUM(X53:X70)</f>
        <v>1.375752364574377E-3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0.19105760963026661</v>
      </c>
      <c r="D59" s="10">
        <v>0.74041272570937233</v>
      </c>
      <c r="E59" s="10">
        <v>0.5493551160791057</v>
      </c>
      <c r="F59" s="10">
        <v>0.47773000859845233</v>
      </c>
      <c r="G59" s="10">
        <v>0.23886500429922611</v>
      </c>
      <c r="H59" s="10">
        <v>0.1194325021496131</v>
      </c>
      <c r="I59" s="10">
        <v>4.7807394668959592E-2</v>
      </c>
      <c r="J59" s="10">
        <v>2.3903697334479789E-2</v>
      </c>
      <c r="K59" s="10">
        <v>0</v>
      </c>
      <c r="L59" s="10">
        <v>0.19105760963026661</v>
      </c>
      <c r="M59" s="10">
        <v>2.3903697334479789E-2</v>
      </c>
      <c r="N59" s="10">
        <v>0</v>
      </c>
      <c r="O59" s="10">
        <v>4.7807394668959592E-2</v>
      </c>
      <c r="P59" s="10">
        <v>2.3903697334479789E-2</v>
      </c>
      <c r="Q59" s="10">
        <v>2.3903697334479789E-2</v>
      </c>
      <c r="R59" s="10">
        <v>2.3903697334479789E-2</v>
      </c>
      <c r="S59" s="10">
        <v>2.3903697334479789E-2</v>
      </c>
      <c r="T59" s="10">
        <v>8.4264832330180565E-3</v>
      </c>
      <c r="U59" s="10">
        <v>0</v>
      </c>
      <c r="V59" s="10">
        <v>8.116938950988821E-2</v>
      </c>
      <c r="W59" s="10">
        <v>6.878761822871883E-4</v>
      </c>
      <c r="X59" s="10">
        <v>1.375752364574377E-3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2.7228718830610492</v>
      </c>
      <c r="D75" s="37">
        <v>3.0333619948409281</v>
      </c>
      <c r="E75" s="37">
        <v>1.6957867583834909</v>
      </c>
      <c r="F75" s="37">
        <v>1.8391229578675841</v>
      </c>
      <c r="G75" s="37">
        <v>2.0301805674978501</v>
      </c>
      <c r="H75" s="37">
        <v>1.8391229578675841</v>
      </c>
      <c r="I75" s="37">
        <v>1.385296646603611</v>
      </c>
      <c r="J75" s="37">
        <v>1.1703353396388649</v>
      </c>
      <c r="K75" s="37">
        <v>0.7165090283748925</v>
      </c>
      <c r="L75" s="37">
        <v>0.64488392089423896</v>
      </c>
      <c r="M75" s="37">
        <v>0.5493551160791057</v>
      </c>
      <c r="N75" s="37">
        <v>0.47773000859845233</v>
      </c>
      <c r="O75" s="37">
        <v>0.83594153052450548</v>
      </c>
      <c r="P75" s="37">
        <v>2.3884780739466889</v>
      </c>
      <c r="Q75" s="37">
        <v>3.3199484092863281</v>
      </c>
      <c r="R75" s="37">
        <v>3.2483233018056752</v>
      </c>
      <c r="S75" s="37">
        <v>2.8184006878761818</v>
      </c>
      <c r="T75" s="37">
        <v>2.4459157351676701</v>
      </c>
      <c r="U75" s="37">
        <v>2.5074806534823728</v>
      </c>
      <c r="V75" s="37">
        <v>2.6194325021496132</v>
      </c>
      <c r="W75" s="37">
        <v>2.4360275150472912</v>
      </c>
      <c r="X75" s="37">
        <v>2.601203783319002</v>
      </c>
    </row>
    <row r="76" spans="1:24" ht="11.25" customHeight="1" x14ac:dyDescent="0.2">
      <c r="A76" s="38" t="s">
        <v>139</v>
      </c>
      <c r="B76" s="39" t="s">
        <v>140</v>
      </c>
      <c r="C76" s="40">
        <v>103.8693035253654</v>
      </c>
      <c r="D76" s="40">
        <v>110.7480653482373</v>
      </c>
      <c r="E76" s="40">
        <v>107.56663800515911</v>
      </c>
      <c r="F76" s="40">
        <v>107.4806534823732</v>
      </c>
      <c r="G76" s="40">
        <v>92.605331040412722</v>
      </c>
      <c r="H76" s="40">
        <v>101.5477214101462</v>
      </c>
      <c r="I76" s="40">
        <v>85.210662080825443</v>
      </c>
      <c r="J76" s="40">
        <v>106.9647463456578</v>
      </c>
      <c r="K76" s="40">
        <v>100.1719690455718</v>
      </c>
      <c r="L76" s="40">
        <v>93.551160791057598</v>
      </c>
      <c r="M76" s="40">
        <v>85.124677558039551</v>
      </c>
      <c r="N76" s="40">
        <v>81.685296646603604</v>
      </c>
      <c r="O76" s="40">
        <v>93.981083404987089</v>
      </c>
      <c r="P76" s="40">
        <v>72.570937231298359</v>
      </c>
      <c r="Q76" s="40">
        <v>69.81943250214961</v>
      </c>
      <c r="R76" s="40">
        <v>72.398968185726559</v>
      </c>
      <c r="S76" s="40">
        <v>65.004299226139295</v>
      </c>
      <c r="T76" s="40">
        <v>72.252278589853816</v>
      </c>
      <c r="U76" s="40">
        <v>66.179965606190876</v>
      </c>
      <c r="V76" s="40">
        <v>60.660103181427338</v>
      </c>
      <c r="W76" s="40">
        <v>32.917368873602747</v>
      </c>
      <c r="X76" s="40">
        <v>38.526827171109197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158</v>
      </c>
      <c r="B1" s="4" t="s">
        <v>277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1009.0760963026655</v>
      </c>
      <c r="D2" s="31">
        <f t="shared" si="0"/>
        <v>1024.0833190025796</v>
      </c>
      <c r="E2" s="31">
        <f t="shared" si="0"/>
        <v>1175.3437661220978</v>
      </c>
      <c r="F2" s="31">
        <f t="shared" si="0"/>
        <v>992.79518486672396</v>
      </c>
      <c r="G2" s="31">
        <f t="shared" si="0"/>
        <v>1092.8490111779879</v>
      </c>
      <c r="H2" s="31">
        <f t="shared" si="0"/>
        <v>1072.0519346517628</v>
      </c>
      <c r="I2" s="31">
        <f t="shared" si="0"/>
        <v>737.51306964746323</v>
      </c>
      <c r="J2" s="31">
        <f t="shared" si="0"/>
        <v>409.73766122098027</v>
      </c>
      <c r="K2" s="31">
        <f t="shared" si="0"/>
        <v>459.92992261392953</v>
      </c>
      <c r="L2" s="31">
        <f t="shared" si="0"/>
        <v>454.0405846947549</v>
      </c>
      <c r="M2" s="31">
        <f t="shared" si="0"/>
        <v>532.44823731728297</v>
      </c>
      <c r="N2" s="31">
        <f t="shared" si="0"/>
        <v>472.23035253654336</v>
      </c>
      <c r="O2" s="31">
        <f t="shared" si="0"/>
        <v>448.47024935511604</v>
      </c>
      <c r="P2" s="31">
        <f t="shared" si="0"/>
        <v>484.74368013757521</v>
      </c>
      <c r="Q2" s="31">
        <f t="shared" si="0"/>
        <v>526.23963886500428</v>
      </c>
      <c r="R2" s="31">
        <f t="shared" si="0"/>
        <v>357.23533963886507</v>
      </c>
      <c r="S2" s="31">
        <f t="shared" si="0"/>
        <v>461.83447979363706</v>
      </c>
      <c r="T2" s="31">
        <f t="shared" si="0"/>
        <v>374.89045571797078</v>
      </c>
      <c r="U2" s="31">
        <f t="shared" si="0"/>
        <v>329.45279449699041</v>
      </c>
      <c r="V2" s="31">
        <f t="shared" si="0"/>
        <v>230.08607050730873</v>
      </c>
      <c r="W2" s="31">
        <f t="shared" si="0"/>
        <v>192.19656061908856</v>
      </c>
      <c r="X2" s="31">
        <f t="shared" ref="X2" si="1">SUM(X3,X17,X22,X25,X26,X51,X52,X71,X74,X75,X76)</f>
        <v>149.71633705932931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112.85941530524505</v>
      </c>
      <c r="D26" s="37">
        <f t="shared" si="14"/>
        <v>100.19157351676697</v>
      </c>
      <c r="E26" s="37">
        <f t="shared" si="14"/>
        <v>154.92725709372309</v>
      </c>
      <c r="F26" s="37">
        <f t="shared" si="14"/>
        <v>124.88177128116939</v>
      </c>
      <c r="G26" s="37">
        <f t="shared" si="14"/>
        <v>344.1578675838349</v>
      </c>
      <c r="H26" s="37">
        <f t="shared" si="14"/>
        <v>276.63301805674979</v>
      </c>
      <c r="I26" s="37">
        <f t="shared" si="14"/>
        <v>140.89277730008595</v>
      </c>
      <c r="J26" s="37">
        <f t="shared" si="14"/>
        <v>90.011349957007738</v>
      </c>
      <c r="K26" s="37">
        <f t="shared" si="14"/>
        <v>79.629922613929494</v>
      </c>
      <c r="L26" s="37">
        <f t="shared" si="14"/>
        <v>59.992605331040409</v>
      </c>
      <c r="M26" s="37">
        <f t="shared" si="14"/>
        <v>65.012467755803954</v>
      </c>
      <c r="N26" s="37">
        <f t="shared" si="14"/>
        <v>71.251074806534817</v>
      </c>
      <c r="O26" s="37">
        <f t="shared" si="14"/>
        <v>65.385296646603621</v>
      </c>
      <c r="P26" s="37">
        <f t="shared" si="14"/>
        <v>77.165090283748924</v>
      </c>
      <c r="Q26" s="37">
        <f t="shared" si="14"/>
        <v>68.262166809974218</v>
      </c>
      <c r="R26" s="37">
        <f t="shared" si="14"/>
        <v>50.719604471195183</v>
      </c>
      <c r="S26" s="37">
        <f t="shared" si="14"/>
        <v>36.875064488392084</v>
      </c>
      <c r="T26" s="37">
        <f t="shared" si="14"/>
        <v>12.8201203783319</v>
      </c>
      <c r="U26" s="37">
        <f t="shared" si="14"/>
        <v>15.246259673258812</v>
      </c>
      <c r="V26" s="37">
        <f t="shared" si="14"/>
        <v>10.657179707652624</v>
      </c>
      <c r="W26" s="37">
        <f t="shared" si="14"/>
        <v>6.8967325881341353</v>
      </c>
      <c r="X26" s="37">
        <f t="shared" ref="X26" si="15">SUM(X27,X33)</f>
        <v>6.3787618228718834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72.742906276870158</v>
      </c>
      <c r="D27" s="29">
        <f t="shared" si="16"/>
        <v>13.786672398968181</v>
      </c>
      <c r="E27" s="29">
        <f t="shared" si="16"/>
        <v>72.523043852106611</v>
      </c>
      <c r="F27" s="29">
        <f t="shared" si="16"/>
        <v>75.548151332760099</v>
      </c>
      <c r="G27" s="29">
        <f t="shared" si="16"/>
        <v>143.96440240756661</v>
      </c>
      <c r="H27" s="29">
        <f t="shared" si="16"/>
        <v>41.378073946689589</v>
      </c>
      <c r="I27" s="29">
        <f t="shared" si="16"/>
        <v>11.873000859845231</v>
      </c>
      <c r="J27" s="29">
        <f t="shared" si="16"/>
        <v>0.98959587274290628</v>
      </c>
      <c r="K27" s="29">
        <f t="shared" si="16"/>
        <v>0.9895098882201202</v>
      </c>
      <c r="L27" s="29">
        <f t="shared" si="16"/>
        <v>2.968615649183147</v>
      </c>
      <c r="M27" s="29">
        <f t="shared" si="16"/>
        <v>0.9895098882201202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0.46852966466036111</v>
      </c>
      <c r="U27" s="29">
        <f t="shared" si="16"/>
        <v>2.1853826311263971</v>
      </c>
      <c r="V27" s="29">
        <f t="shared" si="16"/>
        <v>2.0018056749785038</v>
      </c>
      <c r="W27" s="29">
        <f t="shared" si="16"/>
        <v>1.8540842648323299</v>
      </c>
      <c r="X27" s="29">
        <f t="shared" ref="X27" si="17">SUM(X28:X32)</f>
        <v>1.548065348237317</v>
      </c>
    </row>
    <row r="28" spans="1:24" ht="11.25" customHeight="1" x14ac:dyDescent="0.2">
      <c r="A28" s="41" t="s">
        <v>45</v>
      </c>
      <c r="B28" s="9" t="s">
        <v>46</v>
      </c>
      <c r="C28" s="10">
        <v>72.742906276870158</v>
      </c>
      <c r="D28" s="10">
        <v>13.786672398968181</v>
      </c>
      <c r="E28" s="10">
        <v>23.659501289767839</v>
      </c>
      <c r="F28" s="10">
        <v>37.4146173688736</v>
      </c>
      <c r="G28" s="10">
        <v>132.3516766981943</v>
      </c>
      <c r="H28" s="10">
        <v>41.378073946689589</v>
      </c>
      <c r="I28" s="10">
        <v>11.873000859845231</v>
      </c>
      <c r="J28" s="10">
        <v>0.98959587274290628</v>
      </c>
      <c r="K28" s="10">
        <v>0.9895098882201202</v>
      </c>
      <c r="L28" s="10">
        <v>2.968615649183147</v>
      </c>
      <c r="M28" s="10">
        <v>0.9895098882201202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0.46852966466036111</v>
      </c>
      <c r="U28" s="10">
        <v>2.1853826311263971</v>
      </c>
      <c r="V28" s="10">
        <v>2.0018056749785038</v>
      </c>
      <c r="W28" s="10">
        <v>1.8540842648323299</v>
      </c>
      <c r="X28" s="10">
        <v>1.548065348237317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48.863542562338779</v>
      </c>
      <c r="F29" s="10">
        <v>38.133533963886499</v>
      </c>
      <c r="G29" s="10">
        <v>11.61272570937231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40.116509028374892</v>
      </c>
      <c r="D33" s="29">
        <f t="shared" si="18"/>
        <v>86.404901117798786</v>
      </c>
      <c r="E33" s="29">
        <f t="shared" si="18"/>
        <v>82.404213241616489</v>
      </c>
      <c r="F33" s="29">
        <f t="shared" si="18"/>
        <v>49.333619948409286</v>
      </c>
      <c r="G33" s="29">
        <f t="shared" si="18"/>
        <v>200.19346517626826</v>
      </c>
      <c r="H33" s="29">
        <f t="shared" si="18"/>
        <v>235.25494411006019</v>
      </c>
      <c r="I33" s="29">
        <f t="shared" si="18"/>
        <v>129.01977644024072</v>
      </c>
      <c r="J33" s="29">
        <f t="shared" si="18"/>
        <v>89.021754084264828</v>
      </c>
      <c r="K33" s="29">
        <f t="shared" si="18"/>
        <v>78.640412725709368</v>
      </c>
      <c r="L33" s="29">
        <f t="shared" si="18"/>
        <v>57.023989681857259</v>
      </c>
      <c r="M33" s="29">
        <f t="shared" si="18"/>
        <v>64.022957867583827</v>
      </c>
      <c r="N33" s="29">
        <f t="shared" si="18"/>
        <v>71.251074806534817</v>
      </c>
      <c r="O33" s="29">
        <f t="shared" si="18"/>
        <v>65.385296646603621</v>
      </c>
      <c r="P33" s="29">
        <f t="shared" si="18"/>
        <v>77.165090283748924</v>
      </c>
      <c r="Q33" s="29">
        <f t="shared" si="18"/>
        <v>68.262166809974218</v>
      </c>
      <c r="R33" s="29">
        <f t="shared" si="18"/>
        <v>50.719604471195183</v>
      </c>
      <c r="S33" s="29">
        <f t="shared" si="18"/>
        <v>36.875064488392084</v>
      </c>
      <c r="T33" s="29">
        <f t="shared" si="18"/>
        <v>12.351590713671539</v>
      </c>
      <c r="U33" s="29">
        <f t="shared" si="18"/>
        <v>13.060877042132415</v>
      </c>
      <c r="V33" s="29">
        <f t="shared" si="18"/>
        <v>8.6553740326741195</v>
      </c>
      <c r="W33" s="29">
        <f t="shared" si="18"/>
        <v>5.0426483233018056</v>
      </c>
      <c r="X33" s="29">
        <f t="shared" ref="X33" si="19">SUM(X34:X50)</f>
        <v>4.830696474634566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29.557179707652619</v>
      </c>
      <c r="H34" s="10">
        <v>34.492003439380909</v>
      </c>
      <c r="I34" s="10">
        <v>29.894926913155629</v>
      </c>
      <c r="J34" s="10">
        <v>27.593551160791058</v>
      </c>
      <c r="K34" s="10">
        <v>25.295700773860709</v>
      </c>
      <c r="L34" s="10">
        <v>31.044711951848669</v>
      </c>
      <c r="M34" s="10">
        <v>25.295700773860709</v>
      </c>
      <c r="N34" s="10">
        <v>35.643938091143589</v>
      </c>
      <c r="O34" s="10">
        <v>33.344282029234733</v>
      </c>
      <c r="P34" s="10">
        <v>43.692519346517628</v>
      </c>
      <c r="Q34" s="10">
        <v>29.894926913155629</v>
      </c>
      <c r="R34" s="10">
        <v>17.24703353396389</v>
      </c>
      <c r="S34" s="10">
        <v>11.49802235597592</v>
      </c>
      <c r="T34" s="10">
        <v>1.236027515047291</v>
      </c>
      <c r="U34" s="10">
        <v>2.4226139294926909</v>
      </c>
      <c r="V34" s="10">
        <v>1.3383490971625109</v>
      </c>
      <c r="W34" s="10">
        <v>1.1417884780739469</v>
      </c>
      <c r="X34" s="10">
        <v>0.71057609630266538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1.129750644883921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2.116165090283749</v>
      </c>
      <c r="D37" s="10">
        <v>1.058125537403267</v>
      </c>
      <c r="E37" s="10">
        <v>1.058125537403267</v>
      </c>
      <c r="F37" s="10">
        <v>1.058125537403267</v>
      </c>
      <c r="G37" s="10">
        <v>6.3484952708512461</v>
      </c>
      <c r="H37" s="10">
        <v>4.1580395528804814</v>
      </c>
      <c r="I37" s="10">
        <v>3.1184866723989679</v>
      </c>
      <c r="J37" s="10">
        <v>0</v>
      </c>
      <c r="K37" s="10">
        <v>1.0424763542562341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0.12373172828890799</v>
      </c>
      <c r="U37" s="10">
        <v>0.90232158211521918</v>
      </c>
      <c r="V37" s="10">
        <v>0.10498710232158209</v>
      </c>
      <c r="W37" s="10">
        <v>0.1122957867583835</v>
      </c>
      <c r="X37" s="10">
        <v>4.3680137575236463E-2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1.026741186586414</v>
      </c>
      <c r="J41" s="10">
        <v>1.0273430782459161</v>
      </c>
      <c r="K41" s="10">
        <v>1.0269131556319859</v>
      </c>
      <c r="L41" s="10">
        <v>0</v>
      </c>
      <c r="M41" s="10">
        <v>1.0266552020636279</v>
      </c>
      <c r="N41" s="10">
        <v>0</v>
      </c>
      <c r="O41" s="10">
        <v>0</v>
      </c>
      <c r="P41" s="10">
        <v>2.0527085124677562</v>
      </c>
      <c r="Q41" s="10">
        <v>0</v>
      </c>
      <c r="R41" s="10">
        <v>2.0527085124677562</v>
      </c>
      <c r="S41" s="10">
        <v>3.079105760963027</v>
      </c>
      <c r="T41" s="10">
        <v>0</v>
      </c>
      <c r="U41" s="10">
        <v>0</v>
      </c>
      <c r="V41" s="10">
        <v>0</v>
      </c>
      <c r="W41" s="10">
        <v>1.031814273430782E-3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38.000343938091142</v>
      </c>
      <c r="D43" s="10">
        <v>84.217024935511603</v>
      </c>
      <c r="E43" s="10">
        <v>38.000343938091142</v>
      </c>
      <c r="F43" s="10">
        <v>16.432588134135859</v>
      </c>
      <c r="G43" s="10">
        <v>87.298194325021498</v>
      </c>
      <c r="H43" s="10">
        <v>48.270765262252787</v>
      </c>
      <c r="I43" s="10">
        <v>46.216680997420461</v>
      </c>
      <c r="J43" s="10">
        <v>7.1892519346517627</v>
      </c>
      <c r="K43" s="10">
        <v>17.45967325881341</v>
      </c>
      <c r="L43" s="10">
        <v>15.40558899398108</v>
      </c>
      <c r="M43" s="10">
        <v>12.32441960447119</v>
      </c>
      <c r="N43" s="10">
        <v>14.378503869303531</v>
      </c>
      <c r="O43" s="10">
        <v>14.18959587274291</v>
      </c>
      <c r="P43" s="10">
        <v>31.41986242476354</v>
      </c>
      <c r="Q43" s="10">
        <v>36.487532244196053</v>
      </c>
      <c r="R43" s="10">
        <v>31.41986242476354</v>
      </c>
      <c r="S43" s="10">
        <v>22.29793637145314</v>
      </c>
      <c r="T43" s="10">
        <v>10.99183147033534</v>
      </c>
      <c r="U43" s="10">
        <v>9.4279449699054165</v>
      </c>
      <c r="V43" s="10">
        <v>7.1861564918314702</v>
      </c>
      <c r="W43" s="10">
        <v>3.776182287188306</v>
      </c>
      <c r="X43" s="10">
        <v>4.0674118658641447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27.98314703353396</v>
      </c>
      <c r="F44" s="10">
        <v>31.84290627687016</v>
      </c>
      <c r="G44" s="10">
        <v>35.702665520206359</v>
      </c>
      <c r="H44" s="10">
        <v>92.633963886500425</v>
      </c>
      <c r="I44" s="10">
        <v>42.457265692175397</v>
      </c>
      <c r="J44" s="10">
        <v>27.98314703353396</v>
      </c>
      <c r="K44" s="10">
        <v>9.6493551160791053</v>
      </c>
      <c r="L44" s="10">
        <v>0</v>
      </c>
      <c r="M44" s="10">
        <v>25.3761822871883</v>
      </c>
      <c r="N44" s="10">
        <v>21.228632846087699</v>
      </c>
      <c r="O44" s="10">
        <v>17.85141874462597</v>
      </c>
      <c r="P44" s="10">
        <v>0</v>
      </c>
      <c r="Q44" s="10">
        <v>1.879707652622528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15.362596732588131</v>
      </c>
      <c r="F50" s="10">
        <v>0</v>
      </c>
      <c r="G50" s="10">
        <v>41.286930352536537</v>
      </c>
      <c r="H50" s="10">
        <v>55.70017196904557</v>
      </c>
      <c r="I50" s="10">
        <v>6.3056749785038679</v>
      </c>
      <c r="J50" s="10">
        <v>25.228460877042131</v>
      </c>
      <c r="K50" s="10">
        <v>24.16629406706792</v>
      </c>
      <c r="L50" s="10">
        <v>10.57368873602751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0.30799656061908848</v>
      </c>
      <c r="V50" s="10">
        <v>2.5881341358555458E-2</v>
      </c>
      <c r="W50" s="10">
        <v>1.1349957007738609E-2</v>
      </c>
      <c r="X50" s="10">
        <v>9.0283748925193454E-3</v>
      </c>
    </row>
    <row r="51" spans="1:24" ht="11.25" customHeight="1" x14ac:dyDescent="0.2">
      <c r="A51" s="35" t="s">
        <v>89</v>
      </c>
      <c r="B51" s="36" t="s">
        <v>90</v>
      </c>
      <c r="C51" s="37">
        <v>715.73516766981936</v>
      </c>
      <c r="D51" s="37">
        <v>776.89165950128972</v>
      </c>
      <c r="E51" s="37">
        <v>758.89939810834039</v>
      </c>
      <c r="F51" s="37">
        <v>690.28374892519344</v>
      </c>
      <c r="G51" s="37">
        <v>588.82201203783313</v>
      </c>
      <c r="H51" s="37">
        <v>668.83061049011178</v>
      </c>
      <c r="I51" s="37">
        <v>437.46775580395519</v>
      </c>
      <c r="J51" s="37">
        <v>190.34823731728289</v>
      </c>
      <c r="K51" s="37">
        <v>244.92691315563201</v>
      </c>
      <c r="L51" s="37">
        <v>261.0920034393809</v>
      </c>
      <c r="M51" s="37">
        <v>359.67325881341361</v>
      </c>
      <c r="N51" s="37">
        <v>293.12123817712808</v>
      </c>
      <c r="O51" s="37">
        <v>289.89681857265691</v>
      </c>
      <c r="P51" s="37">
        <v>309.5657781599312</v>
      </c>
      <c r="Q51" s="37">
        <v>362.16680997420463</v>
      </c>
      <c r="R51" s="37">
        <v>215.95012897678421</v>
      </c>
      <c r="S51" s="37">
        <v>302.14961306964739</v>
      </c>
      <c r="T51" s="37">
        <v>238.7147033533964</v>
      </c>
      <c r="U51" s="37">
        <v>192.45219260533099</v>
      </c>
      <c r="V51" s="37">
        <v>102.9264832330181</v>
      </c>
      <c r="W51" s="37">
        <v>91.16044711951848</v>
      </c>
      <c r="X51" s="37">
        <v>65.66818572656922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39.982803095442819</v>
      </c>
      <c r="D75" s="37">
        <v>13.208168529664659</v>
      </c>
      <c r="E75" s="37">
        <v>98.834393809114346</v>
      </c>
      <c r="F75" s="37">
        <v>31.455975924333622</v>
      </c>
      <c r="G75" s="37">
        <v>21.9499570077386</v>
      </c>
      <c r="H75" s="37">
        <v>1.9107480653482369</v>
      </c>
      <c r="I75" s="37">
        <v>26.822355975924332</v>
      </c>
      <c r="J75" s="37">
        <v>4.8724849527085121</v>
      </c>
      <c r="K75" s="37">
        <v>6.5682717110920024</v>
      </c>
      <c r="L75" s="37">
        <v>3.893207222699913</v>
      </c>
      <c r="M75" s="37">
        <v>2.3903697334479789E-2</v>
      </c>
      <c r="N75" s="37">
        <v>0.1194325021496131</v>
      </c>
      <c r="O75" s="37">
        <v>0.66878761822871879</v>
      </c>
      <c r="P75" s="37">
        <v>1.1942390369733451</v>
      </c>
      <c r="Q75" s="37">
        <v>2.3903697334479789E-2</v>
      </c>
      <c r="R75" s="37">
        <v>2.3903697334479789E-2</v>
      </c>
      <c r="S75" s="37">
        <v>2.3903697334479789E-2</v>
      </c>
      <c r="T75" s="37">
        <v>1.8916595012897681E-2</v>
      </c>
      <c r="U75" s="37">
        <v>1.7540842648323299E-2</v>
      </c>
      <c r="V75" s="37">
        <v>2.381771281169389E-2</v>
      </c>
      <c r="W75" s="37">
        <v>1.5391229578675839E-2</v>
      </c>
      <c r="X75" s="37">
        <v>9.8022355975924333E-3</v>
      </c>
    </row>
    <row r="76" spans="1:24" ht="11.25" customHeight="1" x14ac:dyDescent="0.2">
      <c r="A76" s="38" t="s">
        <v>139</v>
      </c>
      <c r="B76" s="39" t="s">
        <v>140</v>
      </c>
      <c r="C76" s="40">
        <v>140.4987102321582</v>
      </c>
      <c r="D76" s="40">
        <v>133.79191745485809</v>
      </c>
      <c r="E76" s="40">
        <v>162.68271711092001</v>
      </c>
      <c r="F76" s="40">
        <v>146.17368873602749</v>
      </c>
      <c r="G76" s="40">
        <v>137.91917454858131</v>
      </c>
      <c r="H76" s="40">
        <v>124.67755803955291</v>
      </c>
      <c r="I76" s="40">
        <v>132.33018056749779</v>
      </c>
      <c r="J76" s="40">
        <v>124.50558899398111</v>
      </c>
      <c r="K76" s="40">
        <v>128.80481513327601</v>
      </c>
      <c r="L76" s="40">
        <v>129.0627687016337</v>
      </c>
      <c r="M76" s="40">
        <v>107.73860705073091</v>
      </c>
      <c r="N76" s="40">
        <v>107.73860705073091</v>
      </c>
      <c r="O76" s="40">
        <v>92.519346517626815</v>
      </c>
      <c r="P76" s="40">
        <v>96.818572656921745</v>
      </c>
      <c r="Q76" s="40">
        <v>95.786758383490962</v>
      </c>
      <c r="R76" s="40">
        <v>90.541702493551156</v>
      </c>
      <c r="S76" s="40">
        <v>122.7858985382631</v>
      </c>
      <c r="T76" s="40">
        <v>123.3367153912296</v>
      </c>
      <c r="U76" s="40">
        <v>121.73680137575229</v>
      </c>
      <c r="V76" s="40">
        <v>116.47858985382631</v>
      </c>
      <c r="W76" s="40">
        <v>94.123989681857267</v>
      </c>
      <c r="X76" s="40">
        <v>77.659587274290629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159</v>
      </c>
      <c r="B1" s="4" t="s">
        <v>276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160</v>
      </c>
      <c r="B1" s="4" t="s">
        <v>275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44.496990541702488</v>
      </c>
      <c r="D2" s="31">
        <f t="shared" si="0"/>
        <v>136.79896818572655</v>
      </c>
      <c r="E2" s="31">
        <f t="shared" si="0"/>
        <v>218.90223559759244</v>
      </c>
      <c r="F2" s="31">
        <f t="shared" si="0"/>
        <v>381.19982803095439</v>
      </c>
      <c r="G2" s="31">
        <f t="shared" si="0"/>
        <v>183.30705073086835</v>
      </c>
      <c r="H2" s="31">
        <f t="shared" si="0"/>
        <v>176.57239896818569</v>
      </c>
      <c r="I2" s="31">
        <f t="shared" si="0"/>
        <v>164.63731728288911</v>
      </c>
      <c r="J2" s="31">
        <f t="shared" si="0"/>
        <v>139.00593293207217</v>
      </c>
      <c r="K2" s="31">
        <f t="shared" si="0"/>
        <v>119.45004299226143</v>
      </c>
      <c r="L2" s="31">
        <f t="shared" si="0"/>
        <v>45.81306964746345</v>
      </c>
      <c r="M2" s="31">
        <f t="shared" si="0"/>
        <v>0.30094582975064488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227.11315563198619</v>
      </c>
      <c r="G3" s="34">
        <f t="shared" si="2"/>
        <v>0</v>
      </c>
      <c r="H3" s="34">
        <f t="shared" si="2"/>
        <v>0.60988822012037824</v>
      </c>
      <c r="I3" s="34">
        <f t="shared" si="2"/>
        <v>0.60988822012037824</v>
      </c>
      <c r="J3" s="34">
        <f t="shared" si="2"/>
        <v>0</v>
      </c>
      <c r="K3" s="34">
        <f t="shared" si="2"/>
        <v>0.60988822012037824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227.11315563198619</v>
      </c>
      <c r="G4" s="29">
        <f t="shared" si="4"/>
        <v>0</v>
      </c>
      <c r="H4" s="29">
        <f t="shared" si="4"/>
        <v>0.60988822012037824</v>
      </c>
      <c r="I4" s="29">
        <f t="shared" si="4"/>
        <v>0.60988822012037824</v>
      </c>
      <c r="J4" s="29">
        <f t="shared" si="4"/>
        <v>0</v>
      </c>
      <c r="K4" s="29">
        <f t="shared" si="4"/>
        <v>0.60988822012037824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0.60988822012037824</v>
      </c>
      <c r="I5" s="10">
        <v>0.60988822012037824</v>
      </c>
      <c r="J5" s="10">
        <v>0</v>
      </c>
      <c r="K5" s="10">
        <v>0.60988822012037824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227.11315563198619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44.496990541702488</v>
      </c>
      <c r="D17" s="37">
        <f t="shared" si="10"/>
        <v>136.79896818572655</v>
      </c>
      <c r="E17" s="37">
        <f t="shared" si="10"/>
        <v>218.90223559759244</v>
      </c>
      <c r="F17" s="37">
        <f t="shared" si="10"/>
        <v>154.0866723989682</v>
      </c>
      <c r="G17" s="37">
        <f t="shared" si="10"/>
        <v>183.30705073086835</v>
      </c>
      <c r="H17" s="37">
        <f t="shared" si="10"/>
        <v>175.96251074806531</v>
      </c>
      <c r="I17" s="37">
        <f t="shared" si="10"/>
        <v>164.02742906276873</v>
      </c>
      <c r="J17" s="37">
        <f t="shared" si="10"/>
        <v>139.00593293207217</v>
      </c>
      <c r="K17" s="37">
        <f t="shared" si="10"/>
        <v>118.84015477214105</v>
      </c>
      <c r="L17" s="37">
        <f t="shared" si="10"/>
        <v>45.81306964746345</v>
      </c>
      <c r="M17" s="37">
        <f t="shared" si="10"/>
        <v>0.30094582975064488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91.036113499570078</v>
      </c>
      <c r="E19" s="10">
        <v>133.061049011178</v>
      </c>
      <c r="F19" s="10">
        <v>117.7343078245916</v>
      </c>
      <c r="G19" s="10">
        <v>130.11607910576089</v>
      </c>
      <c r="H19" s="10">
        <v>139.0369733447979</v>
      </c>
      <c r="I19" s="10">
        <v>129.08426483233021</v>
      </c>
      <c r="J19" s="10">
        <v>119.5399828030954</v>
      </c>
      <c r="K19" s="10">
        <v>107.56663800515911</v>
      </c>
      <c r="L19" s="10">
        <v>34.157351676698191</v>
      </c>
      <c r="M19" s="10">
        <v>0.30094582975064488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44.496990541702488</v>
      </c>
      <c r="D20" s="10">
        <v>45.762854686156487</v>
      </c>
      <c r="E20" s="10">
        <v>85.841186586414437</v>
      </c>
      <c r="F20" s="10">
        <v>36.352364574376608</v>
      </c>
      <c r="G20" s="10">
        <v>53.190971625107473</v>
      </c>
      <c r="H20" s="10">
        <v>36.925537403267413</v>
      </c>
      <c r="I20" s="10">
        <v>34.943164230438519</v>
      </c>
      <c r="J20" s="10">
        <v>19.465950128976779</v>
      </c>
      <c r="K20" s="10">
        <v>11.27351676698194</v>
      </c>
      <c r="L20" s="10">
        <v>11.655717970765259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161</v>
      </c>
      <c r="B1" s="4" t="s">
        <v>274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162</v>
      </c>
      <c r="B1" s="4" t="s">
        <v>273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163</v>
      </c>
      <c r="B1" s="4" t="s">
        <v>272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164</v>
      </c>
      <c r="B1" s="4" t="s">
        <v>271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2184.6398108340495</v>
      </c>
      <c r="D2" s="31">
        <f t="shared" si="0"/>
        <v>2047.2367153912292</v>
      </c>
      <c r="E2" s="31">
        <f t="shared" si="0"/>
        <v>2345.4976784178848</v>
      </c>
      <c r="F2" s="31">
        <f t="shared" si="0"/>
        <v>2340.8904557179708</v>
      </c>
      <c r="G2" s="31">
        <f t="shared" si="0"/>
        <v>2201.6098882201204</v>
      </c>
      <c r="H2" s="31">
        <f t="shared" si="0"/>
        <v>2406.7675838349096</v>
      </c>
      <c r="I2" s="31">
        <f t="shared" si="0"/>
        <v>2182.6162510748063</v>
      </c>
      <c r="J2" s="31">
        <f t="shared" si="0"/>
        <v>2195.2737747205501</v>
      </c>
      <c r="K2" s="31">
        <f t="shared" si="0"/>
        <v>2255.5522785898534</v>
      </c>
      <c r="L2" s="31">
        <f t="shared" si="0"/>
        <v>1688.8668959587276</v>
      </c>
      <c r="M2" s="31">
        <f t="shared" si="0"/>
        <v>1763.3403267411863</v>
      </c>
      <c r="N2" s="31">
        <f t="shared" si="0"/>
        <v>1562.1462596732586</v>
      </c>
      <c r="O2" s="31">
        <f t="shared" si="0"/>
        <v>1441.8668959587271</v>
      </c>
      <c r="P2" s="31">
        <f t="shared" si="0"/>
        <v>1412.7407566638003</v>
      </c>
      <c r="Q2" s="31">
        <f t="shared" si="0"/>
        <v>1305.2540842648323</v>
      </c>
      <c r="R2" s="31">
        <f t="shared" si="0"/>
        <v>1171.5520206362853</v>
      </c>
      <c r="S2" s="31">
        <f t="shared" si="0"/>
        <v>1166.8468615649183</v>
      </c>
      <c r="T2" s="31">
        <f t="shared" si="0"/>
        <v>1369.4042992261391</v>
      </c>
      <c r="U2" s="31">
        <f t="shared" si="0"/>
        <v>1265.5877042132415</v>
      </c>
      <c r="V2" s="31">
        <f t="shared" si="0"/>
        <v>1159.7219260533104</v>
      </c>
      <c r="W2" s="31">
        <f t="shared" si="0"/>
        <v>1141.3095442820293</v>
      </c>
      <c r="X2" s="31">
        <f t="shared" ref="X2" si="1">SUM(X3,X17,X22,X25,X26,X51,X52,X71,X74,X75,X76)</f>
        <v>1111.7404127257091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1177.8637145313842</v>
      </c>
      <c r="D26" s="37">
        <f t="shared" si="14"/>
        <v>1128.4084264832329</v>
      </c>
      <c r="E26" s="37">
        <f t="shared" si="14"/>
        <v>1150.2889939810834</v>
      </c>
      <c r="F26" s="37">
        <f t="shared" si="14"/>
        <v>1189.6006878761823</v>
      </c>
      <c r="G26" s="37">
        <f t="shared" si="14"/>
        <v>1214.3546861564919</v>
      </c>
      <c r="H26" s="37">
        <f t="shared" si="14"/>
        <v>1485.9688736027515</v>
      </c>
      <c r="I26" s="37">
        <f t="shared" si="14"/>
        <v>1355.9132416165089</v>
      </c>
      <c r="J26" s="37">
        <f t="shared" si="14"/>
        <v>1271.1813413585553</v>
      </c>
      <c r="K26" s="37">
        <f t="shared" si="14"/>
        <v>1419.2334479793635</v>
      </c>
      <c r="L26" s="37">
        <f t="shared" si="14"/>
        <v>1037.3788478073948</v>
      </c>
      <c r="M26" s="37">
        <f t="shared" si="14"/>
        <v>1132.7752364574376</v>
      </c>
      <c r="N26" s="37">
        <f t="shared" si="14"/>
        <v>938.77274290627679</v>
      </c>
      <c r="O26" s="37">
        <f t="shared" si="14"/>
        <v>900.52269991401522</v>
      </c>
      <c r="P26" s="37">
        <f t="shared" si="14"/>
        <v>857.8563198624247</v>
      </c>
      <c r="Q26" s="37">
        <f t="shared" si="14"/>
        <v>854.87429062768695</v>
      </c>
      <c r="R26" s="37">
        <f t="shared" si="14"/>
        <v>762.17248495270849</v>
      </c>
      <c r="S26" s="37">
        <f t="shared" si="14"/>
        <v>729.85202063628537</v>
      </c>
      <c r="T26" s="37">
        <f t="shared" si="14"/>
        <v>864.98865004299205</v>
      </c>
      <c r="U26" s="37">
        <f t="shared" si="14"/>
        <v>792.40249355116066</v>
      </c>
      <c r="V26" s="37">
        <f t="shared" si="14"/>
        <v>683.91599312123822</v>
      </c>
      <c r="W26" s="37">
        <f t="shared" si="14"/>
        <v>757.32046431642311</v>
      </c>
      <c r="X26" s="37">
        <f t="shared" ref="X26" si="15">SUM(X27,X33)</f>
        <v>729.06827171109194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1177.8637145313842</v>
      </c>
      <c r="D33" s="29">
        <f t="shared" si="18"/>
        <v>1128.4084264832329</v>
      </c>
      <c r="E33" s="29">
        <f t="shared" si="18"/>
        <v>1150.2889939810834</v>
      </c>
      <c r="F33" s="29">
        <f t="shared" si="18"/>
        <v>1189.6006878761823</v>
      </c>
      <c r="G33" s="29">
        <f t="shared" si="18"/>
        <v>1214.3546861564919</v>
      </c>
      <c r="H33" s="29">
        <f t="shared" si="18"/>
        <v>1485.9688736027515</v>
      </c>
      <c r="I33" s="29">
        <f t="shared" si="18"/>
        <v>1355.9132416165089</v>
      </c>
      <c r="J33" s="29">
        <f t="shared" si="18"/>
        <v>1271.1813413585553</v>
      </c>
      <c r="K33" s="29">
        <f t="shared" si="18"/>
        <v>1419.2334479793635</v>
      </c>
      <c r="L33" s="29">
        <f t="shared" si="18"/>
        <v>1037.3788478073948</v>
      </c>
      <c r="M33" s="29">
        <f t="shared" si="18"/>
        <v>1132.7752364574376</v>
      </c>
      <c r="N33" s="29">
        <f t="shared" si="18"/>
        <v>938.77274290627679</v>
      </c>
      <c r="O33" s="29">
        <f t="shared" si="18"/>
        <v>900.52269991401522</v>
      </c>
      <c r="P33" s="29">
        <f t="shared" si="18"/>
        <v>857.8563198624247</v>
      </c>
      <c r="Q33" s="29">
        <f t="shared" si="18"/>
        <v>854.87429062768695</v>
      </c>
      <c r="R33" s="29">
        <f t="shared" si="18"/>
        <v>762.17248495270849</v>
      </c>
      <c r="S33" s="29">
        <f t="shared" si="18"/>
        <v>729.85202063628537</v>
      </c>
      <c r="T33" s="29">
        <f t="shared" si="18"/>
        <v>864.98865004299205</v>
      </c>
      <c r="U33" s="29">
        <f t="shared" si="18"/>
        <v>792.40249355116066</v>
      </c>
      <c r="V33" s="29">
        <f t="shared" si="18"/>
        <v>683.91599312123822</v>
      </c>
      <c r="W33" s="29">
        <f t="shared" si="18"/>
        <v>757.32046431642311</v>
      </c>
      <c r="X33" s="29">
        <f t="shared" ref="X33" si="19">SUM(X34:X50)</f>
        <v>729.06827171109194</v>
      </c>
    </row>
    <row r="34" spans="1:24" ht="11.25" customHeight="1" x14ac:dyDescent="0.2">
      <c r="A34" s="41" t="s">
        <v>55</v>
      </c>
      <c r="B34" s="9" t="s">
        <v>56</v>
      </c>
      <c r="C34" s="10">
        <v>711.73688736027509</v>
      </c>
      <c r="D34" s="10">
        <v>716.46603611349951</v>
      </c>
      <c r="E34" s="10">
        <v>617.15391229578677</v>
      </c>
      <c r="F34" s="10">
        <v>708.19002579535675</v>
      </c>
      <c r="G34" s="10">
        <v>695.18486672398967</v>
      </c>
      <c r="H34" s="10">
        <v>828.95709372312979</v>
      </c>
      <c r="I34" s="10">
        <v>650.7891659501289</v>
      </c>
      <c r="J34" s="10">
        <v>541.52398968185719</v>
      </c>
      <c r="K34" s="10">
        <v>661.13740326741186</v>
      </c>
      <c r="L34" s="10">
        <v>526.61031814273429</v>
      </c>
      <c r="M34" s="10">
        <v>517.41186586414437</v>
      </c>
      <c r="N34" s="10">
        <v>426.57730008598452</v>
      </c>
      <c r="O34" s="10">
        <v>449.57343078245913</v>
      </c>
      <c r="P34" s="10">
        <v>465.67067927773002</v>
      </c>
      <c r="Q34" s="10">
        <v>532.35932932072228</v>
      </c>
      <c r="R34" s="10">
        <v>513.96242476354246</v>
      </c>
      <c r="S34" s="10">
        <v>554.205588993981</v>
      </c>
      <c r="T34" s="10">
        <v>544.77145313843505</v>
      </c>
      <c r="U34" s="10">
        <v>491.52906276870158</v>
      </c>
      <c r="V34" s="10">
        <v>314.32656921754079</v>
      </c>
      <c r="W34" s="10">
        <v>320.96723989681863</v>
      </c>
      <c r="X34" s="10">
        <v>277.72983662940669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4.519002579535683</v>
      </c>
      <c r="E36" s="10">
        <v>4.519002579535683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43.688907996560623</v>
      </c>
      <c r="L36" s="10">
        <v>41.395528804815129</v>
      </c>
      <c r="M36" s="10">
        <v>45.98830610490112</v>
      </c>
      <c r="N36" s="10">
        <v>47.138091143594153</v>
      </c>
      <c r="O36" s="10">
        <v>55.185984522785887</v>
      </c>
      <c r="P36" s="10">
        <v>45.98830610490112</v>
      </c>
      <c r="Q36" s="10">
        <v>48.287790197764402</v>
      </c>
      <c r="R36" s="10">
        <v>50.587188306104892</v>
      </c>
      <c r="S36" s="10">
        <v>45.98830610490112</v>
      </c>
      <c r="T36" s="10">
        <v>47.299570077386072</v>
      </c>
      <c r="U36" s="10">
        <v>47.212123817712808</v>
      </c>
      <c r="V36" s="10">
        <v>47.575580395528803</v>
      </c>
      <c r="W36" s="10">
        <v>46.031040412725709</v>
      </c>
      <c r="X36" s="10">
        <v>43.126827171109198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5.1950988822012034</v>
      </c>
      <c r="M37" s="10">
        <v>1.0392089423903701</v>
      </c>
      <c r="N37" s="10">
        <v>1.0392089423903701</v>
      </c>
      <c r="O37" s="10">
        <v>1.0392089423903701</v>
      </c>
      <c r="P37" s="10">
        <v>3.1176268271711089</v>
      </c>
      <c r="Q37" s="10">
        <v>17.666723989681859</v>
      </c>
      <c r="R37" s="10">
        <v>12.470593293207219</v>
      </c>
      <c r="S37" s="10">
        <v>2.0784178847807389</v>
      </c>
      <c r="T37" s="10">
        <v>2.0636285468615648E-3</v>
      </c>
      <c r="U37" s="10">
        <v>6.2768701633705926E-3</v>
      </c>
      <c r="V37" s="10">
        <v>6.2768701633705926E-3</v>
      </c>
      <c r="W37" s="10">
        <v>7.3086844368013756E-3</v>
      </c>
      <c r="X37" s="10">
        <v>3.0085124677558031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14.3731728288908</v>
      </c>
      <c r="N41" s="10">
        <v>25.659243336199481</v>
      </c>
      <c r="O41" s="10">
        <v>0</v>
      </c>
      <c r="P41" s="10">
        <v>0</v>
      </c>
      <c r="Q41" s="10">
        <v>0</v>
      </c>
      <c r="R41" s="10">
        <v>0</v>
      </c>
      <c r="S41" s="10">
        <v>6.1582115219260531</v>
      </c>
      <c r="T41" s="10">
        <v>0</v>
      </c>
      <c r="U41" s="10">
        <v>0</v>
      </c>
      <c r="V41" s="10">
        <v>0.1521926053310404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18.486672398968182</v>
      </c>
      <c r="D43" s="10">
        <v>4.1081685296646597</v>
      </c>
      <c r="E43" s="10">
        <v>16.432588134135859</v>
      </c>
      <c r="F43" s="10">
        <v>4.1081685296646597</v>
      </c>
      <c r="G43" s="10">
        <v>2.0540842648323299</v>
      </c>
      <c r="H43" s="10">
        <v>13.351504729148751</v>
      </c>
      <c r="I43" s="10">
        <v>44.162596732588128</v>
      </c>
      <c r="J43" s="10">
        <v>38.000343938091142</v>
      </c>
      <c r="K43" s="10">
        <v>15.40558899398108</v>
      </c>
      <c r="L43" s="10">
        <v>34.919260533104044</v>
      </c>
      <c r="M43" s="10">
        <v>32.865176268271711</v>
      </c>
      <c r="N43" s="10">
        <v>20.540756663800519</v>
      </c>
      <c r="O43" s="10">
        <v>9.1219260533104034</v>
      </c>
      <c r="P43" s="10">
        <v>85.137575236457437</v>
      </c>
      <c r="Q43" s="10">
        <v>12.162596732588131</v>
      </c>
      <c r="R43" s="10">
        <v>15.203181427343083</v>
      </c>
      <c r="S43" s="10">
        <v>13.17609630266552</v>
      </c>
      <c r="T43" s="10">
        <v>12.45640584694755</v>
      </c>
      <c r="U43" s="10">
        <v>0.18753224419604475</v>
      </c>
      <c r="V43" s="10">
        <v>1.2120378331900257</v>
      </c>
      <c r="W43" s="10">
        <v>0.31848667239896822</v>
      </c>
      <c r="X43" s="10">
        <v>0.1947549441100602</v>
      </c>
    </row>
    <row r="44" spans="1:24" ht="11.25" customHeight="1" x14ac:dyDescent="0.2">
      <c r="A44" s="41" t="s">
        <v>75</v>
      </c>
      <c r="B44" s="9" t="s">
        <v>76</v>
      </c>
      <c r="C44" s="10">
        <v>175.61857265692171</v>
      </c>
      <c r="D44" s="10">
        <v>208.42648323301799</v>
      </c>
      <c r="E44" s="10">
        <v>122.5470335339639</v>
      </c>
      <c r="F44" s="10">
        <v>109.03791917454861</v>
      </c>
      <c r="G44" s="10">
        <v>141.8458297506449</v>
      </c>
      <c r="H44" s="10">
        <v>150.53026655202061</v>
      </c>
      <c r="I44" s="10">
        <v>159.2147033533964</v>
      </c>
      <c r="J44" s="10">
        <v>111.93276010318139</v>
      </c>
      <c r="K44" s="10">
        <v>79.124849527085118</v>
      </c>
      <c r="L44" s="10">
        <v>60.791057609630258</v>
      </c>
      <c r="M44" s="10">
        <v>138.15924333619949</v>
      </c>
      <c r="N44" s="10">
        <v>152.46010318142729</v>
      </c>
      <c r="O44" s="10">
        <v>121.2017196904557</v>
      </c>
      <c r="P44" s="10">
        <v>65.793465176268271</v>
      </c>
      <c r="Q44" s="10">
        <v>1.879707652622528</v>
      </c>
      <c r="R44" s="10">
        <v>0.93981083404987098</v>
      </c>
      <c r="S44" s="10">
        <v>0.93981083404987098</v>
      </c>
      <c r="T44" s="10">
        <v>0.77996560619088562</v>
      </c>
      <c r="U44" s="10">
        <v>0.89294926913155626</v>
      </c>
      <c r="V44" s="10">
        <v>10.07110920034394</v>
      </c>
      <c r="W44" s="10">
        <v>16.946345657781599</v>
      </c>
      <c r="X44" s="10">
        <v>16.68460877042132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1.0496990541702489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156.80232158211521</v>
      </c>
      <c r="D48" s="10">
        <v>52.784952708512463</v>
      </c>
      <c r="E48" s="10">
        <v>73.743680137575225</v>
      </c>
      <c r="F48" s="10">
        <v>123.4236457437661</v>
      </c>
      <c r="G48" s="10">
        <v>150.59234737747201</v>
      </c>
      <c r="H48" s="10">
        <v>226.18976784178849</v>
      </c>
      <c r="I48" s="10">
        <v>307.32304385210659</v>
      </c>
      <c r="J48" s="10">
        <v>269.62476354256228</v>
      </c>
      <c r="K48" s="10">
        <v>298.36036113499569</v>
      </c>
      <c r="L48" s="10">
        <v>235.23886500429921</v>
      </c>
      <c r="M48" s="10">
        <v>234.3713671539123</v>
      </c>
      <c r="N48" s="10">
        <v>152.4366294067068</v>
      </c>
      <c r="O48" s="10">
        <v>146.69982803095439</v>
      </c>
      <c r="P48" s="10">
        <v>74.579191745485801</v>
      </c>
      <c r="Q48" s="10">
        <v>100.80490111779881</v>
      </c>
      <c r="R48" s="10">
        <v>93.42889079965606</v>
      </c>
      <c r="S48" s="10">
        <v>92.609372312983652</v>
      </c>
      <c r="T48" s="10">
        <v>87.187532244196035</v>
      </c>
      <c r="U48" s="10">
        <v>96.616938950988811</v>
      </c>
      <c r="V48" s="10">
        <v>107.02854686156491</v>
      </c>
      <c r="W48" s="10">
        <v>140.6489251934652</v>
      </c>
      <c r="X48" s="10">
        <v>108.4589853826311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115.21926053310401</v>
      </c>
      <c r="D50" s="10">
        <v>142.10378331900259</v>
      </c>
      <c r="E50" s="10">
        <v>315.89277730008598</v>
      </c>
      <c r="F50" s="10">
        <v>244.8409286328461</v>
      </c>
      <c r="G50" s="10">
        <v>224.67755803955291</v>
      </c>
      <c r="H50" s="10">
        <v>266.9402407566638</v>
      </c>
      <c r="I50" s="10">
        <v>193.37403267411861</v>
      </c>
      <c r="J50" s="10">
        <v>310.09948409286318</v>
      </c>
      <c r="K50" s="10">
        <v>321.51633705932932</v>
      </c>
      <c r="L50" s="10">
        <v>133.22871883061049</v>
      </c>
      <c r="M50" s="10">
        <v>148.5668959587274</v>
      </c>
      <c r="N50" s="10">
        <v>112.9214101461737</v>
      </c>
      <c r="O50" s="10">
        <v>117.7006018916595</v>
      </c>
      <c r="P50" s="10">
        <v>117.56947549441099</v>
      </c>
      <c r="Q50" s="10">
        <v>141.71324161650901</v>
      </c>
      <c r="R50" s="10">
        <v>75.580395528804814</v>
      </c>
      <c r="S50" s="10">
        <v>14.69621668099742</v>
      </c>
      <c r="T50" s="10">
        <v>172.49165950128969</v>
      </c>
      <c r="U50" s="10">
        <v>155.95760963026649</v>
      </c>
      <c r="V50" s="10">
        <v>203.54368013757531</v>
      </c>
      <c r="W50" s="10">
        <v>232.40111779879621</v>
      </c>
      <c r="X50" s="10">
        <v>279.86474634565781</v>
      </c>
    </row>
    <row r="51" spans="1:24" ht="11.25" customHeight="1" x14ac:dyDescent="0.2">
      <c r="A51" s="35" t="s">
        <v>89</v>
      </c>
      <c r="B51" s="36" t="s">
        <v>90</v>
      </c>
      <c r="C51" s="37">
        <v>507.41616509028376</v>
      </c>
      <c r="D51" s="37">
        <v>262.44625967325879</v>
      </c>
      <c r="E51" s="37">
        <v>758.46947549441097</v>
      </c>
      <c r="F51" s="37">
        <v>447.33447979363717</v>
      </c>
      <c r="G51" s="37">
        <v>395.61478933791909</v>
      </c>
      <c r="H51" s="37">
        <v>299.74204643164228</v>
      </c>
      <c r="I51" s="37">
        <v>326.31126397248488</v>
      </c>
      <c r="J51" s="37">
        <v>488.06964746345648</v>
      </c>
      <c r="K51" s="37">
        <v>408.46947549441103</v>
      </c>
      <c r="L51" s="37">
        <v>328.18142734307821</v>
      </c>
      <c r="M51" s="37">
        <v>336.73688736027509</v>
      </c>
      <c r="N51" s="37">
        <v>311.04901117798795</v>
      </c>
      <c r="O51" s="37">
        <v>244.28202923473773</v>
      </c>
      <c r="P51" s="37">
        <v>243.61564918314704</v>
      </c>
      <c r="Q51" s="37">
        <v>175.85984522785901</v>
      </c>
      <c r="R51" s="37">
        <v>156.68529664660358</v>
      </c>
      <c r="S51" s="37">
        <v>172.46345657781603</v>
      </c>
      <c r="T51" s="37">
        <v>202.95253654342213</v>
      </c>
      <c r="U51" s="37">
        <v>186.02390369733445</v>
      </c>
      <c r="V51" s="37">
        <v>226.11478933791912</v>
      </c>
      <c r="W51" s="37">
        <v>117.93439380911433</v>
      </c>
      <c r="X51" s="37">
        <v>119.61401547721405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0.14333619948409279</v>
      </c>
      <c r="D52" s="37">
        <f t="shared" si="20"/>
        <v>2.3903697334479789E-2</v>
      </c>
      <c r="E52" s="37">
        <f t="shared" si="20"/>
        <v>7.1625107480653469E-2</v>
      </c>
      <c r="F52" s="37">
        <f t="shared" si="20"/>
        <v>7.1625107480653469E-2</v>
      </c>
      <c r="G52" s="37">
        <f t="shared" si="20"/>
        <v>0.14333619948409279</v>
      </c>
      <c r="H52" s="37">
        <f t="shared" si="20"/>
        <v>2.3903697334479789E-2</v>
      </c>
      <c r="I52" s="37">
        <f t="shared" si="20"/>
        <v>0</v>
      </c>
      <c r="J52" s="37">
        <f t="shared" si="20"/>
        <v>2.3903697334479789E-2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2.3903697334479789E-2</v>
      </c>
      <c r="Q52" s="37">
        <f t="shared" si="20"/>
        <v>4.7807394668959592E-2</v>
      </c>
      <c r="R52" s="37">
        <f t="shared" si="20"/>
        <v>4.7807394668959592E-2</v>
      </c>
      <c r="S52" s="37">
        <f t="shared" si="20"/>
        <v>2.3903697334479789E-2</v>
      </c>
      <c r="T52" s="37">
        <f t="shared" si="20"/>
        <v>5.9501289767841789E-2</v>
      </c>
      <c r="U52" s="37">
        <f t="shared" si="20"/>
        <v>2.235597592433362E-2</v>
      </c>
      <c r="V52" s="37">
        <f t="shared" si="20"/>
        <v>3.7833190025795348E-2</v>
      </c>
      <c r="W52" s="37">
        <f t="shared" si="20"/>
        <v>4.196044711951849E-2</v>
      </c>
      <c r="X52" s="37">
        <f t="shared" ref="X52" si="21">SUM(X53:X70)</f>
        <v>2.0980223559759245E-2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0.14333619948409279</v>
      </c>
      <c r="D59" s="10">
        <v>2.3903697334479789E-2</v>
      </c>
      <c r="E59" s="10">
        <v>7.1625107480653469E-2</v>
      </c>
      <c r="F59" s="10">
        <v>7.1625107480653469E-2</v>
      </c>
      <c r="G59" s="10">
        <v>0.14333619948409279</v>
      </c>
      <c r="H59" s="10">
        <v>2.3903697334479789E-2</v>
      </c>
      <c r="I59" s="10">
        <v>0</v>
      </c>
      <c r="J59" s="10">
        <v>2.3903697334479789E-2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2.3903697334479789E-2</v>
      </c>
      <c r="Q59" s="10">
        <v>4.7807394668959592E-2</v>
      </c>
      <c r="R59" s="10">
        <v>4.7807394668959592E-2</v>
      </c>
      <c r="S59" s="10">
        <v>2.3903697334479789E-2</v>
      </c>
      <c r="T59" s="10">
        <v>5.9501289767841789E-2</v>
      </c>
      <c r="U59" s="10">
        <v>2.235597592433362E-2</v>
      </c>
      <c r="V59" s="10">
        <v>3.7833190025795348E-2</v>
      </c>
      <c r="W59" s="10">
        <v>4.196044711951849E-2</v>
      </c>
      <c r="X59" s="10">
        <v>2.0980223559759245E-2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27.84944110060189</v>
      </c>
      <c r="D71" s="37">
        <f t="shared" si="22"/>
        <v>127.8064488392089</v>
      </c>
      <c r="E71" s="37">
        <f t="shared" si="22"/>
        <v>9.6971625107480648</v>
      </c>
      <c r="F71" s="37">
        <f t="shared" si="22"/>
        <v>20.875150472914871</v>
      </c>
      <c r="G71" s="37">
        <f t="shared" si="22"/>
        <v>14.641272570937225</v>
      </c>
      <c r="H71" s="37">
        <f t="shared" si="22"/>
        <v>21.9499570077386</v>
      </c>
      <c r="I71" s="37">
        <f t="shared" si="22"/>
        <v>33.295098882201202</v>
      </c>
      <c r="J71" s="37">
        <f t="shared" si="22"/>
        <v>1.241960447119518</v>
      </c>
      <c r="K71" s="37">
        <f t="shared" si="22"/>
        <v>11.130180567497851</v>
      </c>
      <c r="L71" s="37">
        <f t="shared" si="22"/>
        <v>5.7084264832330174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27.84944110060189</v>
      </c>
      <c r="D72" s="10">
        <v>127.8064488392089</v>
      </c>
      <c r="E72" s="10">
        <v>9.6971625107480648</v>
      </c>
      <c r="F72" s="10">
        <v>20.875150472914871</v>
      </c>
      <c r="G72" s="10">
        <v>14.641272570937225</v>
      </c>
      <c r="H72" s="10">
        <v>21.9499570077386</v>
      </c>
      <c r="I72" s="10">
        <v>33.295098882201202</v>
      </c>
      <c r="J72" s="10">
        <v>1.241960447119518</v>
      </c>
      <c r="K72" s="10">
        <v>11.130180567497851</v>
      </c>
      <c r="L72" s="10">
        <v>5.7084264832330174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85.124677558039537</v>
      </c>
      <c r="D75" s="37">
        <v>259.07618228718832</v>
      </c>
      <c r="E75" s="37">
        <v>189.30920034393813</v>
      </c>
      <c r="F75" s="37">
        <v>340.18822012037833</v>
      </c>
      <c r="G75" s="37">
        <v>236.0991401547721</v>
      </c>
      <c r="H75" s="37">
        <v>168.386328460877</v>
      </c>
      <c r="I75" s="37">
        <v>124.10438521066207</v>
      </c>
      <c r="J75" s="37">
        <v>122.28916595012898</v>
      </c>
      <c r="K75" s="37">
        <v>122.91006018916595</v>
      </c>
      <c r="L75" s="37">
        <v>107.19406706792778</v>
      </c>
      <c r="M75" s="37">
        <v>88.32519346517627</v>
      </c>
      <c r="N75" s="37">
        <v>113.35631986242475</v>
      </c>
      <c r="O75" s="37">
        <v>100.24359415305244</v>
      </c>
      <c r="P75" s="37">
        <v>110.29905417024935</v>
      </c>
      <c r="Q75" s="37">
        <v>105.85649183147032</v>
      </c>
      <c r="R75" s="37">
        <v>92.887188306104889</v>
      </c>
      <c r="S75" s="37">
        <v>119.27962166809974</v>
      </c>
      <c r="T75" s="37">
        <v>140.23731728288902</v>
      </c>
      <c r="U75" s="37">
        <v>114.71487532244196</v>
      </c>
      <c r="V75" s="37">
        <v>81.27334479793636</v>
      </c>
      <c r="W75" s="37">
        <v>46.760963026655197</v>
      </c>
      <c r="X75" s="37">
        <v>72.431384350816842</v>
      </c>
    </row>
    <row r="76" spans="1:24" ht="11.25" customHeight="1" x14ac:dyDescent="0.2">
      <c r="A76" s="38" t="s">
        <v>139</v>
      </c>
      <c r="B76" s="39" t="s">
        <v>140</v>
      </c>
      <c r="C76" s="40">
        <v>386.24247635425621</v>
      </c>
      <c r="D76" s="40">
        <v>269.47549441100603</v>
      </c>
      <c r="E76" s="40">
        <v>237.6612209802235</v>
      </c>
      <c r="F76" s="40">
        <v>342.82029234737746</v>
      </c>
      <c r="G76" s="40">
        <v>340.75666380051587</v>
      </c>
      <c r="H76" s="40">
        <v>430.69647463456579</v>
      </c>
      <c r="I76" s="40">
        <v>342.99226139294927</v>
      </c>
      <c r="J76" s="40">
        <v>312.4677558039553</v>
      </c>
      <c r="K76" s="40">
        <v>293.80911435941533</v>
      </c>
      <c r="L76" s="40">
        <v>210.40412725709373</v>
      </c>
      <c r="M76" s="40">
        <v>205.50300945829753</v>
      </c>
      <c r="N76" s="40">
        <v>198.96818572656923</v>
      </c>
      <c r="O76" s="40">
        <v>196.81857265692167</v>
      </c>
      <c r="P76" s="40">
        <v>200.94582975064492</v>
      </c>
      <c r="Q76" s="40">
        <v>168.61564918314701</v>
      </c>
      <c r="R76" s="40">
        <v>159.75924333619946</v>
      </c>
      <c r="S76" s="40">
        <v>145.22785898538265</v>
      </c>
      <c r="T76" s="40">
        <v>161.16629406706792</v>
      </c>
      <c r="U76" s="40">
        <v>172.42407566638002</v>
      </c>
      <c r="V76" s="40">
        <v>168.37996560619084</v>
      </c>
      <c r="W76" s="40">
        <v>219.25176268271707</v>
      </c>
      <c r="X76" s="40">
        <v>190.60576096302668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165</v>
      </c>
      <c r="B1" s="4" t="s">
        <v>270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2.4171109200343937</v>
      </c>
      <c r="D2" s="31">
        <f t="shared" si="0"/>
        <v>2.3932072226999135</v>
      </c>
      <c r="E2" s="31">
        <f t="shared" si="0"/>
        <v>1.9394668959587276</v>
      </c>
      <c r="F2" s="31">
        <f t="shared" si="0"/>
        <v>1.8295786758383488</v>
      </c>
      <c r="G2" s="31">
        <f t="shared" si="0"/>
        <v>1.6576096302665517</v>
      </c>
      <c r="H2" s="31">
        <f t="shared" si="0"/>
        <v>1.8916595012897679</v>
      </c>
      <c r="I2" s="31">
        <f t="shared" si="0"/>
        <v>1.2897678417884779</v>
      </c>
      <c r="J2" s="31">
        <f t="shared" si="0"/>
        <v>2.0636285468615649</v>
      </c>
      <c r="K2" s="31">
        <f t="shared" si="0"/>
        <v>8.5984522785898534E-2</v>
      </c>
      <c r="L2" s="31">
        <f t="shared" si="0"/>
        <v>1.8916595012897679</v>
      </c>
      <c r="M2" s="31">
        <f t="shared" si="0"/>
        <v>1.8916595012897679</v>
      </c>
      <c r="N2" s="31">
        <f t="shared" si="0"/>
        <v>1.633705932932072</v>
      </c>
      <c r="O2" s="31">
        <f t="shared" si="0"/>
        <v>1.461736887360275</v>
      </c>
      <c r="P2" s="31">
        <f t="shared" si="0"/>
        <v>1.461736887360275</v>
      </c>
      <c r="Q2" s="31">
        <f t="shared" si="0"/>
        <v>1.375752364574377</v>
      </c>
      <c r="R2" s="31">
        <f t="shared" si="0"/>
        <v>1.2897678417884779</v>
      </c>
      <c r="S2" s="31">
        <f t="shared" si="0"/>
        <v>1.031814273430782</v>
      </c>
      <c r="T2" s="31">
        <f t="shared" si="0"/>
        <v>1.096130696474634</v>
      </c>
      <c r="U2" s="31">
        <f t="shared" si="0"/>
        <v>1.7515047291487531</v>
      </c>
      <c r="V2" s="31">
        <f t="shared" si="0"/>
        <v>2.3593293207222699</v>
      </c>
      <c r="W2" s="31">
        <f t="shared" si="0"/>
        <v>0.9282889079965605</v>
      </c>
      <c r="X2" s="31">
        <f t="shared" ref="X2" si="1">SUM(X3,X17,X22,X25,X26,X51,X52,X71,X74,X75,X76)</f>
        <v>0.59492691315563195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9.5528804815133275E-2</v>
      </c>
      <c r="D75" s="37">
        <v>7.1625107480653469E-2</v>
      </c>
      <c r="E75" s="37">
        <v>4.7807394668959592E-2</v>
      </c>
      <c r="F75" s="37">
        <v>2.3903697334479789E-2</v>
      </c>
      <c r="G75" s="37">
        <v>2.3903697334479789E-2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2.3215821152192602</v>
      </c>
      <c r="D76" s="40">
        <v>2.3215821152192602</v>
      </c>
      <c r="E76" s="40">
        <v>1.8916595012897679</v>
      </c>
      <c r="F76" s="40">
        <v>1.805674978503869</v>
      </c>
      <c r="G76" s="40">
        <v>1.633705932932072</v>
      </c>
      <c r="H76" s="40">
        <v>1.8916595012897679</v>
      </c>
      <c r="I76" s="40">
        <v>1.2897678417884779</v>
      </c>
      <c r="J76" s="40">
        <v>2.0636285468615649</v>
      </c>
      <c r="K76" s="40">
        <v>8.5984522785898534E-2</v>
      </c>
      <c r="L76" s="40">
        <v>1.8916595012897679</v>
      </c>
      <c r="M76" s="40">
        <v>1.8916595012897679</v>
      </c>
      <c r="N76" s="40">
        <v>1.633705932932072</v>
      </c>
      <c r="O76" s="40">
        <v>1.461736887360275</v>
      </c>
      <c r="P76" s="40">
        <v>1.461736887360275</v>
      </c>
      <c r="Q76" s="40">
        <v>1.375752364574377</v>
      </c>
      <c r="R76" s="40">
        <v>1.2897678417884779</v>
      </c>
      <c r="S76" s="40">
        <v>1.031814273430782</v>
      </c>
      <c r="T76" s="40">
        <v>1.096130696474634</v>
      </c>
      <c r="U76" s="40">
        <v>1.7515047291487531</v>
      </c>
      <c r="V76" s="40">
        <v>2.3593293207222699</v>
      </c>
      <c r="W76" s="40">
        <v>0.9282889079965605</v>
      </c>
      <c r="X76" s="40">
        <v>0.59492691315563195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166</v>
      </c>
      <c r="B1" s="4" t="s">
        <v>269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167</v>
      </c>
      <c r="B1" s="4" t="s">
        <v>268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168</v>
      </c>
      <c r="B1" s="4" t="s">
        <v>267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169</v>
      </c>
      <c r="B1" s="4" t="s">
        <v>266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170</v>
      </c>
      <c r="B1" s="4" t="s">
        <v>265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171</v>
      </c>
      <c r="B1" s="4" t="s">
        <v>264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172</v>
      </c>
      <c r="B1" s="4" t="s">
        <v>263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1613.8569217540842</v>
      </c>
      <c r="D2" s="31">
        <f t="shared" si="0"/>
        <v>1740.781857265692</v>
      </c>
      <c r="E2" s="31">
        <f t="shared" si="0"/>
        <v>1767.250472914875</v>
      </c>
      <c r="F2" s="31">
        <f t="shared" si="0"/>
        <v>1801.1347377472052</v>
      </c>
      <c r="G2" s="31">
        <f t="shared" si="0"/>
        <v>1908.9757523645744</v>
      </c>
      <c r="H2" s="31">
        <f t="shared" si="0"/>
        <v>1879.3425623387789</v>
      </c>
      <c r="I2" s="31">
        <f t="shared" si="0"/>
        <v>2199.2001719690452</v>
      </c>
      <c r="J2" s="31">
        <f t="shared" si="0"/>
        <v>1682.5513327601029</v>
      </c>
      <c r="K2" s="31">
        <f t="shared" si="0"/>
        <v>1629.2159071367153</v>
      </c>
      <c r="L2" s="31">
        <f t="shared" si="0"/>
        <v>1354.4330180567499</v>
      </c>
      <c r="M2" s="31">
        <f t="shared" si="0"/>
        <v>1424.6789337919174</v>
      </c>
      <c r="N2" s="31">
        <f t="shared" si="0"/>
        <v>1362.9867583834912</v>
      </c>
      <c r="O2" s="31">
        <f t="shared" si="0"/>
        <v>1334.9004299226137</v>
      </c>
      <c r="P2" s="31">
        <f t="shared" si="0"/>
        <v>1116.2641444539984</v>
      </c>
      <c r="Q2" s="31">
        <f t="shared" si="0"/>
        <v>1068.8144453998279</v>
      </c>
      <c r="R2" s="31">
        <f t="shared" si="0"/>
        <v>1077.0687016337058</v>
      </c>
      <c r="S2" s="31">
        <f t="shared" si="0"/>
        <v>1073.3576096302666</v>
      </c>
      <c r="T2" s="31">
        <f t="shared" si="0"/>
        <v>998.03619948409278</v>
      </c>
      <c r="U2" s="31">
        <f t="shared" si="0"/>
        <v>989.73482373172828</v>
      </c>
      <c r="V2" s="31">
        <f t="shared" si="0"/>
        <v>885.28744625967329</v>
      </c>
      <c r="W2" s="31">
        <f t="shared" si="0"/>
        <v>860.93981083404981</v>
      </c>
      <c r="X2" s="31">
        <f t="shared" ref="X2" si="1">SUM(X3,X17,X22,X25,X26,X51,X52,X71,X74,X75,X76)</f>
        <v>859.39475494410999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5.2417884780739463</v>
      </c>
      <c r="D3" s="34">
        <f t="shared" si="2"/>
        <v>6.1590713671539117</v>
      </c>
      <c r="E3" s="34">
        <f t="shared" si="2"/>
        <v>79.623043852106619</v>
      </c>
      <c r="F3" s="34">
        <f t="shared" si="2"/>
        <v>23.888306104901122</v>
      </c>
      <c r="G3" s="34">
        <f t="shared" si="2"/>
        <v>17.851332760103176</v>
      </c>
      <c r="H3" s="34">
        <f t="shared" si="2"/>
        <v>16.378417884780742</v>
      </c>
      <c r="I3" s="34">
        <f t="shared" si="2"/>
        <v>11.252450558899397</v>
      </c>
      <c r="J3" s="34">
        <f t="shared" si="2"/>
        <v>45.341100601891654</v>
      </c>
      <c r="K3" s="34">
        <f t="shared" si="2"/>
        <v>22.062166809974208</v>
      </c>
      <c r="L3" s="34">
        <f t="shared" si="2"/>
        <v>13.693121238177127</v>
      </c>
      <c r="M3" s="34">
        <f t="shared" si="2"/>
        <v>8.068959587274291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0.81392949269131543</v>
      </c>
      <c r="R3" s="34">
        <f t="shared" si="2"/>
        <v>0.22158211521926049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0.13224419604471191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5.2521066208082541</v>
      </c>
      <c r="F4" s="29">
        <f t="shared" si="4"/>
        <v>14.440756663800521</v>
      </c>
      <c r="G4" s="29">
        <f t="shared" si="4"/>
        <v>5.2546001719690452</v>
      </c>
      <c r="H4" s="29">
        <f t="shared" si="4"/>
        <v>9.8523645743766117</v>
      </c>
      <c r="I4" s="29">
        <f t="shared" si="4"/>
        <v>3.940928632846088</v>
      </c>
      <c r="J4" s="29">
        <f t="shared" si="4"/>
        <v>35.468615649183143</v>
      </c>
      <c r="K4" s="29">
        <f t="shared" si="4"/>
        <v>15.763800515907141</v>
      </c>
      <c r="L4" s="29">
        <f t="shared" si="4"/>
        <v>4.5977644024075666</v>
      </c>
      <c r="M4" s="29">
        <f t="shared" si="4"/>
        <v>4.5977644024075666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5.2521066208082541</v>
      </c>
      <c r="F6" s="10">
        <v>14.440756663800521</v>
      </c>
      <c r="G6" s="10">
        <v>5.2546001719690452</v>
      </c>
      <c r="H6" s="10">
        <v>9.8523645743766117</v>
      </c>
      <c r="I6" s="10">
        <v>3.940928632846088</v>
      </c>
      <c r="J6" s="10">
        <v>35.468615649183143</v>
      </c>
      <c r="K6" s="10">
        <v>15.763800515907141</v>
      </c>
      <c r="L6" s="10">
        <v>4.5977644024075666</v>
      </c>
      <c r="M6" s="10">
        <v>4.5977644024075666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5.2417884780739463</v>
      </c>
      <c r="D8" s="29">
        <f t="shared" si="6"/>
        <v>6.1590713671539117</v>
      </c>
      <c r="E8" s="29">
        <f t="shared" si="6"/>
        <v>64.28744625967326</v>
      </c>
      <c r="F8" s="29">
        <f t="shared" si="6"/>
        <v>0</v>
      </c>
      <c r="G8" s="29">
        <f t="shared" si="6"/>
        <v>0</v>
      </c>
      <c r="H8" s="29">
        <f t="shared" si="6"/>
        <v>1.4873602751504731</v>
      </c>
      <c r="I8" s="29">
        <f t="shared" si="6"/>
        <v>1.6429922613929491</v>
      </c>
      <c r="J8" s="29">
        <f t="shared" si="6"/>
        <v>2.9442820292347371</v>
      </c>
      <c r="K8" s="29">
        <f t="shared" si="6"/>
        <v>0</v>
      </c>
      <c r="L8" s="29">
        <f t="shared" si="6"/>
        <v>5.318056749785038</v>
      </c>
      <c r="M8" s="29">
        <f t="shared" si="6"/>
        <v>2.2115219260533099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0.81392949269131543</v>
      </c>
      <c r="R8" s="29">
        <f t="shared" si="6"/>
        <v>0.22158211521926049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5.2417884780739463</v>
      </c>
      <c r="D10" s="10">
        <v>6.1590713671539117</v>
      </c>
      <c r="E10" s="10">
        <v>64.28744625967326</v>
      </c>
      <c r="F10" s="10">
        <v>0</v>
      </c>
      <c r="G10" s="10">
        <v>0</v>
      </c>
      <c r="H10" s="10">
        <v>1.4873602751504731</v>
      </c>
      <c r="I10" s="10">
        <v>1.6429922613929491</v>
      </c>
      <c r="J10" s="10">
        <v>2.9442820292347371</v>
      </c>
      <c r="K10" s="10">
        <v>0</v>
      </c>
      <c r="L10" s="10">
        <v>5.318056749785038</v>
      </c>
      <c r="M10" s="10">
        <v>2.2115219260533099</v>
      </c>
      <c r="N10" s="10">
        <v>0</v>
      </c>
      <c r="O10" s="10">
        <v>0</v>
      </c>
      <c r="P10" s="10">
        <v>0</v>
      </c>
      <c r="Q10" s="10">
        <v>0.81392949269131543</v>
      </c>
      <c r="R10" s="10">
        <v>0.22158211521926049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10.08349097162511</v>
      </c>
      <c r="F11" s="29">
        <f t="shared" si="8"/>
        <v>9.4475494411006018</v>
      </c>
      <c r="G11" s="29">
        <f t="shared" si="8"/>
        <v>12.596732588134129</v>
      </c>
      <c r="H11" s="29">
        <f t="shared" si="8"/>
        <v>5.0386930352536554</v>
      </c>
      <c r="I11" s="29">
        <f t="shared" si="8"/>
        <v>5.6685296646603609</v>
      </c>
      <c r="J11" s="29">
        <f t="shared" si="8"/>
        <v>6.9282029234737754</v>
      </c>
      <c r="K11" s="29">
        <f t="shared" si="8"/>
        <v>6.2983662940670673</v>
      </c>
      <c r="L11" s="29">
        <f t="shared" si="8"/>
        <v>3.777300085984522</v>
      </c>
      <c r="M11" s="29">
        <f t="shared" si="8"/>
        <v>1.2596732588134141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0.13224419604471191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10.08349097162511</v>
      </c>
      <c r="F13" s="10">
        <v>9.4475494411006018</v>
      </c>
      <c r="G13" s="10">
        <v>12.596732588134129</v>
      </c>
      <c r="H13" s="10">
        <v>5.0386930352536554</v>
      </c>
      <c r="I13" s="10">
        <v>5.6685296646603609</v>
      </c>
      <c r="J13" s="10">
        <v>6.9282029234737754</v>
      </c>
      <c r="K13" s="10">
        <v>6.2983662940670673</v>
      </c>
      <c r="L13" s="10">
        <v>3.777300085984522</v>
      </c>
      <c r="M13" s="10">
        <v>1.2596732588134141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0.13224419604471191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11.691487532244196</v>
      </c>
      <c r="D17" s="37">
        <f t="shared" si="10"/>
        <v>19.496990541702495</v>
      </c>
      <c r="E17" s="37">
        <f t="shared" si="10"/>
        <v>22.27239896818573</v>
      </c>
      <c r="F17" s="37">
        <f t="shared" si="10"/>
        <v>21.484178847807389</v>
      </c>
      <c r="G17" s="37">
        <f t="shared" si="10"/>
        <v>36.581599312123814</v>
      </c>
      <c r="H17" s="37">
        <f t="shared" si="10"/>
        <v>32.65262252794497</v>
      </c>
      <c r="I17" s="37">
        <f t="shared" si="10"/>
        <v>41.298882201203774</v>
      </c>
      <c r="J17" s="37">
        <f t="shared" si="10"/>
        <v>33.125537403267408</v>
      </c>
      <c r="K17" s="37">
        <f t="shared" si="10"/>
        <v>27.168701633705933</v>
      </c>
      <c r="L17" s="37">
        <f t="shared" si="10"/>
        <v>11.877815993121237</v>
      </c>
      <c r="M17" s="37">
        <f t="shared" si="10"/>
        <v>15.07119518486672</v>
      </c>
      <c r="N17" s="37">
        <f t="shared" si="10"/>
        <v>18.343336199484089</v>
      </c>
      <c r="O17" s="37">
        <f t="shared" si="10"/>
        <v>10.24651762682717</v>
      </c>
      <c r="P17" s="37">
        <f t="shared" si="10"/>
        <v>8.1924333619948406</v>
      </c>
      <c r="Q17" s="37">
        <f t="shared" si="10"/>
        <v>9.1478073946689591</v>
      </c>
      <c r="R17" s="37">
        <f t="shared" si="10"/>
        <v>18.43886500429922</v>
      </c>
      <c r="S17" s="37">
        <f t="shared" si="10"/>
        <v>21.806620808254511</v>
      </c>
      <c r="T17" s="37">
        <f t="shared" si="10"/>
        <v>30.946173688736021</v>
      </c>
      <c r="U17" s="37">
        <f t="shared" si="10"/>
        <v>41.476870163370592</v>
      </c>
      <c r="V17" s="37">
        <f t="shared" si="10"/>
        <v>39.746861564918312</v>
      </c>
      <c r="W17" s="37">
        <f t="shared" si="10"/>
        <v>19.718744625967329</v>
      </c>
      <c r="X17" s="37">
        <f t="shared" ref="X17" si="11">SUM(X18:X21)</f>
        <v>16.956577815993121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1.182287188306105</v>
      </c>
      <c r="D19" s="10">
        <v>2.3000859845227861</v>
      </c>
      <c r="E19" s="10">
        <v>2.2570937231298371</v>
      </c>
      <c r="F19" s="10">
        <v>0.32244196044711948</v>
      </c>
      <c r="G19" s="10">
        <v>1.805674978503869</v>
      </c>
      <c r="H19" s="10">
        <v>6.8572656921754076</v>
      </c>
      <c r="I19" s="10">
        <v>8.3619948409286327</v>
      </c>
      <c r="J19" s="10">
        <v>7.7601031814273416</v>
      </c>
      <c r="K19" s="10">
        <v>1.397248495270851</v>
      </c>
      <c r="L19" s="10">
        <v>2.085124677558039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10.50920034393809</v>
      </c>
      <c r="D20" s="10">
        <v>17.19690455717971</v>
      </c>
      <c r="E20" s="10">
        <v>20.015305245055892</v>
      </c>
      <c r="F20" s="10">
        <v>21.16173688736027</v>
      </c>
      <c r="G20" s="10">
        <v>34.775924333619948</v>
      </c>
      <c r="H20" s="10">
        <v>25.79535683576956</v>
      </c>
      <c r="I20" s="10">
        <v>32.936887360275144</v>
      </c>
      <c r="J20" s="10">
        <v>25.365434221840069</v>
      </c>
      <c r="K20" s="10">
        <v>25.771453138435081</v>
      </c>
      <c r="L20" s="10">
        <v>9.7926913155631983</v>
      </c>
      <c r="M20" s="10">
        <v>15.07119518486672</v>
      </c>
      <c r="N20" s="10">
        <v>18.343336199484089</v>
      </c>
      <c r="O20" s="10">
        <v>10.24651762682717</v>
      </c>
      <c r="P20" s="10">
        <v>8.1924333619948406</v>
      </c>
      <c r="Q20" s="10">
        <v>9.1478073946689591</v>
      </c>
      <c r="R20" s="10">
        <v>18.43886500429922</v>
      </c>
      <c r="S20" s="10">
        <v>21.806620808254511</v>
      </c>
      <c r="T20" s="10">
        <v>30.946173688736021</v>
      </c>
      <c r="U20" s="10">
        <v>41.476870163370592</v>
      </c>
      <c r="V20" s="10">
        <v>39.746861564918312</v>
      </c>
      <c r="W20" s="10">
        <v>19.718744625967329</v>
      </c>
      <c r="X20" s="10">
        <v>16.956577815993121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134.5347377472055</v>
      </c>
      <c r="D26" s="37">
        <f t="shared" si="14"/>
        <v>115.31693895098883</v>
      </c>
      <c r="E26" s="37">
        <f t="shared" si="14"/>
        <v>57.633190025795351</v>
      </c>
      <c r="F26" s="37">
        <f t="shared" si="14"/>
        <v>141.83035253654342</v>
      </c>
      <c r="G26" s="37">
        <f t="shared" si="14"/>
        <v>276.45219260533105</v>
      </c>
      <c r="H26" s="37">
        <f t="shared" si="14"/>
        <v>137.17592433361992</v>
      </c>
      <c r="I26" s="37">
        <f t="shared" si="14"/>
        <v>124.42424763542562</v>
      </c>
      <c r="J26" s="37">
        <f t="shared" si="14"/>
        <v>50.929492691315552</v>
      </c>
      <c r="K26" s="37">
        <f t="shared" si="14"/>
        <v>27.171453138435083</v>
      </c>
      <c r="L26" s="37">
        <f t="shared" si="14"/>
        <v>2.0660361134995702</v>
      </c>
      <c r="M26" s="37">
        <f t="shared" si="14"/>
        <v>11.400773860705074</v>
      </c>
      <c r="N26" s="37">
        <f t="shared" si="14"/>
        <v>2.0165090283748923</v>
      </c>
      <c r="O26" s="37">
        <f t="shared" si="14"/>
        <v>2.940412725709372</v>
      </c>
      <c r="P26" s="37">
        <f t="shared" si="14"/>
        <v>10.88529664660361</v>
      </c>
      <c r="Q26" s="37">
        <f t="shared" si="14"/>
        <v>2.0527944969905421</v>
      </c>
      <c r="R26" s="37">
        <f t="shared" si="14"/>
        <v>1.013585554600172</v>
      </c>
      <c r="S26" s="37">
        <f t="shared" si="14"/>
        <v>1.013585554600172</v>
      </c>
      <c r="T26" s="37">
        <f t="shared" si="14"/>
        <v>6.269131556319862</v>
      </c>
      <c r="U26" s="37">
        <f t="shared" si="14"/>
        <v>2.029148753224419</v>
      </c>
      <c r="V26" s="37">
        <f t="shared" si="14"/>
        <v>2.1197764402407566</v>
      </c>
      <c r="W26" s="37">
        <f t="shared" si="14"/>
        <v>1.6234737747205505</v>
      </c>
      <c r="X26" s="37">
        <f t="shared" ref="X26" si="15">SUM(X27,X33)</f>
        <v>0.61306964746345649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96.990541702493545</v>
      </c>
      <c r="D27" s="29">
        <f t="shared" si="16"/>
        <v>42.344711951848673</v>
      </c>
      <c r="E27" s="29">
        <f t="shared" si="16"/>
        <v>57.633190025795351</v>
      </c>
      <c r="F27" s="29">
        <f t="shared" si="16"/>
        <v>70.890799656061901</v>
      </c>
      <c r="G27" s="29">
        <f t="shared" si="16"/>
        <v>76.136887360275139</v>
      </c>
      <c r="H27" s="29">
        <f t="shared" si="16"/>
        <v>75.135769561478924</v>
      </c>
      <c r="I27" s="29">
        <f t="shared" si="16"/>
        <v>77.202321582115218</v>
      </c>
      <c r="J27" s="29">
        <f t="shared" si="16"/>
        <v>4.9481513327601023</v>
      </c>
      <c r="K27" s="29">
        <f t="shared" si="16"/>
        <v>26.144453998280312</v>
      </c>
      <c r="L27" s="29">
        <f t="shared" si="16"/>
        <v>0</v>
      </c>
      <c r="M27" s="29">
        <f t="shared" si="16"/>
        <v>6.1289767841788487</v>
      </c>
      <c r="N27" s="29">
        <f t="shared" si="16"/>
        <v>0.9895098882201202</v>
      </c>
      <c r="O27" s="29">
        <f t="shared" si="16"/>
        <v>0.9872742906276869</v>
      </c>
      <c r="P27" s="29">
        <f t="shared" si="16"/>
        <v>9.871711092003439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1.4730868443680141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96.990541702493545</v>
      </c>
      <c r="D28" s="10">
        <v>42.344711951848673</v>
      </c>
      <c r="E28" s="10">
        <v>49.290627687016332</v>
      </c>
      <c r="F28" s="10">
        <v>70.890799656061901</v>
      </c>
      <c r="G28" s="10">
        <v>67.691315563198614</v>
      </c>
      <c r="H28" s="10">
        <v>67.978245915735158</v>
      </c>
      <c r="I28" s="10">
        <v>71.238177128116931</v>
      </c>
      <c r="J28" s="10">
        <v>4.9481513327601023</v>
      </c>
      <c r="K28" s="10">
        <v>11.87446259673259</v>
      </c>
      <c r="L28" s="10">
        <v>0</v>
      </c>
      <c r="M28" s="10">
        <v>4.9477214101461744</v>
      </c>
      <c r="N28" s="10">
        <v>0.9895098882201202</v>
      </c>
      <c r="O28" s="10">
        <v>0.9872742906276869</v>
      </c>
      <c r="P28" s="10">
        <v>9.871711092003439</v>
      </c>
      <c r="Q28" s="10">
        <v>0</v>
      </c>
      <c r="R28" s="10">
        <v>0</v>
      </c>
      <c r="S28" s="10">
        <v>0</v>
      </c>
      <c r="T28" s="10">
        <v>1.4730868443680141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8.34256233877902</v>
      </c>
      <c r="F29" s="10">
        <v>0</v>
      </c>
      <c r="G29" s="10">
        <v>8.4455717970765249</v>
      </c>
      <c r="H29" s="10">
        <v>7.1575236457437663</v>
      </c>
      <c r="I29" s="10">
        <v>5.96414445399828</v>
      </c>
      <c r="J29" s="10">
        <v>0</v>
      </c>
      <c r="K29" s="10">
        <v>14.26999140154772</v>
      </c>
      <c r="L29" s="10">
        <v>0</v>
      </c>
      <c r="M29" s="10">
        <v>1.1812553740326741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37.544196044711946</v>
      </c>
      <c r="D33" s="29">
        <f t="shared" si="18"/>
        <v>72.972226999140148</v>
      </c>
      <c r="E33" s="29">
        <f t="shared" si="18"/>
        <v>0</v>
      </c>
      <c r="F33" s="29">
        <f t="shared" si="18"/>
        <v>70.939552880481514</v>
      </c>
      <c r="G33" s="29">
        <f t="shared" si="18"/>
        <v>200.3153052450559</v>
      </c>
      <c r="H33" s="29">
        <f t="shared" si="18"/>
        <v>62.040154772141001</v>
      </c>
      <c r="I33" s="29">
        <f t="shared" si="18"/>
        <v>47.221926053310398</v>
      </c>
      <c r="J33" s="29">
        <f t="shared" si="18"/>
        <v>45.981341358555447</v>
      </c>
      <c r="K33" s="29">
        <f t="shared" si="18"/>
        <v>1.026999140154772</v>
      </c>
      <c r="L33" s="29">
        <f t="shared" si="18"/>
        <v>2.0660361134995702</v>
      </c>
      <c r="M33" s="29">
        <f t="shared" si="18"/>
        <v>5.2717970765262256</v>
      </c>
      <c r="N33" s="29">
        <f t="shared" si="18"/>
        <v>1.026999140154772</v>
      </c>
      <c r="O33" s="29">
        <f t="shared" si="18"/>
        <v>1.9531384350816852</v>
      </c>
      <c r="P33" s="29">
        <f t="shared" si="18"/>
        <v>1.013585554600172</v>
      </c>
      <c r="Q33" s="29">
        <f t="shared" si="18"/>
        <v>2.0527944969905421</v>
      </c>
      <c r="R33" s="29">
        <f t="shared" si="18"/>
        <v>1.013585554600172</v>
      </c>
      <c r="S33" s="29">
        <f t="shared" si="18"/>
        <v>1.013585554600172</v>
      </c>
      <c r="T33" s="29">
        <f t="shared" si="18"/>
        <v>4.7960447119518479</v>
      </c>
      <c r="U33" s="29">
        <f t="shared" si="18"/>
        <v>2.029148753224419</v>
      </c>
      <c r="V33" s="29">
        <f t="shared" si="18"/>
        <v>2.1197764402407566</v>
      </c>
      <c r="W33" s="29">
        <f t="shared" si="18"/>
        <v>1.6234737747205505</v>
      </c>
      <c r="X33" s="29">
        <f t="shared" ref="X33" si="19">SUM(X34:X50)</f>
        <v>0.61306964746345649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9.4582975064488384</v>
      </c>
      <c r="H34" s="10">
        <v>3.449183147033533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5.6486672398968194</v>
      </c>
      <c r="G36" s="10">
        <v>0</v>
      </c>
      <c r="H36" s="10">
        <v>0</v>
      </c>
      <c r="I36" s="10">
        <v>0</v>
      </c>
      <c r="J36" s="10">
        <v>9.197678417884779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2.6536543422183998</v>
      </c>
      <c r="U36" s="10">
        <v>0.29664660361134998</v>
      </c>
      <c r="V36" s="10">
        <v>0.32424763542562329</v>
      </c>
      <c r="W36" s="10">
        <v>7.2398968185726567E-2</v>
      </c>
      <c r="X36" s="10">
        <v>6.6723989681857263E-2</v>
      </c>
    </row>
    <row r="37" spans="1:24" ht="11.25" customHeight="1" x14ac:dyDescent="0.2">
      <c r="A37" s="41" t="s">
        <v>61</v>
      </c>
      <c r="B37" s="9" t="s">
        <v>62</v>
      </c>
      <c r="C37" s="10">
        <v>1.058125537403267</v>
      </c>
      <c r="D37" s="10">
        <v>0</v>
      </c>
      <c r="E37" s="10">
        <v>0</v>
      </c>
      <c r="F37" s="10">
        <v>0</v>
      </c>
      <c r="G37" s="10">
        <v>0</v>
      </c>
      <c r="H37" s="10">
        <v>2.0790197764402398</v>
      </c>
      <c r="I37" s="10">
        <v>2.0790197764402398</v>
      </c>
      <c r="J37" s="10">
        <v>1.0434221840068789</v>
      </c>
      <c r="K37" s="10">
        <v>0</v>
      </c>
      <c r="L37" s="10">
        <v>1.0390369733447979</v>
      </c>
      <c r="M37" s="10">
        <v>0</v>
      </c>
      <c r="N37" s="10">
        <v>0</v>
      </c>
      <c r="O37" s="10">
        <v>0</v>
      </c>
      <c r="P37" s="10">
        <v>0</v>
      </c>
      <c r="Q37" s="10">
        <v>1.0392089423903701</v>
      </c>
      <c r="R37" s="10">
        <v>0</v>
      </c>
      <c r="S37" s="10">
        <v>0</v>
      </c>
      <c r="T37" s="10">
        <v>0.51977644024075664</v>
      </c>
      <c r="U37" s="10">
        <v>0.582115219260533</v>
      </c>
      <c r="V37" s="10">
        <v>0.59871023215821151</v>
      </c>
      <c r="W37" s="10">
        <v>0.46784178847807389</v>
      </c>
      <c r="X37" s="10">
        <v>0.52502149613069637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129.4067067927773</v>
      </c>
      <c r="H43" s="10">
        <v>10.27033533963886</v>
      </c>
      <c r="I43" s="10">
        <v>2.0540842648323299</v>
      </c>
      <c r="J43" s="10">
        <v>0</v>
      </c>
      <c r="K43" s="10">
        <v>1.026999140154772</v>
      </c>
      <c r="L43" s="10">
        <v>1.026999140154772</v>
      </c>
      <c r="M43" s="10">
        <v>1.026999140154772</v>
      </c>
      <c r="N43" s="10">
        <v>1.026999140154772</v>
      </c>
      <c r="O43" s="10">
        <v>1.013585554600172</v>
      </c>
      <c r="P43" s="10">
        <v>1.013585554600172</v>
      </c>
      <c r="Q43" s="10">
        <v>1.013585554600172</v>
      </c>
      <c r="R43" s="10">
        <v>1.013585554600172</v>
      </c>
      <c r="S43" s="10">
        <v>1.013585554600172</v>
      </c>
      <c r="T43" s="10">
        <v>1.514273430782459</v>
      </c>
      <c r="U43" s="10">
        <v>1.150386930352536</v>
      </c>
      <c r="V43" s="10">
        <v>1.196818572656922</v>
      </c>
      <c r="W43" s="10">
        <v>1.08323301805675</v>
      </c>
      <c r="X43" s="10">
        <v>2.132416165090284E-2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0.9395528804815132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0.1083404987102322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36.486070507308682</v>
      </c>
      <c r="D50" s="10">
        <v>72.972226999140148</v>
      </c>
      <c r="E50" s="10">
        <v>0</v>
      </c>
      <c r="F50" s="10">
        <v>65.29088564058469</v>
      </c>
      <c r="G50" s="10">
        <v>61.450300945829753</v>
      </c>
      <c r="H50" s="10">
        <v>46.241616509028368</v>
      </c>
      <c r="I50" s="10">
        <v>43.088822012037831</v>
      </c>
      <c r="J50" s="10">
        <v>35.740240756663788</v>
      </c>
      <c r="K50" s="10">
        <v>0</v>
      </c>
      <c r="L50" s="10">
        <v>0</v>
      </c>
      <c r="M50" s="10">
        <v>4.2447979363714534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303.54686156491829</v>
      </c>
      <c r="D51" s="37">
        <v>372.65692175408418</v>
      </c>
      <c r="E51" s="37">
        <v>409.39380911435939</v>
      </c>
      <c r="F51" s="37">
        <v>510.16766981943249</v>
      </c>
      <c r="G51" s="37">
        <v>427.1926053310404</v>
      </c>
      <c r="H51" s="37">
        <v>569.17454858125529</v>
      </c>
      <c r="I51" s="37">
        <v>881.19088564058461</v>
      </c>
      <c r="J51" s="37">
        <v>468.42218400687881</v>
      </c>
      <c r="K51" s="37">
        <v>445.14187446259672</v>
      </c>
      <c r="L51" s="37">
        <v>277.75150472914868</v>
      </c>
      <c r="M51" s="37">
        <v>340.17626827171108</v>
      </c>
      <c r="N51" s="37">
        <v>326.84866723989683</v>
      </c>
      <c r="O51" s="37">
        <v>329.90111779879618</v>
      </c>
      <c r="P51" s="37">
        <v>129.10576096302671</v>
      </c>
      <c r="Q51" s="37">
        <v>78.052450558899395</v>
      </c>
      <c r="R51" s="37">
        <v>71.281169389509884</v>
      </c>
      <c r="S51" s="37">
        <v>90.52020636285468</v>
      </c>
      <c r="T51" s="37">
        <v>78.866036113499561</v>
      </c>
      <c r="U51" s="37">
        <v>73.413757523645742</v>
      </c>
      <c r="V51" s="37">
        <v>59.798796216680998</v>
      </c>
      <c r="W51" s="37">
        <v>53.328976784178842</v>
      </c>
      <c r="X51" s="37">
        <v>51.403783319002578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0.28658641444539978</v>
      </c>
      <c r="D52" s="37">
        <f t="shared" si="20"/>
        <v>0.3821152192605331</v>
      </c>
      <c r="E52" s="37">
        <f t="shared" si="20"/>
        <v>0.28658641444539978</v>
      </c>
      <c r="F52" s="37">
        <f t="shared" si="20"/>
        <v>0</v>
      </c>
      <c r="G52" s="37">
        <f t="shared" si="20"/>
        <v>0</v>
      </c>
      <c r="H52" s="37">
        <f t="shared" si="20"/>
        <v>7.1625107480653469E-2</v>
      </c>
      <c r="I52" s="37">
        <f t="shared" si="20"/>
        <v>0.42992261392949271</v>
      </c>
      <c r="J52" s="37">
        <f t="shared" si="20"/>
        <v>1.218142734307825</v>
      </c>
      <c r="K52" s="37">
        <f t="shared" si="20"/>
        <v>0.40601891659501288</v>
      </c>
      <c r="L52" s="37">
        <f t="shared" si="20"/>
        <v>0.3821152192605331</v>
      </c>
      <c r="M52" s="37">
        <f t="shared" si="20"/>
        <v>0.19105760963026661</v>
      </c>
      <c r="N52" s="37">
        <f t="shared" si="20"/>
        <v>1.5764402407566638</v>
      </c>
      <c r="O52" s="37">
        <f t="shared" si="20"/>
        <v>1.671969045571797</v>
      </c>
      <c r="P52" s="37">
        <f t="shared" si="20"/>
        <v>0.64488392089423896</v>
      </c>
      <c r="Q52" s="37">
        <f t="shared" si="20"/>
        <v>9.5528804815133261E-2</v>
      </c>
      <c r="R52" s="37">
        <f t="shared" si="20"/>
        <v>1.026999140154772</v>
      </c>
      <c r="S52" s="37">
        <f t="shared" si="20"/>
        <v>0.16715391229578669</v>
      </c>
      <c r="T52" s="37">
        <f t="shared" si="20"/>
        <v>0.36319862424763544</v>
      </c>
      <c r="U52" s="37">
        <f t="shared" si="20"/>
        <v>0</v>
      </c>
      <c r="V52" s="37">
        <f t="shared" si="20"/>
        <v>0.14488392089423899</v>
      </c>
      <c r="W52" s="37">
        <f t="shared" si="20"/>
        <v>0.31496130696474628</v>
      </c>
      <c r="X52" s="37">
        <f t="shared" ref="X52" si="21">SUM(X53:X70)</f>
        <v>0.94617368873602736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7.1625107480653469E-2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1.5525365434221841</v>
      </c>
      <c r="O58" s="10">
        <v>1.5525365434221841</v>
      </c>
      <c r="P58" s="10">
        <v>0.57325881341358553</v>
      </c>
      <c r="Q58" s="10">
        <v>0</v>
      </c>
      <c r="R58" s="10">
        <v>0</v>
      </c>
      <c r="S58" s="10">
        <v>0</v>
      </c>
      <c r="T58" s="10">
        <v>3.5253654342218398E-3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0.28658641444539978</v>
      </c>
      <c r="D59" s="10">
        <v>0.3821152192605331</v>
      </c>
      <c r="E59" s="10">
        <v>0.2149613069647463</v>
      </c>
      <c r="F59" s="10">
        <v>0</v>
      </c>
      <c r="G59" s="10">
        <v>0</v>
      </c>
      <c r="H59" s="10">
        <v>7.1625107480653469E-2</v>
      </c>
      <c r="I59" s="10">
        <v>0.42992261392949271</v>
      </c>
      <c r="J59" s="10">
        <v>1.218142734307825</v>
      </c>
      <c r="K59" s="10">
        <v>0.40601891659501288</v>
      </c>
      <c r="L59" s="10">
        <v>0.3821152192605331</v>
      </c>
      <c r="M59" s="10">
        <v>0.19105760963026661</v>
      </c>
      <c r="N59" s="10">
        <v>2.3903697334479789E-2</v>
      </c>
      <c r="O59" s="10">
        <v>2.3903697334479789E-2</v>
      </c>
      <c r="P59" s="10">
        <v>7.1625107480653469E-2</v>
      </c>
      <c r="Q59" s="10">
        <v>2.3903697334479789E-2</v>
      </c>
      <c r="R59" s="10">
        <v>0.81203783319002576</v>
      </c>
      <c r="S59" s="10">
        <v>0.16715391229578669</v>
      </c>
      <c r="T59" s="10">
        <v>0.35967325881341361</v>
      </c>
      <c r="U59" s="10">
        <v>0</v>
      </c>
      <c r="V59" s="10">
        <v>0.14488392089423899</v>
      </c>
      <c r="W59" s="10">
        <v>0.31496130696474628</v>
      </c>
      <c r="X59" s="10">
        <v>0.94617368873602736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9.5528804815133275E-2</v>
      </c>
      <c r="P61" s="10">
        <v>0</v>
      </c>
      <c r="Q61" s="10">
        <v>7.1625107480653469E-2</v>
      </c>
      <c r="R61" s="10">
        <v>0.2149613069647463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0.14333619948409279</v>
      </c>
      <c r="D71" s="37">
        <f t="shared" si="22"/>
        <v>7.1625107480653469E-2</v>
      </c>
      <c r="E71" s="37">
        <f t="shared" si="22"/>
        <v>9.5528804815133275E-2</v>
      </c>
      <c r="F71" s="37">
        <f t="shared" si="22"/>
        <v>4.7807394668959592E-2</v>
      </c>
      <c r="G71" s="37">
        <f t="shared" si="22"/>
        <v>9.5528804815133275E-2</v>
      </c>
      <c r="H71" s="37">
        <f t="shared" si="22"/>
        <v>2.3903697334479789E-2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0.14333619948409279</v>
      </c>
      <c r="D72" s="10">
        <v>7.1625107480653469E-2</v>
      </c>
      <c r="E72" s="10">
        <v>9.5528804815133275E-2</v>
      </c>
      <c r="F72" s="10">
        <v>4.7807394668959592E-2</v>
      </c>
      <c r="G72" s="10">
        <v>9.5528804815133275E-2</v>
      </c>
      <c r="H72" s="10">
        <v>2.3903697334479789E-2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588.4207222699913</v>
      </c>
      <c r="D75" s="37">
        <v>640.79965606190876</v>
      </c>
      <c r="E75" s="37">
        <v>623.05339638864996</v>
      </c>
      <c r="F75" s="37">
        <v>693.22631126397243</v>
      </c>
      <c r="G75" s="37">
        <v>628.61848667239894</v>
      </c>
      <c r="H75" s="37">
        <v>601.07962166809966</v>
      </c>
      <c r="I75" s="37">
        <v>574.99759243336189</v>
      </c>
      <c r="J75" s="37">
        <v>503.0333619948409</v>
      </c>
      <c r="K75" s="37">
        <v>489.0369733447979</v>
      </c>
      <c r="L75" s="37">
        <v>444.27721410146182</v>
      </c>
      <c r="M75" s="37">
        <v>442.89191745485812</v>
      </c>
      <c r="N75" s="37">
        <v>400.18632846087712</v>
      </c>
      <c r="O75" s="37">
        <v>382.91771281169378</v>
      </c>
      <c r="P75" s="37">
        <v>363.73843508168528</v>
      </c>
      <c r="Q75" s="37">
        <v>368.4197764402407</v>
      </c>
      <c r="R75" s="37">
        <v>369.35133276010311</v>
      </c>
      <c r="S75" s="37">
        <v>347.21031814273431</v>
      </c>
      <c r="T75" s="37">
        <v>280.22201203783322</v>
      </c>
      <c r="U75" s="37">
        <v>266.06749785038693</v>
      </c>
      <c r="V75" s="37">
        <v>224.46328460877041</v>
      </c>
      <c r="W75" s="37">
        <v>252.54204643164229</v>
      </c>
      <c r="X75" s="37">
        <v>256.52476354256231</v>
      </c>
    </row>
    <row r="76" spans="1:24" ht="11.25" customHeight="1" x14ac:dyDescent="0.2">
      <c r="A76" s="38" t="s">
        <v>139</v>
      </c>
      <c r="B76" s="39" t="s">
        <v>140</v>
      </c>
      <c r="C76" s="40">
        <v>569.99140154772135</v>
      </c>
      <c r="D76" s="40">
        <v>585.89853826311264</v>
      </c>
      <c r="E76" s="40">
        <v>574.89251934651759</v>
      </c>
      <c r="F76" s="40">
        <v>410.49011177987961</v>
      </c>
      <c r="G76" s="40">
        <v>522.18400687876181</v>
      </c>
      <c r="H76" s="40">
        <v>522.78589853826304</v>
      </c>
      <c r="I76" s="40">
        <v>565.60619088564056</v>
      </c>
      <c r="J76" s="40">
        <v>580.48151332760096</v>
      </c>
      <c r="K76" s="40">
        <v>618.22871883061043</v>
      </c>
      <c r="L76" s="40">
        <v>604.38521066208079</v>
      </c>
      <c r="M76" s="40">
        <v>606.87876182287187</v>
      </c>
      <c r="N76" s="40">
        <v>614.01547721410145</v>
      </c>
      <c r="O76" s="40">
        <v>607.22269991401549</v>
      </c>
      <c r="P76" s="40">
        <v>603.69733447979365</v>
      </c>
      <c r="Q76" s="40">
        <v>610.23215821152189</v>
      </c>
      <c r="R76" s="40">
        <v>615.73516766981936</v>
      </c>
      <c r="S76" s="40">
        <v>612.63972484952706</v>
      </c>
      <c r="T76" s="40">
        <v>601.36964746345654</v>
      </c>
      <c r="U76" s="40">
        <v>606.74754944110055</v>
      </c>
      <c r="V76" s="40">
        <v>559.01384350816852</v>
      </c>
      <c r="W76" s="40">
        <v>533.27936371453131</v>
      </c>
      <c r="X76" s="40">
        <v>532.95038693035247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173</v>
      </c>
      <c r="B1" s="4" t="s">
        <v>262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24119.924935511601</v>
      </c>
      <c r="D2" s="31">
        <f t="shared" si="0"/>
        <v>24613.257523645738</v>
      </c>
      <c r="E2" s="31">
        <f t="shared" si="0"/>
        <v>24529.606104901115</v>
      </c>
      <c r="F2" s="31">
        <f t="shared" si="0"/>
        <v>25213.113327601026</v>
      </c>
      <c r="G2" s="31">
        <f t="shared" si="0"/>
        <v>25275.751848667242</v>
      </c>
      <c r="H2" s="31">
        <f t="shared" si="0"/>
        <v>25957.812295786756</v>
      </c>
      <c r="I2" s="31">
        <f t="shared" si="0"/>
        <v>26468.35468615649</v>
      </c>
      <c r="J2" s="31">
        <f t="shared" si="0"/>
        <v>26283.546861564912</v>
      </c>
      <c r="K2" s="31">
        <f t="shared" si="0"/>
        <v>26047.846173688744</v>
      </c>
      <c r="L2" s="31">
        <f t="shared" si="0"/>
        <v>24079.731814273426</v>
      </c>
      <c r="M2" s="31">
        <f t="shared" si="0"/>
        <v>24796.326569217537</v>
      </c>
      <c r="N2" s="31">
        <f t="shared" si="0"/>
        <v>25009.717454858132</v>
      </c>
      <c r="O2" s="31">
        <f t="shared" si="0"/>
        <v>24018.226139294926</v>
      </c>
      <c r="P2" s="31">
        <f t="shared" si="0"/>
        <v>22701.913929492686</v>
      </c>
      <c r="Q2" s="31">
        <f t="shared" si="0"/>
        <v>22554.788907996557</v>
      </c>
      <c r="R2" s="31">
        <f t="shared" si="0"/>
        <v>22810.17687016337</v>
      </c>
      <c r="S2" s="31">
        <f t="shared" si="0"/>
        <v>23114.961564918322</v>
      </c>
      <c r="T2" s="31">
        <f t="shared" si="0"/>
        <v>24376.388478073939</v>
      </c>
      <c r="U2" s="31">
        <f t="shared" si="0"/>
        <v>24898.704385210654</v>
      </c>
      <c r="V2" s="31">
        <f t="shared" si="0"/>
        <v>25070.540498710234</v>
      </c>
      <c r="W2" s="31">
        <f t="shared" si="0"/>
        <v>25087.505503009466</v>
      </c>
      <c r="X2" s="31">
        <f t="shared" ref="X2" si="1">SUM(X3,X17,X22,X25,X26,X51,X52,X71,X74,X75,X76)</f>
        <v>26743.546603611343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453.32330180567351</v>
      </c>
      <c r="D3" s="34">
        <f t="shared" si="2"/>
        <v>220.65038693035319</v>
      </c>
      <c r="E3" s="34">
        <f t="shared" si="2"/>
        <v>817.77480653482382</v>
      </c>
      <c r="F3" s="34">
        <f t="shared" si="2"/>
        <v>502.85124677558008</v>
      </c>
      <c r="G3" s="34">
        <f t="shared" si="2"/>
        <v>722.79380911435896</v>
      </c>
      <c r="H3" s="34">
        <f t="shared" si="2"/>
        <v>749.23413585554533</v>
      </c>
      <c r="I3" s="34">
        <f t="shared" si="2"/>
        <v>368.10601891659502</v>
      </c>
      <c r="J3" s="34">
        <f t="shared" si="2"/>
        <v>785.46319862424673</v>
      </c>
      <c r="K3" s="34">
        <f t="shared" si="2"/>
        <v>721.48374892519519</v>
      </c>
      <c r="L3" s="34">
        <f t="shared" si="2"/>
        <v>459.55210662080776</v>
      </c>
      <c r="M3" s="34">
        <f t="shared" si="2"/>
        <v>449.83731728288956</v>
      </c>
      <c r="N3" s="34">
        <f t="shared" si="2"/>
        <v>681.35855546001631</v>
      </c>
      <c r="O3" s="34">
        <f t="shared" si="2"/>
        <v>759.48607050730925</v>
      </c>
      <c r="P3" s="34">
        <f t="shared" si="2"/>
        <v>532.65245055889977</v>
      </c>
      <c r="Q3" s="34">
        <f t="shared" si="2"/>
        <v>603.2830610490123</v>
      </c>
      <c r="R3" s="34">
        <f t="shared" si="2"/>
        <v>658.90515907136705</v>
      </c>
      <c r="S3" s="34">
        <f t="shared" si="2"/>
        <v>653.60300945829874</v>
      </c>
      <c r="T3" s="34">
        <f t="shared" si="2"/>
        <v>654.62330180567392</v>
      </c>
      <c r="U3" s="34">
        <f t="shared" si="2"/>
        <v>553.03645743766083</v>
      </c>
      <c r="V3" s="34">
        <f t="shared" si="2"/>
        <v>599.58925193465041</v>
      </c>
      <c r="W3" s="34">
        <f t="shared" si="2"/>
        <v>514.1543422184003</v>
      </c>
      <c r="X3" s="34">
        <f t="shared" ref="X3" si="3">SUM(X4,X8,X11)</f>
        <v>744.33542562338721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28.744969905415996</v>
      </c>
      <c r="D4" s="29">
        <f t="shared" si="4"/>
        <v>9.3082545141878263</v>
      </c>
      <c r="E4" s="29">
        <f t="shared" si="4"/>
        <v>191.06044711951841</v>
      </c>
      <c r="F4" s="29">
        <f t="shared" si="4"/>
        <v>66.500085984522528</v>
      </c>
      <c r="G4" s="29">
        <f t="shared" si="4"/>
        <v>487.31358555460025</v>
      </c>
      <c r="H4" s="29">
        <f t="shared" si="4"/>
        <v>387.850902837489</v>
      </c>
      <c r="I4" s="29">
        <f t="shared" si="4"/>
        <v>121.46225279449671</v>
      </c>
      <c r="J4" s="29">
        <f t="shared" si="4"/>
        <v>327.89269131556216</v>
      </c>
      <c r="K4" s="29">
        <f t="shared" si="4"/>
        <v>236.54505588994027</v>
      </c>
      <c r="L4" s="29">
        <f t="shared" si="4"/>
        <v>-66.343938091143642</v>
      </c>
      <c r="M4" s="29">
        <f t="shared" si="4"/>
        <v>117.28632846087706</v>
      </c>
      <c r="N4" s="29">
        <f t="shared" si="4"/>
        <v>158.33387790197764</v>
      </c>
      <c r="O4" s="29">
        <f t="shared" si="4"/>
        <v>173.53310404127257</v>
      </c>
      <c r="P4" s="29">
        <f t="shared" si="4"/>
        <v>140.97454858125536</v>
      </c>
      <c r="Q4" s="29">
        <f t="shared" si="4"/>
        <v>99.171711092003449</v>
      </c>
      <c r="R4" s="29">
        <f t="shared" si="4"/>
        <v>78.717884780739467</v>
      </c>
      <c r="S4" s="29">
        <f t="shared" si="4"/>
        <v>83.408770421324135</v>
      </c>
      <c r="T4" s="29">
        <f t="shared" si="4"/>
        <v>116.13585554600174</v>
      </c>
      <c r="U4" s="29">
        <f t="shared" si="4"/>
        <v>109.87558039552883</v>
      </c>
      <c r="V4" s="29">
        <f t="shared" si="4"/>
        <v>100.32493551160789</v>
      </c>
      <c r="W4" s="29">
        <f t="shared" si="4"/>
        <v>74.332846087704198</v>
      </c>
      <c r="X4" s="29">
        <f t="shared" ref="X4" si="5">SUM(X5:X7)</f>
        <v>73.785898538263112</v>
      </c>
    </row>
    <row r="5" spans="1:24" ht="11.25" customHeight="1" x14ac:dyDescent="0.2">
      <c r="A5" s="41" t="s">
        <v>5</v>
      </c>
      <c r="B5" s="9" t="s">
        <v>6</v>
      </c>
      <c r="C5" s="10">
        <f>NRGSUP!C5-TI_E!C5+TO!C5-NRG_E!C5-DL!C5</f>
        <v>0</v>
      </c>
      <c r="D5" s="10">
        <f>NRGSUP!D5-TI_E!D5+TO!D5-NRG_E!D5-DL!D5</f>
        <v>0</v>
      </c>
      <c r="E5" s="10">
        <f>NRGSUP!E5-TI_E!E5+TO!E5-NRG_E!E5-DL!E5</f>
        <v>0</v>
      </c>
      <c r="F5" s="10">
        <f>NRGSUP!F5-TI_E!F5+TO!F5-NRG_E!F5-DL!F5</f>
        <v>0</v>
      </c>
      <c r="G5" s="10">
        <f>NRGSUP!G5-TI_E!G5+TO!G5-NRG_E!G5-DL!G5</f>
        <v>43.299054170249356</v>
      </c>
      <c r="H5" s="10">
        <f>NRGSUP!H5-TI_E!H5+TO!H5-NRG_E!H5-DL!H5</f>
        <v>46.958039552880486</v>
      </c>
      <c r="I5" s="10">
        <f>NRGSUP!I5-TI_E!I5+TO!I5-NRG_E!I5-DL!I5</f>
        <v>34.761134995700772</v>
      </c>
      <c r="J5" s="10">
        <f>NRGSUP!J5-TI_E!J5+TO!J5-NRG_E!J5-DL!J5</f>
        <v>40.859673258813409</v>
      </c>
      <c r="K5" s="10">
        <f>NRGSUP!K5-TI_E!K5+TO!K5-NRG_E!K5-DL!K5</f>
        <v>58.545055889939803</v>
      </c>
      <c r="L5" s="10">
        <f>NRGSUP!L5-TI_E!L5+TO!L5-NRG_E!L5-DL!L5</f>
        <v>42.689165950128981</v>
      </c>
      <c r="M5" s="10">
        <f>NRGSUP!M5-TI_E!M5+TO!M5-NRG_E!M5-DL!M5</f>
        <v>37.810404127257101</v>
      </c>
      <c r="N5" s="10">
        <f>NRGSUP!N5-TI_E!N5+TO!N5-NRG_E!N5-DL!N5</f>
        <v>76.230610490111786</v>
      </c>
      <c r="O5" s="10">
        <f>NRGSUP!O5-TI_E!O5+TO!O5-NRG_E!O5-DL!O5</f>
        <v>92.086672398968176</v>
      </c>
      <c r="P5" s="10">
        <f>NRGSUP!P5-TI_E!P5+TO!P5-NRG_E!P5-DL!P5</f>
        <v>79.889681857265685</v>
      </c>
      <c r="Q5" s="10">
        <f>NRGSUP!Q5-TI_E!Q5+TO!Q5-NRG_E!Q5-DL!Q5</f>
        <v>85.378331900257962</v>
      </c>
      <c r="R5" s="10">
        <f>NRGSUP!R5-TI_E!R5+TO!R5-NRG_E!R5-DL!R5</f>
        <v>69.522355975924327</v>
      </c>
      <c r="S5" s="10">
        <f>NRGSUP!S5-TI_E!S5+TO!S5-NRG_E!S5-DL!S5</f>
        <v>76.84049871023214</v>
      </c>
      <c r="T5" s="10">
        <f>NRGSUP!T5-TI_E!T5+TO!T5-NRG_E!T5-DL!T5</f>
        <v>110.75339638865006</v>
      </c>
      <c r="U5" s="10">
        <f>NRGSUP!U5-TI_E!U5+TO!U5-NRG_E!U5-DL!U5</f>
        <v>105.2361134995701</v>
      </c>
      <c r="V5" s="10">
        <f>NRGSUP!V5-TI_E!V5+TO!V5-NRG_E!V5-DL!V5</f>
        <v>99.222355975924316</v>
      </c>
      <c r="W5" s="10">
        <f>NRGSUP!W5-TI_E!W5+TO!W5-NRG_E!W5-DL!W5</f>
        <v>66.106190885640572</v>
      </c>
      <c r="X5" s="10">
        <f>NRGSUP!X5-TI_E!X5+TO!X5-NRG_E!X5-DL!X5</f>
        <v>67.739552880481511</v>
      </c>
    </row>
    <row r="6" spans="1:24" ht="11.25" customHeight="1" x14ac:dyDescent="0.2">
      <c r="A6" s="41" t="s">
        <v>7</v>
      </c>
      <c r="B6" s="9" t="s">
        <v>8</v>
      </c>
      <c r="C6" s="10">
        <f>NRGSUP!C6-TI_E!C6+TO!C6-NRG_E!C6-DL!C6</f>
        <v>6.2766981943239664</v>
      </c>
      <c r="D6" s="10">
        <f>NRGSUP!D6-TI_E!D6+TO!D6-NRG_E!D6-DL!D6</f>
        <v>2.6305245055892792</v>
      </c>
      <c r="E6" s="10">
        <f>NRGSUP!E6-TI_E!E6+TO!E6-NRG_E!E6-DL!E6</f>
        <v>189.7219260533104</v>
      </c>
      <c r="F6" s="10">
        <f>NRGSUP!F6-TI_E!F6+TO!F6-NRG_E!F6-DL!F6</f>
        <v>54.723301805674716</v>
      </c>
      <c r="G6" s="10">
        <f>NRGSUP!G6-TI_E!G6+TO!G6-NRG_E!G6-DL!G6</f>
        <v>444.0145313843509</v>
      </c>
      <c r="H6" s="10">
        <f>NRGSUP!H6-TI_E!H6+TO!H6-NRG_E!H6-DL!H6</f>
        <v>340.8928632846085</v>
      </c>
      <c r="I6" s="10">
        <f>NRGSUP!I6-TI_E!I6+TO!I6-NRG_E!I6-DL!I6</f>
        <v>86.701117798795934</v>
      </c>
      <c r="J6" s="10">
        <f>NRGSUP!J6-TI_E!J6+TO!J6-NRG_E!J6-DL!J6</f>
        <v>287.03301805674874</v>
      </c>
      <c r="K6" s="10">
        <f>NRGSUP!K6-TI_E!K6+TO!K6-NRG_E!K6-DL!K6</f>
        <v>178.00000000000048</v>
      </c>
      <c r="L6" s="10">
        <f>NRGSUP!L6-TI_E!L6+TO!L6-NRG_E!L6-DL!L6</f>
        <v>-109.03310404127262</v>
      </c>
      <c r="M6" s="10">
        <f>NRGSUP!M6-TI_E!M6+TO!M6-NRG_E!M6-DL!M6</f>
        <v>79.475924333619957</v>
      </c>
      <c r="N6" s="10">
        <f>NRGSUP!N6-TI_E!N6+TO!N6-NRG_E!N6-DL!N6</f>
        <v>82.103267411865872</v>
      </c>
      <c r="O6" s="10">
        <f>NRGSUP!O6-TI_E!O6+TO!O6-NRG_E!O6-DL!O6</f>
        <v>81.44643164230439</v>
      </c>
      <c r="P6" s="10">
        <f>NRGSUP!P6-TI_E!P6+TO!P6-NRG_E!P6-DL!P6</f>
        <v>61.084866723989677</v>
      </c>
      <c r="Q6" s="10">
        <f>NRGSUP!Q6-TI_E!Q6+TO!Q6-NRG_E!Q6-DL!Q6</f>
        <v>13.79337919174549</v>
      </c>
      <c r="R6" s="10">
        <f>NRGSUP!R6-TI_E!R6+TO!R6-NRG_E!R6-DL!R6</f>
        <v>9.1955288048151331</v>
      </c>
      <c r="S6" s="10">
        <f>NRGSUP!S6-TI_E!S6+TO!S6-NRG_E!S6-DL!S6</f>
        <v>6.5682717110920024</v>
      </c>
      <c r="T6" s="10">
        <f>NRGSUP!T6-TI_E!T6+TO!T6-NRG_E!T6-DL!T6</f>
        <v>5.3824591573516765</v>
      </c>
      <c r="U6" s="10">
        <f>NRGSUP!U6-TI_E!U6+TO!U6-NRG_E!U6-DL!U6</f>
        <v>4.6394668959587273</v>
      </c>
      <c r="V6" s="10">
        <f>NRGSUP!V6-TI_E!V6+TO!V6-NRG_E!V6-DL!V6</f>
        <v>1.1025795356835768</v>
      </c>
      <c r="W6" s="10">
        <f>NRGSUP!W6-TI_E!W6+TO!W6-NRG_E!W6-DL!W6</f>
        <v>8.226655202063629</v>
      </c>
      <c r="X6" s="10">
        <f>NRGSUP!X6-TI_E!X6+TO!X6-NRG_E!X6-DL!X6</f>
        <v>6.0463456577815977</v>
      </c>
    </row>
    <row r="7" spans="1:24" ht="11.25" customHeight="1" x14ac:dyDescent="0.2">
      <c r="A7" s="41" t="s">
        <v>9</v>
      </c>
      <c r="B7" s="9" t="s">
        <v>10</v>
      </c>
      <c r="C7" s="10">
        <f>NRGSUP!C7-TI_E!C7+TO!C7-NRG_E!C7-DL!C7</f>
        <v>22.468271711092029</v>
      </c>
      <c r="D7" s="10">
        <f>NRGSUP!D7-TI_E!D7+TO!D7-NRG_E!D7-DL!D7</f>
        <v>6.677730008598548</v>
      </c>
      <c r="E7" s="10">
        <f>NRGSUP!E7-TI_E!E7+TO!E7-NRG_E!E7-DL!E7</f>
        <v>1.3385210662080169</v>
      </c>
      <c r="F7" s="10">
        <f>NRGSUP!F7-TI_E!F7+TO!F7-NRG_E!F7-DL!F7</f>
        <v>11.77678417884781</v>
      </c>
      <c r="G7" s="10">
        <f>NRGSUP!G7-TI_E!G7+TO!G7-NRG_E!G7-DL!G7</f>
        <v>0</v>
      </c>
      <c r="H7" s="10">
        <f>NRGSUP!H7-TI_E!H7+TO!H7-NRG_E!H7-DL!H7</f>
        <v>0</v>
      </c>
      <c r="I7" s="10">
        <f>NRGSUP!I7-TI_E!I7+TO!I7-NRG_E!I7-DL!I7</f>
        <v>0</v>
      </c>
      <c r="J7" s="10">
        <f>NRGSUP!J7-TI_E!J7+TO!J7-NRG_E!J7-DL!J7</f>
        <v>0</v>
      </c>
      <c r="K7" s="10">
        <f>NRGSUP!K7-TI_E!K7+TO!K7-NRG_E!K7-DL!K7</f>
        <v>0</v>
      </c>
      <c r="L7" s="10">
        <f>NRGSUP!L7-TI_E!L7+TO!L7-NRG_E!L7-DL!L7</f>
        <v>0</v>
      </c>
      <c r="M7" s="10">
        <f>NRGSUP!M7-TI_E!M7+TO!M7-NRG_E!M7-DL!M7</f>
        <v>0</v>
      </c>
      <c r="N7" s="10">
        <f>NRGSUP!N7-TI_E!N7+TO!N7-NRG_E!N7-DL!N7</f>
        <v>0</v>
      </c>
      <c r="O7" s="10">
        <f>NRGSUP!O7-TI_E!O7+TO!O7-NRG_E!O7-DL!O7</f>
        <v>0</v>
      </c>
      <c r="P7" s="10">
        <f>NRGSUP!P7-TI_E!P7+TO!P7-NRG_E!P7-DL!P7</f>
        <v>0</v>
      </c>
      <c r="Q7" s="10">
        <f>NRGSUP!Q7-TI_E!Q7+TO!Q7-NRG_E!Q7-DL!Q7</f>
        <v>0</v>
      </c>
      <c r="R7" s="10">
        <f>NRGSUP!R7-TI_E!R7+TO!R7-NRG_E!R7-DL!R7</f>
        <v>0</v>
      </c>
      <c r="S7" s="10">
        <f>NRGSUP!S7-TI_E!S7+TO!S7-NRG_E!S7-DL!S7</f>
        <v>0</v>
      </c>
      <c r="T7" s="10">
        <f>NRGSUP!T7-TI_E!T7+TO!T7-NRG_E!T7-DL!T7</f>
        <v>0</v>
      </c>
      <c r="U7" s="10">
        <f>NRGSUP!U7-TI_E!U7+TO!U7-NRG_E!U7-DL!U7</f>
        <v>0</v>
      </c>
      <c r="V7" s="10">
        <f>NRGSUP!V7-TI_E!V7+TO!V7-NRG_E!V7-DL!V7</f>
        <v>0</v>
      </c>
      <c r="W7" s="10">
        <f>NRGSUP!W7-TI_E!W7+TO!W7-NRG_E!W7-DL!W7</f>
        <v>0</v>
      </c>
      <c r="X7" s="10">
        <f>NRGSUP!X7-TI_E!X7+TO!X7-NRG_E!X7-DL!X7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185.11109200343944</v>
      </c>
      <c r="D8" s="29">
        <f t="shared" si="6"/>
        <v>143.31977644024053</v>
      </c>
      <c r="E8" s="29">
        <f t="shared" si="6"/>
        <v>585.09475494411038</v>
      </c>
      <c r="F8" s="29">
        <f t="shared" si="6"/>
        <v>199.53258813413566</v>
      </c>
      <c r="G8" s="29">
        <f t="shared" si="6"/>
        <v>106.99355116079056</v>
      </c>
      <c r="H8" s="29">
        <f t="shared" si="6"/>
        <v>289.58185726569133</v>
      </c>
      <c r="I8" s="29">
        <f t="shared" si="6"/>
        <v>135.7925193465187</v>
      </c>
      <c r="J8" s="29">
        <f t="shared" si="6"/>
        <v>319.63628546861537</v>
      </c>
      <c r="K8" s="29">
        <f t="shared" si="6"/>
        <v>279.61195184866835</v>
      </c>
      <c r="L8" s="29">
        <f t="shared" si="6"/>
        <v>464.2001719690453</v>
      </c>
      <c r="M8" s="29">
        <f t="shared" si="6"/>
        <v>258.8601031814278</v>
      </c>
      <c r="N8" s="29">
        <f t="shared" si="6"/>
        <v>126.8574376612202</v>
      </c>
      <c r="O8" s="29">
        <f t="shared" si="6"/>
        <v>310.08452278589914</v>
      </c>
      <c r="P8" s="29">
        <f t="shared" si="6"/>
        <v>151.71014617368914</v>
      </c>
      <c r="Q8" s="29">
        <f t="shared" si="6"/>
        <v>278.94024075666499</v>
      </c>
      <c r="R8" s="29">
        <f t="shared" si="6"/>
        <v>314.436543422184</v>
      </c>
      <c r="S8" s="29">
        <f t="shared" si="6"/>
        <v>297.58873602751618</v>
      </c>
      <c r="T8" s="29">
        <f t="shared" si="6"/>
        <v>315.13740326741095</v>
      </c>
      <c r="U8" s="29">
        <f t="shared" si="6"/>
        <v>224.52450558899352</v>
      </c>
      <c r="V8" s="29">
        <f t="shared" si="6"/>
        <v>272.32003439380787</v>
      </c>
      <c r="W8" s="29">
        <f t="shared" si="6"/>
        <v>233.03086844367994</v>
      </c>
      <c r="X8" s="29">
        <f t="shared" ref="X8" si="7">SUM(X9:X10)</f>
        <v>416.7509028374887</v>
      </c>
    </row>
    <row r="9" spans="1:24" ht="11.25" customHeight="1" x14ac:dyDescent="0.2">
      <c r="A9" s="41" t="s">
        <v>11</v>
      </c>
      <c r="B9" s="9" t="s">
        <v>12</v>
      </c>
      <c r="C9" s="10">
        <f>NRGSUP!C9-TI_E!C9+TO!C9-NRG_E!C9-DL!C9</f>
        <v>0</v>
      </c>
      <c r="D9" s="10">
        <f>NRGSUP!D9-TI_E!D9+TO!D9-NRG_E!D9-DL!D9</f>
        <v>0</v>
      </c>
      <c r="E9" s="10">
        <f>NRGSUP!E9-TI_E!E9+TO!E9-NRG_E!E9-DL!E9</f>
        <v>0</v>
      </c>
      <c r="F9" s="10">
        <f>NRGSUP!F9-TI_E!F9+TO!F9-NRG_E!F9-DL!F9</f>
        <v>0</v>
      </c>
      <c r="G9" s="10">
        <f>NRGSUP!G9-TI_E!G9+TO!G9-NRG_E!G9-DL!G9</f>
        <v>-7.5145313843508514</v>
      </c>
      <c r="H9" s="10">
        <f>NRGSUP!H9-TI_E!H9+TO!H9-NRG_E!H9-DL!H9</f>
        <v>169.13723129836632</v>
      </c>
      <c r="I9" s="10">
        <f>NRGSUP!I9-TI_E!I9+TO!I9-NRG_E!I9-DL!I9</f>
        <v>177.38478073946703</v>
      </c>
      <c r="J9" s="10">
        <f>NRGSUP!J9-TI_E!J9+TO!J9-NRG_E!J9-DL!J9</f>
        <v>371.10834049871011</v>
      </c>
      <c r="K9" s="10">
        <f>NRGSUP!K9-TI_E!K9+TO!K9-NRG_E!K9-DL!K9</f>
        <v>345.08710232158217</v>
      </c>
      <c r="L9" s="10">
        <f>NRGSUP!L9-TI_E!L9+TO!L9-NRG_E!L9-DL!L9</f>
        <v>200.61840068787612</v>
      </c>
      <c r="M9" s="10">
        <f>NRGSUP!M9-TI_E!M9+TO!M9-NRG_E!M9-DL!M9</f>
        <v>110.85803955288048</v>
      </c>
      <c r="N9" s="10">
        <f>NRGSUP!N9-TI_E!N9+TO!N9-NRG_E!N9-DL!N9</f>
        <v>104.52269991401545</v>
      </c>
      <c r="O9" s="10">
        <f>NRGSUP!O9-TI_E!O9+TO!O9-NRG_E!O9-DL!O9</f>
        <v>204.50034393809102</v>
      </c>
      <c r="P9" s="10">
        <f>NRGSUP!P9-TI_E!P9+TO!P9-NRG_E!P9-DL!P9</f>
        <v>218.09552880481519</v>
      </c>
      <c r="Q9" s="10">
        <f>NRGSUP!Q9-TI_E!Q9+TO!Q9-NRG_E!Q9-DL!Q9</f>
        <v>227.68882201203783</v>
      </c>
      <c r="R9" s="10">
        <f>NRGSUP!R9-TI_E!R9+TO!R9-NRG_E!R9-DL!R9</f>
        <v>295.98469475494403</v>
      </c>
      <c r="S9" s="10">
        <f>NRGSUP!S9-TI_E!S9+TO!S9-NRG_E!S9-DL!S9</f>
        <v>294.99157351676695</v>
      </c>
      <c r="T9" s="10">
        <f>NRGSUP!T9-TI_E!T9+TO!T9-NRG_E!T9-DL!T9</f>
        <v>244.66345657781605</v>
      </c>
      <c r="U9" s="10">
        <f>NRGSUP!U9-TI_E!U9+TO!U9-NRG_E!U9-DL!U9</f>
        <v>209.0213241616508</v>
      </c>
      <c r="V9" s="10">
        <f>NRGSUP!V9-TI_E!V9+TO!V9-NRG_E!V9-DL!V9</f>
        <v>266.17480653482369</v>
      </c>
      <c r="W9" s="10">
        <f>NRGSUP!W9-TI_E!W9+TO!W9-NRG_E!W9-DL!W9</f>
        <v>241.03680137575242</v>
      </c>
      <c r="X9" s="10">
        <f>NRGSUP!X9-TI_E!X9+TO!X9-NRG_E!X9-DL!X9</f>
        <v>309.74428202923474</v>
      </c>
    </row>
    <row r="10" spans="1:24" ht="11.25" customHeight="1" x14ac:dyDescent="0.2">
      <c r="A10" s="41" t="s">
        <v>13</v>
      </c>
      <c r="B10" s="9" t="s">
        <v>14</v>
      </c>
      <c r="C10" s="10">
        <f>NRGSUP!C10-TI_E!C10+TO!C10-NRG_E!C10-DL!C10</f>
        <v>185.11109200343944</v>
      </c>
      <c r="D10" s="10">
        <f>NRGSUP!D10-TI_E!D10+TO!D10-NRG_E!D10-DL!D10</f>
        <v>143.31977644024053</v>
      </c>
      <c r="E10" s="10">
        <f>NRGSUP!E10-TI_E!E10+TO!E10-NRG_E!E10-DL!E10</f>
        <v>585.09475494411038</v>
      </c>
      <c r="F10" s="10">
        <f>NRGSUP!F10-TI_E!F10+TO!F10-NRG_E!F10-DL!F10</f>
        <v>199.53258813413566</v>
      </c>
      <c r="G10" s="10">
        <f>NRGSUP!G10-TI_E!G10+TO!G10-NRG_E!G10-DL!G10</f>
        <v>114.50808254514141</v>
      </c>
      <c r="H10" s="10">
        <f>NRGSUP!H10-TI_E!H10+TO!H10-NRG_E!H10-DL!H10</f>
        <v>120.44462596732501</v>
      </c>
      <c r="I10" s="10">
        <f>NRGSUP!I10-TI_E!I10+TO!I10-NRG_E!I10-DL!I10</f>
        <v>-41.59226139294833</v>
      </c>
      <c r="J10" s="10">
        <f>NRGSUP!J10-TI_E!J10+TO!J10-NRG_E!J10-DL!J10</f>
        <v>-51.472055030094715</v>
      </c>
      <c r="K10" s="10">
        <f>NRGSUP!K10-TI_E!K10+TO!K10-NRG_E!K10-DL!K10</f>
        <v>-65.475150472913811</v>
      </c>
      <c r="L10" s="10">
        <f>NRGSUP!L10-TI_E!L10+TO!L10-NRG_E!L10-DL!L10</f>
        <v>263.58177128116921</v>
      </c>
      <c r="M10" s="10">
        <f>NRGSUP!M10-TI_E!M10+TO!M10-NRG_E!M10-DL!M10</f>
        <v>148.00206362854729</v>
      </c>
      <c r="N10" s="10">
        <f>NRGSUP!N10-TI_E!N10+TO!N10-NRG_E!N10-DL!N10</f>
        <v>22.334737747204752</v>
      </c>
      <c r="O10" s="10">
        <f>NRGSUP!O10-TI_E!O10+TO!O10-NRG_E!O10-DL!O10</f>
        <v>105.58417884780809</v>
      </c>
      <c r="P10" s="10">
        <f>NRGSUP!P10-TI_E!P10+TO!P10-NRG_E!P10-DL!P10</f>
        <v>-66.385382631126049</v>
      </c>
      <c r="Q10" s="10">
        <f>NRGSUP!Q10-TI_E!Q10+TO!Q10-NRG_E!Q10-DL!Q10</f>
        <v>51.251418744627159</v>
      </c>
      <c r="R10" s="10">
        <f>NRGSUP!R10-TI_E!R10+TO!R10-NRG_E!R10-DL!R10</f>
        <v>18.451848667239979</v>
      </c>
      <c r="S10" s="10">
        <f>NRGSUP!S10-TI_E!S10+TO!S10-NRG_E!S10-DL!S10</f>
        <v>2.5971625107492207</v>
      </c>
      <c r="T10" s="10">
        <f>NRGSUP!T10-TI_E!T10+TO!T10-NRG_E!T10-DL!T10</f>
        <v>70.473946689594896</v>
      </c>
      <c r="U10" s="10">
        <f>NRGSUP!U10-TI_E!U10+TO!U10-NRG_E!U10-DL!U10</f>
        <v>15.503181427342723</v>
      </c>
      <c r="V10" s="10">
        <f>NRGSUP!V10-TI_E!V10+TO!V10-NRG_E!V10-DL!V10</f>
        <v>6.1452278589841596</v>
      </c>
      <c r="W10" s="10">
        <f>NRGSUP!W10-TI_E!W10+TO!W10-NRG_E!W10-DL!W10</f>
        <v>-8.0059329320724828</v>
      </c>
      <c r="X10" s="10">
        <f>NRGSUP!X10-TI_E!X10+TO!X10-NRG_E!X10-DL!X10</f>
        <v>107.00662080825396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239.46723989681811</v>
      </c>
      <c r="D11" s="29">
        <f t="shared" si="8"/>
        <v>68.022355975924825</v>
      </c>
      <c r="E11" s="29">
        <f t="shared" si="8"/>
        <v>41.619604471194975</v>
      </c>
      <c r="F11" s="29">
        <f t="shared" si="8"/>
        <v>236.8185726569219</v>
      </c>
      <c r="G11" s="29">
        <f t="shared" si="8"/>
        <v>128.48667239896818</v>
      </c>
      <c r="H11" s="29">
        <f t="shared" si="8"/>
        <v>71.80137575236509</v>
      </c>
      <c r="I11" s="29">
        <f t="shared" si="8"/>
        <v>110.85124677557963</v>
      </c>
      <c r="J11" s="29">
        <f t="shared" si="8"/>
        <v>137.93422184006923</v>
      </c>
      <c r="K11" s="29">
        <f t="shared" si="8"/>
        <v>205.32674118658656</v>
      </c>
      <c r="L11" s="29">
        <f t="shared" si="8"/>
        <v>61.695872742906104</v>
      </c>
      <c r="M11" s="29">
        <f t="shared" si="8"/>
        <v>73.690885640584725</v>
      </c>
      <c r="N11" s="29">
        <f t="shared" si="8"/>
        <v>396.1672398968185</v>
      </c>
      <c r="O11" s="29">
        <f t="shared" si="8"/>
        <v>275.86844368013749</v>
      </c>
      <c r="P11" s="29">
        <f t="shared" si="8"/>
        <v>239.96775580395524</v>
      </c>
      <c r="Q11" s="29">
        <f t="shared" si="8"/>
        <v>225.17110920034386</v>
      </c>
      <c r="R11" s="29">
        <f t="shared" si="8"/>
        <v>265.75073086844355</v>
      </c>
      <c r="S11" s="29">
        <f t="shared" si="8"/>
        <v>272.6055030094584</v>
      </c>
      <c r="T11" s="29">
        <f t="shared" si="8"/>
        <v>223.35004299226131</v>
      </c>
      <c r="U11" s="29">
        <f t="shared" si="8"/>
        <v>218.63637145313845</v>
      </c>
      <c r="V11" s="29">
        <f t="shared" si="8"/>
        <v>226.94428202923461</v>
      </c>
      <c r="W11" s="29">
        <f t="shared" si="8"/>
        <v>206.79062768701618</v>
      </c>
      <c r="X11" s="29">
        <f t="shared" ref="X11" si="9">SUM(X12:X16)</f>
        <v>253.79862424763536</v>
      </c>
    </row>
    <row r="12" spans="1:24" ht="11.25" customHeight="1" x14ac:dyDescent="0.2">
      <c r="A12" s="41" t="s">
        <v>15</v>
      </c>
      <c r="B12" s="9" t="s">
        <v>16</v>
      </c>
      <c r="C12" s="10">
        <f>NRGSUP!C12-TI_E!C12+TO!C12-NRG_E!C12-DL!C12</f>
        <v>0</v>
      </c>
      <c r="D12" s="10">
        <f>NRGSUP!D12-TI_E!D12+TO!D12-NRG_E!D12-DL!D12</f>
        <v>0</v>
      </c>
      <c r="E12" s="10">
        <f>NRGSUP!E12-TI_E!E12+TO!E12-NRG_E!E12-DL!E12</f>
        <v>0</v>
      </c>
      <c r="F12" s="10">
        <f>NRGSUP!F12-TI_E!F12+TO!F12-NRG_E!F12-DL!F12</f>
        <v>0</v>
      </c>
      <c r="G12" s="10">
        <f>NRGSUP!G12-TI_E!G12+TO!G12-NRG_E!G12-DL!G12</f>
        <v>0</v>
      </c>
      <c r="H12" s="10">
        <f>NRGSUP!H12-TI_E!H12+TO!H12-NRG_E!H12-DL!H12</f>
        <v>0</v>
      </c>
      <c r="I12" s="10">
        <f>NRGSUP!I12-TI_E!I12+TO!I12-NRG_E!I12-DL!I12</f>
        <v>0</v>
      </c>
      <c r="J12" s="10">
        <f>NRGSUP!J12-TI_E!J12+TO!J12-NRG_E!J12-DL!J12</f>
        <v>0</v>
      </c>
      <c r="K12" s="10">
        <f>NRGSUP!K12-TI_E!K12+TO!K12-NRG_E!K12-DL!K12</f>
        <v>0</v>
      </c>
      <c r="L12" s="10">
        <f>NRGSUP!L12-TI_E!L12+TO!L12-NRG_E!L12-DL!L12</f>
        <v>0</v>
      </c>
      <c r="M12" s="10">
        <f>NRGSUP!M12-TI_E!M12+TO!M12-NRG_E!M12-DL!M12</f>
        <v>0</v>
      </c>
      <c r="N12" s="10">
        <f>NRGSUP!N12-TI_E!N12+TO!N12-NRG_E!N12-DL!N12</f>
        <v>0</v>
      </c>
      <c r="O12" s="10">
        <f>NRGSUP!O12-TI_E!O12+TO!O12-NRG_E!O12-DL!O12</f>
        <v>0</v>
      </c>
      <c r="P12" s="10">
        <f>NRGSUP!P12-TI_E!P12+TO!P12-NRG_E!P12-DL!P12</f>
        <v>0</v>
      </c>
      <c r="Q12" s="10">
        <f>NRGSUP!Q12-TI_E!Q12+TO!Q12-NRG_E!Q12-DL!Q12</f>
        <v>0</v>
      </c>
      <c r="R12" s="10">
        <f>NRGSUP!R12-TI_E!R12+TO!R12-NRG_E!R12-DL!R12</f>
        <v>0</v>
      </c>
      <c r="S12" s="10">
        <f>NRGSUP!S12-TI_E!S12+TO!S12-NRG_E!S12-DL!S12</f>
        <v>0</v>
      </c>
      <c r="T12" s="10">
        <f>NRGSUP!T12-TI_E!T12+TO!T12-NRG_E!T12-DL!T12</f>
        <v>0</v>
      </c>
      <c r="U12" s="10">
        <f>NRGSUP!U12-TI_E!U12+TO!U12-NRG_E!U12-DL!U12</f>
        <v>0</v>
      </c>
      <c r="V12" s="10">
        <f>NRGSUP!V12-TI_E!V12+TO!V12-NRG_E!V12-DL!V12</f>
        <v>0</v>
      </c>
      <c r="W12" s="10">
        <f>NRGSUP!W12-TI_E!W12+TO!W12-NRG_E!W12-DL!W12</f>
        <v>0</v>
      </c>
      <c r="X12" s="10">
        <f>NRGSUP!X12-TI_E!X12+TO!X12-NRG_E!X12-DL!X12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NRGSUP!C13-TI_E!C13+TO!C13-NRG_E!C13-DL!C13</f>
        <v>239.46723989681811</v>
      </c>
      <c r="D13" s="10">
        <f>NRGSUP!D13-TI_E!D13+TO!D13-NRG_E!D13-DL!D13</f>
        <v>68.022355975924825</v>
      </c>
      <c r="E13" s="10">
        <f>NRGSUP!E13-TI_E!E13+TO!E13-NRG_E!E13-DL!E13</f>
        <v>41.619604471194975</v>
      </c>
      <c r="F13" s="10">
        <f>NRGSUP!F13-TI_E!F13+TO!F13-NRG_E!F13-DL!F13</f>
        <v>236.8185726569219</v>
      </c>
      <c r="G13" s="10">
        <f>NRGSUP!G13-TI_E!G13+TO!G13-NRG_E!G13-DL!G13</f>
        <v>128.48667239896818</v>
      </c>
      <c r="H13" s="10">
        <f>NRGSUP!H13-TI_E!H13+TO!H13-NRG_E!H13-DL!H13</f>
        <v>71.80137575236509</v>
      </c>
      <c r="I13" s="10">
        <f>NRGSUP!I13-TI_E!I13+TO!I13-NRG_E!I13-DL!I13</f>
        <v>110.85124677557963</v>
      </c>
      <c r="J13" s="10">
        <f>NRGSUP!J13-TI_E!J13+TO!J13-NRG_E!J13-DL!J13</f>
        <v>137.93422184006923</v>
      </c>
      <c r="K13" s="10">
        <f>NRGSUP!K13-TI_E!K13+TO!K13-NRG_E!K13-DL!K13</f>
        <v>205.32674118658656</v>
      </c>
      <c r="L13" s="10">
        <f>NRGSUP!L13-TI_E!L13+TO!L13-NRG_E!L13-DL!L13</f>
        <v>61.695872742906104</v>
      </c>
      <c r="M13" s="10">
        <f>NRGSUP!M13-TI_E!M13+TO!M13-NRG_E!M13-DL!M13</f>
        <v>73.690885640584725</v>
      </c>
      <c r="N13" s="10">
        <f>NRGSUP!N13-TI_E!N13+TO!N13-NRG_E!N13-DL!N13</f>
        <v>396.1672398968185</v>
      </c>
      <c r="O13" s="10">
        <f>NRGSUP!O13-TI_E!O13+TO!O13-NRG_E!O13-DL!O13</f>
        <v>275.86844368013749</v>
      </c>
      <c r="P13" s="10">
        <f>NRGSUP!P13-TI_E!P13+TO!P13-NRG_E!P13-DL!P13</f>
        <v>239.96775580395524</v>
      </c>
      <c r="Q13" s="10">
        <f>NRGSUP!Q13-TI_E!Q13+TO!Q13-NRG_E!Q13-DL!Q13</f>
        <v>225.17110920034386</v>
      </c>
      <c r="R13" s="10">
        <f>NRGSUP!R13-TI_E!R13+TO!R13-NRG_E!R13-DL!R13</f>
        <v>265.75073086844355</v>
      </c>
      <c r="S13" s="10">
        <f>NRGSUP!S13-TI_E!S13+TO!S13-NRG_E!S13-DL!S13</f>
        <v>272.6055030094584</v>
      </c>
      <c r="T13" s="10">
        <f>NRGSUP!T13-TI_E!T13+TO!T13-NRG_E!T13-DL!T13</f>
        <v>223.35004299226131</v>
      </c>
      <c r="U13" s="10">
        <f>NRGSUP!U13-TI_E!U13+TO!U13-NRG_E!U13-DL!U13</f>
        <v>218.63637145313845</v>
      </c>
      <c r="V13" s="10">
        <f>NRGSUP!V13-TI_E!V13+TO!V13-NRG_E!V13-DL!V13</f>
        <v>226.94428202923461</v>
      </c>
      <c r="W13" s="10">
        <f>NRGSUP!W13-TI_E!W13+TO!W13-NRG_E!W13-DL!W13</f>
        <v>206.79062768701618</v>
      </c>
      <c r="X13" s="10">
        <f>NRGSUP!X13-TI_E!X13+TO!X13-NRG_E!X13-DL!X13</f>
        <v>253.79862424763536</v>
      </c>
    </row>
    <row r="14" spans="1:24" ht="11.25" customHeight="1" x14ac:dyDescent="0.2">
      <c r="A14" s="41" t="s">
        <v>19</v>
      </c>
      <c r="B14" s="9" t="s">
        <v>20</v>
      </c>
      <c r="C14" s="10">
        <f>NRGSUP!C14-TI_E!C14+TO!C14-NRG_E!C14-DL!C14</f>
        <v>0</v>
      </c>
      <c r="D14" s="10">
        <f>NRGSUP!D14-TI_E!D14+TO!D14-NRG_E!D14-DL!D14</f>
        <v>0</v>
      </c>
      <c r="E14" s="10">
        <f>NRGSUP!E14-TI_E!E14+TO!E14-NRG_E!E14-DL!E14</f>
        <v>0</v>
      </c>
      <c r="F14" s="10">
        <f>NRGSUP!F14-TI_E!F14+TO!F14-NRG_E!F14-DL!F14</f>
        <v>0</v>
      </c>
      <c r="G14" s="10">
        <f>NRGSUP!G14-TI_E!G14+TO!G14-NRG_E!G14-DL!G14</f>
        <v>0</v>
      </c>
      <c r="H14" s="10">
        <f>NRGSUP!H14-TI_E!H14+TO!H14-NRG_E!H14-DL!H14</f>
        <v>0</v>
      </c>
      <c r="I14" s="10">
        <f>NRGSUP!I14-TI_E!I14+TO!I14-NRG_E!I14-DL!I14</f>
        <v>0</v>
      </c>
      <c r="J14" s="10">
        <f>NRGSUP!J14-TI_E!J14+TO!J14-NRG_E!J14-DL!J14</f>
        <v>0</v>
      </c>
      <c r="K14" s="10">
        <f>NRGSUP!K14-TI_E!K14+TO!K14-NRG_E!K14-DL!K14</f>
        <v>0</v>
      </c>
      <c r="L14" s="10">
        <f>NRGSUP!L14-TI_E!L14+TO!L14-NRG_E!L14-DL!L14</f>
        <v>0</v>
      </c>
      <c r="M14" s="10">
        <f>NRGSUP!M14-TI_E!M14+TO!M14-NRG_E!M14-DL!M14</f>
        <v>0</v>
      </c>
      <c r="N14" s="10">
        <f>NRGSUP!N14-TI_E!N14+TO!N14-NRG_E!N14-DL!N14</f>
        <v>0</v>
      </c>
      <c r="O14" s="10">
        <f>NRGSUP!O14-TI_E!O14+TO!O14-NRG_E!O14-DL!O14</f>
        <v>0</v>
      </c>
      <c r="P14" s="10">
        <f>NRGSUP!P14-TI_E!P14+TO!P14-NRG_E!P14-DL!P14</f>
        <v>0</v>
      </c>
      <c r="Q14" s="10">
        <f>NRGSUP!Q14-TI_E!Q14+TO!Q14-NRG_E!Q14-DL!Q14</f>
        <v>0</v>
      </c>
      <c r="R14" s="10">
        <f>NRGSUP!R14-TI_E!R14+TO!R14-NRG_E!R14-DL!R14</f>
        <v>0</v>
      </c>
      <c r="S14" s="10">
        <f>NRGSUP!S14-TI_E!S14+TO!S14-NRG_E!S14-DL!S14</f>
        <v>0</v>
      </c>
      <c r="T14" s="10">
        <f>NRGSUP!T14-TI_E!T14+TO!T14-NRG_E!T14-DL!T14</f>
        <v>0</v>
      </c>
      <c r="U14" s="10">
        <f>NRGSUP!U14-TI_E!U14+TO!U14-NRG_E!U14-DL!U14</f>
        <v>0</v>
      </c>
      <c r="V14" s="10">
        <f>NRGSUP!V14-TI_E!V14+TO!V14-NRG_E!V14-DL!V14</f>
        <v>0</v>
      </c>
      <c r="W14" s="10">
        <f>NRGSUP!W14-TI_E!W14+TO!W14-NRG_E!W14-DL!W14</f>
        <v>0</v>
      </c>
      <c r="X14" s="10">
        <f>NRGSUP!X14-TI_E!X14+TO!X14-NRG_E!X14-DL!X14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NRGSUP!C15-TI_E!C15+TO!C15-NRG_E!C15-DL!C15</f>
        <v>0</v>
      </c>
      <c r="D15" s="10">
        <f>NRGSUP!D15-TI_E!D15+TO!D15-NRG_E!D15-DL!D15</f>
        <v>0</v>
      </c>
      <c r="E15" s="10">
        <f>NRGSUP!E15-TI_E!E15+TO!E15-NRG_E!E15-DL!E15</f>
        <v>0</v>
      </c>
      <c r="F15" s="10">
        <f>NRGSUP!F15-TI_E!F15+TO!F15-NRG_E!F15-DL!F15</f>
        <v>0</v>
      </c>
      <c r="G15" s="10">
        <f>NRGSUP!G15-TI_E!G15+TO!G15-NRG_E!G15-DL!G15</f>
        <v>0</v>
      </c>
      <c r="H15" s="10">
        <f>NRGSUP!H15-TI_E!H15+TO!H15-NRG_E!H15-DL!H15</f>
        <v>0</v>
      </c>
      <c r="I15" s="10">
        <f>NRGSUP!I15-TI_E!I15+TO!I15-NRG_E!I15-DL!I15</f>
        <v>0</v>
      </c>
      <c r="J15" s="10">
        <f>NRGSUP!J15-TI_E!J15+TO!J15-NRG_E!J15-DL!J15</f>
        <v>0</v>
      </c>
      <c r="K15" s="10">
        <f>NRGSUP!K15-TI_E!K15+TO!K15-NRG_E!K15-DL!K15</f>
        <v>0</v>
      </c>
      <c r="L15" s="10">
        <f>NRGSUP!L15-TI_E!L15+TO!L15-NRG_E!L15-DL!L15</f>
        <v>0</v>
      </c>
      <c r="M15" s="10">
        <f>NRGSUP!M15-TI_E!M15+TO!M15-NRG_E!M15-DL!M15</f>
        <v>0</v>
      </c>
      <c r="N15" s="10">
        <f>NRGSUP!N15-TI_E!N15+TO!N15-NRG_E!N15-DL!N15</f>
        <v>0</v>
      </c>
      <c r="O15" s="10">
        <f>NRGSUP!O15-TI_E!O15+TO!O15-NRG_E!O15-DL!O15</f>
        <v>0</v>
      </c>
      <c r="P15" s="10">
        <f>NRGSUP!P15-TI_E!P15+TO!P15-NRG_E!P15-DL!P15</f>
        <v>0</v>
      </c>
      <c r="Q15" s="10">
        <f>NRGSUP!Q15-TI_E!Q15+TO!Q15-NRG_E!Q15-DL!Q15</f>
        <v>0</v>
      </c>
      <c r="R15" s="10">
        <f>NRGSUP!R15-TI_E!R15+TO!R15-NRG_E!R15-DL!R15</f>
        <v>0</v>
      </c>
      <c r="S15" s="10">
        <f>NRGSUP!S15-TI_E!S15+TO!S15-NRG_E!S15-DL!S15</f>
        <v>0</v>
      </c>
      <c r="T15" s="10">
        <f>NRGSUP!T15-TI_E!T15+TO!T15-NRG_E!T15-DL!T15</f>
        <v>0</v>
      </c>
      <c r="U15" s="10">
        <f>NRGSUP!U15-TI_E!U15+TO!U15-NRG_E!U15-DL!U15</f>
        <v>0</v>
      </c>
      <c r="V15" s="10">
        <f>NRGSUP!V15-TI_E!V15+TO!V15-NRG_E!V15-DL!V15</f>
        <v>0</v>
      </c>
      <c r="W15" s="10">
        <f>NRGSUP!W15-TI_E!W15+TO!W15-NRG_E!W15-DL!W15</f>
        <v>0</v>
      </c>
      <c r="X15" s="10">
        <f>NRGSUP!X15-TI_E!X15+TO!X15-NRG_E!X15-DL!X15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NRGSUP!C16-TI_E!C16+TO!C16-NRG_E!C16-DL!C16</f>
        <v>0</v>
      </c>
      <c r="D16" s="10">
        <f>NRGSUP!D16-TI_E!D16+TO!D16-NRG_E!D16-DL!D16</f>
        <v>0</v>
      </c>
      <c r="E16" s="10">
        <f>NRGSUP!E16-TI_E!E16+TO!E16-NRG_E!E16-DL!E16</f>
        <v>0</v>
      </c>
      <c r="F16" s="10">
        <f>NRGSUP!F16-TI_E!F16+TO!F16-NRG_E!F16-DL!F16</f>
        <v>0</v>
      </c>
      <c r="G16" s="10">
        <f>NRGSUP!G16-TI_E!G16+TO!G16-NRG_E!G16-DL!G16</f>
        <v>0</v>
      </c>
      <c r="H16" s="10">
        <f>NRGSUP!H16-TI_E!H16+TO!H16-NRG_E!H16-DL!H16</f>
        <v>0</v>
      </c>
      <c r="I16" s="10">
        <f>NRGSUP!I16-TI_E!I16+TO!I16-NRG_E!I16-DL!I16</f>
        <v>0</v>
      </c>
      <c r="J16" s="10">
        <f>NRGSUP!J16-TI_E!J16+TO!J16-NRG_E!J16-DL!J16</f>
        <v>0</v>
      </c>
      <c r="K16" s="10">
        <f>NRGSUP!K16-TI_E!K16+TO!K16-NRG_E!K16-DL!K16</f>
        <v>0</v>
      </c>
      <c r="L16" s="10">
        <f>NRGSUP!L16-TI_E!L16+TO!L16-NRG_E!L16-DL!L16</f>
        <v>0</v>
      </c>
      <c r="M16" s="10">
        <f>NRGSUP!M16-TI_E!M16+TO!M16-NRG_E!M16-DL!M16</f>
        <v>0</v>
      </c>
      <c r="N16" s="10">
        <f>NRGSUP!N16-TI_E!N16+TO!N16-NRG_E!N16-DL!N16</f>
        <v>0</v>
      </c>
      <c r="O16" s="10">
        <f>NRGSUP!O16-TI_E!O16+TO!O16-NRG_E!O16-DL!O16</f>
        <v>0</v>
      </c>
      <c r="P16" s="10">
        <f>NRGSUP!P16-TI_E!P16+TO!P16-NRG_E!P16-DL!P16</f>
        <v>0</v>
      </c>
      <c r="Q16" s="10">
        <f>NRGSUP!Q16-TI_E!Q16+TO!Q16-NRG_E!Q16-DL!Q16</f>
        <v>0</v>
      </c>
      <c r="R16" s="10">
        <f>NRGSUP!R16-TI_E!R16+TO!R16-NRG_E!R16-DL!R16</f>
        <v>0</v>
      </c>
      <c r="S16" s="10">
        <f>NRGSUP!S16-TI_E!S16+TO!S16-NRG_E!S16-DL!S16</f>
        <v>0</v>
      </c>
      <c r="T16" s="10">
        <f>NRGSUP!T16-TI_E!T16+TO!T16-NRG_E!T16-DL!T16</f>
        <v>0</v>
      </c>
      <c r="U16" s="10">
        <f>NRGSUP!U16-TI_E!U16+TO!U16-NRG_E!U16-DL!U16</f>
        <v>0</v>
      </c>
      <c r="V16" s="10">
        <f>NRGSUP!V16-TI_E!V16+TO!V16-NRG_E!V16-DL!V16</f>
        <v>0</v>
      </c>
      <c r="W16" s="10">
        <f>NRGSUP!W16-TI_E!W16+TO!W16-NRG_E!W16-DL!W16</f>
        <v>0</v>
      </c>
      <c r="X16" s="10">
        <f>NRGSUP!X16-TI_E!X16+TO!X16-NRG_E!X16-DL!X16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434.08331900257963</v>
      </c>
      <c r="D17" s="37">
        <f t="shared" si="10"/>
        <v>392.0727429062768</v>
      </c>
      <c r="E17" s="37">
        <f t="shared" si="10"/>
        <v>470.58615649183139</v>
      </c>
      <c r="F17" s="37">
        <f t="shared" si="10"/>
        <v>498.39260533104044</v>
      </c>
      <c r="G17" s="37">
        <f t="shared" si="10"/>
        <v>522.88383490971626</v>
      </c>
      <c r="H17" s="37">
        <f t="shared" si="10"/>
        <v>572.20567497850379</v>
      </c>
      <c r="I17" s="37">
        <f t="shared" si="10"/>
        <v>550.3079965606189</v>
      </c>
      <c r="J17" s="37">
        <f t="shared" si="10"/>
        <v>536.63413585554599</v>
      </c>
      <c r="K17" s="37">
        <f t="shared" si="10"/>
        <v>369.9795356835769</v>
      </c>
      <c r="L17" s="37">
        <f t="shared" si="10"/>
        <v>183.20662080825451</v>
      </c>
      <c r="M17" s="37">
        <f t="shared" si="10"/>
        <v>171.92123817712809</v>
      </c>
      <c r="N17" s="37">
        <f t="shared" si="10"/>
        <v>141.70730868443678</v>
      </c>
      <c r="O17" s="37">
        <f t="shared" si="10"/>
        <v>188.75984522785902</v>
      </c>
      <c r="P17" s="37">
        <f t="shared" si="10"/>
        <v>195.68650042992255</v>
      </c>
      <c r="Q17" s="37">
        <f t="shared" si="10"/>
        <v>173.6410146173688</v>
      </c>
      <c r="R17" s="37">
        <f t="shared" si="10"/>
        <v>168.98349097162506</v>
      </c>
      <c r="S17" s="37">
        <f t="shared" si="10"/>
        <v>158.97583834909713</v>
      </c>
      <c r="T17" s="37">
        <f t="shared" si="10"/>
        <v>150.23705932932069</v>
      </c>
      <c r="U17" s="37">
        <f t="shared" si="10"/>
        <v>147.77867583834905</v>
      </c>
      <c r="V17" s="37">
        <f t="shared" si="10"/>
        <v>148.54453998280306</v>
      </c>
      <c r="W17" s="37">
        <f t="shared" si="10"/>
        <v>145.02072226999132</v>
      </c>
      <c r="X17" s="37">
        <f t="shared" ref="X17" si="11">SUM(X18:X21)</f>
        <v>150.47704213241627</v>
      </c>
    </row>
    <row r="18" spans="1:24" ht="11.25" customHeight="1" x14ac:dyDescent="0.2">
      <c r="A18" s="42" t="s">
        <v>27</v>
      </c>
      <c r="B18" s="9" t="s">
        <v>28</v>
      </c>
      <c r="C18" s="10">
        <f>NRGSUP!C18-TI_E!C18+TO!C18-NRG_E!C18-DL!C18</f>
        <v>0</v>
      </c>
      <c r="D18" s="10">
        <f>NRGSUP!D18-TI_E!D18+TO!D18-NRG_E!D18-DL!D18</f>
        <v>0</v>
      </c>
      <c r="E18" s="10">
        <f>NRGSUP!E18-TI_E!E18+TO!E18-NRG_E!E18-DL!E18</f>
        <v>0</v>
      </c>
      <c r="F18" s="10">
        <f>NRGSUP!F18-TI_E!F18+TO!F18-NRG_E!F18-DL!F18</f>
        <v>0</v>
      </c>
      <c r="G18" s="10">
        <f>NRGSUP!G18-TI_E!G18+TO!G18-NRG_E!G18-DL!G18</f>
        <v>0</v>
      </c>
      <c r="H18" s="10">
        <f>NRGSUP!H18-TI_E!H18+TO!H18-NRG_E!H18-DL!H18</f>
        <v>0</v>
      </c>
      <c r="I18" s="10">
        <f>NRGSUP!I18-TI_E!I18+TO!I18-NRG_E!I18-DL!I18</f>
        <v>0</v>
      </c>
      <c r="J18" s="10">
        <f>NRGSUP!J18-TI_E!J18+TO!J18-NRG_E!J18-DL!J18</f>
        <v>0</v>
      </c>
      <c r="K18" s="10">
        <f>NRGSUP!K18-TI_E!K18+TO!K18-NRG_E!K18-DL!K18</f>
        <v>0</v>
      </c>
      <c r="L18" s="10">
        <f>NRGSUP!L18-TI_E!L18+TO!L18-NRG_E!L18-DL!L18</f>
        <v>0</v>
      </c>
      <c r="M18" s="10">
        <f>NRGSUP!M18-TI_E!M18+TO!M18-NRG_E!M18-DL!M18</f>
        <v>0</v>
      </c>
      <c r="N18" s="10">
        <f>NRGSUP!N18-TI_E!N18+TO!N18-NRG_E!N18-DL!N18</f>
        <v>0</v>
      </c>
      <c r="O18" s="10">
        <f>NRGSUP!O18-TI_E!O18+TO!O18-NRG_E!O18-DL!O18</f>
        <v>0</v>
      </c>
      <c r="P18" s="10">
        <f>NRGSUP!P18-TI_E!P18+TO!P18-NRG_E!P18-DL!P18</f>
        <v>0</v>
      </c>
      <c r="Q18" s="10">
        <f>NRGSUP!Q18-TI_E!Q18+TO!Q18-NRG_E!Q18-DL!Q18</f>
        <v>0</v>
      </c>
      <c r="R18" s="10">
        <f>NRGSUP!R18-TI_E!R18+TO!R18-NRG_E!R18-DL!R18</f>
        <v>0</v>
      </c>
      <c r="S18" s="10">
        <f>NRGSUP!S18-TI_E!S18+TO!S18-NRG_E!S18-DL!S18</f>
        <v>0</v>
      </c>
      <c r="T18" s="10">
        <f>NRGSUP!T18-TI_E!T18+TO!T18-NRG_E!T18-DL!T18</f>
        <v>0</v>
      </c>
      <c r="U18" s="10">
        <f>NRGSUP!U18-TI_E!U18+TO!U18-NRG_E!U18-DL!U18</f>
        <v>0</v>
      </c>
      <c r="V18" s="10">
        <f>NRGSUP!V18-TI_E!V18+TO!V18-NRG_E!V18-DL!V18</f>
        <v>0</v>
      </c>
      <c r="W18" s="10">
        <f>NRGSUP!W18-TI_E!W18+TO!W18-NRG_E!W18-DL!W18</f>
        <v>0</v>
      </c>
      <c r="X18" s="10">
        <f>NRGSUP!X18-TI_E!X18+TO!X18-NRG_E!X18-DL!X18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NRGSUP!C19-TI_E!C19+TO!C19-NRG_E!C19-DL!C19</f>
        <v>158.59845227858989</v>
      </c>
      <c r="D19" s="10">
        <f>NRGSUP!D19-TI_E!D19+TO!D19-NRG_E!D19-DL!D19</f>
        <v>96.66809974204638</v>
      </c>
      <c r="E19" s="10">
        <f>NRGSUP!E19-TI_E!E19+TO!E19-NRG_E!E19-DL!E19</f>
        <v>132.73860705073085</v>
      </c>
      <c r="F19" s="10">
        <f>NRGSUP!F19-TI_E!F19+TO!F19-NRG_E!F19-DL!F19</f>
        <v>95.722269991401575</v>
      </c>
      <c r="G19" s="10">
        <f>NRGSUP!G19-TI_E!G19+TO!G19-NRG_E!G19-DL!G19</f>
        <v>105.73946689595883</v>
      </c>
      <c r="H19" s="10">
        <f>NRGSUP!H19-TI_E!H19+TO!H19-NRG_E!H19-DL!H19</f>
        <v>120.57179707652621</v>
      </c>
      <c r="I19" s="10">
        <f>NRGSUP!I19-TI_E!I19+TO!I19-NRG_E!I19-DL!I19</f>
        <v>130.63198624247627</v>
      </c>
      <c r="J19" s="10">
        <f>NRGSUP!J19-TI_E!J19+TO!J19-NRG_E!J19-DL!J19</f>
        <v>108.38349097162511</v>
      </c>
      <c r="K19" s="10">
        <f>NRGSUP!K19-TI_E!K19+TO!K19-NRG_E!K19-DL!K19</f>
        <v>39.703353396388628</v>
      </c>
      <c r="L19" s="10">
        <f>NRGSUP!L19-TI_E!L19+TO!L19-NRG_E!L19-DL!L19</f>
        <v>14.079965606190893</v>
      </c>
      <c r="M19" s="10">
        <f>NRGSUP!M19-TI_E!M19+TO!M19-NRG_E!M19-DL!M19</f>
        <v>0</v>
      </c>
      <c r="N19" s="10">
        <f>NRGSUP!N19-TI_E!N19+TO!N19-NRG_E!N19-DL!N19</f>
        <v>0</v>
      </c>
      <c r="O19" s="10">
        <f>NRGSUP!O19-TI_E!O19+TO!O19-NRG_E!O19-DL!O19</f>
        <v>0</v>
      </c>
      <c r="P19" s="10">
        <f>NRGSUP!P19-TI_E!P19+TO!P19-NRG_E!P19-DL!P19</f>
        <v>0</v>
      </c>
      <c r="Q19" s="10">
        <f>NRGSUP!Q19-TI_E!Q19+TO!Q19-NRG_E!Q19-DL!Q19</f>
        <v>0</v>
      </c>
      <c r="R19" s="10">
        <f>NRGSUP!R19-TI_E!R19+TO!R19-NRG_E!R19-DL!R19</f>
        <v>0</v>
      </c>
      <c r="S19" s="10">
        <f>NRGSUP!S19-TI_E!S19+TO!S19-NRG_E!S19-DL!S19</f>
        <v>0</v>
      </c>
      <c r="T19" s="10">
        <f>NRGSUP!T19-TI_E!T19+TO!T19-NRG_E!T19-DL!T19</f>
        <v>0</v>
      </c>
      <c r="U19" s="10">
        <f>NRGSUP!U19-TI_E!U19+TO!U19-NRG_E!U19-DL!U19</f>
        <v>0</v>
      </c>
      <c r="V19" s="10">
        <f>NRGSUP!V19-TI_E!V19+TO!V19-NRG_E!V19-DL!V19</f>
        <v>0</v>
      </c>
      <c r="W19" s="10">
        <f>NRGSUP!W19-TI_E!W19+TO!W19-NRG_E!W19-DL!W19</f>
        <v>0</v>
      </c>
      <c r="X19" s="10">
        <f>NRGSUP!X19-TI_E!X19+TO!X19-NRG_E!X19-DL!X19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NRGSUP!C20-TI_E!C20+TO!C20-NRG_E!C20-DL!C20</f>
        <v>275.48486672398974</v>
      </c>
      <c r="D20" s="10">
        <f>NRGSUP!D20-TI_E!D20+TO!D20-NRG_E!D20-DL!D20</f>
        <v>295.40464316423044</v>
      </c>
      <c r="E20" s="10">
        <f>NRGSUP!E20-TI_E!E20+TO!E20-NRG_E!E20-DL!E20</f>
        <v>337.84754944110057</v>
      </c>
      <c r="F20" s="10">
        <f>NRGSUP!F20-TI_E!F20+TO!F20-NRG_E!F20-DL!F20</f>
        <v>402.67033533963888</v>
      </c>
      <c r="G20" s="10">
        <f>NRGSUP!G20-TI_E!G20+TO!G20-NRG_E!G20-DL!G20</f>
        <v>417.14436801375746</v>
      </c>
      <c r="H20" s="10">
        <f>NRGSUP!H20-TI_E!H20+TO!H20-NRG_E!H20-DL!H20</f>
        <v>451.6338779019776</v>
      </c>
      <c r="I20" s="10">
        <f>NRGSUP!I20-TI_E!I20+TO!I20-NRG_E!I20-DL!I20</f>
        <v>419.67601031814269</v>
      </c>
      <c r="J20" s="10">
        <f>NRGSUP!J20-TI_E!J20+TO!J20-NRG_E!J20-DL!J20</f>
        <v>428.25064488392087</v>
      </c>
      <c r="K20" s="10">
        <f>NRGSUP!K20-TI_E!K20+TO!K20-NRG_E!K20-DL!K20</f>
        <v>330.27618228718825</v>
      </c>
      <c r="L20" s="10">
        <f>NRGSUP!L20-TI_E!L20+TO!L20-NRG_E!L20-DL!L20</f>
        <v>169.12665520206363</v>
      </c>
      <c r="M20" s="10">
        <f>NRGSUP!M20-TI_E!M20+TO!M20-NRG_E!M20-DL!M20</f>
        <v>171.92123817712809</v>
      </c>
      <c r="N20" s="10">
        <f>NRGSUP!N20-TI_E!N20+TO!N20-NRG_E!N20-DL!N20</f>
        <v>141.70730868443678</v>
      </c>
      <c r="O20" s="10">
        <f>NRGSUP!O20-TI_E!O20+TO!O20-NRG_E!O20-DL!O20</f>
        <v>188.75984522785902</v>
      </c>
      <c r="P20" s="10">
        <f>NRGSUP!P20-TI_E!P20+TO!P20-NRG_E!P20-DL!P20</f>
        <v>195.68650042992255</v>
      </c>
      <c r="Q20" s="10">
        <f>NRGSUP!Q20-TI_E!Q20+TO!Q20-NRG_E!Q20-DL!Q20</f>
        <v>173.6410146173688</v>
      </c>
      <c r="R20" s="10">
        <f>NRGSUP!R20-TI_E!R20+TO!R20-NRG_E!R20-DL!R20</f>
        <v>168.98349097162506</v>
      </c>
      <c r="S20" s="10">
        <f>NRGSUP!S20-TI_E!S20+TO!S20-NRG_E!S20-DL!S20</f>
        <v>158.97583834909713</v>
      </c>
      <c r="T20" s="10">
        <f>NRGSUP!T20-TI_E!T20+TO!T20-NRG_E!T20-DL!T20</f>
        <v>150.23705932932069</v>
      </c>
      <c r="U20" s="10">
        <f>NRGSUP!U20-TI_E!U20+TO!U20-NRG_E!U20-DL!U20</f>
        <v>147.77867583834905</v>
      </c>
      <c r="V20" s="10">
        <f>NRGSUP!V20-TI_E!V20+TO!V20-NRG_E!V20-DL!V20</f>
        <v>148.54453998280306</v>
      </c>
      <c r="W20" s="10">
        <f>NRGSUP!W20-TI_E!W20+TO!W20-NRG_E!W20-DL!W20</f>
        <v>145.02072226999132</v>
      </c>
      <c r="X20" s="10">
        <f>NRGSUP!X20-TI_E!X20+TO!X20-NRG_E!X20-DL!X20</f>
        <v>150.47704213241627</v>
      </c>
    </row>
    <row r="21" spans="1:24" ht="11.25" customHeight="1" x14ac:dyDescent="0.2">
      <c r="A21" s="42" t="s">
        <v>33</v>
      </c>
      <c r="B21" s="9" t="s">
        <v>34</v>
      </c>
      <c r="C21" s="10">
        <f>NRGSUP!C21-TI_E!C21+TO!C21-NRG_E!C21-DL!C21</f>
        <v>0</v>
      </c>
      <c r="D21" s="10">
        <f>NRGSUP!D21-TI_E!D21+TO!D21-NRG_E!D21-DL!D21</f>
        <v>0</v>
      </c>
      <c r="E21" s="10">
        <f>NRGSUP!E21-TI_E!E21+TO!E21-NRG_E!E21-DL!E21</f>
        <v>0</v>
      </c>
      <c r="F21" s="10">
        <f>NRGSUP!F21-TI_E!F21+TO!F21-NRG_E!F21-DL!F21</f>
        <v>0</v>
      </c>
      <c r="G21" s="10">
        <f>NRGSUP!G21-TI_E!G21+TO!G21-NRG_E!G21-DL!G21</f>
        <v>0</v>
      </c>
      <c r="H21" s="10">
        <f>NRGSUP!H21-TI_E!H21+TO!H21-NRG_E!H21-DL!H21</f>
        <v>0</v>
      </c>
      <c r="I21" s="10">
        <f>NRGSUP!I21-TI_E!I21+TO!I21-NRG_E!I21-DL!I21</f>
        <v>0</v>
      </c>
      <c r="J21" s="10">
        <f>NRGSUP!J21-TI_E!J21+TO!J21-NRG_E!J21-DL!J21</f>
        <v>0</v>
      </c>
      <c r="K21" s="10">
        <f>NRGSUP!K21-TI_E!K21+TO!K21-NRG_E!K21-DL!K21</f>
        <v>0</v>
      </c>
      <c r="L21" s="10">
        <f>NRGSUP!L21-TI_E!L21+TO!L21-NRG_E!L21-DL!L21</f>
        <v>0</v>
      </c>
      <c r="M21" s="10">
        <f>NRGSUP!M21-TI_E!M21+TO!M21-NRG_E!M21-DL!M21</f>
        <v>0</v>
      </c>
      <c r="N21" s="10">
        <f>NRGSUP!N21-TI_E!N21+TO!N21-NRG_E!N21-DL!N21</f>
        <v>0</v>
      </c>
      <c r="O21" s="10">
        <f>NRGSUP!O21-TI_E!O21+TO!O21-NRG_E!O21-DL!O21</f>
        <v>0</v>
      </c>
      <c r="P21" s="10">
        <f>NRGSUP!P21-TI_E!P21+TO!P21-NRG_E!P21-DL!P21</f>
        <v>0</v>
      </c>
      <c r="Q21" s="10">
        <f>NRGSUP!Q21-TI_E!Q21+TO!Q21-NRG_E!Q21-DL!Q21</f>
        <v>0</v>
      </c>
      <c r="R21" s="10">
        <f>NRGSUP!R21-TI_E!R21+TO!R21-NRG_E!R21-DL!R21</f>
        <v>0</v>
      </c>
      <c r="S21" s="10">
        <f>NRGSUP!S21-TI_E!S21+TO!S21-NRG_E!S21-DL!S21</f>
        <v>0</v>
      </c>
      <c r="T21" s="10">
        <f>NRGSUP!T21-TI_E!T21+TO!T21-NRG_E!T21-DL!T21</f>
        <v>0</v>
      </c>
      <c r="U21" s="10">
        <f>NRGSUP!U21-TI_E!U21+TO!U21-NRG_E!U21-DL!U21</f>
        <v>0</v>
      </c>
      <c r="V21" s="10">
        <f>NRGSUP!V21-TI_E!V21+TO!V21-NRG_E!V21-DL!V21</f>
        <v>0</v>
      </c>
      <c r="W21" s="10">
        <f>NRGSUP!W21-TI_E!W21+TO!W21-NRG_E!W21-DL!W21</f>
        <v>0</v>
      </c>
      <c r="X21" s="10">
        <f>NRGSUP!X21-TI_E!X21+TO!X21-NRG_E!X21-DL!X21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2.3093723129836627</v>
      </c>
      <c r="D22" s="37">
        <f t="shared" si="12"/>
        <v>3.5395528804815131</v>
      </c>
      <c r="E22" s="37">
        <f t="shared" si="12"/>
        <v>3.3590713671539127</v>
      </c>
      <c r="F22" s="37">
        <f t="shared" si="12"/>
        <v>3.988993981083405</v>
      </c>
      <c r="G22" s="37">
        <f t="shared" si="12"/>
        <v>2.7292347377472046</v>
      </c>
      <c r="H22" s="37">
        <f t="shared" si="12"/>
        <v>3.359157351676699</v>
      </c>
      <c r="I22" s="37">
        <f t="shared" si="12"/>
        <v>5.8785038693035254</v>
      </c>
      <c r="J22" s="37">
        <f t="shared" si="12"/>
        <v>5.2486672398968199</v>
      </c>
      <c r="K22" s="37">
        <f t="shared" si="12"/>
        <v>8.1878761822871891</v>
      </c>
      <c r="L22" s="37">
        <f t="shared" si="12"/>
        <v>9.0276010318142728</v>
      </c>
      <c r="M22" s="37">
        <f t="shared" si="12"/>
        <v>8.3978503869303527</v>
      </c>
      <c r="N22" s="37">
        <f t="shared" si="12"/>
        <v>8.1879621668099745</v>
      </c>
      <c r="O22" s="37">
        <f t="shared" si="12"/>
        <v>0.41986242476354252</v>
      </c>
      <c r="P22" s="37">
        <f t="shared" si="12"/>
        <v>7.9779879621668082</v>
      </c>
      <c r="Q22" s="37">
        <f t="shared" si="12"/>
        <v>6.9280309544282019</v>
      </c>
      <c r="R22" s="37">
        <f t="shared" si="12"/>
        <v>8.1880481513327616</v>
      </c>
      <c r="S22" s="37">
        <f t="shared" si="12"/>
        <v>9.4473774720550292</v>
      </c>
      <c r="T22" s="37">
        <f t="shared" si="12"/>
        <v>11.861564918314706</v>
      </c>
      <c r="U22" s="37">
        <f t="shared" si="12"/>
        <v>14.854428202923469</v>
      </c>
      <c r="V22" s="37">
        <f t="shared" si="12"/>
        <v>14.667497850386933</v>
      </c>
      <c r="W22" s="37">
        <f t="shared" si="12"/>
        <v>16.334479793637147</v>
      </c>
      <c r="X22" s="37">
        <f t="shared" ref="X22" si="13">SUM(X23:X24)</f>
        <v>17.755030094582978</v>
      </c>
    </row>
    <row r="23" spans="1:24" ht="11.25" customHeight="1" x14ac:dyDescent="0.2">
      <c r="A23" s="42" t="s">
        <v>37</v>
      </c>
      <c r="B23" s="9" t="s">
        <v>38</v>
      </c>
      <c r="C23" s="10">
        <f>NRGSUP!C23-TI_E!C23+TO!C23-NRG_E!C23-DL!C23</f>
        <v>2.3093723129836627</v>
      </c>
      <c r="D23" s="10">
        <f>NRGSUP!D23-TI_E!D23+TO!D23-NRG_E!D23-DL!D23</f>
        <v>3.5395528804815131</v>
      </c>
      <c r="E23" s="10">
        <f>NRGSUP!E23-TI_E!E23+TO!E23-NRG_E!E23-DL!E23</f>
        <v>3.3590713671539127</v>
      </c>
      <c r="F23" s="10">
        <f>NRGSUP!F23-TI_E!F23+TO!F23-NRG_E!F23-DL!F23</f>
        <v>3.988993981083405</v>
      </c>
      <c r="G23" s="10">
        <f>NRGSUP!G23-TI_E!G23+TO!G23-NRG_E!G23-DL!G23</f>
        <v>2.7292347377472046</v>
      </c>
      <c r="H23" s="10">
        <f>NRGSUP!H23-TI_E!H23+TO!H23-NRG_E!H23-DL!H23</f>
        <v>3.359157351676699</v>
      </c>
      <c r="I23" s="10">
        <f>NRGSUP!I23-TI_E!I23+TO!I23-NRG_E!I23-DL!I23</f>
        <v>5.8785038693035254</v>
      </c>
      <c r="J23" s="10">
        <f>NRGSUP!J23-TI_E!J23+TO!J23-NRG_E!J23-DL!J23</f>
        <v>5.2486672398968199</v>
      </c>
      <c r="K23" s="10">
        <f>NRGSUP!K23-TI_E!K23+TO!K23-NRG_E!K23-DL!K23</f>
        <v>8.1878761822871891</v>
      </c>
      <c r="L23" s="10">
        <f>NRGSUP!L23-TI_E!L23+TO!L23-NRG_E!L23-DL!L23</f>
        <v>9.0276010318142728</v>
      </c>
      <c r="M23" s="10">
        <f>NRGSUP!M23-TI_E!M23+TO!M23-NRG_E!M23-DL!M23</f>
        <v>8.3978503869303527</v>
      </c>
      <c r="N23" s="10">
        <f>NRGSUP!N23-TI_E!N23+TO!N23-NRG_E!N23-DL!N23</f>
        <v>8.1879621668099745</v>
      </c>
      <c r="O23" s="10">
        <f>NRGSUP!O23-TI_E!O23+TO!O23-NRG_E!O23-DL!O23</f>
        <v>0.41986242476354252</v>
      </c>
      <c r="P23" s="10">
        <f>NRGSUP!P23-TI_E!P23+TO!P23-NRG_E!P23-DL!P23</f>
        <v>7.9779879621668082</v>
      </c>
      <c r="Q23" s="10">
        <f>NRGSUP!Q23-TI_E!Q23+TO!Q23-NRG_E!Q23-DL!Q23</f>
        <v>6.9280309544282019</v>
      </c>
      <c r="R23" s="10">
        <f>NRGSUP!R23-TI_E!R23+TO!R23-NRG_E!R23-DL!R23</f>
        <v>8.1880481513327616</v>
      </c>
      <c r="S23" s="10">
        <f>NRGSUP!S23-TI_E!S23+TO!S23-NRG_E!S23-DL!S23</f>
        <v>9.4473774720550292</v>
      </c>
      <c r="T23" s="10">
        <f>NRGSUP!T23-TI_E!T23+TO!T23-NRG_E!T23-DL!T23</f>
        <v>11.861564918314706</v>
      </c>
      <c r="U23" s="10">
        <f>NRGSUP!U23-TI_E!U23+TO!U23-NRG_E!U23-DL!U23</f>
        <v>14.854428202923469</v>
      </c>
      <c r="V23" s="10">
        <f>NRGSUP!V23-TI_E!V23+TO!V23-NRG_E!V23-DL!V23</f>
        <v>14.667497850386933</v>
      </c>
      <c r="W23" s="10">
        <f>NRGSUP!W23-TI_E!W23+TO!W23-NRG_E!W23-DL!W23</f>
        <v>16.334479793637147</v>
      </c>
      <c r="X23" s="10">
        <f>NRGSUP!X23-TI_E!X23+TO!X23-NRG_E!X23-DL!X23</f>
        <v>17.755030094582978</v>
      </c>
    </row>
    <row r="24" spans="1:24" ht="11.25" customHeight="1" x14ac:dyDescent="0.2">
      <c r="A24" s="42" t="s">
        <v>39</v>
      </c>
      <c r="B24" s="9" t="s">
        <v>40</v>
      </c>
      <c r="C24" s="10">
        <f>NRGSUP!C24-TI_E!C24+TO!C24-NRG_E!C24-DL!C24</f>
        <v>0</v>
      </c>
      <c r="D24" s="10">
        <f>NRGSUP!D24-TI_E!D24+TO!D24-NRG_E!D24-DL!D24</f>
        <v>0</v>
      </c>
      <c r="E24" s="10">
        <f>NRGSUP!E24-TI_E!E24+TO!E24-NRG_E!E24-DL!E24</f>
        <v>0</v>
      </c>
      <c r="F24" s="10">
        <f>NRGSUP!F24-TI_E!F24+TO!F24-NRG_E!F24-DL!F24</f>
        <v>0</v>
      </c>
      <c r="G24" s="10">
        <f>NRGSUP!G24-TI_E!G24+TO!G24-NRG_E!G24-DL!G24</f>
        <v>0</v>
      </c>
      <c r="H24" s="10">
        <f>NRGSUP!H24-TI_E!H24+TO!H24-NRG_E!H24-DL!H24</f>
        <v>0</v>
      </c>
      <c r="I24" s="10">
        <f>NRGSUP!I24-TI_E!I24+TO!I24-NRG_E!I24-DL!I24</f>
        <v>0</v>
      </c>
      <c r="J24" s="10">
        <f>NRGSUP!J24-TI_E!J24+TO!J24-NRG_E!J24-DL!J24</f>
        <v>0</v>
      </c>
      <c r="K24" s="10">
        <f>NRGSUP!K24-TI_E!K24+TO!K24-NRG_E!K24-DL!K24</f>
        <v>0</v>
      </c>
      <c r="L24" s="10">
        <f>NRGSUP!L24-TI_E!L24+TO!L24-NRG_E!L24-DL!L24</f>
        <v>0</v>
      </c>
      <c r="M24" s="10">
        <f>NRGSUP!M24-TI_E!M24+TO!M24-NRG_E!M24-DL!M24</f>
        <v>0</v>
      </c>
      <c r="N24" s="10">
        <f>NRGSUP!N24-TI_E!N24+TO!N24-NRG_E!N24-DL!N24</f>
        <v>0</v>
      </c>
      <c r="O24" s="10">
        <f>NRGSUP!O24-TI_E!O24+TO!O24-NRG_E!O24-DL!O24</f>
        <v>0</v>
      </c>
      <c r="P24" s="10">
        <f>NRGSUP!P24-TI_E!P24+TO!P24-NRG_E!P24-DL!P24</f>
        <v>0</v>
      </c>
      <c r="Q24" s="10">
        <f>NRGSUP!Q24-TI_E!Q24+TO!Q24-NRG_E!Q24-DL!Q24</f>
        <v>0</v>
      </c>
      <c r="R24" s="10">
        <f>NRGSUP!R24-TI_E!R24+TO!R24-NRG_E!R24-DL!R24</f>
        <v>0</v>
      </c>
      <c r="S24" s="10">
        <f>NRGSUP!S24-TI_E!S24+TO!S24-NRG_E!S24-DL!S24</f>
        <v>0</v>
      </c>
      <c r="T24" s="10">
        <f>NRGSUP!T24-TI_E!T24+TO!T24-NRG_E!T24-DL!T24</f>
        <v>0</v>
      </c>
      <c r="U24" s="10">
        <f>NRGSUP!U24-TI_E!U24+TO!U24-NRG_E!U24-DL!U24</f>
        <v>0</v>
      </c>
      <c r="V24" s="10">
        <f>NRGSUP!V24-TI_E!V24+TO!V24-NRG_E!V24-DL!V24</f>
        <v>0</v>
      </c>
      <c r="W24" s="10">
        <f>NRGSUP!W24-TI_E!W24+TO!W24-NRG_E!W24-DL!W24</f>
        <v>0</v>
      </c>
      <c r="X24" s="10">
        <f>NRGSUP!X24-TI_E!X24+TO!X24-NRG_E!X24-DL!X24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NRGSUP!C25-TI_E!C25+TO!C25-NRG_E!C25-DL!C25</f>
        <v>0</v>
      </c>
      <c r="D25" s="37">
        <f>NRGSUP!D25-TI_E!D25+TO!D25-NRG_E!D25-DL!D25</f>
        <v>0</v>
      </c>
      <c r="E25" s="37">
        <f>NRGSUP!E25-TI_E!E25+TO!E25-NRG_E!E25-DL!E25</f>
        <v>0</v>
      </c>
      <c r="F25" s="37">
        <f>NRGSUP!F25-TI_E!F25+TO!F25-NRG_E!F25-DL!F25</f>
        <v>0</v>
      </c>
      <c r="G25" s="37">
        <f>NRGSUP!G25-TI_E!G25+TO!G25-NRG_E!G25-DL!G25</f>
        <v>0</v>
      </c>
      <c r="H25" s="37">
        <f>NRGSUP!H25-TI_E!H25+TO!H25-NRG_E!H25-DL!H25</f>
        <v>0</v>
      </c>
      <c r="I25" s="37">
        <f>NRGSUP!I25-TI_E!I25+TO!I25-NRG_E!I25-DL!I25</f>
        <v>0</v>
      </c>
      <c r="J25" s="37">
        <f>NRGSUP!J25-TI_E!J25+TO!J25-NRG_E!J25-DL!J25</f>
        <v>0</v>
      </c>
      <c r="K25" s="37">
        <f>NRGSUP!K25-TI_E!K25+TO!K25-NRG_E!K25-DL!K25</f>
        <v>0</v>
      </c>
      <c r="L25" s="37">
        <f>NRGSUP!L25-TI_E!L25+TO!L25-NRG_E!L25-DL!L25</f>
        <v>0</v>
      </c>
      <c r="M25" s="37">
        <f>NRGSUP!M25-TI_E!M25+TO!M25-NRG_E!M25-DL!M25</f>
        <v>0</v>
      </c>
      <c r="N25" s="37">
        <f>NRGSUP!N25-TI_E!N25+TO!N25-NRG_E!N25-DL!N25</f>
        <v>0</v>
      </c>
      <c r="O25" s="37">
        <f>NRGSUP!O25-TI_E!O25+TO!O25-NRG_E!O25-DL!O25</f>
        <v>0</v>
      </c>
      <c r="P25" s="37">
        <f>NRGSUP!P25-TI_E!P25+TO!P25-NRG_E!P25-DL!P25</f>
        <v>0</v>
      </c>
      <c r="Q25" s="37">
        <f>NRGSUP!Q25-TI_E!Q25+TO!Q25-NRG_E!Q25-DL!Q25</f>
        <v>0</v>
      </c>
      <c r="R25" s="37">
        <f>NRGSUP!R25-TI_E!R25+TO!R25-NRG_E!R25-DL!R25</f>
        <v>0</v>
      </c>
      <c r="S25" s="37">
        <f>NRGSUP!S25-TI_E!S25+TO!S25-NRG_E!S25-DL!S25</f>
        <v>0</v>
      </c>
      <c r="T25" s="37">
        <f>NRGSUP!T25-TI_E!T25+TO!T25-NRG_E!T25-DL!T25</f>
        <v>0</v>
      </c>
      <c r="U25" s="37">
        <f>NRGSUP!U25-TI_E!U25+TO!U25-NRG_E!U25-DL!U25</f>
        <v>0</v>
      </c>
      <c r="V25" s="37">
        <f>NRGSUP!V25-TI_E!V25+TO!V25-NRG_E!V25-DL!V25</f>
        <v>0</v>
      </c>
      <c r="W25" s="37">
        <f>NRGSUP!W25-TI_E!W25+TO!W25-NRG_E!W25-DL!W25</f>
        <v>0</v>
      </c>
      <c r="X25" s="37">
        <f>NRGSUP!X25-TI_E!X25+TO!X25-NRG_E!X25-DL!X25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6718.8398108340461</v>
      </c>
      <c r="D26" s="37">
        <f t="shared" si="14"/>
        <v>7831.2668099741995</v>
      </c>
      <c r="E26" s="37">
        <f t="shared" si="14"/>
        <v>7643.434221840067</v>
      </c>
      <c r="F26" s="37">
        <f t="shared" si="14"/>
        <v>7523.1070507308677</v>
      </c>
      <c r="G26" s="37">
        <f t="shared" si="14"/>
        <v>7278.0355116079108</v>
      </c>
      <c r="H26" s="37">
        <f t="shared" si="14"/>
        <v>7606.7261392949295</v>
      </c>
      <c r="I26" s="37">
        <f t="shared" si="14"/>
        <v>8581.4638005159049</v>
      </c>
      <c r="J26" s="37">
        <f t="shared" si="14"/>
        <v>8776.9384350816836</v>
      </c>
      <c r="K26" s="37">
        <f t="shared" si="14"/>
        <v>8448.4236457437728</v>
      </c>
      <c r="L26" s="37">
        <f t="shared" si="14"/>
        <v>7951.850128976781</v>
      </c>
      <c r="M26" s="37">
        <f t="shared" si="14"/>
        <v>8049.1448839208897</v>
      </c>
      <c r="N26" s="37">
        <f t="shared" si="14"/>
        <v>8177.0205503009456</v>
      </c>
      <c r="O26" s="37">
        <f t="shared" si="14"/>
        <v>7233.680739466894</v>
      </c>
      <c r="P26" s="37">
        <f t="shared" si="14"/>
        <v>6995.6890799656039</v>
      </c>
      <c r="Q26" s="37">
        <f t="shared" si="14"/>
        <v>7062.0291487532195</v>
      </c>
      <c r="R26" s="37">
        <f t="shared" si="14"/>
        <v>7813.1630266552029</v>
      </c>
      <c r="S26" s="37">
        <f t="shared" si="14"/>
        <v>7978.6195184866701</v>
      </c>
      <c r="T26" s="37">
        <f t="shared" si="14"/>
        <v>8560.2848667239887</v>
      </c>
      <c r="U26" s="37">
        <f t="shared" si="14"/>
        <v>8928.752708512462</v>
      </c>
      <c r="V26" s="37">
        <f t="shared" si="14"/>
        <v>9237.0376612209839</v>
      </c>
      <c r="W26" s="37">
        <f t="shared" si="14"/>
        <v>9021.8692175408451</v>
      </c>
      <c r="X26" s="37">
        <f t="shared" ref="X26" si="15">SUM(X27,X33)</f>
        <v>9610.8049011177918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-72.549527085128744</v>
      </c>
      <c r="D27" s="29">
        <f t="shared" si="16"/>
        <v>3.8354256233833439</v>
      </c>
      <c r="E27" s="29">
        <f t="shared" si="16"/>
        <v>0.47050730868431856</v>
      </c>
      <c r="F27" s="29">
        <f t="shared" si="16"/>
        <v>0.31152192605252083</v>
      </c>
      <c r="G27" s="29">
        <f t="shared" si="16"/>
        <v>-557.87712811693859</v>
      </c>
      <c r="H27" s="29">
        <f t="shared" si="16"/>
        <v>-46.379105760963348</v>
      </c>
      <c r="I27" s="29">
        <f t="shared" si="16"/>
        <v>192.01152192605309</v>
      </c>
      <c r="J27" s="29">
        <f t="shared" si="16"/>
        <v>469.27515047291519</v>
      </c>
      <c r="K27" s="29">
        <f t="shared" si="16"/>
        <v>-127.23938091142912</v>
      </c>
      <c r="L27" s="29">
        <f t="shared" si="16"/>
        <v>-93.262252794498835</v>
      </c>
      <c r="M27" s="29">
        <f t="shared" si="16"/>
        <v>-14.189595872745713</v>
      </c>
      <c r="N27" s="29">
        <f t="shared" si="16"/>
        <v>-47.490971625105729</v>
      </c>
      <c r="O27" s="29">
        <f t="shared" si="16"/>
        <v>-353.19604471195311</v>
      </c>
      <c r="P27" s="29">
        <f t="shared" si="16"/>
        <v>-5.4192605331057102</v>
      </c>
      <c r="Q27" s="29">
        <f t="shared" si="16"/>
        <v>-126.56500429922839</v>
      </c>
      <c r="R27" s="29">
        <f t="shared" si="16"/>
        <v>60.234393809114273</v>
      </c>
      <c r="S27" s="29">
        <f t="shared" si="16"/>
        <v>-47.917196904557656</v>
      </c>
      <c r="T27" s="29">
        <f t="shared" si="16"/>
        <v>31.95296646603741</v>
      </c>
      <c r="U27" s="29">
        <f t="shared" si="16"/>
        <v>62.600687876176003</v>
      </c>
      <c r="V27" s="29">
        <f t="shared" si="16"/>
        <v>-189.46629406706381</v>
      </c>
      <c r="W27" s="29">
        <f t="shared" si="16"/>
        <v>7.5773860705096041</v>
      </c>
      <c r="X27" s="29">
        <f t="shared" ref="X27" si="17">SUM(X28:X32)</f>
        <v>100.40834049870904</v>
      </c>
    </row>
    <row r="28" spans="1:24" ht="11.25" customHeight="1" x14ac:dyDescent="0.2">
      <c r="A28" s="41" t="s">
        <v>45</v>
      </c>
      <c r="B28" s="9" t="s">
        <v>46</v>
      </c>
      <c r="C28" s="10">
        <f>NRGSUP!C28-TI_E!C28+TO!C28-NRG_E!C28-DL!C28</f>
        <v>-53.546861564922452</v>
      </c>
      <c r="D28" s="10">
        <f>NRGSUP!D28-TI_E!D28+TO!D28-NRG_E!D28-DL!D28</f>
        <v>3.8354256233833439</v>
      </c>
      <c r="E28" s="10">
        <f>NRGSUP!E28-TI_E!E28+TO!E28-NRG_E!E28-DL!E28</f>
        <v>0.47050730868431856</v>
      </c>
      <c r="F28" s="10">
        <f>NRGSUP!F28-TI_E!F28+TO!F28-NRG_E!F28-DL!F28</f>
        <v>0.31152192605257767</v>
      </c>
      <c r="G28" s="10">
        <f>NRGSUP!G28-TI_E!G28+TO!G28-NRG_E!G28-DL!G28</f>
        <v>-553.65434221840042</v>
      </c>
      <c r="H28" s="10">
        <f>NRGSUP!H28-TI_E!H28+TO!H28-NRG_E!H28-DL!H28</f>
        <v>-49.957867583835259</v>
      </c>
      <c r="I28" s="10">
        <f>NRGSUP!I28-TI_E!I28+TO!I28-NRG_E!I28-DL!I28</f>
        <v>190.81874462596716</v>
      </c>
      <c r="J28" s="10">
        <f>NRGSUP!J28-TI_E!J28+TO!J28-NRG_E!J28-DL!J28</f>
        <v>421.56018916595042</v>
      </c>
      <c r="K28" s="10">
        <f>NRGSUP!K28-TI_E!K28+TO!K28-NRG_E!K28-DL!K28</f>
        <v>-133.5353396388582</v>
      </c>
      <c r="L28" s="10">
        <f>NRGSUP!L28-TI_E!L28+TO!L28-NRG_E!L28-DL!L28</f>
        <v>-41.250128976786073</v>
      </c>
      <c r="M28" s="10">
        <f>NRGSUP!M28-TI_E!M28+TO!M28-NRG_E!M28-DL!M28</f>
        <v>-47.074892519349305</v>
      </c>
      <c r="N28" s="10">
        <f>NRGSUP!N28-TI_E!N28+TO!N28-NRG_E!N28-DL!N28</f>
        <v>-105.49518486672241</v>
      </c>
      <c r="O28" s="10">
        <f>NRGSUP!O28-TI_E!O28+TO!O28-NRG_E!O28-DL!O28</f>
        <v>-274.5846947549453</v>
      </c>
      <c r="P28" s="10">
        <f>NRGSUP!P28-TI_E!P28+TO!P28-NRG_E!P28-DL!P28</f>
        <v>-13.225451418746161</v>
      </c>
      <c r="Q28" s="10">
        <f>NRGSUP!Q28-TI_E!Q28+TO!Q28-NRG_E!Q28-DL!Q28</f>
        <v>-116.35124677558269</v>
      </c>
      <c r="R28" s="10">
        <f>NRGSUP!R28-TI_E!R28+TO!R28-NRG_E!R28-DL!R28</f>
        <v>47.874118658641237</v>
      </c>
      <c r="S28" s="10">
        <f>NRGSUP!S28-TI_E!S28+TO!S28-NRG_E!S28-DL!S28</f>
        <v>-70.101375752365129</v>
      </c>
      <c r="T28" s="10">
        <f>NRGSUP!T28-TI_E!T28+TO!T28-NRG_E!T28-DL!T28</f>
        <v>24.603783319003924</v>
      </c>
      <c r="U28" s="10">
        <f>NRGSUP!U28-TI_E!U28+TO!U28-NRG_E!U28-DL!U28</f>
        <v>38.968357695608574</v>
      </c>
      <c r="V28" s="10">
        <f>NRGSUP!V28-TI_E!V28+TO!V28-NRG_E!V28-DL!V28</f>
        <v>-215.32975064487982</v>
      </c>
      <c r="W28" s="10">
        <f>NRGSUP!W28-TI_E!W28+TO!W28-NRG_E!W28-DL!W28</f>
        <v>-25.447807394666597</v>
      </c>
      <c r="X28" s="10">
        <f>NRGSUP!X28-TI_E!X28+TO!X28-NRG_E!X28-DL!X28</f>
        <v>91.342218400686761</v>
      </c>
    </row>
    <row r="29" spans="1:24" ht="11.25" customHeight="1" x14ac:dyDescent="0.2">
      <c r="A29" s="41" t="s">
        <v>47</v>
      </c>
      <c r="B29" s="9" t="s">
        <v>48</v>
      </c>
      <c r="C29" s="10">
        <f>NRGSUP!C29-TI_E!C29+TO!C29-NRG_E!C29-DL!C29</f>
        <v>-19.002665520206307</v>
      </c>
      <c r="D29" s="10">
        <f>NRGSUP!D29-TI_E!D29+TO!D29-NRG_E!D29-DL!D29</f>
        <v>0</v>
      </c>
      <c r="E29" s="10">
        <f>NRGSUP!E29-TI_E!E29+TO!E29-NRG_E!E29-DL!E29</f>
        <v>0</v>
      </c>
      <c r="F29" s="10">
        <f>NRGSUP!F29-TI_E!F29+TO!F29-NRG_E!F29-DL!F29</f>
        <v>-5.6843418860808015E-14</v>
      </c>
      <c r="G29" s="10">
        <f>NRGSUP!G29-TI_E!G29+TO!G29-NRG_E!G29-DL!G29</f>
        <v>-4.2227858985382269</v>
      </c>
      <c r="H29" s="10">
        <f>NRGSUP!H29-TI_E!H29+TO!H29-NRG_E!H29-DL!H29</f>
        <v>3.5786758383491124</v>
      </c>
      <c r="I29" s="10">
        <f>NRGSUP!I29-TI_E!I29+TO!I29-NRG_E!I29-DL!I29</f>
        <v>1.1927773000859361</v>
      </c>
      <c r="J29" s="10">
        <f>NRGSUP!J29-TI_E!J29+TO!J29-NRG_E!J29-DL!J29</f>
        <v>47.714961306964767</v>
      </c>
      <c r="K29" s="10">
        <f>NRGSUP!K29-TI_E!K29+TO!K29-NRG_E!K29-DL!K29</f>
        <v>57.079965606190903</v>
      </c>
      <c r="L29" s="10">
        <f>NRGSUP!L29-TI_E!L29+TO!L29-NRG_E!L29-DL!L29</f>
        <v>-1.1813413585554216</v>
      </c>
      <c r="M29" s="10">
        <f>NRGSUP!M29-TI_E!M29+TO!M29-NRG_E!M29-DL!M29</f>
        <v>8.2690455717971254</v>
      </c>
      <c r="N29" s="10">
        <f>NRGSUP!N29-TI_E!N29+TO!N29-NRG_E!N29-DL!N29</f>
        <v>1.1812553740327025</v>
      </c>
      <c r="O29" s="10">
        <f>NRGSUP!O29-TI_E!O29+TO!O29-NRG_E!O29-DL!O29</f>
        <v>11.81289767841783</v>
      </c>
      <c r="P29" s="10">
        <f>NRGSUP!P29-TI_E!P29+TO!P29-NRG_E!P29-DL!P29</f>
        <v>4.7251074806534952</v>
      </c>
      <c r="Q29" s="10">
        <f>NRGSUP!Q29-TI_E!Q29+TO!Q29-NRG_E!Q29-DL!Q29</f>
        <v>4.725193465176309</v>
      </c>
      <c r="R29" s="10">
        <f>NRGSUP!R29-TI_E!R29+TO!R29-NRG_E!R29-DL!R29</f>
        <v>7.0877042132415742</v>
      </c>
      <c r="S29" s="10">
        <f>NRGSUP!S29-TI_E!S29+TO!S29-NRG_E!S29-DL!S29</f>
        <v>6.745141874462556</v>
      </c>
      <c r="T29" s="10">
        <f>NRGSUP!T29-TI_E!T29+TO!T29-NRG_E!T29-DL!T29</f>
        <v>7.5433361994841173</v>
      </c>
      <c r="U29" s="10">
        <f>NRGSUP!U29-TI_E!U29+TO!U29-NRG_E!U29-DL!U29</f>
        <v>14.087188306104885</v>
      </c>
      <c r="V29" s="10">
        <f>NRGSUP!V29-TI_E!V29+TO!V29-NRG_E!V29-DL!V29</f>
        <v>25.225451418744669</v>
      </c>
      <c r="W29" s="10">
        <f>NRGSUP!W29-TI_E!W29+TO!W29-NRG_E!W29-DL!W29</f>
        <v>31.638521066208057</v>
      </c>
      <c r="X29" s="10">
        <f>NRGSUP!X29-TI_E!X29+TO!X29-NRG_E!X29-DL!X29</f>
        <v>9.1003439380911573</v>
      </c>
    </row>
    <row r="30" spans="1:24" ht="11.25" customHeight="1" x14ac:dyDescent="0.2">
      <c r="A30" s="41" t="s">
        <v>49</v>
      </c>
      <c r="B30" s="9" t="s">
        <v>50</v>
      </c>
      <c r="C30" s="10">
        <f>NRGSUP!C30-TI_E!C30+TO!C30-NRG_E!C30-DL!C30</f>
        <v>0</v>
      </c>
      <c r="D30" s="10">
        <f>NRGSUP!D30-TI_E!D30+TO!D30-NRG_E!D30-DL!D30</f>
        <v>0</v>
      </c>
      <c r="E30" s="10">
        <f>NRGSUP!E30-TI_E!E30+TO!E30-NRG_E!E30-DL!E30</f>
        <v>0</v>
      </c>
      <c r="F30" s="10">
        <f>NRGSUP!F30-TI_E!F30+TO!F30-NRG_E!F30-DL!F30</f>
        <v>0</v>
      </c>
      <c r="G30" s="10">
        <f>NRGSUP!G30-TI_E!G30+TO!G30-NRG_E!G30-DL!G30</f>
        <v>0</v>
      </c>
      <c r="H30" s="10">
        <f>NRGSUP!H30-TI_E!H30+TO!H30-NRG_E!H30-DL!H30</f>
        <v>0</v>
      </c>
      <c r="I30" s="10">
        <f>NRGSUP!I30-TI_E!I30+TO!I30-NRG_E!I30-DL!I30</f>
        <v>0</v>
      </c>
      <c r="J30" s="10">
        <f>NRGSUP!J30-TI_E!J30+TO!J30-NRG_E!J30-DL!J30</f>
        <v>0</v>
      </c>
      <c r="K30" s="10">
        <f>NRGSUP!K30-TI_E!K30+TO!K30-NRG_E!K30-DL!K30</f>
        <v>4.108168529664681</v>
      </c>
      <c r="L30" s="10">
        <f>NRGSUP!L30-TI_E!L30+TO!L30-NRG_E!L30-DL!L30</f>
        <v>-5.1351676698194524</v>
      </c>
      <c r="M30" s="10">
        <f>NRGSUP!M30-TI_E!M30+TO!M30-NRG_E!M30-DL!M30</f>
        <v>6.1621668099742237</v>
      </c>
      <c r="N30" s="10">
        <f>NRGSUP!N30-TI_E!N30+TO!N30-NRG_E!N30-DL!N30</f>
        <v>-2.05408426483217</v>
      </c>
      <c r="O30" s="10">
        <f>NRGSUP!O30-TI_E!O30+TO!O30-NRG_E!O30-DL!O30</f>
        <v>-55.460017196904516</v>
      </c>
      <c r="P30" s="10">
        <f>NRGSUP!P30-TI_E!P30+TO!P30-NRG_E!P30-DL!P30</f>
        <v>3.0810834049869413</v>
      </c>
      <c r="Q30" s="10">
        <f>NRGSUP!Q30-TI_E!Q30+TO!Q30-NRG_E!Q30-DL!Q30</f>
        <v>-5.6843418860808015E-14</v>
      </c>
      <c r="R30" s="10">
        <f>NRGSUP!R30-TI_E!R30+TO!R30-NRG_E!R30-DL!R30</f>
        <v>1.1368683772161603E-13</v>
      </c>
      <c r="S30" s="10">
        <f>NRGSUP!S30-TI_E!S30+TO!S30-NRG_E!S30-DL!S30</f>
        <v>8.5984522833371102E-5</v>
      </c>
      <c r="T30" s="10">
        <f>NRGSUP!T30-TI_E!T30+TO!T30-NRG_E!T30-DL!T30</f>
        <v>8.5984522755211401E-5</v>
      </c>
      <c r="U30" s="10">
        <f>NRGSUP!U30-TI_E!U30+TO!U30-NRG_E!U30-DL!U30</f>
        <v>-8.5984522868898239E-5</v>
      </c>
      <c r="V30" s="10">
        <f>NRGSUP!V30-TI_E!V30+TO!V30-NRG_E!V30-DL!V30</f>
        <v>-1.1368683772161603E-13</v>
      </c>
      <c r="W30" s="10">
        <f>NRGSUP!W30-TI_E!W30+TO!W30-NRG_E!W30-DL!W30</f>
        <v>-4.2632564145606011E-14</v>
      </c>
      <c r="X30" s="10">
        <f>NRGSUP!X30-TI_E!X30+TO!X30-NRG_E!X30-DL!X30</f>
        <v>-7.1054273576010019E-15</v>
      </c>
    </row>
    <row r="31" spans="1:24" ht="11.25" customHeight="1" x14ac:dyDescent="0.2">
      <c r="A31" s="41" t="s">
        <v>51</v>
      </c>
      <c r="B31" s="9" t="s">
        <v>52</v>
      </c>
      <c r="C31" s="10">
        <f>NRGSUP!C31-TI_E!C31+TO!C31-NRG_E!C31-DL!C31</f>
        <v>1.4210854715202004E-14</v>
      </c>
      <c r="D31" s="10">
        <f>NRGSUP!D31-TI_E!D31+TO!D31-NRG_E!D31-DL!D31</f>
        <v>0</v>
      </c>
      <c r="E31" s="10">
        <f>NRGSUP!E31-TI_E!E31+TO!E31-NRG_E!E31-DL!E31</f>
        <v>0</v>
      </c>
      <c r="F31" s="10">
        <f>NRGSUP!F31-TI_E!F31+TO!F31-NRG_E!F31-DL!F31</f>
        <v>0</v>
      </c>
      <c r="G31" s="10">
        <f>NRGSUP!G31-TI_E!G31+TO!G31-NRG_E!G31-DL!G31</f>
        <v>0</v>
      </c>
      <c r="H31" s="10">
        <f>NRGSUP!H31-TI_E!H31+TO!H31-NRG_E!H31-DL!H31</f>
        <v>8.5984522797843965E-5</v>
      </c>
      <c r="I31" s="10">
        <f>NRGSUP!I31-TI_E!I31+TO!I31-NRG_E!I31-DL!I31</f>
        <v>0</v>
      </c>
      <c r="J31" s="10">
        <f>NRGSUP!J31-TI_E!J31+TO!J31-NRG_E!J31-DL!J31</f>
        <v>0</v>
      </c>
      <c r="K31" s="10">
        <f>NRGSUP!K31-TI_E!K31+TO!K31-NRG_E!K31-DL!K31</f>
        <v>-51.846947549441126</v>
      </c>
      <c r="L31" s="10">
        <f>NRGSUP!L31-TI_E!L31+TO!L31-NRG_E!L31-DL!L31</f>
        <v>-45.695614789337895</v>
      </c>
      <c r="M31" s="10">
        <f>NRGSUP!M31-TI_E!M31+TO!M31-NRG_E!M31-DL!M31</f>
        <v>18.453998280309463</v>
      </c>
      <c r="N31" s="10">
        <f>NRGSUP!N31-TI_E!N31+TO!N31-NRG_E!N31-DL!N31</f>
        <v>58.87704213241615</v>
      </c>
      <c r="O31" s="10">
        <f>NRGSUP!O31-TI_E!O31+TO!O31-NRG_E!O31-DL!O31</f>
        <v>-13.181427343078255</v>
      </c>
      <c r="P31" s="10">
        <f>NRGSUP!P31-TI_E!P31+TO!P31-NRG_E!P31-DL!P31</f>
        <v>1.4210854715202004E-14</v>
      </c>
      <c r="Q31" s="10">
        <f>NRGSUP!Q31-TI_E!Q31+TO!Q31-NRG_E!Q31-DL!Q31</f>
        <v>-14.938950988821944</v>
      </c>
      <c r="R31" s="10">
        <f>NRGSUP!R31-TI_E!R31+TO!R31-NRG_E!R31-DL!R31</f>
        <v>5.2725709372313503</v>
      </c>
      <c r="S31" s="10">
        <f>NRGSUP!S31-TI_E!S31+TO!S31-NRG_E!S31-DL!S31</f>
        <v>15.438950988822086</v>
      </c>
      <c r="T31" s="10">
        <f>NRGSUP!T31-TI_E!T31+TO!T31-NRG_E!T31-DL!T31</f>
        <v>-0.19423903697338574</v>
      </c>
      <c r="U31" s="10">
        <f>NRGSUP!U31-TI_E!U31+TO!U31-NRG_E!U31-DL!U31</f>
        <v>9.5452278589854131</v>
      </c>
      <c r="V31" s="10">
        <f>NRGSUP!V31-TI_E!V31+TO!V31-NRG_E!V31-DL!V31</f>
        <v>0.63800515907144018</v>
      </c>
      <c r="W31" s="10">
        <f>NRGSUP!W31-TI_E!W31+TO!W31-NRG_E!W31-DL!W31</f>
        <v>1.3866723989681873</v>
      </c>
      <c r="X31" s="10">
        <f>NRGSUP!X31-TI_E!X31+TO!X31-NRG_E!X31-DL!X31</f>
        <v>-3.4221840068880738E-2</v>
      </c>
    </row>
    <row r="32" spans="1:24" ht="11.25" customHeight="1" x14ac:dyDescent="0.2">
      <c r="A32" s="41" t="s">
        <v>53</v>
      </c>
      <c r="B32" s="9" t="s">
        <v>54</v>
      </c>
      <c r="C32" s="10">
        <f>NRGSUP!C32-TI_E!C32+TO!C32-NRG_E!C32-DL!C32</f>
        <v>0</v>
      </c>
      <c r="D32" s="10">
        <f>NRGSUP!D32-TI_E!D32+TO!D32-NRG_E!D32-DL!D32</f>
        <v>0</v>
      </c>
      <c r="E32" s="10">
        <f>NRGSUP!E32-TI_E!E32+TO!E32-NRG_E!E32-DL!E32</f>
        <v>0</v>
      </c>
      <c r="F32" s="10">
        <f>NRGSUP!F32-TI_E!F32+TO!F32-NRG_E!F32-DL!F32</f>
        <v>0</v>
      </c>
      <c r="G32" s="10">
        <f>NRGSUP!G32-TI_E!G32+TO!G32-NRG_E!G32-DL!G32</f>
        <v>0</v>
      </c>
      <c r="H32" s="10">
        <f>NRGSUP!H32-TI_E!H32+TO!H32-NRG_E!H32-DL!H32</f>
        <v>0</v>
      </c>
      <c r="I32" s="10">
        <f>NRGSUP!I32-TI_E!I32+TO!I32-NRG_E!I32-DL!I32</f>
        <v>0</v>
      </c>
      <c r="J32" s="10">
        <f>NRGSUP!J32-TI_E!J32+TO!J32-NRG_E!J32-DL!J32</f>
        <v>-1.7763568394002505E-14</v>
      </c>
      <c r="K32" s="10">
        <f>NRGSUP!K32-TI_E!K32+TO!K32-NRG_E!K32-DL!K32</f>
        <v>-3.0452278589853847</v>
      </c>
      <c r="L32" s="10">
        <f>NRGSUP!L32-TI_E!L32+TO!L32-NRG_E!L32-DL!L32</f>
        <v>0</v>
      </c>
      <c r="M32" s="10">
        <f>NRGSUP!M32-TI_E!M32+TO!M32-NRG_E!M32-DL!M32</f>
        <v>8.5984522783633111E-5</v>
      </c>
      <c r="N32" s="10">
        <f>NRGSUP!N32-TI_E!N32+TO!N32-NRG_E!N32-DL!N32</f>
        <v>0</v>
      </c>
      <c r="O32" s="10">
        <f>NRGSUP!O32-TI_E!O32+TO!O32-NRG_E!O32-DL!O32</f>
        <v>-21.782803095442809</v>
      </c>
      <c r="P32" s="10">
        <f>NRGSUP!P32-TI_E!P32+TO!P32-NRG_E!P32-DL!P32</f>
        <v>0</v>
      </c>
      <c r="Q32" s="10">
        <f>NRGSUP!Q32-TI_E!Q32+TO!Q32-NRG_E!Q32-DL!Q32</f>
        <v>0</v>
      </c>
      <c r="R32" s="10">
        <f>NRGSUP!R32-TI_E!R32+TO!R32-NRG_E!R32-DL!R32</f>
        <v>0</v>
      </c>
      <c r="S32" s="10">
        <f>NRGSUP!S32-TI_E!S32+TO!S32-NRG_E!S32-DL!S32</f>
        <v>0</v>
      </c>
      <c r="T32" s="10">
        <f>NRGSUP!T32-TI_E!T32+TO!T32-NRG_E!T32-DL!T32</f>
        <v>0</v>
      </c>
      <c r="U32" s="10">
        <f>NRGSUP!U32-TI_E!U32+TO!U32-NRG_E!U32-DL!U32</f>
        <v>0</v>
      </c>
      <c r="V32" s="10">
        <f>NRGSUP!V32-TI_E!V32+TO!V32-NRG_E!V32-DL!V32</f>
        <v>0</v>
      </c>
      <c r="W32" s="10">
        <f>NRGSUP!W32-TI_E!W32+TO!W32-NRG_E!W32-DL!W32</f>
        <v>0</v>
      </c>
      <c r="X32" s="10">
        <f>NRGSUP!X32-TI_E!X32+TO!X32-NRG_E!X32-DL!X32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6791.389337919175</v>
      </c>
      <c r="D33" s="29">
        <f t="shared" si="18"/>
        <v>7827.4313843508162</v>
      </c>
      <c r="E33" s="29">
        <f t="shared" si="18"/>
        <v>7642.9637145313827</v>
      </c>
      <c r="F33" s="29">
        <f t="shared" si="18"/>
        <v>7522.7955288048151</v>
      </c>
      <c r="G33" s="29">
        <f t="shared" si="18"/>
        <v>7835.9126397248492</v>
      </c>
      <c r="H33" s="29">
        <f t="shared" si="18"/>
        <v>7653.1052450558927</v>
      </c>
      <c r="I33" s="29">
        <f t="shared" si="18"/>
        <v>8389.4522785898516</v>
      </c>
      <c r="J33" s="29">
        <f t="shared" si="18"/>
        <v>8307.6632846087687</v>
      </c>
      <c r="K33" s="29">
        <f t="shared" si="18"/>
        <v>8575.663026655202</v>
      </c>
      <c r="L33" s="29">
        <f t="shared" si="18"/>
        <v>8045.1123817712796</v>
      </c>
      <c r="M33" s="29">
        <f t="shared" si="18"/>
        <v>8063.3344797936352</v>
      </c>
      <c r="N33" s="29">
        <f t="shared" si="18"/>
        <v>8224.5115219260515</v>
      </c>
      <c r="O33" s="29">
        <f t="shared" si="18"/>
        <v>7586.8767841788467</v>
      </c>
      <c r="P33" s="29">
        <f t="shared" si="18"/>
        <v>7001.1083404987094</v>
      </c>
      <c r="Q33" s="29">
        <f t="shared" si="18"/>
        <v>7188.5941530524478</v>
      </c>
      <c r="R33" s="29">
        <f t="shared" si="18"/>
        <v>7752.9286328460885</v>
      </c>
      <c r="S33" s="29">
        <f t="shared" si="18"/>
        <v>8026.5367153912275</v>
      </c>
      <c r="T33" s="29">
        <f t="shared" si="18"/>
        <v>8528.3319002579519</v>
      </c>
      <c r="U33" s="29">
        <f t="shared" si="18"/>
        <v>8866.1520206362857</v>
      </c>
      <c r="V33" s="29">
        <f t="shared" si="18"/>
        <v>9426.503955288048</v>
      </c>
      <c r="W33" s="29">
        <f t="shared" si="18"/>
        <v>9014.2918314703347</v>
      </c>
      <c r="X33" s="29">
        <f t="shared" ref="X33" si="19">SUM(X34:X50)</f>
        <v>9510.3965606190832</v>
      </c>
    </row>
    <row r="34" spans="1:24" ht="11.25" customHeight="1" x14ac:dyDescent="0.2">
      <c r="A34" s="41" t="s">
        <v>55</v>
      </c>
      <c r="B34" s="9" t="s">
        <v>56</v>
      </c>
      <c r="C34" s="10">
        <f>NRGSUP!C34-TI_E!C34+TO!C34-NRG_E!C34-DL!C34</f>
        <v>94.582975064488437</v>
      </c>
      <c r="D34" s="10">
        <f>NRGSUP!D34-TI_E!D34+TO!D34-NRG_E!D34-DL!D34</f>
        <v>190.34823731728295</v>
      </c>
      <c r="E34" s="10">
        <f>NRGSUP!E34-TI_E!E34+TO!E34-NRG_E!E34-DL!E34</f>
        <v>229.36371453138418</v>
      </c>
      <c r="F34" s="10">
        <f>NRGSUP!F34-TI_E!F34+TO!F34-NRG_E!F34-DL!F34</f>
        <v>365.32674118658599</v>
      </c>
      <c r="G34" s="10">
        <f>NRGSUP!G34-TI_E!G34+TO!G34-NRG_E!G34-DL!G34</f>
        <v>496.56061908856361</v>
      </c>
      <c r="H34" s="10">
        <f>NRGSUP!H34-TI_E!H34+TO!H34-NRG_E!H34-DL!H34</f>
        <v>362.16577815993162</v>
      </c>
      <c r="I34" s="10">
        <f>NRGSUP!I34-TI_E!I34+TO!I34-NRG_E!I34-DL!I34</f>
        <v>463.37102321582086</v>
      </c>
      <c r="J34" s="10">
        <f>NRGSUP!J34-TI_E!J34+TO!J34-NRG_E!J34-DL!J34</f>
        <v>424.2513327601032</v>
      </c>
      <c r="K34" s="10">
        <f>NRGSUP!K34-TI_E!K34+TO!K34-NRG_E!K34-DL!K34</f>
        <v>413.929492691316</v>
      </c>
      <c r="L34" s="10">
        <f>NRGSUP!L34-TI_E!L34+TO!L34-NRG_E!L34-DL!L34</f>
        <v>451.87308684436823</v>
      </c>
      <c r="M34" s="10">
        <f>NRGSUP!M34-TI_E!M34+TO!M34-NRG_E!M34-DL!M34</f>
        <v>258.70601891659499</v>
      </c>
      <c r="N34" s="10">
        <f>NRGSUP!N34-TI_E!N34+TO!N34-NRG_E!N34-DL!N34</f>
        <v>264.45494411006024</v>
      </c>
      <c r="O34" s="10">
        <f>NRGSUP!O34-TI_E!O34+TO!O34-NRG_E!O34-DL!O34</f>
        <v>150.6244196044712</v>
      </c>
      <c r="P34" s="10">
        <f>NRGSUP!P34-TI_E!P34+TO!P34-NRG_E!P34-DL!P34</f>
        <v>197.76629406706797</v>
      </c>
      <c r="Q34" s="10">
        <f>NRGSUP!Q34-TI_E!Q34+TO!Q34-NRG_E!Q34-DL!Q34</f>
        <v>188.56775580395527</v>
      </c>
      <c r="R34" s="10">
        <f>NRGSUP!R34-TI_E!R34+TO!R34-NRG_E!R34-DL!R34</f>
        <v>218.46294067067925</v>
      </c>
      <c r="S34" s="10">
        <f>NRGSUP!S34-TI_E!S34+TO!S34-NRG_E!S34-DL!S34</f>
        <v>167.87145313843519</v>
      </c>
      <c r="T34" s="10">
        <f>NRGSUP!T34-TI_E!T34+TO!T34-NRG_E!T34-DL!T34</f>
        <v>194.90524505588985</v>
      </c>
      <c r="U34" s="10">
        <f>NRGSUP!U34-TI_E!U34+TO!U34-NRG_E!U34-DL!U34</f>
        <v>254.53482373172841</v>
      </c>
      <c r="V34" s="10">
        <f>NRGSUP!V34-TI_E!V34+TO!V34-NRG_E!V34-DL!V34</f>
        <v>432.4021496130697</v>
      </c>
      <c r="W34" s="10">
        <f>NRGSUP!W34-TI_E!W34+TO!W34-NRG_E!W34-DL!W34</f>
        <v>363.49509888220121</v>
      </c>
      <c r="X34" s="10">
        <f>NRGSUP!X34-TI_E!X34+TO!X34-NRG_E!X34-DL!X34</f>
        <v>359.90378331900257</v>
      </c>
    </row>
    <row r="35" spans="1:24" ht="11.25" customHeight="1" x14ac:dyDescent="0.2">
      <c r="A35" s="41" t="s">
        <v>57</v>
      </c>
      <c r="B35" s="9" t="s">
        <v>58</v>
      </c>
      <c r="C35" s="10">
        <f>NRGSUP!C35-TI_E!C35+TO!C35-NRG_E!C35-DL!C35</f>
        <v>0</v>
      </c>
      <c r="D35" s="10">
        <f>NRGSUP!D35-TI_E!D35+TO!D35-NRG_E!D35-DL!D35</f>
        <v>0</v>
      </c>
      <c r="E35" s="10">
        <f>NRGSUP!E35-TI_E!E35+TO!E35-NRG_E!E35-DL!E35</f>
        <v>0</v>
      </c>
      <c r="F35" s="10">
        <f>NRGSUP!F35-TI_E!F35+TO!F35-NRG_E!F35-DL!F35</f>
        <v>0</v>
      </c>
      <c r="G35" s="10">
        <f>NRGSUP!G35-TI_E!G35+TO!G35-NRG_E!G35-DL!G35</f>
        <v>0</v>
      </c>
      <c r="H35" s="10">
        <f>NRGSUP!H35-TI_E!H35+TO!H35-NRG_E!H35-DL!H35</f>
        <v>0</v>
      </c>
      <c r="I35" s="10">
        <f>NRGSUP!I35-TI_E!I35+TO!I35-NRG_E!I35-DL!I35</f>
        <v>0</v>
      </c>
      <c r="J35" s="10">
        <f>NRGSUP!J35-TI_E!J35+TO!J35-NRG_E!J35-DL!J35</f>
        <v>0</v>
      </c>
      <c r="K35" s="10">
        <f>NRGSUP!K35-TI_E!K35+TO!K35-NRG_E!K35-DL!K35</f>
        <v>0</v>
      </c>
      <c r="L35" s="10">
        <f>NRGSUP!L35-TI_E!L35+TO!L35-NRG_E!L35-DL!L35</f>
        <v>0</v>
      </c>
      <c r="M35" s="10">
        <f>NRGSUP!M35-TI_E!M35+TO!M35-NRG_E!M35-DL!M35</f>
        <v>0</v>
      </c>
      <c r="N35" s="10">
        <f>NRGSUP!N35-TI_E!N35+TO!N35-NRG_E!N35-DL!N35</f>
        <v>0</v>
      </c>
      <c r="O35" s="10">
        <f>NRGSUP!O35-TI_E!O35+TO!O35-NRG_E!O35-DL!O35</f>
        <v>0</v>
      </c>
      <c r="P35" s="10">
        <f>NRGSUP!P35-TI_E!P35+TO!P35-NRG_E!P35-DL!P35</f>
        <v>0</v>
      </c>
      <c r="Q35" s="10">
        <f>NRGSUP!Q35-TI_E!Q35+TO!Q35-NRG_E!Q35-DL!Q35</f>
        <v>0</v>
      </c>
      <c r="R35" s="10">
        <f>NRGSUP!R35-TI_E!R35+TO!R35-NRG_E!R35-DL!R35</f>
        <v>0</v>
      </c>
      <c r="S35" s="10">
        <f>NRGSUP!S35-TI_E!S35+TO!S35-NRG_E!S35-DL!S35</f>
        <v>0</v>
      </c>
      <c r="T35" s="10">
        <f>NRGSUP!T35-TI_E!T35+TO!T35-NRG_E!T35-DL!T35</f>
        <v>0</v>
      </c>
      <c r="U35" s="10">
        <f>NRGSUP!U35-TI_E!U35+TO!U35-NRG_E!U35-DL!U35</f>
        <v>0</v>
      </c>
      <c r="V35" s="10">
        <f>NRGSUP!V35-TI_E!V35+TO!V35-NRG_E!V35-DL!V35</f>
        <v>0</v>
      </c>
      <c r="W35" s="10">
        <f>NRGSUP!W35-TI_E!W35+TO!W35-NRG_E!W35-DL!W35</f>
        <v>0</v>
      </c>
      <c r="X35" s="10">
        <f>NRGSUP!X35-TI_E!X35+TO!X35-NRG_E!X35-DL!X35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NRGSUP!C36-TI_E!C36+TO!C36-NRG_E!C36-DL!C36</f>
        <v>317.45717970765259</v>
      </c>
      <c r="D36" s="10">
        <f>NRGSUP!D36-TI_E!D36+TO!D36-NRG_E!D36-DL!D36</f>
        <v>343.44118658641452</v>
      </c>
      <c r="E36" s="10">
        <f>NRGSUP!E36-TI_E!E36+TO!E36-NRG_E!E36-DL!E36</f>
        <v>346.83052450558898</v>
      </c>
      <c r="F36" s="10">
        <f>NRGSUP!F36-TI_E!F36+TO!F36-NRG_E!F36-DL!F36</f>
        <v>371.68495270851247</v>
      </c>
      <c r="G36" s="10">
        <f>NRGSUP!G36-TI_E!G36+TO!G36-NRG_E!G36-DL!G36</f>
        <v>440.59896818572656</v>
      </c>
      <c r="H36" s="10">
        <f>NRGSUP!H36-TI_E!H36+TO!H36-NRG_E!H36-DL!H36</f>
        <v>747.31057609630273</v>
      </c>
      <c r="I36" s="10">
        <f>NRGSUP!I36-TI_E!I36+TO!I36-NRG_E!I36-DL!I36</f>
        <v>718.62760103181427</v>
      </c>
      <c r="J36" s="10">
        <f>NRGSUP!J36-TI_E!J36+TO!J36-NRG_E!J36-DL!J36</f>
        <v>797.89785038693026</v>
      </c>
      <c r="K36" s="10">
        <f>NRGSUP!K36-TI_E!K36+TO!K36-NRG_E!K36-DL!K36</f>
        <v>573.70472914875313</v>
      </c>
      <c r="L36" s="10">
        <f>NRGSUP!L36-TI_E!L36+TO!L36-NRG_E!L36-DL!L36</f>
        <v>679.57661220980219</v>
      </c>
      <c r="M36" s="10">
        <f>NRGSUP!M36-TI_E!M36+TO!M36-NRG_E!M36-DL!M36</f>
        <v>495.52441960447123</v>
      </c>
      <c r="N36" s="10">
        <f>NRGSUP!N36-TI_E!N36+TO!N36-NRG_E!N36-DL!N36</f>
        <v>510.47059329320712</v>
      </c>
      <c r="O36" s="10">
        <f>NRGSUP!O36-TI_E!O36+TO!O36-NRG_E!O36-DL!O36</f>
        <v>349.51152192605326</v>
      </c>
      <c r="P36" s="10">
        <f>NRGSUP!P36-TI_E!P36+TO!P36-NRG_E!P36-DL!P36</f>
        <v>387.45176268271695</v>
      </c>
      <c r="Q36" s="10">
        <f>NRGSUP!Q36-TI_E!Q36+TO!Q36-NRG_E!Q36-DL!Q36</f>
        <v>478.2787618228719</v>
      </c>
      <c r="R36" s="10">
        <f>NRGSUP!R36-TI_E!R36+TO!R36-NRG_E!R36-DL!R36</f>
        <v>447.23671539122944</v>
      </c>
      <c r="S36" s="10">
        <f>NRGSUP!S36-TI_E!S36+TO!S36-NRG_E!S36-DL!S36</f>
        <v>474.52846087704194</v>
      </c>
      <c r="T36" s="10">
        <f>NRGSUP!T36-TI_E!T36+TO!T36-NRG_E!T36-DL!T36</f>
        <v>530.7652622527944</v>
      </c>
      <c r="U36" s="10">
        <f>NRGSUP!U36-TI_E!U36+TO!U36-NRG_E!U36-DL!U36</f>
        <v>516.24067067927774</v>
      </c>
      <c r="V36" s="10">
        <f>NRGSUP!V36-TI_E!V36+TO!V36-NRG_E!V36-DL!V36</f>
        <v>494.74866723989675</v>
      </c>
      <c r="W36" s="10">
        <f>NRGSUP!W36-TI_E!W36+TO!W36-NRG_E!W36-DL!W36</f>
        <v>421.94729148753225</v>
      </c>
      <c r="X36" s="10">
        <f>NRGSUP!X36-TI_E!X36+TO!X36-NRG_E!X36-DL!X36</f>
        <v>436.23972484952714</v>
      </c>
    </row>
    <row r="37" spans="1:24" ht="11.25" customHeight="1" x14ac:dyDescent="0.2">
      <c r="A37" s="41" t="s">
        <v>61</v>
      </c>
      <c r="B37" s="9" t="s">
        <v>62</v>
      </c>
      <c r="C37" s="10">
        <f>NRGSUP!C37-TI_E!C37+TO!C37-NRG_E!C37-DL!C37</f>
        <v>1642.151418744626</v>
      </c>
      <c r="D37" s="10">
        <f>NRGSUP!D37-TI_E!D37+TO!D37-NRG_E!D37-DL!D37</f>
        <v>1758.5410146173688</v>
      </c>
      <c r="E37" s="10">
        <f>NRGSUP!E37-TI_E!E37+TO!E37-NRG_E!E37-DL!E37</f>
        <v>1709.8691315563187</v>
      </c>
      <c r="F37" s="10">
        <f>NRGSUP!F37-TI_E!F37+TO!F37-NRG_E!F37-DL!F37</f>
        <v>1658.0227858985384</v>
      </c>
      <c r="G37" s="10">
        <f>NRGSUP!G37-TI_E!G37+TO!G37-NRG_E!G37-DL!G37</f>
        <v>1601.9441100601891</v>
      </c>
      <c r="H37" s="10">
        <f>NRGSUP!H37-TI_E!H37+TO!H37-NRG_E!H37-DL!H37</f>
        <v>1621.6279449699061</v>
      </c>
      <c r="I37" s="10">
        <f>NRGSUP!I37-TI_E!I37+TO!I37-NRG_E!I37-DL!I37</f>
        <v>1508.3219260533097</v>
      </c>
      <c r="J37" s="10">
        <f>NRGSUP!J37-TI_E!J37+TO!J37-NRG_E!J37-DL!J37</f>
        <v>1498.3542562338775</v>
      </c>
      <c r="K37" s="10">
        <f>NRGSUP!K37-TI_E!K37+TO!K37-NRG_E!K37-DL!K37</f>
        <v>1457.4019776440243</v>
      </c>
      <c r="L37" s="10">
        <f>NRGSUP!L37-TI_E!L37+TO!L37-NRG_E!L37-DL!L37</f>
        <v>1628.1560619088561</v>
      </c>
      <c r="M37" s="10">
        <f>NRGSUP!M37-TI_E!M37+TO!M37-NRG_E!M37-DL!M37</f>
        <v>1585.8474634565769</v>
      </c>
      <c r="N37" s="10">
        <f>NRGSUP!N37-TI_E!N37+TO!N37-NRG_E!N37-DL!N37</f>
        <v>1415.415649183147</v>
      </c>
      <c r="O37" s="10">
        <f>NRGSUP!O37-TI_E!O37+TO!O37-NRG_E!O37-DL!O37</f>
        <v>1408.1411865864147</v>
      </c>
      <c r="P37" s="10">
        <f>NRGSUP!P37-TI_E!P37+TO!P37-NRG_E!P37-DL!P37</f>
        <v>1315.6506448839207</v>
      </c>
      <c r="Q37" s="10">
        <f>NRGSUP!Q37-TI_E!Q37+TO!Q37-NRG_E!Q37-DL!Q37</f>
        <v>1431.0038693035253</v>
      </c>
      <c r="R37" s="10">
        <f>NRGSUP!R37-TI_E!R37+TO!R37-NRG_E!R37-DL!R37</f>
        <v>1368.6508168529672</v>
      </c>
      <c r="S37" s="10">
        <f>NRGSUP!S37-TI_E!S37+TO!S37-NRG_E!S37-DL!S37</f>
        <v>1404.8519346517623</v>
      </c>
      <c r="T37" s="10">
        <f>NRGSUP!T37-TI_E!T37+TO!T37-NRG_E!T37-DL!T37</f>
        <v>1456.7479793637156</v>
      </c>
      <c r="U37" s="10">
        <f>NRGSUP!U37-TI_E!U37+TO!U37-NRG_E!U37-DL!U37</f>
        <v>1430.8390369733459</v>
      </c>
      <c r="V37" s="10">
        <f>NRGSUP!V37-TI_E!V37+TO!V37-NRG_E!V37-DL!V37</f>
        <v>1441.6474634565786</v>
      </c>
      <c r="W37" s="10">
        <f>NRGSUP!W37-TI_E!W37+TO!W37-NRG_E!W37-DL!W37</f>
        <v>1295.4050730868439</v>
      </c>
      <c r="X37" s="10">
        <f>NRGSUP!X37-TI_E!X37+TO!X37-NRG_E!X37-DL!X37</f>
        <v>1402.2317282889092</v>
      </c>
    </row>
    <row r="38" spans="1:24" ht="11.25" customHeight="1" x14ac:dyDescent="0.2">
      <c r="A38" s="41" t="s">
        <v>63</v>
      </c>
      <c r="B38" s="9" t="s">
        <v>64</v>
      </c>
      <c r="C38" s="10">
        <f>NRGSUP!C38-TI_E!C38+TO!C38-NRG_E!C38-DL!C38</f>
        <v>6.348495270851247</v>
      </c>
      <c r="D38" s="10">
        <f>NRGSUP!D38-TI_E!D38+TO!D38-NRG_E!D38-DL!D38</f>
        <v>3.1742906276870162</v>
      </c>
      <c r="E38" s="10">
        <f>NRGSUP!E38-TI_E!E38+TO!E38-NRG_E!E38-DL!E38</f>
        <v>2.116165090283749</v>
      </c>
      <c r="F38" s="10">
        <f>NRGSUP!F38-TI_E!F38+TO!F38-NRG_E!F38-DL!F38</f>
        <v>2.116165090283749</v>
      </c>
      <c r="G38" s="10">
        <f>NRGSUP!G38-TI_E!G38+TO!G38-NRG_E!G38-DL!G38</f>
        <v>3.1742906276870162</v>
      </c>
      <c r="H38" s="10">
        <f>NRGSUP!H38-TI_E!H38+TO!H38-NRG_E!H38-DL!H38</f>
        <v>3.191057609630267</v>
      </c>
      <c r="I38" s="10">
        <f>NRGSUP!I38-TI_E!I38+TO!I38-NRG_E!I38-DL!I38</f>
        <v>2.127429062768702</v>
      </c>
      <c r="J38" s="10">
        <f>NRGSUP!J38-TI_E!J38+TO!J38-NRG_E!J38-DL!J38</f>
        <v>0</v>
      </c>
      <c r="K38" s="10">
        <f>NRGSUP!K38-TI_E!K38+TO!K38-NRG_E!K38-DL!K38</f>
        <v>-1.0499570077386067</v>
      </c>
      <c r="L38" s="10">
        <f>NRGSUP!L38-TI_E!L38+TO!L38-NRG_E!L38-DL!L38</f>
        <v>1.0499570077386069</v>
      </c>
      <c r="M38" s="10">
        <f>NRGSUP!M38-TI_E!M38+TO!M38-NRG_E!M38-DL!M38</f>
        <v>1.0499570077386069</v>
      </c>
      <c r="N38" s="10">
        <f>NRGSUP!N38-TI_E!N38+TO!N38-NRG_E!N38-DL!N38</f>
        <v>1.0499570077386069</v>
      </c>
      <c r="O38" s="10">
        <f>NRGSUP!O38-TI_E!O38+TO!O38-NRG_E!O38-DL!O38</f>
        <v>1.0499570077386069</v>
      </c>
      <c r="P38" s="10">
        <f>NRGSUP!P38-TI_E!P38+TO!P38-NRG_E!P38-DL!P38</f>
        <v>1.0499570077386069</v>
      </c>
      <c r="Q38" s="10">
        <f>NRGSUP!Q38-TI_E!Q38+TO!Q38-NRG_E!Q38-DL!Q38</f>
        <v>1.0499570077386069</v>
      </c>
      <c r="R38" s="10">
        <f>NRGSUP!R38-TI_E!R38+TO!R38-NRG_E!R38-DL!R38</f>
        <v>1.0499570077386069</v>
      </c>
      <c r="S38" s="10">
        <f>NRGSUP!S38-TI_E!S38+TO!S38-NRG_E!S38-DL!S38</f>
        <v>1.0499570077386069</v>
      </c>
      <c r="T38" s="10">
        <f>NRGSUP!T38-TI_E!T38+TO!T38-NRG_E!T38-DL!T38</f>
        <v>0.78237317282889074</v>
      </c>
      <c r="U38" s="10">
        <f>NRGSUP!U38-TI_E!U38+TO!U38-NRG_E!U38-DL!U38</f>
        <v>1.0402407566638003</v>
      </c>
      <c r="V38" s="10">
        <f>NRGSUP!V38-TI_E!V38+TO!V38-NRG_E!V38-DL!V38</f>
        <v>1.6403267411865856</v>
      </c>
      <c r="W38" s="10">
        <f>NRGSUP!W38-TI_E!W38+TO!W38-NRG_E!W38-DL!W38</f>
        <v>1.0853826311263972</v>
      </c>
      <c r="X38" s="10">
        <f>NRGSUP!X38-TI_E!X38+TO!X38-NRG_E!X38-DL!X38</f>
        <v>1.73688736027515</v>
      </c>
    </row>
    <row r="39" spans="1:24" ht="11.25" customHeight="1" x14ac:dyDescent="0.2">
      <c r="A39" s="41" t="s">
        <v>65</v>
      </c>
      <c r="B39" s="9" t="s">
        <v>66</v>
      </c>
      <c r="C39" s="10">
        <f>NRGSUP!C39-TI_E!C39+TO!C39-NRG_E!C39-DL!C39</f>
        <v>0</v>
      </c>
      <c r="D39" s="10">
        <f>NRGSUP!D39-TI_E!D39+TO!D39-NRG_E!D39-DL!D39</f>
        <v>0</v>
      </c>
      <c r="E39" s="10">
        <f>NRGSUP!E39-TI_E!E39+TO!E39-NRG_E!E39-DL!E39</f>
        <v>0</v>
      </c>
      <c r="F39" s="10">
        <f>NRGSUP!F39-TI_E!F39+TO!F39-NRG_E!F39-DL!F39</f>
        <v>0</v>
      </c>
      <c r="G39" s="10">
        <f>NRGSUP!G39-TI_E!G39+TO!G39-NRG_E!G39-DL!G39</f>
        <v>0</v>
      </c>
      <c r="H39" s="10">
        <f>NRGSUP!H39-TI_E!H39+TO!H39-NRG_E!H39-DL!H39</f>
        <v>0</v>
      </c>
      <c r="I39" s="10">
        <f>NRGSUP!I39-TI_E!I39+TO!I39-NRG_E!I39-DL!I39</f>
        <v>0</v>
      </c>
      <c r="J39" s="10">
        <f>NRGSUP!J39-TI_E!J39+TO!J39-NRG_E!J39-DL!J39</f>
        <v>0</v>
      </c>
      <c r="K39" s="10">
        <f>NRGSUP!K39-TI_E!K39+TO!K39-NRG_E!K39-DL!K39</f>
        <v>0</v>
      </c>
      <c r="L39" s="10">
        <f>NRGSUP!L39-TI_E!L39+TO!L39-NRG_E!L39-DL!L39</f>
        <v>0</v>
      </c>
      <c r="M39" s="10">
        <f>NRGSUP!M39-TI_E!M39+TO!M39-NRG_E!M39-DL!M39</f>
        <v>0</v>
      </c>
      <c r="N39" s="10">
        <f>NRGSUP!N39-TI_E!N39+TO!N39-NRG_E!N39-DL!N39</f>
        <v>0</v>
      </c>
      <c r="O39" s="10">
        <f>NRGSUP!O39-TI_E!O39+TO!O39-NRG_E!O39-DL!O39</f>
        <v>0</v>
      </c>
      <c r="P39" s="10">
        <f>NRGSUP!P39-TI_E!P39+TO!P39-NRG_E!P39-DL!P39</f>
        <v>0</v>
      </c>
      <c r="Q39" s="10">
        <f>NRGSUP!Q39-TI_E!Q39+TO!Q39-NRG_E!Q39-DL!Q39</f>
        <v>0</v>
      </c>
      <c r="R39" s="10">
        <f>NRGSUP!R39-TI_E!R39+TO!R39-NRG_E!R39-DL!R39</f>
        <v>0</v>
      </c>
      <c r="S39" s="10">
        <f>NRGSUP!S39-TI_E!S39+TO!S39-NRG_E!S39-DL!S39</f>
        <v>0</v>
      </c>
      <c r="T39" s="10">
        <f>NRGSUP!T39-TI_E!T39+TO!T39-NRG_E!T39-DL!T39</f>
        <v>0</v>
      </c>
      <c r="U39" s="10">
        <f>NRGSUP!U39-TI_E!U39+TO!U39-NRG_E!U39-DL!U39</f>
        <v>0</v>
      </c>
      <c r="V39" s="10">
        <f>NRGSUP!V39-TI_E!V39+TO!V39-NRG_E!V39-DL!V39</f>
        <v>0</v>
      </c>
      <c r="W39" s="10">
        <f>NRGSUP!W39-TI_E!W39+TO!W39-NRG_E!W39-DL!W39</f>
        <v>0</v>
      </c>
      <c r="X39" s="10">
        <f>NRGSUP!X39-TI_E!X39+TO!X39-NRG_E!X39-DL!X39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NRGSUP!C40-TI_E!C40+TO!C40-NRG_E!C40-DL!C40</f>
        <v>14.746345657781632</v>
      </c>
      <c r="D40" s="10">
        <f>NRGSUP!D40-TI_E!D40+TO!D40-NRG_E!D40-DL!D40</f>
        <v>37.919174548581168</v>
      </c>
      <c r="E40" s="10">
        <f>NRGSUP!E40-TI_E!E40+TO!E40-NRG_E!E40-DL!E40</f>
        <v>-23.17282889079965</v>
      </c>
      <c r="F40" s="10">
        <f>NRGSUP!F40-TI_E!F40+TO!F40-NRG_E!F40-DL!F40</f>
        <v>-2.8421709430404007E-14</v>
      </c>
      <c r="G40" s="10">
        <f>NRGSUP!G40-TI_E!G40+TO!G40-NRG_E!G40-DL!G40</f>
        <v>5.2665520206362828</v>
      </c>
      <c r="H40" s="10">
        <f>NRGSUP!H40-TI_E!H40+TO!H40-NRG_E!H40-DL!H40</f>
        <v>2.3300085984522809</v>
      </c>
      <c r="I40" s="10">
        <f>NRGSUP!I40-TI_E!I40+TO!I40-NRG_E!I40-DL!I40</f>
        <v>13.980567497850359</v>
      </c>
      <c r="J40" s="10">
        <f>NRGSUP!J40-TI_E!J40+TO!J40-NRG_E!J40-DL!J40</f>
        <v>65.445571797076582</v>
      </c>
      <c r="K40" s="10">
        <f>NRGSUP!K40-TI_E!K40+TO!K40-NRG_E!K40-DL!K40</f>
        <v>62.274978503869249</v>
      </c>
      <c r="L40" s="10">
        <f>NRGSUP!L40-TI_E!L40+TO!L40-NRG_E!L40-DL!L40</f>
        <v>1.1802235597591562</v>
      </c>
      <c r="M40" s="10">
        <f>NRGSUP!M40-TI_E!M40+TO!M40-NRG_E!M40-DL!M40</f>
        <v>-3.535597592433362</v>
      </c>
      <c r="N40" s="10">
        <f>NRGSUP!N40-TI_E!N40+TO!N40-NRG_E!N40-DL!N40</f>
        <v>31.133104041272588</v>
      </c>
      <c r="O40" s="10">
        <f>NRGSUP!O40-TI_E!O40+TO!O40-NRG_E!O40-DL!O40</f>
        <v>28.944539982803235</v>
      </c>
      <c r="P40" s="10">
        <f>NRGSUP!P40-TI_E!P40+TO!P40-NRG_E!P40-DL!P40</f>
        <v>-3.5190025795357656</v>
      </c>
      <c r="Q40" s="10">
        <f>NRGSUP!Q40-TI_E!Q40+TO!Q40-NRG_E!Q40-DL!Q40</f>
        <v>-16.25743766122099</v>
      </c>
      <c r="R40" s="10">
        <f>NRGSUP!R40-TI_E!R40+TO!R40-NRG_E!R40-DL!R40</f>
        <v>-68.030954428202961</v>
      </c>
      <c r="S40" s="10">
        <f>NRGSUP!S40-TI_E!S40+TO!S40-NRG_E!S40-DL!S40</f>
        <v>-89.403267411865954</v>
      </c>
      <c r="T40" s="10">
        <f>NRGSUP!T40-TI_E!T40+TO!T40-NRG_E!T40-DL!T40</f>
        <v>-118.59183147033542</v>
      </c>
      <c r="U40" s="10">
        <f>NRGSUP!U40-TI_E!U40+TO!U40-NRG_E!U40-DL!U40</f>
        <v>55.070937231298331</v>
      </c>
      <c r="V40" s="10">
        <f>NRGSUP!V40-TI_E!V40+TO!V40-NRG_E!V40-DL!V40</f>
        <v>63.303439380911641</v>
      </c>
      <c r="W40" s="10">
        <f>NRGSUP!W40-TI_E!W40+TO!W40-NRG_E!W40-DL!W40</f>
        <v>39.725193465176204</v>
      </c>
      <c r="X40" s="10">
        <f>NRGSUP!X40-TI_E!X40+TO!X40-NRG_E!X40-DL!X40</f>
        <v>44.422441960447031</v>
      </c>
    </row>
    <row r="41" spans="1:24" ht="11.25" customHeight="1" x14ac:dyDescent="0.2">
      <c r="A41" s="41" t="s">
        <v>69</v>
      </c>
      <c r="B41" s="9" t="s">
        <v>70</v>
      </c>
      <c r="C41" s="10">
        <f>NRGSUP!C41-TI_E!C41+TO!C41-NRG_E!C41-DL!C41</f>
        <v>67.999398108340486</v>
      </c>
      <c r="D41" s="10">
        <f>NRGSUP!D41-TI_E!D41+TO!D41-NRG_E!D41-DL!D41</f>
        <v>114.02975064488396</v>
      </c>
      <c r="E41" s="10">
        <f>NRGSUP!E41-TI_E!E41+TO!E41-NRG_E!E41-DL!E41</f>
        <v>56.491831470335335</v>
      </c>
      <c r="F41" s="10">
        <f>NRGSUP!F41-TI_E!F41+TO!F41-NRG_E!F41-DL!F41</f>
        <v>35.568959587274286</v>
      </c>
      <c r="G41" s="10">
        <f>NRGSUP!G41-TI_E!G41+TO!G41-NRG_E!G41-DL!G41</f>
        <v>42.8920034393809</v>
      </c>
      <c r="H41" s="10">
        <f>NRGSUP!H41-TI_E!H41+TO!H41-NRG_E!H41-DL!H41</f>
        <v>53.387360275150471</v>
      </c>
      <c r="I41" s="10">
        <f>NRGSUP!I41-TI_E!I41+TO!I41-NRG_E!I41-DL!I41</f>
        <v>17.454342218400686</v>
      </c>
      <c r="J41" s="10">
        <f>NRGSUP!J41-TI_E!J41+TO!J41-NRG_E!J41-DL!J41</f>
        <v>-17.464144453998284</v>
      </c>
      <c r="K41" s="10">
        <f>NRGSUP!K41-TI_E!K41+TO!K41-NRG_E!K41-DL!K41</f>
        <v>-13.349441100601885</v>
      </c>
      <c r="L41" s="10">
        <f>NRGSUP!L41-TI_E!L41+TO!L41-NRG_E!L41-DL!L41</f>
        <v>16.439896818572652</v>
      </c>
      <c r="M41" s="10">
        <f>NRGSUP!M41-TI_E!M41+TO!M41-NRG_E!M41-DL!M41</f>
        <v>0</v>
      </c>
      <c r="N41" s="10">
        <f>NRGSUP!N41-TI_E!N41+TO!N41-NRG_E!N41-DL!N41</f>
        <v>2.0527085124677562</v>
      </c>
      <c r="O41" s="10">
        <f>NRGSUP!O41-TI_E!O41+TO!O41-NRG_E!O41-DL!O41</f>
        <v>2.0527085124677527</v>
      </c>
      <c r="P41" s="10">
        <f>NRGSUP!P41-TI_E!P41+TO!P41-NRG_E!P41-DL!P41</f>
        <v>8.8817841970012523E-16</v>
      </c>
      <c r="Q41" s="10">
        <f>NRGSUP!Q41-TI_E!Q41+TO!Q41-NRG_E!Q41-DL!Q41</f>
        <v>4.1054170249355124</v>
      </c>
      <c r="R41" s="10">
        <f>NRGSUP!R41-TI_E!R41+TO!R41-NRG_E!R41-DL!R41</f>
        <v>3.0791057609630208</v>
      </c>
      <c r="S41" s="10">
        <f>NRGSUP!S41-TI_E!S41+TO!S41-NRG_E!S41-DL!S41</f>
        <v>1.913241616509028</v>
      </c>
      <c r="T41" s="10">
        <f>NRGSUP!T41-TI_E!T41+TO!T41-NRG_E!T41-DL!T41</f>
        <v>1.1422184006878762</v>
      </c>
      <c r="U41" s="10">
        <f>NRGSUP!U41-TI_E!U41+TO!U41-NRG_E!U41-DL!U41</f>
        <v>1.8773000859845226</v>
      </c>
      <c r="V41" s="10">
        <f>NRGSUP!V41-TI_E!V41+TO!V41-NRG_E!V41-DL!V41</f>
        <v>1.2723129836629408</v>
      </c>
      <c r="W41" s="10">
        <f>NRGSUP!W41-TI_E!W41+TO!W41-NRG_E!W41-DL!W41</f>
        <v>0.91616509028374882</v>
      </c>
      <c r="X41" s="10">
        <f>NRGSUP!X41-TI_E!X41+TO!X41-NRG_E!X41-DL!X41</f>
        <v>0.89208942390369728</v>
      </c>
    </row>
    <row r="42" spans="1:24" ht="11.25" customHeight="1" x14ac:dyDescent="0.2">
      <c r="A42" s="41" t="s">
        <v>71</v>
      </c>
      <c r="B42" s="9" t="s">
        <v>72</v>
      </c>
      <c r="C42" s="10">
        <f>NRGSUP!C42-TI_E!C42+TO!C42-NRG_E!C42-DL!C42</f>
        <v>609.02123817712811</v>
      </c>
      <c r="D42" s="10">
        <f>NRGSUP!D42-TI_E!D42+TO!D42-NRG_E!D42-DL!D42</f>
        <v>561.19234737747206</v>
      </c>
      <c r="E42" s="10">
        <f>NRGSUP!E42-TI_E!E42+TO!E42-NRG_E!E42-DL!E42</f>
        <v>623.90128976784172</v>
      </c>
      <c r="F42" s="10">
        <f>NRGSUP!F42-TI_E!F42+TO!F42-NRG_E!F42-DL!F42</f>
        <v>528.24350816852962</v>
      </c>
      <c r="G42" s="10">
        <f>NRGSUP!G42-TI_E!G42+TO!G42-NRG_E!G42-DL!G42</f>
        <v>636.65571797076529</v>
      </c>
      <c r="H42" s="10">
        <f>NRGSUP!H42-TI_E!H42+TO!H42-NRG_E!H42-DL!H42</f>
        <v>405.1949269131556</v>
      </c>
      <c r="I42" s="10">
        <f>NRGSUP!I42-TI_E!I42+TO!I42-NRG_E!I42-DL!I42</f>
        <v>532.21195184866724</v>
      </c>
      <c r="J42" s="10">
        <f>NRGSUP!J42-TI_E!J42+TO!J42-NRG_E!J42-DL!J42</f>
        <v>498.65468615649178</v>
      </c>
      <c r="K42" s="10">
        <f>NRGSUP!K42-TI_E!K42+TO!K42-NRG_E!K42-DL!K42</f>
        <v>366.37162510748055</v>
      </c>
      <c r="L42" s="10">
        <f>NRGSUP!L42-TI_E!L42+TO!L42-NRG_E!L42-DL!L42</f>
        <v>404.14514187446252</v>
      </c>
      <c r="M42" s="10">
        <f>NRGSUP!M42-TI_E!M42+TO!M42-NRG_E!M42-DL!M42</f>
        <v>279.22760103181423</v>
      </c>
      <c r="N42" s="10">
        <f>NRGSUP!N42-TI_E!N42+TO!N42-NRG_E!N42-DL!N42</f>
        <v>184.75210662080826</v>
      </c>
      <c r="O42" s="10">
        <f>NRGSUP!O42-TI_E!O42+TO!O42-NRG_E!O42-DL!O42</f>
        <v>3.1491831470335114</v>
      </c>
      <c r="P42" s="10">
        <f>NRGSUP!P42-TI_E!P42+TO!P42-NRG_E!P42-DL!P42</f>
        <v>7.3482373172827806</v>
      </c>
      <c r="Q42" s="10">
        <f>NRGSUP!Q42-TI_E!Q42+TO!Q42-NRG_E!Q42-DL!Q42</f>
        <v>-50.387016337059208</v>
      </c>
      <c r="R42" s="10">
        <f>NRGSUP!R42-TI_E!R42+TO!R42-NRG_E!R42-DL!R42</f>
        <v>-10.497334479793551</v>
      </c>
      <c r="S42" s="10">
        <f>NRGSUP!S42-TI_E!S42+TO!S42-NRG_E!S42-DL!S42</f>
        <v>78.559415305245054</v>
      </c>
      <c r="T42" s="10">
        <f>NRGSUP!T42-TI_E!T42+TO!T42-NRG_E!T42-DL!T42</f>
        <v>0.82717110920032155</v>
      </c>
      <c r="U42" s="10">
        <f>NRGSUP!U42-TI_E!U42+TO!U42-NRG_E!U42-DL!U42</f>
        <v>1.5568357695615305</v>
      </c>
      <c r="V42" s="10">
        <f>NRGSUP!V42-TI_E!V42+TO!V42-NRG_E!V42-DL!V42</f>
        <v>1.6617368873602629</v>
      </c>
      <c r="W42" s="10">
        <f>NRGSUP!W42-TI_E!W42+TO!W42-NRG_E!W42-DL!W42</f>
        <v>0.88142734307822934</v>
      </c>
      <c r="X42" s="10">
        <f>NRGSUP!X42-TI_E!X42+TO!X42-NRG_E!X42-DL!X42</f>
        <v>0.22287188306106032</v>
      </c>
    </row>
    <row r="43" spans="1:24" ht="11.25" customHeight="1" x14ac:dyDescent="0.2">
      <c r="A43" s="41" t="s">
        <v>73</v>
      </c>
      <c r="B43" s="9" t="s">
        <v>74</v>
      </c>
      <c r="C43" s="10">
        <f>NRGSUP!C43-TI_E!C43+TO!C43-NRG_E!C43-DL!C43</f>
        <v>2693.9190885640583</v>
      </c>
      <c r="D43" s="10">
        <f>NRGSUP!D43-TI_E!D43+TO!D43-NRG_E!D43-DL!D43</f>
        <v>2902.4075666380045</v>
      </c>
      <c r="E43" s="10">
        <f>NRGSUP!E43-TI_E!E43+TO!E43-NRG_E!E43-DL!E43</f>
        <v>3031.8144453998279</v>
      </c>
      <c r="F43" s="10">
        <f>NRGSUP!F43-TI_E!F43+TO!F43-NRG_E!F43-DL!F43</f>
        <v>3094.4635425623387</v>
      </c>
      <c r="G43" s="10">
        <f>NRGSUP!G43-TI_E!G43+TO!G43-NRG_E!G43-DL!G43</f>
        <v>2864.4071367153911</v>
      </c>
      <c r="H43" s="10">
        <f>NRGSUP!H43-TI_E!H43+TO!H43-NRG_E!H43-DL!H43</f>
        <v>2934.245829750646</v>
      </c>
      <c r="I43" s="10">
        <f>NRGSUP!I43-TI_E!I43+TO!I43-NRG_E!I43-DL!I43</f>
        <v>3247.4921754084262</v>
      </c>
      <c r="J43" s="10">
        <f>NRGSUP!J43-TI_E!J43+TO!J43-NRG_E!J43-DL!J43</f>
        <v>3830.8494411006004</v>
      </c>
      <c r="K43" s="10">
        <f>NRGSUP!K43-TI_E!K43+TO!K43-NRG_E!K43-DL!K43</f>
        <v>4589.8300085984511</v>
      </c>
      <c r="L43" s="10">
        <f>NRGSUP!L43-TI_E!L43+TO!L43-NRG_E!L43-DL!L43</f>
        <v>4187.2313843508164</v>
      </c>
      <c r="M43" s="10">
        <f>NRGSUP!M43-TI_E!M43+TO!M43-NRG_E!M43-DL!M43</f>
        <v>4218.0423903697329</v>
      </c>
      <c r="N43" s="10">
        <f>NRGSUP!N43-TI_E!N43+TO!N43-NRG_E!N43-DL!N43</f>
        <v>4705.8851246775585</v>
      </c>
      <c r="O43" s="10">
        <f>NRGSUP!O43-TI_E!O43+TO!O43-NRG_E!O43-DL!O43</f>
        <v>4589.3205503009458</v>
      </c>
      <c r="P43" s="10">
        <f>NRGSUP!P43-TI_E!P43+TO!P43-NRG_E!P43-DL!P43</f>
        <v>4267.0139294926912</v>
      </c>
      <c r="Q43" s="10">
        <f>NRGSUP!Q43-TI_E!Q43+TO!Q43-NRG_E!Q43-DL!Q43</f>
        <v>4348.0971625107459</v>
      </c>
      <c r="R43" s="10">
        <f>NRGSUP!R43-TI_E!R43+TO!R43-NRG_E!R43-DL!R43</f>
        <v>4661.2818572656915</v>
      </c>
      <c r="S43" s="10">
        <f>NRGSUP!S43-TI_E!S43+TO!S43-NRG_E!S43-DL!S43</f>
        <v>4903.8024075666372</v>
      </c>
      <c r="T43" s="10">
        <f>NRGSUP!T43-TI_E!T43+TO!T43-NRG_E!T43-DL!T43</f>
        <v>5430.1656921754065</v>
      </c>
      <c r="U43" s="10">
        <f>NRGSUP!U43-TI_E!U43+TO!U43-NRG_E!U43-DL!U43</f>
        <v>5661.3163370593302</v>
      </c>
      <c r="V43" s="10">
        <f>NRGSUP!V43-TI_E!V43+TO!V43-NRG_E!V43-DL!V43</f>
        <v>5836.5897678417878</v>
      </c>
      <c r="W43" s="10">
        <f>NRGSUP!W43-TI_E!W43+TO!W43-NRG_E!W43-DL!W43</f>
        <v>5704.4925193465169</v>
      </c>
      <c r="X43" s="10">
        <f>NRGSUP!X43-TI_E!X43+TO!X43-NRG_E!X43-DL!X43</f>
        <v>6211.883834909715</v>
      </c>
    </row>
    <row r="44" spans="1:24" ht="11.25" customHeight="1" x14ac:dyDescent="0.2">
      <c r="A44" s="41" t="s">
        <v>75</v>
      </c>
      <c r="B44" s="9" t="s">
        <v>76</v>
      </c>
      <c r="C44" s="10">
        <f>NRGSUP!C44-TI_E!C44+TO!C44-NRG_E!C44-DL!C44</f>
        <v>565.45322441960411</v>
      </c>
      <c r="D44" s="10">
        <f>NRGSUP!D44-TI_E!D44+TO!D44-NRG_E!D44-DL!D44</f>
        <v>1045.9922613929486</v>
      </c>
      <c r="E44" s="10">
        <f>NRGSUP!E44-TI_E!E44+TO!E44-NRG_E!E44-DL!E44</f>
        <v>620.45477214101459</v>
      </c>
      <c r="F44" s="10">
        <f>NRGSUP!F44-TI_E!F44+TO!F44-NRG_E!F44-DL!F44</f>
        <v>504.66225279449702</v>
      </c>
      <c r="G44" s="10">
        <f>NRGSUP!G44-TI_E!G44+TO!G44-NRG_E!G44-DL!G44</f>
        <v>466.064660361135</v>
      </c>
      <c r="H44" s="10">
        <f>NRGSUP!H44-TI_E!H44+TO!H44-NRG_E!H44-DL!H44</f>
        <v>352.20197764402417</v>
      </c>
      <c r="I44" s="10">
        <f>NRGSUP!I44-TI_E!I44+TO!I44-NRG_E!I44-DL!I44</f>
        <v>579.92734307824537</v>
      </c>
      <c r="J44" s="10">
        <f>NRGSUP!J44-TI_E!J44+TO!J44-NRG_E!J44-DL!J44</f>
        <v>188.162854686157</v>
      </c>
      <c r="K44" s="10">
        <f>NRGSUP!K44-TI_E!K44+TO!K44-NRG_E!K44-DL!K44</f>
        <v>-32.807824591573294</v>
      </c>
      <c r="L44" s="10">
        <f>NRGSUP!L44-TI_E!L44+TO!L44-NRG_E!L44-DL!L44</f>
        <v>51.141702493551264</v>
      </c>
      <c r="M44" s="10">
        <f>NRGSUP!M44-TI_E!M44+TO!M44-NRG_E!M44-DL!M44</f>
        <v>-16.917626827171233</v>
      </c>
      <c r="N44" s="10">
        <f>NRGSUP!N44-TI_E!N44+TO!N44-NRG_E!N44-DL!N44</f>
        <v>89.73912295786775</v>
      </c>
      <c r="O44" s="10">
        <f>NRGSUP!O44-TI_E!O44+TO!O44-NRG_E!O44-DL!O44</f>
        <v>95.833791917454917</v>
      </c>
      <c r="P44" s="10">
        <f>NRGSUP!P44-TI_E!P44+TO!P44-NRG_E!P44-DL!P44</f>
        <v>6.5793637145312829</v>
      </c>
      <c r="Q44" s="10">
        <f>NRGSUP!Q44-TI_E!Q44+TO!Q44-NRG_E!Q44-DL!Q44</f>
        <v>27.255202063628531</v>
      </c>
      <c r="R44" s="10">
        <f>NRGSUP!R44-TI_E!R44+TO!R44-NRG_E!R44-DL!R44</f>
        <v>9.3983662940669834</v>
      </c>
      <c r="S44" s="10">
        <f>NRGSUP!S44-TI_E!S44+TO!S44-NRG_E!S44-DL!S44</f>
        <v>15.875666380051507</v>
      </c>
      <c r="T44" s="10">
        <f>NRGSUP!T44-TI_E!T44+TO!T44-NRG_E!T44-DL!T44</f>
        <v>6.1007738607050745</v>
      </c>
      <c r="U44" s="10">
        <f>NRGSUP!U44-TI_E!U44+TO!U44-NRG_E!U44-DL!U44</f>
        <v>-2.45692175408437</v>
      </c>
      <c r="V44" s="10">
        <f>NRGSUP!V44-TI_E!V44+TO!V44-NRG_E!V44-DL!V44</f>
        <v>2.9597592433361939</v>
      </c>
      <c r="W44" s="10">
        <f>NRGSUP!W44-TI_E!W44+TO!W44-NRG_E!W44-DL!W44</f>
        <v>4.9934651762682947</v>
      </c>
      <c r="X44" s="10">
        <f>NRGSUP!X44-TI_E!X44+TO!X44-NRG_E!X44-DL!X44</f>
        <v>9.2662940670679319</v>
      </c>
    </row>
    <row r="45" spans="1:24" ht="11.25" customHeight="1" x14ac:dyDescent="0.2">
      <c r="A45" s="41" t="s">
        <v>77</v>
      </c>
      <c r="B45" s="9" t="s">
        <v>78</v>
      </c>
      <c r="C45" s="10">
        <f>NRGSUP!C45-TI_E!C45+TO!C45-NRG_E!C45-DL!C45</f>
        <v>20.163370593293198</v>
      </c>
      <c r="D45" s="10">
        <f>NRGSUP!D45-TI_E!D45+TO!D45-NRG_E!D45-DL!D45</f>
        <v>33.60567497850387</v>
      </c>
      <c r="E45" s="10">
        <f>NRGSUP!E45-TI_E!E45+TO!E45-NRG_E!E45-DL!E45</f>
        <v>11.521926053310402</v>
      </c>
      <c r="F45" s="10">
        <f>NRGSUP!F45-TI_E!F45+TO!F45-NRG_E!F45-DL!F45</f>
        <v>10.561736887360272</v>
      </c>
      <c r="G45" s="10">
        <f>NRGSUP!G45-TI_E!G45+TO!G45-NRG_E!G45-DL!G45</f>
        <v>9.6016337059329295</v>
      </c>
      <c r="H45" s="10">
        <f>NRGSUP!H45-TI_E!H45+TO!H45-NRG_E!H45-DL!H45</f>
        <v>29.124849527085129</v>
      </c>
      <c r="I45" s="10">
        <f>NRGSUP!I45-TI_E!I45+TO!I45-NRG_E!I45-DL!I45</f>
        <v>28.342734307824582</v>
      </c>
      <c r="J45" s="10">
        <f>NRGSUP!J45-TI_E!J45+TO!J45-NRG_E!J45-DL!J45</f>
        <v>14.696216680997416</v>
      </c>
      <c r="K45" s="10">
        <f>NRGSUP!K45-TI_E!K45+TO!K45-NRG_E!K45-DL!K45</f>
        <v>-7.1054273576010019E-15</v>
      </c>
      <c r="L45" s="10">
        <f>NRGSUP!L45-TI_E!L45+TO!L45-NRG_E!L45-DL!L45</f>
        <v>16.795958727429067</v>
      </c>
      <c r="M45" s="10">
        <f>NRGSUP!M45-TI_E!M45+TO!M45-NRG_E!M45-DL!M45</f>
        <v>14.696560619088565</v>
      </c>
      <c r="N45" s="10">
        <f>NRGSUP!N45-TI_E!N45+TO!N45-NRG_E!N45-DL!N45</f>
        <v>6.298538263112647</v>
      </c>
      <c r="O45" s="10">
        <f>NRGSUP!O45-TI_E!O45+TO!O45-NRG_E!O45-DL!O45</f>
        <v>14.696560619088544</v>
      </c>
      <c r="P45" s="10">
        <f>NRGSUP!P45-TI_E!P45+TO!P45-NRG_E!P45-DL!P45</f>
        <v>8.3979363714531416</v>
      </c>
      <c r="Q45" s="10">
        <f>NRGSUP!Q45-TI_E!Q45+TO!Q45-NRG_E!Q45-DL!Q45</f>
        <v>13.646775580395612</v>
      </c>
      <c r="R45" s="10">
        <f>NRGSUP!R45-TI_E!R45+TO!R45-NRG_E!R45-DL!R45</f>
        <v>10.497506448839147</v>
      </c>
      <c r="S45" s="10">
        <f>NRGSUP!S45-TI_E!S45+TO!S45-NRG_E!S45-DL!S45</f>
        <v>15.579277730008641</v>
      </c>
      <c r="T45" s="10">
        <f>NRGSUP!T45-TI_E!T45+TO!T45-NRG_E!T45-DL!T45</f>
        <v>14.434565778159978</v>
      </c>
      <c r="U45" s="10">
        <f>NRGSUP!U45-TI_E!U45+TO!U45-NRG_E!U45-DL!U45</f>
        <v>11.357007738606995</v>
      </c>
      <c r="V45" s="10">
        <f>NRGSUP!V45-TI_E!V45+TO!V45-NRG_E!V45-DL!V45</f>
        <v>12.493551160791071</v>
      </c>
      <c r="W45" s="10">
        <f>NRGSUP!W45-TI_E!W45+TO!W45-NRG_E!W45-DL!W45</f>
        <v>5.2034393809114761</v>
      </c>
      <c r="X45" s="10">
        <f>NRGSUP!X45-TI_E!X45+TO!X45-NRG_E!X45-DL!X45</f>
        <v>5.6012897678417772</v>
      </c>
    </row>
    <row r="46" spans="1:24" ht="11.25" customHeight="1" x14ac:dyDescent="0.2">
      <c r="A46" s="41" t="s">
        <v>79</v>
      </c>
      <c r="B46" s="9" t="s">
        <v>80</v>
      </c>
      <c r="C46" s="10">
        <f>NRGSUP!C46-TI_E!C46+TO!C46-NRG_E!C46-DL!C46</f>
        <v>143.06388650042987</v>
      </c>
      <c r="D46" s="10">
        <f>NRGSUP!D46-TI_E!D46+TO!D46-NRG_E!D46-DL!D46</f>
        <v>163.22725709372307</v>
      </c>
      <c r="E46" s="10">
        <f>NRGSUP!E46-TI_E!E46+TO!E46-NRG_E!E46-DL!E46</f>
        <v>151.70533104041272</v>
      </c>
      <c r="F46" s="10">
        <f>NRGSUP!F46-TI_E!F46+TO!F46-NRG_E!F46-DL!F46</f>
        <v>158.42648323301805</v>
      </c>
      <c r="G46" s="10">
        <f>NRGSUP!G46-TI_E!G46+TO!G46-NRG_E!G46-DL!G46</f>
        <v>180.51023215821149</v>
      </c>
      <c r="H46" s="10">
        <f>NRGSUP!H46-TI_E!H46+TO!H46-NRG_E!H46-DL!H46</f>
        <v>142.51934651762681</v>
      </c>
      <c r="I46" s="10">
        <f>NRGSUP!I46-TI_E!I46+TO!I46-NRG_E!I46-DL!I46</f>
        <v>124.2877042132416</v>
      </c>
      <c r="J46" s="10">
        <f>NRGSUP!J46-TI_E!J46+TO!J46-NRG_E!J46-DL!J46</f>
        <v>141.08340498710231</v>
      </c>
      <c r="K46" s="10">
        <f>NRGSUP!K46-TI_E!K46+TO!K46-NRG_E!K46-DL!K46</f>
        <v>134.36509028374891</v>
      </c>
      <c r="L46" s="10">
        <f>NRGSUP!L46-TI_E!L46+TO!L46-NRG_E!L46-DL!L46</f>
        <v>52.906276870163374</v>
      </c>
      <c r="M46" s="10">
        <f>NRGSUP!M46-TI_E!M46+TO!M46-NRG_E!M46-DL!M46</f>
        <v>80.619002579535703</v>
      </c>
      <c r="N46" s="10">
        <f>NRGSUP!N46-TI_E!N46+TO!N46-NRG_E!N46-DL!N46</f>
        <v>87.337317282889089</v>
      </c>
      <c r="O46" s="10">
        <f>NRGSUP!O46-TI_E!O46+TO!O46-NRG_E!O46-DL!O46</f>
        <v>80.619088564058444</v>
      </c>
      <c r="P46" s="10">
        <f>NRGSUP!P46-TI_E!P46+TO!P46-NRG_E!P46-DL!P46</f>
        <v>74.740670679277727</v>
      </c>
      <c r="Q46" s="10">
        <f>NRGSUP!Q46-TI_E!Q46+TO!Q46-NRG_E!Q46-DL!Q46</f>
        <v>76.420206362854685</v>
      </c>
      <c r="R46" s="10">
        <f>NRGSUP!R46-TI_E!R46+TO!R46-NRG_E!R46-DL!R46</f>
        <v>103.29320722269996</v>
      </c>
      <c r="S46" s="10">
        <f>NRGSUP!S46-TI_E!S46+TO!S46-NRG_E!S46-DL!S46</f>
        <v>81.064144453998281</v>
      </c>
      <c r="T46" s="10">
        <f>NRGSUP!T46-TI_E!T46+TO!T46-NRG_E!T46-DL!T46</f>
        <v>89.419260533104008</v>
      </c>
      <c r="U46" s="10">
        <f>NRGSUP!U46-TI_E!U46+TO!U46-NRG_E!U46-DL!U46</f>
        <v>93.691057609630221</v>
      </c>
      <c r="V46" s="10">
        <f>NRGSUP!V46-TI_E!V46+TO!V46-NRG_E!V46-DL!V46</f>
        <v>100.97300085984523</v>
      </c>
      <c r="W46" s="10">
        <f>NRGSUP!W46-TI_E!W46+TO!W46-NRG_E!W46-DL!W46</f>
        <v>100.44754944110055</v>
      </c>
      <c r="X46" s="10">
        <f>NRGSUP!X46-TI_E!X46+TO!X46-NRG_E!X46-DL!X46</f>
        <v>110.10971625107481</v>
      </c>
    </row>
    <row r="47" spans="1:24" ht="11.25" customHeight="1" x14ac:dyDescent="0.2">
      <c r="A47" s="41" t="s">
        <v>81</v>
      </c>
      <c r="B47" s="9" t="s">
        <v>82</v>
      </c>
      <c r="C47" s="10">
        <f>NRGSUP!C47-TI_E!C47+TO!C47-NRG_E!C47-DL!C47</f>
        <v>296.68950988822019</v>
      </c>
      <c r="D47" s="10">
        <f>NRGSUP!D47-TI_E!D47+TO!D47-NRG_E!D47-DL!D47</f>
        <v>230.43860705073087</v>
      </c>
      <c r="E47" s="10">
        <f>NRGSUP!E47-TI_E!E47+TO!E47-NRG_E!E47-DL!E47</f>
        <v>342.77730008598451</v>
      </c>
      <c r="F47" s="10">
        <f>NRGSUP!F47-TI_E!F47+TO!F47-NRG_E!F47-DL!F47</f>
        <v>291.88882201203785</v>
      </c>
      <c r="G47" s="10">
        <f>NRGSUP!G47-TI_E!G47+TO!G47-NRG_E!G47-DL!G47</f>
        <v>388.86500429922609</v>
      </c>
      <c r="H47" s="10">
        <f>NRGSUP!H47-TI_E!H47+TO!H47-NRG_E!H47-DL!H47</f>
        <v>260.33250214961311</v>
      </c>
      <c r="I47" s="10">
        <f>NRGSUP!I47-TI_E!I47+TO!I47-NRG_E!I47-DL!I47</f>
        <v>414.01255374032667</v>
      </c>
      <c r="J47" s="10">
        <f>NRGSUP!J47-TI_E!J47+TO!J47-NRG_E!J47-DL!J47</f>
        <v>407.29432502149621</v>
      </c>
      <c r="K47" s="10">
        <f>NRGSUP!K47-TI_E!K47+TO!K47-NRG_E!K47-DL!K47</f>
        <v>531.58220120378326</v>
      </c>
      <c r="L47" s="10">
        <f>NRGSUP!L47-TI_E!L47+TO!L47-NRG_E!L47-DL!L47</f>
        <v>398.89647463456583</v>
      </c>
      <c r="M47" s="10">
        <f>NRGSUP!M47-TI_E!M47+TO!M47-NRG_E!M47-DL!M47</f>
        <v>436.6866723989682</v>
      </c>
      <c r="N47" s="10">
        <f>NRGSUP!N47-TI_E!N47+TO!N47-NRG_E!N47-DL!N47</f>
        <v>493.79191745485815</v>
      </c>
      <c r="O47" s="10">
        <f>NRGSUP!O47-TI_E!O47+TO!O47-NRG_E!O47-DL!O47</f>
        <v>495.47145313843504</v>
      </c>
      <c r="P47" s="10">
        <f>NRGSUP!P47-TI_E!P47+TO!P47-NRG_E!P47-DL!P47</f>
        <v>382.94075666380047</v>
      </c>
      <c r="Q47" s="10">
        <f>NRGSUP!Q47-TI_E!Q47+TO!Q47-NRG_E!Q47-DL!Q47</f>
        <v>384.62029234737747</v>
      </c>
      <c r="R47" s="10">
        <f>NRGSUP!R47-TI_E!R47+TO!R47-NRG_E!R47-DL!R47</f>
        <v>503.86930352536535</v>
      </c>
      <c r="S47" s="10">
        <f>NRGSUP!S47-TI_E!S47+TO!S47-NRG_E!S47-DL!S47</f>
        <v>505.31289767841781</v>
      </c>
      <c r="T47" s="10">
        <f>NRGSUP!T47-TI_E!T47+TO!T47-NRG_E!T47-DL!T47</f>
        <v>397.90644883920885</v>
      </c>
      <c r="U47" s="10">
        <f>NRGSUP!U47-TI_E!U47+TO!U47-NRG_E!U47-DL!U47</f>
        <v>393.73525365434216</v>
      </c>
      <c r="V47" s="10">
        <f>NRGSUP!V47-TI_E!V47+TO!V47-NRG_E!V47-DL!V47</f>
        <v>552.25631986242468</v>
      </c>
      <c r="W47" s="10">
        <f>NRGSUP!W47-TI_E!W47+TO!W47-NRG_E!W47-DL!W47</f>
        <v>651.72777300085988</v>
      </c>
      <c r="X47" s="10">
        <f>NRGSUP!X47-TI_E!X47+TO!X47-NRG_E!X47-DL!X47</f>
        <v>525.59423903697336</v>
      </c>
    </row>
    <row r="48" spans="1:24" ht="11.25" customHeight="1" x14ac:dyDescent="0.2">
      <c r="A48" s="41" t="s">
        <v>83</v>
      </c>
      <c r="B48" s="9" t="s">
        <v>84</v>
      </c>
      <c r="C48" s="10">
        <f>NRGSUP!C48-TI_E!C48+TO!C48-NRG_E!C48-DL!C48</f>
        <v>336.11590713671535</v>
      </c>
      <c r="D48" s="10">
        <f>NRGSUP!D48-TI_E!D48+TO!D48-NRG_E!D48-DL!D48</f>
        <v>468.07824591573524</v>
      </c>
      <c r="E48" s="10">
        <f>NRGSUP!E48-TI_E!E48+TO!E48-NRG_E!E48-DL!E48</f>
        <v>520.08693035253646</v>
      </c>
      <c r="F48" s="10">
        <f>NRGSUP!F48-TI_E!F48+TO!F48-NRG_E!F48-DL!F48</f>
        <v>426.93705932932085</v>
      </c>
      <c r="G48" s="10">
        <f>NRGSUP!G48-TI_E!G48+TO!G48-NRG_E!G48-DL!G48</f>
        <v>513.10068787618229</v>
      </c>
      <c r="H48" s="10">
        <f>NRGSUP!H48-TI_E!H48+TO!H48-NRG_E!H48-DL!H48</f>
        <v>549.90335339638852</v>
      </c>
      <c r="I48" s="10">
        <f>NRGSUP!I48-TI_E!I48+TO!I48-NRG_E!I48-DL!I48</f>
        <v>515.48314703353401</v>
      </c>
      <c r="J48" s="10">
        <f>NRGSUP!J48-TI_E!J48+TO!J48-NRG_E!J48-DL!J48</f>
        <v>531.87368873602759</v>
      </c>
      <c r="K48" s="10">
        <f>NRGSUP!K48-TI_E!K48+TO!K48-NRG_E!K48-DL!K48</f>
        <v>459.01590713671538</v>
      </c>
      <c r="L48" s="10">
        <f>NRGSUP!L48-TI_E!L48+TO!L48-NRG_E!L48-DL!L48</f>
        <v>217.20662080825451</v>
      </c>
      <c r="M48" s="10">
        <f>NRGSUP!M48-TI_E!M48+TO!M48-NRG_E!M48-DL!M48</f>
        <v>217.98177128116927</v>
      </c>
      <c r="N48" s="10">
        <f>NRGSUP!N48-TI_E!N48+TO!N48-NRG_E!N48-DL!N48</f>
        <v>393.38495270851246</v>
      </c>
      <c r="O48" s="10">
        <f>NRGSUP!O48-TI_E!O48+TO!O48-NRG_E!O48-DL!O48</f>
        <v>417.15184866723979</v>
      </c>
      <c r="P48" s="10">
        <f>NRGSUP!P48-TI_E!P48+TO!P48-NRG_E!P48-DL!P48</f>
        <v>383.5503009458298</v>
      </c>
      <c r="Q48" s="10">
        <f>NRGSUP!Q48-TI_E!Q48+TO!Q48-NRG_E!Q48-DL!Q48</f>
        <v>470.42287188306108</v>
      </c>
      <c r="R48" s="10">
        <f>NRGSUP!R48-TI_E!R48+TO!R48-NRG_E!R48-DL!R48</f>
        <v>505.66354256233876</v>
      </c>
      <c r="S48" s="10">
        <f>NRGSUP!S48-TI_E!S48+TO!S48-NRG_E!S48-DL!S48</f>
        <v>459.27687016337063</v>
      </c>
      <c r="T48" s="10">
        <f>NRGSUP!T48-TI_E!T48+TO!T48-NRG_E!T48-DL!T48</f>
        <v>527.06818572656925</v>
      </c>
      <c r="U48" s="10">
        <f>NRGSUP!U48-TI_E!U48+TO!U48-NRG_E!U48-DL!U48</f>
        <v>455.3780739466896</v>
      </c>
      <c r="V48" s="10">
        <f>NRGSUP!V48-TI_E!V48+TO!V48-NRG_E!V48-DL!V48</f>
        <v>454.81487532244194</v>
      </c>
      <c r="W48" s="10">
        <f>NRGSUP!W48-TI_E!W48+TO!W48-NRG_E!W48-DL!W48</f>
        <v>422.69656061908847</v>
      </c>
      <c r="X48" s="10">
        <f>NRGSUP!X48-TI_E!X48+TO!X48-NRG_E!X48-DL!X48</f>
        <v>394.08753224419604</v>
      </c>
    </row>
    <row r="49" spans="1:24" ht="11.25" customHeight="1" x14ac:dyDescent="0.2">
      <c r="A49" s="41" t="s">
        <v>85</v>
      </c>
      <c r="B49" s="9" t="s">
        <v>86</v>
      </c>
      <c r="C49" s="10">
        <f>NRGSUP!C49-TI_E!C49+TO!C49-NRG_E!C49-DL!C49</f>
        <v>11.521926053310404</v>
      </c>
      <c r="D49" s="10">
        <f>NRGSUP!D49-TI_E!D49+TO!D49-NRG_E!D49-DL!D49</f>
        <v>10.561736887360276</v>
      </c>
      <c r="E49" s="10">
        <f>NRGSUP!E49-TI_E!E49+TO!E49-NRG_E!E49-DL!E49</f>
        <v>9.6015477214101441</v>
      </c>
      <c r="F49" s="10">
        <f>NRGSUP!F49-TI_E!F49+TO!F49-NRG_E!F49-DL!F49</f>
        <v>6.7210662080825454</v>
      </c>
      <c r="G49" s="10">
        <f>NRGSUP!G49-TI_E!G49+TO!G49-NRG_E!G49-DL!G49</f>
        <v>5.7608770421324156</v>
      </c>
      <c r="H49" s="10">
        <f>NRGSUP!H49-TI_E!H49+TO!H49-NRG_E!H49-DL!H49</f>
        <v>6.7052450558899404</v>
      </c>
      <c r="I49" s="10">
        <f>NRGSUP!I49-TI_E!I49+TO!I49-NRG_E!I49-DL!I49</f>
        <v>5.2151332760103184</v>
      </c>
      <c r="J49" s="10">
        <f>NRGSUP!J49-TI_E!J49+TO!J49-NRG_E!J49-DL!J49</f>
        <v>7.5049871023215822</v>
      </c>
      <c r="K49" s="10">
        <f>NRGSUP!K49-TI_E!K49+TO!K49-NRG_E!K49-DL!K49</f>
        <v>6.0251934651762689</v>
      </c>
      <c r="L49" s="10">
        <f>NRGSUP!L49-TI_E!L49+TO!L49-NRG_E!L49-DL!L49</f>
        <v>3.0125537403267422</v>
      </c>
      <c r="M49" s="10">
        <f>NRGSUP!M49-TI_E!M49+TO!M49-NRG_E!M49-DL!M49</f>
        <v>3.0126397248495262</v>
      </c>
      <c r="N49" s="10">
        <f>NRGSUP!N49-TI_E!N49+TO!N49-NRG_E!N49-DL!N49</f>
        <v>0.75313843508168532</v>
      </c>
      <c r="O49" s="10">
        <f>NRGSUP!O49-TI_E!O49+TO!O49-NRG_E!O49-DL!O49</f>
        <v>0.75313843508168532</v>
      </c>
      <c r="P49" s="10">
        <f>NRGSUP!P49-TI_E!P49+TO!P49-NRG_E!P49-DL!P49</f>
        <v>6.7784178847807386</v>
      </c>
      <c r="Q49" s="10">
        <f>NRGSUP!Q49-TI_E!Q49+TO!Q49-NRG_E!Q49-DL!Q49</f>
        <v>6.0251934651762671</v>
      </c>
      <c r="R49" s="10">
        <f>NRGSUP!R49-TI_E!R49+TO!R49-NRG_E!R49-DL!R49</f>
        <v>5.2720550300945828</v>
      </c>
      <c r="S49" s="10">
        <f>NRGSUP!S49-TI_E!S49+TO!S49-NRG_E!S49-DL!S49</f>
        <v>6.2542562338779009</v>
      </c>
      <c r="T49" s="10">
        <f>NRGSUP!T49-TI_E!T49+TO!T49-NRG_E!T49-DL!T49</f>
        <v>7.9617368873602743</v>
      </c>
      <c r="U49" s="10">
        <f>NRGSUP!U49-TI_E!U49+TO!U49-NRG_E!U49-DL!U49</f>
        <v>6.125279449699053</v>
      </c>
      <c r="V49" s="10">
        <f>NRGSUP!V49-TI_E!V49+TO!V49-NRG_E!V49-DL!V49</f>
        <v>8.2414445399828029</v>
      </c>
      <c r="W49" s="10">
        <f>NRGSUP!W49-TI_E!W49+TO!W49-NRG_E!W49-DL!W49</f>
        <v>7.1552020636285469</v>
      </c>
      <c r="X49" s="10">
        <f>NRGSUP!X49-TI_E!X49+TO!X49-NRG_E!X49-DL!X49</f>
        <v>7.104299226139295</v>
      </c>
    </row>
    <row r="50" spans="1:24" ht="11.25" customHeight="1" x14ac:dyDescent="0.2">
      <c r="A50" s="41" t="s">
        <v>87</v>
      </c>
      <c r="B50" s="9" t="s">
        <v>88</v>
      </c>
      <c r="C50" s="10">
        <f>NRGSUP!C50-TI_E!C50+TO!C50-NRG_E!C50-DL!C50</f>
        <v>-27.844625967325896</v>
      </c>
      <c r="D50" s="10">
        <f>NRGSUP!D50-TI_E!D50+TO!D50-NRG_E!D50-DL!D50</f>
        <v>-35.525967325881325</v>
      </c>
      <c r="E50" s="10">
        <f>NRGSUP!E50-TI_E!E50+TO!E50-NRG_E!E50-DL!E50</f>
        <v>9.6016337059329544</v>
      </c>
      <c r="F50" s="10">
        <f>NRGSUP!F50-TI_E!F50+TO!F50-NRG_E!F50-DL!F50</f>
        <v>68.171453138435083</v>
      </c>
      <c r="G50" s="10">
        <f>NRGSUP!G50-TI_E!G50+TO!G50-NRG_E!G50-DL!G50</f>
        <v>180.51014617368864</v>
      </c>
      <c r="H50" s="10">
        <f>NRGSUP!H50-TI_E!H50+TO!H50-NRG_E!H50-DL!H50</f>
        <v>182.86448839208933</v>
      </c>
      <c r="I50" s="10">
        <f>NRGSUP!I50-TI_E!I50+TO!I50-NRG_E!I50-DL!I50</f>
        <v>218.59664660361125</v>
      </c>
      <c r="J50" s="10">
        <f>NRGSUP!J50-TI_E!J50+TO!J50-NRG_E!J50-DL!J50</f>
        <v>-80.941186586414261</v>
      </c>
      <c r="K50" s="10">
        <f>NRGSUP!K50-TI_E!K50+TO!K50-NRG_E!K50-DL!K50</f>
        <v>28.369045571797074</v>
      </c>
      <c r="L50" s="10">
        <f>NRGSUP!L50-TI_E!L50+TO!L50-NRG_E!L50-DL!L50</f>
        <v>-64.499570077386096</v>
      </c>
      <c r="M50" s="10">
        <f>NRGSUP!M50-TI_E!M50+TO!M50-NRG_E!M50-DL!M50</f>
        <v>492.39320722269986</v>
      </c>
      <c r="N50" s="10">
        <f>NRGSUP!N50-TI_E!N50+TO!N50-NRG_E!N50-DL!N50</f>
        <v>37.992347377471972</v>
      </c>
      <c r="O50" s="10">
        <f>NRGSUP!O50-TI_E!O50+TO!O50-NRG_E!O50-DL!O50</f>
        <v>-50.443164230438512</v>
      </c>
      <c r="P50" s="10">
        <f>NRGSUP!P50-TI_E!P50+TO!P50-NRG_E!P50-DL!P50</f>
        <v>-34.640928632846112</v>
      </c>
      <c r="Q50" s="10">
        <f>NRGSUP!Q50-TI_E!Q50+TO!Q50-NRG_E!Q50-DL!Q50</f>
        <v>-174.25485812553737</v>
      </c>
      <c r="R50" s="10">
        <f>NRGSUP!R50-TI_E!R50+TO!R50-NRG_E!R50-DL!R50</f>
        <v>-6.2984522785898491</v>
      </c>
      <c r="S50" s="10">
        <f>NRGSUP!S50-TI_E!S50+TO!S50-NRG_E!S50-DL!S50</f>
        <v>3.1974423109204508E-14</v>
      </c>
      <c r="T50" s="10">
        <f>NRGSUP!T50-TI_E!T50+TO!T50-NRG_E!T50-DL!T50</f>
        <v>-11.303181427342906</v>
      </c>
      <c r="U50" s="10">
        <f>NRGSUP!U50-TI_E!U50+TO!U50-NRG_E!U50-DL!U50</f>
        <v>-14.153912295786711</v>
      </c>
      <c r="V50" s="10">
        <f>NRGSUP!V50-TI_E!V50+TO!V50-NRG_E!V50-DL!V50</f>
        <v>21.499140154772022</v>
      </c>
      <c r="W50" s="10">
        <f>NRGSUP!W50-TI_E!W50+TO!W50-NRG_E!W50-DL!W50</f>
        <v>-5.8803095442820847</v>
      </c>
      <c r="X50" s="10">
        <f>NRGSUP!X50-TI_E!X50+TO!X50-NRG_E!X50-DL!X50</f>
        <v>1.0998280309543702</v>
      </c>
    </row>
    <row r="51" spans="1:24" ht="11.25" customHeight="1" x14ac:dyDescent="0.2">
      <c r="A51" s="35" t="s">
        <v>89</v>
      </c>
      <c r="B51" s="36" t="s">
        <v>90</v>
      </c>
      <c r="C51" s="37">
        <f>NRGSUP!C51-TI_E!C51+TO!C51-NRG_E!C51-DL!C51</f>
        <v>7279.6646603611362</v>
      </c>
      <c r="D51" s="37">
        <f>NRGSUP!D51-TI_E!D51+TO!D51-NRG_E!D51-DL!D51</f>
        <v>7607.6311263972448</v>
      </c>
      <c r="E51" s="37">
        <f>NRGSUP!E51-TI_E!E51+TO!E51-NRG_E!E51-DL!E51</f>
        <v>7551.9561478933792</v>
      </c>
      <c r="F51" s="37">
        <f>NRGSUP!F51-TI_E!F51+TO!F51-NRG_E!F51-DL!F51</f>
        <v>8181.0189165950096</v>
      </c>
      <c r="G51" s="37">
        <f>NRGSUP!G51-TI_E!G51+TO!G51-NRG_E!G51-DL!G51</f>
        <v>8079.1272570937244</v>
      </c>
      <c r="H51" s="37">
        <f>NRGSUP!H51-TI_E!H51+TO!H51-NRG_E!H51-DL!H51</f>
        <v>8313.2201203783316</v>
      </c>
      <c r="I51" s="37">
        <f>NRGSUP!I51-TI_E!I51+TO!I51-NRG_E!I51-DL!I51</f>
        <v>8291.5305245055897</v>
      </c>
      <c r="J51" s="37">
        <f>NRGSUP!J51-TI_E!J51+TO!J51-NRG_E!J51-DL!J51</f>
        <v>7418.2932072227004</v>
      </c>
      <c r="K51" s="37">
        <f>NRGSUP!K51-TI_E!K51+TO!K51-NRG_E!K51-DL!K51</f>
        <v>7253.503869303524</v>
      </c>
      <c r="L51" s="37">
        <f>NRGSUP!L51-TI_E!L51+TO!L51-NRG_E!L51-DL!L51</f>
        <v>6684.1573516766985</v>
      </c>
      <c r="M51" s="37">
        <f>NRGSUP!M51-TI_E!M51+TO!M51-NRG_E!M51-DL!M51</f>
        <v>6779.4282029234728</v>
      </c>
      <c r="N51" s="37">
        <f>NRGSUP!N51-TI_E!N51+TO!N51-NRG_E!N51-DL!N51</f>
        <v>7074.4625967325901</v>
      </c>
      <c r="O51" s="37">
        <f>NRGSUP!O51-TI_E!O51+TO!O51-NRG_E!O51-DL!O51</f>
        <v>6922.0980223559764</v>
      </c>
      <c r="P51" s="37">
        <f>NRGSUP!P51-TI_E!P51+TO!P51-NRG_E!P51-DL!P51</f>
        <v>6325.3439380911432</v>
      </c>
      <c r="Q51" s="37">
        <f>NRGSUP!Q51-TI_E!Q51+TO!Q51-NRG_E!Q51-DL!Q51</f>
        <v>6149.3981083405006</v>
      </c>
      <c r="R51" s="37">
        <f>NRGSUP!R51-TI_E!R51+TO!R51-NRG_E!R51-DL!R51</f>
        <v>5599.914015477214</v>
      </c>
      <c r="S51" s="37">
        <f>NRGSUP!S51-TI_E!S51+TO!S51-NRG_E!S51-DL!S51</f>
        <v>5556.9526225279487</v>
      </c>
      <c r="T51" s="37">
        <f>NRGSUP!T51-TI_E!T51+TO!T51-NRG_E!T51-DL!T51</f>
        <v>6047.7575236457424</v>
      </c>
      <c r="U51" s="37">
        <f>NRGSUP!U51-TI_E!U51+TO!U51-NRG_E!U51-DL!U51</f>
        <v>6307.250988822012</v>
      </c>
      <c r="V51" s="37">
        <f>NRGSUP!V51-TI_E!V51+TO!V51-NRG_E!V51-DL!V51</f>
        <v>6202.974204643162</v>
      </c>
      <c r="W51" s="37">
        <f>NRGSUP!W51-TI_E!W51+TO!W51-NRG_E!W51-DL!W51</f>
        <v>6623.8881341358565</v>
      </c>
      <c r="X51" s="37">
        <f>NRGSUP!X51-TI_E!X51+TO!X51-NRG_E!X51-DL!X51</f>
        <v>6985.0258813413575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2741.6404127257097</v>
      </c>
      <c r="D52" s="37">
        <f t="shared" si="20"/>
        <v>2123.3161650902844</v>
      </c>
      <c r="E52" s="37">
        <f t="shared" si="20"/>
        <v>2275.4372312983669</v>
      </c>
      <c r="F52" s="37">
        <f t="shared" si="20"/>
        <v>2839.4239036973349</v>
      </c>
      <c r="G52" s="37">
        <f t="shared" si="20"/>
        <v>3076.2395528804818</v>
      </c>
      <c r="H52" s="37">
        <f t="shared" si="20"/>
        <v>3176.0772141014609</v>
      </c>
      <c r="I52" s="37">
        <f t="shared" si="20"/>
        <v>3108.5792777300076</v>
      </c>
      <c r="J52" s="37">
        <f t="shared" si="20"/>
        <v>3339.1401547721416</v>
      </c>
      <c r="K52" s="37">
        <f t="shared" si="20"/>
        <v>3828.7928632846097</v>
      </c>
      <c r="L52" s="37">
        <f t="shared" si="20"/>
        <v>3897.3231298366295</v>
      </c>
      <c r="M52" s="37">
        <f t="shared" si="20"/>
        <v>4060.9350816852966</v>
      </c>
      <c r="N52" s="37">
        <f t="shared" si="20"/>
        <v>3576.7583834909706</v>
      </c>
      <c r="O52" s="37">
        <f t="shared" si="20"/>
        <v>3786.6610490111784</v>
      </c>
      <c r="P52" s="37">
        <f t="shared" si="20"/>
        <v>3736.8326741186593</v>
      </c>
      <c r="Q52" s="37">
        <f t="shared" si="20"/>
        <v>3635.2657781599314</v>
      </c>
      <c r="R52" s="37">
        <f t="shared" si="20"/>
        <v>3552.2921754084264</v>
      </c>
      <c r="S52" s="37">
        <f t="shared" si="20"/>
        <v>3703.2515047291481</v>
      </c>
      <c r="T52" s="37">
        <f t="shared" si="20"/>
        <v>3777.5613929492688</v>
      </c>
      <c r="U52" s="37">
        <f t="shared" si="20"/>
        <v>3623.4042992261393</v>
      </c>
      <c r="V52" s="37">
        <f t="shared" si="20"/>
        <v>3725.4089423903697</v>
      </c>
      <c r="W52" s="37">
        <f t="shared" si="20"/>
        <v>3703.7448839208937</v>
      </c>
      <c r="X52" s="37">
        <f t="shared" ref="X52" si="21">SUM(X53:X70)</f>
        <v>3918.8453138435079</v>
      </c>
    </row>
    <row r="53" spans="1:24" ht="11.25" customHeight="1" x14ac:dyDescent="0.2">
      <c r="A53" s="42" t="s">
        <v>93</v>
      </c>
      <c r="B53" s="9" t="s">
        <v>94</v>
      </c>
      <c r="C53" s="10">
        <f>NRGSUP!C53-TI_E!C53+TO!C53-NRG_E!C53-DL!C53</f>
        <v>0</v>
      </c>
      <c r="D53" s="10">
        <f>NRGSUP!D53-TI_E!D53+TO!D53-NRG_E!D53-DL!D53</f>
        <v>6.8212102632969618E-13</v>
      </c>
      <c r="E53" s="10">
        <f>NRGSUP!E53-TI_E!E53+TO!E53-NRG_E!E53-DL!E53</f>
        <v>0</v>
      </c>
      <c r="F53" s="10">
        <f>NRGSUP!F53-TI_E!F53+TO!F53-NRG_E!F53-DL!F53</f>
        <v>0</v>
      </c>
      <c r="G53" s="10">
        <f>NRGSUP!G53-TI_E!G53+TO!G53-NRG_E!G53-DL!G53</f>
        <v>-4.5474735088646412E-13</v>
      </c>
      <c r="H53" s="10">
        <f>NRGSUP!H53-TI_E!H53+TO!H53-NRG_E!H53-DL!H53</f>
        <v>-4.5474735088646412E-13</v>
      </c>
      <c r="I53" s="10">
        <f>NRGSUP!I53-TI_E!I53+TO!I53-NRG_E!I53-DL!I53</f>
        <v>-4.5474735088646412E-13</v>
      </c>
      <c r="J53" s="10">
        <f>NRGSUP!J53-TI_E!J53+TO!J53-NRG_E!J53-DL!J53</f>
        <v>4.5474735088646412E-13</v>
      </c>
      <c r="K53" s="10">
        <f>NRGSUP!K53-TI_E!K53+TO!K53-NRG_E!K53-DL!K53</f>
        <v>9.0949470177292824E-13</v>
      </c>
      <c r="L53" s="10">
        <f>NRGSUP!L53-TI_E!L53+TO!L53-NRG_E!L53-DL!L53</f>
        <v>-2.2737367544323206E-13</v>
      </c>
      <c r="M53" s="10">
        <f>NRGSUP!M53-TI_E!M53+TO!M53-NRG_E!M53-DL!M53</f>
        <v>-9.0949470177292824E-13</v>
      </c>
      <c r="N53" s="10">
        <f>NRGSUP!N53-TI_E!N53+TO!N53-NRG_E!N53-DL!N53</f>
        <v>-2.2737367544323206E-13</v>
      </c>
      <c r="O53" s="10">
        <f>NRGSUP!O53-TI_E!O53+TO!O53-NRG_E!O53-DL!O53</f>
        <v>0</v>
      </c>
      <c r="P53" s="10">
        <f>NRGSUP!P53-TI_E!P53+TO!P53-NRG_E!P53-DL!P53</f>
        <v>-2.2737367544323206E-13</v>
      </c>
      <c r="Q53" s="10">
        <f>NRGSUP!Q53-TI_E!Q53+TO!Q53-NRG_E!Q53-DL!Q53</f>
        <v>0</v>
      </c>
      <c r="R53" s="10">
        <f>NRGSUP!R53-TI_E!R53+TO!R53-NRG_E!R53-DL!R53</f>
        <v>-2.2737367544323206E-13</v>
      </c>
      <c r="S53" s="10">
        <f>NRGSUP!S53-TI_E!S53+TO!S53-NRG_E!S53-DL!S53</f>
        <v>-6.8212102632969618E-13</v>
      </c>
      <c r="T53" s="10">
        <f>NRGSUP!T53-TI_E!T53+TO!T53-NRG_E!T53-DL!T53</f>
        <v>9.0949470177292824E-13</v>
      </c>
      <c r="U53" s="10">
        <f>NRGSUP!U53-TI_E!U53+TO!U53-NRG_E!U53-DL!U53</f>
        <v>2.2737367544323206E-13</v>
      </c>
      <c r="V53" s="10">
        <f>NRGSUP!V53-TI_E!V53+TO!V53-NRG_E!V53-DL!V53</f>
        <v>2.2737367544323206E-13</v>
      </c>
      <c r="W53" s="10">
        <f>NRGSUP!W53-TI_E!W53+TO!W53-NRG_E!W53-DL!W53</f>
        <v>-9.0949470177292824E-13</v>
      </c>
      <c r="X53" s="10">
        <f>NRGSUP!X53-TI_E!X53+TO!X53-NRG_E!X53-DL!X53</f>
        <v>2.2737367544323206E-13</v>
      </c>
    </row>
    <row r="54" spans="1:24" ht="11.25" customHeight="1" x14ac:dyDescent="0.2">
      <c r="A54" s="42" t="s">
        <v>95</v>
      </c>
      <c r="B54" s="9" t="s">
        <v>96</v>
      </c>
      <c r="C54" s="10">
        <f>NRGSUP!C54-TI_E!C54+TO!C54-NRG_E!C54-DL!C54</f>
        <v>0</v>
      </c>
      <c r="D54" s="10">
        <f>NRGSUP!D54-TI_E!D54+TO!D54-NRG_E!D54-DL!D54</f>
        <v>0</v>
      </c>
      <c r="E54" s="10">
        <f>NRGSUP!E54-TI_E!E54+TO!E54-NRG_E!E54-DL!E54</f>
        <v>0</v>
      </c>
      <c r="F54" s="10">
        <f>NRGSUP!F54-TI_E!F54+TO!F54-NRG_E!F54-DL!F54</f>
        <v>0</v>
      </c>
      <c r="G54" s="10">
        <f>NRGSUP!G54-TI_E!G54+TO!G54-NRG_E!G54-DL!G54</f>
        <v>0</v>
      </c>
      <c r="H54" s="10">
        <f>NRGSUP!H54-TI_E!H54+TO!H54-NRG_E!H54-DL!H54</f>
        <v>0</v>
      </c>
      <c r="I54" s="10">
        <f>NRGSUP!I54-TI_E!I54+TO!I54-NRG_E!I54-DL!I54</f>
        <v>0</v>
      </c>
      <c r="J54" s="10">
        <f>NRGSUP!J54-TI_E!J54+TO!J54-NRG_E!J54-DL!J54</f>
        <v>0</v>
      </c>
      <c r="K54" s="10">
        <f>NRGSUP!K54-TI_E!K54+TO!K54-NRG_E!K54-DL!K54</f>
        <v>0</v>
      </c>
      <c r="L54" s="10">
        <f>NRGSUP!L54-TI_E!L54+TO!L54-NRG_E!L54-DL!L54</f>
        <v>0</v>
      </c>
      <c r="M54" s="10">
        <f>NRGSUP!M54-TI_E!M54+TO!M54-NRG_E!M54-DL!M54</f>
        <v>0</v>
      </c>
      <c r="N54" s="10">
        <f>NRGSUP!N54-TI_E!N54+TO!N54-NRG_E!N54-DL!N54</f>
        <v>0</v>
      </c>
      <c r="O54" s="10">
        <f>NRGSUP!O54-TI_E!O54+TO!O54-NRG_E!O54-DL!O54</f>
        <v>0</v>
      </c>
      <c r="P54" s="10">
        <f>NRGSUP!P54-TI_E!P54+TO!P54-NRG_E!P54-DL!P54</f>
        <v>0</v>
      </c>
      <c r="Q54" s="10">
        <f>NRGSUP!Q54-TI_E!Q54+TO!Q54-NRG_E!Q54-DL!Q54</f>
        <v>0</v>
      </c>
      <c r="R54" s="10">
        <f>NRGSUP!R54-TI_E!R54+TO!R54-NRG_E!R54-DL!R54</f>
        <v>0</v>
      </c>
      <c r="S54" s="10">
        <f>NRGSUP!S54-TI_E!S54+TO!S54-NRG_E!S54-DL!S54</f>
        <v>0</v>
      </c>
      <c r="T54" s="10">
        <f>NRGSUP!T54-TI_E!T54+TO!T54-NRG_E!T54-DL!T54</f>
        <v>0</v>
      </c>
      <c r="U54" s="10">
        <f>NRGSUP!U54-TI_E!U54+TO!U54-NRG_E!U54-DL!U54</f>
        <v>0</v>
      </c>
      <c r="V54" s="10">
        <f>NRGSUP!V54-TI_E!V54+TO!V54-NRG_E!V54-DL!V54</f>
        <v>0</v>
      </c>
      <c r="W54" s="10">
        <f>NRGSUP!W54-TI_E!W54+TO!W54-NRG_E!W54-DL!W54</f>
        <v>0</v>
      </c>
      <c r="X54" s="10">
        <f>NRGSUP!X54-TI_E!X54+TO!X54-NRG_E!X54-DL!X54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NRGSUP!C55-TI_E!C55+TO!C55-NRG_E!C55-DL!C55</f>
        <v>0</v>
      </c>
      <c r="D55" s="10">
        <f>NRGSUP!D55-TI_E!D55+TO!D55-NRG_E!D55-DL!D55</f>
        <v>0</v>
      </c>
      <c r="E55" s="10">
        <f>NRGSUP!E55-TI_E!E55+TO!E55-NRG_E!E55-DL!E55</f>
        <v>0</v>
      </c>
      <c r="F55" s="10">
        <f>NRGSUP!F55-TI_E!F55+TO!F55-NRG_E!F55-DL!F55</f>
        <v>0</v>
      </c>
      <c r="G55" s="10">
        <f>NRGSUP!G55-TI_E!G55+TO!G55-NRG_E!G55-DL!G55</f>
        <v>0</v>
      </c>
      <c r="H55" s="10">
        <f>NRGSUP!H55-TI_E!H55+TO!H55-NRG_E!H55-DL!H55</f>
        <v>6.9388939039072284E-18</v>
      </c>
      <c r="I55" s="10">
        <f>NRGSUP!I55-TI_E!I55+TO!I55-NRG_E!I55-DL!I55</f>
        <v>1.3877787807814457E-17</v>
      </c>
      <c r="J55" s="10">
        <f>NRGSUP!J55-TI_E!J55+TO!J55-NRG_E!J55-DL!J55</f>
        <v>2.7755575615628914E-17</v>
      </c>
      <c r="K55" s="10">
        <f>NRGSUP!K55-TI_E!K55+TO!K55-NRG_E!K55-DL!K55</f>
        <v>0</v>
      </c>
      <c r="L55" s="10">
        <f>NRGSUP!L55-TI_E!L55+TO!L55-NRG_E!L55-DL!L55</f>
        <v>2.2204460492503131E-16</v>
      </c>
      <c r="M55" s="10">
        <f>NRGSUP!M55-TI_E!M55+TO!M55-NRG_E!M55-DL!M55</f>
        <v>-3.5527136788005009E-15</v>
      </c>
      <c r="N55" s="10">
        <f>NRGSUP!N55-TI_E!N55+TO!N55-NRG_E!N55-DL!N55</f>
        <v>5.6843418860808015E-14</v>
      </c>
      <c r="O55" s="10">
        <f>NRGSUP!O55-TI_E!O55+TO!O55-NRG_E!O55-DL!O55</f>
        <v>0</v>
      </c>
      <c r="P55" s="10">
        <f>NRGSUP!P55-TI_E!P55+TO!P55-NRG_E!P55-DL!P55</f>
        <v>-5.6843418860808015E-14</v>
      </c>
      <c r="Q55" s="10">
        <f>NRGSUP!Q55-TI_E!Q55+TO!Q55-NRG_E!Q55-DL!Q55</f>
        <v>1.1368683772161603E-13</v>
      </c>
      <c r="R55" s="10">
        <f>NRGSUP!R55-TI_E!R55+TO!R55-NRG_E!R55-DL!R55</f>
        <v>0</v>
      </c>
      <c r="S55" s="10">
        <f>NRGSUP!S55-TI_E!S55+TO!S55-NRG_E!S55-DL!S55</f>
        <v>0</v>
      </c>
      <c r="T55" s="10">
        <f>NRGSUP!T55-TI_E!T55+TO!T55-NRG_E!T55-DL!T55</f>
        <v>1.1368683772161603E-13</v>
      </c>
      <c r="U55" s="10">
        <f>NRGSUP!U55-TI_E!U55+TO!U55-NRG_E!U55-DL!U55</f>
        <v>1.1368683772161603E-13</v>
      </c>
      <c r="V55" s="10">
        <f>NRGSUP!V55-TI_E!V55+TO!V55-NRG_E!V55-DL!V55</f>
        <v>1.1368683772161603E-13</v>
      </c>
      <c r="W55" s="10">
        <f>NRGSUP!W55-TI_E!W55+TO!W55-NRG_E!W55-DL!W55</f>
        <v>1.1368683772161603E-13</v>
      </c>
      <c r="X55" s="10">
        <f>NRGSUP!X55-TI_E!X55+TO!X55-NRG_E!X55-DL!X55</f>
        <v>-1.1368683772161603E-13</v>
      </c>
    </row>
    <row r="56" spans="1:24" ht="11.25" customHeight="1" x14ac:dyDescent="0.2">
      <c r="A56" s="42" t="s">
        <v>99</v>
      </c>
      <c r="B56" s="9" t="s">
        <v>100</v>
      </c>
      <c r="C56" s="10">
        <f>NRGSUP!C56-TI_E!C56+TO!C56-NRG_E!C56-DL!C56</f>
        <v>0</v>
      </c>
      <c r="D56" s="10">
        <f>NRGSUP!D56-TI_E!D56+TO!D56-NRG_E!D56-DL!D56</f>
        <v>0</v>
      </c>
      <c r="E56" s="10">
        <f>NRGSUP!E56-TI_E!E56+TO!E56-NRG_E!E56-DL!E56</f>
        <v>0</v>
      </c>
      <c r="F56" s="10">
        <f>NRGSUP!F56-TI_E!F56+TO!F56-NRG_E!F56-DL!F56</f>
        <v>0</v>
      </c>
      <c r="G56" s="10">
        <f>NRGSUP!G56-TI_E!G56+TO!G56-NRG_E!G56-DL!G56</f>
        <v>0</v>
      </c>
      <c r="H56" s="10">
        <f>NRGSUP!H56-TI_E!H56+TO!H56-NRG_E!H56-DL!H56</f>
        <v>0</v>
      </c>
      <c r="I56" s="10">
        <f>NRGSUP!I56-TI_E!I56+TO!I56-NRG_E!I56-DL!I56</f>
        <v>0</v>
      </c>
      <c r="J56" s="10">
        <f>NRGSUP!J56-TI_E!J56+TO!J56-NRG_E!J56-DL!J56</f>
        <v>0</v>
      </c>
      <c r="K56" s="10">
        <f>NRGSUP!K56-TI_E!K56+TO!K56-NRG_E!K56-DL!K56</f>
        <v>0</v>
      </c>
      <c r="L56" s="10">
        <f>NRGSUP!L56-TI_E!L56+TO!L56-NRG_E!L56-DL!L56</f>
        <v>0</v>
      </c>
      <c r="M56" s="10">
        <f>NRGSUP!M56-TI_E!M56+TO!M56-NRG_E!M56-DL!M56</f>
        <v>0</v>
      </c>
      <c r="N56" s="10">
        <f>NRGSUP!N56-TI_E!N56+TO!N56-NRG_E!N56-DL!N56</f>
        <v>-1.3877787807814457E-17</v>
      </c>
      <c r="O56" s="10">
        <f>NRGSUP!O56-TI_E!O56+TO!O56-NRG_E!O56-DL!O56</f>
        <v>0</v>
      </c>
      <c r="P56" s="10">
        <f>NRGSUP!P56-TI_E!P56+TO!P56-NRG_E!P56-DL!P56</f>
        <v>0</v>
      </c>
      <c r="Q56" s="10">
        <f>NRGSUP!Q56-TI_E!Q56+TO!Q56-NRG_E!Q56-DL!Q56</f>
        <v>2.8421709430404007E-14</v>
      </c>
      <c r="R56" s="10">
        <f>NRGSUP!R56-TI_E!R56+TO!R56-NRG_E!R56-DL!R56</f>
        <v>0</v>
      </c>
      <c r="S56" s="10">
        <f>NRGSUP!S56-TI_E!S56+TO!S56-NRG_E!S56-DL!S56</f>
        <v>-2.8421709430404007E-14</v>
      </c>
      <c r="T56" s="10">
        <f>NRGSUP!T56-TI_E!T56+TO!T56-NRG_E!T56-DL!T56</f>
        <v>0</v>
      </c>
      <c r="U56" s="10">
        <f>NRGSUP!U56-TI_E!U56+TO!U56-NRG_E!U56-DL!U56</f>
        <v>0</v>
      </c>
      <c r="V56" s="10">
        <f>NRGSUP!V56-TI_E!V56+TO!V56-NRG_E!V56-DL!V56</f>
        <v>-2.8421709430404007E-14</v>
      </c>
      <c r="W56" s="10">
        <f>NRGSUP!W56-TI_E!W56+TO!W56-NRG_E!W56-DL!W56</f>
        <v>2.8421709430404007E-14</v>
      </c>
      <c r="X56" s="10">
        <f>NRGSUP!X56-TI_E!X56+TO!X56-NRG_E!X56-DL!X56</f>
        <v>-5.6843418860808015E-14</v>
      </c>
    </row>
    <row r="57" spans="1:24" ht="11.25" customHeight="1" x14ac:dyDescent="0.2">
      <c r="A57" s="42" t="s">
        <v>101</v>
      </c>
      <c r="B57" s="9" t="s">
        <v>102</v>
      </c>
      <c r="C57" s="10">
        <f>NRGSUP!C57-TI_E!C57+TO!C57-NRG_E!C57-DL!C57</f>
        <v>0</v>
      </c>
      <c r="D57" s="10">
        <f>NRGSUP!D57-TI_E!D57+TO!D57-NRG_E!D57-DL!D57</f>
        <v>0</v>
      </c>
      <c r="E57" s="10">
        <f>NRGSUP!E57-TI_E!E57+TO!E57-NRG_E!E57-DL!E57</f>
        <v>0</v>
      </c>
      <c r="F57" s="10">
        <f>NRGSUP!F57-TI_E!F57+TO!F57-NRG_E!F57-DL!F57</f>
        <v>0</v>
      </c>
      <c r="G57" s="10">
        <f>NRGSUP!G57-TI_E!G57+TO!G57-NRG_E!G57-DL!G57</f>
        <v>0</v>
      </c>
      <c r="H57" s="10">
        <f>NRGSUP!H57-TI_E!H57+TO!H57-NRG_E!H57-DL!H57</f>
        <v>0</v>
      </c>
      <c r="I57" s="10">
        <f>NRGSUP!I57-TI_E!I57+TO!I57-NRG_E!I57-DL!I57</f>
        <v>0</v>
      </c>
      <c r="J57" s="10">
        <f>NRGSUP!J57-TI_E!J57+TO!J57-NRG_E!J57-DL!J57</f>
        <v>2.3903697334479789E-2</v>
      </c>
      <c r="K57" s="10">
        <f>NRGSUP!K57-TI_E!K57+TO!K57-NRG_E!K57-DL!K57</f>
        <v>2.3903697334479789E-2</v>
      </c>
      <c r="L57" s="10">
        <f>NRGSUP!L57-TI_E!L57+TO!L57-NRG_E!L57-DL!L57</f>
        <v>7.1625107480653469E-2</v>
      </c>
      <c r="M57" s="10">
        <f>NRGSUP!M57-TI_E!M57+TO!M57-NRG_E!M57-DL!M57</f>
        <v>9.5528804815133275E-2</v>
      </c>
      <c r="N57" s="10">
        <f>NRGSUP!N57-TI_E!N57+TO!N57-NRG_E!N57-DL!N57</f>
        <v>4.7807394668959592E-2</v>
      </c>
      <c r="O57" s="10">
        <f>NRGSUP!O57-TI_E!O57+TO!O57-NRG_E!O57-DL!O57</f>
        <v>9.5528804815133275E-2</v>
      </c>
      <c r="P57" s="10">
        <f>NRGSUP!P57-TI_E!P57+TO!P57-NRG_E!P57-DL!P57</f>
        <v>0.2149613069647463</v>
      </c>
      <c r="Q57" s="10">
        <f>NRGSUP!Q57-TI_E!Q57+TO!Q57-NRG_E!Q57-DL!Q57</f>
        <v>0.5493551160791057</v>
      </c>
      <c r="R57" s="10">
        <f>NRGSUP!R57-TI_E!R57+TO!R57-NRG_E!R57-DL!R57</f>
        <v>0.50154772141014614</v>
      </c>
      <c r="S57" s="10">
        <f>NRGSUP!S57-TI_E!S57+TO!S57-NRG_E!S57-DL!S57</f>
        <v>0.52545141874462586</v>
      </c>
      <c r="T57" s="10">
        <f>NRGSUP!T57-TI_E!T57+TO!T57-NRG_E!T57-DL!T57</f>
        <v>0.73688736027515045</v>
      </c>
      <c r="U57" s="10">
        <f>NRGSUP!U57-TI_E!U57+TO!U57-NRG_E!U57-DL!U57</f>
        <v>0.73061049011177981</v>
      </c>
      <c r="V57" s="10">
        <f>NRGSUP!V57-TI_E!V57+TO!V57-NRG_E!V57-DL!V57</f>
        <v>0.72364574376612212</v>
      </c>
      <c r="W57" s="10">
        <f>NRGSUP!W57-TI_E!W57+TO!W57-NRG_E!W57-DL!W57</f>
        <v>0.77472055030094578</v>
      </c>
      <c r="X57" s="10">
        <f>NRGSUP!X57-TI_E!X57+TO!X57-NRG_E!X57-DL!X57</f>
        <v>1.176354256233878</v>
      </c>
    </row>
    <row r="58" spans="1:24" ht="11.25" customHeight="1" x14ac:dyDescent="0.2">
      <c r="A58" s="42" t="s">
        <v>103</v>
      </c>
      <c r="B58" s="9" t="s">
        <v>104</v>
      </c>
      <c r="C58" s="10">
        <f>NRGSUP!C58-TI_E!C58+TO!C58-NRG_E!C58-DL!C58</f>
        <v>6.7116079105760953</v>
      </c>
      <c r="D58" s="10">
        <f>NRGSUP!D58-TI_E!D58+TO!D58-NRG_E!D58-DL!D58</f>
        <v>5.469561478933791</v>
      </c>
      <c r="E58" s="10">
        <f>NRGSUP!E58-TI_E!E58+TO!E58-NRG_E!E58-DL!E58</f>
        <v>15.405674978503864</v>
      </c>
      <c r="F58" s="10">
        <f>NRGSUP!F58-TI_E!F58+TO!F58-NRG_E!F58-DL!F58</f>
        <v>17.770077386070504</v>
      </c>
      <c r="G58" s="10">
        <f>NRGSUP!G58-TI_E!G58+TO!G58-NRG_E!G58-DL!G58</f>
        <v>12.372226999140159</v>
      </c>
      <c r="H58" s="10">
        <f>NRGSUP!H58-TI_E!H58+TO!H58-NRG_E!H58-DL!H58</f>
        <v>17.125279449699057</v>
      </c>
      <c r="I58" s="10">
        <f>NRGSUP!I58-TI_E!I58+TO!I58-NRG_E!I58-DL!I58</f>
        <v>13.44703353396388</v>
      </c>
      <c r="J58" s="10">
        <f>NRGSUP!J58-TI_E!J58+TO!J58-NRG_E!J58-DL!J58</f>
        <v>14.760705073086847</v>
      </c>
      <c r="K58" s="10">
        <f>NRGSUP!K58-TI_E!K58+TO!K58-NRG_E!K58-DL!K58</f>
        <v>23.191917454858121</v>
      </c>
      <c r="L58" s="10">
        <f>NRGSUP!L58-TI_E!L58+TO!L58-NRG_E!L58-DL!L58</f>
        <v>22.953052450558893</v>
      </c>
      <c r="M58" s="10">
        <f>NRGSUP!M58-TI_E!M58+TO!M58-NRG_E!M58-DL!M58</f>
        <v>21.878245915735167</v>
      </c>
      <c r="N58" s="10">
        <f>NRGSUP!N58-TI_E!N58+TO!N58-NRG_E!N58-DL!N58</f>
        <v>22.045399828030948</v>
      </c>
      <c r="O58" s="10">
        <f>NRGSUP!O58-TI_E!O58+TO!O58-NRG_E!O58-DL!O58</f>
        <v>21.543938091143588</v>
      </c>
      <c r="P58" s="10">
        <f>NRGSUP!P58-TI_E!P58+TO!P58-NRG_E!P58-DL!P58</f>
        <v>25.054944110060191</v>
      </c>
      <c r="Q58" s="10">
        <f>NRGSUP!Q58-TI_E!Q58+TO!Q58-NRG_E!Q58-DL!Q58</f>
        <v>19.943594153052445</v>
      </c>
      <c r="R58" s="10">
        <f>NRGSUP!R58-TI_E!R58+TO!R58-NRG_E!R58-DL!R58</f>
        <v>19.680911435941532</v>
      </c>
      <c r="S58" s="10">
        <f>NRGSUP!S58-TI_E!S58+TO!S58-NRG_E!S58-DL!S58</f>
        <v>25.580481513327605</v>
      </c>
      <c r="T58" s="10">
        <f>NRGSUP!T58-TI_E!T58+TO!T58-NRG_E!T58-DL!T58</f>
        <v>26.220034393809108</v>
      </c>
      <c r="U58" s="10">
        <f>NRGSUP!U58-TI_E!U58+TO!U58-NRG_E!U58-DL!U58</f>
        <v>25.460705073086842</v>
      </c>
      <c r="V58" s="10">
        <f>NRGSUP!V58-TI_E!V58+TO!V58-NRG_E!V58-DL!V58</f>
        <v>24.954084264832332</v>
      </c>
      <c r="W58" s="10">
        <f>NRGSUP!W58-TI_E!W58+TO!W58-NRG_E!W58-DL!W58</f>
        <v>5.8469475494411007</v>
      </c>
      <c r="X58" s="10">
        <f>NRGSUP!X58-TI_E!X58+TO!X58-NRG_E!X58-DL!X58</f>
        <v>9.0227858985382703</v>
      </c>
    </row>
    <row r="59" spans="1:24" ht="11.25" customHeight="1" x14ac:dyDescent="0.2">
      <c r="A59" s="42" t="s">
        <v>105</v>
      </c>
      <c r="B59" s="9" t="s">
        <v>106</v>
      </c>
      <c r="C59" s="10">
        <f>NRGSUP!C59-TI_E!C59+TO!C59-NRG_E!C59-DL!C59</f>
        <v>2734.9288048151334</v>
      </c>
      <c r="D59" s="10">
        <f>NRGSUP!D59-TI_E!D59+TO!D59-NRG_E!D59-DL!D59</f>
        <v>2117.84660361135</v>
      </c>
      <c r="E59" s="10">
        <f>NRGSUP!E59-TI_E!E59+TO!E59-NRG_E!E59-DL!E59</f>
        <v>2260.0315563198628</v>
      </c>
      <c r="F59" s="10">
        <f>NRGSUP!F59-TI_E!F59+TO!F59-NRG_E!F59-DL!F59</f>
        <v>2821.6538263112643</v>
      </c>
      <c r="G59" s="10">
        <f>NRGSUP!G59-TI_E!G59+TO!G59-NRG_E!G59-DL!G59</f>
        <v>3063.8673258813419</v>
      </c>
      <c r="H59" s="10">
        <f>NRGSUP!H59-TI_E!H59+TO!H59-NRG_E!H59-DL!H59</f>
        <v>3158.9519346517623</v>
      </c>
      <c r="I59" s="10">
        <f>NRGSUP!I59-TI_E!I59+TO!I59-NRG_E!I59-DL!I59</f>
        <v>3095.1322441960442</v>
      </c>
      <c r="J59" s="10">
        <f>NRGSUP!J59-TI_E!J59+TO!J59-NRG_E!J59-DL!J59</f>
        <v>3245.2230438521069</v>
      </c>
      <c r="K59" s="10">
        <f>NRGSUP!K59-TI_E!K59+TO!K59-NRG_E!K59-DL!K59</f>
        <v>3677.5819432502144</v>
      </c>
      <c r="L59" s="10">
        <f>NRGSUP!L59-TI_E!L59+TO!L59-NRG_E!L59-DL!L59</f>
        <v>3708.6558039552883</v>
      </c>
      <c r="M59" s="10">
        <f>NRGSUP!M59-TI_E!M59+TO!M59-NRG_E!M59-DL!M59</f>
        <v>3919.580567497851</v>
      </c>
      <c r="N59" s="10">
        <f>NRGSUP!N59-TI_E!N59+TO!N59-NRG_E!N59-DL!N59</f>
        <v>3357.7911435941523</v>
      </c>
      <c r="O59" s="10">
        <f>NRGSUP!O59-TI_E!O59+TO!O59-NRG_E!O59-DL!O59</f>
        <v>3565.3721410146177</v>
      </c>
      <c r="P59" s="10">
        <f>NRGSUP!P59-TI_E!P59+TO!P59-NRG_E!P59-DL!P59</f>
        <v>3498.8058469475495</v>
      </c>
      <c r="Q59" s="10">
        <f>NRGSUP!Q59-TI_E!Q59+TO!Q59-NRG_E!Q59-DL!Q59</f>
        <v>3442.4619088564059</v>
      </c>
      <c r="R59" s="10">
        <f>NRGSUP!R59-TI_E!R59+TO!R59-NRG_E!R59-DL!R59</f>
        <v>3325.1411006018916</v>
      </c>
      <c r="S59" s="10">
        <f>NRGSUP!S59-TI_E!S59+TO!S59-NRG_E!S59-DL!S59</f>
        <v>3412.6541702493555</v>
      </c>
      <c r="T59" s="10">
        <f>NRGSUP!T59-TI_E!T59+TO!T59-NRG_E!T59-DL!T59</f>
        <v>3446.2518486672388</v>
      </c>
      <c r="U59" s="10">
        <f>NRGSUP!U59-TI_E!U59+TO!U59-NRG_E!U59-DL!U59</f>
        <v>3291.322871883061</v>
      </c>
      <c r="V59" s="10">
        <f>NRGSUP!V59-TI_E!V59+TO!V59-NRG_E!V59-DL!V59</f>
        <v>3272.8845227858983</v>
      </c>
      <c r="W59" s="10">
        <f>NRGSUP!W59-TI_E!W59+TO!W59-NRG_E!W59-DL!W59</f>
        <v>3207.3757523645745</v>
      </c>
      <c r="X59" s="10">
        <f>NRGSUP!X59-TI_E!X59+TO!X59-NRG_E!X59-DL!X59</f>
        <v>3408.1460017196905</v>
      </c>
    </row>
    <row r="60" spans="1:24" ht="11.25" customHeight="1" x14ac:dyDescent="0.2">
      <c r="A60" s="42" t="s">
        <v>107</v>
      </c>
      <c r="B60" s="9" t="s">
        <v>108</v>
      </c>
      <c r="C60" s="10">
        <f>NRGSUP!C60-TI_E!C60+TO!C60-NRG_E!C60-DL!C60</f>
        <v>0</v>
      </c>
      <c r="D60" s="10">
        <f>NRGSUP!D60-TI_E!D60+TO!D60-NRG_E!D60-DL!D60</f>
        <v>0</v>
      </c>
      <c r="E60" s="10">
        <f>NRGSUP!E60-TI_E!E60+TO!E60-NRG_E!E60-DL!E60</f>
        <v>0</v>
      </c>
      <c r="F60" s="10">
        <f>NRGSUP!F60-TI_E!F60+TO!F60-NRG_E!F60-DL!F60</f>
        <v>0</v>
      </c>
      <c r="G60" s="10">
        <f>NRGSUP!G60-TI_E!G60+TO!G60-NRG_E!G60-DL!G60</f>
        <v>0</v>
      </c>
      <c r="H60" s="10">
        <f>NRGSUP!H60-TI_E!H60+TO!H60-NRG_E!H60-DL!H60</f>
        <v>0</v>
      </c>
      <c r="I60" s="10">
        <f>NRGSUP!I60-TI_E!I60+TO!I60-NRG_E!I60-DL!I60</f>
        <v>0</v>
      </c>
      <c r="J60" s="10">
        <f>NRGSUP!J60-TI_E!J60+TO!J60-NRG_E!J60-DL!J60</f>
        <v>0</v>
      </c>
      <c r="K60" s="10">
        <f>NRGSUP!K60-TI_E!K60+TO!K60-NRG_E!K60-DL!K60</f>
        <v>0</v>
      </c>
      <c r="L60" s="10">
        <f>NRGSUP!L60-TI_E!L60+TO!L60-NRG_E!L60-DL!L60</f>
        <v>0</v>
      </c>
      <c r="M60" s="10">
        <f>NRGSUP!M60-TI_E!M60+TO!M60-NRG_E!M60-DL!M60</f>
        <v>0</v>
      </c>
      <c r="N60" s="10">
        <f>NRGSUP!N60-TI_E!N60+TO!N60-NRG_E!N60-DL!N60</f>
        <v>0</v>
      </c>
      <c r="O60" s="10">
        <f>NRGSUP!O60-TI_E!O60+TO!O60-NRG_E!O60-DL!O60</f>
        <v>0</v>
      </c>
      <c r="P60" s="10">
        <f>NRGSUP!P60-TI_E!P60+TO!P60-NRG_E!P60-DL!P60</f>
        <v>0</v>
      </c>
      <c r="Q60" s="10">
        <f>NRGSUP!Q60-TI_E!Q60+TO!Q60-NRG_E!Q60-DL!Q60</f>
        <v>0</v>
      </c>
      <c r="R60" s="10">
        <f>NRGSUP!R60-TI_E!R60+TO!R60-NRG_E!R60-DL!R60</f>
        <v>0</v>
      </c>
      <c r="S60" s="10">
        <f>NRGSUP!S60-TI_E!S60+TO!S60-NRG_E!S60-DL!S60</f>
        <v>0</v>
      </c>
      <c r="T60" s="10">
        <f>NRGSUP!T60-TI_E!T60+TO!T60-NRG_E!T60-DL!T60</f>
        <v>0</v>
      </c>
      <c r="U60" s="10">
        <f>NRGSUP!U60-TI_E!U60+TO!U60-NRG_E!U60-DL!U60</f>
        <v>0</v>
      </c>
      <c r="V60" s="10">
        <f>NRGSUP!V60-TI_E!V60+TO!V60-NRG_E!V60-DL!V60</f>
        <v>0</v>
      </c>
      <c r="W60" s="10">
        <f>NRGSUP!W60-TI_E!W60+TO!W60-NRG_E!W60-DL!W60</f>
        <v>0</v>
      </c>
      <c r="X60" s="10">
        <f>NRGSUP!X60-TI_E!X60+TO!X60-NRG_E!X60-DL!X60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NRGSUP!C61-TI_E!C61+TO!C61-NRG_E!C61-DL!C61</f>
        <v>0</v>
      </c>
      <c r="D61" s="10">
        <f>NRGSUP!D61-TI_E!D61+TO!D61-NRG_E!D61-DL!D61</f>
        <v>0</v>
      </c>
      <c r="E61" s="10">
        <f>NRGSUP!E61-TI_E!E61+TO!E61-NRG_E!E61-DL!E61</f>
        <v>0</v>
      </c>
      <c r="F61" s="10">
        <f>NRGSUP!F61-TI_E!F61+TO!F61-NRG_E!F61-DL!F61</f>
        <v>0</v>
      </c>
      <c r="G61" s="10">
        <f>NRGSUP!G61-TI_E!G61+TO!G61-NRG_E!G61-DL!G61</f>
        <v>0</v>
      </c>
      <c r="H61" s="10">
        <f>NRGSUP!H61-TI_E!H61+TO!H61-NRG_E!H61-DL!H61</f>
        <v>0</v>
      </c>
      <c r="I61" s="10">
        <f>NRGSUP!I61-TI_E!I61+TO!I61-NRG_E!I61-DL!I61</f>
        <v>0</v>
      </c>
      <c r="J61" s="10">
        <f>NRGSUP!J61-TI_E!J61+TO!J61-NRG_E!J61-DL!J61</f>
        <v>0.69260533104041255</v>
      </c>
      <c r="K61" s="10">
        <f>NRGSUP!K61-TI_E!K61+TO!K61-NRG_E!K61-DL!K61</f>
        <v>-4.7721410146173704E-2</v>
      </c>
      <c r="L61" s="10">
        <f>NRGSUP!L61-TI_E!L61+TO!L61-NRG_E!L61-DL!L61</f>
        <v>0.4060189165950131</v>
      </c>
      <c r="M61" s="10">
        <f>NRGSUP!M61-TI_E!M61+TO!M61-NRG_E!M61-DL!M61</f>
        <v>2.4122957867583832</v>
      </c>
      <c r="N61" s="10">
        <f>NRGSUP!N61-TI_E!N61+TO!N61-NRG_E!N61-DL!N61</f>
        <v>9.721066208082549</v>
      </c>
      <c r="O61" s="10">
        <f>NRGSUP!O61-TI_E!O61+TO!O61-NRG_E!O61-DL!O61</f>
        <v>4.9441100601891659</v>
      </c>
      <c r="P61" s="10">
        <f>NRGSUP!P61-TI_E!P61+TO!P61-NRG_E!P61-DL!P61</f>
        <v>9.1478073946689609</v>
      </c>
      <c r="Q61" s="10">
        <f>NRGSUP!Q61-TI_E!Q61+TO!Q61-NRG_E!Q61-DL!Q61</f>
        <v>4.7052450558899386</v>
      </c>
      <c r="R61" s="10">
        <f>NRGSUP!R61-TI_E!R61+TO!R61-NRG_E!R61-DL!R61</f>
        <v>3.5110920034393849</v>
      </c>
      <c r="S61" s="10">
        <f>NRGSUP!S61-TI_E!S61+TO!S61-NRG_E!S61-DL!S61</f>
        <v>5.6607050730868469</v>
      </c>
      <c r="T61" s="10">
        <f>NRGSUP!T61-TI_E!T61+TO!T61-NRG_E!T61-DL!T61</f>
        <v>5.110834049871027</v>
      </c>
      <c r="U61" s="10">
        <f>NRGSUP!U61-TI_E!U61+TO!U61-NRG_E!U61-DL!U61</f>
        <v>6.7991401547721395</v>
      </c>
      <c r="V61" s="10">
        <f>NRGSUP!V61-TI_E!V61+TO!V61-NRG_E!V61-DL!V61</f>
        <v>6.9703353396388614</v>
      </c>
      <c r="W61" s="10">
        <f>NRGSUP!W61-TI_E!W61+TO!W61-NRG_E!W61-DL!W61</f>
        <v>4.4597592433361939</v>
      </c>
      <c r="X61" s="10">
        <f>NRGSUP!X61-TI_E!X61+TO!X61-NRG_E!X61-DL!X61</f>
        <v>2.6423043852106609</v>
      </c>
    </row>
    <row r="62" spans="1:24" ht="11.25" customHeight="1" x14ac:dyDescent="0.2">
      <c r="A62" s="42" t="s">
        <v>111</v>
      </c>
      <c r="B62" s="9" t="s">
        <v>112</v>
      </c>
      <c r="C62" s="10">
        <f>NRGSUP!C62-TI_E!C62+TO!C62-NRG_E!C62-DL!C62</f>
        <v>0</v>
      </c>
      <c r="D62" s="10">
        <f>NRGSUP!D62-TI_E!D62+TO!D62-NRG_E!D62-DL!D62</f>
        <v>0</v>
      </c>
      <c r="E62" s="10">
        <f>NRGSUP!E62-TI_E!E62+TO!E62-NRG_E!E62-DL!E62</f>
        <v>0</v>
      </c>
      <c r="F62" s="10">
        <f>NRGSUP!F62-TI_E!F62+TO!F62-NRG_E!F62-DL!F62</f>
        <v>0</v>
      </c>
      <c r="G62" s="10">
        <f>NRGSUP!G62-TI_E!G62+TO!G62-NRG_E!G62-DL!G62</f>
        <v>0</v>
      </c>
      <c r="H62" s="10">
        <f>NRGSUP!H62-TI_E!H62+TO!H62-NRG_E!H62-DL!H62</f>
        <v>0</v>
      </c>
      <c r="I62" s="10">
        <f>NRGSUP!I62-TI_E!I62+TO!I62-NRG_E!I62-DL!I62</f>
        <v>0</v>
      </c>
      <c r="J62" s="10">
        <f>NRGSUP!J62-TI_E!J62+TO!J62-NRG_E!J62-DL!J62</f>
        <v>0</v>
      </c>
      <c r="K62" s="10">
        <f>NRGSUP!K62-TI_E!K62+TO!K62-NRG_E!K62-DL!K62</f>
        <v>0</v>
      </c>
      <c r="L62" s="10">
        <f>NRGSUP!L62-TI_E!L62+TO!L62-NRG_E!L62-DL!L62</f>
        <v>0</v>
      </c>
      <c r="M62" s="10">
        <f>NRGSUP!M62-TI_E!M62+TO!M62-NRG_E!M62-DL!M62</f>
        <v>0</v>
      </c>
      <c r="N62" s="10">
        <f>NRGSUP!N62-TI_E!N62+TO!N62-NRG_E!N62-DL!N62</f>
        <v>0</v>
      </c>
      <c r="O62" s="10">
        <f>NRGSUP!O62-TI_E!O62+TO!O62-NRG_E!O62-DL!O62</f>
        <v>2.3903697334479789E-2</v>
      </c>
      <c r="P62" s="10">
        <f>NRGSUP!P62-TI_E!P62+TO!P62-NRG_E!P62-DL!P62</f>
        <v>0.16715391229578669</v>
      </c>
      <c r="Q62" s="10">
        <f>NRGSUP!Q62-TI_E!Q62+TO!Q62-NRG_E!Q62-DL!Q62</f>
        <v>0.9553740326741188</v>
      </c>
      <c r="R62" s="10">
        <f>NRGSUP!R62-TI_E!R62+TO!R62-NRG_E!R62-DL!R62</f>
        <v>0.9792777300085983</v>
      </c>
      <c r="S62" s="10">
        <f>NRGSUP!S62-TI_E!S62+TO!S62-NRG_E!S62-DL!S62</f>
        <v>1.6718830610490112</v>
      </c>
      <c r="T62" s="10">
        <f>NRGSUP!T62-TI_E!T62+TO!T62-NRG_E!T62-DL!T62</f>
        <v>2.0101461736887356</v>
      </c>
      <c r="U62" s="10">
        <f>NRGSUP!U62-TI_E!U62+TO!U62-NRG_E!U62-DL!U62</f>
        <v>2.0208082545141877</v>
      </c>
      <c r="V62" s="10">
        <f>NRGSUP!V62-TI_E!V62+TO!V62-NRG_E!V62-DL!V62</f>
        <v>2.0343938091143592</v>
      </c>
      <c r="W62" s="10">
        <f>NRGSUP!W62-TI_E!W62+TO!W62-NRG_E!W62-DL!W62</f>
        <v>2.035081685296646</v>
      </c>
      <c r="X62" s="10">
        <f>NRGSUP!X62-TI_E!X62+TO!X62-NRG_E!X62-DL!X62</f>
        <v>2.0945829750644882</v>
      </c>
    </row>
    <row r="63" spans="1:24" ht="11.25" customHeight="1" x14ac:dyDescent="0.2">
      <c r="A63" s="42" t="s">
        <v>113</v>
      </c>
      <c r="B63" s="9" t="s">
        <v>114</v>
      </c>
      <c r="C63" s="10">
        <f>NRGSUP!C63-TI_E!C63+TO!C63-NRG_E!C63-DL!C63</f>
        <v>0</v>
      </c>
      <c r="D63" s="10">
        <f>NRGSUP!D63-TI_E!D63+TO!D63-NRG_E!D63-DL!D63</f>
        <v>0</v>
      </c>
      <c r="E63" s="10">
        <f>NRGSUP!E63-TI_E!E63+TO!E63-NRG_E!E63-DL!E63</f>
        <v>0</v>
      </c>
      <c r="F63" s="10">
        <f>NRGSUP!F63-TI_E!F63+TO!F63-NRG_E!F63-DL!F63</f>
        <v>0</v>
      </c>
      <c r="G63" s="10">
        <f>NRGSUP!G63-TI_E!G63+TO!G63-NRG_E!G63-DL!G63</f>
        <v>0</v>
      </c>
      <c r="H63" s="10">
        <f>NRGSUP!H63-TI_E!H63+TO!H63-NRG_E!H63-DL!H63</f>
        <v>0</v>
      </c>
      <c r="I63" s="10">
        <f>NRGSUP!I63-TI_E!I63+TO!I63-NRG_E!I63-DL!I63</f>
        <v>0</v>
      </c>
      <c r="J63" s="10">
        <f>NRGSUP!J63-TI_E!J63+TO!J63-NRG_E!J63-DL!J63</f>
        <v>0</v>
      </c>
      <c r="K63" s="10">
        <f>NRGSUP!K63-TI_E!K63+TO!K63-NRG_E!K63-DL!K63</f>
        <v>0</v>
      </c>
      <c r="L63" s="10">
        <f>NRGSUP!L63-TI_E!L63+TO!L63-NRG_E!L63-DL!L63</f>
        <v>8.8817841970012523E-16</v>
      </c>
      <c r="M63" s="10">
        <f>NRGSUP!M63-TI_E!M63+TO!M63-NRG_E!M63-DL!M63</f>
        <v>8.5984522783633111E-5</v>
      </c>
      <c r="N63" s="10">
        <f>NRGSUP!N63-TI_E!N63+TO!N63-NRG_E!N63-DL!N63</f>
        <v>0</v>
      </c>
      <c r="O63" s="10">
        <f>NRGSUP!O63-TI_E!O63+TO!O63-NRG_E!O63-DL!O63</f>
        <v>0</v>
      </c>
      <c r="P63" s="10">
        <f>NRGSUP!P63-TI_E!P63+TO!P63-NRG_E!P63-DL!P63</f>
        <v>-8.5984522769422256E-5</v>
      </c>
      <c r="Q63" s="10">
        <f>NRGSUP!Q63-TI_E!Q63+TO!Q63-NRG_E!Q63-DL!Q63</f>
        <v>-8.5984522769422256E-5</v>
      </c>
      <c r="R63" s="10">
        <f>NRGSUP!R63-TI_E!R63+TO!R63-NRG_E!R63-DL!R63</f>
        <v>0</v>
      </c>
      <c r="S63" s="10">
        <f>NRGSUP!S63-TI_E!S63+TO!S63-NRG_E!S63-DL!S63</f>
        <v>8.5984522797843965E-5</v>
      </c>
      <c r="T63" s="10">
        <f>NRGSUP!T63-TI_E!T63+TO!T63-NRG_E!T63-DL!T63</f>
        <v>-8.5984522797843965E-5</v>
      </c>
      <c r="U63" s="10">
        <f>NRGSUP!U63-TI_E!U63+TO!U63-NRG_E!U63-DL!U63</f>
        <v>0</v>
      </c>
      <c r="V63" s="10">
        <f>NRGSUP!V63-TI_E!V63+TO!V63-NRG_E!V63-DL!V63</f>
        <v>1.4210854715202004E-14</v>
      </c>
      <c r="W63" s="10">
        <f>NRGSUP!W63-TI_E!W63+TO!W63-NRG_E!W63-DL!W63</f>
        <v>-1.4210854715202004E-14</v>
      </c>
      <c r="X63" s="10">
        <f>NRGSUP!X63-TI_E!X63+TO!X63-NRG_E!X63-DL!X63</f>
        <v>2.8421709430404007E-14</v>
      </c>
    </row>
    <row r="64" spans="1:24" ht="11.25" customHeight="1" x14ac:dyDescent="0.2">
      <c r="A64" s="42" t="s">
        <v>115</v>
      </c>
      <c r="B64" s="9" t="s">
        <v>116</v>
      </c>
      <c r="C64" s="10">
        <f>NRGSUP!C64-TI_E!C64+TO!C64-NRG_E!C64-DL!C64</f>
        <v>0</v>
      </c>
      <c r="D64" s="10">
        <f>NRGSUP!D64-TI_E!D64+TO!D64-NRG_E!D64-DL!D64</f>
        <v>0</v>
      </c>
      <c r="E64" s="10">
        <f>NRGSUP!E64-TI_E!E64+TO!E64-NRG_E!E64-DL!E64</f>
        <v>0</v>
      </c>
      <c r="F64" s="10">
        <f>NRGSUP!F64-TI_E!F64+TO!F64-NRG_E!F64-DL!F64</f>
        <v>0</v>
      </c>
      <c r="G64" s="10">
        <f>NRGSUP!G64-TI_E!G64+TO!G64-NRG_E!G64-DL!G64</f>
        <v>0</v>
      </c>
      <c r="H64" s="10">
        <f>NRGSUP!H64-TI_E!H64+TO!H64-NRG_E!H64-DL!H64</f>
        <v>0</v>
      </c>
      <c r="I64" s="10">
        <f>NRGSUP!I64-TI_E!I64+TO!I64-NRG_E!I64-DL!I64</f>
        <v>0</v>
      </c>
      <c r="J64" s="10">
        <f>NRGSUP!J64-TI_E!J64+TO!J64-NRG_E!J64-DL!J64</f>
        <v>0</v>
      </c>
      <c r="K64" s="10">
        <f>NRGSUP!K64-TI_E!K64+TO!K64-NRG_E!K64-DL!K64</f>
        <v>0</v>
      </c>
      <c r="L64" s="10">
        <f>NRGSUP!L64-TI_E!L64+TO!L64-NRG_E!L64-DL!L64</f>
        <v>2.5795356835769558</v>
      </c>
      <c r="M64" s="10">
        <f>NRGSUP!M64-TI_E!M64+TO!M64-NRG_E!M64-DL!M64</f>
        <v>47.076526225279437</v>
      </c>
      <c r="N64" s="10">
        <f>NRGSUP!N64-TI_E!N64+TO!N64-NRG_E!N64-DL!N64</f>
        <v>47.721410146173689</v>
      </c>
      <c r="O64" s="10">
        <f>NRGSUP!O64-TI_E!O64+TO!O64-NRG_E!O64-DL!O64</f>
        <v>59.329320722269991</v>
      </c>
      <c r="P64" s="10">
        <f>NRGSUP!P64-TI_E!P64+TO!P64-NRG_E!P64-DL!P64</f>
        <v>55.689337919174548</v>
      </c>
      <c r="Q64" s="10">
        <f>NRGSUP!Q64-TI_E!Q64+TO!Q64-NRG_E!Q64-DL!Q64</f>
        <v>41.606964746345653</v>
      </c>
      <c r="R64" s="10">
        <f>NRGSUP!R64-TI_E!R64+TO!R64-NRG_E!R64-DL!R64</f>
        <v>61.450300945829753</v>
      </c>
      <c r="S64" s="10">
        <f>NRGSUP!S64-TI_E!S64+TO!S64-NRG_E!S64-DL!S64</f>
        <v>81.293551160791054</v>
      </c>
      <c r="T64" s="10">
        <f>NRGSUP!T64-TI_E!T64+TO!T64-NRG_E!T64-DL!T64</f>
        <v>91.07317282889079</v>
      </c>
      <c r="U64" s="10">
        <f>NRGSUP!U64-TI_E!U64+TO!U64-NRG_E!U64-DL!U64</f>
        <v>90.436887360275136</v>
      </c>
      <c r="V64" s="10">
        <f>NRGSUP!V64-TI_E!V64+TO!V64-NRG_E!V64-DL!V64</f>
        <v>97.8128116938951</v>
      </c>
      <c r="W64" s="10">
        <f>NRGSUP!W64-TI_E!W64+TO!W64-NRG_E!W64-DL!W64</f>
        <v>91.629406706792778</v>
      </c>
      <c r="X64" s="10">
        <f>NRGSUP!X64-TI_E!X64+TO!X64-NRG_E!X64-DL!X64</f>
        <v>120.9411865864144</v>
      </c>
    </row>
    <row r="65" spans="1:24" ht="11.25" customHeight="1" x14ac:dyDescent="0.2">
      <c r="A65" s="42" t="s">
        <v>117</v>
      </c>
      <c r="B65" s="9" t="s">
        <v>118</v>
      </c>
      <c r="C65" s="10">
        <f>NRGSUP!C65-TI_E!C65+TO!C65-NRG_E!C65-DL!C65</f>
        <v>0</v>
      </c>
      <c r="D65" s="10">
        <f>NRGSUP!D65-TI_E!D65+TO!D65-NRG_E!D65-DL!D65</f>
        <v>0</v>
      </c>
      <c r="E65" s="10">
        <f>NRGSUP!E65-TI_E!E65+TO!E65-NRG_E!E65-DL!E65</f>
        <v>0</v>
      </c>
      <c r="F65" s="10">
        <f>NRGSUP!F65-TI_E!F65+TO!F65-NRG_E!F65-DL!F65</f>
        <v>0</v>
      </c>
      <c r="G65" s="10">
        <f>NRGSUP!G65-TI_E!G65+TO!G65-NRG_E!G65-DL!G65</f>
        <v>0</v>
      </c>
      <c r="H65" s="10">
        <f>NRGSUP!H65-TI_E!H65+TO!H65-NRG_E!H65-DL!H65</f>
        <v>0</v>
      </c>
      <c r="I65" s="10">
        <f>NRGSUP!I65-TI_E!I65+TO!I65-NRG_E!I65-DL!I65</f>
        <v>0</v>
      </c>
      <c r="J65" s="10">
        <f>NRGSUP!J65-TI_E!J65+TO!J65-NRG_E!J65-DL!J65</f>
        <v>42.40283748925193</v>
      </c>
      <c r="K65" s="10">
        <f>NRGSUP!K65-TI_E!K65+TO!K65-NRG_E!K65-DL!K65</f>
        <v>78.821496130696488</v>
      </c>
      <c r="L65" s="10">
        <f>NRGSUP!L65-TI_E!L65+TO!L65-NRG_E!L65-DL!L65</f>
        <v>126.42424763542562</v>
      </c>
      <c r="M65" s="10">
        <f>NRGSUP!M65-TI_E!M65+TO!M65-NRG_E!M65-DL!M65</f>
        <v>1.8446259673258965</v>
      </c>
      <c r="N65" s="10">
        <f>NRGSUP!N65-TI_E!N65+TO!N65-NRG_E!N65-DL!N65</f>
        <v>9.5233018056749756</v>
      </c>
      <c r="O65" s="10">
        <f>NRGSUP!O65-TI_E!O65+TO!O65-NRG_E!O65-DL!O65</f>
        <v>44.42347377472052</v>
      </c>
      <c r="P65" s="10">
        <f>NRGSUP!P65-TI_E!P65+TO!P65-NRG_E!P65-DL!P65</f>
        <v>51.067927773000832</v>
      </c>
      <c r="Q65" s="10">
        <f>NRGSUP!Q65-TI_E!Q65+TO!Q65-NRG_E!Q65-DL!Q65</f>
        <v>34.511263972484954</v>
      </c>
      <c r="R65" s="10">
        <f>NRGSUP!R65-TI_E!R65+TO!R65-NRG_E!R65-DL!R65</f>
        <v>45.222098022355951</v>
      </c>
      <c r="S65" s="10">
        <f>NRGSUP!S65-TI_E!S65+TO!S65-NRG_E!S65-DL!S65</f>
        <v>11.500945829750663</v>
      </c>
      <c r="T65" s="10">
        <f>NRGSUP!T65-TI_E!T65+TO!T65-NRG_E!T65-DL!T65</f>
        <v>24.132760103181454</v>
      </c>
      <c r="U65" s="10">
        <f>NRGSUP!U65-TI_E!U65+TO!U65-NRG_E!U65-DL!U65</f>
        <v>4.9493551160791469</v>
      </c>
      <c r="V65" s="10">
        <f>NRGSUP!V65-TI_E!V65+TO!V65-NRG_E!V65-DL!V65</f>
        <v>49.602837489251954</v>
      </c>
      <c r="W65" s="10">
        <f>NRGSUP!W65-TI_E!W65+TO!W65-NRG_E!W65-DL!W65</f>
        <v>52.584694754944223</v>
      </c>
      <c r="X65" s="10">
        <f>NRGSUP!X65-TI_E!X65+TO!X65-NRG_E!X65-DL!X65</f>
        <v>96.070421324161543</v>
      </c>
    </row>
    <row r="66" spans="1:24" ht="11.25" customHeight="1" x14ac:dyDescent="0.2">
      <c r="A66" s="42" t="s">
        <v>119</v>
      </c>
      <c r="B66" s="9" t="s">
        <v>120</v>
      </c>
      <c r="C66" s="10">
        <f>NRGSUP!C66-TI_E!C66+TO!C66-NRG_E!C66-DL!C66</f>
        <v>0</v>
      </c>
      <c r="D66" s="10">
        <f>NRGSUP!D66-TI_E!D66+TO!D66-NRG_E!D66-DL!D66</f>
        <v>0</v>
      </c>
      <c r="E66" s="10">
        <f>NRGSUP!E66-TI_E!E66+TO!E66-NRG_E!E66-DL!E66</f>
        <v>0</v>
      </c>
      <c r="F66" s="10">
        <f>NRGSUP!F66-TI_E!F66+TO!F66-NRG_E!F66-DL!F66</f>
        <v>0</v>
      </c>
      <c r="G66" s="10">
        <f>NRGSUP!G66-TI_E!G66+TO!G66-NRG_E!G66-DL!G66</f>
        <v>0</v>
      </c>
      <c r="H66" s="10">
        <f>NRGSUP!H66-TI_E!H66+TO!H66-NRG_E!H66-DL!H66</f>
        <v>0</v>
      </c>
      <c r="I66" s="10">
        <f>NRGSUP!I66-TI_E!I66+TO!I66-NRG_E!I66-DL!I66</f>
        <v>0</v>
      </c>
      <c r="J66" s="10">
        <f>NRGSUP!J66-TI_E!J66+TO!J66-NRG_E!J66-DL!J66</f>
        <v>36.037059329320719</v>
      </c>
      <c r="K66" s="10">
        <f>NRGSUP!K66-TI_E!K66+TO!K66-NRG_E!K66-DL!K66</f>
        <v>49.221324161650898</v>
      </c>
      <c r="L66" s="10">
        <f>NRGSUP!L66-TI_E!L66+TO!L66-NRG_E!L66-DL!L66</f>
        <v>36.23284608770421</v>
      </c>
      <c r="M66" s="10">
        <f>NRGSUP!M66-TI_E!M66+TO!M66-NRG_E!M66-DL!M66</f>
        <v>68.047205503009451</v>
      </c>
      <c r="N66" s="10">
        <f>NRGSUP!N66-TI_E!N66+TO!N66-NRG_E!N66-DL!N66</f>
        <v>129.90825451418743</v>
      </c>
      <c r="O66" s="10">
        <f>NRGSUP!O66-TI_E!O66+TO!O66-NRG_E!O66-DL!O66</f>
        <v>90.928632846087709</v>
      </c>
      <c r="P66" s="10">
        <f>NRGSUP!P66-TI_E!P66+TO!P66-NRG_E!P66-DL!P66</f>
        <v>96.684780739466888</v>
      </c>
      <c r="Q66" s="10">
        <f>NRGSUP!Q66-TI_E!Q66+TO!Q66-NRG_E!Q66-DL!Q66</f>
        <v>90.532158211521917</v>
      </c>
      <c r="R66" s="10">
        <f>NRGSUP!R66-TI_E!R66+TO!R66-NRG_E!R66-DL!R66</f>
        <v>95.805846947549426</v>
      </c>
      <c r="S66" s="10">
        <f>NRGSUP!S66-TI_E!S66+TO!S66-NRG_E!S66-DL!S66</f>
        <v>164.36423043852099</v>
      </c>
      <c r="T66" s="10">
        <f>NRGSUP!T66-TI_E!T66+TO!T66-NRG_E!T66-DL!T66</f>
        <v>182.0257953568358</v>
      </c>
      <c r="U66" s="10">
        <f>NRGSUP!U66-TI_E!U66+TO!U66-NRG_E!U66-DL!U66</f>
        <v>201.68392089423901</v>
      </c>
      <c r="V66" s="10">
        <f>NRGSUP!V66-TI_E!V66+TO!V66-NRG_E!V66-DL!V66</f>
        <v>270.42631126397248</v>
      </c>
      <c r="W66" s="10">
        <f>NRGSUP!W66-TI_E!W66+TO!W66-NRG_E!W66-DL!W66</f>
        <v>339.03852106620798</v>
      </c>
      <c r="X66" s="10">
        <f>NRGSUP!X66-TI_E!X66+TO!X66-NRG_E!X66-DL!X66</f>
        <v>278.75167669819427</v>
      </c>
    </row>
    <row r="67" spans="1:24" ht="11.25" customHeight="1" x14ac:dyDescent="0.2">
      <c r="A67" s="42" t="s">
        <v>121</v>
      </c>
      <c r="B67" s="9" t="s">
        <v>122</v>
      </c>
      <c r="C67" s="10">
        <f>NRGSUP!C67-TI_E!C67+TO!C67-NRG_E!C67-DL!C67</f>
        <v>0</v>
      </c>
      <c r="D67" s="10">
        <f>NRGSUP!D67-TI_E!D67+TO!D67-NRG_E!D67-DL!D67</f>
        <v>0</v>
      </c>
      <c r="E67" s="10">
        <f>NRGSUP!E67-TI_E!E67+TO!E67-NRG_E!E67-DL!E67</f>
        <v>0</v>
      </c>
      <c r="F67" s="10">
        <f>NRGSUP!F67-TI_E!F67+TO!F67-NRG_E!F67-DL!F67</f>
        <v>0</v>
      </c>
      <c r="G67" s="10">
        <f>NRGSUP!G67-TI_E!G67+TO!G67-NRG_E!G67-DL!G67</f>
        <v>0</v>
      </c>
      <c r="H67" s="10">
        <f>NRGSUP!H67-TI_E!H67+TO!H67-NRG_E!H67-DL!H67</f>
        <v>0</v>
      </c>
      <c r="I67" s="10">
        <f>NRGSUP!I67-TI_E!I67+TO!I67-NRG_E!I67-DL!I67</f>
        <v>0</v>
      </c>
      <c r="J67" s="10">
        <f>NRGSUP!J67-TI_E!J67+TO!J67-NRG_E!J67-DL!J67</f>
        <v>0</v>
      </c>
      <c r="K67" s="10">
        <f>NRGSUP!K67-TI_E!K67+TO!K67-NRG_E!K67-DL!K67</f>
        <v>0</v>
      </c>
      <c r="L67" s="10">
        <f>NRGSUP!L67-TI_E!L67+TO!L67-NRG_E!L67-DL!L67</f>
        <v>0</v>
      </c>
      <c r="M67" s="10">
        <f>NRGSUP!M67-TI_E!M67+TO!M67-NRG_E!M67-DL!M67</f>
        <v>0</v>
      </c>
      <c r="N67" s="10">
        <f>NRGSUP!N67-TI_E!N67+TO!N67-NRG_E!N67-DL!N67</f>
        <v>0</v>
      </c>
      <c r="O67" s="10">
        <f>NRGSUP!O67-TI_E!O67+TO!O67-NRG_E!O67-DL!O67</f>
        <v>0</v>
      </c>
      <c r="P67" s="10">
        <f>NRGSUP!P67-TI_E!P67+TO!P67-NRG_E!P67-DL!P67</f>
        <v>0</v>
      </c>
      <c r="Q67" s="10">
        <f>NRGSUP!Q67-TI_E!Q67+TO!Q67-NRG_E!Q67-DL!Q67</f>
        <v>0</v>
      </c>
      <c r="R67" s="10">
        <f>NRGSUP!R67-TI_E!R67+TO!R67-NRG_E!R67-DL!R67</f>
        <v>0</v>
      </c>
      <c r="S67" s="10">
        <f>NRGSUP!S67-TI_E!S67+TO!S67-NRG_E!S67-DL!S67</f>
        <v>0</v>
      </c>
      <c r="T67" s="10">
        <f>NRGSUP!T67-TI_E!T67+TO!T67-NRG_E!T67-DL!T67</f>
        <v>0</v>
      </c>
      <c r="U67" s="10">
        <f>NRGSUP!U67-TI_E!U67+TO!U67-NRG_E!U67-DL!U67</f>
        <v>0</v>
      </c>
      <c r="V67" s="10">
        <f>NRGSUP!V67-TI_E!V67+TO!V67-NRG_E!V67-DL!V67</f>
        <v>0</v>
      </c>
      <c r="W67" s="10">
        <f>NRGSUP!W67-TI_E!W67+TO!W67-NRG_E!W67-DL!W67</f>
        <v>0</v>
      </c>
      <c r="X67" s="10">
        <f>NRGSUP!X67-TI_E!X67+TO!X67-NRG_E!X67-DL!X67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NRGSUP!C68-TI_E!C68+TO!C68-NRG_E!C68-DL!C68</f>
        <v>0</v>
      </c>
      <c r="D68" s="10">
        <f>NRGSUP!D68-TI_E!D68+TO!D68-NRG_E!D68-DL!D68</f>
        <v>0</v>
      </c>
      <c r="E68" s="10">
        <f>NRGSUP!E68-TI_E!E68+TO!E68-NRG_E!E68-DL!E68</f>
        <v>0</v>
      </c>
      <c r="F68" s="10">
        <f>NRGSUP!F68-TI_E!F68+TO!F68-NRG_E!F68-DL!F68</f>
        <v>0</v>
      </c>
      <c r="G68" s="10">
        <f>NRGSUP!G68-TI_E!G68+TO!G68-NRG_E!G68-DL!G68</f>
        <v>0</v>
      </c>
      <c r="H68" s="10">
        <f>NRGSUP!H68-TI_E!H68+TO!H68-NRG_E!H68-DL!H68</f>
        <v>0</v>
      </c>
      <c r="I68" s="10">
        <f>NRGSUP!I68-TI_E!I68+TO!I68-NRG_E!I68-DL!I68</f>
        <v>0</v>
      </c>
      <c r="J68" s="10">
        <f>NRGSUP!J68-TI_E!J68+TO!J68-NRG_E!J68-DL!J68</f>
        <v>0</v>
      </c>
      <c r="K68" s="10">
        <f>NRGSUP!K68-TI_E!K68+TO!K68-NRG_E!K68-DL!K68</f>
        <v>0</v>
      </c>
      <c r="L68" s="10">
        <f>NRGSUP!L68-TI_E!L68+TO!L68-NRG_E!L68-DL!L68</f>
        <v>0</v>
      </c>
      <c r="M68" s="10">
        <f>NRGSUP!M68-TI_E!M68+TO!M68-NRG_E!M68-DL!M68</f>
        <v>0</v>
      </c>
      <c r="N68" s="10">
        <f>NRGSUP!N68-TI_E!N68+TO!N68-NRG_E!N68-DL!N68</f>
        <v>0</v>
      </c>
      <c r="O68" s="10">
        <f>NRGSUP!O68-TI_E!O68+TO!O68-NRG_E!O68-DL!O68</f>
        <v>0</v>
      </c>
      <c r="P68" s="10">
        <f>NRGSUP!P68-TI_E!P68+TO!P68-NRG_E!P68-DL!P68</f>
        <v>0</v>
      </c>
      <c r="Q68" s="10">
        <f>NRGSUP!Q68-TI_E!Q68+TO!Q68-NRG_E!Q68-DL!Q68</f>
        <v>0</v>
      </c>
      <c r="R68" s="10">
        <f>NRGSUP!R68-TI_E!R68+TO!R68-NRG_E!R68-DL!R68</f>
        <v>0</v>
      </c>
      <c r="S68" s="10">
        <f>NRGSUP!S68-TI_E!S68+TO!S68-NRG_E!S68-DL!S68</f>
        <v>0</v>
      </c>
      <c r="T68" s="10">
        <f>NRGSUP!T68-TI_E!T68+TO!T68-NRG_E!T68-DL!T68</f>
        <v>0</v>
      </c>
      <c r="U68" s="10">
        <f>NRGSUP!U68-TI_E!U68+TO!U68-NRG_E!U68-DL!U68</f>
        <v>0</v>
      </c>
      <c r="V68" s="10">
        <f>NRGSUP!V68-TI_E!V68+TO!V68-NRG_E!V68-DL!V68</f>
        <v>0</v>
      </c>
      <c r="W68" s="10">
        <f>NRGSUP!W68-TI_E!W68+TO!W68-NRG_E!W68-DL!W68</f>
        <v>0</v>
      </c>
      <c r="X68" s="10">
        <f>NRGSUP!X68-TI_E!X68+TO!X68-NRG_E!X68-DL!X68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NRGSUP!C69-TI_E!C69+TO!C69-NRG_E!C69-DL!C69</f>
        <v>0</v>
      </c>
      <c r="D69" s="10">
        <f>NRGSUP!D69-TI_E!D69+TO!D69-NRG_E!D69-DL!D69</f>
        <v>0</v>
      </c>
      <c r="E69" s="10">
        <f>NRGSUP!E69-TI_E!E69+TO!E69-NRG_E!E69-DL!E69</f>
        <v>0</v>
      </c>
      <c r="F69" s="10">
        <f>NRGSUP!F69-TI_E!F69+TO!F69-NRG_E!F69-DL!F69</f>
        <v>0</v>
      </c>
      <c r="G69" s="10">
        <f>NRGSUP!G69-TI_E!G69+TO!G69-NRG_E!G69-DL!G69</f>
        <v>0</v>
      </c>
      <c r="H69" s="10">
        <f>NRGSUP!H69-TI_E!H69+TO!H69-NRG_E!H69-DL!H69</f>
        <v>0</v>
      </c>
      <c r="I69" s="10">
        <f>NRGSUP!I69-TI_E!I69+TO!I69-NRG_E!I69-DL!I69</f>
        <v>0</v>
      </c>
      <c r="J69" s="10">
        <f>NRGSUP!J69-TI_E!J69+TO!J69-NRG_E!J69-DL!J69</f>
        <v>0</v>
      </c>
      <c r="K69" s="10">
        <f>NRGSUP!K69-TI_E!K69+TO!K69-NRG_E!K69-DL!K69</f>
        <v>0</v>
      </c>
      <c r="L69" s="10">
        <f>NRGSUP!L69-TI_E!L69+TO!L69-NRG_E!L69-DL!L69</f>
        <v>0</v>
      </c>
      <c r="M69" s="10">
        <f>NRGSUP!M69-TI_E!M69+TO!M69-NRG_E!M69-DL!M69</f>
        <v>0</v>
      </c>
      <c r="N69" s="10">
        <f>NRGSUP!N69-TI_E!N69+TO!N69-NRG_E!N69-DL!N69</f>
        <v>0</v>
      </c>
      <c r="O69" s="10">
        <f>NRGSUP!O69-TI_E!O69+TO!O69-NRG_E!O69-DL!O69</f>
        <v>0</v>
      </c>
      <c r="P69" s="10">
        <f>NRGSUP!P69-TI_E!P69+TO!P69-NRG_E!P69-DL!P69</f>
        <v>0</v>
      </c>
      <c r="Q69" s="10">
        <f>NRGSUP!Q69-TI_E!Q69+TO!Q69-NRG_E!Q69-DL!Q69</f>
        <v>0</v>
      </c>
      <c r="R69" s="10">
        <f>NRGSUP!R69-TI_E!R69+TO!R69-NRG_E!R69-DL!R69</f>
        <v>0</v>
      </c>
      <c r="S69" s="10">
        <f>NRGSUP!S69-TI_E!S69+TO!S69-NRG_E!S69-DL!S69</f>
        <v>0</v>
      </c>
      <c r="T69" s="10">
        <f>NRGSUP!T69-TI_E!T69+TO!T69-NRG_E!T69-DL!T69</f>
        <v>0</v>
      </c>
      <c r="U69" s="10">
        <f>NRGSUP!U69-TI_E!U69+TO!U69-NRG_E!U69-DL!U69</f>
        <v>0</v>
      </c>
      <c r="V69" s="10">
        <f>NRGSUP!V69-TI_E!V69+TO!V69-NRG_E!V69-DL!V69</f>
        <v>0</v>
      </c>
      <c r="W69" s="10">
        <f>NRGSUP!W69-TI_E!W69+TO!W69-NRG_E!W69-DL!W69</f>
        <v>0</v>
      </c>
      <c r="X69" s="10">
        <f>NRGSUP!X69-TI_E!X69+TO!X69-NRG_E!X69-DL!X69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NRGSUP!C70-TI_E!C70+TO!C70-NRG_E!C70-DL!C70</f>
        <v>0</v>
      </c>
      <c r="D70" s="10">
        <f>NRGSUP!D70-TI_E!D70+TO!D70-NRG_E!D70-DL!D70</f>
        <v>0</v>
      </c>
      <c r="E70" s="10">
        <f>NRGSUP!E70-TI_E!E70+TO!E70-NRG_E!E70-DL!E70</f>
        <v>0</v>
      </c>
      <c r="F70" s="10">
        <f>NRGSUP!F70-TI_E!F70+TO!F70-NRG_E!F70-DL!F70</f>
        <v>0</v>
      </c>
      <c r="G70" s="10">
        <f>NRGSUP!G70-TI_E!G70+TO!G70-NRG_E!G70-DL!G70</f>
        <v>0</v>
      </c>
      <c r="H70" s="10">
        <f>NRGSUP!H70-TI_E!H70+TO!H70-NRG_E!H70-DL!H70</f>
        <v>0</v>
      </c>
      <c r="I70" s="10">
        <f>NRGSUP!I70-TI_E!I70+TO!I70-NRG_E!I70-DL!I70</f>
        <v>0</v>
      </c>
      <c r="J70" s="10">
        <f>NRGSUP!J70-TI_E!J70+TO!J70-NRG_E!J70-DL!J70</f>
        <v>0</v>
      </c>
      <c r="K70" s="10">
        <f>NRGSUP!K70-TI_E!K70+TO!K70-NRG_E!K70-DL!K70</f>
        <v>0</v>
      </c>
      <c r="L70" s="10">
        <f>NRGSUP!L70-TI_E!L70+TO!L70-NRG_E!L70-DL!L70</f>
        <v>0</v>
      </c>
      <c r="M70" s="10">
        <f>NRGSUP!M70-TI_E!M70+TO!M70-NRG_E!M70-DL!M70</f>
        <v>0</v>
      </c>
      <c r="N70" s="10">
        <f>NRGSUP!N70-TI_E!N70+TO!N70-NRG_E!N70-DL!N70</f>
        <v>0</v>
      </c>
      <c r="O70" s="10">
        <f>NRGSUP!O70-TI_E!O70+TO!O70-NRG_E!O70-DL!O70</f>
        <v>0</v>
      </c>
      <c r="P70" s="10">
        <f>NRGSUP!P70-TI_E!P70+TO!P70-NRG_E!P70-DL!P70</f>
        <v>0</v>
      </c>
      <c r="Q70" s="10">
        <f>NRGSUP!Q70-TI_E!Q70+TO!Q70-NRG_E!Q70-DL!Q70</f>
        <v>0</v>
      </c>
      <c r="R70" s="10">
        <f>NRGSUP!R70-TI_E!R70+TO!R70-NRG_E!R70-DL!R70</f>
        <v>0</v>
      </c>
      <c r="S70" s="10">
        <f>NRGSUP!S70-TI_E!S70+TO!S70-NRG_E!S70-DL!S70</f>
        <v>0</v>
      </c>
      <c r="T70" s="10">
        <f>NRGSUP!T70-TI_E!T70+TO!T70-NRG_E!T70-DL!T70</f>
        <v>0</v>
      </c>
      <c r="U70" s="10">
        <f>NRGSUP!U70-TI_E!U70+TO!U70-NRG_E!U70-DL!U70</f>
        <v>0</v>
      </c>
      <c r="V70" s="10">
        <f>NRGSUP!V70-TI_E!V70+TO!V70-NRG_E!V70-DL!V70</f>
        <v>0</v>
      </c>
      <c r="W70" s="10">
        <f>NRGSUP!W70-TI_E!W70+TO!W70-NRG_E!W70-DL!W70</f>
        <v>0</v>
      </c>
      <c r="X70" s="10">
        <f>NRGSUP!X70-TI_E!X70+TO!X70-NRG_E!X70-DL!X70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60.189251934651757</v>
      </c>
      <c r="D71" s="37">
        <f t="shared" si="22"/>
        <v>78.031040412725744</v>
      </c>
      <c r="E71" s="37">
        <f t="shared" si="22"/>
        <v>91.095786758383497</v>
      </c>
      <c r="F71" s="37">
        <f t="shared" si="22"/>
        <v>65.419776440240739</v>
      </c>
      <c r="G71" s="37">
        <f t="shared" si="22"/>
        <v>73.086844368013772</v>
      </c>
      <c r="H71" s="37">
        <f t="shared" si="22"/>
        <v>60.236973344797939</v>
      </c>
      <c r="I71" s="37">
        <f t="shared" si="22"/>
        <v>46.76612209802235</v>
      </c>
      <c r="J71" s="37">
        <f t="shared" si="22"/>
        <v>100.48254514187447</v>
      </c>
      <c r="K71" s="37">
        <f t="shared" si="22"/>
        <v>57.872484952708497</v>
      </c>
      <c r="L71" s="37">
        <f t="shared" si="22"/>
        <v>15.119002579535683</v>
      </c>
      <c r="M71" s="37">
        <f t="shared" si="22"/>
        <v>30.190111779879622</v>
      </c>
      <c r="N71" s="37">
        <f t="shared" si="22"/>
        <v>27.276096302665522</v>
      </c>
      <c r="O71" s="37">
        <f t="shared" si="22"/>
        <v>27.180653482373167</v>
      </c>
      <c r="P71" s="37">
        <f t="shared" si="22"/>
        <v>40.436543422184009</v>
      </c>
      <c r="Q71" s="37">
        <f t="shared" si="22"/>
        <v>69.24144453998278</v>
      </c>
      <c r="R71" s="37">
        <f t="shared" si="22"/>
        <v>71.74918314703352</v>
      </c>
      <c r="S71" s="37">
        <f t="shared" si="22"/>
        <v>78.484694754944087</v>
      </c>
      <c r="T71" s="37">
        <f t="shared" si="22"/>
        <v>92.686672398968184</v>
      </c>
      <c r="U71" s="37">
        <f t="shared" si="22"/>
        <v>170.90283748925194</v>
      </c>
      <c r="V71" s="37">
        <f t="shared" si="22"/>
        <v>152.74015477214104</v>
      </c>
      <c r="W71" s="37">
        <f t="shared" si="22"/>
        <v>281.61556319862416</v>
      </c>
      <c r="X71" s="37">
        <f t="shared" ref="X71" si="23">SUM(X72:X73)</f>
        <v>319.30894239036974</v>
      </c>
    </row>
    <row r="72" spans="1:24" ht="11.25" customHeight="1" x14ac:dyDescent="0.2">
      <c r="A72" s="42" t="s">
        <v>131</v>
      </c>
      <c r="B72" s="9" t="s">
        <v>132</v>
      </c>
      <c r="C72" s="10">
        <f>NRGSUP!C72-TI_E!C72+TO!C72-NRG_E!C72-DL!C72</f>
        <v>60.189251934651757</v>
      </c>
      <c r="D72" s="10">
        <f>NRGSUP!D72-TI_E!D72+TO!D72-NRG_E!D72-DL!D72</f>
        <v>78.031040412725744</v>
      </c>
      <c r="E72" s="10">
        <f>NRGSUP!E72-TI_E!E72+TO!E72-NRG_E!E72-DL!E72</f>
        <v>91.095786758383497</v>
      </c>
      <c r="F72" s="10">
        <f>NRGSUP!F72-TI_E!F72+TO!F72-NRG_E!F72-DL!F72</f>
        <v>65.419776440240739</v>
      </c>
      <c r="G72" s="10">
        <f>NRGSUP!G72-TI_E!G72+TO!G72-NRG_E!G72-DL!G72</f>
        <v>73.086844368013772</v>
      </c>
      <c r="H72" s="10">
        <f>NRGSUP!H72-TI_E!H72+TO!H72-NRG_E!H72-DL!H72</f>
        <v>60.236973344797939</v>
      </c>
      <c r="I72" s="10">
        <f>NRGSUP!I72-TI_E!I72+TO!I72-NRG_E!I72-DL!I72</f>
        <v>46.76612209802235</v>
      </c>
      <c r="J72" s="10">
        <f>NRGSUP!J72-TI_E!J72+TO!J72-NRG_E!J72-DL!J72</f>
        <v>100.48254514187447</v>
      </c>
      <c r="K72" s="10">
        <f>NRGSUP!K72-TI_E!K72+TO!K72-NRG_E!K72-DL!K72</f>
        <v>57.872484952708497</v>
      </c>
      <c r="L72" s="10">
        <f>NRGSUP!L72-TI_E!L72+TO!L72-NRG_E!L72-DL!L72</f>
        <v>15.119002579535683</v>
      </c>
      <c r="M72" s="10">
        <f>NRGSUP!M72-TI_E!M72+TO!M72-NRG_E!M72-DL!M72</f>
        <v>30.190111779879622</v>
      </c>
      <c r="N72" s="10">
        <f>NRGSUP!N72-TI_E!N72+TO!N72-NRG_E!N72-DL!N72</f>
        <v>27.276096302665522</v>
      </c>
      <c r="O72" s="10">
        <f>NRGSUP!O72-TI_E!O72+TO!O72-NRG_E!O72-DL!O72</f>
        <v>27.109028374892514</v>
      </c>
      <c r="P72" s="10">
        <f>NRGSUP!P72-TI_E!P72+TO!P72-NRG_E!P72-DL!P72</f>
        <v>40.269389509888221</v>
      </c>
      <c r="Q72" s="10">
        <f>NRGSUP!Q72-TI_E!Q72+TO!Q72-NRG_E!Q72-DL!Q72</f>
        <v>66.66190885640583</v>
      </c>
      <c r="R72" s="10">
        <f>NRGSUP!R72-TI_E!R72+TO!R72-NRG_E!R72-DL!R72</f>
        <v>69.098022355975914</v>
      </c>
      <c r="S72" s="10">
        <f>NRGSUP!S72-TI_E!S72+TO!S72-NRG_E!S72-DL!S72</f>
        <v>75.570765262252777</v>
      </c>
      <c r="T72" s="10">
        <f>NRGSUP!T72-TI_E!T72+TO!T72-NRG_E!T72-DL!T72</f>
        <v>89.764918314703351</v>
      </c>
      <c r="U72" s="10">
        <f>NRGSUP!U72-TI_E!U72+TO!U72-NRG_E!U72-DL!U72</f>
        <v>168.43319002579537</v>
      </c>
      <c r="V72" s="10">
        <f>NRGSUP!V72-TI_E!V72+TO!V72-NRG_E!V72-DL!V72</f>
        <v>150.29079965606192</v>
      </c>
      <c r="W72" s="10">
        <f>NRGSUP!W72-TI_E!W72+TO!W72-NRG_E!W72-DL!W72</f>
        <v>279.1696474634565</v>
      </c>
      <c r="X72" s="10">
        <f>NRGSUP!X72-TI_E!X72+TO!X72-NRG_E!X72-DL!X72</f>
        <v>316.79802235597595</v>
      </c>
    </row>
    <row r="73" spans="1:24" ht="11.25" customHeight="1" x14ac:dyDescent="0.2">
      <c r="A73" s="42" t="s">
        <v>133</v>
      </c>
      <c r="B73" s="9" t="s">
        <v>134</v>
      </c>
      <c r="C73" s="10">
        <f>NRGSUP!C73-TI_E!C73+TO!C73-NRG_E!C73-DL!C73</f>
        <v>0</v>
      </c>
      <c r="D73" s="10">
        <f>NRGSUP!D73-TI_E!D73+TO!D73-NRG_E!D73-DL!D73</f>
        <v>0</v>
      </c>
      <c r="E73" s="10">
        <f>NRGSUP!E73-TI_E!E73+TO!E73-NRG_E!E73-DL!E73</f>
        <v>0</v>
      </c>
      <c r="F73" s="10">
        <f>NRGSUP!F73-TI_E!F73+TO!F73-NRG_E!F73-DL!F73</f>
        <v>0</v>
      </c>
      <c r="G73" s="10">
        <f>NRGSUP!G73-TI_E!G73+TO!G73-NRG_E!G73-DL!G73</f>
        <v>0</v>
      </c>
      <c r="H73" s="10">
        <f>NRGSUP!H73-TI_E!H73+TO!H73-NRG_E!H73-DL!H73</f>
        <v>0</v>
      </c>
      <c r="I73" s="10">
        <f>NRGSUP!I73-TI_E!I73+TO!I73-NRG_E!I73-DL!I73</f>
        <v>0</v>
      </c>
      <c r="J73" s="10">
        <f>NRGSUP!J73-TI_E!J73+TO!J73-NRG_E!J73-DL!J73</f>
        <v>0</v>
      </c>
      <c r="K73" s="10">
        <f>NRGSUP!K73-TI_E!K73+TO!K73-NRG_E!K73-DL!K73</f>
        <v>0</v>
      </c>
      <c r="L73" s="10">
        <f>NRGSUP!L73-TI_E!L73+TO!L73-NRG_E!L73-DL!L73</f>
        <v>0</v>
      </c>
      <c r="M73" s="10">
        <f>NRGSUP!M73-TI_E!M73+TO!M73-NRG_E!M73-DL!M73</f>
        <v>0</v>
      </c>
      <c r="N73" s="10">
        <f>NRGSUP!N73-TI_E!N73+TO!N73-NRG_E!N73-DL!N73</f>
        <v>0</v>
      </c>
      <c r="O73" s="10">
        <f>NRGSUP!O73-TI_E!O73+TO!O73-NRG_E!O73-DL!O73</f>
        <v>7.1625107480653469E-2</v>
      </c>
      <c r="P73" s="10">
        <f>NRGSUP!P73-TI_E!P73+TO!P73-NRG_E!P73-DL!P73</f>
        <v>0.16715391229578669</v>
      </c>
      <c r="Q73" s="10">
        <f>NRGSUP!Q73-TI_E!Q73+TO!Q73-NRG_E!Q73-DL!Q73</f>
        <v>2.5795356835769558</v>
      </c>
      <c r="R73" s="10">
        <f>NRGSUP!R73-TI_E!R73+TO!R73-NRG_E!R73-DL!R73</f>
        <v>2.6511607910576092</v>
      </c>
      <c r="S73" s="10">
        <f>NRGSUP!S73-TI_E!S73+TO!S73-NRG_E!S73-DL!S73</f>
        <v>2.9139294926913162</v>
      </c>
      <c r="T73" s="10">
        <f>NRGSUP!T73-TI_E!T73+TO!T73-NRG_E!T73-DL!T73</f>
        <v>2.921754084264832</v>
      </c>
      <c r="U73" s="10">
        <f>NRGSUP!U73-TI_E!U73+TO!U73-NRG_E!U73-DL!U73</f>
        <v>2.4696474634565782</v>
      </c>
      <c r="V73" s="10">
        <f>NRGSUP!V73-TI_E!V73+TO!V73-NRG_E!V73-DL!V73</f>
        <v>2.4493551160791061</v>
      </c>
      <c r="W73" s="10">
        <f>NRGSUP!W73-TI_E!W73+TO!W73-NRG_E!W73-DL!W73</f>
        <v>2.4459157351676701</v>
      </c>
      <c r="X73" s="10">
        <f>NRGSUP!X73-TI_E!X73+TO!X73-NRG_E!X73-DL!X73</f>
        <v>2.5109200343938092</v>
      </c>
    </row>
    <row r="74" spans="1:24" ht="11.25" customHeight="1" x14ac:dyDescent="0.2">
      <c r="A74" s="35" t="s">
        <v>135</v>
      </c>
      <c r="B74" s="36" t="s">
        <v>136</v>
      </c>
      <c r="C74" s="37">
        <f>NRGSUP!C74-TI_E!C74+TO!C74-NRG_E!C74-DL!C74</f>
        <v>0</v>
      </c>
      <c r="D74" s="37">
        <f>NRGSUP!D74-TI_E!D74+TO!D74-NRG_E!D74-DL!D74</f>
        <v>0</v>
      </c>
      <c r="E74" s="37">
        <f>NRGSUP!E74-TI_E!E74+TO!E74-NRG_E!E74-DL!E74</f>
        <v>0</v>
      </c>
      <c r="F74" s="37">
        <f>NRGSUP!F74-TI_E!F74+TO!F74-NRG_E!F74-DL!F74</f>
        <v>0</v>
      </c>
      <c r="G74" s="37">
        <f>NRGSUP!G74-TI_E!G74+TO!G74-NRG_E!G74-DL!G74</f>
        <v>0</v>
      </c>
      <c r="H74" s="37">
        <f>NRGSUP!H74-TI_E!H74+TO!H74-NRG_E!H74-DL!H74</f>
        <v>0</v>
      </c>
      <c r="I74" s="37">
        <f>NRGSUP!I74-TI_E!I74+TO!I74-NRG_E!I74-DL!I74</f>
        <v>0</v>
      </c>
      <c r="J74" s="37">
        <f>NRGSUP!J74-TI_E!J74+TO!J74-NRG_E!J74-DL!J74</f>
        <v>0</v>
      </c>
      <c r="K74" s="37">
        <f>NRGSUP!K74-TI_E!K74+TO!K74-NRG_E!K74-DL!K74</f>
        <v>0</v>
      </c>
      <c r="L74" s="37">
        <f>NRGSUP!L74-TI_E!L74+TO!L74-NRG_E!L74-DL!L74</f>
        <v>0</v>
      </c>
      <c r="M74" s="37">
        <f>NRGSUP!M74-TI_E!M74+TO!M74-NRG_E!M74-DL!M74</f>
        <v>0</v>
      </c>
      <c r="N74" s="37">
        <f>NRGSUP!N74-TI_E!N74+TO!N74-NRG_E!N74-DL!N74</f>
        <v>0</v>
      </c>
      <c r="O74" s="37">
        <f>NRGSUP!O74-TI_E!O74+TO!O74-NRG_E!O74-DL!O74</f>
        <v>0</v>
      </c>
      <c r="P74" s="37">
        <f>NRGSUP!P74-TI_E!P74+TO!P74-NRG_E!P74-DL!P74</f>
        <v>0</v>
      </c>
      <c r="Q74" s="37">
        <f>NRGSUP!Q74-TI_E!Q74+TO!Q74-NRG_E!Q74-DL!Q74</f>
        <v>0</v>
      </c>
      <c r="R74" s="37">
        <f>NRGSUP!R74-TI_E!R74+TO!R74-NRG_E!R74-DL!R74</f>
        <v>0</v>
      </c>
      <c r="S74" s="37">
        <f>NRGSUP!S74-TI_E!S74+TO!S74-NRG_E!S74-DL!S74</f>
        <v>0</v>
      </c>
      <c r="T74" s="37">
        <f>NRGSUP!T74-TI_E!T74+TO!T74-NRG_E!T74-DL!T74</f>
        <v>0</v>
      </c>
      <c r="U74" s="37">
        <f>NRGSUP!U74-TI_E!U74+TO!U74-NRG_E!U74-DL!U74</f>
        <v>0</v>
      </c>
      <c r="V74" s="37">
        <f>NRGSUP!V74-TI_E!V74+TO!V74-NRG_E!V74-DL!V74</f>
        <v>0</v>
      </c>
      <c r="W74" s="37">
        <f>NRGSUP!W74-TI_E!W74+TO!W74-NRG_E!W74-DL!W74</f>
        <v>0</v>
      </c>
      <c r="X74" s="37">
        <f>NRGSUP!X74-TI_E!X74+TO!X74-NRG_E!X74-DL!X74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NRGSUP!C75-TI_E!C75+TO!C75-NRG_E!C75-DL!C75</f>
        <v>3543.8042992261389</v>
      </c>
      <c r="D75" s="37">
        <f>NRGSUP!D75-TI_E!D75+TO!D75-NRG_E!D75-DL!D75</f>
        <v>3263.9723989681852</v>
      </c>
      <c r="E75" s="37">
        <f>NRGSUP!E75-TI_E!E75+TO!E75-NRG_E!E75-DL!E75</f>
        <v>2643.5465176268272</v>
      </c>
      <c r="F75" s="37">
        <f>NRGSUP!F75-TI_E!F75+TO!F75-NRG_E!F75-DL!F75</f>
        <v>2400.114617368873</v>
      </c>
      <c r="G75" s="37">
        <f>NRGSUP!G75-TI_E!G75+TO!G75-NRG_E!G75-DL!G75</f>
        <v>2186.8013757523659</v>
      </c>
      <c r="H75" s="37">
        <f>NRGSUP!H75-TI_E!H75+TO!H75-NRG_E!H75-DL!H75</f>
        <v>2135.4734307824592</v>
      </c>
      <c r="I75" s="37">
        <f>NRGSUP!I75-TI_E!I75+TO!I75-NRG_E!I75-DL!I75</f>
        <v>1993.3361994840927</v>
      </c>
      <c r="J75" s="37">
        <f>NRGSUP!J75-TI_E!J75+TO!J75-NRG_E!J75-DL!J75</f>
        <v>1798.175150472915</v>
      </c>
      <c r="K75" s="37">
        <f>NRGSUP!K75-TI_E!K75+TO!K75-NRG_E!K75-DL!K75</f>
        <v>1698.2421324161655</v>
      </c>
      <c r="L75" s="37">
        <f>NRGSUP!L75-TI_E!L75+TO!L75-NRG_E!L75-DL!L75</f>
        <v>1610.1795356835767</v>
      </c>
      <c r="M75" s="37">
        <f>NRGSUP!M75-TI_E!M75+TO!M75-NRG_E!M75-DL!M75</f>
        <v>1680.8780739466888</v>
      </c>
      <c r="N75" s="37">
        <f>NRGSUP!N75-TI_E!N75+TO!N75-NRG_E!N75-DL!N75</f>
        <v>1658.1158211521929</v>
      </c>
      <c r="O75" s="37">
        <f>NRGSUP!O75-TI_E!O75+TO!O75-NRG_E!O75-DL!O75</f>
        <v>1483.615219260533</v>
      </c>
      <c r="P75" s="37">
        <f>NRGSUP!P75-TI_E!P75+TO!P75-NRG_E!P75-DL!P75</f>
        <v>1400.807308684437</v>
      </c>
      <c r="Q75" s="37">
        <f>NRGSUP!Q75-TI_E!Q75+TO!Q75-NRG_E!Q75-DL!Q75</f>
        <v>1247.4681857265691</v>
      </c>
      <c r="R75" s="37">
        <f>NRGSUP!R75-TI_E!R75+TO!R75-NRG_E!R75-DL!R75</f>
        <v>1228.2171969045576</v>
      </c>
      <c r="S75" s="37">
        <f>NRGSUP!S75-TI_E!S75+TO!S75-NRG_E!S75-DL!S75</f>
        <v>1229.3636285468624</v>
      </c>
      <c r="T75" s="37">
        <f>NRGSUP!T75-TI_E!T75+TO!T75-NRG_E!T75-DL!T75</f>
        <v>1225.8611349957005</v>
      </c>
      <c r="U75" s="37">
        <f>NRGSUP!U75-TI_E!U75+TO!U75-NRG_E!U75-DL!U75</f>
        <v>1214.5963886500433</v>
      </c>
      <c r="V75" s="37">
        <f>NRGSUP!V75-TI_E!V75+TO!V75-NRG_E!V75-DL!V75</f>
        <v>1069.0755803955283</v>
      </c>
      <c r="W75" s="37">
        <f>NRGSUP!W75-TI_E!W75+TO!W75-NRG_E!W75-DL!W75</f>
        <v>992.43508168529684</v>
      </c>
      <c r="X75" s="37">
        <f>NRGSUP!X75-TI_E!X75+TO!X75-NRG_E!X75-DL!X75</f>
        <v>987.69011177987977</v>
      </c>
    </row>
    <row r="76" spans="1:24" ht="11.25" customHeight="1" x14ac:dyDescent="0.2">
      <c r="A76" s="38" t="s">
        <v>139</v>
      </c>
      <c r="B76" s="39" t="s">
        <v>140</v>
      </c>
      <c r="C76" s="40">
        <f>NRGSUP!C76-TI_E!C76+TO!C76-NRG_E!C76-DL!C76</f>
        <v>2886.0705073086838</v>
      </c>
      <c r="D76" s="40">
        <f>NRGSUP!D76-TI_E!D76+TO!D76-NRG_E!D76-DL!D76</f>
        <v>3092.7773000859847</v>
      </c>
      <c r="E76" s="40">
        <f>NRGSUP!E76-TI_E!E76+TO!E76-NRG_E!E76-DL!E76</f>
        <v>3032.4161650902824</v>
      </c>
      <c r="F76" s="40">
        <f>NRGSUP!F76-TI_E!F76+TO!F76-NRG_E!F76-DL!F76</f>
        <v>3198.7962166809971</v>
      </c>
      <c r="G76" s="40">
        <f>NRGSUP!G76-TI_E!G76+TO!G76-NRG_E!G76-DL!G76</f>
        <v>3334.0544282029227</v>
      </c>
      <c r="H76" s="40">
        <f>NRGSUP!H76-TI_E!H76+TO!H76-NRG_E!H76-DL!H76</f>
        <v>3341.2794496990541</v>
      </c>
      <c r="I76" s="40">
        <f>NRGSUP!I76-TI_E!I76+TO!I76-NRG_E!I76-DL!I76</f>
        <v>3522.3862424763547</v>
      </c>
      <c r="J76" s="40">
        <f>NRGSUP!J76-TI_E!J76+TO!J76-NRG_E!J76-DL!J76</f>
        <v>3523.1713671539123</v>
      </c>
      <c r="K76" s="40">
        <f>NRGSUP!K76-TI_E!K76+TO!K76-NRG_E!K76-DL!K76</f>
        <v>3661.3600171969042</v>
      </c>
      <c r="L76" s="40">
        <f>NRGSUP!L76-TI_E!L76+TO!L76-NRG_E!L76-DL!L76</f>
        <v>3269.3163370593297</v>
      </c>
      <c r="M76" s="40">
        <f>NRGSUP!M76-TI_E!M76+TO!M76-NRG_E!M76-DL!M76</f>
        <v>3565.5938091143607</v>
      </c>
      <c r="N76" s="40">
        <f>NRGSUP!N76-TI_E!N76+TO!N76-NRG_E!N76-DL!N76</f>
        <v>3664.8301805675001</v>
      </c>
      <c r="O76" s="40">
        <f>NRGSUP!O76-TI_E!O76+TO!O76-NRG_E!O76-DL!O76</f>
        <v>3616.3246775580383</v>
      </c>
      <c r="P76" s="40">
        <f>NRGSUP!P76-TI_E!P76+TO!P76-NRG_E!P76-DL!P76</f>
        <v>3466.4874462596717</v>
      </c>
      <c r="Q76" s="40">
        <f>NRGSUP!Q76-TI_E!Q76+TO!Q76-NRG_E!Q76-DL!Q76</f>
        <v>3607.5341358555461</v>
      </c>
      <c r="R76" s="40">
        <f>NRGSUP!R76-TI_E!R76+TO!R76-NRG_E!R76-DL!R76</f>
        <v>3708.764574376612</v>
      </c>
      <c r="S76" s="40">
        <f>NRGSUP!S76-TI_E!S76+TO!S76-NRG_E!S76-DL!S76</f>
        <v>3746.263370593294</v>
      </c>
      <c r="T76" s="40">
        <f>NRGSUP!T76-TI_E!T76+TO!T76-NRG_E!T76-DL!T76</f>
        <v>3855.5149613069621</v>
      </c>
      <c r="U76" s="40">
        <f>NRGSUP!U76-TI_E!U76+TO!U76-NRG_E!U76-DL!U76</f>
        <v>3938.1276010318129</v>
      </c>
      <c r="V76" s="40">
        <f>NRGSUP!V76-TI_E!V76+TO!V76-NRG_E!V76-DL!V76</f>
        <v>3920.5026655202059</v>
      </c>
      <c r="W76" s="40">
        <f>NRGSUP!W76-TI_E!W76+TO!W76-NRG_E!W76-DL!W76</f>
        <v>3788.4430782459176</v>
      </c>
      <c r="X76" s="40">
        <f>NRGSUP!X76-TI_E!X76+TO!X76-NRG_E!X76-DL!X76</f>
        <v>4009.3039552880491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174</v>
      </c>
      <c r="B1" s="4" t="s">
        <v>261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1891.6044711951845</v>
      </c>
      <c r="D2" s="31">
        <f t="shared" si="0"/>
        <v>1838.5066208082544</v>
      </c>
      <c r="E2" s="31">
        <f t="shared" si="0"/>
        <v>1775.2245915735166</v>
      </c>
      <c r="F2" s="31">
        <f t="shared" si="0"/>
        <v>1622.972312983663</v>
      </c>
      <c r="G2" s="31">
        <f t="shared" si="0"/>
        <v>2033.0824591573514</v>
      </c>
      <c r="H2" s="31">
        <f t="shared" si="0"/>
        <v>2626.5334479793637</v>
      </c>
      <c r="I2" s="31">
        <f t="shared" si="0"/>
        <v>2564.4009458297505</v>
      </c>
      <c r="J2" s="31">
        <f t="shared" si="0"/>
        <v>2367.3250214961308</v>
      </c>
      <c r="K2" s="31">
        <f t="shared" si="0"/>
        <v>2300.0223559759243</v>
      </c>
      <c r="L2" s="31">
        <f t="shared" si="0"/>
        <v>2145.0128116938949</v>
      </c>
      <c r="M2" s="31">
        <f t="shared" si="0"/>
        <v>2056.9842648323302</v>
      </c>
      <c r="N2" s="31">
        <f t="shared" si="0"/>
        <v>2223.2374032674115</v>
      </c>
      <c r="O2" s="31">
        <f t="shared" si="0"/>
        <v>1728.9911435941531</v>
      </c>
      <c r="P2" s="31">
        <f t="shared" si="0"/>
        <v>1457.1020636285466</v>
      </c>
      <c r="Q2" s="31">
        <f t="shared" si="0"/>
        <v>1519.8135855546</v>
      </c>
      <c r="R2" s="31">
        <f t="shared" si="0"/>
        <v>1124.9296646603611</v>
      </c>
      <c r="S2" s="31">
        <f t="shared" si="0"/>
        <v>1142.8674978503868</v>
      </c>
      <c r="T2" s="31">
        <f t="shared" si="0"/>
        <v>1077.9477214101462</v>
      </c>
      <c r="U2" s="31">
        <f t="shared" si="0"/>
        <v>1018.4669819432501</v>
      </c>
      <c r="V2" s="31">
        <f t="shared" si="0"/>
        <v>1136.8458297506447</v>
      </c>
      <c r="W2" s="31">
        <f t="shared" si="0"/>
        <v>1294.8793637145313</v>
      </c>
      <c r="X2" s="31">
        <f t="shared" ref="X2" si="1">SUM(X3,X17,X22,X25,X26,X51,X52,X71,X74,X75,X76)</f>
        <v>1202.9689595872744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4.4088564058469473</v>
      </c>
      <c r="Q3" s="34">
        <f t="shared" si="2"/>
        <v>11.958727429062771</v>
      </c>
      <c r="R3" s="34">
        <f t="shared" si="2"/>
        <v>8.1866723989681844</v>
      </c>
      <c r="S3" s="34">
        <f t="shared" si="2"/>
        <v>0.62957867583834903</v>
      </c>
      <c r="T3" s="34">
        <f t="shared" si="2"/>
        <v>1.2552880481513331</v>
      </c>
      <c r="U3" s="34">
        <f t="shared" si="2"/>
        <v>0.35709372312983662</v>
      </c>
      <c r="V3" s="34">
        <f t="shared" si="2"/>
        <v>0.35709372312983662</v>
      </c>
      <c r="W3" s="34">
        <f t="shared" si="2"/>
        <v>0.53723129836629402</v>
      </c>
      <c r="X3" s="34">
        <f t="shared" ref="X3" si="3">SUM(X4,X8,X11)</f>
        <v>0.29226139294926912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TI_NRG_FC_IND_NE!C5+FC_TRA_NE!C5+FC_OTH_NE!C5</f>
        <v>0</v>
      </c>
      <c r="D5" s="10">
        <f>TI_NRG_FC_IND_NE!D5+FC_TRA_NE!D5+FC_OTH_NE!D5</f>
        <v>0</v>
      </c>
      <c r="E5" s="10">
        <f>TI_NRG_FC_IND_NE!E5+FC_TRA_NE!E5+FC_OTH_NE!E5</f>
        <v>0</v>
      </c>
      <c r="F5" s="10">
        <f>TI_NRG_FC_IND_NE!F5+FC_TRA_NE!F5+FC_OTH_NE!F5</f>
        <v>0</v>
      </c>
      <c r="G5" s="10">
        <f>TI_NRG_FC_IND_NE!G5+FC_TRA_NE!G5+FC_OTH_NE!G5</f>
        <v>0</v>
      </c>
      <c r="H5" s="10">
        <f>TI_NRG_FC_IND_NE!H5+FC_TRA_NE!H5+FC_OTH_NE!H5</f>
        <v>0</v>
      </c>
      <c r="I5" s="10">
        <f>TI_NRG_FC_IND_NE!I5+FC_TRA_NE!I5+FC_OTH_NE!I5</f>
        <v>0</v>
      </c>
      <c r="J5" s="10">
        <f>TI_NRG_FC_IND_NE!J5+FC_TRA_NE!J5+FC_OTH_NE!J5</f>
        <v>0</v>
      </c>
      <c r="K5" s="10">
        <f>TI_NRG_FC_IND_NE!K5+FC_TRA_NE!K5+FC_OTH_NE!K5</f>
        <v>0</v>
      </c>
      <c r="L5" s="10">
        <f>TI_NRG_FC_IND_NE!L5+FC_TRA_NE!L5+FC_OTH_NE!L5</f>
        <v>0</v>
      </c>
      <c r="M5" s="10">
        <f>TI_NRG_FC_IND_NE!M5+FC_TRA_NE!M5+FC_OTH_NE!M5</f>
        <v>0</v>
      </c>
      <c r="N5" s="10">
        <f>TI_NRG_FC_IND_NE!N5+FC_TRA_NE!N5+FC_OTH_NE!N5</f>
        <v>0</v>
      </c>
      <c r="O5" s="10">
        <f>TI_NRG_FC_IND_NE!O5+FC_TRA_NE!O5+FC_OTH_NE!O5</f>
        <v>0</v>
      </c>
      <c r="P5" s="10">
        <f>TI_NRG_FC_IND_NE!P5+FC_TRA_NE!P5+FC_OTH_NE!P5</f>
        <v>0</v>
      </c>
      <c r="Q5" s="10">
        <f>TI_NRG_FC_IND_NE!Q5+FC_TRA_NE!Q5+FC_OTH_NE!Q5</f>
        <v>0</v>
      </c>
      <c r="R5" s="10">
        <f>TI_NRG_FC_IND_NE!R5+FC_TRA_NE!R5+FC_OTH_NE!R5</f>
        <v>0</v>
      </c>
      <c r="S5" s="10">
        <f>TI_NRG_FC_IND_NE!S5+FC_TRA_NE!S5+FC_OTH_NE!S5</f>
        <v>0</v>
      </c>
      <c r="T5" s="10">
        <f>TI_NRG_FC_IND_NE!T5+FC_TRA_NE!T5+FC_OTH_NE!T5</f>
        <v>0</v>
      </c>
      <c r="U5" s="10">
        <f>TI_NRG_FC_IND_NE!U5+FC_TRA_NE!U5+FC_OTH_NE!U5</f>
        <v>0</v>
      </c>
      <c r="V5" s="10">
        <f>TI_NRG_FC_IND_NE!V5+FC_TRA_NE!V5+FC_OTH_NE!V5</f>
        <v>0</v>
      </c>
      <c r="W5" s="10">
        <f>TI_NRG_FC_IND_NE!W5+FC_TRA_NE!W5+FC_OTH_NE!W5</f>
        <v>0</v>
      </c>
      <c r="X5" s="10">
        <f>TI_NRG_FC_IND_NE!X5+FC_TRA_NE!X5+FC_OTH_NE!X5</f>
        <v>0</v>
      </c>
    </row>
    <row r="6" spans="1:24" ht="11.25" customHeight="1" x14ac:dyDescent="0.2">
      <c r="A6" s="41" t="s">
        <v>7</v>
      </c>
      <c r="B6" s="9" t="s">
        <v>8</v>
      </c>
      <c r="C6" s="10">
        <f>TI_NRG_FC_IND_NE!C6+FC_TRA_NE!C6+FC_OTH_NE!C6</f>
        <v>0</v>
      </c>
      <c r="D6" s="10">
        <f>TI_NRG_FC_IND_NE!D6+FC_TRA_NE!D6+FC_OTH_NE!D6</f>
        <v>0</v>
      </c>
      <c r="E6" s="10">
        <f>TI_NRG_FC_IND_NE!E6+FC_TRA_NE!E6+FC_OTH_NE!E6</f>
        <v>0</v>
      </c>
      <c r="F6" s="10">
        <f>TI_NRG_FC_IND_NE!F6+FC_TRA_NE!F6+FC_OTH_NE!F6</f>
        <v>0</v>
      </c>
      <c r="G6" s="10">
        <f>TI_NRG_FC_IND_NE!G6+FC_TRA_NE!G6+FC_OTH_NE!G6</f>
        <v>0</v>
      </c>
      <c r="H6" s="10">
        <f>TI_NRG_FC_IND_NE!H6+FC_TRA_NE!H6+FC_OTH_NE!H6</f>
        <v>0</v>
      </c>
      <c r="I6" s="10">
        <f>TI_NRG_FC_IND_NE!I6+FC_TRA_NE!I6+FC_OTH_NE!I6</f>
        <v>0</v>
      </c>
      <c r="J6" s="10">
        <f>TI_NRG_FC_IND_NE!J6+FC_TRA_NE!J6+FC_OTH_NE!J6</f>
        <v>0</v>
      </c>
      <c r="K6" s="10">
        <f>TI_NRG_FC_IND_NE!K6+FC_TRA_NE!K6+FC_OTH_NE!K6</f>
        <v>0</v>
      </c>
      <c r="L6" s="10">
        <f>TI_NRG_FC_IND_NE!L6+FC_TRA_NE!L6+FC_OTH_NE!L6</f>
        <v>0</v>
      </c>
      <c r="M6" s="10">
        <f>TI_NRG_FC_IND_NE!M6+FC_TRA_NE!M6+FC_OTH_NE!M6</f>
        <v>0</v>
      </c>
      <c r="N6" s="10">
        <f>TI_NRG_FC_IND_NE!N6+FC_TRA_NE!N6+FC_OTH_NE!N6</f>
        <v>0</v>
      </c>
      <c r="O6" s="10">
        <f>TI_NRG_FC_IND_NE!O6+FC_TRA_NE!O6+FC_OTH_NE!O6</f>
        <v>0</v>
      </c>
      <c r="P6" s="10">
        <f>TI_NRG_FC_IND_NE!P6+FC_TRA_NE!P6+FC_OTH_NE!P6</f>
        <v>0</v>
      </c>
      <c r="Q6" s="10">
        <f>TI_NRG_FC_IND_NE!Q6+FC_TRA_NE!Q6+FC_OTH_NE!Q6</f>
        <v>0</v>
      </c>
      <c r="R6" s="10">
        <f>TI_NRG_FC_IND_NE!R6+FC_TRA_NE!R6+FC_OTH_NE!R6</f>
        <v>0</v>
      </c>
      <c r="S6" s="10">
        <f>TI_NRG_FC_IND_NE!S6+FC_TRA_NE!S6+FC_OTH_NE!S6</f>
        <v>0</v>
      </c>
      <c r="T6" s="10">
        <f>TI_NRG_FC_IND_NE!T6+FC_TRA_NE!T6+FC_OTH_NE!T6</f>
        <v>0</v>
      </c>
      <c r="U6" s="10">
        <f>TI_NRG_FC_IND_NE!U6+FC_TRA_NE!U6+FC_OTH_NE!U6</f>
        <v>0</v>
      </c>
      <c r="V6" s="10">
        <f>TI_NRG_FC_IND_NE!V6+FC_TRA_NE!V6+FC_OTH_NE!V6</f>
        <v>0</v>
      </c>
      <c r="W6" s="10">
        <f>TI_NRG_FC_IND_NE!W6+FC_TRA_NE!W6+FC_OTH_NE!W6</f>
        <v>0</v>
      </c>
      <c r="X6" s="10">
        <f>TI_NRG_FC_IND_NE!X6+FC_TRA_NE!X6+FC_OTH_NE!X6</f>
        <v>0</v>
      </c>
    </row>
    <row r="7" spans="1:24" ht="11.25" customHeight="1" x14ac:dyDescent="0.2">
      <c r="A7" s="41" t="s">
        <v>9</v>
      </c>
      <c r="B7" s="9" t="s">
        <v>10</v>
      </c>
      <c r="C7" s="10">
        <f>TI_NRG_FC_IND_NE!C7+FC_TRA_NE!C7+FC_OTH_NE!C7</f>
        <v>0</v>
      </c>
      <c r="D7" s="10">
        <f>TI_NRG_FC_IND_NE!D7+FC_TRA_NE!D7+FC_OTH_NE!D7</f>
        <v>0</v>
      </c>
      <c r="E7" s="10">
        <f>TI_NRG_FC_IND_NE!E7+FC_TRA_NE!E7+FC_OTH_NE!E7</f>
        <v>0</v>
      </c>
      <c r="F7" s="10">
        <f>TI_NRG_FC_IND_NE!F7+FC_TRA_NE!F7+FC_OTH_NE!F7</f>
        <v>0</v>
      </c>
      <c r="G7" s="10">
        <f>TI_NRG_FC_IND_NE!G7+FC_TRA_NE!G7+FC_OTH_NE!G7</f>
        <v>0</v>
      </c>
      <c r="H7" s="10">
        <f>TI_NRG_FC_IND_NE!H7+FC_TRA_NE!H7+FC_OTH_NE!H7</f>
        <v>0</v>
      </c>
      <c r="I7" s="10">
        <f>TI_NRG_FC_IND_NE!I7+FC_TRA_NE!I7+FC_OTH_NE!I7</f>
        <v>0</v>
      </c>
      <c r="J7" s="10">
        <f>TI_NRG_FC_IND_NE!J7+FC_TRA_NE!J7+FC_OTH_NE!J7</f>
        <v>0</v>
      </c>
      <c r="K7" s="10">
        <f>TI_NRG_FC_IND_NE!K7+FC_TRA_NE!K7+FC_OTH_NE!K7</f>
        <v>0</v>
      </c>
      <c r="L7" s="10">
        <f>TI_NRG_FC_IND_NE!L7+FC_TRA_NE!L7+FC_OTH_NE!L7</f>
        <v>0</v>
      </c>
      <c r="M7" s="10">
        <f>TI_NRG_FC_IND_NE!M7+FC_TRA_NE!M7+FC_OTH_NE!M7</f>
        <v>0</v>
      </c>
      <c r="N7" s="10">
        <f>TI_NRG_FC_IND_NE!N7+FC_TRA_NE!N7+FC_OTH_NE!N7</f>
        <v>0</v>
      </c>
      <c r="O7" s="10">
        <f>TI_NRG_FC_IND_NE!O7+FC_TRA_NE!O7+FC_OTH_NE!O7</f>
        <v>0</v>
      </c>
      <c r="P7" s="10">
        <f>TI_NRG_FC_IND_NE!P7+FC_TRA_NE!P7+FC_OTH_NE!P7</f>
        <v>0</v>
      </c>
      <c r="Q7" s="10">
        <f>TI_NRG_FC_IND_NE!Q7+FC_TRA_NE!Q7+FC_OTH_NE!Q7</f>
        <v>0</v>
      </c>
      <c r="R7" s="10">
        <f>TI_NRG_FC_IND_NE!R7+FC_TRA_NE!R7+FC_OTH_NE!R7</f>
        <v>0</v>
      </c>
      <c r="S7" s="10">
        <f>TI_NRG_FC_IND_NE!S7+FC_TRA_NE!S7+FC_OTH_NE!S7</f>
        <v>0</v>
      </c>
      <c r="T7" s="10">
        <f>TI_NRG_FC_IND_NE!T7+FC_TRA_NE!T7+FC_OTH_NE!T7</f>
        <v>0</v>
      </c>
      <c r="U7" s="10">
        <f>TI_NRG_FC_IND_NE!U7+FC_TRA_NE!U7+FC_OTH_NE!U7</f>
        <v>0</v>
      </c>
      <c r="V7" s="10">
        <f>TI_NRG_FC_IND_NE!V7+FC_TRA_NE!V7+FC_OTH_NE!V7</f>
        <v>0</v>
      </c>
      <c r="W7" s="10">
        <f>TI_NRG_FC_IND_NE!W7+FC_TRA_NE!W7+FC_OTH_NE!W7</f>
        <v>0</v>
      </c>
      <c r="X7" s="10">
        <f>TI_NRG_FC_IND_NE!X7+FC_TRA_NE!X7+FC_OTH_NE!X7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TI_NRG_FC_IND_NE!C9+FC_TRA_NE!C9+FC_OTH_NE!C9</f>
        <v>0</v>
      </c>
      <c r="D9" s="10">
        <f>TI_NRG_FC_IND_NE!D9+FC_TRA_NE!D9+FC_OTH_NE!D9</f>
        <v>0</v>
      </c>
      <c r="E9" s="10">
        <f>TI_NRG_FC_IND_NE!E9+FC_TRA_NE!E9+FC_OTH_NE!E9</f>
        <v>0</v>
      </c>
      <c r="F9" s="10">
        <f>TI_NRG_FC_IND_NE!F9+FC_TRA_NE!F9+FC_OTH_NE!F9</f>
        <v>0</v>
      </c>
      <c r="G9" s="10">
        <f>TI_NRG_FC_IND_NE!G9+FC_TRA_NE!G9+FC_OTH_NE!G9</f>
        <v>0</v>
      </c>
      <c r="H9" s="10">
        <f>TI_NRG_FC_IND_NE!H9+FC_TRA_NE!H9+FC_OTH_NE!H9</f>
        <v>0</v>
      </c>
      <c r="I9" s="10">
        <f>TI_NRG_FC_IND_NE!I9+FC_TRA_NE!I9+FC_OTH_NE!I9</f>
        <v>0</v>
      </c>
      <c r="J9" s="10">
        <f>TI_NRG_FC_IND_NE!J9+FC_TRA_NE!J9+FC_OTH_NE!J9</f>
        <v>0</v>
      </c>
      <c r="K9" s="10">
        <f>TI_NRG_FC_IND_NE!K9+FC_TRA_NE!K9+FC_OTH_NE!K9</f>
        <v>0</v>
      </c>
      <c r="L9" s="10">
        <f>TI_NRG_FC_IND_NE!L9+FC_TRA_NE!L9+FC_OTH_NE!L9</f>
        <v>0</v>
      </c>
      <c r="M9" s="10">
        <f>TI_NRG_FC_IND_NE!M9+FC_TRA_NE!M9+FC_OTH_NE!M9</f>
        <v>0</v>
      </c>
      <c r="N9" s="10">
        <f>TI_NRG_FC_IND_NE!N9+FC_TRA_NE!N9+FC_OTH_NE!N9</f>
        <v>0</v>
      </c>
      <c r="O9" s="10">
        <f>TI_NRG_FC_IND_NE!O9+FC_TRA_NE!O9+FC_OTH_NE!O9</f>
        <v>0</v>
      </c>
      <c r="P9" s="10">
        <f>TI_NRG_FC_IND_NE!P9+FC_TRA_NE!P9+FC_OTH_NE!P9</f>
        <v>0</v>
      </c>
      <c r="Q9" s="10">
        <f>TI_NRG_FC_IND_NE!Q9+FC_TRA_NE!Q9+FC_OTH_NE!Q9</f>
        <v>0</v>
      </c>
      <c r="R9" s="10">
        <f>TI_NRG_FC_IND_NE!R9+FC_TRA_NE!R9+FC_OTH_NE!R9</f>
        <v>0</v>
      </c>
      <c r="S9" s="10">
        <f>TI_NRG_FC_IND_NE!S9+FC_TRA_NE!S9+FC_OTH_NE!S9</f>
        <v>0</v>
      </c>
      <c r="T9" s="10">
        <f>TI_NRG_FC_IND_NE!T9+FC_TRA_NE!T9+FC_OTH_NE!T9</f>
        <v>0</v>
      </c>
      <c r="U9" s="10">
        <f>TI_NRG_FC_IND_NE!U9+FC_TRA_NE!U9+FC_OTH_NE!U9</f>
        <v>0</v>
      </c>
      <c r="V9" s="10">
        <f>TI_NRG_FC_IND_NE!V9+FC_TRA_NE!V9+FC_OTH_NE!V9</f>
        <v>0</v>
      </c>
      <c r="W9" s="10">
        <f>TI_NRG_FC_IND_NE!W9+FC_TRA_NE!W9+FC_OTH_NE!W9</f>
        <v>0</v>
      </c>
      <c r="X9" s="10">
        <f>TI_NRG_FC_IND_NE!X9+FC_TRA_NE!X9+FC_OTH_NE!X9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TI_NRG_FC_IND_NE!C10+FC_TRA_NE!C10+FC_OTH_NE!C10</f>
        <v>0</v>
      </c>
      <c r="D10" s="10">
        <f>TI_NRG_FC_IND_NE!D10+FC_TRA_NE!D10+FC_OTH_NE!D10</f>
        <v>0</v>
      </c>
      <c r="E10" s="10">
        <f>TI_NRG_FC_IND_NE!E10+FC_TRA_NE!E10+FC_OTH_NE!E10</f>
        <v>0</v>
      </c>
      <c r="F10" s="10">
        <f>TI_NRG_FC_IND_NE!F10+FC_TRA_NE!F10+FC_OTH_NE!F10</f>
        <v>0</v>
      </c>
      <c r="G10" s="10">
        <f>TI_NRG_FC_IND_NE!G10+FC_TRA_NE!G10+FC_OTH_NE!G10</f>
        <v>0</v>
      </c>
      <c r="H10" s="10">
        <f>TI_NRG_FC_IND_NE!H10+FC_TRA_NE!H10+FC_OTH_NE!H10</f>
        <v>0</v>
      </c>
      <c r="I10" s="10">
        <f>TI_NRG_FC_IND_NE!I10+FC_TRA_NE!I10+FC_OTH_NE!I10</f>
        <v>0</v>
      </c>
      <c r="J10" s="10">
        <f>TI_NRG_FC_IND_NE!J10+FC_TRA_NE!J10+FC_OTH_NE!J10</f>
        <v>0</v>
      </c>
      <c r="K10" s="10">
        <f>TI_NRG_FC_IND_NE!K10+FC_TRA_NE!K10+FC_OTH_NE!K10</f>
        <v>0</v>
      </c>
      <c r="L10" s="10">
        <f>TI_NRG_FC_IND_NE!L10+FC_TRA_NE!L10+FC_OTH_NE!L10</f>
        <v>0</v>
      </c>
      <c r="M10" s="10">
        <f>TI_NRG_FC_IND_NE!M10+FC_TRA_NE!M10+FC_OTH_NE!M10</f>
        <v>0</v>
      </c>
      <c r="N10" s="10">
        <f>TI_NRG_FC_IND_NE!N10+FC_TRA_NE!N10+FC_OTH_NE!N10</f>
        <v>0</v>
      </c>
      <c r="O10" s="10">
        <f>TI_NRG_FC_IND_NE!O10+FC_TRA_NE!O10+FC_OTH_NE!O10</f>
        <v>0</v>
      </c>
      <c r="P10" s="10">
        <f>TI_NRG_FC_IND_NE!P10+FC_TRA_NE!P10+FC_OTH_NE!P10</f>
        <v>0</v>
      </c>
      <c r="Q10" s="10">
        <f>TI_NRG_FC_IND_NE!Q10+FC_TRA_NE!Q10+FC_OTH_NE!Q10</f>
        <v>0</v>
      </c>
      <c r="R10" s="10">
        <f>TI_NRG_FC_IND_NE!R10+FC_TRA_NE!R10+FC_OTH_NE!R10</f>
        <v>0</v>
      </c>
      <c r="S10" s="10">
        <f>TI_NRG_FC_IND_NE!S10+FC_TRA_NE!S10+FC_OTH_NE!S10</f>
        <v>0</v>
      </c>
      <c r="T10" s="10">
        <f>TI_NRG_FC_IND_NE!T10+FC_TRA_NE!T10+FC_OTH_NE!T10</f>
        <v>0</v>
      </c>
      <c r="U10" s="10">
        <f>TI_NRG_FC_IND_NE!U10+FC_TRA_NE!U10+FC_OTH_NE!U10</f>
        <v>0</v>
      </c>
      <c r="V10" s="10">
        <f>TI_NRG_FC_IND_NE!V10+FC_TRA_NE!V10+FC_OTH_NE!V10</f>
        <v>0</v>
      </c>
      <c r="W10" s="10">
        <f>TI_NRG_FC_IND_NE!W10+FC_TRA_NE!W10+FC_OTH_NE!W10</f>
        <v>0</v>
      </c>
      <c r="X10" s="10">
        <f>TI_NRG_FC_IND_NE!X10+FC_TRA_NE!X10+FC_OTH_NE!X10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4.4088564058469473</v>
      </c>
      <c r="Q11" s="29">
        <f t="shared" si="8"/>
        <v>11.958727429062771</v>
      </c>
      <c r="R11" s="29">
        <f t="shared" si="8"/>
        <v>8.1866723989681844</v>
      </c>
      <c r="S11" s="29">
        <f t="shared" si="8"/>
        <v>0.62957867583834903</v>
      </c>
      <c r="T11" s="29">
        <f t="shared" si="8"/>
        <v>1.2552880481513331</v>
      </c>
      <c r="U11" s="29">
        <f t="shared" si="8"/>
        <v>0.35709372312983662</v>
      </c>
      <c r="V11" s="29">
        <f t="shared" si="8"/>
        <v>0.35709372312983662</v>
      </c>
      <c r="W11" s="29">
        <f t="shared" si="8"/>
        <v>0.53723129836629402</v>
      </c>
      <c r="X11" s="29">
        <f t="shared" ref="X11" si="9">SUM(X12:X16)</f>
        <v>0.29226139294926912</v>
      </c>
    </row>
    <row r="12" spans="1:24" ht="11.25" customHeight="1" x14ac:dyDescent="0.2">
      <c r="A12" s="41" t="s">
        <v>15</v>
      </c>
      <c r="B12" s="9" t="s">
        <v>16</v>
      </c>
      <c r="C12" s="10">
        <f>TI_NRG_FC_IND_NE!C12+FC_TRA_NE!C12+FC_OTH_NE!C12</f>
        <v>0</v>
      </c>
      <c r="D12" s="10">
        <f>TI_NRG_FC_IND_NE!D12+FC_TRA_NE!D12+FC_OTH_NE!D12</f>
        <v>0</v>
      </c>
      <c r="E12" s="10">
        <f>TI_NRG_FC_IND_NE!E12+FC_TRA_NE!E12+FC_OTH_NE!E12</f>
        <v>0</v>
      </c>
      <c r="F12" s="10">
        <f>TI_NRG_FC_IND_NE!F12+FC_TRA_NE!F12+FC_OTH_NE!F12</f>
        <v>0</v>
      </c>
      <c r="G12" s="10">
        <f>TI_NRG_FC_IND_NE!G12+FC_TRA_NE!G12+FC_OTH_NE!G12</f>
        <v>0</v>
      </c>
      <c r="H12" s="10">
        <f>TI_NRG_FC_IND_NE!H12+FC_TRA_NE!H12+FC_OTH_NE!H12</f>
        <v>0</v>
      </c>
      <c r="I12" s="10">
        <f>TI_NRG_FC_IND_NE!I12+FC_TRA_NE!I12+FC_OTH_NE!I12</f>
        <v>0</v>
      </c>
      <c r="J12" s="10">
        <f>TI_NRG_FC_IND_NE!J12+FC_TRA_NE!J12+FC_OTH_NE!J12</f>
        <v>0</v>
      </c>
      <c r="K12" s="10">
        <f>TI_NRG_FC_IND_NE!K12+FC_TRA_NE!K12+FC_OTH_NE!K12</f>
        <v>0</v>
      </c>
      <c r="L12" s="10">
        <f>TI_NRG_FC_IND_NE!L12+FC_TRA_NE!L12+FC_OTH_NE!L12</f>
        <v>0</v>
      </c>
      <c r="M12" s="10">
        <f>TI_NRG_FC_IND_NE!M12+FC_TRA_NE!M12+FC_OTH_NE!M12</f>
        <v>0</v>
      </c>
      <c r="N12" s="10">
        <f>TI_NRG_FC_IND_NE!N12+FC_TRA_NE!N12+FC_OTH_NE!N12</f>
        <v>0</v>
      </c>
      <c r="O12" s="10">
        <f>TI_NRG_FC_IND_NE!O12+FC_TRA_NE!O12+FC_OTH_NE!O12</f>
        <v>0</v>
      </c>
      <c r="P12" s="10">
        <f>TI_NRG_FC_IND_NE!P12+FC_TRA_NE!P12+FC_OTH_NE!P12</f>
        <v>0</v>
      </c>
      <c r="Q12" s="10">
        <f>TI_NRG_FC_IND_NE!Q12+FC_TRA_NE!Q12+FC_OTH_NE!Q12</f>
        <v>0</v>
      </c>
      <c r="R12" s="10">
        <f>TI_NRG_FC_IND_NE!R12+FC_TRA_NE!R12+FC_OTH_NE!R12</f>
        <v>0</v>
      </c>
      <c r="S12" s="10">
        <f>TI_NRG_FC_IND_NE!S12+FC_TRA_NE!S12+FC_OTH_NE!S12</f>
        <v>0</v>
      </c>
      <c r="T12" s="10">
        <f>TI_NRG_FC_IND_NE!T12+FC_TRA_NE!T12+FC_OTH_NE!T12</f>
        <v>0</v>
      </c>
      <c r="U12" s="10">
        <f>TI_NRG_FC_IND_NE!U12+FC_TRA_NE!U12+FC_OTH_NE!U12</f>
        <v>0</v>
      </c>
      <c r="V12" s="10">
        <f>TI_NRG_FC_IND_NE!V12+FC_TRA_NE!V12+FC_OTH_NE!V12</f>
        <v>0</v>
      </c>
      <c r="W12" s="10">
        <f>TI_NRG_FC_IND_NE!W12+FC_TRA_NE!W12+FC_OTH_NE!W12</f>
        <v>0</v>
      </c>
      <c r="X12" s="10">
        <f>TI_NRG_FC_IND_NE!X12+FC_TRA_NE!X12+FC_OTH_NE!X12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TI_NRG_FC_IND_NE!C13+FC_TRA_NE!C13+FC_OTH_NE!C13</f>
        <v>0</v>
      </c>
      <c r="D13" s="10">
        <f>TI_NRG_FC_IND_NE!D13+FC_TRA_NE!D13+FC_OTH_NE!D13</f>
        <v>0</v>
      </c>
      <c r="E13" s="10">
        <f>TI_NRG_FC_IND_NE!E13+FC_TRA_NE!E13+FC_OTH_NE!E13</f>
        <v>0</v>
      </c>
      <c r="F13" s="10">
        <f>TI_NRG_FC_IND_NE!F13+FC_TRA_NE!F13+FC_OTH_NE!F13</f>
        <v>0</v>
      </c>
      <c r="G13" s="10">
        <f>TI_NRG_FC_IND_NE!G13+FC_TRA_NE!G13+FC_OTH_NE!G13</f>
        <v>0</v>
      </c>
      <c r="H13" s="10">
        <f>TI_NRG_FC_IND_NE!H13+FC_TRA_NE!H13+FC_OTH_NE!H13</f>
        <v>0</v>
      </c>
      <c r="I13" s="10">
        <f>TI_NRG_FC_IND_NE!I13+FC_TRA_NE!I13+FC_OTH_NE!I13</f>
        <v>0</v>
      </c>
      <c r="J13" s="10">
        <f>TI_NRG_FC_IND_NE!J13+FC_TRA_NE!J13+FC_OTH_NE!J13</f>
        <v>0</v>
      </c>
      <c r="K13" s="10">
        <f>TI_NRG_FC_IND_NE!K13+FC_TRA_NE!K13+FC_OTH_NE!K13</f>
        <v>0</v>
      </c>
      <c r="L13" s="10">
        <f>TI_NRG_FC_IND_NE!L13+FC_TRA_NE!L13+FC_OTH_NE!L13</f>
        <v>0</v>
      </c>
      <c r="M13" s="10">
        <f>TI_NRG_FC_IND_NE!M13+FC_TRA_NE!M13+FC_OTH_NE!M13</f>
        <v>0</v>
      </c>
      <c r="N13" s="10">
        <f>TI_NRG_FC_IND_NE!N13+FC_TRA_NE!N13+FC_OTH_NE!N13</f>
        <v>0</v>
      </c>
      <c r="O13" s="10">
        <f>TI_NRG_FC_IND_NE!O13+FC_TRA_NE!O13+FC_OTH_NE!O13</f>
        <v>0</v>
      </c>
      <c r="P13" s="10">
        <f>TI_NRG_FC_IND_NE!P13+FC_TRA_NE!P13+FC_OTH_NE!P13</f>
        <v>4.4088564058469473</v>
      </c>
      <c r="Q13" s="10">
        <f>TI_NRG_FC_IND_NE!Q13+FC_TRA_NE!Q13+FC_OTH_NE!Q13</f>
        <v>11.958727429062771</v>
      </c>
      <c r="R13" s="10">
        <f>TI_NRG_FC_IND_NE!R13+FC_TRA_NE!R13+FC_OTH_NE!R13</f>
        <v>8.1866723989681844</v>
      </c>
      <c r="S13" s="10">
        <f>TI_NRG_FC_IND_NE!S13+FC_TRA_NE!S13+FC_OTH_NE!S13</f>
        <v>0.62957867583834903</v>
      </c>
      <c r="T13" s="10">
        <f>TI_NRG_FC_IND_NE!T13+FC_TRA_NE!T13+FC_OTH_NE!T13</f>
        <v>1.2552880481513331</v>
      </c>
      <c r="U13" s="10">
        <f>TI_NRG_FC_IND_NE!U13+FC_TRA_NE!U13+FC_OTH_NE!U13</f>
        <v>0.35709372312983662</v>
      </c>
      <c r="V13" s="10">
        <f>TI_NRG_FC_IND_NE!V13+FC_TRA_NE!V13+FC_OTH_NE!V13</f>
        <v>0.35709372312983662</v>
      </c>
      <c r="W13" s="10">
        <f>TI_NRG_FC_IND_NE!W13+FC_TRA_NE!W13+FC_OTH_NE!W13</f>
        <v>0.53723129836629402</v>
      </c>
      <c r="X13" s="10">
        <f>TI_NRG_FC_IND_NE!X13+FC_TRA_NE!X13+FC_OTH_NE!X13</f>
        <v>0.29226139294926912</v>
      </c>
    </row>
    <row r="14" spans="1:24" ht="11.25" customHeight="1" x14ac:dyDescent="0.2">
      <c r="A14" s="41" t="s">
        <v>19</v>
      </c>
      <c r="B14" s="9" t="s">
        <v>20</v>
      </c>
      <c r="C14" s="10">
        <f>TI_NRG_FC_IND_NE!C14+FC_TRA_NE!C14+FC_OTH_NE!C14</f>
        <v>0</v>
      </c>
      <c r="D14" s="10">
        <f>TI_NRG_FC_IND_NE!D14+FC_TRA_NE!D14+FC_OTH_NE!D14</f>
        <v>0</v>
      </c>
      <c r="E14" s="10">
        <f>TI_NRG_FC_IND_NE!E14+FC_TRA_NE!E14+FC_OTH_NE!E14</f>
        <v>0</v>
      </c>
      <c r="F14" s="10">
        <f>TI_NRG_FC_IND_NE!F14+FC_TRA_NE!F14+FC_OTH_NE!F14</f>
        <v>0</v>
      </c>
      <c r="G14" s="10">
        <f>TI_NRG_FC_IND_NE!G14+FC_TRA_NE!G14+FC_OTH_NE!G14</f>
        <v>0</v>
      </c>
      <c r="H14" s="10">
        <f>TI_NRG_FC_IND_NE!H14+FC_TRA_NE!H14+FC_OTH_NE!H14</f>
        <v>0</v>
      </c>
      <c r="I14" s="10">
        <f>TI_NRG_FC_IND_NE!I14+FC_TRA_NE!I14+FC_OTH_NE!I14</f>
        <v>0</v>
      </c>
      <c r="J14" s="10">
        <f>TI_NRG_FC_IND_NE!J14+FC_TRA_NE!J14+FC_OTH_NE!J14</f>
        <v>0</v>
      </c>
      <c r="K14" s="10">
        <f>TI_NRG_FC_IND_NE!K14+FC_TRA_NE!K14+FC_OTH_NE!K14</f>
        <v>0</v>
      </c>
      <c r="L14" s="10">
        <f>TI_NRG_FC_IND_NE!L14+FC_TRA_NE!L14+FC_OTH_NE!L14</f>
        <v>0</v>
      </c>
      <c r="M14" s="10">
        <f>TI_NRG_FC_IND_NE!M14+FC_TRA_NE!M14+FC_OTH_NE!M14</f>
        <v>0</v>
      </c>
      <c r="N14" s="10">
        <f>TI_NRG_FC_IND_NE!N14+FC_TRA_NE!N14+FC_OTH_NE!N14</f>
        <v>0</v>
      </c>
      <c r="O14" s="10">
        <f>TI_NRG_FC_IND_NE!O14+FC_TRA_NE!O14+FC_OTH_NE!O14</f>
        <v>0</v>
      </c>
      <c r="P14" s="10">
        <f>TI_NRG_FC_IND_NE!P14+FC_TRA_NE!P14+FC_OTH_NE!P14</f>
        <v>0</v>
      </c>
      <c r="Q14" s="10">
        <f>TI_NRG_FC_IND_NE!Q14+FC_TRA_NE!Q14+FC_OTH_NE!Q14</f>
        <v>0</v>
      </c>
      <c r="R14" s="10">
        <f>TI_NRG_FC_IND_NE!R14+FC_TRA_NE!R14+FC_OTH_NE!R14</f>
        <v>0</v>
      </c>
      <c r="S14" s="10">
        <f>TI_NRG_FC_IND_NE!S14+FC_TRA_NE!S14+FC_OTH_NE!S14</f>
        <v>0</v>
      </c>
      <c r="T14" s="10">
        <f>TI_NRG_FC_IND_NE!T14+FC_TRA_NE!T14+FC_OTH_NE!T14</f>
        <v>0</v>
      </c>
      <c r="U14" s="10">
        <f>TI_NRG_FC_IND_NE!U14+FC_TRA_NE!U14+FC_OTH_NE!U14</f>
        <v>0</v>
      </c>
      <c r="V14" s="10">
        <f>TI_NRG_FC_IND_NE!V14+FC_TRA_NE!V14+FC_OTH_NE!V14</f>
        <v>0</v>
      </c>
      <c r="W14" s="10">
        <f>TI_NRG_FC_IND_NE!W14+FC_TRA_NE!W14+FC_OTH_NE!W14</f>
        <v>0</v>
      </c>
      <c r="X14" s="10">
        <f>TI_NRG_FC_IND_NE!X14+FC_TRA_NE!X14+FC_OTH_NE!X14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TI_NRG_FC_IND_NE!C15+FC_TRA_NE!C15+FC_OTH_NE!C15</f>
        <v>0</v>
      </c>
      <c r="D15" s="10">
        <f>TI_NRG_FC_IND_NE!D15+FC_TRA_NE!D15+FC_OTH_NE!D15</f>
        <v>0</v>
      </c>
      <c r="E15" s="10">
        <f>TI_NRG_FC_IND_NE!E15+FC_TRA_NE!E15+FC_OTH_NE!E15</f>
        <v>0</v>
      </c>
      <c r="F15" s="10">
        <f>TI_NRG_FC_IND_NE!F15+FC_TRA_NE!F15+FC_OTH_NE!F15</f>
        <v>0</v>
      </c>
      <c r="G15" s="10">
        <f>TI_NRG_FC_IND_NE!G15+FC_TRA_NE!G15+FC_OTH_NE!G15</f>
        <v>0</v>
      </c>
      <c r="H15" s="10">
        <f>TI_NRG_FC_IND_NE!H15+FC_TRA_NE!H15+FC_OTH_NE!H15</f>
        <v>0</v>
      </c>
      <c r="I15" s="10">
        <f>TI_NRG_FC_IND_NE!I15+FC_TRA_NE!I15+FC_OTH_NE!I15</f>
        <v>0</v>
      </c>
      <c r="J15" s="10">
        <f>TI_NRG_FC_IND_NE!J15+FC_TRA_NE!J15+FC_OTH_NE!J15</f>
        <v>0</v>
      </c>
      <c r="K15" s="10">
        <f>TI_NRG_FC_IND_NE!K15+FC_TRA_NE!K15+FC_OTH_NE!K15</f>
        <v>0</v>
      </c>
      <c r="L15" s="10">
        <f>TI_NRG_FC_IND_NE!L15+FC_TRA_NE!L15+FC_OTH_NE!L15</f>
        <v>0</v>
      </c>
      <c r="M15" s="10">
        <f>TI_NRG_FC_IND_NE!M15+FC_TRA_NE!M15+FC_OTH_NE!M15</f>
        <v>0</v>
      </c>
      <c r="N15" s="10">
        <f>TI_NRG_FC_IND_NE!N15+FC_TRA_NE!N15+FC_OTH_NE!N15</f>
        <v>0</v>
      </c>
      <c r="O15" s="10">
        <f>TI_NRG_FC_IND_NE!O15+FC_TRA_NE!O15+FC_OTH_NE!O15</f>
        <v>0</v>
      </c>
      <c r="P15" s="10">
        <f>TI_NRG_FC_IND_NE!P15+FC_TRA_NE!P15+FC_OTH_NE!P15</f>
        <v>0</v>
      </c>
      <c r="Q15" s="10">
        <f>TI_NRG_FC_IND_NE!Q15+FC_TRA_NE!Q15+FC_OTH_NE!Q15</f>
        <v>0</v>
      </c>
      <c r="R15" s="10">
        <f>TI_NRG_FC_IND_NE!R15+FC_TRA_NE!R15+FC_OTH_NE!R15</f>
        <v>0</v>
      </c>
      <c r="S15" s="10">
        <f>TI_NRG_FC_IND_NE!S15+FC_TRA_NE!S15+FC_OTH_NE!S15</f>
        <v>0</v>
      </c>
      <c r="T15" s="10">
        <f>TI_NRG_FC_IND_NE!T15+FC_TRA_NE!T15+FC_OTH_NE!T15</f>
        <v>0</v>
      </c>
      <c r="U15" s="10">
        <f>TI_NRG_FC_IND_NE!U15+FC_TRA_NE!U15+FC_OTH_NE!U15</f>
        <v>0</v>
      </c>
      <c r="V15" s="10">
        <f>TI_NRG_FC_IND_NE!V15+FC_TRA_NE!V15+FC_OTH_NE!V15</f>
        <v>0</v>
      </c>
      <c r="W15" s="10">
        <f>TI_NRG_FC_IND_NE!W15+FC_TRA_NE!W15+FC_OTH_NE!W15</f>
        <v>0</v>
      </c>
      <c r="X15" s="10">
        <f>TI_NRG_FC_IND_NE!X15+FC_TRA_NE!X15+FC_OTH_NE!X15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TI_NRG_FC_IND_NE!C16+FC_TRA_NE!C16+FC_OTH_NE!C16</f>
        <v>0</v>
      </c>
      <c r="D16" s="10">
        <f>TI_NRG_FC_IND_NE!D16+FC_TRA_NE!D16+FC_OTH_NE!D16</f>
        <v>0</v>
      </c>
      <c r="E16" s="10">
        <f>TI_NRG_FC_IND_NE!E16+FC_TRA_NE!E16+FC_OTH_NE!E16</f>
        <v>0</v>
      </c>
      <c r="F16" s="10">
        <f>TI_NRG_FC_IND_NE!F16+FC_TRA_NE!F16+FC_OTH_NE!F16</f>
        <v>0</v>
      </c>
      <c r="G16" s="10">
        <f>TI_NRG_FC_IND_NE!G16+FC_TRA_NE!G16+FC_OTH_NE!G16</f>
        <v>0</v>
      </c>
      <c r="H16" s="10">
        <f>TI_NRG_FC_IND_NE!H16+FC_TRA_NE!H16+FC_OTH_NE!H16</f>
        <v>0</v>
      </c>
      <c r="I16" s="10">
        <f>TI_NRG_FC_IND_NE!I16+FC_TRA_NE!I16+FC_OTH_NE!I16</f>
        <v>0</v>
      </c>
      <c r="J16" s="10">
        <f>TI_NRG_FC_IND_NE!J16+FC_TRA_NE!J16+FC_OTH_NE!J16</f>
        <v>0</v>
      </c>
      <c r="K16" s="10">
        <f>TI_NRG_FC_IND_NE!K16+FC_TRA_NE!K16+FC_OTH_NE!K16</f>
        <v>0</v>
      </c>
      <c r="L16" s="10">
        <f>TI_NRG_FC_IND_NE!L16+FC_TRA_NE!L16+FC_OTH_NE!L16</f>
        <v>0</v>
      </c>
      <c r="M16" s="10">
        <f>TI_NRG_FC_IND_NE!M16+FC_TRA_NE!M16+FC_OTH_NE!M16</f>
        <v>0</v>
      </c>
      <c r="N16" s="10">
        <f>TI_NRG_FC_IND_NE!N16+FC_TRA_NE!N16+FC_OTH_NE!N16</f>
        <v>0</v>
      </c>
      <c r="O16" s="10">
        <f>TI_NRG_FC_IND_NE!O16+FC_TRA_NE!O16+FC_OTH_NE!O16</f>
        <v>0</v>
      </c>
      <c r="P16" s="10">
        <f>TI_NRG_FC_IND_NE!P16+FC_TRA_NE!P16+FC_OTH_NE!P16</f>
        <v>0</v>
      </c>
      <c r="Q16" s="10">
        <f>TI_NRG_FC_IND_NE!Q16+FC_TRA_NE!Q16+FC_OTH_NE!Q16</f>
        <v>0</v>
      </c>
      <c r="R16" s="10">
        <f>TI_NRG_FC_IND_NE!R16+FC_TRA_NE!R16+FC_OTH_NE!R16</f>
        <v>0</v>
      </c>
      <c r="S16" s="10">
        <f>TI_NRG_FC_IND_NE!S16+FC_TRA_NE!S16+FC_OTH_NE!S16</f>
        <v>0</v>
      </c>
      <c r="T16" s="10">
        <f>TI_NRG_FC_IND_NE!T16+FC_TRA_NE!T16+FC_OTH_NE!T16</f>
        <v>0</v>
      </c>
      <c r="U16" s="10">
        <f>TI_NRG_FC_IND_NE!U16+FC_TRA_NE!U16+FC_OTH_NE!U16</f>
        <v>0</v>
      </c>
      <c r="V16" s="10">
        <f>TI_NRG_FC_IND_NE!V16+FC_TRA_NE!V16+FC_OTH_NE!V16</f>
        <v>0</v>
      </c>
      <c r="W16" s="10">
        <f>TI_NRG_FC_IND_NE!W16+FC_TRA_NE!W16+FC_OTH_NE!W16</f>
        <v>0</v>
      </c>
      <c r="X16" s="10">
        <f>TI_NRG_FC_IND_NE!X16+FC_TRA_NE!X16+FC_OTH_NE!X16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9.9598452278589846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TI_NRG_FC_IND_NE!C18+FC_TRA_NE!C18+FC_OTH_NE!C18</f>
        <v>0</v>
      </c>
      <c r="D18" s="10">
        <f>TI_NRG_FC_IND_NE!D18+FC_TRA_NE!D18+FC_OTH_NE!D18</f>
        <v>0</v>
      </c>
      <c r="E18" s="10">
        <f>TI_NRG_FC_IND_NE!E18+FC_TRA_NE!E18+FC_OTH_NE!E18</f>
        <v>0</v>
      </c>
      <c r="F18" s="10">
        <f>TI_NRG_FC_IND_NE!F18+FC_TRA_NE!F18+FC_OTH_NE!F18</f>
        <v>0</v>
      </c>
      <c r="G18" s="10">
        <f>TI_NRG_FC_IND_NE!G18+FC_TRA_NE!G18+FC_OTH_NE!G18</f>
        <v>0</v>
      </c>
      <c r="H18" s="10">
        <f>TI_NRG_FC_IND_NE!H18+FC_TRA_NE!H18+FC_OTH_NE!H18</f>
        <v>0</v>
      </c>
      <c r="I18" s="10">
        <f>TI_NRG_FC_IND_NE!I18+FC_TRA_NE!I18+FC_OTH_NE!I18</f>
        <v>0</v>
      </c>
      <c r="J18" s="10">
        <f>TI_NRG_FC_IND_NE!J18+FC_TRA_NE!J18+FC_OTH_NE!J18</f>
        <v>0</v>
      </c>
      <c r="K18" s="10">
        <f>TI_NRG_FC_IND_NE!K18+FC_TRA_NE!K18+FC_OTH_NE!K18</f>
        <v>0</v>
      </c>
      <c r="L18" s="10">
        <f>TI_NRG_FC_IND_NE!L18+FC_TRA_NE!L18+FC_OTH_NE!L18</f>
        <v>0</v>
      </c>
      <c r="M18" s="10">
        <f>TI_NRG_FC_IND_NE!M18+FC_TRA_NE!M18+FC_OTH_NE!M18</f>
        <v>0</v>
      </c>
      <c r="N18" s="10">
        <f>TI_NRG_FC_IND_NE!N18+FC_TRA_NE!N18+FC_OTH_NE!N18</f>
        <v>0</v>
      </c>
      <c r="O18" s="10">
        <f>TI_NRG_FC_IND_NE!O18+FC_TRA_NE!O18+FC_OTH_NE!O18</f>
        <v>0</v>
      </c>
      <c r="P18" s="10">
        <f>TI_NRG_FC_IND_NE!P18+FC_TRA_NE!P18+FC_OTH_NE!P18</f>
        <v>0</v>
      </c>
      <c r="Q18" s="10">
        <f>TI_NRG_FC_IND_NE!Q18+FC_TRA_NE!Q18+FC_OTH_NE!Q18</f>
        <v>0</v>
      </c>
      <c r="R18" s="10">
        <f>TI_NRG_FC_IND_NE!R18+FC_TRA_NE!R18+FC_OTH_NE!R18</f>
        <v>0</v>
      </c>
      <c r="S18" s="10">
        <f>TI_NRG_FC_IND_NE!S18+FC_TRA_NE!S18+FC_OTH_NE!S18</f>
        <v>0</v>
      </c>
      <c r="T18" s="10">
        <f>TI_NRG_FC_IND_NE!T18+FC_TRA_NE!T18+FC_OTH_NE!T18</f>
        <v>0</v>
      </c>
      <c r="U18" s="10">
        <f>TI_NRG_FC_IND_NE!U18+FC_TRA_NE!U18+FC_OTH_NE!U18</f>
        <v>0</v>
      </c>
      <c r="V18" s="10">
        <f>TI_NRG_FC_IND_NE!V18+FC_TRA_NE!V18+FC_OTH_NE!V18</f>
        <v>0</v>
      </c>
      <c r="W18" s="10">
        <f>TI_NRG_FC_IND_NE!W18+FC_TRA_NE!W18+FC_OTH_NE!W18</f>
        <v>0</v>
      </c>
      <c r="X18" s="10">
        <f>TI_NRG_FC_IND_NE!X18+FC_TRA_NE!X18+FC_OTH_NE!X18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TI_NRG_FC_IND_NE!C19+FC_TRA_NE!C19+FC_OTH_NE!C19</f>
        <v>0</v>
      </c>
      <c r="D19" s="10">
        <f>TI_NRG_FC_IND_NE!D19+FC_TRA_NE!D19+FC_OTH_NE!D19</f>
        <v>0</v>
      </c>
      <c r="E19" s="10">
        <f>TI_NRG_FC_IND_NE!E19+FC_TRA_NE!E19+FC_OTH_NE!E19</f>
        <v>0</v>
      </c>
      <c r="F19" s="10">
        <f>TI_NRG_FC_IND_NE!F19+FC_TRA_NE!F19+FC_OTH_NE!F19</f>
        <v>0</v>
      </c>
      <c r="G19" s="10">
        <f>TI_NRG_FC_IND_NE!G19+FC_TRA_NE!G19+FC_OTH_NE!G19</f>
        <v>0</v>
      </c>
      <c r="H19" s="10">
        <f>TI_NRG_FC_IND_NE!H19+FC_TRA_NE!H19+FC_OTH_NE!H19</f>
        <v>0</v>
      </c>
      <c r="I19" s="10">
        <f>TI_NRG_FC_IND_NE!I19+FC_TRA_NE!I19+FC_OTH_NE!I19</f>
        <v>0</v>
      </c>
      <c r="J19" s="10">
        <f>TI_NRG_FC_IND_NE!J19+FC_TRA_NE!J19+FC_OTH_NE!J19</f>
        <v>0</v>
      </c>
      <c r="K19" s="10">
        <f>TI_NRG_FC_IND_NE!K19+FC_TRA_NE!K19+FC_OTH_NE!K19</f>
        <v>0</v>
      </c>
      <c r="L19" s="10">
        <f>TI_NRG_FC_IND_NE!L19+FC_TRA_NE!L19+FC_OTH_NE!L19</f>
        <v>0</v>
      </c>
      <c r="M19" s="10">
        <f>TI_NRG_FC_IND_NE!M19+FC_TRA_NE!M19+FC_OTH_NE!M19</f>
        <v>0</v>
      </c>
      <c r="N19" s="10">
        <f>TI_NRG_FC_IND_NE!N19+FC_TRA_NE!N19+FC_OTH_NE!N19</f>
        <v>0</v>
      </c>
      <c r="O19" s="10">
        <f>TI_NRG_FC_IND_NE!O19+FC_TRA_NE!O19+FC_OTH_NE!O19</f>
        <v>0</v>
      </c>
      <c r="P19" s="10">
        <f>TI_NRG_FC_IND_NE!P19+FC_TRA_NE!P19+FC_OTH_NE!P19</f>
        <v>0</v>
      </c>
      <c r="Q19" s="10">
        <f>TI_NRG_FC_IND_NE!Q19+FC_TRA_NE!Q19+FC_OTH_NE!Q19</f>
        <v>0</v>
      </c>
      <c r="R19" s="10">
        <f>TI_NRG_FC_IND_NE!R19+FC_TRA_NE!R19+FC_OTH_NE!R19</f>
        <v>0</v>
      </c>
      <c r="S19" s="10">
        <f>TI_NRG_FC_IND_NE!S19+FC_TRA_NE!S19+FC_OTH_NE!S19</f>
        <v>0</v>
      </c>
      <c r="T19" s="10">
        <f>TI_NRG_FC_IND_NE!T19+FC_TRA_NE!T19+FC_OTH_NE!T19</f>
        <v>0</v>
      </c>
      <c r="U19" s="10">
        <f>TI_NRG_FC_IND_NE!U19+FC_TRA_NE!U19+FC_OTH_NE!U19</f>
        <v>0</v>
      </c>
      <c r="V19" s="10">
        <f>TI_NRG_FC_IND_NE!V19+FC_TRA_NE!V19+FC_OTH_NE!V19</f>
        <v>0</v>
      </c>
      <c r="W19" s="10">
        <f>TI_NRG_FC_IND_NE!W19+FC_TRA_NE!W19+FC_OTH_NE!W19</f>
        <v>0</v>
      </c>
      <c r="X19" s="10">
        <f>TI_NRG_FC_IND_NE!X19+FC_TRA_NE!X19+FC_OTH_NE!X19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TI_NRG_FC_IND_NE!C20+FC_TRA_NE!C20+FC_OTH_NE!C20</f>
        <v>0</v>
      </c>
      <c r="D20" s="10">
        <f>TI_NRG_FC_IND_NE!D20+FC_TRA_NE!D20+FC_OTH_NE!D20</f>
        <v>0</v>
      </c>
      <c r="E20" s="10">
        <f>TI_NRG_FC_IND_NE!E20+FC_TRA_NE!E20+FC_OTH_NE!E20</f>
        <v>0</v>
      </c>
      <c r="F20" s="10">
        <f>TI_NRG_FC_IND_NE!F20+FC_TRA_NE!F20+FC_OTH_NE!F20</f>
        <v>0</v>
      </c>
      <c r="G20" s="10">
        <f>TI_NRG_FC_IND_NE!G20+FC_TRA_NE!G20+FC_OTH_NE!G20</f>
        <v>0</v>
      </c>
      <c r="H20" s="10">
        <f>TI_NRG_FC_IND_NE!H20+FC_TRA_NE!H20+FC_OTH_NE!H20</f>
        <v>0</v>
      </c>
      <c r="I20" s="10">
        <f>TI_NRG_FC_IND_NE!I20+FC_TRA_NE!I20+FC_OTH_NE!I20</f>
        <v>0</v>
      </c>
      <c r="J20" s="10">
        <f>TI_NRG_FC_IND_NE!J20+FC_TRA_NE!J20+FC_OTH_NE!J20</f>
        <v>9.9598452278589846</v>
      </c>
      <c r="K20" s="10">
        <f>TI_NRG_FC_IND_NE!K20+FC_TRA_NE!K20+FC_OTH_NE!K20</f>
        <v>0</v>
      </c>
      <c r="L20" s="10">
        <f>TI_NRG_FC_IND_NE!L20+FC_TRA_NE!L20+FC_OTH_NE!L20</f>
        <v>0</v>
      </c>
      <c r="M20" s="10">
        <f>TI_NRG_FC_IND_NE!M20+FC_TRA_NE!M20+FC_OTH_NE!M20</f>
        <v>0</v>
      </c>
      <c r="N20" s="10">
        <f>TI_NRG_FC_IND_NE!N20+FC_TRA_NE!N20+FC_OTH_NE!N20</f>
        <v>0</v>
      </c>
      <c r="O20" s="10">
        <f>TI_NRG_FC_IND_NE!O20+FC_TRA_NE!O20+FC_OTH_NE!O20</f>
        <v>0</v>
      </c>
      <c r="P20" s="10">
        <f>TI_NRG_FC_IND_NE!P20+FC_TRA_NE!P20+FC_OTH_NE!P20</f>
        <v>0</v>
      </c>
      <c r="Q20" s="10">
        <f>TI_NRG_FC_IND_NE!Q20+FC_TRA_NE!Q20+FC_OTH_NE!Q20</f>
        <v>0</v>
      </c>
      <c r="R20" s="10">
        <f>TI_NRG_FC_IND_NE!R20+FC_TRA_NE!R20+FC_OTH_NE!R20</f>
        <v>0</v>
      </c>
      <c r="S20" s="10">
        <f>TI_NRG_FC_IND_NE!S20+FC_TRA_NE!S20+FC_OTH_NE!S20</f>
        <v>0</v>
      </c>
      <c r="T20" s="10">
        <f>TI_NRG_FC_IND_NE!T20+FC_TRA_NE!T20+FC_OTH_NE!T20</f>
        <v>0</v>
      </c>
      <c r="U20" s="10">
        <f>TI_NRG_FC_IND_NE!U20+FC_TRA_NE!U20+FC_OTH_NE!U20</f>
        <v>0</v>
      </c>
      <c r="V20" s="10">
        <f>TI_NRG_FC_IND_NE!V20+FC_TRA_NE!V20+FC_OTH_NE!V20</f>
        <v>0</v>
      </c>
      <c r="W20" s="10">
        <f>TI_NRG_FC_IND_NE!W20+FC_TRA_NE!W20+FC_OTH_NE!W20</f>
        <v>0</v>
      </c>
      <c r="X20" s="10">
        <f>TI_NRG_FC_IND_NE!X20+FC_TRA_NE!X20+FC_OTH_NE!X20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TI_NRG_FC_IND_NE!C21+FC_TRA_NE!C21+FC_OTH_NE!C21</f>
        <v>0</v>
      </c>
      <c r="D21" s="10">
        <f>TI_NRG_FC_IND_NE!D21+FC_TRA_NE!D21+FC_OTH_NE!D21</f>
        <v>0</v>
      </c>
      <c r="E21" s="10">
        <f>TI_NRG_FC_IND_NE!E21+FC_TRA_NE!E21+FC_OTH_NE!E21</f>
        <v>0</v>
      </c>
      <c r="F21" s="10">
        <f>TI_NRG_FC_IND_NE!F21+FC_TRA_NE!F21+FC_OTH_NE!F21</f>
        <v>0</v>
      </c>
      <c r="G21" s="10">
        <f>TI_NRG_FC_IND_NE!G21+FC_TRA_NE!G21+FC_OTH_NE!G21</f>
        <v>0</v>
      </c>
      <c r="H21" s="10">
        <f>TI_NRG_FC_IND_NE!H21+FC_TRA_NE!H21+FC_OTH_NE!H21</f>
        <v>0</v>
      </c>
      <c r="I21" s="10">
        <f>TI_NRG_FC_IND_NE!I21+FC_TRA_NE!I21+FC_OTH_NE!I21</f>
        <v>0</v>
      </c>
      <c r="J21" s="10">
        <f>TI_NRG_FC_IND_NE!J21+FC_TRA_NE!J21+FC_OTH_NE!J21</f>
        <v>0</v>
      </c>
      <c r="K21" s="10">
        <f>TI_NRG_FC_IND_NE!K21+FC_TRA_NE!K21+FC_OTH_NE!K21</f>
        <v>0</v>
      </c>
      <c r="L21" s="10">
        <f>TI_NRG_FC_IND_NE!L21+FC_TRA_NE!L21+FC_OTH_NE!L21</f>
        <v>0</v>
      </c>
      <c r="M21" s="10">
        <f>TI_NRG_FC_IND_NE!M21+FC_TRA_NE!M21+FC_OTH_NE!M21</f>
        <v>0</v>
      </c>
      <c r="N21" s="10">
        <f>TI_NRG_FC_IND_NE!N21+FC_TRA_NE!N21+FC_OTH_NE!N21</f>
        <v>0</v>
      </c>
      <c r="O21" s="10">
        <f>TI_NRG_FC_IND_NE!O21+FC_TRA_NE!O21+FC_OTH_NE!O21</f>
        <v>0</v>
      </c>
      <c r="P21" s="10">
        <f>TI_NRG_FC_IND_NE!P21+FC_TRA_NE!P21+FC_OTH_NE!P21</f>
        <v>0</v>
      </c>
      <c r="Q21" s="10">
        <f>TI_NRG_FC_IND_NE!Q21+FC_TRA_NE!Q21+FC_OTH_NE!Q21</f>
        <v>0</v>
      </c>
      <c r="R21" s="10">
        <f>TI_NRG_FC_IND_NE!R21+FC_TRA_NE!R21+FC_OTH_NE!R21</f>
        <v>0</v>
      </c>
      <c r="S21" s="10">
        <f>TI_NRG_FC_IND_NE!S21+FC_TRA_NE!S21+FC_OTH_NE!S21</f>
        <v>0</v>
      </c>
      <c r="T21" s="10">
        <f>TI_NRG_FC_IND_NE!T21+FC_TRA_NE!T21+FC_OTH_NE!T21</f>
        <v>0</v>
      </c>
      <c r="U21" s="10">
        <f>TI_NRG_FC_IND_NE!U21+FC_TRA_NE!U21+FC_OTH_NE!U21</f>
        <v>0</v>
      </c>
      <c r="V21" s="10">
        <f>TI_NRG_FC_IND_NE!V21+FC_TRA_NE!V21+FC_OTH_NE!V21</f>
        <v>0</v>
      </c>
      <c r="W21" s="10">
        <f>TI_NRG_FC_IND_NE!W21+FC_TRA_NE!W21+FC_OTH_NE!W21</f>
        <v>0</v>
      </c>
      <c r="X21" s="10">
        <f>TI_NRG_FC_IND_NE!X21+FC_TRA_NE!X21+FC_OTH_NE!X21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TI_NRG_FC_IND_NE!C23+FC_TRA_NE!C23+FC_OTH_NE!C23</f>
        <v>0</v>
      </c>
      <c r="D23" s="10">
        <f>TI_NRG_FC_IND_NE!D23+FC_TRA_NE!D23+FC_OTH_NE!D23</f>
        <v>0</v>
      </c>
      <c r="E23" s="10">
        <f>TI_NRG_FC_IND_NE!E23+FC_TRA_NE!E23+FC_OTH_NE!E23</f>
        <v>0</v>
      </c>
      <c r="F23" s="10">
        <f>TI_NRG_FC_IND_NE!F23+FC_TRA_NE!F23+FC_OTH_NE!F23</f>
        <v>0</v>
      </c>
      <c r="G23" s="10">
        <f>TI_NRG_FC_IND_NE!G23+FC_TRA_NE!G23+FC_OTH_NE!G23</f>
        <v>0</v>
      </c>
      <c r="H23" s="10">
        <f>TI_NRG_FC_IND_NE!H23+FC_TRA_NE!H23+FC_OTH_NE!H23</f>
        <v>0</v>
      </c>
      <c r="I23" s="10">
        <f>TI_NRG_FC_IND_NE!I23+FC_TRA_NE!I23+FC_OTH_NE!I23</f>
        <v>0</v>
      </c>
      <c r="J23" s="10">
        <f>TI_NRG_FC_IND_NE!J23+FC_TRA_NE!J23+FC_OTH_NE!J23</f>
        <v>0</v>
      </c>
      <c r="K23" s="10">
        <f>TI_NRG_FC_IND_NE!K23+FC_TRA_NE!K23+FC_OTH_NE!K23</f>
        <v>0</v>
      </c>
      <c r="L23" s="10">
        <f>TI_NRG_FC_IND_NE!L23+FC_TRA_NE!L23+FC_OTH_NE!L23</f>
        <v>0</v>
      </c>
      <c r="M23" s="10">
        <f>TI_NRG_FC_IND_NE!M23+FC_TRA_NE!M23+FC_OTH_NE!M23</f>
        <v>0</v>
      </c>
      <c r="N23" s="10">
        <f>TI_NRG_FC_IND_NE!N23+FC_TRA_NE!N23+FC_OTH_NE!N23</f>
        <v>0</v>
      </c>
      <c r="O23" s="10">
        <f>TI_NRG_FC_IND_NE!O23+FC_TRA_NE!O23+FC_OTH_NE!O23</f>
        <v>0</v>
      </c>
      <c r="P23" s="10">
        <f>TI_NRG_FC_IND_NE!P23+FC_TRA_NE!P23+FC_OTH_NE!P23</f>
        <v>0</v>
      </c>
      <c r="Q23" s="10">
        <f>TI_NRG_FC_IND_NE!Q23+FC_TRA_NE!Q23+FC_OTH_NE!Q23</f>
        <v>0</v>
      </c>
      <c r="R23" s="10">
        <f>TI_NRG_FC_IND_NE!R23+FC_TRA_NE!R23+FC_OTH_NE!R23</f>
        <v>0</v>
      </c>
      <c r="S23" s="10">
        <f>TI_NRG_FC_IND_NE!S23+FC_TRA_NE!S23+FC_OTH_NE!S23</f>
        <v>0</v>
      </c>
      <c r="T23" s="10">
        <f>TI_NRG_FC_IND_NE!T23+FC_TRA_NE!T23+FC_OTH_NE!T23</f>
        <v>0</v>
      </c>
      <c r="U23" s="10">
        <f>TI_NRG_FC_IND_NE!U23+FC_TRA_NE!U23+FC_OTH_NE!U23</f>
        <v>0</v>
      </c>
      <c r="V23" s="10">
        <f>TI_NRG_FC_IND_NE!V23+FC_TRA_NE!V23+FC_OTH_NE!V23</f>
        <v>0</v>
      </c>
      <c r="W23" s="10">
        <f>TI_NRG_FC_IND_NE!W23+FC_TRA_NE!W23+FC_OTH_NE!W23</f>
        <v>0</v>
      </c>
      <c r="X23" s="10">
        <f>TI_NRG_FC_IND_NE!X23+FC_TRA_NE!X23+FC_OTH_NE!X23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TI_NRG_FC_IND_NE!C24+FC_TRA_NE!C24+FC_OTH_NE!C24</f>
        <v>0</v>
      </c>
      <c r="D24" s="10">
        <f>TI_NRG_FC_IND_NE!D24+FC_TRA_NE!D24+FC_OTH_NE!D24</f>
        <v>0</v>
      </c>
      <c r="E24" s="10">
        <f>TI_NRG_FC_IND_NE!E24+FC_TRA_NE!E24+FC_OTH_NE!E24</f>
        <v>0</v>
      </c>
      <c r="F24" s="10">
        <f>TI_NRG_FC_IND_NE!F24+FC_TRA_NE!F24+FC_OTH_NE!F24</f>
        <v>0</v>
      </c>
      <c r="G24" s="10">
        <f>TI_NRG_FC_IND_NE!G24+FC_TRA_NE!G24+FC_OTH_NE!G24</f>
        <v>0</v>
      </c>
      <c r="H24" s="10">
        <f>TI_NRG_FC_IND_NE!H24+FC_TRA_NE!H24+FC_OTH_NE!H24</f>
        <v>0</v>
      </c>
      <c r="I24" s="10">
        <f>TI_NRG_FC_IND_NE!I24+FC_TRA_NE!I24+FC_OTH_NE!I24</f>
        <v>0</v>
      </c>
      <c r="J24" s="10">
        <f>TI_NRG_FC_IND_NE!J24+FC_TRA_NE!J24+FC_OTH_NE!J24</f>
        <v>0</v>
      </c>
      <c r="K24" s="10">
        <f>TI_NRG_FC_IND_NE!K24+FC_TRA_NE!K24+FC_OTH_NE!K24</f>
        <v>0</v>
      </c>
      <c r="L24" s="10">
        <f>TI_NRG_FC_IND_NE!L24+FC_TRA_NE!L24+FC_OTH_NE!L24</f>
        <v>0</v>
      </c>
      <c r="M24" s="10">
        <f>TI_NRG_FC_IND_NE!M24+FC_TRA_NE!M24+FC_OTH_NE!M24</f>
        <v>0</v>
      </c>
      <c r="N24" s="10">
        <f>TI_NRG_FC_IND_NE!N24+FC_TRA_NE!N24+FC_OTH_NE!N24</f>
        <v>0</v>
      </c>
      <c r="O24" s="10">
        <f>TI_NRG_FC_IND_NE!O24+FC_TRA_NE!O24+FC_OTH_NE!O24</f>
        <v>0</v>
      </c>
      <c r="P24" s="10">
        <f>TI_NRG_FC_IND_NE!P24+FC_TRA_NE!P24+FC_OTH_NE!P24</f>
        <v>0</v>
      </c>
      <c r="Q24" s="10">
        <f>TI_NRG_FC_IND_NE!Q24+FC_TRA_NE!Q24+FC_OTH_NE!Q24</f>
        <v>0</v>
      </c>
      <c r="R24" s="10">
        <f>TI_NRG_FC_IND_NE!R24+FC_TRA_NE!R24+FC_OTH_NE!R24</f>
        <v>0</v>
      </c>
      <c r="S24" s="10">
        <f>TI_NRG_FC_IND_NE!S24+FC_TRA_NE!S24+FC_OTH_NE!S24</f>
        <v>0</v>
      </c>
      <c r="T24" s="10">
        <f>TI_NRG_FC_IND_NE!T24+FC_TRA_NE!T24+FC_OTH_NE!T24</f>
        <v>0</v>
      </c>
      <c r="U24" s="10">
        <f>TI_NRG_FC_IND_NE!U24+FC_TRA_NE!U24+FC_OTH_NE!U24</f>
        <v>0</v>
      </c>
      <c r="V24" s="10">
        <f>TI_NRG_FC_IND_NE!V24+FC_TRA_NE!V24+FC_OTH_NE!V24</f>
        <v>0</v>
      </c>
      <c r="W24" s="10">
        <f>TI_NRG_FC_IND_NE!W24+FC_TRA_NE!W24+FC_OTH_NE!W24</f>
        <v>0</v>
      </c>
      <c r="X24" s="10">
        <f>TI_NRG_FC_IND_NE!X24+FC_TRA_NE!X24+FC_OTH_NE!X24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TI_NRG_FC_IND_NE!C25+FC_TRA_NE!C25+FC_OTH_NE!C25</f>
        <v>0</v>
      </c>
      <c r="D25" s="37">
        <f>TI_NRG_FC_IND_NE!D25+FC_TRA_NE!D25+FC_OTH_NE!D25</f>
        <v>0</v>
      </c>
      <c r="E25" s="37">
        <f>TI_NRG_FC_IND_NE!E25+FC_TRA_NE!E25+FC_OTH_NE!E25</f>
        <v>0</v>
      </c>
      <c r="F25" s="37">
        <f>TI_NRG_FC_IND_NE!F25+FC_TRA_NE!F25+FC_OTH_NE!F25</f>
        <v>0</v>
      </c>
      <c r="G25" s="37">
        <f>TI_NRG_FC_IND_NE!G25+FC_TRA_NE!G25+FC_OTH_NE!G25</f>
        <v>0</v>
      </c>
      <c r="H25" s="37">
        <f>TI_NRG_FC_IND_NE!H25+FC_TRA_NE!H25+FC_OTH_NE!H25</f>
        <v>0</v>
      </c>
      <c r="I25" s="37">
        <f>TI_NRG_FC_IND_NE!I25+FC_TRA_NE!I25+FC_OTH_NE!I25</f>
        <v>0</v>
      </c>
      <c r="J25" s="37">
        <f>TI_NRG_FC_IND_NE!J25+FC_TRA_NE!J25+FC_OTH_NE!J25</f>
        <v>0</v>
      </c>
      <c r="K25" s="37">
        <f>TI_NRG_FC_IND_NE!K25+FC_TRA_NE!K25+FC_OTH_NE!K25</f>
        <v>0</v>
      </c>
      <c r="L25" s="37">
        <f>TI_NRG_FC_IND_NE!L25+FC_TRA_NE!L25+FC_OTH_NE!L25</f>
        <v>0</v>
      </c>
      <c r="M25" s="37">
        <f>TI_NRG_FC_IND_NE!M25+FC_TRA_NE!M25+FC_OTH_NE!M25</f>
        <v>0</v>
      </c>
      <c r="N25" s="37">
        <f>TI_NRG_FC_IND_NE!N25+FC_TRA_NE!N25+FC_OTH_NE!N25</f>
        <v>0</v>
      </c>
      <c r="O25" s="37">
        <f>TI_NRG_FC_IND_NE!O25+FC_TRA_NE!O25+FC_OTH_NE!O25</f>
        <v>0</v>
      </c>
      <c r="P25" s="37">
        <f>TI_NRG_FC_IND_NE!P25+FC_TRA_NE!P25+FC_OTH_NE!P25</f>
        <v>0</v>
      </c>
      <c r="Q25" s="37">
        <f>TI_NRG_FC_IND_NE!Q25+FC_TRA_NE!Q25+FC_OTH_NE!Q25</f>
        <v>0</v>
      </c>
      <c r="R25" s="37">
        <f>TI_NRG_FC_IND_NE!R25+FC_TRA_NE!R25+FC_OTH_NE!R25</f>
        <v>0</v>
      </c>
      <c r="S25" s="37">
        <f>TI_NRG_FC_IND_NE!S25+FC_TRA_NE!S25+FC_OTH_NE!S25</f>
        <v>0</v>
      </c>
      <c r="T25" s="37">
        <f>TI_NRG_FC_IND_NE!T25+FC_TRA_NE!T25+FC_OTH_NE!T25</f>
        <v>0</v>
      </c>
      <c r="U25" s="37">
        <f>TI_NRG_FC_IND_NE!U25+FC_TRA_NE!U25+FC_OTH_NE!U25</f>
        <v>0</v>
      </c>
      <c r="V25" s="37">
        <f>TI_NRG_FC_IND_NE!V25+FC_TRA_NE!V25+FC_OTH_NE!V25</f>
        <v>0</v>
      </c>
      <c r="W25" s="37">
        <f>TI_NRG_FC_IND_NE!W25+FC_TRA_NE!W25+FC_OTH_NE!W25</f>
        <v>0</v>
      </c>
      <c r="X25" s="37">
        <f>TI_NRG_FC_IND_NE!X25+FC_TRA_NE!X25+FC_OTH_NE!X25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1087.6921754084262</v>
      </c>
      <c r="D26" s="37">
        <f t="shared" si="14"/>
        <v>1080.0801375752364</v>
      </c>
      <c r="E26" s="37">
        <f t="shared" si="14"/>
        <v>1181.2650042992261</v>
      </c>
      <c r="F26" s="37">
        <f t="shared" si="14"/>
        <v>1071.1881341358555</v>
      </c>
      <c r="G26" s="37">
        <f t="shared" si="14"/>
        <v>1390.8425623387789</v>
      </c>
      <c r="H26" s="37">
        <f t="shared" si="14"/>
        <v>1553.6615649183145</v>
      </c>
      <c r="I26" s="37">
        <f t="shared" si="14"/>
        <v>1838.5411006018917</v>
      </c>
      <c r="J26" s="37">
        <f t="shared" si="14"/>
        <v>1509.6652622527947</v>
      </c>
      <c r="K26" s="37">
        <f t="shared" si="14"/>
        <v>1355.5683576956146</v>
      </c>
      <c r="L26" s="37">
        <f t="shared" si="14"/>
        <v>1378.3533104041271</v>
      </c>
      <c r="M26" s="37">
        <f t="shared" si="14"/>
        <v>1294.5595012897677</v>
      </c>
      <c r="N26" s="37">
        <f t="shared" si="14"/>
        <v>1307.0508168529661</v>
      </c>
      <c r="O26" s="37">
        <f t="shared" si="14"/>
        <v>809.25769561478933</v>
      </c>
      <c r="P26" s="37">
        <f t="shared" si="14"/>
        <v>680.61668099742042</v>
      </c>
      <c r="Q26" s="37">
        <f t="shared" si="14"/>
        <v>684.51006018916587</v>
      </c>
      <c r="R26" s="37">
        <f t="shared" si="14"/>
        <v>783.05855546001715</v>
      </c>
      <c r="S26" s="37">
        <f t="shared" si="14"/>
        <v>866.72201203783311</v>
      </c>
      <c r="T26" s="37">
        <f t="shared" si="14"/>
        <v>726.62871883061052</v>
      </c>
      <c r="U26" s="37">
        <f t="shared" si="14"/>
        <v>645.8323301805674</v>
      </c>
      <c r="V26" s="37">
        <f t="shared" si="14"/>
        <v>749.18116938950982</v>
      </c>
      <c r="W26" s="37">
        <f t="shared" si="14"/>
        <v>836.62588134135854</v>
      </c>
      <c r="X26" s="37">
        <f t="shared" ref="X26" si="15">SUM(X27,X33)</f>
        <v>803.06560619088566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TI_NRG_FC_IND_NE!C28+FC_TRA_NE!C28+FC_OTH_NE!C28</f>
        <v>0</v>
      </c>
      <c r="D28" s="10">
        <f>TI_NRG_FC_IND_NE!D28+FC_TRA_NE!D28+FC_OTH_NE!D28</f>
        <v>0</v>
      </c>
      <c r="E28" s="10">
        <f>TI_NRG_FC_IND_NE!E28+FC_TRA_NE!E28+FC_OTH_NE!E28</f>
        <v>0</v>
      </c>
      <c r="F28" s="10">
        <f>TI_NRG_FC_IND_NE!F28+FC_TRA_NE!F28+FC_OTH_NE!F28</f>
        <v>0</v>
      </c>
      <c r="G28" s="10">
        <f>TI_NRG_FC_IND_NE!G28+FC_TRA_NE!G28+FC_OTH_NE!G28</f>
        <v>0</v>
      </c>
      <c r="H28" s="10">
        <f>TI_NRG_FC_IND_NE!H28+FC_TRA_NE!H28+FC_OTH_NE!H28</f>
        <v>0</v>
      </c>
      <c r="I28" s="10">
        <f>TI_NRG_FC_IND_NE!I28+FC_TRA_NE!I28+FC_OTH_NE!I28</f>
        <v>0</v>
      </c>
      <c r="J28" s="10">
        <f>TI_NRG_FC_IND_NE!J28+FC_TRA_NE!J28+FC_OTH_NE!J28</f>
        <v>0</v>
      </c>
      <c r="K28" s="10">
        <f>TI_NRG_FC_IND_NE!K28+FC_TRA_NE!K28+FC_OTH_NE!K28</f>
        <v>0</v>
      </c>
      <c r="L28" s="10">
        <f>TI_NRG_FC_IND_NE!L28+FC_TRA_NE!L28+FC_OTH_NE!L28</f>
        <v>0</v>
      </c>
      <c r="M28" s="10">
        <f>TI_NRG_FC_IND_NE!M28+FC_TRA_NE!M28+FC_OTH_NE!M28</f>
        <v>0</v>
      </c>
      <c r="N28" s="10">
        <f>TI_NRG_FC_IND_NE!N28+FC_TRA_NE!N28+FC_OTH_NE!N28</f>
        <v>0</v>
      </c>
      <c r="O28" s="10">
        <f>TI_NRG_FC_IND_NE!O28+FC_TRA_NE!O28+FC_OTH_NE!O28</f>
        <v>0</v>
      </c>
      <c r="P28" s="10">
        <f>TI_NRG_FC_IND_NE!P28+FC_TRA_NE!P28+FC_OTH_NE!P28</f>
        <v>0</v>
      </c>
      <c r="Q28" s="10">
        <f>TI_NRG_FC_IND_NE!Q28+FC_TRA_NE!Q28+FC_OTH_NE!Q28</f>
        <v>0</v>
      </c>
      <c r="R28" s="10">
        <f>TI_NRG_FC_IND_NE!R28+FC_TRA_NE!R28+FC_OTH_NE!R28</f>
        <v>0</v>
      </c>
      <c r="S28" s="10">
        <f>TI_NRG_FC_IND_NE!S28+FC_TRA_NE!S28+FC_OTH_NE!S28</f>
        <v>0</v>
      </c>
      <c r="T28" s="10">
        <f>TI_NRG_FC_IND_NE!T28+FC_TRA_NE!T28+FC_OTH_NE!T28</f>
        <v>0</v>
      </c>
      <c r="U28" s="10">
        <f>TI_NRG_FC_IND_NE!U28+FC_TRA_NE!U28+FC_OTH_NE!U28</f>
        <v>0</v>
      </c>
      <c r="V28" s="10">
        <f>TI_NRG_FC_IND_NE!V28+FC_TRA_NE!V28+FC_OTH_NE!V28</f>
        <v>0</v>
      </c>
      <c r="W28" s="10">
        <f>TI_NRG_FC_IND_NE!W28+FC_TRA_NE!W28+FC_OTH_NE!W28</f>
        <v>0</v>
      </c>
      <c r="X28" s="10">
        <f>TI_NRG_FC_IND_NE!X28+FC_TRA_NE!X28+FC_OTH_NE!X28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TI_NRG_FC_IND_NE!C29+FC_TRA_NE!C29+FC_OTH_NE!C29</f>
        <v>0</v>
      </c>
      <c r="D29" s="10">
        <f>TI_NRG_FC_IND_NE!D29+FC_TRA_NE!D29+FC_OTH_NE!D29</f>
        <v>0</v>
      </c>
      <c r="E29" s="10">
        <f>TI_NRG_FC_IND_NE!E29+FC_TRA_NE!E29+FC_OTH_NE!E29</f>
        <v>0</v>
      </c>
      <c r="F29" s="10">
        <f>TI_NRG_FC_IND_NE!F29+FC_TRA_NE!F29+FC_OTH_NE!F29</f>
        <v>0</v>
      </c>
      <c r="G29" s="10">
        <f>TI_NRG_FC_IND_NE!G29+FC_TRA_NE!G29+FC_OTH_NE!G29</f>
        <v>0</v>
      </c>
      <c r="H29" s="10">
        <f>TI_NRG_FC_IND_NE!H29+FC_TRA_NE!H29+FC_OTH_NE!H29</f>
        <v>0</v>
      </c>
      <c r="I29" s="10">
        <f>TI_NRG_FC_IND_NE!I29+FC_TRA_NE!I29+FC_OTH_NE!I29</f>
        <v>0</v>
      </c>
      <c r="J29" s="10">
        <f>TI_NRG_FC_IND_NE!J29+FC_TRA_NE!J29+FC_OTH_NE!J29</f>
        <v>0</v>
      </c>
      <c r="K29" s="10">
        <f>TI_NRG_FC_IND_NE!K29+FC_TRA_NE!K29+FC_OTH_NE!K29</f>
        <v>0</v>
      </c>
      <c r="L29" s="10">
        <f>TI_NRG_FC_IND_NE!L29+FC_TRA_NE!L29+FC_OTH_NE!L29</f>
        <v>0</v>
      </c>
      <c r="M29" s="10">
        <f>TI_NRG_FC_IND_NE!M29+FC_TRA_NE!M29+FC_OTH_NE!M29</f>
        <v>0</v>
      </c>
      <c r="N29" s="10">
        <f>TI_NRG_FC_IND_NE!N29+FC_TRA_NE!N29+FC_OTH_NE!N29</f>
        <v>0</v>
      </c>
      <c r="O29" s="10">
        <f>TI_NRG_FC_IND_NE!O29+FC_TRA_NE!O29+FC_OTH_NE!O29</f>
        <v>0</v>
      </c>
      <c r="P29" s="10">
        <f>TI_NRG_FC_IND_NE!P29+FC_TRA_NE!P29+FC_OTH_NE!P29</f>
        <v>0</v>
      </c>
      <c r="Q29" s="10">
        <f>TI_NRG_FC_IND_NE!Q29+FC_TRA_NE!Q29+FC_OTH_NE!Q29</f>
        <v>0</v>
      </c>
      <c r="R29" s="10">
        <f>TI_NRG_FC_IND_NE!R29+FC_TRA_NE!R29+FC_OTH_NE!R29</f>
        <v>0</v>
      </c>
      <c r="S29" s="10">
        <f>TI_NRG_FC_IND_NE!S29+FC_TRA_NE!S29+FC_OTH_NE!S29</f>
        <v>0</v>
      </c>
      <c r="T29" s="10">
        <f>TI_NRG_FC_IND_NE!T29+FC_TRA_NE!T29+FC_OTH_NE!T29</f>
        <v>0</v>
      </c>
      <c r="U29" s="10">
        <f>TI_NRG_FC_IND_NE!U29+FC_TRA_NE!U29+FC_OTH_NE!U29</f>
        <v>0</v>
      </c>
      <c r="V29" s="10">
        <f>TI_NRG_FC_IND_NE!V29+FC_TRA_NE!V29+FC_OTH_NE!V29</f>
        <v>0</v>
      </c>
      <c r="W29" s="10">
        <f>TI_NRG_FC_IND_NE!W29+FC_TRA_NE!W29+FC_OTH_NE!W29</f>
        <v>0</v>
      </c>
      <c r="X29" s="10">
        <f>TI_NRG_FC_IND_NE!X29+FC_TRA_NE!X29+FC_OTH_NE!X29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TI_NRG_FC_IND_NE!C30+FC_TRA_NE!C30+FC_OTH_NE!C30</f>
        <v>0</v>
      </c>
      <c r="D30" s="10">
        <f>TI_NRG_FC_IND_NE!D30+FC_TRA_NE!D30+FC_OTH_NE!D30</f>
        <v>0</v>
      </c>
      <c r="E30" s="10">
        <f>TI_NRG_FC_IND_NE!E30+FC_TRA_NE!E30+FC_OTH_NE!E30</f>
        <v>0</v>
      </c>
      <c r="F30" s="10">
        <f>TI_NRG_FC_IND_NE!F30+FC_TRA_NE!F30+FC_OTH_NE!F30</f>
        <v>0</v>
      </c>
      <c r="G30" s="10">
        <f>TI_NRG_FC_IND_NE!G30+FC_TRA_NE!G30+FC_OTH_NE!G30</f>
        <v>0</v>
      </c>
      <c r="H30" s="10">
        <f>TI_NRG_FC_IND_NE!H30+FC_TRA_NE!H30+FC_OTH_NE!H30</f>
        <v>0</v>
      </c>
      <c r="I30" s="10">
        <f>TI_NRG_FC_IND_NE!I30+FC_TRA_NE!I30+FC_OTH_NE!I30</f>
        <v>0</v>
      </c>
      <c r="J30" s="10">
        <f>TI_NRG_FC_IND_NE!J30+FC_TRA_NE!J30+FC_OTH_NE!J30</f>
        <v>0</v>
      </c>
      <c r="K30" s="10">
        <f>TI_NRG_FC_IND_NE!K30+FC_TRA_NE!K30+FC_OTH_NE!K30</f>
        <v>0</v>
      </c>
      <c r="L30" s="10">
        <f>TI_NRG_FC_IND_NE!L30+FC_TRA_NE!L30+FC_OTH_NE!L30</f>
        <v>0</v>
      </c>
      <c r="M30" s="10">
        <f>TI_NRG_FC_IND_NE!M30+FC_TRA_NE!M30+FC_OTH_NE!M30</f>
        <v>0</v>
      </c>
      <c r="N30" s="10">
        <f>TI_NRG_FC_IND_NE!N30+FC_TRA_NE!N30+FC_OTH_NE!N30</f>
        <v>0</v>
      </c>
      <c r="O30" s="10">
        <f>TI_NRG_FC_IND_NE!O30+FC_TRA_NE!O30+FC_OTH_NE!O30</f>
        <v>0</v>
      </c>
      <c r="P30" s="10">
        <f>TI_NRG_FC_IND_NE!P30+FC_TRA_NE!P30+FC_OTH_NE!P30</f>
        <v>0</v>
      </c>
      <c r="Q30" s="10">
        <f>TI_NRG_FC_IND_NE!Q30+FC_TRA_NE!Q30+FC_OTH_NE!Q30</f>
        <v>0</v>
      </c>
      <c r="R30" s="10">
        <f>TI_NRG_FC_IND_NE!R30+FC_TRA_NE!R30+FC_OTH_NE!R30</f>
        <v>0</v>
      </c>
      <c r="S30" s="10">
        <f>TI_NRG_FC_IND_NE!S30+FC_TRA_NE!S30+FC_OTH_NE!S30</f>
        <v>0</v>
      </c>
      <c r="T30" s="10">
        <f>TI_NRG_FC_IND_NE!T30+FC_TRA_NE!T30+FC_OTH_NE!T30</f>
        <v>0</v>
      </c>
      <c r="U30" s="10">
        <f>TI_NRG_FC_IND_NE!U30+FC_TRA_NE!U30+FC_OTH_NE!U30</f>
        <v>0</v>
      </c>
      <c r="V30" s="10">
        <f>TI_NRG_FC_IND_NE!V30+FC_TRA_NE!V30+FC_OTH_NE!V30</f>
        <v>0</v>
      </c>
      <c r="W30" s="10">
        <f>TI_NRG_FC_IND_NE!W30+FC_TRA_NE!W30+FC_OTH_NE!W30</f>
        <v>0</v>
      </c>
      <c r="X30" s="10">
        <f>TI_NRG_FC_IND_NE!X30+FC_TRA_NE!X30+FC_OTH_NE!X30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TI_NRG_FC_IND_NE!C31+FC_TRA_NE!C31+FC_OTH_NE!C31</f>
        <v>0</v>
      </c>
      <c r="D31" s="10">
        <f>TI_NRG_FC_IND_NE!D31+FC_TRA_NE!D31+FC_OTH_NE!D31</f>
        <v>0</v>
      </c>
      <c r="E31" s="10">
        <f>TI_NRG_FC_IND_NE!E31+FC_TRA_NE!E31+FC_OTH_NE!E31</f>
        <v>0</v>
      </c>
      <c r="F31" s="10">
        <f>TI_NRG_FC_IND_NE!F31+FC_TRA_NE!F31+FC_OTH_NE!F31</f>
        <v>0</v>
      </c>
      <c r="G31" s="10">
        <f>TI_NRG_FC_IND_NE!G31+FC_TRA_NE!G31+FC_OTH_NE!G31</f>
        <v>0</v>
      </c>
      <c r="H31" s="10">
        <f>TI_NRG_FC_IND_NE!H31+FC_TRA_NE!H31+FC_OTH_NE!H31</f>
        <v>0</v>
      </c>
      <c r="I31" s="10">
        <f>TI_NRG_FC_IND_NE!I31+FC_TRA_NE!I31+FC_OTH_NE!I31</f>
        <v>0</v>
      </c>
      <c r="J31" s="10">
        <f>TI_NRG_FC_IND_NE!J31+FC_TRA_NE!J31+FC_OTH_NE!J31</f>
        <v>0</v>
      </c>
      <c r="K31" s="10">
        <f>TI_NRG_FC_IND_NE!K31+FC_TRA_NE!K31+FC_OTH_NE!K31</f>
        <v>0</v>
      </c>
      <c r="L31" s="10">
        <f>TI_NRG_FC_IND_NE!L31+FC_TRA_NE!L31+FC_OTH_NE!L31</f>
        <v>0</v>
      </c>
      <c r="M31" s="10">
        <f>TI_NRG_FC_IND_NE!M31+FC_TRA_NE!M31+FC_OTH_NE!M31</f>
        <v>0</v>
      </c>
      <c r="N31" s="10">
        <f>TI_NRG_FC_IND_NE!N31+FC_TRA_NE!N31+FC_OTH_NE!N31</f>
        <v>0</v>
      </c>
      <c r="O31" s="10">
        <f>TI_NRG_FC_IND_NE!O31+FC_TRA_NE!O31+FC_OTH_NE!O31</f>
        <v>0</v>
      </c>
      <c r="P31" s="10">
        <f>TI_NRG_FC_IND_NE!P31+FC_TRA_NE!P31+FC_OTH_NE!P31</f>
        <v>0</v>
      </c>
      <c r="Q31" s="10">
        <f>TI_NRG_FC_IND_NE!Q31+FC_TRA_NE!Q31+FC_OTH_NE!Q31</f>
        <v>0</v>
      </c>
      <c r="R31" s="10">
        <f>TI_NRG_FC_IND_NE!R31+FC_TRA_NE!R31+FC_OTH_NE!R31</f>
        <v>0</v>
      </c>
      <c r="S31" s="10">
        <f>TI_NRG_FC_IND_NE!S31+FC_TRA_NE!S31+FC_OTH_NE!S31</f>
        <v>0</v>
      </c>
      <c r="T31" s="10">
        <f>TI_NRG_FC_IND_NE!T31+FC_TRA_NE!T31+FC_OTH_NE!T31</f>
        <v>0</v>
      </c>
      <c r="U31" s="10">
        <f>TI_NRG_FC_IND_NE!U31+FC_TRA_NE!U31+FC_OTH_NE!U31</f>
        <v>0</v>
      </c>
      <c r="V31" s="10">
        <f>TI_NRG_FC_IND_NE!V31+FC_TRA_NE!V31+FC_OTH_NE!V31</f>
        <v>0</v>
      </c>
      <c r="W31" s="10">
        <f>TI_NRG_FC_IND_NE!W31+FC_TRA_NE!W31+FC_OTH_NE!W31</f>
        <v>0</v>
      </c>
      <c r="X31" s="10">
        <f>TI_NRG_FC_IND_NE!X31+FC_TRA_NE!X31+FC_OTH_NE!X31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TI_NRG_FC_IND_NE!C32+FC_TRA_NE!C32+FC_OTH_NE!C32</f>
        <v>0</v>
      </c>
      <c r="D32" s="10">
        <f>TI_NRG_FC_IND_NE!D32+FC_TRA_NE!D32+FC_OTH_NE!D32</f>
        <v>0</v>
      </c>
      <c r="E32" s="10">
        <f>TI_NRG_FC_IND_NE!E32+FC_TRA_NE!E32+FC_OTH_NE!E32</f>
        <v>0</v>
      </c>
      <c r="F32" s="10">
        <f>TI_NRG_FC_IND_NE!F32+FC_TRA_NE!F32+FC_OTH_NE!F32</f>
        <v>0</v>
      </c>
      <c r="G32" s="10">
        <f>TI_NRG_FC_IND_NE!G32+FC_TRA_NE!G32+FC_OTH_NE!G32</f>
        <v>0</v>
      </c>
      <c r="H32" s="10">
        <f>TI_NRG_FC_IND_NE!H32+FC_TRA_NE!H32+FC_OTH_NE!H32</f>
        <v>0</v>
      </c>
      <c r="I32" s="10">
        <f>TI_NRG_FC_IND_NE!I32+FC_TRA_NE!I32+FC_OTH_NE!I32</f>
        <v>0</v>
      </c>
      <c r="J32" s="10">
        <f>TI_NRG_FC_IND_NE!J32+FC_TRA_NE!J32+FC_OTH_NE!J32</f>
        <v>0</v>
      </c>
      <c r="K32" s="10">
        <f>TI_NRG_FC_IND_NE!K32+FC_TRA_NE!K32+FC_OTH_NE!K32</f>
        <v>0</v>
      </c>
      <c r="L32" s="10">
        <f>TI_NRG_FC_IND_NE!L32+FC_TRA_NE!L32+FC_OTH_NE!L32</f>
        <v>0</v>
      </c>
      <c r="M32" s="10">
        <f>TI_NRG_FC_IND_NE!M32+FC_TRA_NE!M32+FC_OTH_NE!M32</f>
        <v>0</v>
      </c>
      <c r="N32" s="10">
        <f>TI_NRG_FC_IND_NE!N32+FC_TRA_NE!N32+FC_OTH_NE!N32</f>
        <v>0</v>
      </c>
      <c r="O32" s="10">
        <f>TI_NRG_FC_IND_NE!O32+FC_TRA_NE!O32+FC_OTH_NE!O32</f>
        <v>0</v>
      </c>
      <c r="P32" s="10">
        <f>TI_NRG_FC_IND_NE!P32+FC_TRA_NE!P32+FC_OTH_NE!P32</f>
        <v>0</v>
      </c>
      <c r="Q32" s="10">
        <f>TI_NRG_FC_IND_NE!Q32+FC_TRA_NE!Q32+FC_OTH_NE!Q32</f>
        <v>0</v>
      </c>
      <c r="R32" s="10">
        <f>TI_NRG_FC_IND_NE!R32+FC_TRA_NE!R32+FC_OTH_NE!R32</f>
        <v>0</v>
      </c>
      <c r="S32" s="10">
        <f>TI_NRG_FC_IND_NE!S32+FC_TRA_NE!S32+FC_OTH_NE!S32</f>
        <v>0</v>
      </c>
      <c r="T32" s="10">
        <f>TI_NRG_FC_IND_NE!T32+FC_TRA_NE!T32+FC_OTH_NE!T32</f>
        <v>0</v>
      </c>
      <c r="U32" s="10">
        <f>TI_NRG_FC_IND_NE!U32+FC_TRA_NE!U32+FC_OTH_NE!U32</f>
        <v>0</v>
      </c>
      <c r="V32" s="10">
        <f>TI_NRG_FC_IND_NE!V32+FC_TRA_NE!V32+FC_OTH_NE!V32</f>
        <v>0</v>
      </c>
      <c r="W32" s="10">
        <f>TI_NRG_FC_IND_NE!W32+FC_TRA_NE!W32+FC_OTH_NE!W32</f>
        <v>0</v>
      </c>
      <c r="X32" s="10">
        <f>TI_NRG_FC_IND_NE!X32+FC_TRA_NE!X32+FC_OTH_NE!X32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1087.6921754084262</v>
      </c>
      <c r="D33" s="29">
        <f t="shared" si="18"/>
        <v>1080.0801375752364</v>
      </c>
      <c r="E33" s="29">
        <f t="shared" si="18"/>
        <v>1181.2650042992261</v>
      </c>
      <c r="F33" s="29">
        <f t="shared" si="18"/>
        <v>1071.1881341358555</v>
      </c>
      <c r="G33" s="29">
        <f t="shared" si="18"/>
        <v>1390.8425623387789</v>
      </c>
      <c r="H33" s="29">
        <f t="shared" si="18"/>
        <v>1553.6615649183145</v>
      </c>
      <c r="I33" s="29">
        <f t="shared" si="18"/>
        <v>1838.5411006018917</v>
      </c>
      <c r="J33" s="29">
        <f t="shared" si="18"/>
        <v>1509.6652622527947</v>
      </c>
      <c r="K33" s="29">
        <f t="shared" si="18"/>
        <v>1355.5683576956146</v>
      </c>
      <c r="L33" s="29">
        <f t="shared" si="18"/>
        <v>1378.3533104041271</v>
      </c>
      <c r="M33" s="29">
        <f t="shared" si="18"/>
        <v>1294.5595012897677</v>
      </c>
      <c r="N33" s="29">
        <f t="shared" si="18"/>
        <v>1307.0508168529661</v>
      </c>
      <c r="O33" s="29">
        <f t="shared" si="18"/>
        <v>809.25769561478933</v>
      </c>
      <c r="P33" s="29">
        <f t="shared" si="18"/>
        <v>680.61668099742042</v>
      </c>
      <c r="Q33" s="29">
        <f t="shared" si="18"/>
        <v>684.51006018916587</v>
      </c>
      <c r="R33" s="29">
        <f t="shared" si="18"/>
        <v>783.05855546001715</v>
      </c>
      <c r="S33" s="29">
        <f t="shared" si="18"/>
        <v>866.72201203783311</v>
      </c>
      <c r="T33" s="29">
        <f t="shared" si="18"/>
        <v>726.62871883061052</v>
      </c>
      <c r="U33" s="29">
        <f t="shared" si="18"/>
        <v>645.8323301805674</v>
      </c>
      <c r="V33" s="29">
        <f t="shared" si="18"/>
        <v>749.18116938950982</v>
      </c>
      <c r="W33" s="29">
        <f t="shared" si="18"/>
        <v>836.62588134135854</v>
      </c>
      <c r="X33" s="29">
        <f t="shared" ref="X33" si="19">SUM(X34:X50)</f>
        <v>803.06560619088566</v>
      </c>
    </row>
    <row r="34" spans="1:24" ht="11.25" customHeight="1" x14ac:dyDescent="0.2">
      <c r="A34" s="41" t="s">
        <v>55</v>
      </c>
      <c r="B34" s="9" t="s">
        <v>56</v>
      </c>
      <c r="C34" s="10">
        <f>TI_NRG_FC_IND_NE!C34+FC_TRA_NE!C34+FC_OTH_NE!C34</f>
        <v>0</v>
      </c>
      <c r="D34" s="10">
        <f>TI_NRG_FC_IND_NE!D34+FC_TRA_NE!D34+FC_OTH_NE!D34</f>
        <v>0</v>
      </c>
      <c r="E34" s="10">
        <f>TI_NRG_FC_IND_NE!E34+FC_TRA_NE!E34+FC_OTH_NE!E34</f>
        <v>0</v>
      </c>
      <c r="F34" s="10">
        <f>TI_NRG_FC_IND_NE!F34+FC_TRA_NE!F34+FC_OTH_NE!F34</f>
        <v>0</v>
      </c>
      <c r="G34" s="10">
        <f>TI_NRG_FC_IND_NE!G34+FC_TRA_NE!G34+FC_OTH_NE!G34</f>
        <v>218.7231298366294</v>
      </c>
      <c r="H34" s="10">
        <f>TI_NRG_FC_IND_NE!H34+FC_TRA_NE!H34+FC_OTH_NE!H34</f>
        <v>339.17110920034389</v>
      </c>
      <c r="I34" s="10">
        <f>TI_NRG_FC_IND_NE!I34+FC_TRA_NE!I34+FC_OTH_NE!I34</f>
        <v>397.83224419604471</v>
      </c>
      <c r="J34" s="10">
        <f>TI_NRG_FC_IND_NE!J34+FC_TRA_NE!J34+FC_OTH_NE!J34</f>
        <v>357.56680997420472</v>
      </c>
      <c r="K34" s="10">
        <f>TI_NRG_FC_IND_NE!K34+FC_TRA_NE!K34+FC_OTH_NE!K34</f>
        <v>162.12235597592431</v>
      </c>
      <c r="L34" s="10">
        <f>TI_NRG_FC_IND_NE!L34+FC_TRA_NE!L34+FC_OTH_NE!L34</f>
        <v>162.12235597592431</v>
      </c>
      <c r="M34" s="10">
        <f>TI_NRG_FC_IND_NE!M34+FC_TRA_NE!M34+FC_OTH_NE!M34</f>
        <v>22.99604471195185</v>
      </c>
      <c r="N34" s="10">
        <f>TI_NRG_FC_IND_NE!N34+FC_TRA_NE!N34+FC_OTH_NE!N34</f>
        <v>0</v>
      </c>
      <c r="O34" s="10">
        <f>TI_NRG_FC_IND_NE!O34+FC_TRA_NE!O34+FC_OTH_NE!O34</f>
        <v>0</v>
      </c>
      <c r="P34" s="10">
        <f>TI_NRG_FC_IND_NE!P34+FC_TRA_NE!P34+FC_OTH_NE!P34</f>
        <v>0</v>
      </c>
      <c r="Q34" s="10">
        <f>TI_NRG_FC_IND_NE!Q34+FC_TRA_NE!Q34+FC_OTH_NE!Q34</f>
        <v>0</v>
      </c>
      <c r="R34" s="10">
        <f>TI_NRG_FC_IND_NE!R34+FC_TRA_NE!R34+FC_OTH_NE!R34</f>
        <v>0</v>
      </c>
      <c r="S34" s="10">
        <f>TI_NRG_FC_IND_NE!S34+FC_TRA_NE!S34+FC_OTH_NE!S34</f>
        <v>0</v>
      </c>
      <c r="T34" s="10">
        <f>TI_NRG_FC_IND_NE!T34+FC_TRA_NE!T34+FC_OTH_NE!T34</f>
        <v>0</v>
      </c>
      <c r="U34" s="10">
        <f>TI_NRG_FC_IND_NE!U34+FC_TRA_NE!U34+FC_OTH_NE!U34</f>
        <v>0</v>
      </c>
      <c r="V34" s="10">
        <f>TI_NRG_FC_IND_NE!V34+FC_TRA_NE!V34+FC_OTH_NE!V34</f>
        <v>0</v>
      </c>
      <c r="W34" s="10">
        <f>TI_NRG_FC_IND_NE!W34+FC_TRA_NE!W34+FC_OTH_NE!W34</f>
        <v>0</v>
      </c>
      <c r="X34" s="10">
        <f>TI_NRG_FC_IND_NE!X34+FC_TRA_NE!X34+FC_OTH_NE!X34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TI_NRG_FC_IND_NE!C35+FC_TRA_NE!C35+FC_OTH_NE!C35</f>
        <v>0</v>
      </c>
      <c r="D35" s="10">
        <f>TI_NRG_FC_IND_NE!D35+FC_TRA_NE!D35+FC_OTH_NE!D35</f>
        <v>0</v>
      </c>
      <c r="E35" s="10">
        <f>TI_NRG_FC_IND_NE!E35+FC_TRA_NE!E35+FC_OTH_NE!E35</f>
        <v>0</v>
      </c>
      <c r="F35" s="10">
        <f>TI_NRG_FC_IND_NE!F35+FC_TRA_NE!F35+FC_OTH_NE!F35</f>
        <v>0</v>
      </c>
      <c r="G35" s="10">
        <f>TI_NRG_FC_IND_NE!G35+FC_TRA_NE!G35+FC_OTH_NE!G35</f>
        <v>0</v>
      </c>
      <c r="H35" s="10">
        <f>TI_NRG_FC_IND_NE!H35+FC_TRA_NE!H35+FC_OTH_NE!H35</f>
        <v>0</v>
      </c>
      <c r="I35" s="10">
        <f>TI_NRG_FC_IND_NE!I35+FC_TRA_NE!I35+FC_OTH_NE!I35</f>
        <v>0</v>
      </c>
      <c r="J35" s="10">
        <f>TI_NRG_FC_IND_NE!J35+FC_TRA_NE!J35+FC_OTH_NE!J35</f>
        <v>0</v>
      </c>
      <c r="K35" s="10">
        <f>TI_NRG_FC_IND_NE!K35+FC_TRA_NE!K35+FC_OTH_NE!K35</f>
        <v>0</v>
      </c>
      <c r="L35" s="10">
        <f>TI_NRG_FC_IND_NE!L35+FC_TRA_NE!L35+FC_OTH_NE!L35</f>
        <v>0</v>
      </c>
      <c r="M35" s="10">
        <f>TI_NRG_FC_IND_NE!M35+FC_TRA_NE!M35+FC_OTH_NE!M35</f>
        <v>0</v>
      </c>
      <c r="N35" s="10">
        <f>TI_NRG_FC_IND_NE!N35+FC_TRA_NE!N35+FC_OTH_NE!N35</f>
        <v>0</v>
      </c>
      <c r="O35" s="10">
        <f>TI_NRG_FC_IND_NE!O35+FC_TRA_NE!O35+FC_OTH_NE!O35</f>
        <v>0</v>
      </c>
      <c r="P35" s="10">
        <f>TI_NRG_FC_IND_NE!P35+FC_TRA_NE!P35+FC_OTH_NE!P35</f>
        <v>0</v>
      </c>
      <c r="Q35" s="10">
        <f>TI_NRG_FC_IND_NE!Q35+FC_TRA_NE!Q35+FC_OTH_NE!Q35</f>
        <v>0</v>
      </c>
      <c r="R35" s="10">
        <f>TI_NRG_FC_IND_NE!R35+FC_TRA_NE!R35+FC_OTH_NE!R35</f>
        <v>0</v>
      </c>
      <c r="S35" s="10">
        <f>TI_NRG_FC_IND_NE!S35+FC_TRA_NE!S35+FC_OTH_NE!S35</f>
        <v>0</v>
      </c>
      <c r="T35" s="10">
        <f>TI_NRG_FC_IND_NE!T35+FC_TRA_NE!T35+FC_OTH_NE!T35</f>
        <v>0</v>
      </c>
      <c r="U35" s="10">
        <f>TI_NRG_FC_IND_NE!U35+FC_TRA_NE!U35+FC_OTH_NE!U35</f>
        <v>0</v>
      </c>
      <c r="V35" s="10">
        <f>TI_NRG_FC_IND_NE!V35+FC_TRA_NE!V35+FC_OTH_NE!V35</f>
        <v>0</v>
      </c>
      <c r="W35" s="10">
        <f>TI_NRG_FC_IND_NE!W35+FC_TRA_NE!W35+FC_OTH_NE!W35</f>
        <v>0</v>
      </c>
      <c r="X35" s="10">
        <f>TI_NRG_FC_IND_NE!X35+FC_TRA_NE!X35+FC_OTH_NE!X35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TI_NRG_FC_IND_NE!C36+FC_TRA_NE!C36+FC_OTH_NE!C36</f>
        <v>0</v>
      </c>
      <c r="D36" s="10">
        <f>TI_NRG_FC_IND_NE!D36+FC_TRA_NE!D36+FC_OTH_NE!D36</f>
        <v>0</v>
      </c>
      <c r="E36" s="10">
        <f>TI_NRG_FC_IND_NE!E36+FC_TRA_NE!E36+FC_OTH_NE!E36</f>
        <v>0</v>
      </c>
      <c r="F36" s="10">
        <f>TI_NRG_FC_IND_NE!F36+FC_TRA_NE!F36+FC_OTH_NE!F36</f>
        <v>0</v>
      </c>
      <c r="G36" s="10">
        <f>TI_NRG_FC_IND_NE!G36+FC_TRA_NE!G36+FC_OTH_NE!G36</f>
        <v>0</v>
      </c>
      <c r="H36" s="10">
        <f>TI_NRG_FC_IND_NE!H36+FC_TRA_NE!H36+FC_OTH_NE!H36</f>
        <v>0</v>
      </c>
      <c r="I36" s="10">
        <f>TI_NRG_FC_IND_NE!I36+FC_TRA_NE!I36+FC_OTH_NE!I36</f>
        <v>11.49802235597592</v>
      </c>
      <c r="J36" s="10">
        <f>TI_NRG_FC_IND_NE!J36+FC_TRA_NE!J36+FC_OTH_NE!J36</f>
        <v>0</v>
      </c>
      <c r="K36" s="10">
        <f>TI_NRG_FC_IND_NE!K36+FC_TRA_NE!K36+FC_OTH_NE!K36</f>
        <v>0</v>
      </c>
      <c r="L36" s="10">
        <f>TI_NRG_FC_IND_NE!L36+FC_TRA_NE!L36+FC_OTH_NE!L36</f>
        <v>27.596990541702489</v>
      </c>
      <c r="M36" s="10">
        <f>TI_NRG_FC_IND_NE!M36+FC_TRA_NE!M36+FC_OTH_NE!M36</f>
        <v>31.042132416165089</v>
      </c>
      <c r="N36" s="10">
        <f>TI_NRG_FC_IND_NE!N36+FC_TRA_NE!N36+FC_OTH_NE!N36</f>
        <v>35.640928632846077</v>
      </c>
      <c r="O36" s="10">
        <f>TI_NRG_FC_IND_NE!O36+FC_TRA_NE!O36+FC_OTH_NE!O36</f>
        <v>0</v>
      </c>
      <c r="P36" s="10">
        <f>TI_NRG_FC_IND_NE!P36+FC_TRA_NE!P36+FC_OTH_NE!P36</f>
        <v>0</v>
      </c>
      <c r="Q36" s="10">
        <f>TI_NRG_FC_IND_NE!Q36+FC_TRA_NE!Q36+FC_OTH_NE!Q36</f>
        <v>0</v>
      </c>
      <c r="R36" s="10">
        <f>TI_NRG_FC_IND_NE!R36+FC_TRA_NE!R36+FC_OTH_NE!R36</f>
        <v>0</v>
      </c>
      <c r="S36" s="10">
        <f>TI_NRG_FC_IND_NE!S36+FC_TRA_NE!S36+FC_OTH_NE!S36</f>
        <v>0</v>
      </c>
      <c r="T36" s="10">
        <f>TI_NRG_FC_IND_NE!T36+FC_TRA_NE!T36+FC_OTH_NE!T36</f>
        <v>0</v>
      </c>
      <c r="U36" s="10">
        <f>TI_NRG_FC_IND_NE!U36+FC_TRA_NE!U36+FC_OTH_NE!U36</f>
        <v>0</v>
      </c>
      <c r="V36" s="10">
        <f>TI_NRG_FC_IND_NE!V36+FC_TRA_NE!V36+FC_OTH_NE!V36</f>
        <v>0</v>
      </c>
      <c r="W36" s="10">
        <f>TI_NRG_FC_IND_NE!W36+FC_TRA_NE!W36+FC_OTH_NE!W36</f>
        <v>0</v>
      </c>
      <c r="X36" s="10">
        <f>TI_NRG_FC_IND_NE!X36+FC_TRA_NE!X36+FC_OTH_NE!X36</f>
        <v>0</v>
      </c>
    </row>
    <row r="37" spans="1:24" ht="11.25" customHeight="1" x14ac:dyDescent="0.2">
      <c r="A37" s="41" t="s">
        <v>61</v>
      </c>
      <c r="B37" s="9" t="s">
        <v>62</v>
      </c>
      <c r="C37" s="10">
        <f>TI_NRG_FC_IND_NE!C37+FC_TRA_NE!C37+FC_OTH_NE!C37</f>
        <v>0</v>
      </c>
      <c r="D37" s="10">
        <f>TI_NRG_FC_IND_NE!D37+FC_TRA_NE!D37+FC_OTH_NE!D37</f>
        <v>0</v>
      </c>
      <c r="E37" s="10">
        <f>TI_NRG_FC_IND_NE!E37+FC_TRA_NE!E37+FC_OTH_NE!E37</f>
        <v>0</v>
      </c>
      <c r="F37" s="10">
        <f>TI_NRG_FC_IND_NE!F37+FC_TRA_NE!F37+FC_OTH_NE!F37</f>
        <v>0</v>
      </c>
      <c r="G37" s="10">
        <f>TI_NRG_FC_IND_NE!G37+FC_TRA_NE!G37+FC_OTH_NE!G37</f>
        <v>0</v>
      </c>
      <c r="H37" s="10">
        <f>TI_NRG_FC_IND_NE!H37+FC_TRA_NE!H37+FC_OTH_NE!H37</f>
        <v>0</v>
      </c>
      <c r="I37" s="10">
        <f>TI_NRG_FC_IND_NE!I37+FC_TRA_NE!I37+FC_OTH_NE!I37</f>
        <v>109.1480653482373</v>
      </c>
      <c r="J37" s="10">
        <f>TI_NRG_FC_IND_NE!J37+FC_TRA_NE!J37+FC_OTH_NE!J37</f>
        <v>0</v>
      </c>
      <c r="K37" s="10">
        <f>TI_NRG_FC_IND_NE!K37+FC_TRA_NE!K37+FC_OTH_NE!K37</f>
        <v>0</v>
      </c>
      <c r="L37" s="10">
        <f>TI_NRG_FC_IND_NE!L37+FC_TRA_NE!L37+FC_OTH_NE!L37</f>
        <v>24.936629406706789</v>
      </c>
      <c r="M37" s="10">
        <f>TI_NRG_FC_IND_NE!M37+FC_TRA_NE!M37+FC_OTH_NE!M37</f>
        <v>24.94127257093723</v>
      </c>
      <c r="N37" s="10">
        <f>TI_NRG_FC_IND_NE!N37+FC_TRA_NE!N37+FC_OTH_NE!N37</f>
        <v>6.2353396388650033</v>
      </c>
      <c r="O37" s="10">
        <f>TI_NRG_FC_IND_NE!O37+FC_TRA_NE!O37+FC_OTH_NE!O37</f>
        <v>0</v>
      </c>
      <c r="P37" s="10">
        <f>TI_NRG_FC_IND_NE!P37+FC_TRA_NE!P37+FC_OTH_NE!P37</f>
        <v>0</v>
      </c>
      <c r="Q37" s="10">
        <f>TI_NRG_FC_IND_NE!Q37+FC_TRA_NE!Q37+FC_OTH_NE!Q37</f>
        <v>0</v>
      </c>
      <c r="R37" s="10">
        <f>TI_NRG_FC_IND_NE!R37+FC_TRA_NE!R37+FC_OTH_NE!R37</f>
        <v>0</v>
      </c>
      <c r="S37" s="10">
        <f>TI_NRG_FC_IND_NE!S37+FC_TRA_NE!S37+FC_OTH_NE!S37</f>
        <v>0</v>
      </c>
      <c r="T37" s="10">
        <f>TI_NRG_FC_IND_NE!T37+FC_TRA_NE!T37+FC_OTH_NE!T37</f>
        <v>0</v>
      </c>
      <c r="U37" s="10">
        <f>TI_NRG_FC_IND_NE!U37+FC_TRA_NE!U37+FC_OTH_NE!U37</f>
        <v>0</v>
      </c>
      <c r="V37" s="10">
        <f>TI_NRG_FC_IND_NE!V37+FC_TRA_NE!V37+FC_OTH_NE!V37</f>
        <v>0</v>
      </c>
      <c r="W37" s="10">
        <f>TI_NRG_FC_IND_NE!W37+FC_TRA_NE!W37+FC_OTH_NE!W37</f>
        <v>0</v>
      </c>
      <c r="X37" s="10">
        <f>TI_NRG_FC_IND_NE!X37+FC_TRA_NE!X37+FC_OTH_NE!X37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TI_NRG_FC_IND_NE!C38+FC_TRA_NE!C38+FC_OTH_NE!C38</f>
        <v>0</v>
      </c>
      <c r="D38" s="10">
        <f>TI_NRG_FC_IND_NE!D38+FC_TRA_NE!D38+FC_OTH_NE!D38</f>
        <v>0</v>
      </c>
      <c r="E38" s="10">
        <f>TI_NRG_FC_IND_NE!E38+FC_TRA_NE!E38+FC_OTH_NE!E38</f>
        <v>0</v>
      </c>
      <c r="F38" s="10">
        <f>TI_NRG_FC_IND_NE!F38+FC_TRA_NE!F38+FC_OTH_NE!F38</f>
        <v>0</v>
      </c>
      <c r="G38" s="10">
        <f>TI_NRG_FC_IND_NE!G38+FC_TRA_NE!G38+FC_OTH_NE!G38</f>
        <v>0</v>
      </c>
      <c r="H38" s="10">
        <f>TI_NRG_FC_IND_NE!H38+FC_TRA_NE!H38+FC_OTH_NE!H38</f>
        <v>0</v>
      </c>
      <c r="I38" s="10">
        <f>TI_NRG_FC_IND_NE!I38+FC_TRA_NE!I38+FC_OTH_NE!I38</f>
        <v>0</v>
      </c>
      <c r="J38" s="10">
        <f>TI_NRG_FC_IND_NE!J38+FC_TRA_NE!J38+FC_OTH_NE!J38</f>
        <v>0</v>
      </c>
      <c r="K38" s="10">
        <f>TI_NRG_FC_IND_NE!K38+FC_TRA_NE!K38+FC_OTH_NE!K38</f>
        <v>0</v>
      </c>
      <c r="L38" s="10">
        <f>TI_NRG_FC_IND_NE!L38+FC_TRA_NE!L38+FC_OTH_NE!L38</f>
        <v>0</v>
      </c>
      <c r="M38" s="10">
        <f>TI_NRG_FC_IND_NE!M38+FC_TRA_NE!M38+FC_OTH_NE!M38</f>
        <v>0</v>
      </c>
      <c r="N38" s="10">
        <f>TI_NRG_FC_IND_NE!N38+FC_TRA_NE!N38+FC_OTH_NE!N38</f>
        <v>0</v>
      </c>
      <c r="O38" s="10">
        <f>TI_NRG_FC_IND_NE!O38+FC_TRA_NE!O38+FC_OTH_NE!O38</f>
        <v>0</v>
      </c>
      <c r="P38" s="10">
        <f>TI_NRG_FC_IND_NE!P38+FC_TRA_NE!P38+FC_OTH_NE!P38</f>
        <v>0</v>
      </c>
      <c r="Q38" s="10">
        <f>TI_NRG_FC_IND_NE!Q38+FC_TRA_NE!Q38+FC_OTH_NE!Q38</f>
        <v>0</v>
      </c>
      <c r="R38" s="10">
        <f>TI_NRG_FC_IND_NE!R38+FC_TRA_NE!R38+FC_OTH_NE!R38</f>
        <v>0</v>
      </c>
      <c r="S38" s="10">
        <f>TI_NRG_FC_IND_NE!S38+FC_TRA_NE!S38+FC_OTH_NE!S38</f>
        <v>0</v>
      </c>
      <c r="T38" s="10">
        <f>TI_NRG_FC_IND_NE!T38+FC_TRA_NE!T38+FC_OTH_NE!T38</f>
        <v>0</v>
      </c>
      <c r="U38" s="10">
        <f>TI_NRG_FC_IND_NE!U38+FC_TRA_NE!U38+FC_OTH_NE!U38</f>
        <v>0</v>
      </c>
      <c r="V38" s="10">
        <f>TI_NRG_FC_IND_NE!V38+FC_TRA_NE!V38+FC_OTH_NE!V38</f>
        <v>0</v>
      </c>
      <c r="W38" s="10">
        <f>TI_NRG_FC_IND_NE!W38+FC_TRA_NE!W38+FC_OTH_NE!W38</f>
        <v>0</v>
      </c>
      <c r="X38" s="10">
        <f>TI_NRG_FC_IND_NE!X38+FC_TRA_NE!X38+FC_OTH_NE!X38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TI_NRG_FC_IND_NE!C39+FC_TRA_NE!C39+FC_OTH_NE!C39</f>
        <v>0</v>
      </c>
      <c r="D39" s="10">
        <f>TI_NRG_FC_IND_NE!D39+FC_TRA_NE!D39+FC_OTH_NE!D39</f>
        <v>0</v>
      </c>
      <c r="E39" s="10">
        <f>TI_NRG_FC_IND_NE!E39+FC_TRA_NE!E39+FC_OTH_NE!E39</f>
        <v>0</v>
      </c>
      <c r="F39" s="10">
        <f>TI_NRG_FC_IND_NE!F39+FC_TRA_NE!F39+FC_OTH_NE!F39</f>
        <v>0</v>
      </c>
      <c r="G39" s="10">
        <f>TI_NRG_FC_IND_NE!G39+FC_TRA_NE!G39+FC_OTH_NE!G39</f>
        <v>0</v>
      </c>
      <c r="H39" s="10">
        <f>TI_NRG_FC_IND_NE!H39+FC_TRA_NE!H39+FC_OTH_NE!H39</f>
        <v>0</v>
      </c>
      <c r="I39" s="10">
        <f>TI_NRG_FC_IND_NE!I39+FC_TRA_NE!I39+FC_OTH_NE!I39</f>
        <v>0</v>
      </c>
      <c r="J39" s="10">
        <f>TI_NRG_FC_IND_NE!J39+FC_TRA_NE!J39+FC_OTH_NE!J39</f>
        <v>0</v>
      </c>
      <c r="K39" s="10">
        <f>TI_NRG_FC_IND_NE!K39+FC_TRA_NE!K39+FC_OTH_NE!K39</f>
        <v>0</v>
      </c>
      <c r="L39" s="10">
        <f>TI_NRG_FC_IND_NE!L39+FC_TRA_NE!L39+FC_OTH_NE!L39</f>
        <v>0</v>
      </c>
      <c r="M39" s="10">
        <f>TI_NRG_FC_IND_NE!M39+FC_TRA_NE!M39+FC_OTH_NE!M39</f>
        <v>0</v>
      </c>
      <c r="N39" s="10">
        <f>TI_NRG_FC_IND_NE!N39+FC_TRA_NE!N39+FC_OTH_NE!N39</f>
        <v>0</v>
      </c>
      <c r="O39" s="10">
        <f>TI_NRG_FC_IND_NE!O39+FC_TRA_NE!O39+FC_OTH_NE!O39</f>
        <v>0</v>
      </c>
      <c r="P39" s="10">
        <f>TI_NRG_FC_IND_NE!P39+FC_TRA_NE!P39+FC_OTH_NE!P39</f>
        <v>0</v>
      </c>
      <c r="Q39" s="10">
        <f>TI_NRG_FC_IND_NE!Q39+FC_TRA_NE!Q39+FC_OTH_NE!Q39</f>
        <v>0</v>
      </c>
      <c r="R39" s="10">
        <f>TI_NRG_FC_IND_NE!R39+FC_TRA_NE!R39+FC_OTH_NE!R39</f>
        <v>0</v>
      </c>
      <c r="S39" s="10">
        <f>TI_NRG_FC_IND_NE!S39+FC_TRA_NE!S39+FC_OTH_NE!S39</f>
        <v>0</v>
      </c>
      <c r="T39" s="10">
        <f>TI_NRG_FC_IND_NE!T39+FC_TRA_NE!T39+FC_OTH_NE!T39</f>
        <v>0</v>
      </c>
      <c r="U39" s="10">
        <f>TI_NRG_FC_IND_NE!U39+FC_TRA_NE!U39+FC_OTH_NE!U39</f>
        <v>0</v>
      </c>
      <c r="V39" s="10">
        <f>TI_NRG_FC_IND_NE!V39+FC_TRA_NE!V39+FC_OTH_NE!V39</f>
        <v>0</v>
      </c>
      <c r="W39" s="10">
        <f>TI_NRG_FC_IND_NE!W39+FC_TRA_NE!W39+FC_OTH_NE!W39</f>
        <v>0</v>
      </c>
      <c r="X39" s="10">
        <f>TI_NRG_FC_IND_NE!X39+FC_TRA_NE!X39+FC_OTH_NE!X39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TI_NRG_FC_IND_NE!C40+FC_TRA_NE!C40+FC_OTH_NE!C40</f>
        <v>0</v>
      </c>
      <c r="D40" s="10">
        <f>TI_NRG_FC_IND_NE!D40+FC_TRA_NE!D40+FC_OTH_NE!D40</f>
        <v>0</v>
      </c>
      <c r="E40" s="10">
        <f>TI_NRG_FC_IND_NE!E40+FC_TRA_NE!E40+FC_OTH_NE!E40</f>
        <v>0</v>
      </c>
      <c r="F40" s="10">
        <f>TI_NRG_FC_IND_NE!F40+FC_TRA_NE!F40+FC_OTH_NE!F40</f>
        <v>0</v>
      </c>
      <c r="G40" s="10">
        <f>TI_NRG_FC_IND_NE!G40+FC_TRA_NE!G40+FC_OTH_NE!G40</f>
        <v>0</v>
      </c>
      <c r="H40" s="10">
        <f>TI_NRG_FC_IND_NE!H40+FC_TRA_NE!H40+FC_OTH_NE!H40</f>
        <v>0</v>
      </c>
      <c r="I40" s="10">
        <f>TI_NRG_FC_IND_NE!I40+FC_TRA_NE!I40+FC_OTH_NE!I40</f>
        <v>0</v>
      </c>
      <c r="J40" s="10">
        <f>TI_NRG_FC_IND_NE!J40+FC_TRA_NE!J40+FC_OTH_NE!J40</f>
        <v>0</v>
      </c>
      <c r="K40" s="10">
        <f>TI_NRG_FC_IND_NE!K40+FC_TRA_NE!K40+FC_OTH_NE!K40</f>
        <v>0</v>
      </c>
      <c r="L40" s="10">
        <f>TI_NRG_FC_IND_NE!L40+FC_TRA_NE!L40+FC_OTH_NE!L40</f>
        <v>15.34333619948409</v>
      </c>
      <c r="M40" s="10">
        <f>TI_NRG_FC_IND_NE!M40+FC_TRA_NE!M40+FC_OTH_NE!M40</f>
        <v>15.32037833190026</v>
      </c>
      <c r="N40" s="10">
        <f>TI_NRG_FC_IND_NE!N40+FC_TRA_NE!N40+FC_OTH_NE!N40</f>
        <v>4.6122957867583834</v>
      </c>
      <c r="O40" s="10">
        <f>TI_NRG_FC_IND_NE!O40+FC_TRA_NE!O40+FC_OTH_NE!O40</f>
        <v>0</v>
      </c>
      <c r="P40" s="10">
        <f>TI_NRG_FC_IND_NE!P40+FC_TRA_NE!P40+FC_OTH_NE!P40</f>
        <v>0</v>
      </c>
      <c r="Q40" s="10">
        <f>TI_NRG_FC_IND_NE!Q40+FC_TRA_NE!Q40+FC_OTH_NE!Q40</f>
        <v>0</v>
      </c>
      <c r="R40" s="10">
        <f>TI_NRG_FC_IND_NE!R40+FC_TRA_NE!R40+FC_OTH_NE!R40</f>
        <v>0</v>
      </c>
      <c r="S40" s="10">
        <f>TI_NRG_FC_IND_NE!S40+FC_TRA_NE!S40+FC_OTH_NE!S40</f>
        <v>0</v>
      </c>
      <c r="T40" s="10">
        <f>TI_NRG_FC_IND_NE!T40+FC_TRA_NE!T40+FC_OTH_NE!T40</f>
        <v>0</v>
      </c>
      <c r="U40" s="10">
        <f>TI_NRG_FC_IND_NE!U40+FC_TRA_NE!U40+FC_OTH_NE!U40</f>
        <v>0</v>
      </c>
      <c r="V40" s="10">
        <f>TI_NRG_FC_IND_NE!V40+FC_TRA_NE!V40+FC_OTH_NE!V40</f>
        <v>0</v>
      </c>
      <c r="W40" s="10">
        <f>TI_NRG_FC_IND_NE!W40+FC_TRA_NE!W40+FC_OTH_NE!W40</f>
        <v>0</v>
      </c>
      <c r="X40" s="10">
        <f>TI_NRG_FC_IND_NE!X40+FC_TRA_NE!X40+FC_OTH_NE!X40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TI_NRG_FC_IND_NE!C41+FC_TRA_NE!C41+FC_OTH_NE!C41</f>
        <v>0</v>
      </c>
      <c r="D41" s="10">
        <f>TI_NRG_FC_IND_NE!D41+FC_TRA_NE!D41+FC_OTH_NE!D41</f>
        <v>0</v>
      </c>
      <c r="E41" s="10">
        <f>TI_NRG_FC_IND_NE!E41+FC_TRA_NE!E41+FC_OTH_NE!E41</f>
        <v>1.0461736887360269</v>
      </c>
      <c r="F41" s="10">
        <f>TI_NRG_FC_IND_NE!F41+FC_TRA_NE!F41+FC_OTH_NE!F41</f>
        <v>1.0461736887360269</v>
      </c>
      <c r="G41" s="10">
        <f>TI_NRG_FC_IND_NE!G41+FC_TRA_NE!G41+FC_OTH_NE!G41</f>
        <v>0</v>
      </c>
      <c r="H41" s="10">
        <f>TI_NRG_FC_IND_NE!H41+FC_TRA_NE!H41+FC_OTH_NE!H41</f>
        <v>0</v>
      </c>
      <c r="I41" s="10">
        <f>TI_NRG_FC_IND_NE!I41+FC_TRA_NE!I41+FC_OTH_NE!I41</f>
        <v>0</v>
      </c>
      <c r="J41" s="10">
        <f>TI_NRG_FC_IND_NE!J41+FC_TRA_NE!J41+FC_OTH_NE!J41</f>
        <v>0</v>
      </c>
      <c r="K41" s="10">
        <f>TI_NRG_FC_IND_NE!K41+FC_TRA_NE!K41+FC_OTH_NE!K41</f>
        <v>0</v>
      </c>
      <c r="L41" s="10">
        <f>TI_NRG_FC_IND_NE!L41+FC_TRA_NE!L41+FC_OTH_NE!L41</f>
        <v>0</v>
      </c>
      <c r="M41" s="10">
        <f>TI_NRG_FC_IND_NE!M41+FC_TRA_NE!M41+FC_OTH_NE!M41</f>
        <v>0</v>
      </c>
      <c r="N41" s="10">
        <f>TI_NRG_FC_IND_NE!N41+FC_TRA_NE!N41+FC_OTH_NE!N41</f>
        <v>21.553740326741181</v>
      </c>
      <c r="O41" s="10">
        <f>TI_NRG_FC_IND_NE!O41+FC_TRA_NE!O41+FC_OTH_NE!O41</f>
        <v>0</v>
      </c>
      <c r="P41" s="10">
        <f>TI_NRG_FC_IND_NE!P41+FC_TRA_NE!P41+FC_OTH_NE!P41</f>
        <v>0</v>
      </c>
      <c r="Q41" s="10">
        <f>TI_NRG_FC_IND_NE!Q41+FC_TRA_NE!Q41+FC_OTH_NE!Q41</f>
        <v>0</v>
      </c>
      <c r="R41" s="10">
        <f>TI_NRG_FC_IND_NE!R41+FC_TRA_NE!R41+FC_OTH_NE!R41</f>
        <v>0</v>
      </c>
      <c r="S41" s="10">
        <f>TI_NRG_FC_IND_NE!S41+FC_TRA_NE!S41+FC_OTH_NE!S41</f>
        <v>0</v>
      </c>
      <c r="T41" s="10">
        <f>TI_NRG_FC_IND_NE!T41+FC_TRA_NE!T41+FC_OTH_NE!T41</f>
        <v>8.4350816852966456E-2</v>
      </c>
      <c r="U41" s="10">
        <f>TI_NRG_FC_IND_NE!U41+FC_TRA_NE!U41+FC_OTH_NE!U41</f>
        <v>7.9191745485812551E-2</v>
      </c>
      <c r="V41" s="10">
        <f>TI_NRG_FC_IND_NE!V41+FC_TRA_NE!V41+FC_OTH_NE!V41</f>
        <v>7.9191745485812551E-2</v>
      </c>
      <c r="W41" s="10">
        <f>TI_NRG_FC_IND_NE!W41+FC_TRA_NE!W41+FC_OTH_NE!W41</f>
        <v>8.4436801375752352E-2</v>
      </c>
      <c r="X41" s="10">
        <f>TI_NRG_FC_IND_NE!X41+FC_TRA_NE!X41+FC_OTH_NE!X41</f>
        <v>9.2691315563198623E-2</v>
      </c>
    </row>
    <row r="42" spans="1:24" ht="11.25" customHeight="1" x14ac:dyDescent="0.2">
      <c r="A42" s="41" t="s">
        <v>71</v>
      </c>
      <c r="B42" s="9" t="s">
        <v>72</v>
      </c>
      <c r="C42" s="10">
        <f>TI_NRG_FC_IND_NE!C42+FC_TRA_NE!C42+FC_OTH_NE!C42</f>
        <v>471.91169389509878</v>
      </c>
      <c r="D42" s="10">
        <f>TI_NRG_FC_IND_NE!D42+FC_TRA_NE!D42+FC_OTH_NE!D42</f>
        <v>425.14565778159931</v>
      </c>
      <c r="E42" s="10">
        <f>TI_NRG_FC_IND_NE!E42+FC_TRA_NE!E42+FC_OTH_NE!E42</f>
        <v>561.19234737747206</v>
      </c>
      <c r="F42" s="10">
        <f>TI_NRG_FC_IND_NE!F42+FC_TRA_NE!F42+FC_OTH_NE!F42</f>
        <v>510.17480653482369</v>
      </c>
      <c r="G42" s="10">
        <f>TI_NRG_FC_IND_NE!G42+FC_TRA_NE!G42+FC_OTH_NE!G42</f>
        <v>432.58572656921751</v>
      </c>
      <c r="H42" s="10">
        <f>TI_NRG_FC_IND_NE!H42+FC_TRA_NE!H42+FC_OTH_NE!H42</f>
        <v>361.10636285468621</v>
      </c>
      <c r="I42" s="10">
        <f>TI_NRG_FC_IND_NE!I42+FC_TRA_NE!I42+FC_OTH_NE!I42</f>
        <v>414.64247635425619</v>
      </c>
      <c r="J42" s="10">
        <f>TI_NRG_FC_IND_NE!J42+FC_TRA_NE!J42+FC_OTH_NE!J42</f>
        <v>360.08116938950991</v>
      </c>
      <c r="K42" s="10">
        <f>TI_NRG_FC_IND_NE!K42+FC_TRA_NE!K42+FC_OTH_NE!K42</f>
        <v>348.52545141874458</v>
      </c>
      <c r="L42" s="10">
        <f>TI_NRG_FC_IND_NE!L42+FC_TRA_NE!L42+FC_OTH_NE!L42</f>
        <v>410.4435081685296</v>
      </c>
      <c r="M42" s="10">
        <f>TI_NRG_FC_IND_NE!M42+FC_TRA_NE!M42+FC_OTH_NE!M42</f>
        <v>278.17781599312121</v>
      </c>
      <c r="N42" s="10">
        <f>TI_NRG_FC_IND_NE!N42+FC_TRA_NE!N42+FC_OTH_NE!N42</f>
        <v>212.04496990541699</v>
      </c>
      <c r="O42" s="10">
        <f>TI_NRG_FC_IND_NE!O42+FC_TRA_NE!O42+FC_OTH_NE!O42</f>
        <v>0</v>
      </c>
      <c r="P42" s="10">
        <f>TI_NRG_FC_IND_NE!P42+FC_TRA_NE!P42+FC_OTH_NE!P42</f>
        <v>7.3480653482373164</v>
      </c>
      <c r="Q42" s="10">
        <f>TI_NRG_FC_IND_NE!Q42+FC_TRA_NE!Q42+FC_OTH_NE!Q42</f>
        <v>0</v>
      </c>
      <c r="R42" s="10">
        <f>TI_NRG_FC_IND_NE!R42+FC_TRA_NE!R42+FC_OTH_NE!R42</f>
        <v>0</v>
      </c>
      <c r="S42" s="10">
        <f>TI_NRG_FC_IND_NE!S42+FC_TRA_NE!S42+FC_OTH_NE!S42</f>
        <v>75.580395528804814</v>
      </c>
      <c r="T42" s="10">
        <f>TI_NRG_FC_IND_NE!T42+FC_TRA_NE!T42+FC_OTH_NE!T42</f>
        <v>0.5374892519346518</v>
      </c>
      <c r="U42" s="10">
        <f>TI_NRG_FC_IND_NE!U42+FC_TRA_NE!U42+FC_OTH_NE!U42</f>
        <v>1.6963886500429921</v>
      </c>
      <c r="V42" s="10">
        <f>TI_NRG_FC_IND_NE!V42+FC_TRA_NE!V42+FC_OTH_NE!V42</f>
        <v>1.615563198624248</v>
      </c>
      <c r="W42" s="10">
        <f>TI_NRG_FC_IND_NE!W42+FC_TRA_NE!W42+FC_OTH_NE!W42</f>
        <v>0.88873602751504721</v>
      </c>
      <c r="X42" s="10">
        <f>TI_NRG_FC_IND_NE!X42+FC_TRA_NE!X42+FC_OTH_NE!X42</f>
        <v>1.0934651762682721</v>
      </c>
    </row>
    <row r="43" spans="1:24" ht="11.25" customHeight="1" x14ac:dyDescent="0.2">
      <c r="A43" s="41" t="s">
        <v>73</v>
      </c>
      <c r="B43" s="9" t="s">
        <v>74</v>
      </c>
      <c r="C43" s="10">
        <f>TI_NRG_FC_IND_NE!C43+FC_TRA_NE!C43+FC_OTH_NE!C43</f>
        <v>0</v>
      </c>
      <c r="D43" s="10">
        <f>TI_NRG_FC_IND_NE!D43+FC_TRA_NE!D43+FC_OTH_NE!D43</f>
        <v>109.89303525365435</v>
      </c>
      <c r="E43" s="10">
        <f>TI_NRG_FC_IND_NE!E43+FC_TRA_NE!E43+FC_OTH_NE!E43</f>
        <v>0</v>
      </c>
      <c r="F43" s="10">
        <f>TI_NRG_FC_IND_NE!F43+FC_TRA_NE!F43+FC_OTH_NE!F43</f>
        <v>0</v>
      </c>
      <c r="G43" s="10">
        <f>TI_NRG_FC_IND_NE!G43+FC_TRA_NE!G43+FC_OTH_NE!G43</f>
        <v>0</v>
      </c>
      <c r="H43" s="10">
        <f>TI_NRG_FC_IND_NE!H43+FC_TRA_NE!H43+FC_OTH_NE!H43</f>
        <v>0</v>
      </c>
      <c r="I43" s="10">
        <f>TI_NRG_FC_IND_NE!I43+FC_TRA_NE!I43+FC_OTH_NE!I43</f>
        <v>48.270765262252787</v>
      </c>
      <c r="J43" s="10">
        <f>TI_NRG_FC_IND_NE!J43+FC_TRA_NE!J43+FC_OTH_NE!J43</f>
        <v>1.026999140154772</v>
      </c>
      <c r="K43" s="10">
        <f>TI_NRG_FC_IND_NE!K43+FC_TRA_NE!K43+FC_OTH_NE!K43</f>
        <v>19.51367153912296</v>
      </c>
      <c r="L43" s="10">
        <f>TI_NRG_FC_IND_NE!L43+FC_TRA_NE!L43+FC_OTH_NE!L43</f>
        <v>63.676354256233871</v>
      </c>
      <c r="M43" s="10">
        <f>TI_NRG_FC_IND_NE!M43+FC_TRA_NE!M43+FC_OTH_NE!M43</f>
        <v>159.19079965606193</v>
      </c>
      <c r="N43" s="10">
        <f>TI_NRG_FC_IND_NE!N43+FC_TRA_NE!N43+FC_OTH_NE!N43</f>
        <v>119.13637145313839</v>
      </c>
      <c r="O43" s="10">
        <f>TI_NRG_FC_IND_NE!O43+FC_TRA_NE!O43+FC_OTH_NE!O43</f>
        <v>0</v>
      </c>
      <c r="P43" s="10">
        <f>TI_NRG_FC_IND_NE!P43+FC_TRA_NE!P43+FC_OTH_NE!P43</f>
        <v>0</v>
      </c>
      <c r="Q43" s="10">
        <f>TI_NRG_FC_IND_NE!Q43+FC_TRA_NE!Q43+FC_OTH_NE!Q43</f>
        <v>0</v>
      </c>
      <c r="R43" s="10">
        <f>TI_NRG_FC_IND_NE!R43+FC_TRA_NE!R43+FC_OTH_NE!R43</f>
        <v>0</v>
      </c>
      <c r="S43" s="10">
        <f>TI_NRG_FC_IND_NE!S43+FC_TRA_NE!S43+FC_OTH_NE!S43</f>
        <v>0</v>
      </c>
      <c r="T43" s="10">
        <f>TI_NRG_FC_IND_NE!T43+FC_TRA_NE!T43+FC_OTH_NE!T43</f>
        <v>1.2313843508168527</v>
      </c>
      <c r="U43" s="10">
        <f>TI_NRG_FC_IND_NE!U43+FC_TRA_NE!U43+FC_OTH_NE!U43</f>
        <v>0.82398968185726562</v>
      </c>
      <c r="V43" s="10">
        <f>TI_NRG_FC_IND_NE!V43+FC_TRA_NE!V43+FC_OTH_NE!V43</f>
        <v>0.30937231298366291</v>
      </c>
      <c r="W43" s="10">
        <f>TI_NRG_FC_IND_NE!W43+FC_TRA_NE!W43+FC_OTH_NE!W43</f>
        <v>0.70085984522785894</v>
      </c>
      <c r="X43" s="10">
        <f>TI_NRG_FC_IND_NE!X43+FC_TRA_NE!X43+FC_OTH_NE!X43</f>
        <v>0.7384350816852967</v>
      </c>
    </row>
    <row r="44" spans="1:24" ht="11.25" customHeight="1" x14ac:dyDescent="0.2">
      <c r="A44" s="41" t="s">
        <v>75</v>
      </c>
      <c r="B44" s="9" t="s">
        <v>76</v>
      </c>
      <c r="C44" s="10">
        <f>TI_NRG_FC_IND_NE!C44+FC_TRA_NE!C44+FC_OTH_NE!C44</f>
        <v>0</v>
      </c>
      <c r="D44" s="10">
        <f>TI_NRG_FC_IND_NE!D44+FC_TRA_NE!D44+FC_OTH_NE!D44</f>
        <v>1.9298366294067071</v>
      </c>
      <c r="E44" s="10">
        <f>TI_NRG_FC_IND_NE!E44+FC_TRA_NE!E44+FC_OTH_NE!E44</f>
        <v>0</v>
      </c>
      <c r="F44" s="10">
        <f>TI_NRG_FC_IND_NE!F44+FC_TRA_NE!F44+FC_OTH_NE!F44</f>
        <v>0</v>
      </c>
      <c r="G44" s="10">
        <f>TI_NRG_FC_IND_NE!G44+FC_TRA_NE!G44+FC_OTH_NE!G44</f>
        <v>0</v>
      </c>
      <c r="H44" s="10">
        <f>TI_NRG_FC_IND_NE!H44+FC_TRA_NE!H44+FC_OTH_NE!H44</f>
        <v>0</v>
      </c>
      <c r="I44" s="10">
        <f>TI_NRG_FC_IND_NE!I44+FC_TRA_NE!I44+FC_OTH_NE!I44</f>
        <v>28.948151332760101</v>
      </c>
      <c r="J44" s="10">
        <f>TI_NRG_FC_IND_NE!J44+FC_TRA_NE!J44+FC_OTH_NE!J44</f>
        <v>4.8246775580395527</v>
      </c>
      <c r="K44" s="10">
        <f>TI_NRG_FC_IND_NE!K44+FC_TRA_NE!K44+FC_OTH_NE!K44</f>
        <v>22.19355116079106</v>
      </c>
      <c r="L44" s="10">
        <f>TI_NRG_FC_IND_NE!L44+FC_TRA_NE!L44+FC_OTH_NE!L44</f>
        <v>83.949527085124672</v>
      </c>
      <c r="M44" s="10">
        <f>TI_NRG_FC_IND_NE!M44+FC_TRA_NE!M44+FC_OTH_NE!M44</f>
        <v>64.850214961306961</v>
      </c>
      <c r="N44" s="10">
        <f>TI_NRG_FC_IND_NE!N44+FC_TRA_NE!N44+FC_OTH_NE!N44</f>
        <v>96.493723129836624</v>
      </c>
      <c r="O44" s="10">
        <f>TI_NRG_FC_IND_NE!O44+FC_TRA_NE!O44+FC_OTH_NE!O44</f>
        <v>0</v>
      </c>
      <c r="P44" s="10">
        <f>TI_NRG_FC_IND_NE!P44+FC_TRA_NE!P44+FC_OTH_NE!P44</f>
        <v>0</v>
      </c>
      <c r="Q44" s="10">
        <f>TI_NRG_FC_IND_NE!Q44+FC_TRA_NE!Q44+FC_OTH_NE!Q44</f>
        <v>0</v>
      </c>
      <c r="R44" s="10">
        <f>TI_NRG_FC_IND_NE!R44+FC_TRA_NE!R44+FC_OTH_NE!R44</f>
        <v>0</v>
      </c>
      <c r="S44" s="10">
        <f>TI_NRG_FC_IND_NE!S44+FC_TRA_NE!S44+FC_OTH_NE!S44</f>
        <v>0</v>
      </c>
      <c r="T44" s="10">
        <f>TI_NRG_FC_IND_NE!T44+FC_TRA_NE!T44+FC_OTH_NE!T44</f>
        <v>0</v>
      </c>
      <c r="U44" s="10">
        <f>TI_NRG_FC_IND_NE!U44+FC_TRA_NE!U44+FC_OTH_NE!U44</f>
        <v>0</v>
      </c>
      <c r="V44" s="10">
        <f>TI_NRG_FC_IND_NE!V44+FC_TRA_NE!V44+FC_OTH_NE!V44</f>
        <v>0</v>
      </c>
      <c r="W44" s="10">
        <f>TI_NRG_FC_IND_NE!W44+FC_TRA_NE!W44+FC_OTH_NE!W44</f>
        <v>0</v>
      </c>
      <c r="X44" s="10">
        <f>TI_NRG_FC_IND_NE!X44+FC_TRA_NE!X44+FC_OTH_NE!X44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TI_NRG_FC_IND_NE!C45+FC_TRA_NE!C45+FC_OTH_NE!C45</f>
        <v>12.482115219260532</v>
      </c>
      <c r="D45" s="10">
        <f>TI_NRG_FC_IND_NE!D45+FC_TRA_NE!D45+FC_OTH_NE!D45</f>
        <v>4.8007738607050729</v>
      </c>
      <c r="E45" s="10">
        <f>TI_NRG_FC_IND_NE!E45+FC_TRA_NE!E45+FC_OTH_NE!E45</f>
        <v>5.7609630266552019</v>
      </c>
      <c r="F45" s="10">
        <f>TI_NRG_FC_IND_NE!F45+FC_TRA_NE!F45+FC_OTH_NE!F45</f>
        <v>5.7609630266552019</v>
      </c>
      <c r="G45" s="10">
        <f>TI_NRG_FC_IND_NE!G45+FC_TRA_NE!G45+FC_OTH_NE!G45</f>
        <v>4.8007738607050729</v>
      </c>
      <c r="H45" s="10">
        <f>TI_NRG_FC_IND_NE!H45+FC_TRA_NE!H45+FC_OTH_NE!H45</f>
        <v>30.165090283748921</v>
      </c>
      <c r="I45" s="10">
        <f>TI_NRG_FC_IND_NE!I45+FC_TRA_NE!I45+FC_OTH_NE!I45</f>
        <v>26.243164230438524</v>
      </c>
      <c r="J45" s="10">
        <f>TI_NRG_FC_IND_NE!J45+FC_TRA_NE!J45+FC_OTH_NE!J45</f>
        <v>25.193465176268269</v>
      </c>
      <c r="K45" s="10">
        <f>TI_NRG_FC_IND_NE!K45+FC_TRA_NE!K45+FC_OTH_NE!K45</f>
        <v>3.149269131556319</v>
      </c>
      <c r="L45" s="10">
        <f>TI_NRG_FC_IND_NE!L45+FC_TRA_NE!L45+FC_OTH_NE!L45</f>
        <v>6.298538263112639</v>
      </c>
      <c r="M45" s="10">
        <f>TI_NRG_FC_IND_NE!M45+FC_TRA_NE!M45+FC_OTH_NE!M45</f>
        <v>5.2487532244196036</v>
      </c>
      <c r="N45" s="10">
        <f>TI_NRG_FC_IND_NE!N45+FC_TRA_NE!N45+FC_OTH_NE!N45</f>
        <v>5.2487532244196036</v>
      </c>
      <c r="O45" s="10">
        <f>TI_NRG_FC_IND_NE!O45+FC_TRA_NE!O45+FC_OTH_NE!O45</f>
        <v>6.298538263112639</v>
      </c>
      <c r="P45" s="10">
        <f>TI_NRG_FC_IND_NE!P45+FC_TRA_NE!P45+FC_OTH_NE!P45</f>
        <v>8.3980223559759235</v>
      </c>
      <c r="Q45" s="10">
        <f>TI_NRG_FC_IND_NE!Q45+FC_TRA_NE!Q45+FC_OTH_NE!Q45</f>
        <v>12.596990541702491</v>
      </c>
      <c r="R45" s="10">
        <f>TI_NRG_FC_IND_NE!R45+FC_TRA_NE!R45+FC_OTH_NE!R45</f>
        <v>10.497506448839211</v>
      </c>
      <c r="S45" s="10">
        <f>TI_NRG_FC_IND_NE!S45+FC_TRA_NE!S45+FC_OTH_NE!S45</f>
        <v>10.497506448839211</v>
      </c>
      <c r="T45" s="10">
        <f>TI_NRG_FC_IND_NE!T45+FC_TRA_NE!T45+FC_OTH_NE!T45</f>
        <v>13.56001719690456</v>
      </c>
      <c r="U45" s="10">
        <f>TI_NRG_FC_IND_NE!U45+FC_TRA_NE!U45+FC_OTH_NE!U45</f>
        <v>13.40292347377472</v>
      </c>
      <c r="V45" s="10">
        <f>TI_NRG_FC_IND_NE!V45+FC_TRA_NE!V45+FC_OTH_NE!V45</f>
        <v>7.2670679277730006</v>
      </c>
      <c r="W45" s="10">
        <f>TI_NRG_FC_IND_NE!W45+FC_TRA_NE!W45+FC_OTH_NE!W45</f>
        <v>4.458211521926053</v>
      </c>
      <c r="X45" s="10">
        <f>TI_NRG_FC_IND_NE!X45+FC_TRA_NE!X45+FC_OTH_NE!X45</f>
        <v>3.353912295786758</v>
      </c>
    </row>
    <row r="46" spans="1:24" ht="11.25" customHeight="1" x14ac:dyDescent="0.2">
      <c r="A46" s="41" t="s">
        <v>79</v>
      </c>
      <c r="B46" s="9" t="s">
        <v>80</v>
      </c>
      <c r="C46" s="10">
        <f>TI_NRG_FC_IND_NE!C46+FC_TRA_NE!C46+FC_OTH_NE!C46</f>
        <v>151.70533104041272</v>
      </c>
      <c r="D46" s="10">
        <f>TI_NRG_FC_IND_NE!D46+FC_TRA_NE!D46+FC_OTH_NE!D46</f>
        <v>79.693293207222709</v>
      </c>
      <c r="E46" s="10">
        <f>TI_NRG_FC_IND_NE!E46+FC_TRA_NE!E46+FC_OTH_NE!E46</f>
        <v>110.41848667239896</v>
      </c>
      <c r="F46" s="10">
        <f>TI_NRG_FC_IND_NE!F46+FC_TRA_NE!F46+FC_OTH_NE!F46</f>
        <v>95.055889939810825</v>
      </c>
      <c r="G46" s="10">
        <f>TI_NRG_FC_IND_NE!G46+FC_TRA_NE!G46+FC_OTH_NE!G46</f>
        <v>115.21926053310405</v>
      </c>
      <c r="H46" s="10">
        <f>TI_NRG_FC_IND_NE!H46+FC_TRA_NE!H46+FC_OTH_NE!H46</f>
        <v>86.34995700773861</v>
      </c>
      <c r="I46" s="10">
        <f>TI_NRG_FC_IND_NE!I46+FC_TRA_NE!I46+FC_OTH_NE!I46</f>
        <v>65.503009458297498</v>
      </c>
      <c r="J46" s="10">
        <f>TI_NRG_FC_IND_NE!J46+FC_TRA_NE!J46+FC_OTH_NE!J46</f>
        <v>65.502923473774729</v>
      </c>
      <c r="K46" s="10">
        <f>TI_NRG_FC_IND_NE!K46+FC_TRA_NE!K46+FC_OTH_NE!K46</f>
        <v>53.746087704213252</v>
      </c>
      <c r="L46" s="10">
        <f>TI_NRG_FC_IND_NE!L46+FC_TRA_NE!L46+FC_OTH_NE!L46</f>
        <v>29.392347377472053</v>
      </c>
      <c r="M46" s="10">
        <f>TI_NRG_FC_IND_NE!M46+FC_TRA_NE!M46+FC_OTH_NE!M46</f>
        <v>60.464230438521071</v>
      </c>
      <c r="N46" s="10">
        <f>TI_NRG_FC_IND_NE!N46+FC_TRA_NE!N46+FC_OTH_NE!N46</f>
        <v>79.779277730008602</v>
      </c>
      <c r="O46" s="10">
        <f>TI_NRG_FC_IND_NE!O46+FC_TRA_NE!O46+FC_OTH_NE!O46</f>
        <v>79.779363714531385</v>
      </c>
      <c r="P46" s="10">
        <f>TI_NRG_FC_IND_NE!P46+FC_TRA_NE!P46+FC_OTH_NE!P46</f>
        <v>74.740584694754943</v>
      </c>
      <c r="Q46" s="10">
        <f>TI_NRG_FC_IND_NE!Q46+FC_TRA_NE!Q46+FC_OTH_NE!Q46</f>
        <v>76.420120378331902</v>
      </c>
      <c r="R46" s="10">
        <f>TI_NRG_FC_IND_NE!R46+FC_TRA_NE!R46+FC_OTH_NE!R46</f>
        <v>83.138435081685287</v>
      </c>
      <c r="S46" s="10">
        <f>TI_NRG_FC_IND_NE!S46+FC_TRA_NE!S46+FC_OTH_NE!S46</f>
        <v>82.298710232158214</v>
      </c>
      <c r="T46" s="10">
        <f>TI_NRG_FC_IND_NE!T46+FC_TRA_NE!T46+FC_OTH_NE!T46</f>
        <v>87.668357695614787</v>
      </c>
      <c r="U46" s="10">
        <f>TI_NRG_FC_IND_NE!U46+FC_TRA_NE!U46+FC_OTH_NE!U46</f>
        <v>93.433276010318124</v>
      </c>
      <c r="V46" s="10">
        <f>TI_NRG_FC_IND_NE!V46+FC_TRA_NE!V46+FC_OTH_NE!V46</f>
        <v>102.94049871023216</v>
      </c>
      <c r="W46" s="10">
        <f>TI_NRG_FC_IND_NE!W46+FC_TRA_NE!W46+FC_OTH_NE!W46</f>
        <v>96.633104041272574</v>
      </c>
      <c r="X46" s="10">
        <f>TI_NRG_FC_IND_NE!X46+FC_TRA_NE!X46+FC_OTH_NE!X46</f>
        <v>111.30481513327601</v>
      </c>
    </row>
    <row r="47" spans="1:24" ht="11.25" customHeight="1" x14ac:dyDescent="0.2">
      <c r="A47" s="41" t="s">
        <v>81</v>
      </c>
      <c r="B47" s="9" t="s">
        <v>82</v>
      </c>
      <c r="C47" s="10">
        <f>TI_NRG_FC_IND_NE!C47+FC_TRA_NE!C47+FC_OTH_NE!C47</f>
        <v>296.68959587274287</v>
      </c>
      <c r="D47" s="10">
        <f>TI_NRG_FC_IND_NE!D47+FC_TRA_NE!D47+FC_OTH_NE!D47</f>
        <v>258.28314703353396</v>
      </c>
      <c r="E47" s="10">
        <f>TI_NRG_FC_IND_NE!E47+FC_TRA_NE!E47+FC_OTH_NE!E47</f>
        <v>322.61392949269128</v>
      </c>
      <c r="F47" s="10">
        <f>TI_NRG_FC_IND_NE!F47+FC_TRA_NE!F47+FC_OTH_NE!F47</f>
        <v>286.12785898538266</v>
      </c>
      <c r="G47" s="10">
        <f>TI_NRG_FC_IND_NE!G47+FC_TRA_NE!G47+FC_OTH_NE!G47</f>
        <v>388.8650042992262</v>
      </c>
      <c r="H47" s="10">
        <f>TI_NRG_FC_IND_NE!H47+FC_TRA_NE!H47+FC_OTH_NE!H47</f>
        <v>260.33250214961305</v>
      </c>
      <c r="I47" s="10">
        <f>TI_NRG_FC_IND_NE!I47+FC_TRA_NE!I47+FC_OTH_NE!I47</f>
        <v>331.71392949269136</v>
      </c>
      <c r="J47" s="10">
        <f>TI_NRG_FC_IND_NE!J47+FC_TRA_NE!J47+FC_OTH_NE!J47</f>
        <v>369.50412725709373</v>
      </c>
      <c r="K47" s="10">
        <f>TI_NRG_FC_IND_NE!K47+FC_TRA_NE!K47+FC_OTH_NE!K47</f>
        <v>402.25563198624241</v>
      </c>
      <c r="L47" s="10">
        <f>TI_NRG_FC_IND_NE!L47+FC_TRA_NE!L47+FC_OTH_NE!L47</f>
        <v>295.60335339638863</v>
      </c>
      <c r="M47" s="10">
        <f>TI_NRG_FC_IND_NE!M47+FC_TRA_NE!M47+FC_OTH_NE!M47</f>
        <v>367.82459157351673</v>
      </c>
      <c r="N47" s="10">
        <f>TI_NRG_FC_IND_NE!N47+FC_TRA_NE!N47+FC_OTH_NE!N47</f>
        <v>491.27257093723125</v>
      </c>
      <c r="O47" s="10">
        <f>TI_NRG_FC_IND_NE!O47+FC_TRA_NE!O47+FC_OTH_NE!O47</f>
        <v>492.95210662080819</v>
      </c>
      <c r="P47" s="10">
        <f>TI_NRG_FC_IND_NE!P47+FC_TRA_NE!P47+FC_OTH_NE!P47</f>
        <v>382.10094582975063</v>
      </c>
      <c r="Q47" s="10">
        <f>TI_NRG_FC_IND_NE!Q47+FC_TRA_NE!Q47+FC_OTH_NE!Q47</f>
        <v>382.94067067927767</v>
      </c>
      <c r="R47" s="10">
        <f>TI_NRG_FC_IND_NE!R47+FC_TRA_NE!R47+FC_OTH_NE!R47</f>
        <v>503.02957867583825</v>
      </c>
      <c r="S47" s="10">
        <f>TI_NRG_FC_IND_NE!S47+FC_TRA_NE!S47+FC_OTH_NE!S47</f>
        <v>504.70911435941531</v>
      </c>
      <c r="T47" s="10">
        <f>TI_NRG_FC_IND_NE!T47+FC_TRA_NE!T47+FC_OTH_NE!T47</f>
        <v>397.22450558899402</v>
      </c>
      <c r="U47" s="10">
        <f>TI_NRG_FC_IND_NE!U47+FC_TRA_NE!U47+FC_OTH_NE!U47</f>
        <v>393.84772141014616</v>
      </c>
      <c r="V47" s="10">
        <f>TI_NRG_FC_IND_NE!V47+FC_TRA_NE!V47+FC_OTH_NE!V47</f>
        <v>527.34660361134991</v>
      </c>
      <c r="W47" s="10">
        <f>TI_NRG_FC_IND_NE!W47+FC_TRA_NE!W47+FC_OTH_NE!W47</f>
        <v>622.91392949269118</v>
      </c>
      <c r="X47" s="10">
        <f>TI_NRG_FC_IND_NE!X47+FC_TRA_NE!X47+FC_OTH_NE!X47</f>
        <v>524.85950128976788</v>
      </c>
    </row>
    <row r="48" spans="1:24" ht="11.25" customHeight="1" x14ac:dyDescent="0.2">
      <c r="A48" s="41" t="s">
        <v>83</v>
      </c>
      <c r="B48" s="9" t="s">
        <v>84</v>
      </c>
      <c r="C48" s="10">
        <f>TI_NRG_FC_IND_NE!C48+FC_TRA_NE!C48+FC_OTH_NE!C48</f>
        <v>140.5011177987962</v>
      </c>
      <c r="D48" s="10">
        <f>TI_NRG_FC_IND_NE!D48+FC_TRA_NE!D48+FC_OTH_NE!D48</f>
        <v>187.8522785898538</v>
      </c>
      <c r="E48" s="10">
        <f>TI_NRG_FC_IND_NE!E48+FC_TRA_NE!E48+FC_OTH_NE!E48</f>
        <v>175.4323301805675</v>
      </c>
      <c r="F48" s="10">
        <f>TI_NRG_FC_IND_NE!F48+FC_TRA_NE!F48+FC_OTH_NE!F48</f>
        <v>165.34110060189161</v>
      </c>
      <c r="G48" s="10">
        <f>TI_NRG_FC_IND_NE!G48+FC_TRA_NE!G48+FC_OTH_NE!G48</f>
        <v>222.007222699914</v>
      </c>
      <c r="H48" s="10">
        <f>TI_NRG_FC_IND_NE!H48+FC_TRA_NE!H48+FC_OTH_NE!H48</f>
        <v>309.78159931212377</v>
      </c>
      <c r="I48" s="10">
        <f>TI_NRG_FC_IND_NE!I48+FC_TRA_NE!I48+FC_OTH_NE!I48</f>
        <v>334.36741186586409</v>
      </c>
      <c r="J48" s="10">
        <f>TI_NRG_FC_IND_NE!J48+FC_TRA_NE!J48+FC_OTH_NE!J48</f>
        <v>323.71358555460017</v>
      </c>
      <c r="K48" s="10">
        <f>TI_NRG_FC_IND_NE!K48+FC_TRA_NE!K48+FC_OTH_NE!K48</f>
        <v>341.80292347377468</v>
      </c>
      <c r="L48" s="10">
        <f>TI_NRG_FC_IND_NE!L48+FC_TRA_NE!L48+FC_OTH_NE!L48</f>
        <v>181.9617368873603</v>
      </c>
      <c r="M48" s="10">
        <f>TI_NRG_FC_IND_NE!M48+FC_TRA_NE!M48+FC_OTH_NE!M48</f>
        <v>217.98177128116939</v>
      </c>
      <c r="N48" s="10">
        <f>TI_NRG_FC_IND_NE!N48+FC_TRA_NE!N48+FC_OTH_NE!N48</f>
        <v>231.11367153912289</v>
      </c>
      <c r="O48" s="10">
        <f>TI_NRG_FC_IND_NE!O48+FC_TRA_NE!O48+FC_OTH_NE!O48</f>
        <v>229.47454858125539</v>
      </c>
      <c r="P48" s="10">
        <f>TI_NRG_FC_IND_NE!P48+FC_TRA_NE!P48+FC_OTH_NE!P48</f>
        <v>199.15116079105761</v>
      </c>
      <c r="Q48" s="10">
        <f>TI_NRG_FC_IND_NE!Q48+FC_TRA_NE!Q48+FC_OTH_NE!Q48</f>
        <v>206.52708512467751</v>
      </c>
      <c r="R48" s="10">
        <f>TI_NRG_FC_IND_NE!R48+FC_TRA_NE!R48+FC_OTH_NE!R48</f>
        <v>181.12098022355971</v>
      </c>
      <c r="S48" s="10">
        <f>TI_NRG_FC_IND_NE!S48+FC_TRA_NE!S48+FC_OTH_NE!S48</f>
        <v>186.85786758383489</v>
      </c>
      <c r="T48" s="10">
        <f>TI_NRG_FC_IND_NE!T48+FC_TRA_NE!T48+FC_OTH_NE!T48</f>
        <v>218.681943250215</v>
      </c>
      <c r="U48" s="10">
        <f>TI_NRG_FC_IND_NE!U48+FC_TRA_NE!U48+FC_OTH_NE!U48</f>
        <v>136.42416165090279</v>
      </c>
      <c r="V48" s="10">
        <f>TI_NRG_FC_IND_NE!V48+FC_TRA_NE!V48+FC_OTH_NE!V48</f>
        <v>101.2005159071367</v>
      </c>
      <c r="W48" s="10">
        <f>TI_NRG_FC_IND_NE!W48+FC_TRA_NE!W48+FC_OTH_NE!W48</f>
        <v>103.6551160791058</v>
      </c>
      <c r="X48" s="10">
        <f>TI_NRG_FC_IND_NE!X48+FC_TRA_NE!X48+FC_OTH_NE!X48</f>
        <v>154.42613929492691</v>
      </c>
    </row>
    <row r="49" spans="1:24" ht="11.25" customHeight="1" x14ac:dyDescent="0.2">
      <c r="A49" s="41" t="s">
        <v>85</v>
      </c>
      <c r="B49" s="9" t="s">
        <v>86</v>
      </c>
      <c r="C49" s="10">
        <f>TI_NRG_FC_IND_NE!C49+FC_TRA_NE!C49+FC_OTH_NE!C49</f>
        <v>9.6015477214101441</v>
      </c>
      <c r="D49" s="10">
        <f>TI_NRG_FC_IND_NE!D49+FC_TRA_NE!D49+FC_OTH_NE!D49</f>
        <v>5.7609630266552019</v>
      </c>
      <c r="E49" s="10">
        <f>TI_NRG_FC_IND_NE!E49+FC_TRA_NE!E49+FC_OTH_NE!E49</f>
        <v>4.8007738607050729</v>
      </c>
      <c r="F49" s="10">
        <f>TI_NRG_FC_IND_NE!F49+FC_TRA_NE!F49+FC_OTH_NE!F49</f>
        <v>3.8406706792777299</v>
      </c>
      <c r="G49" s="10">
        <f>TI_NRG_FC_IND_NE!G49+FC_TRA_NE!G49+FC_OTH_NE!G49</f>
        <v>5.7609630266552019</v>
      </c>
      <c r="H49" s="10">
        <f>TI_NRG_FC_IND_NE!H49+FC_TRA_NE!H49+FC_OTH_NE!H49</f>
        <v>5.9601891659501298</v>
      </c>
      <c r="I49" s="10">
        <f>TI_NRG_FC_IND_NE!I49+FC_TRA_NE!I49+FC_OTH_NE!I49</f>
        <v>5.2152192605331038</v>
      </c>
      <c r="J49" s="10">
        <f>TI_NRG_FC_IND_NE!J49+FC_TRA_NE!J49+FC_OTH_NE!J49</f>
        <v>2.2515047291487535</v>
      </c>
      <c r="K49" s="10">
        <f>TI_NRG_FC_IND_NE!K49+FC_TRA_NE!K49+FC_OTH_NE!K49</f>
        <v>2.2594153052450565</v>
      </c>
      <c r="L49" s="10">
        <f>TI_NRG_FC_IND_NE!L49+FC_TRA_NE!L49+FC_OTH_NE!L49</f>
        <v>3.0126397248495271</v>
      </c>
      <c r="M49" s="10">
        <f>TI_NRG_FC_IND_NE!M49+FC_TRA_NE!M49+FC_OTH_NE!M49</f>
        <v>3.0126397248495262</v>
      </c>
      <c r="N49" s="10">
        <f>TI_NRG_FC_IND_NE!N49+FC_TRA_NE!N49+FC_OTH_NE!N49</f>
        <v>0.75313843508168532</v>
      </c>
      <c r="O49" s="10">
        <f>TI_NRG_FC_IND_NE!O49+FC_TRA_NE!O49+FC_OTH_NE!O49</f>
        <v>0.75313843508168532</v>
      </c>
      <c r="P49" s="10">
        <f>TI_NRG_FC_IND_NE!P49+FC_TRA_NE!P49+FC_OTH_NE!P49</f>
        <v>6.7784178847807386</v>
      </c>
      <c r="Q49" s="10">
        <f>TI_NRG_FC_IND_NE!Q49+FC_TRA_NE!Q49+FC_OTH_NE!Q49</f>
        <v>6.0251934651762671</v>
      </c>
      <c r="R49" s="10">
        <f>TI_NRG_FC_IND_NE!R49+FC_TRA_NE!R49+FC_OTH_NE!R49</f>
        <v>5.2720550300945828</v>
      </c>
      <c r="S49" s="10">
        <f>TI_NRG_FC_IND_NE!S49+FC_TRA_NE!S49+FC_OTH_NE!S49</f>
        <v>6.7784178847807386</v>
      </c>
      <c r="T49" s="10">
        <f>TI_NRG_FC_IND_NE!T49+FC_TRA_NE!T49+FC_OTH_NE!T49</f>
        <v>7.640670679277731</v>
      </c>
      <c r="U49" s="10">
        <f>TI_NRG_FC_IND_NE!U49+FC_TRA_NE!U49+FC_OTH_NE!U49</f>
        <v>6.1246775580395525</v>
      </c>
      <c r="V49" s="10">
        <f>TI_NRG_FC_IND_NE!V49+FC_TRA_NE!V49+FC_OTH_NE!V49</f>
        <v>8.4223559759243329</v>
      </c>
      <c r="W49" s="10">
        <f>TI_NRG_FC_IND_NE!W49+FC_TRA_NE!W49+FC_OTH_NE!W49</f>
        <v>7.2914875322441963</v>
      </c>
      <c r="X49" s="10">
        <f>TI_NRG_FC_IND_NE!X49+FC_TRA_NE!X49+FC_OTH_NE!X49</f>
        <v>7.1966466036113488</v>
      </c>
    </row>
    <row r="50" spans="1:24" ht="11.25" customHeight="1" x14ac:dyDescent="0.2">
      <c r="A50" s="41" t="s">
        <v>87</v>
      </c>
      <c r="B50" s="9" t="s">
        <v>88</v>
      </c>
      <c r="C50" s="10">
        <f>TI_NRG_FC_IND_NE!C50+FC_TRA_NE!C50+FC_OTH_NE!C50</f>
        <v>4.8007738607050729</v>
      </c>
      <c r="D50" s="10">
        <f>TI_NRG_FC_IND_NE!D50+FC_TRA_NE!D50+FC_OTH_NE!D50</f>
        <v>6.7211521926053308</v>
      </c>
      <c r="E50" s="10">
        <f>TI_NRG_FC_IND_NE!E50+FC_TRA_NE!E50+FC_OTH_NE!E50</f>
        <v>0</v>
      </c>
      <c r="F50" s="10">
        <f>TI_NRG_FC_IND_NE!F50+FC_TRA_NE!F50+FC_OTH_NE!F50</f>
        <v>3.8406706792777299</v>
      </c>
      <c r="G50" s="10">
        <f>TI_NRG_FC_IND_NE!G50+FC_TRA_NE!G50+FC_OTH_NE!G50</f>
        <v>2.8804815133276009</v>
      </c>
      <c r="H50" s="10">
        <f>TI_NRG_FC_IND_NE!H50+FC_TRA_NE!H50+FC_OTH_NE!H50</f>
        <v>160.79475494411011</v>
      </c>
      <c r="I50" s="10">
        <f>TI_NRG_FC_IND_NE!I50+FC_TRA_NE!I50+FC_OTH_NE!I50</f>
        <v>65.158641444539981</v>
      </c>
      <c r="J50" s="10">
        <f>TI_NRG_FC_IND_NE!J50+FC_TRA_NE!J50+FC_OTH_NE!J50</f>
        <v>0</v>
      </c>
      <c r="K50" s="10">
        <f>TI_NRG_FC_IND_NE!K50+FC_TRA_NE!K50+FC_OTH_NE!K50</f>
        <v>0</v>
      </c>
      <c r="L50" s="10">
        <f>TI_NRG_FC_IND_NE!L50+FC_TRA_NE!L50+FC_OTH_NE!L50</f>
        <v>74.015993121238182</v>
      </c>
      <c r="M50" s="10">
        <f>TI_NRG_FC_IND_NE!M50+FC_TRA_NE!M50+FC_OTH_NE!M50</f>
        <v>43.508856405846942</v>
      </c>
      <c r="N50" s="10">
        <f>TI_NRG_FC_IND_NE!N50+FC_TRA_NE!N50+FC_OTH_NE!N50</f>
        <v>3.1660361134995698</v>
      </c>
      <c r="O50" s="10">
        <f>TI_NRG_FC_IND_NE!O50+FC_TRA_NE!O50+FC_OTH_NE!O50</f>
        <v>0</v>
      </c>
      <c r="P50" s="10">
        <f>TI_NRG_FC_IND_NE!P50+FC_TRA_NE!P50+FC_OTH_NE!P50</f>
        <v>2.099484092863285</v>
      </c>
      <c r="Q50" s="10">
        <f>TI_NRG_FC_IND_NE!Q50+FC_TRA_NE!Q50+FC_OTH_NE!Q50</f>
        <v>0</v>
      </c>
      <c r="R50" s="10">
        <f>TI_NRG_FC_IND_NE!R50+FC_TRA_NE!R50+FC_OTH_NE!R50</f>
        <v>0</v>
      </c>
      <c r="S50" s="10">
        <f>TI_NRG_FC_IND_NE!S50+FC_TRA_NE!S50+FC_OTH_NE!S50</f>
        <v>0</v>
      </c>
      <c r="T50" s="10">
        <f>TI_NRG_FC_IND_NE!T50+FC_TRA_NE!T50+FC_OTH_NE!T50</f>
        <v>0</v>
      </c>
      <c r="U50" s="10">
        <f>TI_NRG_FC_IND_NE!U50+FC_TRA_NE!U50+FC_OTH_NE!U50</f>
        <v>0</v>
      </c>
      <c r="V50" s="10">
        <f>TI_NRG_FC_IND_NE!V50+FC_TRA_NE!V50+FC_OTH_NE!V50</f>
        <v>0</v>
      </c>
      <c r="W50" s="10">
        <f>TI_NRG_FC_IND_NE!W50+FC_TRA_NE!W50+FC_OTH_NE!W50</f>
        <v>0</v>
      </c>
      <c r="X50" s="10">
        <f>TI_NRG_FC_IND_NE!X50+FC_TRA_NE!X50+FC_OTH_NE!X50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TI_NRG_FC_IND_NE!C51+FC_TRA_NE!C51+FC_OTH_NE!C51</f>
        <v>803.91229578675836</v>
      </c>
      <c r="D51" s="37">
        <f>TI_NRG_FC_IND_NE!D51+FC_TRA_NE!D51+FC_OTH_NE!D51</f>
        <v>758.42648323301796</v>
      </c>
      <c r="E51" s="37">
        <f>TI_NRG_FC_IND_NE!E51+FC_TRA_NE!E51+FC_OTH_NE!E51</f>
        <v>593.95958727429058</v>
      </c>
      <c r="F51" s="37">
        <f>TI_NRG_FC_IND_NE!F51+FC_TRA_NE!F51+FC_OTH_NE!F51</f>
        <v>551.78417884780731</v>
      </c>
      <c r="G51" s="37">
        <f>TI_NRG_FC_IND_NE!G51+FC_TRA_NE!G51+FC_OTH_NE!G51</f>
        <v>642.23989681857256</v>
      </c>
      <c r="H51" s="37">
        <f>TI_NRG_FC_IND_NE!H51+FC_TRA_NE!H51+FC_OTH_NE!H51</f>
        <v>1072.8718830610489</v>
      </c>
      <c r="I51" s="37">
        <f>TI_NRG_FC_IND_NE!I51+FC_TRA_NE!I51+FC_OTH_NE!I51</f>
        <v>725.85984522785895</v>
      </c>
      <c r="J51" s="37">
        <f>TI_NRG_FC_IND_NE!J51+FC_TRA_NE!J51+FC_OTH_NE!J51</f>
        <v>847.69991401547713</v>
      </c>
      <c r="K51" s="37">
        <f>TI_NRG_FC_IND_NE!K51+FC_TRA_NE!K51+FC_OTH_NE!K51</f>
        <v>944.45399828030952</v>
      </c>
      <c r="L51" s="37">
        <f>TI_NRG_FC_IND_NE!L51+FC_TRA_NE!L51+FC_OTH_NE!L51</f>
        <v>766.65950128976783</v>
      </c>
      <c r="M51" s="37">
        <f>TI_NRG_FC_IND_NE!M51+FC_TRA_NE!M51+FC_OTH_NE!M51</f>
        <v>762.42476354256223</v>
      </c>
      <c r="N51" s="37">
        <f>TI_NRG_FC_IND_NE!N51+FC_TRA_NE!N51+FC_OTH_NE!N51</f>
        <v>916.18658641444529</v>
      </c>
      <c r="O51" s="37">
        <f>TI_NRG_FC_IND_NE!O51+FC_TRA_NE!O51+FC_OTH_NE!O51</f>
        <v>919.73344797936363</v>
      </c>
      <c r="P51" s="37">
        <f>TI_NRG_FC_IND_NE!P51+FC_TRA_NE!P51+FC_OTH_NE!P51</f>
        <v>772.07652622527939</v>
      </c>
      <c r="Q51" s="37">
        <f>TI_NRG_FC_IND_NE!Q51+FC_TRA_NE!Q51+FC_OTH_NE!Q51</f>
        <v>823.34479793637138</v>
      </c>
      <c r="R51" s="37">
        <f>TI_NRG_FC_IND_NE!R51+FC_TRA_NE!R51+FC_OTH_NE!R51</f>
        <v>333.68443680137568</v>
      </c>
      <c r="S51" s="37">
        <f>TI_NRG_FC_IND_NE!S51+FC_TRA_NE!S51+FC_OTH_NE!S51</f>
        <v>275.51590713671538</v>
      </c>
      <c r="T51" s="37">
        <f>TI_NRG_FC_IND_NE!T51+FC_TRA_NE!T51+FC_OTH_NE!T51</f>
        <v>350.06371453138428</v>
      </c>
      <c r="U51" s="37">
        <f>TI_NRG_FC_IND_NE!U51+FC_TRA_NE!U51+FC_OTH_NE!U51</f>
        <v>372.27755803955279</v>
      </c>
      <c r="V51" s="37">
        <f>TI_NRG_FC_IND_NE!V51+FC_TRA_NE!V51+FC_OTH_NE!V51</f>
        <v>387.30756663800508</v>
      </c>
      <c r="W51" s="37">
        <f>TI_NRG_FC_IND_NE!W51+FC_TRA_NE!W51+FC_OTH_NE!W51</f>
        <v>457.71625107480651</v>
      </c>
      <c r="X51" s="37">
        <f>TI_NRG_FC_IND_NE!X51+FC_TRA_NE!X51+FC_OTH_NE!X51</f>
        <v>399.61109200343941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f>TI_NRG_FC_IND_NE!C53+FC_TRA_NE!C53+FC_OTH_NE!C53</f>
        <v>0</v>
      </c>
      <c r="D53" s="10">
        <f>TI_NRG_FC_IND_NE!D53+FC_TRA_NE!D53+FC_OTH_NE!D53</f>
        <v>0</v>
      </c>
      <c r="E53" s="10">
        <f>TI_NRG_FC_IND_NE!E53+FC_TRA_NE!E53+FC_OTH_NE!E53</f>
        <v>0</v>
      </c>
      <c r="F53" s="10">
        <f>TI_NRG_FC_IND_NE!F53+FC_TRA_NE!F53+FC_OTH_NE!F53</f>
        <v>0</v>
      </c>
      <c r="G53" s="10">
        <f>TI_NRG_FC_IND_NE!G53+FC_TRA_NE!G53+FC_OTH_NE!G53</f>
        <v>0</v>
      </c>
      <c r="H53" s="10">
        <f>TI_NRG_FC_IND_NE!H53+FC_TRA_NE!H53+FC_OTH_NE!H53</f>
        <v>0</v>
      </c>
      <c r="I53" s="10">
        <f>TI_NRG_FC_IND_NE!I53+FC_TRA_NE!I53+FC_OTH_NE!I53</f>
        <v>0</v>
      </c>
      <c r="J53" s="10">
        <f>TI_NRG_FC_IND_NE!J53+FC_TRA_NE!J53+FC_OTH_NE!J53</f>
        <v>0</v>
      </c>
      <c r="K53" s="10">
        <f>TI_NRG_FC_IND_NE!K53+FC_TRA_NE!K53+FC_OTH_NE!K53</f>
        <v>0</v>
      </c>
      <c r="L53" s="10">
        <f>TI_NRG_FC_IND_NE!L53+FC_TRA_NE!L53+FC_OTH_NE!L53</f>
        <v>0</v>
      </c>
      <c r="M53" s="10">
        <f>TI_NRG_FC_IND_NE!M53+FC_TRA_NE!M53+FC_OTH_NE!M53</f>
        <v>0</v>
      </c>
      <c r="N53" s="10">
        <f>TI_NRG_FC_IND_NE!N53+FC_TRA_NE!N53+FC_OTH_NE!N53</f>
        <v>0</v>
      </c>
      <c r="O53" s="10">
        <f>TI_NRG_FC_IND_NE!O53+FC_TRA_NE!O53+FC_OTH_NE!O53</f>
        <v>0</v>
      </c>
      <c r="P53" s="10">
        <f>TI_NRG_FC_IND_NE!P53+FC_TRA_NE!P53+FC_OTH_NE!P53</f>
        <v>0</v>
      </c>
      <c r="Q53" s="10">
        <f>TI_NRG_FC_IND_NE!Q53+FC_TRA_NE!Q53+FC_OTH_NE!Q53</f>
        <v>0</v>
      </c>
      <c r="R53" s="10">
        <f>TI_NRG_FC_IND_NE!R53+FC_TRA_NE!R53+FC_OTH_NE!R53</f>
        <v>0</v>
      </c>
      <c r="S53" s="10">
        <f>TI_NRG_FC_IND_NE!S53+FC_TRA_NE!S53+FC_OTH_NE!S53</f>
        <v>0</v>
      </c>
      <c r="T53" s="10">
        <f>TI_NRG_FC_IND_NE!T53+FC_TRA_NE!T53+FC_OTH_NE!T53</f>
        <v>0</v>
      </c>
      <c r="U53" s="10">
        <f>TI_NRG_FC_IND_NE!U53+FC_TRA_NE!U53+FC_OTH_NE!U53</f>
        <v>0</v>
      </c>
      <c r="V53" s="10">
        <f>TI_NRG_FC_IND_NE!V53+FC_TRA_NE!V53+FC_OTH_NE!V53</f>
        <v>0</v>
      </c>
      <c r="W53" s="10">
        <f>TI_NRG_FC_IND_NE!W53+FC_TRA_NE!W53+FC_OTH_NE!W53</f>
        <v>0</v>
      </c>
      <c r="X53" s="10">
        <f>TI_NRG_FC_IND_NE!X53+FC_TRA_NE!X53+FC_OTH_NE!X53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TI_NRG_FC_IND_NE!C54+FC_TRA_NE!C54+FC_OTH_NE!C54</f>
        <v>0</v>
      </c>
      <c r="D54" s="10">
        <f>TI_NRG_FC_IND_NE!D54+FC_TRA_NE!D54+FC_OTH_NE!D54</f>
        <v>0</v>
      </c>
      <c r="E54" s="10">
        <f>TI_NRG_FC_IND_NE!E54+FC_TRA_NE!E54+FC_OTH_NE!E54</f>
        <v>0</v>
      </c>
      <c r="F54" s="10">
        <f>TI_NRG_FC_IND_NE!F54+FC_TRA_NE!F54+FC_OTH_NE!F54</f>
        <v>0</v>
      </c>
      <c r="G54" s="10">
        <f>TI_NRG_FC_IND_NE!G54+FC_TRA_NE!G54+FC_OTH_NE!G54</f>
        <v>0</v>
      </c>
      <c r="H54" s="10">
        <f>TI_NRG_FC_IND_NE!H54+FC_TRA_NE!H54+FC_OTH_NE!H54</f>
        <v>0</v>
      </c>
      <c r="I54" s="10">
        <f>TI_NRG_FC_IND_NE!I54+FC_TRA_NE!I54+FC_OTH_NE!I54</f>
        <v>0</v>
      </c>
      <c r="J54" s="10">
        <f>TI_NRG_FC_IND_NE!J54+FC_TRA_NE!J54+FC_OTH_NE!J54</f>
        <v>0</v>
      </c>
      <c r="K54" s="10">
        <f>TI_NRG_FC_IND_NE!K54+FC_TRA_NE!K54+FC_OTH_NE!K54</f>
        <v>0</v>
      </c>
      <c r="L54" s="10">
        <f>TI_NRG_FC_IND_NE!L54+FC_TRA_NE!L54+FC_OTH_NE!L54</f>
        <v>0</v>
      </c>
      <c r="M54" s="10">
        <f>TI_NRG_FC_IND_NE!M54+FC_TRA_NE!M54+FC_OTH_NE!M54</f>
        <v>0</v>
      </c>
      <c r="N54" s="10">
        <f>TI_NRG_FC_IND_NE!N54+FC_TRA_NE!N54+FC_OTH_NE!N54</f>
        <v>0</v>
      </c>
      <c r="O54" s="10">
        <f>TI_NRG_FC_IND_NE!O54+FC_TRA_NE!O54+FC_OTH_NE!O54</f>
        <v>0</v>
      </c>
      <c r="P54" s="10">
        <f>TI_NRG_FC_IND_NE!P54+FC_TRA_NE!P54+FC_OTH_NE!P54</f>
        <v>0</v>
      </c>
      <c r="Q54" s="10">
        <f>TI_NRG_FC_IND_NE!Q54+FC_TRA_NE!Q54+FC_OTH_NE!Q54</f>
        <v>0</v>
      </c>
      <c r="R54" s="10">
        <f>TI_NRG_FC_IND_NE!R54+FC_TRA_NE!R54+FC_OTH_NE!R54</f>
        <v>0</v>
      </c>
      <c r="S54" s="10">
        <f>TI_NRG_FC_IND_NE!S54+FC_TRA_NE!S54+FC_OTH_NE!S54</f>
        <v>0</v>
      </c>
      <c r="T54" s="10">
        <f>TI_NRG_FC_IND_NE!T54+FC_TRA_NE!T54+FC_OTH_NE!T54</f>
        <v>0</v>
      </c>
      <c r="U54" s="10">
        <f>TI_NRG_FC_IND_NE!U54+FC_TRA_NE!U54+FC_OTH_NE!U54</f>
        <v>0</v>
      </c>
      <c r="V54" s="10">
        <f>TI_NRG_FC_IND_NE!V54+FC_TRA_NE!V54+FC_OTH_NE!V54</f>
        <v>0</v>
      </c>
      <c r="W54" s="10">
        <f>TI_NRG_FC_IND_NE!W54+FC_TRA_NE!W54+FC_OTH_NE!W54</f>
        <v>0</v>
      </c>
      <c r="X54" s="10">
        <f>TI_NRG_FC_IND_NE!X54+FC_TRA_NE!X54+FC_OTH_NE!X54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TI_NRG_FC_IND_NE!C55+FC_TRA_NE!C55+FC_OTH_NE!C55</f>
        <v>0</v>
      </c>
      <c r="D55" s="10">
        <f>TI_NRG_FC_IND_NE!D55+FC_TRA_NE!D55+FC_OTH_NE!D55</f>
        <v>0</v>
      </c>
      <c r="E55" s="10">
        <f>TI_NRG_FC_IND_NE!E55+FC_TRA_NE!E55+FC_OTH_NE!E55</f>
        <v>0</v>
      </c>
      <c r="F55" s="10">
        <f>TI_NRG_FC_IND_NE!F55+FC_TRA_NE!F55+FC_OTH_NE!F55</f>
        <v>0</v>
      </c>
      <c r="G55" s="10">
        <f>TI_NRG_FC_IND_NE!G55+FC_TRA_NE!G55+FC_OTH_NE!G55</f>
        <v>0</v>
      </c>
      <c r="H55" s="10">
        <f>TI_NRG_FC_IND_NE!H55+FC_TRA_NE!H55+FC_OTH_NE!H55</f>
        <v>0</v>
      </c>
      <c r="I55" s="10">
        <f>TI_NRG_FC_IND_NE!I55+FC_TRA_NE!I55+FC_OTH_NE!I55</f>
        <v>0</v>
      </c>
      <c r="J55" s="10">
        <f>TI_NRG_FC_IND_NE!J55+FC_TRA_NE!J55+FC_OTH_NE!J55</f>
        <v>0</v>
      </c>
      <c r="K55" s="10">
        <f>TI_NRG_FC_IND_NE!K55+FC_TRA_NE!K55+FC_OTH_NE!K55</f>
        <v>0</v>
      </c>
      <c r="L55" s="10">
        <f>TI_NRG_FC_IND_NE!L55+FC_TRA_NE!L55+FC_OTH_NE!L55</f>
        <v>0</v>
      </c>
      <c r="M55" s="10">
        <f>TI_NRG_FC_IND_NE!M55+FC_TRA_NE!M55+FC_OTH_NE!M55</f>
        <v>0</v>
      </c>
      <c r="N55" s="10">
        <f>TI_NRG_FC_IND_NE!N55+FC_TRA_NE!N55+FC_OTH_NE!N55</f>
        <v>0</v>
      </c>
      <c r="O55" s="10">
        <f>TI_NRG_FC_IND_NE!O55+FC_TRA_NE!O55+FC_OTH_NE!O55</f>
        <v>0</v>
      </c>
      <c r="P55" s="10">
        <f>TI_NRG_FC_IND_NE!P55+FC_TRA_NE!P55+FC_OTH_NE!P55</f>
        <v>0</v>
      </c>
      <c r="Q55" s="10">
        <f>TI_NRG_FC_IND_NE!Q55+FC_TRA_NE!Q55+FC_OTH_NE!Q55</f>
        <v>0</v>
      </c>
      <c r="R55" s="10">
        <f>TI_NRG_FC_IND_NE!R55+FC_TRA_NE!R55+FC_OTH_NE!R55</f>
        <v>0</v>
      </c>
      <c r="S55" s="10">
        <f>TI_NRG_FC_IND_NE!S55+FC_TRA_NE!S55+FC_OTH_NE!S55</f>
        <v>0</v>
      </c>
      <c r="T55" s="10">
        <f>TI_NRG_FC_IND_NE!T55+FC_TRA_NE!T55+FC_OTH_NE!T55</f>
        <v>0</v>
      </c>
      <c r="U55" s="10">
        <f>TI_NRG_FC_IND_NE!U55+FC_TRA_NE!U55+FC_OTH_NE!U55</f>
        <v>0</v>
      </c>
      <c r="V55" s="10">
        <f>TI_NRG_FC_IND_NE!V55+FC_TRA_NE!V55+FC_OTH_NE!V55</f>
        <v>0</v>
      </c>
      <c r="W55" s="10">
        <f>TI_NRG_FC_IND_NE!W55+FC_TRA_NE!W55+FC_OTH_NE!W55</f>
        <v>0</v>
      </c>
      <c r="X55" s="10">
        <f>TI_NRG_FC_IND_NE!X55+FC_TRA_NE!X55+FC_OTH_NE!X55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TI_NRG_FC_IND_NE!C56+FC_TRA_NE!C56+FC_OTH_NE!C56</f>
        <v>0</v>
      </c>
      <c r="D56" s="10">
        <f>TI_NRG_FC_IND_NE!D56+FC_TRA_NE!D56+FC_OTH_NE!D56</f>
        <v>0</v>
      </c>
      <c r="E56" s="10">
        <f>TI_NRG_FC_IND_NE!E56+FC_TRA_NE!E56+FC_OTH_NE!E56</f>
        <v>0</v>
      </c>
      <c r="F56" s="10">
        <f>TI_NRG_FC_IND_NE!F56+FC_TRA_NE!F56+FC_OTH_NE!F56</f>
        <v>0</v>
      </c>
      <c r="G56" s="10">
        <f>TI_NRG_FC_IND_NE!G56+FC_TRA_NE!G56+FC_OTH_NE!G56</f>
        <v>0</v>
      </c>
      <c r="H56" s="10">
        <f>TI_NRG_FC_IND_NE!H56+FC_TRA_NE!H56+FC_OTH_NE!H56</f>
        <v>0</v>
      </c>
      <c r="I56" s="10">
        <f>TI_NRG_FC_IND_NE!I56+FC_TRA_NE!I56+FC_OTH_NE!I56</f>
        <v>0</v>
      </c>
      <c r="J56" s="10">
        <f>TI_NRG_FC_IND_NE!J56+FC_TRA_NE!J56+FC_OTH_NE!J56</f>
        <v>0</v>
      </c>
      <c r="K56" s="10">
        <f>TI_NRG_FC_IND_NE!K56+FC_TRA_NE!K56+FC_OTH_NE!K56</f>
        <v>0</v>
      </c>
      <c r="L56" s="10">
        <f>TI_NRG_FC_IND_NE!L56+FC_TRA_NE!L56+FC_OTH_NE!L56</f>
        <v>0</v>
      </c>
      <c r="M56" s="10">
        <f>TI_NRG_FC_IND_NE!M56+FC_TRA_NE!M56+FC_OTH_NE!M56</f>
        <v>0</v>
      </c>
      <c r="N56" s="10">
        <f>TI_NRG_FC_IND_NE!N56+FC_TRA_NE!N56+FC_OTH_NE!N56</f>
        <v>0</v>
      </c>
      <c r="O56" s="10">
        <f>TI_NRG_FC_IND_NE!O56+FC_TRA_NE!O56+FC_OTH_NE!O56</f>
        <v>0</v>
      </c>
      <c r="P56" s="10">
        <f>TI_NRG_FC_IND_NE!P56+FC_TRA_NE!P56+FC_OTH_NE!P56</f>
        <v>0</v>
      </c>
      <c r="Q56" s="10">
        <f>TI_NRG_FC_IND_NE!Q56+FC_TRA_NE!Q56+FC_OTH_NE!Q56</f>
        <v>0</v>
      </c>
      <c r="R56" s="10">
        <f>TI_NRG_FC_IND_NE!R56+FC_TRA_NE!R56+FC_OTH_NE!R56</f>
        <v>0</v>
      </c>
      <c r="S56" s="10">
        <f>TI_NRG_FC_IND_NE!S56+FC_TRA_NE!S56+FC_OTH_NE!S56</f>
        <v>0</v>
      </c>
      <c r="T56" s="10">
        <f>TI_NRG_FC_IND_NE!T56+FC_TRA_NE!T56+FC_OTH_NE!T56</f>
        <v>0</v>
      </c>
      <c r="U56" s="10">
        <f>TI_NRG_FC_IND_NE!U56+FC_TRA_NE!U56+FC_OTH_NE!U56</f>
        <v>0</v>
      </c>
      <c r="V56" s="10">
        <f>TI_NRG_FC_IND_NE!V56+FC_TRA_NE!V56+FC_OTH_NE!V56</f>
        <v>0</v>
      </c>
      <c r="W56" s="10">
        <f>TI_NRG_FC_IND_NE!W56+FC_TRA_NE!W56+FC_OTH_NE!W56</f>
        <v>0</v>
      </c>
      <c r="X56" s="10">
        <f>TI_NRG_FC_IND_NE!X56+FC_TRA_NE!X56+FC_OTH_NE!X56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TI_NRG_FC_IND_NE!C57+FC_TRA_NE!C57+FC_OTH_NE!C57</f>
        <v>0</v>
      </c>
      <c r="D57" s="10">
        <f>TI_NRG_FC_IND_NE!D57+FC_TRA_NE!D57+FC_OTH_NE!D57</f>
        <v>0</v>
      </c>
      <c r="E57" s="10">
        <f>TI_NRG_FC_IND_NE!E57+FC_TRA_NE!E57+FC_OTH_NE!E57</f>
        <v>0</v>
      </c>
      <c r="F57" s="10">
        <f>TI_NRG_FC_IND_NE!F57+FC_TRA_NE!F57+FC_OTH_NE!F57</f>
        <v>0</v>
      </c>
      <c r="G57" s="10">
        <f>TI_NRG_FC_IND_NE!G57+FC_TRA_NE!G57+FC_OTH_NE!G57</f>
        <v>0</v>
      </c>
      <c r="H57" s="10">
        <f>TI_NRG_FC_IND_NE!H57+FC_TRA_NE!H57+FC_OTH_NE!H57</f>
        <v>0</v>
      </c>
      <c r="I57" s="10">
        <f>TI_NRG_FC_IND_NE!I57+FC_TRA_NE!I57+FC_OTH_NE!I57</f>
        <v>0</v>
      </c>
      <c r="J57" s="10">
        <f>TI_NRG_FC_IND_NE!J57+FC_TRA_NE!J57+FC_OTH_NE!J57</f>
        <v>0</v>
      </c>
      <c r="K57" s="10">
        <f>TI_NRG_FC_IND_NE!K57+FC_TRA_NE!K57+FC_OTH_NE!K57</f>
        <v>0</v>
      </c>
      <c r="L57" s="10">
        <f>TI_NRG_FC_IND_NE!L57+FC_TRA_NE!L57+FC_OTH_NE!L57</f>
        <v>0</v>
      </c>
      <c r="M57" s="10">
        <f>TI_NRG_FC_IND_NE!M57+FC_TRA_NE!M57+FC_OTH_NE!M57</f>
        <v>0</v>
      </c>
      <c r="N57" s="10">
        <f>TI_NRG_FC_IND_NE!N57+FC_TRA_NE!N57+FC_OTH_NE!N57</f>
        <v>0</v>
      </c>
      <c r="O57" s="10">
        <f>TI_NRG_FC_IND_NE!O57+FC_TRA_NE!O57+FC_OTH_NE!O57</f>
        <v>0</v>
      </c>
      <c r="P57" s="10">
        <f>TI_NRG_FC_IND_NE!P57+FC_TRA_NE!P57+FC_OTH_NE!P57</f>
        <v>0</v>
      </c>
      <c r="Q57" s="10">
        <f>TI_NRG_FC_IND_NE!Q57+FC_TRA_NE!Q57+FC_OTH_NE!Q57</f>
        <v>0</v>
      </c>
      <c r="R57" s="10">
        <f>TI_NRG_FC_IND_NE!R57+FC_TRA_NE!R57+FC_OTH_NE!R57</f>
        <v>0</v>
      </c>
      <c r="S57" s="10">
        <f>TI_NRG_FC_IND_NE!S57+FC_TRA_NE!S57+FC_OTH_NE!S57</f>
        <v>0</v>
      </c>
      <c r="T57" s="10">
        <f>TI_NRG_FC_IND_NE!T57+FC_TRA_NE!T57+FC_OTH_NE!T57</f>
        <v>0</v>
      </c>
      <c r="U57" s="10">
        <f>TI_NRG_FC_IND_NE!U57+FC_TRA_NE!U57+FC_OTH_NE!U57</f>
        <v>0</v>
      </c>
      <c r="V57" s="10">
        <f>TI_NRG_FC_IND_NE!V57+FC_TRA_NE!V57+FC_OTH_NE!V57</f>
        <v>0</v>
      </c>
      <c r="W57" s="10">
        <f>TI_NRG_FC_IND_NE!W57+FC_TRA_NE!W57+FC_OTH_NE!W57</f>
        <v>0</v>
      </c>
      <c r="X57" s="10">
        <f>TI_NRG_FC_IND_NE!X57+FC_TRA_NE!X57+FC_OTH_NE!X57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TI_NRG_FC_IND_NE!C58+FC_TRA_NE!C58+FC_OTH_NE!C58</f>
        <v>0</v>
      </c>
      <c r="D58" s="10">
        <f>TI_NRG_FC_IND_NE!D58+FC_TRA_NE!D58+FC_OTH_NE!D58</f>
        <v>0</v>
      </c>
      <c r="E58" s="10">
        <f>TI_NRG_FC_IND_NE!E58+FC_TRA_NE!E58+FC_OTH_NE!E58</f>
        <v>0</v>
      </c>
      <c r="F58" s="10">
        <f>TI_NRG_FC_IND_NE!F58+FC_TRA_NE!F58+FC_OTH_NE!F58</f>
        <v>0</v>
      </c>
      <c r="G58" s="10">
        <f>TI_NRG_FC_IND_NE!G58+FC_TRA_NE!G58+FC_OTH_NE!G58</f>
        <v>0</v>
      </c>
      <c r="H58" s="10">
        <f>TI_NRG_FC_IND_NE!H58+FC_TRA_NE!H58+FC_OTH_NE!H58</f>
        <v>0</v>
      </c>
      <c r="I58" s="10">
        <f>TI_NRG_FC_IND_NE!I58+FC_TRA_NE!I58+FC_OTH_NE!I58</f>
        <v>0</v>
      </c>
      <c r="J58" s="10">
        <f>TI_NRG_FC_IND_NE!J58+FC_TRA_NE!J58+FC_OTH_NE!J58</f>
        <v>0</v>
      </c>
      <c r="K58" s="10">
        <f>TI_NRG_FC_IND_NE!K58+FC_TRA_NE!K58+FC_OTH_NE!K58</f>
        <v>0</v>
      </c>
      <c r="L58" s="10">
        <f>TI_NRG_FC_IND_NE!L58+FC_TRA_NE!L58+FC_OTH_NE!L58</f>
        <v>0</v>
      </c>
      <c r="M58" s="10">
        <f>TI_NRG_FC_IND_NE!M58+FC_TRA_NE!M58+FC_OTH_NE!M58</f>
        <v>0</v>
      </c>
      <c r="N58" s="10">
        <f>TI_NRG_FC_IND_NE!N58+FC_TRA_NE!N58+FC_OTH_NE!N58</f>
        <v>0</v>
      </c>
      <c r="O58" s="10">
        <f>TI_NRG_FC_IND_NE!O58+FC_TRA_NE!O58+FC_OTH_NE!O58</f>
        <v>0</v>
      </c>
      <c r="P58" s="10">
        <f>TI_NRG_FC_IND_NE!P58+FC_TRA_NE!P58+FC_OTH_NE!P58</f>
        <v>0</v>
      </c>
      <c r="Q58" s="10">
        <f>TI_NRG_FC_IND_NE!Q58+FC_TRA_NE!Q58+FC_OTH_NE!Q58</f>
        <v>0</v>
      </c>
      <c r="R58" s="10">
        <f>TI_NRG_FC_IND_NE!R58+FC_TRA_NE!R58+FC_OTH_NE!R58</f>
        <v>0</v>
      </c>
      <c r="S58" s="10">
        <f>TI_NRG_FC_IND_NE!S58+FC_TRA_NE!S58+FC_OTH_NE!S58</f>
        <v>0</v>
      </c>
      <c r="T58" s="10">
        <f>TI_NRG_FC_IND_NE!T58+FC_TRA_NE!T58+FC_OTH_NE!T58</f>
        <v>0</v>
      </c>
      <c r="U58" s="10">
        <f>TI_NRG_FC_IND_NE!U58+FC_TRA_NE!U58+FC_OTH_NE!U58</f>
        <v>0</v>
      </c>
      <c r="V58" s="10">
        <f>TI_NRG_FC_IND_NE!V58+FC_TRA_NE!V58+FC_OTH_NE!V58</f>
        <v>0</v>
      </c>
      <c r="W58" s="10">
        <f>TI_NRG_FC_IND_NE!W58+FC_TRA_NE!W58+FC_OTH_NE!W58</f>
        <v>0</v>
      </c>
      <c r="X58" s="10">
        <f>TI_NRG_FC_IND_NE!X58+FC_TRA_NE!X58+FC_OTH_NE!X58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TI_NRG_FC_IND_NE!C59+FC_TRA_NE!C59+FC_OTH_NE!C59</f>
        <v>0</v>
      </c>
      <c r="D59" s="10">
        <f>TI_NRG_FC_IND_NE!D59+FC_TRA_NE!D59+FC_OTH_NE!D59</f>
        <v>0</v>
      </c>
      <c r="E59" s="10">
        <f>TI_NRG_FC_IND_NE!E59+FC_TRA_NE!E59+FC_OTH_NE!E59</f>
        <v>0</v>
      </c>
      <c r="F59" s="10">
        <f>TI_NRG_FC_IND_NE!F59+FC_TRA_NE!F59+FC_OTH_NE!F59</f>
        <v>0</v>
      </c>
      <c r="G59" s="10">
        <f>TI_NRG_FC_IND_NE!G59+FC_TRA_NE!G59+FC_OTH_NE!G59</f>
        <v>0</v>
      </c>
      <c r="H59" s="10">
        <f>TI_NRG_FC_IND_NE!H59+FC_TRA_NE!H59+FC_OTH_NE!H59</f>
        <v>0</v>
      </c>
      <c r="I59" s="10">
        <f>TI_NRG_FC_IND_NE!I59+FC_TRA_NE!I59+FC_OTH_NE!I59</f>
        <v>0</v>
      </c>
      <c r="J59" s="10">
        <f>TI_NRG_FC_IND_NE!J59+FC_TRA_NE!J59+FC_OTH_NE!J59</f>
        <v>0</v>
      </c>
      <c r="K59" s="10">
        <f>TI_NRG_FC_IND_NE!K59+FC_TRA_NE!K59+FC_OTH_NE!K59</f>
        <v>0</v>
      </c>
      <c r="L59" s="10">
        <f>TI_NRG_FC_IND_NE!L59+FC_TRA_NE!L59+FC_OTH_NE!L59</f>
        <v>0</v>
      </c>
      <c r="M59" s="10">
        <f>TI_NRG_FC_IND_NE!M59+FC_TRA_NE!M59+FC_OTH_NE!M59</f>
        <v>0</v>
      </c>
      <c r="N59" s="10">
        <f>TI_NRG_FC_IND_NE!N59+FC_TRA_NE!N59+FC_OTH_NE!N59</f>
        <v>0</v>
      </c>
      <c r="O59" s="10">
        <f>TI_NRG_FC_IND_NE!O59+FC_TRA_NE!O59+FC_OTH_NE!O59</f>
        <v>0</v>
      </c>
      <c r="P59" s="10">
        <f>TI_NRG_FC_IND_NE!P59+FC_TRA_NE!P59+FC_OTH_NE!P59</f>
        <v>0</v>
      </c>
      <c r="Q59" s="10">
        <f>TI_NRG_FC_IND_NE!Q59+FC_TRA_NE!Q59+FC_OTH_NE!Q59</f>
        <v>0</v>
      </c>
      <c r="R59" s="10">
        <f>TI_NRG_FC_IND_NE!R59+FC_TRA_NE!R59+FC_OTH_NE!R59</f>
        <v>0</v>
      </c>
      <c r="S59" s="10">
        <f>TI_NRG_FC_IND_NE!S59+FC_TRA_NE!S59+FC_OTH_NE!S59</f>
        <v>0</v>
      </c>
      <c r="T59" s="10">
        <f>TI_NRG_FC_IND_NE!T59+FC_TRA_NE!T59+FC_OTH_NE!T59</f>
        <v>0</v>
      </c>
      <c r="U59" s="10">
        <f>TI_NRG_FC_IND_NE!U59+FC_TRA_NE!U59+FC_OTH_NE!U59</f>
        <v>0</v>
      </c>
      <c r="V59" s="10">
        <f>TI_NRG_FC_IND_NE!V59+FC_TRA_NE!V59+FC_OTH_NE!V59</f>
        <v>0</v>
      </c>
      <c r="W59" s="10">
        <f>TI_NRG_FC_IND_NE!W59+FC_TRA_NE!W59+FC_OTH_NE!W59</f>
        <v>0</v>
      </c>
      <c r="X59" s="10">
        <f>TI_NRG_FC_IND_NE!X59+FC_TRA_NE!X59+FC_OTH_NE!X59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TI_NRG_FC_IND_NE!C60+FC_TRA_NE!C60+FC_OTH_NE!C60</f>
        <v>0</v>
      </c>
      <c r="D60" s="10">
        <f>TI_NRG_FC_IND_NE!D60+FC_TRA_NE!D60+FC_OTH_NE!D60</f>
        <v>0</v>
      </c>
      <c r="E60" s="10">
        <f>TI_NRG_FC_IND_NE!E60+FC_TRA_NE!E60+FC_OTH_NE!E60</f>
        <v>0</v>
      </c>
      <c r="F60" s="10">
        <f>TI_NRG_FC_IND_NE!F60+FC_TRA_NE!F60+FC_OTH_NE!F60</f>
        <v>0</v>
      </c>
      <c r="G60" s="10">
        <f>TI_NRG_FC_IND_NE!G60+FC_TRA_NE!G60+FC_OTH_NE!G60</f>
        <v>0</v>
      </c>
      <c r="H60" s="10">
        <f>TI_NRG_FC_IND_NE!H60+FC_TRA_NE!H60+FC_OTH_NE!H60</f>
        <v>0</v>
      </c>
      <c r="I60" s="10">
        <f>TI_NRG_FC_IND_NE!I60+FC_TRA_NE!I60+FC_OTH_NE!I60</f>
        <v>0</v>
      </c>
      <c r="J60" s="10">
        <f>TI_NRG_FC_IND_NE!J60+FC_TRA_NE!J60+FC_OTH_NE!J60</f>
        <v>0</v>
      </c>
      <c r="K60" s="10">
        <f>TI_NRG_FC_IND_NE!K60+FC_TRA_NE!K60+FC_OTH_NE!K60</f>
        <v>0</v>
      </c>
      <c r="L60" s="10">
        <f>TI_NRG_FC_IND_NE!L60+FC_TRA_NE!L60+FC_OTH_NE!L60</f>
        <v>0</v>
      </c>
      <c r="M60" s="10">
        <f>TI_NRG_FC_IND_NE!M60+FC_TRA_NE!M60+FC_OTH_NE!M60</f>
        <v>0</v>
      </c>
      <c r="N60" s="10">
        <f>TI_NRG_FC_IND_NE!N60+FC_TRA_NE!N60+FC_OTH_NE!N60</f>
        <v>0</v>
      </c>
      <c r="O60" s="10">
        <f>TI_NRG_FC_IND_NE!O60+FC_TRA_NE!O60+FC_OTH_NE!O60</f>
        <v>0</v>
      </c>
      <c r="P60" s="10">
        <f>TI_NRG_FC_IND_NE!P60+FC_TRA_NE!P60+FC_OTH_NE!P60</f>
        <v>0</v>
      </c>
      <c r="Q60" s="10">
        <f>TI_NRG_FC_IND_NE!Q60+FC_TRA_NE!Q60+FC_OTH_NE!Q60</f>
        <v>0</v>
      </c>
      <c r="R60" s="10">
        <f>TI_NRG_FC_IND_NE!R60+FC_TRA_NE!R60+FC_OTH_NE!R60</f>
        <v>0</v>
      </c>
      <c r="S60" s="10">
        <f>TI_NRG_FC_IND_NE!S60+FC_TRA_NE!S60+FC_OTH_NE!S60</f>
        <v>0</v>
      </c>
      <c r="T60" s="10">
        <f>TI_NRG_FC_IND_NE!T60+FC_TRA_NE!T60+FC_OTH_NE!T60</f>
        <v>0</v>
      </c>
      <c r="U60" s="10">
        <f>TI_NRG_FC_IND_NE!U60+FC_TRA_NE!U60+FC_OTH_NE!U60</f>
        <v>0</v>
      </c>
      <c r="V60" s="10">
        <f>TI_NRG_FC_IND_NE!V60+FC_TRA_NE!V60+FC_OTH_NE!V60</f>
        <v>0</v>
      </c>
      <c r="W60" s="10">
        <f>TI_NRG_FC_IND_NE!W60+FC_TRA_NE!W60+FC_OTH_NE!W60</f>
        <v>0</v>
      </c>
      <c r="X60" s="10">
        <f>TI_NRG_FC_IND_NE!X60+FC_TRA_NE!X60+FC_OTH_NE!X60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TI_NRG_FC_IND_NE!C61+FC_TRA_NE!C61+FC_OTH_NE!C61</f>
        <v>0</v>
      </c>
      <c r="D61" s="10">
        <f>TI_NRG_FC_IND_NE!D61+FC_TRA_NE!D61+FC_OTH_NE!D61</f>
        <v>0</v>
      </c>
      <c r="E61" s="10">
        <f>TI_NRG_FC_IND_NE!E61+FC_TRA_NE!E61+FC_OTH_NE!E61</f>
        <v>0</v>
      </c>
      <c r="F61" s="10">
        <f>TI_NRG_FC_IND_NE!F61+FC_TRA_NE!F61+FC_OTH_NE!F61</f>
        <v>0</v>
      </c>
      <c r="G61" s="10">
        <f>TI_NRG_FC_IND_NE!G61+FC_TRA_NE!G61+FC_OTH_NE!G61</f>
        <v>0</v>
      </c>
      <c r="H61" s="10">
        <f>TI_NRG_FC_IND_NE!H61+FC_TRA_NE!H61+FC_OTH_NE!H61</f>
        <v>0</v>
      </c>
      <c r="I61" s="10">
        <f>TI_NRG_FC_IND_NE!I61+FC_TRA_NE!I61+FC_OTH_NE!I61</f>
        <v>0</v>
      </c>
      <c r="J61" s="10">
        <f>TI_NRG_FC_IND_NE!J61+FC_TRA_NE!J61+FC_OTH_NE!J61</f>
        <v>0</v>
      </c>
      <c r="K61" s="10">
        <f>TI_NRG_FC_IND_NE!K61+FC_TRA_NE!K61+FC_OTH_NE!K61</f>
        <v>0</v>
      </c>
      <c r="L61" s="10">
        <f>TI_NRG_FC_IND_NE!L61+FC_TRA_NE!L61+FC_OTH_NE!L61</f>
        <v>0</v>
      </c>
      <c r="M61" s="10">
        <f>TI_NRG_FC_IND_NE!M61+FC_TRA_NE!M61+FC_OTH_NE!M61</f>
        <v>0</v>
      </c>
      <c r="N61" s="10">
        <f>TI_NRG_FC_IND_NE!N61+FC_TRA_NE!N61+FC_OTH_NE!N61</f>
        <v>0</v>
      </c>
      <c r="O61" s="10">
        <f>TI_NRG_FC_IND_NE!O61+FC_TRA_NE!O61+FC_OTH_NE!O61</f>
        <v>0</v>
      </c>
      <c r="P61" s="10">
        <f>TI_NRG_FC_IND_NE!P61+FC_TRA_NE!P61+FC_OTH_NE!P61</f>
        <v>0</v>
      </c>
      <c r="Q61" s="10">
        <f>TI_NRG_FC_IND_NE!Q61+FC_TRA_NE!Q61+FC_OTH_NE!Q61</f>
        <v>0</v>
      </c>
      <c r="R61" s="10">
        <f>TI_NRG_FC_IND_NE!R61+FC_TRA_NE!R61+FC_OTH_NE!R61</f>
        <v>0</v>
      </c>
      <c r="S61" s="10">
        <f>TI_NRG_FC_IND_NE!S61+FC_TRA_NE!S61+FC_OTH_NE!S61</f>
        <v>0</v>
      </c>
      <c r="T61" s="10">
        <f>TI_NRG_FC_IND_NE!T61+FC_TRA_NE!T61+FC_OTH_NE!T61</f>
        <v>0</v>
      </c>
      <c r="U61" s="10">
        <f>TI_NRG_FC_IND_NE!U61+FC_TRA_NE!U61+FC_OTH_NE!U61</f>
        <v>0</v>
      </c>
      <c r="V61" s="10">
        <f>TI_NRG_FC_IND_NE!V61+FC_TRA_NE!V61+FC_OTH_NE!V61</f>
        <v>0</v>
      </c>
      <c r="W61" s="10">
        <f>TI_NRG_FC_IND_NE!W61+FC_TRA_NE!W61+FC_OTH_NE!W61</f>
        <v>0</v>
      </c>
      <c r="X61" s="10">
        <f>TI_NRG_FC_IND_NE!X61+FC_TRA_NE!X61+FC_OTH_NE!X61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TI_NRG_FC_IND_NE!C62+FC_TRA_NE!C62+FC_OTH_NE!C62</f>
        <v>0</v>
      </c>
      <c r="D62" s="10">
        <f>TI_NRG_FC_IND_NE!D62+FC_TRA_NE!D62+FC_OTH_NE!D62</f>
        <v>0</v>
      </c>
      <c r="E62" s="10">
        <f>TI_NRG_FC_IND_NE!E62+FC_TRA_NE!E62+FC_OTH_NE!E62</f>
        <v>0</v>
      </c>
      <c r="F62" s="10">
        <f>TI_NRG_FC_IND_NE!F62+FC_TRA_NE!F62+FC_OTH_NE!F62</f>
        <v>0</v>
      </c>
      <c r="G62" s="10">
        <f>TI_NRG_FC_IND_NE!G62+FC_TRA_NE!G62+FC_OTH_NE!G62</f>
        <v>0</v>
      </c>
      <c r="H62" s="10">
        <f>TI_NRG_FC_IND_NE!H62+FC_TRA_NE!H62+FC_OTH_NE!H62</f>
        <v>0</v>
      </c>
      <c r="I62" s="10">
        <f>TI_NRG_FC_IND_NE!I62+FC_TRA_NE!I62+FC_OTH_NE!I62</f>
        <v>0</v>
      </c>
      <c r="J62" s="10">
        <f>TI_NRG_FC_IND_NE!J62+FC_TRA_NE!J62+FC_OTH_NE!J62</f>
        <v>0</v>
      </c>
      <c r="K62" s="10">
        <f>TI_NRG_FC_IND_NE!K62+FC_TRA_NE!K62+FC_OTH_NE!K62</f>
        <v>0</v>
      </c>
      <c r="L62" s="10">
        <f>TI_NRG_FC_IND_NE!L62+FC_TRA_NE!L62+FC_OTH_NE!L62</f>
        <v>0</v>
      </c>
      <c r="M62" s="10">
        <f>TI_NRG_FC_IND_NE!M62+FC_TRA_NE!M62+FC_OTH_NE!M62</f>
        <v>0</v>
      </c>
      <c r="N62" s="10">
        <f>TI_NRG_FC_IND_NE!N62+FC_TRA_NE!N62+FC_OTH_NE!N62</f>
        <v>0</v>
      </c>
      <c r="O62" s="10">
        <f>TI_NRG_FC_IND_NE!O62+FC_TRA_NE!O62+FC_OTH_NE!O62</f>
        <v>0</v>
      </c>
      <c r="P62" s="10">
        <f>TI_NRG_FC_IND_NE!P62+FC_TRA_NE!P62+FC_OTH_NE!P62</f>
        <v>0</v>
      </c>
      <c r="Q62" s="10">
        <f>TI_NRG_FC_IND_NE!Q62+FC_TRA_NE!Q62+FC_OTH_NE!Q62</f>
        <v>0</v>
      </c>
      <c r="R62" s="10">
        <f>TI_NRG_FC_IND_NE!R62+FC_TRA_NE!R62+FC_OTH_NE!R62</f>
        <v>0</v>
      </c>
      <c r="S62" s="10">
        <f>TI_NRG_FC_IND_NE!S62+FC_TRA_NE!S62+FC_OTH_NE!S62</f>
        <v>0</v>
      </c>
      <c r="T62" s="10">
        <f>TI_NRG_FC_IND_NE!T62+FC_TRA_NE!T62+FC_OTH_NE!T62</f>
        <v>0</v>
      </c>
      <c r="U62" s="10">
        <f>TI_NRG_FC_IND_NE!U62+FC_TRA_NE!U62+FC_OTH_NE!U62</f>
        <v>0</v>
      </c>
      <c r="V62" s="10">
        <f>TI_NRG_FC_IND_NE!V62+FC_TRA_NE!V62+FC_OTH_NE!V62</f>
        <v>0</v>
      </c>
      <c r="W62" s="10">
        <f>TI_NRG_FC_IND_NE!W62+FC_TRA_NE!W62+FC_OTH_NE!W62</f>
        <v>0</v>
      </c>
      <c r="X62" s="10">
        <f>TI_NRG_FC_IND_NE!X62+FC_TRA_NE!X62+FC_OTH_NE!X62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TI_NRG_FC_IND_NE!C63+FC_TRA_NE!C63+FC_OTH_NE!C63</f>
        <v>0</v>
      </c>
      <c r="D63" s="10">
        <f>TI_NRG_FC_IND_NE!D63+FC_TRA_NE!D63+FC_OTH_NE!D63</f>
        <v>0</v>
      </c>
      <c r="E63" s="10">
        <f>TI_NRG_FC_IND_NE!E63+FC_TRA_NE!E63+FC_OTH_NE!E63</f>
        <v>0</v>
      </c>
      <c r="F63" s="10">
        <f>TI_NRG_FC_IND_NE!F63+FC_TRA_NE!F63+FC_OTH_NE!F63</f>
        <v>0</v>
      </c>
      <c r="G63" s="10">
        <f>TI_NRG_FC_IND_NE!G63+FC_TRA_NE!G63+FC_OTH_NE!G63</f>
        <v>0</v>
      </c>
      <c r="H63" s="10">
        <f>TI_NRG_FC_IND_NE!H63+FC_TRA_NE!H63+FC_OTH_NE!H63</f>
        <v>0</v>
      </c>
      <c r="I63" s="10">
        <f>TI_NRG_FC_IND_NE!I63+FC_TRA_NE!I63+FC_OTH_NE!I63</f>
        <v>0</v>
      </c>
      <c r="J63" s="10">
        <f>TI_NRG_FC_IND_NE!J63+FC_TRA_NE!J63+FC_OTH_NE!J63</f>
        <v>0</v>
      </c>
      <c r="K63" s="10">
        <f>TI_NRG_FC_IND_NE!K63+FC_TRA_NE!K63+FC_OTH_NE!K63</f>
        <v>0</v>
      </c>
      <c r="L63" s="10">
        <f>TI_NRG_FC_IND_NE!L63+FC_TRA_NE!L63+FC_OTH_NE!L63</f>
        <v>0</v>
      </c>
      <c r="M63" s="10">
        <f>TI_NRG_FC_IND_NE!M63+FC_TRA_NE!M63+FC_OTH_NE!M63</f>
        <v>0</v>
      </c>
      <c r="N63" s="10">
        <f>TI_NRG_FC_IND_NE!N63+FC_TRA_NE!N63+FC_OTH_NE!N63</f>
        <v>0</v>
      </c>
      <c r="O63" s="10">
        <f>TI_NRG_FC_IND_NE!O63+FC_TRA_NE!O63+FC_OTH_NE!O63</f>
        <v>0</v>
      </c>
      <c r="P63" s="10">
        <f>TI_NRG_FC_IND_NE!P63+FC_TRA_NE!P63+FC_OTH_NE!P63</f>
        <v>0</v>
      </c>
      <c r="Q63" s="10">
        <f>TI_NRG_FC_IND_NE!Q63+FC_TRA_NE!Q63+FC_OTH_NE!Q63</f>
        <v>0</v>
      </c>
      <c r="R63" s="10">
        <f>TI_NRG_FC_IND_NE!R63+FC_TRA_NE!R63+FC_OTH_NE!R63</f>
        <v>0</v>
      </c>
      <c r="S63" s="10">
        <f>TI_NRG_FC_IND_NE!S63+FC_TRA_NE!S63+FC_OTH_NE!S63</f>
        <v>0</v>
      </c>
      <c r="T63" s="10">
        <f>TI_NRG_FC_IND_NE!T63+FC_TRA_NE!T63+FC_OTH_NE!T63</f>
        <v>0</v>
      </c>
      <c r="U63" s="10">
        <f>TI_NRG_FC_IND_NE!U63+FC_TRA_NE!U63+FC_OTH_NE!U63</f>
        <v>0</v>
      </c>
      <c r="V63" s="10">
        <f>TI_NRG_FC_IND_NE!V63+FC_TRA_NE!V63+FC_OTH_NE!V63</f>
        <v>0</v>
      </c>
      <c r="W63" s="10">
        <f>TI_NRG_FC_IND_NE!W63+FC_TRA_NE!W63+FC_OTH_NE!W63</f>
        <v>0</v>
      </c>
      <c r="X63" s="10">
        <f>TI_NRG_FC_IND_NE!X63+FC_TRA_NE!X63+FC_OTH_NE!X63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TI_NRG_FC_IND_NE!C64+FC_TRA_NE!C64+FC_OTH_NE!C64</f>
        <v>0</v>
      </c>
      <c r="D64" s="10">
        <f>TI_NRG_FC_IND_NE!D64+FC_TRA_NE!D64+FC_OTH_NE!D64</f>
        <v>0</v>
      </c>
      <c r="E64" s="10">
        <f>TI_NRG_FC_IND_NE!E64+FC_TRA_NE!E64+FC_OTH_NE!E64</f>
        <v>0</v>
      </c>
      <c r="F64" s="10">
        <f>TI_NRG_FC_IND_NE!F64+FC_TRA_NE!F64+FC_OTH_NE!F64</f>
        <v>0</v>
      </c>
      <c r="G64" s="10">
        <f>TI_NRG_FC_IND_NE!G64+FC_TRA_NE!G64+FC_OTH_NE!G64</f>
        <v>0</v>
      </c>
      <c r="H64" s="10">
        <f>TI_NRG_FC_IND_NE!H64+FC_TRA_NE!H64+FC_OTH_NE!H64</f>
        <v>0</v>
      </c>
      <c r="I64" s="10">
        <f>TI_NRG_FC_IND_NE!I64+FC_TRA_NE!I64+FC_OTH_NE!I64</f>
        <v>0</v>
      </c>
      <c r="J64" s="10">
        <f>TI_NRG_FC_IND_NE!J64+FC_TRA_NE!J64+FC_OTH_NE!J64</f>
        <v>0</v>
      </c>
      <c r="K64" s="10">
        <f>TI_NRG_FC_IND_NE!K64+FC_TRA_NE!K64+FC_OTH_NE!K64</f>
        <v>0</v>
      </c>
      <c r="L64" s="10">
        <f>TI_NRG_FC_IND_NE!L64+FC_TRA_NE!L64+FC_OTH_NE!L64</f>
        <v>0</v>
      </c>
      <c r="M64" s="10">
        <f>TI_NRG_FC_IND_NE!M64+FC_TRA_NE!M64+FC_OTH_NE!M64</f>
        <v>0</v>
      </c>
      <c r="N64" s="10">
        <f>TI_NRG_FC_IND_NE!N64+FC_TRA_NE!N64+FC_OTH_NE!N64</f>
        <v>0</v>
      </c>
      <c r="O64" s="10">
        <f>TI_NRG_FC_IND_NE!O64+FC_TRA_NE!O64+FC_OTH_NE!O64</f>
        <v>0</v>
      </c>
      <c r="P64" s="10">
        <f>TI_NRG_FC_IND_NE!P64+FC_TRA_NE!P64+FC_OTH_NE!P64</f>
        <v>0</v>
      </c>
      <c r="Q64" s="10">
        <f>TI_NRG_FC_IND_NE!Q64+FC_TRA_NE!Q64+FC_OTH_NE!Q64</f>
        <v>0</v>
      </c>
      <c r="R64" s="10">
        <f>TI_NRG_FC_IND_NE!R64+FC_TRA_NE!R64+FC_OTH_NE!R64</f>
        <v>0</v>
      </c>
      <c r="S64" s="10">
        <f>TI_NRG_FC_IND_NE!S64+FC_TRA_NE!S64+FC_OTH_NE!S64</f>
        <v>0</v>
      </c>
      <c r="T64" s="10">
        <f>TI_NRG_FC_IND_NE!T64+FC_TRA_NE!T64+FC_OTH_NE!T64</f>
        <v>0</v>
      </c>
      <c r="U64" s="10">
        <f>TI_NRG_FC_IND_NE!U64+FC_TRA_NE!U64+FC_OTH_NE!U64</f>
        <v>0</v>
      </c>
      <c r="V64" s="10">
        <f>TI_NRG_FC_IND_NE!V64+FC_TRA_NE!V64+FC_OTH_NE!V64</f>
        <v>0</v>
      </c>
      <c r="W64" s="10">
        <f>TI_NRG_FC_IND_NE!W64+FC_TRA_NE!W64+FC_OTH_NE!W64</f>
        <v>0</v>
      </c>
      <c r="X64" s="10">
        <f>TI_NRG_FC_IND_NE!X64+FC_TRA_NE!X64+FC_OTH_NE!X64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TI_NRG_FC_IND_NE!C65+FC_TRA_NE!C65+FC_OTH_NE!C65</f>
        <v>0</v>
      </c>
      <c r="D65" s="10">
        <f>TI_NRG_FC_IND_NE!D65+FC_TRA_NE!D65+FC_OTH_NE!D65</f>
        <v>0</v>
      </c>
      <c r="E65" s="10">
        <f>TI_NRG_FC_IND_NE!E65+FC_TRA_NE!E65+FC_OTH_NE!E65</f>
        <v>0</v>
      </c>
      <c r="F65" s="10">
        <f>TI_NRG_FC_IND_NE!F65+FC_TRA_NE!F65+FC_OTH_NE!F65</f>
        <v>0</v>
      </c>
      <c r="G65" s="10">
        <f>TI_NRG_FC_IND_NE!G65+FC_TRA_NE!G65+FC_OTH_NE!G65</f>
        <v>0</v>
      </c>
      <c r="H65" s="10">
        <f>TI_NRG_FC_IND_NE!H65+FC_TRA_NE!H65+FC_OTH_NE!H65</f>
        <v>0</v>
      </c>
      <c r="I65" s="10">
        <f>TI_NRG_FC_IND_NE!I65+FC_TRA_NE!I65+FC_OTH_NE!I65</f>
        <v>0</v>
      </c>
      <c r="J65" s="10">
        <f>TI_NRG_FC_IND_NE!J65+FC_TRA_NE!J65+FC_OTH_NE!J65</f>
        <v>0</v>
      </c>
      <c r="K65" s="10">
        <f>TI_NRG_FC_IND_NE!K65+FC_TRA_NE!K65+FC_OTH_NE!K65</f>
        <v>0</v>
      </c>
      <c r="L65" s="10">
        <f>TI_NRG_FC_IND_NE!L65+FC_TRA_NE!L65+FC_OTH_NE!L65</f>
        <v>0</v>
      </c>
      <c r="M65" s="10">
        <f>TI_NRG_FC_IND_NE!M65+FC_TRA_NE!M65+FC_OTH_NE!M65</f>
        <v>0</v>
      </c>
      <c r="N65" s="10">
        <f>TI_NRG_FC_IND_NE!N65+FC_TRA_NE!N65+FC_OTH_NE!N65</f>
        <v>0</v>
      </c>
      <c r="O65" s="10">
        <f>TI_NRG_FC_IND_NE!O65+FC_TRA_NE!O65+FC_OTH_NE!O65</f>
        <v>0</v>
      </c>
      <c r="P65" s="10">
        <f>TI_NRG_FC_IND_NE!P65+FC_TRA_NE!P65+FC_OTH_NE!P65</f>
        <v>0</v>
      </c>
      <c r="Q65" s="10">
        <f>TI_NRG_FC_IND_NE!Q65+FC_TRA_NE!Q65+FC_OTH_NE!Q65</f>
        <v>0</v>
      </c>
      <c r="R65" s="10">
        <f>TI_NRG_FC_IND_NE!R65+FC_TRA_NE!R65+FC_OTH_NE!R65</f>
        <v>0</v>
      </c>
      <c r="S65" s="10">
        <f>TI_NRG_FC_IND_NE!S65+FC_TRA_NE!S65+FC_OTH_NE!S65</f>
        <v>0</v>
      </c>
      <c r="T65" s="10">
        <f>TI_NRG_FC_IND_NE!T65+FC_TRA_NE!T65+FC_OTH_NE!T65</f>
        <v>0</v>
      </c>
      <c r="U65" s="10">
        <f>TI_NRG_FC_IND_NE!U65+FC_TRA_NE!U65+FC_OTH_NE!U65</f>
        <v>0</v>
      </c>
      <c r="V65" s="10">
        <f>TI_NRG_FC_IND_NE!V65+FC_TRA_NE!V65+FC_OTH_NE!V65</f>
        <v>0</v>
      </c>
      <c r="W65" s="10">
        <f>TI_NRG_FC_IND_NE!W65+FC_TRA_NE!W65+FC_OTH_NE!W65</f>
        <v>0</v>
      </c>
      <c r="X65" s="10">
        <f>TI_NRG_FC_IND_NE!X65+FC_TRA_NE!X65+FC_OTH_NE!X65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TI_NRG_FC_IND_NE!C66+FC_TRA_NE!C66+FC_OTH_NE!C66</f>
        <v>0</v>
      </c>
      <c r="D66" s="10">
        <f>TI_NRG_FC_IND_NE!D66+FC_TRA_NE!D66+FC_OTH_NE!D66</f>
        <v>0</v>
      </c>
      <c r="E66" s="10">
        <f>TI_NRG_FC_IND_NE!E66+FC_TRA_NE!E66+FC_OTH_NE!E66</f>
        <v>0</v>
      </c>
      <c r="F66" s="10">
        <f>TI_NRG_FC_IND_NE!F66+FC_TRA_NE!F66+FC_OTH_NE!F66</f>
        <v>0</v>
      </c>
      <c r="G66" s="10">
        <f>TI_NRG_FC_IND_NE!G66+FC_TRA_NE!G66+FC_OTH_NE!G66</f>
        <v>0</v>
      </c>
      <c r="H66" s="10">
        <f>TI_NRG_FC_IND_NE!H66+FC_TRA_NE!H66+FC_OTH_NE!H66</f>
        <v>0</v>
      </c>
      <c r="I66" s="10">
        <f>TI_NRG_FC_IND_NE!I66+FC_TRA_NE!I66+FC_OTH_NE!I66</f>
        <v>0</v>
      </c>
      <c r="J66" s="10">
        <f>TI_NRG_FC_IND_NE!J66+FC_TRA_NE!J66+FC_OTH_NE!J66</f>
        <v>0</v>
      </c>
      <c r="K66" s="10">
        <f>TI_NRG_FC_IND_NE!K66+FC_TRA_NE!K66+FC_OTH_NE!K66</f>
        <v>0</v>
      </c>
      <c r="L66" s="10">
        <f>TI_NRG_FC_IND_NE!L66+FC_TRA_NE!L66+FC_OTH_NE!L66</f>
        <v>0</v>
      </c>
      <c r="M66" s="10">
        <f>TI_NRG_FC_IND_NE!M66+FC_TRA_NE!M66+FC_OTH_NE!M66</f>
        <v>0</v>
      </c>
      <c r="N66" s="10">
        <f>TI_NRG_FC_IND_NE!N66+FC_TRA_NE!N66+FC_OTH_NE!N66</f>
        <v>0</v>
      </c>
      <c r="O66" s="10">
        <f>TI_NRG_FC_IND_NE!O66+FC_TRA_NE!O66+FC_OTH_NE!O66</f>
        <v>0</v>
      </c>
      <c r="P66" s="10">
        <f>TI_NRG_FC_IND_NE!P66+FC_TRA_NE!P66+FC_OTH_NE!P66</f>
        <v>0</v>
      </c>
      <c r="Q66" s="10">
        <f>TI_NRG_FC_IND_NE!Q66+FC_TRA_NE!Q66+FC_OTH_NE!Q66</f>
        <v>0</v>
      </c>
      <c r="R66" s="10">
        <f>TI_NRG_FC_IND_NE!R66+FC_TRA_NE!R66+FC_OTH_NE!R66</f>
        <v>0</v>
      </c>
      <c r="S66" s="10">
        <f>TI_NRG_FC_IND_NE!S66+FC_TRA_NE!S66+FC_OTH_NE!S66</f>
        <v>0</v>
      </c>
      <c r="T66" s="10">
        <f>TI_NRG_FC_IND_NE!T66+FC_TRA_NE!T66+FC_OTH_NE!T66</f>
        <v>0</v>
      </c>
      <c r="U66" s="10">
        <f>TI_NRG_FC_IND_NE!U66+FC_TRA_NE!U66+FC_OTH_NE!U66</f>
        <v>0</v>
      </c>
      <c r="V66" s="10">
        <f>TI_NRG_FC_IND_NE!V66+FC_TRA_NE!V66+FC_OTH_NE!V66</f>
        <v>0</v>
      </c>
      <c r="W66" s="10">
        <f>TI_NRG_FC_IND_NE!W66+FC_TRA_NE!W66+FC_OTH_NE!W66</f>
        <v>0</v>
      </c>
      <c r="X66" s="10">
        <f>TI_NRG_FC_IND_NE!X66+FC_TRA_NE!X66+FC_OTH_NE!X66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TI_NRG_FC_IND_NE!C67+FC_TRA_NE!C67+FC_OTH_NE!C67</f>
        <v>0</v>
      </c>
      <c r="D67" s="10">
        <f>TI_NRG_FC_IND_NE!D67+FC_TRA_NE!D67+FC_OTH_NE!D67</f>
        <v>0</v>
      </c>
      <c r="E67" s="10">
        <f>TI_NRG_FC_IND_NE!E67+FC_TRA_NE!E67+FC_OTH_NE!E67</f>
        <v>0</v>
      </c>
      <c r="F67" s="10">
        <f>TI_NRG_FC_IND_NE!F67+FC_TRA_NE!F67+FC_OTH_NE!F67</f>
        <v>0</v>
      </c>
      <c r="G67" s="10">
        <f>TI_NRG_FC_IND_NE!G67+FC_TRA_NE!G67+FC_OTH_NE!G67</f>
        <v>0</v>
      </c>
      <c r="H67" s="10">
        <f>TI_NRG_FC_IND_NE!H67+FC_TRA_NE!H67+FC_OTH_NE!H67</f>
        <v>0</v>
      </c>
      <c r="I67" s="10">
        <f>TI_NRG_FC_IND_NE!I67+FC_TRA_NE!I67+FC_OTH_NE!I67</f>
        <v>0</v>
      </c>
      <c r="J67" s="10">
        <f>TI_NRG_FC_IND_NE!J67+FC_TRA_NE!J67+FC_OTH_NE!J67</f>
        <v>0</v>
      </c>
      <c r="K67" s="10">
        <f>TI_NRG_FC_IND_NE!K67+FC_TRA_NE!K67+FC_OTH_NE!K67</f>
        <v>0</v>
      </c>
      <c r="L67" s="10">
        <f>TI_NRG_FC_IND_NE!L67+FC_TRA_NE!L67+FC_OTH_NE!L67</f>
        <v>0</v>
      </c>
      <c r="M67" s="10">
        <f>TI_NRG_FC_IND_NE!M67+FC_TRA_NE!M67+FC_OTH_NE!M67</f>
        <v>0</v>
      </c>
      <c r="N67" s="10">
        <f>TI_NRG_FC_IND_NE!N67+FC_TRA_NE!N67+FC_OTH_NE!N67</f>
        <v>0</v>
      </c>
      <c r="O67" s="10">
        <f>TI_NRG_FC_IND_NE!O67+FC_TRA_NE!O67+FC_OTH_NE!O67</f>
        <v>0</v>
      </c>
      <c r="P67" s="10">
        <f>TI_NRG_FC_IND_NE!P67+FC_TRA_NE!P67+FC_OTH_NE!P67</f>
        <v>0</v>
      </c>
      <c r="Q67" s="10">
        <f>TI_NRG_FC_IND_NE!Q67+FC_TRA_NE!Q67+FC_OTH_NE!Q67</f>
        <v>0</v>
      </c>
      <c r="R67" s="10">
        <f>TI_NRG_FC_IND_NE!R67+FC_TRA_NE!R67+FC_OTH_NE!R67</f>
        <v>0</v>
      </c>
      <c r="S67" s="10">
        <f>TI_NRG_FC_IND_NE!S67+FC_TRA_NE!S67+FC_OTH_NE!S67</f>
        <v>0</v>
      </c>
      <c r="T67" s="10">
        <f>TI_NRG_FC_IND_NE!T67+FC_TRA_NE!T67+FC_OTH_NE!T67</f>
        <v>0</v>
      </c>
      <c r="U67" s="10">
        <f>TI_NRG_FC_IND_NE!U67+FC_TRA_NE!U67+FC_OTH_NE!U67</f>
        <v>0</v>
      </c>
      <c r="V67" s="10">
        <f>TI_NRG_FC_IND_NE!V67+FC_TRA_NE!V67+FC_OTH_NE!V67</f>
        <v>0</v>
      </c>
      <c r="W67" s="10">
        <f>TI_NRG_FC_IND_NE!W67+FC_TRA_NE!W67+FC_OTH_NE!W67</f>
        <v>0</v>
      </c>
      <c r="X67" s="10">
        <f>TI_NRG_FC_IND_NE!X67+FC_TRA_NE!X67+FC_OTH_NE!X67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TI_NRG_FC_IND_NE!C68+FC_TRA_NE!C68+FC_OTH_NE!C68</f>
        <v>0</v>
      </c>
      <c r="D68" s="10">
        <f>TI_NRG_FC_IND_NE!D68+FC_TRA_NE!D68+FC_OTH_NE!D68</f>
        <v>0</v>
      </c>
      <c r="E68" s="10">
        <f>TI_NRG_FC_IND_NE!E68+FC_TRA_NE!E68+FC_OTH_NE!E68</f>
        <v>0</v>
      </c>
      <c r="F68" s="10">
        <f>TI_NRG_FC_IND_NE!F68+FC_TRA_NE!F68+FC_OTH_NE!F68</f>
        <v>0</v>
      </c>
      <c r="G68" s="10">
        <f>TI_NRG_FC_IND_NE!G68+FC_TRA_NE!G68+FC_OTH_NE!G68</f>
        <v>0</v>
      </c>
      <c r="H68" s="10">
        <f>TI_NRG_FC_IND_NE!H68+FC_TRA_NE!H68+FC_OTH_NE!H68</f>
        <v>0</v>
      </c>
      <c r="I68" s="10">
        <f>TI_NRG_FC_IND_NE!I68+FC_TRA_NE!I68+FC_OTH_NE!I68</f>
        <v>0</v>
      </c>
      <c r="J68" s="10">
        <f>TI_NRG_FC_IND_NE!J68+FC_TRA_NE!J68+FC_OTH_NE!J68</f>
        <v>0</v>
      </c>
      <c r="K68" s="10">
        <f>TI_NRG_FC_IND_NE!K68+FC_TRA_NE!K68+FC_OTH_NE!K68</f>
        <v>0</v>
      </c>
      <c r="L68" s="10">
        <f>TI_NRG_FC_IND_NE!L68+FC_TRA_NE!L68+FC_OTH_NE!L68</f>
        <v>0</v>
      </c>
      <c r="M68" s="10">
        <f>TI_NRG_FC_IND_NE!M68+FC_TRA_NE!M68+FC_OTH_NE!M68</f>
        <v>0</v>
      </c>
      <c r="N68" s="10">
        <f>TI_NRG_FC_IND_NE!N68+FC_TRA_NE!N68+FC_OTH_NE!N68</f>
        <v>0</v>
      </c>
      <c r="O68" s="10">
        <f>TI_NRG_FC_IND_NE!O68+FC_TRA_NE!O68+FC_OTH_NE!O68</f>
        <v>0</v>
      </c>
      <c r="P68" s="10">
        <f>TI_NRG_FC_IND_NE!P68+FC_TRA_NE!P68+FC_OTH_NE!P68</f>
        <v>0</v>
      </c>
      <c r="Q68" s="10">
        <f>TI_NRG_FC_IND_NE!Q68+FC_TRA_NE!Q68+FC_OTH_NE!Q68</f>
        <v>0</v>
      </c>
      <c r="R68" s="10">
        <f>TI_NRG_FC_IND_NE!R68+FC_TRA_NE!R68+FC_OTH_NE!R68</f>
        <v>0</v>
      </c>
      <c r="S68" s="10">
        <f>TI_NRG_FC_IND_NE!S68+FC_TRA_NE!S68+FC_OTH_NE!S68</f>
        <v>0</v>
      </c>
      <c r="T68" s="10">
        <f>TI_NRG_FC_IND_NE!T68+FC_TRA_NE!T68+FC_OTH_NE!T68</f>
        <v>0</v>
      </c>
      <c r="U68" s="10">
        <f>TI_NRG_FC_IND_NE!U68+FC_TRA_NE!U68+FC_OTH_NE!U68</f>
        <v>0</v>
      </c>
      <c r="V68" s="10">
        <f>TI_NRG_FC_IND_NE!V68+FC_TRA_NE!V68+FC_OTH_NE!V68</f>
        <v>0</v>
      </c>
      <c r="W68" s="10">
        <f>TI_NRG_FC_IND_NE!W68+FC_TRA_NE!W68+FC_OTH_NE!W68</f>
        <v>0</v>
      </c>
      <c r="X68" s="10">
        <f>TI_NRG_FC_IND_NE!X68+FC_TRA_NE!X68+FC_OTH_NE!X68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TI_NRG_FC_IND_NE!C69+FC_TRA_NE!C69+FC_OTH_NE!C69</f>
        <v>0</v>
      </c>
      <c r="D69" s="10">
        <f>TI_NRG_FC_IND_NE!D69+FC_TRA_NE!D69+FC_OTH_NE!D69</f>
        <v>0</v>
      </c>
      <c r="E69" s="10">
        <f>TI_NRG_FC_IND_NE!E69+FC_TRA_NE!E69+FC_OTH_NE!E69</f>
        <v>0</v>
      </c>
      <c r="F69" s="10">
        <f>TI_NRG_FC_IND_NE!F69+FC_TRA_NE!F69+FC_OTH_NE!F69</f>
        <v>0</v>
      </c>
      <c r="G69" s="10">
        <f>TI_NRG_FC_IND_NE!G69+FC_TRA_NE!G69+FC_OTH_NE!G69</f>
        <v>0</v>
      </c>
      <c r="H69" s="10">
        <f>TI_NRG_FC_IND_NE!H69+FC_TRA_NE!H69+FC_OTH_NE!H69</f>
        <v>0</v>
      </c>
      <c r="I69" s="10">
        <f>TI_NRG_FC_IND_NE!I69+FC_TRA_NE!I69+FC_OTH_NE!I69</f>
        <v>0</v>
      </c>
      <c r="J69" s="10">
        <f>TI_NRG_FC_IND_NE!J69+FC_TRA_NE!J69+FC_OTH_NE!J69</f>
        <v>0</v>
      </c>
      <c r="K69" s="10">
        <f>TI_NRG_FC_IND_NE!K69+FC_TRA_NE!K69+FC_OTH_NE!K69</f>
        <v>0</v>
      </c>
      <c r="L69" s="10">
        <f>TI_NRG_FC_IND_NE!L69+FC_TRA_NE!L69+FC_OTH_NE!L69</f>
        <v>0</v>
      </c>
      <c r="M69" s="10">
        <f>TI_NRG_FC_IND_NE!M69+FC_TRA_NE!M69+FC_OTH_NE!M69</f>
        <v>0</v>
      </c>
      <c r="N69" s="10">
        <f>TI_NRG_FC_IND_NE!N69+FC_TRA_NE!N69+FC_OTH_NE!N69</f>
        <v>0</v>
      </c>
      <c r="O69" s="10">
        <f>TI_NRG_FC_IND_NE!O69+FC_TRA_NE!O69+FC_OTH_NE!O69</f>
        <v>0</v>
      </c>
      <c r="P69" s="10">
        <f>TI_NRG_FC_IND_NE!P69+FC_TRA_NE!P69+FC_OTH_NE!P69</f>
        <v>0</v>
      </c>
      <c r="Q69" s="10">
        <f>TI_NRG_FC_IND_NE!Q69+FC_TRA_NE!Q69+FC_OTH_NE!Q69</f>
        <v>0</v>
      </c>
      <c r="R69" s="10">
        <f>TI_NRG_FC_IND_NE!R69+FC_TRA_NE!R69+FC_OTH_NE!R69</f>
        <v>0</v>
      </c>
      <c r="S69" s="10">
        <f>TI_NRG_FC_IND_NE!S69+FC_TRA_NE!S69+FC_OTH_NE!S69</f>
        <v>0</v>
      </c>
      <c r="T69" s="10">
        <f>TI_NRG_FC_IND_NE!T69+FC_TRA_NE!T69+FC_OTH_NE!T69</f>
        <v>0</v>
      </c>
      <c r="U69" s="10">
        <f>TI_NRG_FC_IND_NE!U69+FC_TRA_NE!U69+FC_OTH_NE!U69</f>
        <v>0</v>
      </c>
      <c r="V69" s="10">
        <f>TI_NRG_FC_IND_NE!V69+FC_TRA_NE!V69+FC_OTH_NE!V69</f>
        <v>0</v>
      </c>
      <c r="W69" s="10">
        <f>TI_NRG_FC_IND_NE!W69+FC_TRA_NE!W69+FC_OTH_NE!W69</f>
        <v>0</v>
      </c>
      <c r="X69" s="10">
        <f>TI_NRG_FC_IND_NE!X69+FC_TRA_NE!X69+FC_OTH_NE!X69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TI_NRG_FC_IND_NE!C70+FC_TRA_NE!C70+FC_OTH_NE!C70</f>
        <v>0</v>
      </c>
      <c r="D70" s="10">
        <f>TI_NRG_FC_IND_NE!D70+FC_TRA_NE!D70+FC_OTH_NE!D70</f>
        <v>0</v>
      </c>
      <c r="E70" s="10">
        <f>TI_NRG_FC_IND_NE!E70+FC_TRA_NE!E70+FC_OTH_NE!E70</f>
        <v>0</v>
      </c>
      <c r="F70" s="10">
        <f>TI_NRG_FC_IND_NE!F70+FC_TRA_NE!F70+FC_OTH_NE!F70</f>
        <v>0</v>
      </c>
      <c r="G70" s="10">
        <f>TI_NRG_FC_IND_NE!G70+FC_TRA_NE!G70+FC_OTH_NE!G70</f>
        <v>0</v>
      </c>
      <c r="H70" s="10">
        <f>TI_NRG_FC_IND_NE!H70+FC_TRA_NE!H70+FC_OTH_NE!H70</f>
        <v>0</v>
      </c>
      <c r="I70" s="10">
        <f>TI_NRG_FC_IND_NE!I70+FC_TRA_NE!I70+FC_OTH_NE!I70</f>
        <v>0</v>
      </c>
      <c r="J70" s="10">
        <f>TI_NRG_FC_IND_NE!J70+FC_TRA_NE!J70+FC_OTH_NE!J70</f>
        <v>0</v>
      </c>
      <c r="K70" s="10">
        <f>TI_NRG_FC_IND_NE!K70+FC_TRA_NE!K70+FC_OTH_NE!K70</f>
        <v>0</v>
      </c>
      <c r="L70" s="10">
        <f>TI_NRG_FC_IND_NE!L70+FC_TRA_NE!L70+FC_OTH_NE!L70</f>
        <v>0</v>
      </c>
      <c r="M70" s="10">
        <f>TI_NRG_FC_IND_NE!M70+FC_TRA_NE!M70+FC_OTH_NE!M70</f>
        <v>0</v>
      </c>
      <c r="N70" s="10">
        <f>TI_NRG_FC_IND_NE!N70+FC_TRA_NE!N70+FC_OTH_NE!N70</f>
        <v>0</v>
      </c>
      <c r="O70" s="10">
        <f>TI_NRG_FC_IND_NE!O70+FC_TRA_NE!O70+FC_OTH_NE!O70</f>
        <v>0</v>
      </c>
      <c r="P70" s="10">
        <f>TI_NRG_FC_IND_NE!P70+FC_TRA_NE!P70+FC_OTH_NE!P70</f>
        <v>0</v>
      </c>
      <c r="Q70" s="10">
        <f>TI_NRG_FC_IND_NE!Q70+FC_TRA_NE!Q70+FC_OTH_NE!Q70</f>
        <v>0</v>
      </c>
      <c r="R70" s="10">
        <f>TI_NRG_FC_IND_NE!R70+FC_TRA_NE!R70+FC_OTH_NE!R70</f>
        <v>0</v>
      </c>
      <c r="S70" s="10">
        <f>TI_NRG_FC_IND_NE!S70+FC_TRA_NE!S70+FC_OTH_NE!S70</f>
        <v>0</v>
      </c>
      <c r="T70" s="10">
        <f>TI_NRG_FC_IND_NE!T70+FC_TRA_NE!T70+FC_OTH_NE!T70</f>
        <v>0</v>
      </c>
      <c r="U70" s="10">
        <f>TI_NRG_FC_IND_NE!U70+FC_TRA_NE!U70+FC_OTH_NE!U70</f>
        <v>0</v>
      </c>
      <c r="V70" s="10">
        <f>TI_NRG_FC_IND_NE!V70+FC_TRA_NE!V70+FC_OTH_NE!V70</f>
        <v>0</v>
      </c>
      <c r="W70" s="10">
        <f>TI_NRG_FC_IND_NE!W70+FC_TRA_NE!W70+FC_OTH_NE!W70</f>
        <v>0</v>
      </c>
      <c r="X70" s="10">
        <f>TI_NRG_FC_IND_NE!X70+FC_TRA_NE!X70+FC_OTH_NE!X70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TI_NRG_FC_IND_NE!C72+FC_TRA_NE!C72+FC_OTH_NE!C72</f>
        <v>0</v>
      </c>
      <c r="D72" s="10">
        <f>TI_NRG_FC_IND_NE!D72+FC_TRA_NE!D72+FC_OTH_NE!D72</f>
        <v>0</v>
      </c>
      <c r="E72" s="10">
        <f>TI_NRG_FC_IND_NE!E72+FC_TRA_NE!E72+FC_OTH_NE!E72</f>
        <v>0</v>
      </c>
      <c r="F72" s="10">
        <f>TI_NRG_FC_IND_NE!F72+FC_TRA_NE!F72+FC_OTH_NE!F72</f>
        <v>0</v>
      </c>
      <c r="G72" s="10">
        <f>TI_NRG_FC_IND_NE!G72+FC_TRA_NE!G72+FC_OTH_NE!G72</f>
        <v>0</v>
      </c>
      <c r="H72" s="10">
        <f>TI_NRG_FC_IND_NE!H72+FC_TRA_NE!H72+FC_OTH_NE!H72</f>
        <v>0</v>
      </c>
      <c r="I72" s="10">
        <f>TI_NRG_FC_IND_NE!I72+FC_TRA_NE!I72+FC_OTH_NE!I72</f>
        <v>0</v>
      </c>
      <c r="J72" s="10">
        <f>TI_NRG_FC_IND_NE!J72+FC_TRA_NE!J72+FC_OTH_NE!J72</f>
        <v>0</v>
      </c>
      <c r="K72" s="10">
        <f>TI_NRG_FC_IND_NE!K72+FC_TRA_NE!K72+FC_OTH_NE!K72</f>
        <v>0</v>
      </c>
      <c r="L72" s="10">
        <f>TI_NRG_FC_IND_NE!L72+FC_TRA_NE!L72+FC_OTH_NE!L72</f>
        <v>0</v>
      </c>
      <c r="M72" s="10">
        <f>TI_NRG_FC_IND_NE!M72+FC_TRA_NE!M72+FC_OTH_NE!M72</f>
        <v>0</v>
      </c>
      <c r="N72" s="10">
        <f>TI_NRG_FC_IND_NE!N72+FC_TRA_NE!N72+FC_OTH_NE!N72</f>
        <v>0</v>
      </c>
      <c r="O72" s="10">
        <f>TI_NRG_FC_IND_NE!O72+FC_TRA_NE!O72+FC_OTH_NE!O72</f>
        <v>0</v>
      </c>
      <c r="P72" s="10">
        <f>TI_NRG_FC_IND_NE!P72+FC_TRA_NE!P72+FC_OTH_NE!P72</f>
        <v>0</v>
      </c>
      <c r="Q72" s="10">
        <f>TI_NRG_FC_IND_NE!Q72+FC_TRA_NE!Q72+FC_OTH_NE!Q72</f>
        <v>0</v>
      </c>
      <c r="R72" s="10">
        <f>TI_NRG_FC_IND_NE!R72+FC_TRA_NE!R72+FC_OTH_NE!R72</f>
        <v>0</v>
      </c>
      <c r="S72" s="10">
        <f>TI_NRG_FC_IND_NE!S72+FC_TRA_NE!S72+FC_OTH_NE!S72</f>
        <v>0</v>
      </c>
      <c r="T72" s="10">
        <f>TI_NRG_FC_IND_NE!T72+FC_TRA_NE!T72+FC_OTH_NE!T72</f>
        <v>0</v>
      </c>
      <c r="U72" s="10">
        <f>TI_NRG_FC_IND_NE!U72+FC_TRA_NE!U72+FC_OTH_NE!U72</f>
        <v>0</v>
      </c>
      <c r="V72" s="10">
        <f>TI_NRG_FC_IND_NE!V72+FC_TRA_NE!V72+FC_OTH_NE!V72</f>
        <v>0</v>
      </c>
      <c r="W72" s="10">
        <f>TI_NRG_FC_IND_NE!W72+FC_TRA_NE!W72+FC_OTH_NE!W72</f>
        <v>0</v>
      </c>
      <c r="X72" s="10">
        <f>TI_NRG_FC_IND_NE!X72+FC_TRA_NE!X72+FC_OTH_NE!X72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TI_NRG_FC_IND_NE!C73+FC_TRA_NE!C73+FC_OTH_NE!C73</f>
        <v>0</v>
      </c>
      <c r="D73" s="10">
        <f>TI_NRG_FC_IND_NE!D73+FC_TRA_NE!D73+FC_OTH_NE!D73</f>
        <v>0</v>
      </c>
      <c r="E73" s="10">
        <f>TI_NRG_FC_IND_NE!E73+FC_TRA_NE!E73+FC_OTH_NE!E73</f>
        <v>0</v>
      </c>
      <c r="F73" s="10">
        <f>TI_NRG_FC_IND_NE!F73+FC_TRA_NE!F73+FC_OTH_NE!F73</f>
        <v>0</v>
      </c>
      <c r="G73" s="10">
        <f>TI_NRG_FC_IND_NE!G73+FC_TRA_NE!G73+FC_OTH_NE!G73</f>
        <v>0</v>
      </c>
      <c r="H73" s="10">
        <f>TI_NRG_FC_IND_NE!H73+FC_TRA_NE!H73+FC_OTH_NE!H73</f>
        <v>0</v>
      </c>
      <c r="I73" s="10">
        <f>TI_NRG_FC_IND_NE!I73+FC_TRA_NE!I73+FC_OTH_NE!I73</f>
        <v>0</v>
      </c>
      <c r="J73" s="10">
        <f>TI_NRG_FC_IND_NE!J73+FC_TRA_NE!J73+FC_OTH_NE!J73</f>
        <v>0</v>
      </c>
      <c r="K73" s="10">
        <f>TI_NRG_FC_IND_NE!K73+FC_TRA_NE!K73+FC_OTH_NE!K73</f>
        <v>0</v>
      </c>
      <c r="L73" s="10">
        <f>TI_NRG_FC_IND_NE!L73+FC_TRA_NE!L73+FC_OTH_NE!L73</f>
        <v>0</v>
      </c>
      <c r="M73" s="10">
        <f>TI_NRG_FC_IND_NE!M73+FC_TRA_NE!M73+FC_OTH_NE!M73</f>
        <v>0</v>
      </c>
      <c r="N73" s="10">
        <f>TI_NRG_FC_IND_NE!N73+FC_TRA_NE!N73+FC_OTH_NE!N73</f>
        <v>0</v>
      </c>
      <c r="O73" s="10">
        <f>TI_NRG_FC_IND_NE!O73+FC_TRA_NE!O73+FC_OTH_NE!O73</f>
        <v>0</v>
      </c>
      <c r="P73" s="10">
        <f>TI_NRG_FC_IND_NE!P73+FC_TRA_NE!P73+FC_OTH_NE!P73</f>
        <v>0</v>
      </c>
      <c r="Q73" s="10">
        <f>TI_NRG_FC_IND_NE!Q73+FC_TRA_NE!Q73+FC_OTH_NE!Q73</f>
        <v>0</v>
      </c>
      <c r="R73" s="10">
        <f>TI_NRG_FC_IND_NE!R73+FC_TRA_NE!R73+FC_OTH_NE!R73</f>
        <v>0</v>
      </c>
      <c r="S73" s="10">
        <f>TI_NRG_FC_IND_NE!S73+FC_TRA_NE!S73+FC_OTH_NE!S73</f>
        <v>0</v>
      </c>
      <c r="T73" s="10">
        <f>TI_NRG_FC_IND_NE!T73+FC_TRA_NE!T73+FC_OTH_NE!T73</f>
        <v>0</v>
      </c>
      <c r="U73" s="10">
        <f>TI_NRG_FC_IND_NE!U73+FC_TRA_NE!U73+FC_OTH_NE!U73</f>
        <v>0</v>
      </c>
      <c r="V73" s="10">
        <f>TI_NRG_FC_IND_NE!V73+FC_TRA_NE!V73+FC_OTH_NE!V73</f>
        <v>0</v>
      </c>
      <c r="W73" s="10">
        <f>TI_NRG_FC_IND_NE!W73+FC_TRA_NE!W73+FC_OTH_NE!W73</f>
        <v>0</v>
      </c>
      <c r="X73" s="10">
        <f>TI_NRG_FC_IND_NE!X73+FC_TRA_NE!X73+FC_OTH_NE!X73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TI_NRG_FC_IND_NE!C74+FC_TRA_NE!C74+FC_OTH_NE!C74</f>
        <v>0</v>
      </c>
      <c r="D74" s="37">
        <f>TI_NRG_FC_IND_NE!D74+FC_TRA_NE!D74+FC_OTH_NE!D74</f>
        <v>0</v>
      </c>
      <c r="E74" s="37">
        <f>TI_NRG_FC_IND_NE!E74+FC_TRA_NE!E74+FC_OTH_NE!E74</f>
        <v>0</v>
      </c>
      <c r="F74" s="37">
        <f>TI_NRG_FC_IND_NE!F74+FC_TRA_NE!F74+FC_OTH_NE!F74</f>
        <v>0</v>
      </c>
      <c r="G74" s="37">
        <f>TI_NRG_FC_IND_NE!G74+FC_TRA_NE!G74+FC_OTH_NE!G74</f>
        <v>0</v>
      </c>
      <c r="H74" s="37">
        <f>TI_NRG_FC_IND_NE!H74+FC_TRA_NE!H74+FC_OTH_NE!H74</f>
        <v>0</v>
      </c>
      <c r="I74" s="37">
        <f>TI_NRG_FC_IND_NE!I74+FC_TRA_NE!I74+FC_OTH_NE!I74</f>
        <v>0</v>
      </c>
      <c r="J74" s="37">
        <f>TI_NRG_FC_IND_NE!J74+FC_TRA_NE!J74+FC_OTH_NE!J74</f>
        <v>0</v>
      </c>
      <c r="K74" s="37">
        <f>TI_NRG_FC_IND_NE!K74+FC_TRA_NE!K74+FC_OTH_NE!K74</f>
        <v>0</v>
      </c>
      <c r="L74" s="37">
        <f>TI_NRG_FC_IND_NE!L74+FC_TRA_NE!L74+FC_OTH_NE!L74</f>
        <v>0</v>
      </c>
      <c r="M74" s="37">
        <f>TI_NRG_FC_IND_NE!M74+FC_TRA_NE!M74+FC_OTH_NE!M74</f>
        <v>0</v>
      </c>
      <c r="N74" s="37">
        <f>TI_NRG_FC_IND_NE!N74+FC_TRA_NE!N74+FC_OTH_NE!N74</f>
        <v>0</v>
      </c>
      <c r="O74" s="37">
        <f>TI_NRG_FC_IND_NE!O74+FC_TRA_NE!O74+FC_OTH_NE!O74</f>
        <v>0</v>
      </c>
      <c r="P74" s="37">
        <f>TI_NRG_FC_IND_NE!P74+FC_TRA_NE!P74+FC_OTH_NE!P74</f>
        <v>0</v>
      </c>
      <c r="Q74" s="37">
        <f>TI_NRG_FC_IND_NE!Q74+FC_TRA_NE!Q74+FC_OTH_NE!Q74</f>
        <v>0</v>
      </c>
      <c r="R74" s="37">
        <f>TI_NRG_FC_IND_NE!R74+FC_TRA_NE!R74+FC_OTH_NE!R74</f>
        <v>0</v>
      </c>
      <c r="S74" s="37">
        <f>TI_NRG_FC_IND_NE!S74+FC_TRA_NE!S74+FC_OTH_NE!S74</f>
        <v>0</v>
      </c>
      <c r="T74" s="37">
        <f>TI_NRG_FC_IND_NE!T74+FC_TRA_NE!T74+FC_OTH_NE!T74</f>
        <v>0</v>
      </c>
      <c r="U74" s="37">
        <f>TI_NRG_FC_IND_NE!U74+FC_TRA_NE!U74+FC_OTH_NE!U74</f>
        <v>0</v>
      </c>
      <c r="V74" s="37">
        <f>TI_NRG_FC_IND_NE!V74+FC_TRA_NE!V74+FC_OTH_NE!V74</f>
        <v>0</v>
      </c>
      <c r="W74" s="37">
        <f>TI_NRG_FC_IND_NE!W74+FC_TRA_NE!W74+FC_OTH_NE!W74</f>
        <v>0</v>
      </c>
      <c r="X74" s="37">
        <f>TI_NRG_FC_IND_NE!X74+FC_TRA_NE!X74+FC_OTH_NE!X74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TI_NRG_FC_IND_NE!C75+FC_TRA_NE!C75+FC_OTH_NE!C75</f>
        <v>0</v>
      </c>
      <c r="D75" s="37">
        <f>TI_NRG_FC_IND_NE!D75+FC_TRA_NE!D75+FC_OTH_NE!D75</f>
        <v>0</v>
      </c>
      <c r="E75" s="37">
        <f>TI_NRG_FC_IND_NE!E75+FC_TRA_NE!E75+FC_OTH_NE!E75</f>
        <v>0</v>
      </c>
      <c r="F75" s="37">
        <f>TI_NRG_FC_IND_NE!F75+FC_TRA_NE!F75+FC_OTH_NE!F75</f>
        <v>0</v>
      </c>
      <c r="G75" s="37">
        <f>TI_NRG_FC_IND_NE!G75+FC_TRA_NE!G75+FC_OTH_NE!G75</f>
        <v>0</v>
      </c>
      <c r="H75" s="37">
        <f>TI_NRG_FC_IND_NE!H75+FC_TRA_NE!H75+FC_OTH_NE!H75</f>
        <v>0</v>
      </c>
      <c r="I75" s="37">
        <f>TI_NRG_FC_IND_NE!I75+FC_TRA_NE!I75+FC_OTH_NE!I75</f>
        <v>0</v>
      </c>
      <c r="J75" s="37">
        <f>TI_NRG_FC_IND_NE!J75+FC_TRA_NE!J75+FC_OTH_NE!J75</f>
        <v>0</v>
      </c>
      <c r="K75" s="37">
        <f>TI_NRG_FC_IND_NE!K75+FC_TRA_NE!K75+FC_OTH_NE!K75</f>
        <v>0</v>
      </c>
      <c r="L75" s="37">
        <f>TI_NRG_FC_IND_NE!L75+FC_TRA_NE!L75+FC_OTH_NE!L75</f>
        <v>0</v>
      </c>
      <c r="M75" s="37">
        <f>TI_NRG_FC_IND_NE!M75+FC_TRA_NE!M75+FC_OTH_NE!M75</f>
        <v>0</v>
      </c>
      <c r="N75" s="37">
        <f>TI_NRG_FC_IND_NE!N75+FC_TRA_NE!N75+FC_OTH_NE!N75</f>
        <v>0</v>
      </c>
      <c r="O75" s="37">
        <f>TI_NRG_FC_IND_NE!O75+FC_TRA_NE!O75+FC_OTH_NE!O75</f>
        <v>0</v>
      </c>
      <c r="P75" s="37">
        <f>TI_NRG_FC_IND_NE!P75+FC_TRA_NE!P75+FC_OTH_NE!P75</f>
        <v>0</v>
      </c>
      <c r="Q75" s="37">
        <f>TI_NRG_FC_IND_NE!Q75+FC_TRA_NE!Q75+FC_OTH_NE!Q75</f>
        <v>0</v>
      </c>
      <c r="R75" s="37">
        <f>TI_NRG_FC_IND_NE!R75+FC_TRA_NE!R75+FC_OTH_NE!R75</f>
        <v>0</v>
      </c>
      <c r="S75" s="37">
        <f>TI_NRG_FC_IND_NE!S75+FC_TRA_NE!S75+FC_OTH_NE!S75</f>
        <v>0</v>
      </c>
      <c r="T75" s="37">
        <f>TI_NRG_FC_IND_NE!T75+FC_TRA_NE!T75+FC_OTH_NE!T75</f>
        <v>0</v>
      </c>
      <c r="U75" s="37">
        <f>TI_NRG_FC_IND_NE!U75+FC_TRA_NE!U75+FC_OTH_NE!U75</f>
        <v>0</v>
      </c>
      <c r="V75" s="37">
        <f>TI_NRG_FC_IND_NE!V75+FC_TRA_NE!V75+FC_OTH_NE!V75</f>
        <v>0</v>
      </c>
      <c r="W75" s="37">
        <f>TI_NRG_FC_IND_NE!W75+FC_TRA_NE!W75+FC_OTH_NE!W75</f>
        <v>0</v>
      </c>
      <c r="X75" s="37">
        <f>TI_NRG_FC_IND_NE!X75+FC_TRA_NE!X75+FC_OTH_NE!X75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TI_NRG_FC_IND_NE!C76+FC_TRA_NE!C76+FC_OTH_NE!C76</f>
        <v>0</v>
      </c>
      <c r="D76" s="40">
        <f>TI_NRG_FC_IND_NE!D76+FC_TRA_NE!D76+FC_OTH_NE!D76</f>
        <v>0</v>
      </c>
      <c r="E76" s="40">
        <f>TI_NRG_FC_IND_NE!E76+FC_TRA_NE!E76+FC_OTH_NE!E76</f>
        <v>0</v>
      </c>
      <c r="F76" s="40">
        <f>TI_NRG_FC_IND_NE!F76+FC_TRA_NE!F76+FC_OTH_NE!F76</f>
        <v>0</v>
      </c>
      <c r="G76" s="40">
        <f>TI_NRG_FC_IND_NE!G76+FC_TRA_NE!G76+FC_OTH_NE!G76</f>
        <v>0</v>
      </c>
      <c r="H76" s="40">
        <f>TI_NRG_FC_IND_NE!H76+FC_TRA_NE!H76+FC_OTH_NE!H76</f>
        <v>0</v>
      </c>
      <c r="I76" s="40">
        <f>TI_NRG_FC_IND_NE!I76+FC_TRA_NE!I76+FC_OTH_NE!I76</f>
        <v>0</v>
      </c>
      <c r="J76" s="40">
        <f>TI_NRG_FC_IND_NE!J76+FC_TRA_NE!J76+FC_OTH_NE!J76</f>
        <v>0</v>
      </c>
      <c r="K76" s="40">
        <f>TI_NRG_FC_IND_NE!K76+FC_TRA_NE!K76+FC_OTH_NE!K76</f>
        <v>0</v>
      </c>
      <c r="L76" s="40">
        <f>TI_NRG_FC_IND_NE!L76+FC_TRA_NE!L76+FC_OTH_NE!L76</f>
        <v>0</v>
      </c>
      <c r="M76" s="40">
        <f>TI_NRG_FC_IND_NE!M76+FC_TRA_NE!M76+FC_OTH_NE!M76</f>
        <v>0</v>
      </c>
      <c r="N76" s="40">
        <f>TI_NRG_FC_IND_NE!N76+FC_TRA_NE!N76+FC_OTH_NE!N76</f>
        <v>0</v>
      </c>
      <c r="O76" s="40">
        <f>TI_NRG_FC_IND_NE!O76+FC_TRA_NE!O76+FC_OTH_NE!O76</f>
        <v>0</v>
      </c>
      <c r="P76" s="40">
        <f>TI_NRG_FC_IND_NE!P76+FC_TRA_NE!P76+FC_OTH_NE!P76</f>
        <v>0</v>
      </c>
      <c r="Q76" s="40">
        <f>TI_NRG_FC_IND_NE!Q76+FC_TRA_NE!Q76+FC_OTH_NE!Q76</f>
        <v>0</v>
      </c>
      <c r="R76" s="40">
        <f>TI_NRG_FC_IND_NE!R76+FC_TRA_NE!R76+FC_OTH_NE!R76</f>
        <v>0</v>
      </c>
      <c r="S76" s="40">
        <f>TI_NRG_FC_IND_NE!S76+FC_TRA_NE!S76+FC_OTH_NE!S76</f>
        <v>0</v>
      </c>
      <c r="T76" s="40">
        <f>TI_NRG_FC_IND_NE!T76+FC_TRA_NE!T76+FC_OTH_NE!T76</f>
        <v>0</v>
      </c>
      <c r="U76" s="40">
        <f>TI_NRG_FC_IND_NE!U76+FC_TRA_NE!U76+FC_OTH_NE!U76</f>
        <v>0</v>
      </c>
      <c r="V76" s="40">
        <f>TI_NRG_FC_IND_NE!V76+FC_TRA_NE!V76+FC_OTH_NE!V76</f>
        <v>0</v>
      </c>
      <c r="W76" s="40">
        <f>TI_NRG_FC_IND_NE!W76+FC_TRA_NE!W76+FC_OTH_NE!W76</f>
        <v>0</v>
      </c>
      <c r="X76" s="40">
        <f>TI_NRG_FC_IND_NE!X76+FC_TRA_NE!X76+FC_OTH_NE!X76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175</v>
      </c>
      <c r="B1" s="4" t="s">
        <v>260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1787.9072226999137</v>
      </c>
      <c r="D2" s="31">
        <f t="shared" si="0"/>
        <v>1764.0871023215818</v>
      </c>
      <c r="E2" s="31">
        <f t="shared" si="0"/>
        <v>1715.694668959587</v>
      </c>
      <c r="F2" s="31">
        <f t="shared" si="0"/>
        <v>1555.7610490111779</v>
      </c>
      <c r="G2" s="31">
        <f t="shared" si="0"/>
        <v>1938.9867583834907</v>
      </c>
      <c r="H2" s="31">
        <f t="shared" si="0"/>
        <v>2458.6895958727428</v>
      </c>
      <c r="I2" s="31">
        <f t="shared" si="0"/>
        <v>2502.1418744625967</v>
      </c>
      <c r="J2" s="31">
        <f t="shared" si="0"/>
        <v>2324.3982803095441</v>
      </c>
      <c r="K2" s="31">
        <f t="shared" si="0"/>
        <v>2241.9653482373174</v>
      </c>
      <c r="L2" s="31">
        <f t="shared" si="0"/>
        <v>2090.5062768701632</v>
      </c>
      <c r="M2" s="31">
        <f t="shared" si="0"/>
        <v>2015.2633705932928</v>
      </c>
      <c r="N2" s="31">
        <f t="shared" si="0"/>
        <v>2177.0494411006016</v>
      </c>
      <c r="O2" s="31">
        <f t="shared" si="0"/>
        <v>1671.046173688736</v>
      </c>
      <c r="P2" s="31">
        <f t="shared" si="0"/>
        <v>1398.3172828890797</v>
      </c>
      <c r="Q2" s="31">
        <f t="shared" si="0"/>
        <v>1471.9460877042129</v>
      </c>
      <c r="R2" s="31">
        <f t="shared" si="0"/>
        <v>1074.5427343078245</v>
      </c>
      <c r="S2" s="31">
        <f t="shared" si="0"/>
        <v>1079.0440240756664</v>
      </c>
      <c r="T2" s="31">
        <f t="shared" si="0"/>
        <v>999.76010318142721</v>
      </c>
      <c r="U2" s="31">
        <f t="shared" si="0"/>
        <v>942.12502149613067</v>
      </c>
      <c r="V2" s="31">
        <f t="shared" si="0"/>
        <v>1054.5880481513327</v>
      </c>
      <c r="W2" s="31">
        <f t="shared" si="0"/>
        <v>1219.1558039552881</v>
      </c>
      <c r="X2" s="31">
        <f t="shared" ref="X2" si="1">SUM(X3,X17,X22,X25,X26,X51,X52,X71,X74,X75,X76)</f>
        <v>1099.2523645743768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4.4088564058469473</v>
      </c>
      <c r="Q3" s="34">
        <f t="shared" si="2"/>
        <v>11.958727429062771</v>
      </c>
      <c r="R3" s="34">
        <f t="shared" si="2"/>
        <v>8.1866723989681844</v>
      </c>
      <c r="S3" s="34">
        <f t="shared" si="2"/>
        <v>0.62957867583834903</v>
      </c>
      <c r="T3" s="34">
        <f t="shared" si="2"/>
        <v>1.2552880481513331</v>
      </c>
      <c r="U3" s="34">
        <f t="shared" si="2"/>
        <v>0.35709372312983662</v>
      </c>
      <c r="V3" s="34">
        <f t="shared" si="2"/>
        <v>0.35709372312983662</v>
      </c>
      <c r="W3" s="34">
        <f t="shared" si="2"/>
        <v>0.53723129836629402</v>
      </c>
      <c r="X3" s="34">
        <f t="shared" ref="X3" si="3">SUM(X4,X8,X11)</f>
        <v>0.29226139294926912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4.4088564058469473</v>
      </c>
      <c r="Q11" s="29">
        <f t="shared" si="8"/>
        <v>11.958727429062771</v>
      </c>
      <c r="R11" s="29">
        <f t="shared" si="8"/>
        <v>8.1866723989681844</v>
      </c>
      <c r="S11" s="29">
        <f t="shared" si="8"/>
        <v>0.62957867583834903</v>
      </c>
      <c r="T11" s="29">
        <f t="shared" si="8"/>
        <v>1.2552880481513331</v>
      </c>
      <c r="U11" s="29">
        <f t="shared" si="8"/>
        <v>0.35709372312983662</v>
      </c>
      <c r="V11" s="29">
        <f t="shared" si="8"/>
        <v>0.35709372312983662</v>
      </c>
      <c r="W11" s="29">
        <f t="shared" si="8"/>
        <v>0.53723129836629402</v>
      </c>
      <c r="X11" s="29">
        <f t="shared" ref="X11" si="9">SUM(X12:X16)</f>
        <v>0.29226139294926912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4.4088564058469473</v>
      </c>
      <c r="Q13" s="10">
        <v>11.958727429062771</v>
      </c>
      <c r="R13" s="10">
        <v>8.1866723989681844</v>
      </c>
      <c r="S13" s="10">
        <v>0.62957867583834903</v>
      </c>
      <c r="T13" s="10">
        <v>1.2552880481513331</v>
      </c>
      <c r="U13" s="10">
        <v>0.35709372312983662</v>
      </c>
      <c r="V13" s="10">
        <v>0.35709372312983662</v>
      </c>
      <c r="W13" s="10">
        <v>0.53723129836629402</v>
      </c>
      <c r="X13" s="10">
        <v>0.29226139294926912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9.9598452278589846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9.9598452278589846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983.9949269131555</v>
      </c>
      <c r="D26" s="37">
        <f t="shared" si="14"/>
        <v>1005.6606190885639</v>
      </c>
      <c r="E26" s="37">
        <f t="shared" si="14"/>
        <v>1121.7350816852966</v>
      </c>
      <c r="F26" s="37">
        <f t="shared" si="14"/>
        <v>1003.9768701633707</v>
      </c>
      <c r="G26" s="37">
        <f t="shared" si="14"/>
        <v>1296.7468615649182</v>
      </c>
      <c r="H26" s="37">
        <f t="shared" si="14"/>
        <v>1385.817712811694</v>
      </c>
      <c r="I26" s="37">
        <f t="shared" si="14"/>
        <v>1776.2820292347376</v>
      </c>
      <c r="J26" s="37">
        <f t="shared" si="14"/>
        <v>1466.738521066208</v>
      </c>
      <c r="K26" s="37">
        <f t="shared" si="14"/>
        <v>1297.5113499570077</v>
      </c>
      <c r="L26" s="37">
        <f t="shared" si="14"/>
        <v>1323.8467755803954</v>
      </c>
      <c r="M26" s="37">
        <f t="shared" si="14"/>
        <v>1252.8386070507306</v>
      </c>
      <c r="N26" s="37">
        <f t="shared" si="14"/>
        <v>1260.8628546861562</v>
      </c>
      <c r="O26" s="37">
        <f t="shared" si="14"/>
        <v>751.31272570937233</v>
      </c>
      <c r="P26" s="37">
        <f t="shared" si="14"/>
        <v>621.83190025795352</v>
      </c>
      <c r="Q26" s="37">
        <f t="shared" si="14"/>
        <v>636.64256233877882</v>
      </c>
      <c r="R26" s="37">
        <f t="shared" si="14"/>
        <v>732.67162510748062</v>
      </c>
      <c r="S26" s="37">
        <f t="shared" si="14"/>
        <v>802.89853826311264</v>
      </c>
      <c r="T26" s="37">
        <f t="shared" si="14"/>
        <v>648.44110060189166</v>
      </c>
      <c r="U26" s="37">
        <f t="shared" si="14"/>
        <v>569.49036973344801</v>
      </c>
      <c r="V26" s="37">
        <f t="shared" si="14"/>
        <v>666.92338779019769</v>
      </c>
      <c r="W26" s="37">
        <f t="shared" si="14"/>
        <v>760.90232158211518</v>
      </c>
      <c r="X26" s="37">
        <f t="shared" ref="X26" si="15">SUM(X27,X33)</f>
        <v>699.34901117798802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983.9949269131555</v>
      </c>
      <c r="D33" s="29">
        <f t="shared" si="18"/>
        <v>1005.6606190885639</v>
      </c>
      <c r="E33" s="29">
        <f t="shared" si="18"/>
        <v>1121.7350816852966</v>
      </c>
      <c r="F33" s="29">
        <f t="shared" si="18"/>
        <v>1003.9768701633707</v>
      </c>
      <c r="G33" s="29">
        <f t="shared" si="18"/>
        <v>1296.7468615649182</v>
      </c>
      <c r="H33" s="29">
        <f t="shared" si="18"/>
        <v>1385.817712811694</v>
      </c>
      <c r="I33" s="29">
        <f t="shared" si="18"/>
        <v>1776.2820292347376</v>
      </c>
      <c r="J33" s="29">
        <f t="shared" si="18"/>
        <v>1466.738521066208</v>
      </c>
      <c r="K33" s="29">
        <f t="shared" si="18"/>
        <v>1297.5113499570077</v>
      </c>
      <c r="L33" s="29">
        <f t="shared" si="18"/>
        <v>1323.8467755803954</v>
      </c>
      <c r="M33" s="29">
        <f t="shared" si="18"/>
        <v>1252.8386070507306</v>
      </c>
      <c r="N33" s="29">
        <f t="shared" si="18"/>
        <v>1260.8628546861562</v>
      </c>
      <c r="O33" s="29">
        <f t="shared" si="18"/>
        <v>751.31272570937233</v>
      </c>
      <c r="P33" s="29">
        <f t="shared" si="18"/>
        <v>621.83190025795352</v>
      </c>
      <c r="Q33" s="29">
        <f t="shared" si="18"/>
        <v>636.64256233877882</v>
      </c>
      <c r="R33" s="29">
        <f t="shared" si="18"/>
        <v>732.67162510748062</v>
      </c>
      <c r="S33" s="29">
        <f t="shared" si="18"/>
        <v>802.89853826311264</v>
      </c>
      <c r="T33" s="29">
        <f t="shared" si="18"/>
        <v>648.44110060189166</v>
      </c>
      <c r="U33" s="29">
        <f t="shared" si="18"/>
        <v>569.49036973344801</v>
      </c>
      <c r="V33" s="29">
        <f t="shared" si="18"/>
        <v>666.92338779019769</v>
      </c>
      <c r="W33" s="29">
        <f t="shared" si="18"/>
        <v>760.90232158211518</v>
      </c>
      <c r="X33" s="29">
        <f t="shared" ref="X33" si="19">SUM(X34:X50)</f>
        <v>699.34901117798802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218.7231298366294</v>
      </c>
      <c r="H34" s="10">
        <v>339.17110920034389</v>
      </c>
      <c r="I34" s="10">
        <v>397.83224419604471</v>
      </c>
      <c r="J34" s="10">
        <v>357.56680997420472</v>
      </c>
      <c r="K34" s="10">
        <v>162.12235597592431</v>
      </c>
      <c r="L34" s="10">
        <v>162.12235597592431</v>
      </c>
      <c r="M34" s="10">
        <v>22.99604471195185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11.49802235597592</v>
      </c>
      <c r="J36" s="10">
        <v>0</v>
      </c>
      <c r="K36" s="10">
        <v>0</v>
      </c>
      <c r="L36" s="10">
        <v>27.596990541702489</v>
      </c>
      <c r="M36" s="10">
        <v>31.042132416165089</v>
      </c>
      <c r="N36" s="10">
        <v>35.640928632846077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109.1480653482373</v>
      </c>
      <c r="J37" s="10">
        <v>0</v>
      </c>
      <c r="K37" s="10">
        <v>0</v>
      </c>
      <c r="L37" s="10">
        <v>24.936629406706789</v>
      </c>
      <c r="M37" s="10">
        <v>24.94127257093723</v>
      </c>
      <c r="N37" s="10">
        <v>6.2353396388650033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15.34333619948409</v>
      </c>
      <c r="M40" s="10">
        <v>15.32037833190026</v>
      </c>
      <c r="N40" s="10">
        <v>4.6122957867583834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1.0461736887360269</v>
      </c>
      <c r="F41" s="10">
        <v>1.0461736887360269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21.553740326741181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471.91169389509878</v>
      </c>
      <c r="D42" s="10">
        <v>425.14565778159931</v>
      </c>
      <c r="E42" s="10">
        <v>561.19234737747206</v>
      </c>
      <c r="F42" s="10">
        <v>510.17480653482369</v>
      </c>
      <c r="G42" s="10">
        <v>432.58572656921751</v>
      </c>
      <c r="H42" s="10">
        <v>361.10636285468621</v>
      </c>
      <c r="I42" s="10">
        <v>414.64247635425619</v>
      </c>
      <c r="J42" s="10">
        <v>360.08116938950991</v>
      </c>
      <c r="K42" s="10">
        <v>348.52545141874458</v>
      </c>
      <c r="L42" s="10">
        <v>410.4435081685296</v>
      </c>
      <c r="M42" s="10">
        <v>278.17781599312121</v>
      </c>
      <c r="N42" s="10">
        <v>212.04496990541699</v>
      </c>
      <c r="O42" s="10">
        <v>0</v>
      </c>
      <c r="P42" s="10">
        <v>7.3480653482373164</v>
      </c>
      <c r="Q42" s="10">
        <v>0</v>
      </c>
      <c r="R42" s="10">
        <v>0</v>
      </c>
      <c r="S42" s="10">
        <v>75.580395528804814</v>
      </c>
      <c r="T42" s="10">
        <v>0.5374892519346518</v>
      </c>
      <c r="U42" s="10">
        <v>1.6963886500429921</v>
      </c>
      <c r="V42" s="10">
        <v>1.615563198624248</v>
      </c>
      <c r="W42" s="10">
        <v>0.88873602751504721</v>
      </c>
      <c r="X42" s="10">
        <v>1.0934651762682721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72.919690455717969</v>
      </c>
      <c r="E43" s="10">
        <v>0</v>
      </c>
      <c r="F43" s="10">
        <v>0</v>
      </c>
      <c r="G43" s="10">
        <v>0</v>
      </c>
      <c r="H43" s="10">
        <v>0</v>
      </c>
      <c r="I43" s="10">
        <v>48.270765262252787</v>
      </c>
      <c r="J43" s="10">
        <v>0</v>
      </c>
      <c r="K43" s="10">
        <v>0</v>
      </c>
      <c r="L43" s="10">
        <v>41.08151332760103</v>
      </c>
      <c r="M43" s="10">
        <v>150.97446259673259</v>
      </c>
      <c r="N43" s="10">
        <v>119.13637145313839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0.2229578675838349</v>
      </c>
      <c r="U43" s="10">
        <v>0.74901117798796213</v>
      </c>
      <c r="V43" s="10">
        <v>0.1562338779019776</v>
      </c>
      <c r="W43" s="10">
        <v>0.31848667239896822</v>
      </c>
      <c r="X43" s="10">
        <v>8.9251934651762677E-2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1.9298366294067071</v>
      </c>
      <c r="E44" s="10">
        <v>0</v>
      </c>
      <c r="F44" s="10">
        <v>0</v>
      </c>
      <c r="G44" s="10">
        <v>0</v>
      </c>
      <c r="H44" s="10">
        <v>0</v>
      </c>
      <c r="I44" s="10">
        <v>28.948151332760101</v>
      </c>
      <c r="J44" s="10">
        <v>4.8246775580395527</v>
      </c>
      <c r="K44" s="10">
        <v>22.19355116079106</v>
      </c>
      <c r="L44" s="10">
        <v>83.949527085124672</v>
      </c>
      <c r="M44" s="10">
        <v>64.850214961306961</v>
      </c>
      <c r="N44" s="10">
        <v>96.493723129836624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9.6016337059329313</v>
      </c>
      <c r="D45" s="10">
        <v>2.8804815133276009</v>
      </c>
      <c r="E45" s="10">
        <v>5.7609630266552019</v>
      </c>
      <c r="F45" s="10">
        <v>5.7609630266552019</v>
      </c>
      <c r="G45" s="10">
        <v>4.8007738607050729</v>
      </c>
      <c r="H45" s="10">
        <v>3.1205503009458302</v>
      </c>
      <c r="I45" s="10">
        <v>4.1988822012037827</v>
      </c>
      <c r="J45" s="10">
        <v>25.193465176268269</v>
      </c>
      <c r="K45" s="10">
        <v>3.149269131556319</v>
      </c>
      <c r="L45" s="10">
        <v>6.298538263112639</v>
      </c>
      <c r="M45" s="10">
        <v>5.2487532244196036</v>
      </c>
      <c r="N45" s="10">
        <v>5.2487532244196036</v>
      </c>
      <c r="O45" s="10">
        <v>6.298538263112639</v>
      </c>
      <c r="P45" s="10">
        <v>8.3980223559759235</v>
      </c>
      <c r="Q45" s="10">
        <v>12.596990541702491</v>
      </c>
      <c r="R45" s="10">
        <v>10.497506448839211</v>
      </c>
      <c r="S45" s="10">
        <v>10.497506448839211</v>
      </c>
      <c r="T45" s="10">
        <v>13.56001719690456</v>
      </c>
      <c r="U45" s="10">
        <v>13.40292347377472</v>
      </c>
      <c r="V45" s="10">
        <v>7.2670679277730006</v>
      </c>
      <c r="W45" s="10">
        <v>4.458211521926053</v>
      </c>
      <c r="X45" s="10">
        <v>3.353912295786758</v>
      </c>
    </row>
    <row r="46" spans="1:24" ht="11.25" customHeight="1" x14ac:dyDescent="0.2">
      <c r="A46" s="41" t="s">
        <v>79</v>
      </c>
      <c r="B46" s="9" t="s">
        <v>80</v>
      </c>
      <c r="C46" s="10">
        <v>54.729148753224408</v>
      </c>
      <c r="D46" s="10">
        <v>46.087704213241622</v>
      </c>
      <c r="E46" s="10">
        <v>52.808856405846953</v>
      </c>
      <c r="F46" s="10">
        <v>34.565778159931213</v>
      </c>
      <c r="G46" s="10">
        <v>25.92433361994841</v>
      </c>
      <c r="H46" s="10">
        <v>31.0189165950129</v>
      </c>
      <c r="I46" s="10">
        <v>27.712811693895102</v>
      </c>
      <c r="J46" s="10">
        <v>26.873000859845231</v>
      </c>
      <c r="K46" s="10">
        <v>20.154772141014622</v>
      </c>
      <c r="L46" s="10">
        <v>13.436543422184011</v>
      </c>
      <c r="M46" s="10">
        <v>29.39234737747206</v>
      </c>
      <c r="N46" s="10">
        <v>35.270851246775578</v>
      </c>
      <c r="O46" s="10">
        <v>31.071969045571802</v>
      </c>
      <c r="P46" s="10">
        <v>31.911693895098882</v>
      </c>
      <c r="Q46" s="10">
        <v>32.751504729148749</v>
      </c>
      <c r="R46" s="10">
        <v>33.59131556319862</v>
      </c>
      <c r="S46" s="10">
        <v>18.47523645743766</v>
      </c>
      <c r="T46" s="10">
        <v>17.65898538263113</v>
      </c>
      <c r="U46" s="10">
        <v>22.81625107480653</v>
      </c>
      <c r="V46" s="10">
        <v>29.583576956147891</v>
      </c>
      <c r="W46" s="10">
        <v>29.615821152192609</v>
      </c>
      <c r="X46" s="10">
        <v>12.472484952708511</v>
      </c>
    </row>
    <row r="47" spans="1:24" ht="11.25" customHeight="1" x14ac:dyDescent="0.2">
      <c r="A47" s="41" t="s">
        <v>81</v>
      </c>
      <c r="B47" s="9" t="s">
        <v>82</v>
      </c>
      <c r="C47" s="10">
        <v>294.76930352536539</v>
      </c>
      <c r="D47" s="10">
        <v>256.36285468615648</v>
      </c>
      <c r="E47" s="10">
        <v>320.6936371453138</v>
      </c>
      <c r="F47" s="10">
        <v>279.4067067927773</v>
      </c>
      <c r="G47" s="10">
        <v>384.06423043852112</v>
      </c>
      <c r="H47" s="10">
        <v>176.35425623387789</v>
      </c>
      <c r="I47" s="10">
        <v>330.03439380911442</v>
      </c>
      <c r="J47" s="10">
        <v>366.98478073946688</v>
      </c>
      <c r="K47" s="10">
        <v>398.05674978503862</v>
      </c>
      <c r="L47" s="10">
        <v>279.64746345657778</v>
      </c>
      <c r="M47" s="10">
        <v>366.14505588993978</v>
      </c>
      <c r="N47" s="10">
        <v>489.59303525365431</v>
      </c>
      <c r="O47" s="10">
        <v>483.71453138435078</v>
      </c>
      <c r="P47" s="10">
        <v>366.14505588993978</v>
      </c>
      <c r="Q47" s="10">
        <v>378.74178847807389</v>
      </c>
      <c r="R47" s="10">
        <v>502.18976784178841</v>
      </c>
      <c r="S47" s="10">
        <v>504.70911435941531</v>
      </c>
      <c r="T47" s="10">
        <v>396.97678417884782</v>
      </c>
      <c r="U47" s="10">
        <v>393.25907136715392</v>
      </c>
      <c r="V47" s="10">
        <v>526.22132416165084</v>
      </c>
      <c r="W47" s="10">
        <v>621.13525365434214</v>
      </c>
      <c r="X47" s="10">
        <v>523.98865004299228</v>
      </c>
    </row>
    <row r="48" spans="1:24" ht="11.25" customHeight="1" x14ac:dyDescent="0.2">
      <c r="A48" s="41" t="s">
        <v>83</v>
      </c>
      <c r="B48" s="9" t="s">
        <v>84</v>
      </c>
      <c r="C48" s="10">
        <v>140.5011177987962</v>
      </c>
      <c r="D48" s="10">
        <v>187.8522785898538</v>
      </c>
      <c r="E48" s="10">
        <v>175.4323301805675</v>
      </c>
      <c r="F48" s="10">
        <v>165.34110060189161</v>
      </c>
      <c r="G48" s="10">
        <v>222.007222699914</v>
      </c>
      <c r="H48" s="10">
        <v>309.78159931212377</v>
      </c>
      <c r="I48" s="10">
        <v>334.36741186586409</v>
      </c>
      <c r="J48" s="10">
        <v>323.71358555460017</v>
      </c>
      <c r="K48" s="10">
        <v>341.80292347377468</v>
      </c>
      <c r="L48" s="10">
        <v>181.9617368873603</v>
      </c>
      <c r="M48" s="10">
        <v>217.98177128116939</v>
      </c>
      <c r="N48" s="10">
        <v>231.11367153912289</v>
      </c>
      <c r="O48" s="10">
        <v>229.47454858125539</v>
      </c>
      <c r="P48" s="10">
        <v>199.15116079105761</v>
      </c>
      <c r="Q48" s="10">
        <v>206.52708512467751</v>
      </c>
      <c r="R48" s="10">
        <v>181.12098022355971</v>
      </c>
      <c r="S48" s="10">
        <v>186.85786758383489</v>
      </c>
      <c r="T48" s="10">
        <v>218.681943250215</v>
      </c>
      <c r="U48" s="10">
        <v>136.42416165090279</v>
      </c>
      <c r="V48" s="10">
        <v>101.2005159071367</v>
      </c>
      <c r="W48" s="10">
        <v>103.6551160791058</v>
      </c>
      <c r="X48" s="10">
        <v>154.42613929492691</v>
      </c>
    </row>
    <row r="49" spans="1:24" ht="11.25" customHeight="1" x14ac:dyDescent="0.2">
      <c r="A49" s="41" t="s">
        <v>85</v>
      </c>
      <c r="B49" s="9" t="s">
        <v>86</v>
      </c>
      <c r="C49" s="10">
        <v>7.6812553740326726</v>
      </c>
      <c r="D49" s="10">
        <v>5.7609630266552019</v>
      </c>
      <c r="E49" s="10">
        <v>4.8007738607050729</v>
      </c>
      <c r="F49" s="10">
        <v>3.8406706792777299</v>
      </c>
      <c r="G49" s="10">
        <v>5.7609630266552019</v>
      </c>
      <c r="H49" s="10">
        <v>4.4701633705932933</v>
      </c>
      <c r="I49" s="10">
        <v>4.4701633705932933</v>
      </c>
      <c r="J49" s="10">
        <v>1.5010318142734309</v>
      </c>
      <c r="K49" s="10">
        <v>1.5062768701633711</v>
      </c>
      <c r="L49" s="10">
        <v>3.0126397248495271</v>
      </c>
      <c r="M49" s="10">
        <v>2.259501289767841</v>
      </c>
      <c r="N49" s="10">
        <v>0.75313843508168532</v>
      </c>
      <c r="O49" s="10">
        <v>0.75313843508168532</v>
      </c>
      <c r="P49" s="10">
        <v>6.7784178847807386</v>
      </c>
      <c r="Q49" s="10">
        <v>6.0251934651762671</v>
      </c>
      <c r="R49" s="10">
        <v>5.2720550300945828</v>
      </c>
      <c r="S49" s="10">
        <v>6.7784178847807386</v>
      </c>
      <c r="T49" s="10">
        <v>0.8029234737747204</v>
      </c>
      <c r="U49" s="10">
        <v>1.14256233877902</v>
      </c>
      <c r="V49" s="10">
        <v>0.87910576096302662</v>
      </c>
      <c r="W49" s="10">
        <v>0.83069647463456564</v>
      </c>
      <c r="X49" s="10">
        <v>3.925107480653482</v>
      </c>
    </row>
    <row r="50" spans="1:24" ht="11.25" customHeight="1" x14ac:dyDescent="0.2">
      <c r="A50" s="41" t="s">
        <v>87</v>
      </c>
      <c r="B50" s="9" t="s">
        <v>88</v>
      </c>
      <c r="C50" s="10">
        <v>4.8007738607050729</v>
      </c>
      <c r="D50" s="10">
        <v>6.7211521926053308</v>
      </c>
      <c r="E50" s="10">
        <v>0</v>
      </c>
      <c r="F50" s="10">
        <v>3.8406706792777299</v>
      </c>
      <c r="G50" s="10">
        <v>2.8804815133276009</v>
      </c>
      <c r="H50" s="10">
        <v>160.79475494411011</v>
      </c>
      <c r="I50" s="10">
        <v>65.158641444539981</v>
      </c>
      <c r="J50" s="10">
        <v>0</v>
      </c>
      <c r="K50" s="10">
        <v>0</v>
      </c>
      <c r="L50" s="10">
        <v>74.015993121238182</v>
      </c>
      <c r="M50" s="10">
        <v>43.508856405846942</v>
      </c>
      <c r="N50" s="10">
        <v>3.1660361134995698</v>
      </c>
      <c r="O50" s="10">
        <v>0</v>
      </c>
      <c r="P50" s="10">
        <v>2.099484092863285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803.91229578675836</v>
      </c>
      <c r="D51" s="37">
        <v>758.42648323301796</v>
      </c>
      <c r="E51" s="37">
        <v>593.95958727429058</v>
      </c>
      <c r="F51" s="37">
        <v>551.78417884780731</v>
      </c>
      <c r="G51" s="37">
        <v>642.23989681857256</v>
      </c>
      <c r="H51" s="37">
        <v>1072.8718830610489</v>
      </c>
      <c r="I51" s="37">
        <v>725.85984522785895</v>
      </c>
      <c r="J51" s="37">
        <v>847.69991401547713</v>
      </c>
      <c r="K51" s="37">
        <v>944.45399828030952</v>
      </c>
      <c r="L51" s="37">
        <v>766.65950128976783</v>
      </c>
      <c r="M51" s="37">
        <v>762.42476354256223</v>
      </c>
      <c r="N51" s="37">
        <v>916.18658641444529</v>
      </c>
      <c r="O51" s="37">
        <v>919.73344797936363</v>
      </c>
      <c r="P51" s="37">
        <v>772.07652622527939</v>
      </c>
      <c r="Q51" s="37">
        <v>823.34479793637138</v>
      </c>
      <c r="R51" s="37">
        <v>333.68443680137568</v>
      </c>
      <c r="S51" s="37">
        <v>275.51590713671538</v>
      </c>
      <c r="T51" s="37">
        <v>350.06371453138428</v>
      </c>
      <c r="U51" s="37">
        <v>372.27755803955279</v>
      </c>
      <c r="V51" s="37">
        <v>387.30756663800508</v>
      </c>
      <c r="W51" s="37">
        <v>457.71625107480651</v>
      </c>
      <c r="X51" s="37">
        <v>399.61109200343941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176</v>
      </c>
      <c r="B1" s="4" t="s">
        <v>259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159.74376612209801</v>
      </c>
      <c r="I2" s="31">
        <f t="shared" si="0"/>
        <v>256.80395528804809</v>
      </c>
      <c r="J2" s="31">
        <f t="shared" si="0"/>
        <v>0</v>
      </c>
      <c r="K2" s="31">
        <f t="shared" si="0"/>
        <v>0</v>
      </c>
      <c r="L2" s="31">
        <f t="shared" si="0"/>
        <v>503.18073946689594</v>
      </c>
      <c r="M2" s="31">
        <f t="shared" si="0"/>
        <v>584.71676698194335</v>
      </c>
      <c r="N2" s="31">
        <f t="shared" si="0"/>
        <v>494.77523645743764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159.74376612209801</v>
      </c>
      <c r="I26" s="37">
        <f t="shared" si="14"/>
        <v>256.80395528804809</v>
      </c>
      <c r="J26" s="37">
        <f t="shared" si="14"/>
        <v>0</v>
      </c>
      <c r="K26" s="37">
        <f t="shared" si="14"/>
        <v>0</v>
      </c>
      <c r="L26" s="37">
        <f t="shared" si="14"/>
        <v>503.18073946689594</v>
      </c>
      <c r="M26" s="37">
        <f t="shared" si="14"/>
        <v>584.71676698194335</v>
      </c>
      <c r="N26" s="37">
        <f t="shared" si="14"/>
        <v>494.77523645743764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159.74376612209801</v>
      </c>
      <c r="I33" s="29">
        <f t="shared" si="18"/>
        <v>256.80395528804809</v>
      </c>
      <c r="J33" s="29">
        <f t="shared" si="18"/>
        <v>0</v>
      </c>
      <c r="K33" s="29">
        <f t="shared" si="18"/>
        <v>0</v>
      </c>
      <c r="L33" s="29">
        <f t="shared" si="18"/>
        <v>503.18073946689594</v>
      </c>
      <c r="M33" s="29">
        <f t="shared" si="18"/>
        <v>584.71676698194335</v>
      </c>
      <c r="N33" s="29">
        <f t="shared" si="18"/>
        <v>494.77523645743764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11.49802235597592</v>
      </c>
      <c r="J36" s="10">
        <v>0</v>
      </c>
      <c r="K36" s="10">
        <v>0</v>
      </c>
      <c r="L36" s="10">
        <v>27.596990541702489</v>
      </c>
      <c r="M36" s="10">
        <v>31.042132416165089</v>
      </c>
      <c r="N36" s="10">
        <v>35.640928632846077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109.1480653482373</v>
      </c>
      <c r="J37" s="10">
        <v>0</v>
      </c>
      <c r="K37" s="10">
        <v>0</v>
      </c>
      <c r="L37" s="10">
        <v>24.936629406706789</v>
      </c>
      <c r="M37" s="10">
        <v>24.94127257093723</v>
      </c>
      <c r="N37" s="10">
        <v>6.2353396388650033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15.34333619948409</v>
      </c>
      <c r="M40" s="10">
        <v>15.32037833190026</v>
      </c>
      <c r="N40" s="10">
        <v>4.6122957867583834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21.553740326741181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239.3379191745486</v>
      </c>
      <c r="M42" s="10">
        <v>256.13353396388652</v>
      </c>
      <c r="N42" s="10">
        <v>212.04496990541699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48.270765262252787</v>
      </c>
      <c r="J43" s="10">
        <v>0</v>
      </c>
      <c r="K43" s="10">
        <v>0</v>
      </c>
      <c r="L43" s="10">
        <v>38.000343938091142</v>
      </c>
      <c r="M43" s="10">
        <v>148.92037833190031</v>
      </c>
      <c r="N43" s="10">
        <v>115.0282029234738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27.98314703353396</v>
      </c>
      <c r="J44" s="10">
        <v>0</v>
      </c>
      <c r="K44" s="10">
        <v>0</v>
      </c>
      <c r="L44" s="10">
        <v>83.949527085124672</v>
      </c>
      <c r="M44" s="10">
        <v>64.850214961306961</v>
      </c>
      <c r="N44" s="10">
        <v>96.493723129836624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159.74376612209801</v>
      </c>
      <c r="I50" s="10">
        <v>59.903955288048152</v>
      </c>
      <c r="J50" s="10">
        <v>0</v>
      </c>
      <c r="K50" s="10">
        <v>0</v>
      </c>
      <c r="L50" s="10">
        <v>74.015993121238182</v>
      </c>
      <c r="M50" s="10">
        <v>43.508856405846942</v>
      </c>
      <c r="N50" s="10">
        <v>3.1660361134995698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177</v>
      </c>
      <c r="B1" s="4" t="s">
        <v>258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7.6812553740326726</v>
      </c>
      <c r="D2" s="31">
        <f t="shared" si="0"/>
        <v>17.827429062768701</v>
      </c>
      <c r="E2" s="31">
        <f t="shared" si="0"/>
        <v>10.56173688736027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7.6812553740326726</v>
      </c>
      <c r="D26" s="37">
        <f t="shared" si="14"/>
        <v>17.827429062768701</v>
      </c>
      <c r="E26" s="37">
        <f t="shared" si="14"/>
        <v>10.56173688736027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7.6812553740326726</v>
      </c>
      <c r="D33" s="29">
        <f t="shared" si="18"/>
        <v>17.827429062768701</v>
      </c>
      <c r="E33" s="29">
        <f t="shared" si="18"/>
        <v>10.56173688736027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8.2163370593293195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1.9298366294067071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7.6812553740326726</v>
      </c>
      <c r="D46" s="10">
        <v>7.6812553740326726</v>
      </c>
      <c r="E46" s="10">
        <v>10.56173688736027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178</v>
      </c>
      <c r="B1" s="4" t="s">
        <v>257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1780.2259673258809</v>
      </c>
      <c r="D2" s="31">
        <f t="shared" si="0"/>
        <v>1746.2596732588133</v>
      </c>
      <c r="E2" s="31">
        <f t="shared" si="0"/>
        <v>1705.1328460877039</v>
      </c>
      <c r="F2" s="31">
        <f t="shared" si="0"/>
        <v>1555.7610490111779</v>
      </c>
      <c r="G2" s="31">
        <f t="shared" si="0"/>
        <v>1938.9867583834907</v>
      </c>
      <c r="H2" s="31">
        <f t="shared" si="0"/>
        <v>2298.9458297506449</v>
      </c>
      <c r="I2" s="31">
        <f t="shared" si="0"/>
        <v>2245.3379191745485</v>
      </c>
      <c r="J2" s="31">
        <f t="shared" si="0"/>
        <v>2314.4384350816854</v>
      </c>
      <c r="K2" s="31">
        <f t="shared" si="0"/>
        <v>2241.9653482373174</v>
      </c>
      <c r="L2" s="31">
        <f t="shared" si="0"/>
        <v>1587.3254514187447</v>
      </c>
      <c r="M2" s="31">
        <f t="shared" si="0"/>
        <v>1430.5466036113498</v>
      </c>
      <c r="N2" s="31">
        <f t="shared" si="0"/>
        <v>1682.274204643164</v>
      </c>
      <c r="O2" s="31">
        <f t="shared" si="0"/>
        <v>1671.046173688736</v>
      </c>
      <c r="P2" s="31">
        <f t="shared" si="0"/>
        <v>1393.9084264832329</v>
      </c>
      <c r="Q2" s="31">
        <f t="shared" si="0"/>
        <v>1459.9873602751502</v>
      </c>
      <c r="R2" s="31">
        <f t="shared" si="0"/>
        <v>1066.3560619088562</v>
      </c>
      <c r="S2" s="31">
        <f t="shared" si="0"/>
        <v>1078.4144453998281</v>
      </c>
      <c r="T2" s="31">
        <f t="shared" si="0"/>
        <v>998.504815133276</v>
      </c>
      <c r="U2" s="31">
        <f t="shared" si="0"/>
        <v>941.76792777300079</v>
      </c>
      <c r="V2" s="31">
        <f t="shared" si="0"/>
        <v>1054.2309544282027</v>
      </c>
      <c r="W2" s="31">
        <f t="shared" si="0"/>
        <v>1218.6185726569217</v>
      </c>
      <c r="X2" s="31">
        <f t="shared" ref="X2" si="1">SUM(X3,X17,X22,X25,X26,X51,X52,X71,X74,X75,X76)</f>
        <v>1098.9601031814275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976.31367153912265</v>
      </c>
      <c r="D26" s="37">
        <f t="shared" si="14"/>
        <v>987.83319002579537</v>
      </c>
      <c r="E26" s="37">
        <f t="shared" si="14"/>
        <v>1111.1732588134134</v>
      </c>
      <c r="F26" s="37">
        <f t="shared" si="14"/>
        <v>1003.9768701633707</v>
      </c>
      <c r="G26" s="37">
        <f t="shared" si="14"/>
        <v>1296.7468615649182</v>
      </c>
      <c r="H26" s="37">
        <f t="shared" si="14"/>
        <v>1226.0739466895959</v>
      </c>
      <c r="I26" s="37">
        <f t="shared" si="14"/>
        <v>1519.4780739466896</v>
      </c>
      <c r="J26" s="37">
        <f t="shared" si="14"/>
        <v>1466.738521066208</v>
      </c>
      <c r="K26" s="37">
        <f t="shared" si="14"/>
        <v>1297.5113499570077</v>
      </c>
      <c r="L26" s="37">
        <f t="shared" si="14"/>
        <v>820.66595012897676</v>
      </c>
      <c r="M26" s="37">
        <f t="shared" si="14"/>
        <v>668.12184006878761</v>
      </c>
      <c r="N26" s="37">
        <f t="shared" si="14"/>
        <v>766.08761822871872</v>
      </c>
      <c r="O26" s="37">
        <f t="shared" si="14"/>
        <v>751.31272570937233</v>
      </c>
      <c r="P26" s="37">
        <f t="shared" si="14"/>
        <v>621.83190025795352</v>
      </c>
      <c r="Q26" s="37">
        <f t="shared" si="14"/>
        <v>636.64256233877882</v>
      </c>
      <c r="R26" s="37">
        <f t="shared" si="14"/>
        <v>732.67162510748062</v>
      </c>
      <c r="S26" s="37">
        <f t="shared" si="14"/>
        <v>802.89853826311264</v>
      </c>
      <c r="T26" s="37">
        <f t="shared" si="14"/>
        <v>648.44110060189166</v>
      </c>
      <c r="U26" s="37">
        <f t="shared" si="14"/>
        <v>569.49036973344801</v>
      </c>
      <c r="V26" s="37">
        <f t="shared" si="14"/>
        <v>666.92338779019769</v>
      </c>
      <c r="W26" s="37">
        <f t="shared" si="14"/>
        <v>760.90232158211518</v>
      </c>
      <c r="X26" s="37">
        <f t="shared" ref="X26" si="15">SUM(X27,X33)</f>
        <v>699.34901117798802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976.31367153912265</v>
      </c>
      <c r="D33" s="29">
        <f t="shared" si="18"/>
        <v>987.83319002579537</v>
      </c>
      <c r="E33" s="29">
        <f t="shared" si="18"/>
        <v>1111.1732588134134</v>
      </c>
      <c r="F33" s="29">
        <f t="shared" si="18"/>
        <v>1003.9768701633707</v>
      </c>
      <c r="G33" s="29">
        <f t="shared" si="18"/>
        <v>1296.7468615649182</v>
      </c>
      <c r="H33" s="29">
        <f t="shared" si="18"/>
        <v>1226.0739466895959</v>
      </c>
      <c r="I33" s="29">
        <f t="shared" si="18"/>
        <v>1519.4780739466896</v>
      </c>
      <c r="J33" s="29">
        <f t="shared" si="18"/>
        <v>1466.738521066208</v>
      </c>
      <c r="K33" s="29">
        <f t="shared" si="18"/>
        <v>1297.5113499570077</v>
      </c>
      <c r="L33" s="29">
        <f t="shared" si="18"/>
        <v>820.66595012897676</v>
      </c>
      <c r="M33" s="29">
        <f t="shared" si="18"/>
        <v>668.12184006878761</v>
      </c>
      <c r="N33" s="29">
        <f t="shared" si="18"/>
        <v>766.08761822871872</v>
      </c>
      <c r="O33" s="29">
        <f t="shared" si="18"/>
        <v>751.31272570937233</v>
      </c>
      <c r="P33" s="29">
        <f t="shared" si="18"/>
        <v>621.83190025795352</v>
      </c>
      <c r="Q33" s="29">
        <f t="shared" si="18"/>
        <v>636.64256233877882</v>
      </c>
      <c r="R33" s="29">
        <f t="shared" si="18"/>
        <v>732.67162510748062</v>
      </c>
      <c r="S33" s="29">
        <f t="shared" si="18"/>
        <v>802.89853826311264</v>
      </c>
      <c r="T33" s="29">
        <f t="shared" si="18"/>
        <v>648.44110060189166</v>
      </c>
      <c r="U33" s="29">
        <f t="shared" si="18"/>
        <v>569.49036973344801</v>
      </c>
      <c r="V33" s="29">
        <f t="shared" si="18"/>
        <v>666.92338779019769</v>
      </c>
      <c r="W33" s="29">
        <f t="shared" si="18"/>
        <v>760.90232158211518</v>
      </c>
      <c r="X33" s="29">
        <f t="shared" ref="X33" si="19">SUM(X34:X50)</f>
        <v>699.34901117798802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218.7231298366294</v>
      </c>
      <c r="H34" s="10">
        <v>339.17110920034389</v>
      </c>
      <c r="I34" s="10">
        <v>397.83224419604471</v>
      </c>
      <c r="J34" s="10">
        <v>357.56680997420472</v>
      </c>
      <c r="K34" s="10">
        <v>162.12235597592431</v>
      </c>
      <c r="L34" s="10">
        <v>162.12235597592431</v>
      </c>
      <c r="M34" s="10">
        <v>22.99604471195185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1.0461736887360269</v>
      </c>
      <c r="F41" s="10">
        <v>1.0461736887360269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471.91169389509878</v>
      </c>
      <c r="D42" s="10">
        <v>425.14565778159931</v>
      </c>
      <c r="E42" s="10">
        <v>561.19234737747206</v>
      </c>
      <c r="F42" s="10">
        <v>510.17480653482369</v>
      </c>
      <c r="G42" s="10">
        <v>432.58572656921751</v>
      </c>
      <c r="H42" s="10">
        <v>361.10636285468621</v>
      </c>
      <c r="I42" s="10">
        <v>414.64247635425619</v>
      </c>
      <c r="J42" s="10">
        <v>360.08116938950991</v>
      </c>
      <c r="K42" s="10">
        <v>348.52545141874458</v>
      </c>
      <c r="L42" s="10">
        <v>171.10558899398109</v>
      </c>
      <c r="M42" s="10">
        <v>22.04428202923474</v>
      </c>
      <c r="N42" s="10">
        <v>0</v>
      </c>
      <c r="O42" s="10">
        <v>0</v>
      </c>
      <c r="P42" s="10">
        <v>7.3480653482373164</v>
      </c>
      <c r="Q42" s="10">
        <v>0</v>
      </c>
      <c r="R42" s="10">
        <v>0</v>
      </c>
      <c r="S42" s="10">
        <v>75.580395528804814</v>
      </c>
      <c r="T42" s="10">
        <v>0.5374892519346518</v>
      </c>
      <c r="U42" s="10">
        <v>1.6963886500429921</v>
      </c>
      <c r="V42" s="10">
        <v>1.615563198624248</v>
      </c>
      <c r="W42" s="10">
        <v>0.88873602751504721</v>
      </c>
      <c r="X42" s="10">
        <v>1.0934651762682721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64.70335339638865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3.0810834049871021</v>
      </c>
      <c r="M43" s="10">
        <v>2.0540842648323299</v>
      </c>
      <c r="N43" s="10">
        <v>4.1081685296646597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0.2229578675838349</v>
      </c>
      <c r="U43" s="10">
        <v>0.74901117798796213</v>
      </c>
      <c r="V43" s="10">
        <v>0.1562338779019776</v>
      </c>
      <c r="W43" s="10">
        <v>0.31848667239896822</v>
      </c>
      <c r="X43" s="10">
        <v>8.9251934651762677E-2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0.96491831470335332</v>
      </c>
      <c r="J44" s="10">
        <v>4.8246775580395527</v>
      </c>
      <c r="K44" s="10">
        <v>22.19355116079106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9.6016337059329313</v>
      </c>
      <c r="D45" s="10">
        <v>2.8804815133276009</v>
      </c>
      <c r="E45" s="10">
        <v>5.7609630266552019</v>
      </c>
      <c r="F45" s="10">
        <v>5.7609630266552019</v>
      </c>
      <c r="G45" s="10">
        <v>4.8007738607050729</v>
      </c>
      <c r="H45" s="10">
        <v>3.1205503009458302</v>
      </c>
      <c r="I45" s="10">
        <v>4.1988822012037827</v>
      </c>
      <c r="J45" s="10">
        <v>25.193465176268269</v>
      </c>
      <c r="K45" s="10">
        <v>3.149269131556319</v>
      </c>
      <c r="L45" s="10">
        <v>6.298538263112639</v>
      </c>
      <c r="M45" s="10">
        <v>5.2487532244196036</v>
      </c>
      <c r="N45" s="10">
        <v>5.2487532244196036</v>
      </c>
      <c r="O45" s="10">
        <v>6.298538263112639</v>
      </c>
      <c r="P45" s="10">
        <v>8.3980223559759235</v>
      </c>
      <c r="Q45" s="10">
        <v>12.596990541702491</v>
      </c>
      <c r="R45" s="10">
        <v>10.497506448839211</v>
      </c>
      <c r="S45" s="10">
        <v>10.497506448839211</v>
      </c>
      <c r="T45" s="10">
        <v>13.56001719690456</v>
      </c>
      <c r="U45" s="10">
        <v>13.40292347377472</v>
      </c>
      <c r="V45" s="10">
        <v>7.2670679277730006</v>
      </c>
      <c r="W45" s="10">
        <v>4.458211521926053</v>
      </c>
      <c r="X45" s="10">
        <v>3.353912295786758</v>
      </c>
    </row>
    <row r="46" spans="1:24" ht="11.25" customHeight="1" x14ac:dyDescent="0.2">
      <c r="A46" s="41" t="s">
        <v>79</v>
      </c>
      <c r="B46" s="9" t="s">
        <v>80</v>
      </c>
      <c r="C46" s="10">
        <v>47.047893379191748</v>
      </c>
      <c r="D46" s="10">
        <v>38.406448839208927</v>
      </c>
      <c r="E46" s="10">
        <v>42.247033533963886</v>
      </c>
      <c r="F46" s="10">
        <v>34.565778159931213</v>
      </c>
      <c r="G46" s="10">
        <v>25.92433361994841</v>
      </c>
      <c r="H46" s="10">
        <v>31.0189165950129</v>
      </c>
      <c r="I46" s="10">
        <v>27.712811693895102</v>
      </c>
      <c r="J46" s="10">
        <v>26.873000859845231</v>
      </c>
      <c r="K46" s="10">
        <v>20.154772141014622</v>
      </c>
      <c r="L46" s="10">
        <v>13.436543422184011</v>
      </c>
      <c r="M46" s="10">
        <v>29.39234737747206</v>
      </c>
      <c r="N46" s="10">
        <v>35.270851246775578</v>
      </c>
      <c r="O46" s="10">
        <v>31.071969045571802</v>
      </c>
      <c r="P46" s="10">
        <v>31.911693895098882</v>
      </c>
      <c r="Q46" s="10">
        <v>32.751504729148749</v>
      </c>
      <c r="R46" s="10">
        <v>33.59131556319862</v>
      </c>
      <c r="S46" s="10">
        <v>18.47523645743766</v>
      </c>
      <c r="T46" s="10">
        <v>17.65898538263113</v>
      </c>
      <c r="U46" s="10">
        <v>22.81625107480653</v>
      </c>
      <c r="V46" s="10">
        <v>29.583576956147891</v>
      </c>
      <c r="W46" s="10">
        <v>29.615821152192609</v>
      </c>
      <c r="X46" s="10">
        <v>12.472484952708511</v>
      </c>
    </row>
    <row r="47" spans="1:24" ht="11.25" customHeight="1" x14ac:dyDescent="0.2">
      <c r="A47" s="41" t="s">
        <v>81</v>
      </c>
      <c r="B47" s="9" t="s">
        <v>82</v>
      </c>
      <c r="C47" s="10">
        <v>294.76930352536539</v>
      </c>
      <c r="D47" s="10">
        <v>256.36285468615648</v>
      </c>
      <c r="E47" s="10">
        <v>320.6936371453138</v>
      </c>
      <c r="F47" s="10">
        <v>279.4067067927773</v>
      </c>
      <c r="G47" s="10">
        <v>384.06423043852112</v>
      </c>
      <c r="H47" s="10">
        <v>176.35425623387789</v>
      </c>
      <c r="I47" s="10">
        <v>330.03439380911442</v>
      </c>
      <c r="J47" s="10">
        <v>366.98478073946688</v>
      </c>
      <c r="K47" s="10">
        <v>398.05674978503862</v>
      </c>
      <c r="L47" s="10">
        <v>279.64746345657778</v>
      </c>
      <c r="M47" s="10">
        <v>366.14505588993978</v>
      </c>
      <c r="N47" s="10">
        <v>489.59303525365431</v>
      </c>
      <c r="O47" s="10">
        <v>483.71453138435078</v>
      </c>
      <c r="P47" s="10">
        <v>366.14505588993978</v>
      </c>
      <c r="Q47" s="10">
        <v>378.74178847807389</v>
      </c>
      <c r="R47" s="10">
        <v>502.18976784178841</v>
      </c>
      <c r="S47" s="10">
        <v>504.70911435941531</v>
      </c>
      <c r="T47" s="10">
        <v>396.97678417884782</v>
      </c>
      <c r="U47" s="10">
        <v>393.25907136715392</v>
      </c>
      <c r="V47" s="10">
        <v>526.22132416165084</v>
      </c>
      <c r="W47" s="10">
        <v>621.13525365434214</v>
      </c>
      <c r="X47" s="10">
        <v>523.98865004299228</v>
      </c>
    </row>
    <row r="48" spans="1:24" ht="11.25" customHeight="1" x14ac:dyDescent="0.2">
      <c r="A48" s="41" t="s">
        <v>83</v>
      </c>
      <c r="B48" s="9" t="s">
        <v>84</v>
      </c>
      <c r="C48" s="10">
        <v>140.5011177987962</v>
      </c>
      <c r="D48" s="10">
        <v>187.8522785898538</v>
      </c>
      <c r="E48" s="10">
        <v>175.4323301805675</v>
      </c>
      <c r="F48" s="10">
        <v>165.34110060189161</v>
      </c>
      <c r="G48" s="10">
        <v>222.007222699914</v>
      </c>
      <c r="H48" s="10">
        <v>309.78159931212377</v>
      </c>
      <c r="I48" s="10">
        <v>334.36741186586409</v>
      </c>
      <c r="J48" s="10">
        <v>323.71358555460017</v>
      </c>
      <c r="K48" s="10">
        <v>341.80292347377468</v>
      </c>
      <c r="L48" s="10">
        <v>181.9617368873603</v>
      </c>
      <c r="M48" s="10">
        <v>217.98177128116939</v>
      </c>
      <c r="N48" s="10">
        <v>231.11367153912289</v>
      </c>
      <c r="O48" s="10">
        <v>229.47454858125539</v>
      </c>
      <c r="P48" s="10">
        <v>199.15116079105761</v>
      </c>
      <c r="Q48" s="10">
        <v>206.52708512467751</v>
      </c>
      <c r="R48" s="10">
        <v>181.12098022355971</v>
      </c>
      <c r="S48" s="10">
        <v>186.85786758383489</v>
      </c>
      <c r="T48" s="10">
        <v>218.681943250215</v>
      </c>
      <c r="U48" s="10">
        <v>136.42416165090279</v>
      </c>
      <c r="V48" s="10">
        <v>101.2005159071367</v>
      </c>
      <c r="W48" s="10">
        <v>103.6551160791058</v>
      </c>
      <c r="X48" s="10">
        <v>154.42613929492691</v>
      </c>
    </row>
    <row r="49" spans="1:24" ht="11.25" customHeight="1" x14ac:dyDescent="0.2">
      <c r="A49" s="41" t="s">
        <v>85</v>
      </c>
      <c r="B49" s="9" t="s">
        <v>86</v>
      </c>
      <c r="C49" s="10">
        <v>7.6812553740326726</v>
      </c>
      <c r="D49" s="10">
        <v>5.7609630266552019</v>
      </c>
      <c r="E49" s="10">
        <v>4.8007738607050729</v>
      </c>
      <c r="F49" s="10">
        <v>3.8406706792777299</v>
      </c>
      <c r="G49" s="10">
        <v>5.7609630266552019</v>
      </c>
      <c r="H49" s="10">
        <v>4.4701633705932933</v>
      </c>
      <c r="I49" s="10">
        <v>4.4701633705932933</v>
      </c>
      <c r="J49" s="10">
        <v>1.5010318142734309</v>
      </c>
      <c r="K49" s="10">
        <v>1.5062768701633711</v>
      </c>
      <c r="L49" s="10">
        <v>3.0126397248495271</v>
      </c>
      <c r="M49" s="10">
        <v>2.259501289767841</v>
      </c>
      <c r="N49" s="10">
        <v>0.75313843508168532</v>
      </c>
      <c r="O49" s="10">
        <v>0.75313843508168532</v>
      </c>
      <c r="P49" s="10">
        <v>6.7784178847807386</v>
      </c>
      <c r="Q49" s="10">
        <v>6.0251934651762671</v>
      </c>
      <c r="R49" s="10">
        <v>5.2720550300945828</v>
      </c>
      <c r="S49" s="10">
        <v>6.7784178847807386</v>
      </c>
      <c r="T49" s="10">
        <v>0.8029234737747204</v>
      </c>
      <c r="U49" s="10">
        <v>1.14256233877902</v>
      </c>
      <c r="V49" s="10">
        <v>0.87910576096302662</v>
      </c>
      <c r="W49" s="10">
        <v>0.83069647463456564</v>
      </c>
      <c r="X49" s="10">
        <v>3.925107480653482</v>
      </c>
    </row>
    <row r="50" spans="1:24" ht="11.25" customHeight="1" x14ac:dyDescent="0.2">
      <c r="A50" s="41" t="s">
        <v>87</v>
      </c>
      <c r="B50" s="9" t="s">
        <v>88</v>
      </c>
      <c r="C50" s="10">
        <v>4.8007738607050729</v>
      </c>
      <c r="D50" s="10">
        <v>6.7211521926053308</v>
      </c>
      <c r="E50" s="10">
        <v>0</v>
      </c>
      <c r="F50" s="10">
        <v>3.8406706792777299</v>
      </c>
      <c r="G50" s="10">
        <v>2.8804815133276009</v>
      </c>
      <c r="H50" s="10">
        <v>1.050988822012038</v>
      </c>
      <c r="I50" s="10">
        <v>5.2547721410146169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2.099484092863285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803.91229578675836</v>
      </c>
      <c r="D51" s="37">
        <v>758.42648323301796</v>
      </c>
      <c r="E51" s="37">
        <v>593.95958727429058</v>
      </c>
      <c r="F51" s="37">
        <v>551.78417884780731</v>
      </c>
      <c r="G51" s="37">
        <v>642.23989681857256</v>
      </c>
      <c r="H51" s="37">
        <v>1072.8718830610489</v>
      </c>
      <c r="I51" s="37">
        <v>725.85984522785895</v>
      </c>
      <c r="J51" s="37">
        <v>847.69991401547713</v>
      </c>
      <c r="K51" s="37">
        <v>944.45399828030952</v>
      </c>
      <c r="L51" s="37">
        <v>766.65950128976783</v>
      </c>
      <c r="M51" s="37">
        <v>762.42476354256223</v>
      </c>
      <c r="N51" s="37">
        <v>916.18658641444529</v>
      </c>
      <c r="O51" s="37">
        <v>919.73344797936363</v>
      </c>
      <c r="P51" s="37">
        <v>772.07652622527939</v>
      </c>
      <c r="Q51" s="37">
        <v>823.34479793637138</v>
      </c>
      <c r="R51" s="37">
        <v>333.68443680137568</v>
      </c>
      <c r="S51" s="37">
        <v>275.51590713671538</v>
      </c>
      <c r="T51" s="37">
        <v>350.06371453138428</v>
      </c>
      <c r="U51" s="37">
        <v>372.27755803955279</v>
      </c>
      <c r="V51" s="37">
        <v>387.30756663800508</v>
      </c>
      <c r="W51" s="37">
        <v>457.71625107480651</v>
      </c>
      <c r="X51" s="37">
        <v>399.61109200343941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413</v>
      </c>
      <c r="B1" s="4" t="s">
        <v>414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1275.8239896818573</v>
      </c>
      <c r="D2" s="31">
        <f t="shared" si="0"/>
        <v>1248.2754944110059</v>
      </c>
      <c r="E2" s="31">
        <f t="shared" si="0"/>
        <v>1156.1981083404987</v>
      </c>
      <c r="F2" s="31">
        <f t="shared" si="0"/>
        <v>1063.005159071367</v>
      </c>
      <c r="G2" s="31">
        <f t="shared" si="0"/>
        <v>1293.5487532244194</v>
      </c>
      <c r="H2" s="31">
        <f t="shared" si="0"/>
        <v>1774.1799884667935</v>
      </c>
      <c r="I2" s="31">
        <f t="shared" si="0"/>
        <v>1543.498366294067</v>
      </c>
      <c r="J2" s="31">
        <f t="shared" si="0"/>
        <v>1595.3660361134996</v>
      </c>
      <c r="K2" s="31">
        <f t="shared" si="0"/>
        <v>1480.4446259673259</v>
      </c>
      <c r="L2" s="31">
        <f t="shared" si="0"/>
        <v>1105.1362781459043</v>
      </c>
      <c r="M2" s="31">
        <f t="shared" si="0"/>
        <v>814.18334835322548</v>
      </c>
      <c r="N2" s="31">
        <f t="shared" si="0"/>
        <v>921.43533963886489</v>
      </c>
      <c r="O2" s="31">
        <f t="shared" si="0"/>
        <v>927.71158997475345</v>
      </c>
      <c r="P2" s="31">
        <f t="shared" si="0"/>
        <v>789.502213608175</v>
      </c>
      <c r="Q2" s="31">
        <f t="shared" si="0"/>
        <v>853.9921873597259</v>
      </c>
      <c r="R2" s="31">
        <f t="shared" si="0"/>
        <v>354.85634256547178</v>
      </c>
      <c r="S2" s="31">
        <f t="shared" si="0"/>
        <v>382.92241818206196</v>
      </c>
      <c r="T2" s="31">
        <f t="shared" si="0"/>
        <v>387.89802503455576</v>
      </c>
      <c r="U2" s="31">
        <f t="shared" si="0"/>
        <v>391.75337420226441</v>
      </c>
      <c r="V2" s="31">
        <f t="shared" si="0"/>
        <v>397.27780091482595</v>
      </c>
      <c r="W2" s="31">
        <f t="shared" si="0"/>
        <v>464.87503180898074</v>
      </c>
      <c r="X2" s="31">
        <f t="shared" ref="X2" si="1">SUM(X3,X17,X22,X25,X26,X51,X52,X71,X74,X75,X76)</f>
        <v>406.6784367908017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471.91169389509878</v>
      </c>
      <c r="D26" s="37">
        <f t="shared" si="14"/>
        <v>489.84901117798796</v>
      </c>
      <c r="E26" s="37">
        <f t="shared" si="14"/>
        <v>562.23852106620814</v>
      </c>
      <c r="F26" s="37">
        <f t="shared" si="14"/>
        <v>511.22098022355971</v>
      </c>
      <c r="G26" s="37">
        <f t="shared" si="14"/>
        <v>651.30885640584688</v>
      </c>
      <c r="H26" s="37">
        <f t="shared" si="14"/>
        <v>701.30810540574441</v>
      </c>
      <c r="I26" s="37">
        <f t="shared" si="14"/>
        <v>817.638521066208</v>
      </c>
      <c r="J26" s="37">
        <f t="shared" si="14"/>
        <v>747.66612209802247</v>
      </c>
      <c r="K26" s="37">
        <f t="shared" si="14"/>
        <v>535.99062768701629</v>
      </c>
      <c r="L26" s="37">
        <f t="shared" si="14"/>
        <v>338.47677685613633</v>
      </c>
      <c r="M26" s="37">
        <f t="shared" si="14"/>
        <v>51.758584810663301</v>
      </c>
      <c r="N26" s="37">
        <f t="shared" si="14"/>
        <v>5.2487532244196036</v>
      </c>
      <c r="O26" s="37">
        <f t="shared" si="14"/>
        <v>7.9781419953897892</v>
      </c>
      <c r="P26" s="37">
        <f t="shared" si="14"/>
        <v>17.425687382895607</v>
      </c>
      <c r="Q26" s="37">
        <f t="shared" si="14"/>
        <v>30.647389423354497</v>
      </c>
      <c r="R26" s="37">
        <f t="shared" si="14"/>
        <v>21.171905764096088</v>
      </c>
      <c r="S26" s="37">
        <f t="shared" si="14"/>
        <v>107.40651104534659</v>
      </c>
      <c r="T26" s="37">
        <f t="shared" si="14"/>
        <v>37.834310503171473</v>
      </c>
      <c r="U26" s="37">
        <f t="shared" si="14"/>
        <v>19.475816162711606</v>
      </c>
      <c r="V26" s="37">
        <f t="shared" si="14"/>
        <v>9.9702342768208432</v>
      </c>
      <c r="W26" s="37">
        <f t="shared" si="14"/>
        <v>7.1587807341742149</v>
      </c>
      <c r="X26" s="37">
        <f t="shared" ref="X26" si="15">SUM(X27,X33)</f>
        <v>7.0673447873623108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471.91169389509878</v>
      </c>
      <c r="D33" s="29">
        <f t="shared" si="18"/>
        <v>489.84901117798796</v>
      </c>
      <c r="E33" s="29">
        <f t="shared" si="18"/>
        <v>562.23852106620814</v>
      </c>
      <c r="F33" s="29">
        <f t="shared" si="18"/>
        <v>511.22098022355971</v>
      </c>
      <c r="G33" s="29">
        <f t="shared" si="18"/>
        <v>651.30885640584688</v>
      </c>
      <c r="H33" s="29">
        <f t="shared" si="18"/>
        <v>701.30810540574441</v>
      </c>
      <c r="I33" s="29">
        <f t="shared" si="18"/>
        <v>817.638521066208</v>
      </c>
      <c r="J33" s="29">
        <f t="shared" si="18"/>
        <v>747.66612209802247</v>
      </c>
      <c r="K33" s="29">
        <f t="shared" si="18"/>
        <v>535.99062768701629</v>
      </c>
      <c r="L33" s="29">
        <f t="shared" si="18"/>
        <v>338.47677685613633</v>
      </c>
      <c r="M33" s="29">
        <f t="shared" si="18"/>
        <v>51.758584810663301</v>
      </c>
      <c r="N33" s="29">
        <f t="shared" si="18"/>
        <v>5.2487532244196036</v>
      </c>
      <c r="O33" s="29">
        <f t="shared" si="18"/>
        <v>7.9781419953897892</v>
      </c>
      <c r="P33" s="29">
        <f t="shared" si="18"/>
        <v>17.425687382895607</v>
      </c>
      <c r="Q33" s="29">
        <f t="shared" si="18"/>
        <v>30.647389423354497</v>
      </c>
      <c r="R33" s="29">
        <f t="shared" si="18"/>
        <v>21.171905764096088</v>
      </c>
      <c r="S33" s="29">
        <f t="shared" si="18"/>
        <v>107.40651104534659</v>
      </c>
      <c r="T33" s="29">
        <f t="shared" si="18"/>
        <v>37.834310503171473</v>
      </c>
      <c r="U33" s="29">
        <f t="shared" si="18"/>
        <v>19.475816162711606</v>
      </c>
      <c r="V33" s="29">
        <f t="shared" si="18"/>
        <v>9.9702342768208432</v>
      </c>
      <c r="W33" s="29">
        <f t="shared" si="18"/>
        <v>7.1587807341742149</v>
      </c>
      <c r="X33" s="29">
        <f t="shared" ref="X33" si="19">SUM(X34:X50)</f>
        <v>7.0673447873623108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218.7231298366294</v>
      </c>
      <c r="H34" s="10">
        <v>339.17110920034389</v>
      </c>
      <c r="I34" s="10">
        <v>397.83224419604471</v>
      </c>
      <c r="J34" s="10">
        <v>357.56680997420472</v>
      </c>
      <c r="K34" s="10">
        <v>162.12235597592431</v>
      </c>
      <c r="L34" s="10">
        <v>162.12235597592431</v>
      </c>
      <c r="M34" s="10">
        <v>22.99604471195185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1.0461736887360269</v>
      </c>
      <c r="F41" s="10">
        <v>1.0461736887360269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471.91169389509878</v>
      </c>
      <c r="D42" s="10">
        <v>425.14565778159931</v>
      </c>
      <c r="E42" s="10">
        <v>561.19234737747206</v>
      </c>
      <c r="F42" s="10">
        <v>510.17480653482369</v>
      </c>
      <c r="G42" s="10">
        <v>432.58572656921751</v>
      </c>
      <c r="H42" s="10">
        <v>360.05666267197392</v>
      </c>
      <c r="I42" s="10">
        <v>414.64247635425619</v>
      </c>
      <c r="J42" s="10">
        <v>360.08116938950991</v>
      </c>
      <c r="K42" s="10">
        <v>348.52545141874458</v>
      </c>
      <c r="L42" s="10">
        <v>171.10558899398109</v>
      </c>
      <c r="M42" s="10">
        <v>22.04428202923474</v>
      </c>
      <c r="N42" s="10">
        <v>0</v>
      </c>
      <c r="O42" s="10">
        <v>0</v>
      </c>
      <c r="P42" s="10">
        <v>7.3480653482373164</v>
      </c>
      <c r="Q42" s="10">
        <v>0</v>
      </c>
      <c r="R42" s="10">
        <v>0</v>
      </c>
      <c r="S42" s="10">
        <v>75.580395528804814</v>
      </c>
      <c r="T42" s="10">
        <v>5.1998960187166314E-3</v>
      </c>
      <c r="U42" s="10">
        <v>1.0916926958570705</v>
      </c>
      <c r="V42" s="10">
        <v>1.0496760891284189</v>
      </c>
      <c r="W42" s="10">
        <v>0.57743637539152337</v>
      </c>
      <c r="X42" s="10">
        <v>0.71045456519485362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64.70335339638865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5.2690043146493719E-2</v>
      </c>
      <c r="U43" s="10">
        <v>8.9201331210315385E-2</v>
      </c>
      <c r="V43" s="10">
        <v>2.0004337759536184E-3</v>
      </c>
      <c r="W43" s="10">
        <v>4.0779343456974161E-3</v>
      </c>
      <c r="X43" s="10">
        <v>1.1427904564886386E-3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0.96491831470335332</v>
      </c>
      <c r="J44" s="10">
        <v>4.8246775580395527</v>
      </c>
      <c r="K44" s="10">
        <v>22.19355116079106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2.0803335334265696</v>
      </c>
      <c r="I45" s="10">
        <v>4.1988822012037827</v>
      </c>
      <c r="J45" s="10">
        <v>25.193465176268269</v>
      </c>
      <c r="K45" s="10">
        <v>3.149269131556319</v>
      </c>
      <c r="L45" s="10">
        <v>5.2488318862309473</v>
      </c>
      <c r="M45" s="10">
        <v>4.1989625798921493</v>
      </c>
      <c r="N45" s="10">
        <v>5.2487532244196036</v>
      </c>
      <c r="O45" s="10">
        <v>6.298538263112639</v>
      </c>
      <c r="P45" s="10">
        <v>8.3980223559759235</v>
      </c>
      <c r="Q45" s="10">
        <v>12.596990541702491</v>
      </c>
      <c r="R45" s="10">
        <v>10.497506448839211</v>
      </c>
      <c r="S45" s="10">
        <v>10.497506448839211</v>
      </c>
      <c r="T45" s="10">
        <v>13.288116852078723</v>
      </c>
      <c r="U45" s="10">
        <v>12.391021701537918</v>
      </c>
      <c r="V45" s="10">
        <v>6.1880578418961498</v>
      </c>
      <c r="W45" s="10">
        <v>3.7962588272572471</v>
      </c>
      <c r="X45" s="10">
        <v>2.8559253180581337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2.519295489584565</v>
      </c>
      <c r="N46" s="10">
        <v>0</v>
      </c>
      <c r="O46" s="10">
        <v>1.6796037322771507</v>
      </c>
      <c r="P46" s="10">
        <v>1.6795996786823668</v>
      </c>
      <c r="Q46" s="10">
        <v>0.839800121262816</v>
      </c>
      <c r="R46" s="10">
        <v>0.83980038908807342</v>
      </c>
      <c r="S46" s="10">
        <v>0.83980165719213573</v>
      </c>
      <c r="T46" s="10">
        <v>0.31159974207077751</v>
      </c>
      <c r="U46" s="10">
        <v>0.63070141184248385</v>
      </c>
      <c r="V46" s="10">
        <v>0.63649950420463131</v>
      </c>
      <c r="W46" s="10">
        <v>0.63719324772409691</v>
      </c>
      <c r="X46" s="10">
        <v>0.26834924324284287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17.210598760389193</v>
      </c>
      <c r="R48" s="10">
        <v>9.8345989261688054</v>
      </c>
      <c r="S48" s="10">
        <v>20.488807410510432</v>
      </c>
      <c r="T48" s="10">
        <v>24.168204779910205</v>
      </c>
      <c r="U48" s="10">
        <v>5.2639985202797765</v>
      </c>
      <c r="V48" s="10">
        <v>2.0817003272107004</v>
      </c>
      <c r="W48" s="10">
        <v>2.1321915913644154</v>
      </c>
      <c r="X48" s="10">
        <v>3.17655440605777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8.4991899465568163E-3</v>
      </c>
      <c r="U49" s="10">
        <v>9.2005019840411227E-3</v>
      </c>
      <c r="V49" s="10">
        <v>1.2300080604988314E-2</v>
      </c>
      <c r="W49" s="10">
        <v>1.1622758091235533E-2</v>
      </c>
      <c r="X49" s="10">
        <v>5.4918464352221398E-2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803.91229578675836</v>
      </c>
      <c r="D51" s="37">
        <v>758.42648323301796</v>
      </c>
      <c r="E51" s="37">
        <v>593.95958727429058</v>
      </c>
      <c r="F51" s="37">
        <v>551.78417884780731</v>
      </c>
      <c r="G51" s="37">
        <v>642.23989681857256</v>
      </c>
      <c r="H51" s="37">
        <v>1072.8718830610489</v>
      </c>
      <c r="I51" s="37">
        <v>725.85984522785895</v>
      </c>
      <c r="J51" s="37">
        <v>847.69991401547713</v>
      </c>
      <c r="K51" s="37">
        <v>944.45399828030952</v>
      </c>
      <c r="L51" s="37">
        <v>766.65950128976783</v>
      </c>
      <c r="M51" s="37">
        <v>762.42476354256223</v>
      </c>
      <c r="N51" s="37">
        <v>916.18658641444529</v>
      </c>
      <c r="O51" s="37">
        <v>919.73344797936363</v>
      </c>
      <c r="P51" s="37">
        <v>772.07652622527939</v>
      </c>
      <c r="Q51" s="37">
        <v>823.34479793637138</v>
      </c>
      <c r="R51" s="37">
        <v>333.68443680137568</v>
      </c>
      <c r="S51" s="37">
        <v>275.51590713671538</v>
      </c>
      <c r="T51" s="37">
        <v>350.06371453138428</v>
      </c>
      <c r="U51" s="37">
        <v>372.27755803955279</v>
      </c>
      <c r="V51" s="37">
        <v>387.30756663800508</v>
      </c>
      <c r="W51" s="37">
        <v>457.71625107480651</v>
      </c>
      <c r="X51" s="37">
        <v>399.61109200343941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179</v>
      </c>
      <c r="B1" s="4" t="s">
        <v>256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76.812811693895085</v>
      </c>
      <c r="D2" s="31">
        <f t="shared" si="0"/>
        <v>64.817970765262245</v>
      </c>
      <c r="E2" s="31">
        <f t="shared" si="0"/>
        <v>49.928374892519336</v>
      </c>
      <c r="F2" s="31">
        <f t="shared" si="0"/>
        <v>54.729148753224408</v>
      </c>
      <c r="G2" s="31">
        <f t="shared" si="0"/>
        <v>22.083662940670681</v>
      </c>
      <c r="H2" s="31">
        <f t="shared" si="0"/>
        <v>27.669819432502145</v>
      </c>
      <c r="I2" s="31">
        <f t="shared" si="0"/>
        <v>25.193465176268269</v>
      </c>
      <c r="J2" s="31">
        <f t="shared" si="0"/>
        <v>28.650472914875323</v>
      </c>
      <c r="K2" s="31">
        <f t="shared" si="0"/>
        <v>54.697850386930355</v>
      </c>
      <c r="L2" s="31">
        <f t="shared" si="0"/>
        <v>50.307652622527932</v>
      </c>
      <c r="M2" s="31">
        <f t="shared" si="0"/>
        <v>37.5220120378332</v>
      </c>
      <c r="N2" s="31">
        <f t="shared" si="0"/>
        <v>26.873000859845231</v>
      </c>
      <c r="O2" s="31">
        <f t="shared" si="0"/>
        <v>43.668701633705929</v>
      </c>
      <c r="P2" s="31">
        <f t="shared" si="0"/>
        <v>16.795614789337922</v>
      </c>
      <c r="Q2" s="31">
        <f t="shared" si="0"/>
        <v>29.39234737747206</v>
      </c>
      <c r="R2" s="31">
        <f t="shared" si="0"/>
        <v>31.911693895098882</v>
      </c>
      <c r="S2" s="31">
        <f t="shared" si="0"/>
        <v>52.90627687016336</v>
      </c>
      <c r="T2" s="31">
        <f t="shared" si="0"/>
        <v>64.530438521066202</v>
      </c>
      <c r="U2" s="31">
        <f t="shared" si="0"/>
        <v>63.123129836629396</v>
      </c>
      <c r="V2" s="31">
        <f t="shared" si="0"/>
        <v>77.488392089423897</v>
      </c>
      <c r="W2" s="31">
        <f t="shared" si="0"/>
        <v>70.234135855546</v>
      </c>
      <c r="X2" s="31">
        <f t="shared" ref="X2" si="1">SUM(X3,X17,X22,X25,X26,X51,X52,X71,X74,X75,X76)</f>
        <v>97.969561478933784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76.812811693895085</v>
      </c>
      <c r="D26" s="37">
        <f t="shared" si="14"/>
        <v>64.817970765262245</v>
      </c>
      <c r="E26" s="37">
        <f t="shared" si="14"/>
        <v>49.928374892519336</v>
      </c>
      <c r="F26" s="37">
        <f t="shared" si="14"/>
        <v>54.729148753224408</v>
      </c>
      <c r="G26" s="37">
        <f t="shared" si="14"/>
        <v>22.083662940670681</v>
      </c>
      <c r="H26" s="37">
        <f t="shared" si="14"/>
        <v>27.669819432502145</v>
      </c>
      <c r="I26" s="37">
        <f t="shared" si="14"/>
        <v>25.193465176268269</v>
      </c>
      <c r="J26" s="37">
        <f t="shared" si="14"/>
        <v>28.650472914875323</v>
      </c>
      <c r="K26" s="37">
        <f t="shared" si="14"/>
        <v>54.697850386930355</v>
      </c>
      <c r="L26" s="37">
        <f t="shared" si="14"/>
        <v>50.307652622527932</v>
      </c>
      <c r="M26" s="37">
        <f t="shared" si="14"/>
        <v>37.5220120378332</v>
      </c>
      <c r="N26" s="37">
        <f t="shared" si="14"/>
        <v>26.873000859845231</v>
      </c>
      <c r="O26" s="37">
        <f t="shared" si="14"/>
        <v>43.668701633705929</v>
      </c>
      <c r="P26" s="37">
        <f t="shared" si="14"/>
        <v>16.795614789337922</v>
      </c>
      <c r="Q26" s="37">
        <f t="shared" si="14"/>
        <v>29.39234737747206</v>
      </c>
      <c r="R26" s="37">
        <f t="shared" si="14"/>
        <v>31.911693895098882</v>
      </c>
      <c r="S26" s="37">
        <f t="shared" si="14"/>
        <v>52.90627687016336</v>
      </c>
      <c r="T26" s="37">
        <f t="shared" si="14"/>
        <v>64.530438521066202</v>
      </c>
      <c r="U26" s="37">
        <f t="shared" si="14"/>
        <v>63.123129836629396</v>
      </c>
      <c r="V26" s="37">
        <f t="shared" si="14"/>
        <v>77.488392089423897</v>
      </c>
      <c r="W26" s="37">
        <f t="shared" si="14"/>
        <v>70.234135855546</v>
      </c>
      <c r="X26" s="37">
        <f t="shared" ref="X26" si="15">SUM(X27,X33)</f>
        <v>97.969561478933784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76.812811693895085</v>
      </c>
      <c r="D33" s="29">
        <f t="shared" si="18"/>
        <v>64.817970765262245</v>
      </c>
      <c r="E33" s="29">
        <f t="shared" si="18"/>
        <v>49.928374892519336</v>
      </c>
      <c r="F33" s="29">
        <f t="shared" si="18"/>
        <v>54.729148753224408</v>
      </c>
      <c r="G33" s="29">
        <f t="shared" si="18"/>
        <v>22.083662940670681</v>
      </c>
      <c r="H33" s="29">
        <f t="shared" si="18"/>
        <v>27.669819432502145</v>
      </c>
      <c r="I33" s="29">
        <f t="shared" si="18"/>
        <v>25.193465176268269</v>
      </c>
      <c r="J33" s="29">
        <f t="shared" si="18"/>
        <v>28.650472914875323</v>
      </c>
      <c r="K33" s="29">
        <f t="shared" si="18"/>
        <v>54.697850386930355</v>
      </c>
      <c r="L33" s="29">
        <f t="shared" si="18"/>
        <v>50.307652622527932</v>
      </c>
      <c r="M33" s="29">
        <f t="shared" si="18"/>
        <v>37.5220120378332</v>
      </c>
      <c r="N33" s="29">
        <f t="shared" si="18"/>
        <v>26.873000859845231</v>
      </c>
      <c r="O33" s="29">
        <f t="shared" si="18"/>
        <v>43.668701633705929</v>
      </c>
      <c r="P33" s="29">
        <f t="shared" si="18"/>
        <v>16.795614789337922</v>
      </c>
      <c r="Q33" s="29">
        <f t="shared" si="18"/>
        <v>29.39234737747206</v>
      </c>
      <c r="R33" s="29">
        <f t="shared" si="18"/>
        <v>31.911693895098882</v>
      </c>
      <c r="S33" s="29">
        <f t="shared" si="18"/>
        <v>52.90627687016336</v>
      </c>
      <c r="T33" s="29">
        <f t="shared" si="18"/>
        <v>64.530438521066202</v>
      </c>
      <c r="U33" s="29">
        <f t="shared" si="18"/>
        <v>63.123129836629396</v>
      </c>
      <c r="V33" s="29">
        <f t="shared" si="18"/>
        <v>77.488392089423897</v>
      </c>
      <c r="W33" s="29">
        <f t="shared" si="18"/>
        <v>70.234135855546</v>
      </c>
      <c r="X33" s="29">
        <f t="shared" ref="X33" si="19">SUM(X34:X50)</f>
        <v>97.969561478933784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8.4350816852966456E-2</v>
      </c>
      <c r="U41" s="10">
        <v>7.9191745485812551E-2</v>
      </c>
      <c r="V41" s="10">
        <v>7.9191745485812551E-2</v>
      </c>
      <c r="W41" s="10">
        <v>8.4436801375752352E-2</v>
      </c>
      <c r="X41" s="10">
        <v>9.2691315563198623E-2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36.97334479793637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1.026999140154772</v>
      </c>
      <c r="K43" s="10">
        <v>19.51367153912296</v>
      </c>
      <c r="L43" s="10">
        <v>22.594840928632841</v>
      </c>
      <c r="M43" s="10">
        <v>8.2163370593293195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0.98615649183147025</v>
      </c>
      <c r="U43" s="10">
        <v>6.0791057609630259E-2</v>
      </c>
      <c r="V43" s="10">
        <v>0.14806534823731729</v>
      </c>
      <c r="W43" s="10">
        <v>8.9251934651762677E-2</v>
      </c>
      <c r="X43" s="10">
        <v>5.9845227858985377E-2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76.812811693895085</v>
      </c>
      <c r="D46" s="10">
        <v>27.844625967325879</v>
      </c>
      <c r="E46" s="10">
        <v>49.928374892519336</v>
      </c>
      <c r="F46" s="10">
        <v>54.729148753224408</v>
      </c>
      <c r="G46" s="10">
        <v>22.083662940670681</v>
      </c>
      <c r="H46" s="10">
        <v>25.150472914875319</v>
      </c>
      <c r="I46" s="10">
        <v>25.193465176268269</v>
      </c>
      <c r="J46" s="10">
        <v>24.353654342218402</v>
      </c>
      <c r="K46" s="10">
        <v>30.232158211521931</v>
      </c>
      <c r="L46" s="10">
        <v>11.75692175408426</v>
      </c>
      <c r="M46" s="10">
        <v>26.873000859845231</v>
      </c>
      <c r="N46" s="10">
        <v>26.873000859845231</v>
      </c>
      <c r="O46" s="10">
        <v>43.668701633705929</v>
      </c>
      <c r="P46" s="10">
        <v>16.795614789337922</v>
      </c>
      <c r="Q46" s="10">
        <v>29.39234737747206</v>
      </c>
      <c r="R46" s="10">
        <v>31.911693895098882</v>
      </c>
      <c r="S46" s="10">
        <v>52.90627687016336</v>
      </c>
      <c r="T46" s="10">
        <v>56.703009458297501</v>
      </c>
      <c r="U46" s="10">
        <v>58.123473774720537</v>
      </c>
      <c r="V46" s="10">
        <v>69.844110060189166</v>
      </c>
      <c r="W46" s="10">
        <v>63.713585554600172</v>
      </c>
      <c r="X46" s="10">
        <v>94.686328460877036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2.5193465176268268</v>
      </c>
      <c r="I47" s="10">
        <v>0</v>
      </c>
      <c r="J47" s="10">
        <v>2.5193465176268268</v>
      </c>
      <c r="K47" s="10">
        <v>4.1988822012037827</v>
      </c>
      <c r="L47" s="10">
        <v>15.955889939810829</v>
      </c>
      <c r="M47" s="10">
        <v>1.6795356835769559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0.75047291487532242</v>
      </c>
      <c r="K49" s="10">
        <v>0.75313843508168532</v>
      </c>
      <c r="L49" s="10">
        <v>0</v>
      </c>
      <c r="M49" s="10">
        <v>0.75313843508168532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6.7569217540842654</v>
      </c>
      <c r="U49" s="10">
        <v>4.8596732588134133</v>
      </c>
      <c r="V49" s="10">
        <v>7.4170249355116082</v>
      </c>
      <c r="W49" s="10">
        <v>6.3468615649183144</v>
      </c>
      <c r="X49" s="10">
        <v>3.1306964746345649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180</v>
      </c>
      <c r="B1" s="4" t="s">
        <v>255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26.884436801375756</v>
      </c>
      <c r="D2" s="31">
        <f t="shared" si="0"/>
        <v>9.6015477214101459</v>
      </c>
      <c r="E2" s="31">
        <f t="shared" si="0"/>
        <v>9.6015477214101441</v>
      </c>
      <c r="F2" s="31">
        <f t="shared" si="0"/>
        <v>12.482115219260532</v>
      </c>
      <c r="G2" s="31">
        <f t="shared" si="0"/>
        <v>72.012037833190035</v>
      </c>
      <c r="H2" s="31">
        <f t="shared" si="0"/>
        <v>140.17403267411865</v>
      </c>
      <c r="I2" s="31">
        <f t="shared" si="0"/>
        <v>37.065606190885639</v>
      </c>
      <c r="J2" s="31">
        <f t="shared" si="0"/>
        <v>14.276268271711089</v>
      </c>
      <c r="K2" s="31">
        <f t="shared" si="0"/>
        <v>3.3591573516766982</v>
      </c>
      <c r="L2" s="31">
        <f t="shared" si="0"/>
        <v>4.1988822012037827</v>
      </c>
      <c r="M2" s="31">
        <f t="shared" si="0"/>
        <v>4.1988822012037827</v>
      </c>
      <c r="N2" s="31">
        <f t="shared" si="0"/>
        <v>19.314961306964744</v>
      </c>
      <c r="O2" s="31">
        <f t="shared" si="0"/>
        <v>14.276268271711093</v>
      </c>
      <c r="P2" s="31">
        <f t="shared" si="0"/>
        <v>41.989165950128971</v>
      </c>
      <c r="Q2" s="31">
        <f t="shared" si="0"/>
        <v>18.475150472914873</v>
      </c>
      <c r="R2" s="31">
        <f t="shared" si="0"/>
        <v>18.47523645743766</v>
      </c>
      <c r="S2" s="31">
        <f t="shared" si="0"/>
        <v>10.91719690455718</v>
      </c>
      <c r="T2" s="31">
        <f t="shared" si="0"/>
        <v>13.657179707652615</v>
      </c>
      <c r="U2" s="31">
        <f t="shared" si="0"/>
        <v>13.218830610490114</v>
      </c>
      <c r="V2" s="31">
        <f t="shared" si="0"/>
        <v>4.7693895098882191</v>
      </c>
      <c r="W2" s="31">
        <f t="shared" si="0"/>
        <v>5.4894239036973342</v>
      </c>
      <c r="X2" s="31">
        <f t="shared" ref="X2" si="1">SUM(X3,X17,X22,X25,X26,X51,X52,X71,X74,X75,X76)</f>
        <v>5.7470335339638865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26.884436801375756</v>
      </c>
      <c r="D26" s="37">
        <f t="shared" si="14"/>
        <v>9.6015477214101459</v>
      </c>
      <c r="E26" s="37">
        <f t="shared" si="14"/>
        <v>9.6015477214101441</v>
      </c>
      <c r="F26" s="37">
        <f t="shared" si="14"/>
        <v>12.482115219260532</v>
      </c>
      <c r="G26" s="37">
        <f t="shared" si="14"/>
        <v>72.012037833190035</v>
      </c>
      <c r="H26" s="37">
        <f t="shared" si="14"/>
        <v>140.17403267411865</v>
      </c>
      <c r="I26" s="37">
        <f t="shared" si="14"/>
        <v>37.065606190885639</v>
      </c>
      <c r="J26" s="37">
        <f t="shared" si="14"/>
        <v>14.276268271711089</v>
      </c>
      <c r="K26" s="37">
        <f t="shared" si="14"/>
        <v>3.3591573516766982</v>
      </c>
      <c r="L26" s="37">
        <f t="shared" si="14"/>
        <v>4.1988822012037827</v>
      </c>
      <c r="M26" s="37">
        <f t="shared" si="14"/>
        <v>4.1988822012037827</v>
      </c>
      <c r="N26" s="37">
        <f t="shared" si="14"/>
        <v>19.314961306964744</v>
      </c>
      <c r="O26" s="37">
        <f t="shared" si="14"/>
        <v>14.276268271711093</v>
      </c>
      <c r="P26" s="37">
        <f t="shared" si="14"/>
        <v>41.989165950128971</v>
      </c>
      <c r="Q26" s="37">
        <f t="shared" si="14"/>
        <v>18.475150472914873</v>
      </c>
      <c r="R26" s="37">
        <f t="shared" si="14"/>
        <v>18.47523645743766</v>
      </c>
      <c r="S26" s="37">
        <f t="shared" si="14"/>
        <v>10.91719690455718</v>
      </c>
      <c r="T26" s="37">
        <f t="shared" si="14"/>
        <v>13.657179707652615</v>
      </c>
      <c r="U26" s="37">
        <f t="shared" si="14"/>
        <v>13.218830610490114</v>
      </c>
      <c r="V26" s="37">
        <f t="shared" si="14"/>
        <v>4.7693895098882191</v>
      </c>
      <c r="W26" s="37">
        <f t="shared" si="14"/>
        <v>5.4894239036973342</v>
      </c>
      <c r="X26" s="37">
        <f t="shared" ref="X26" si="15">SUM(X27,X33)</f>
        <v>5.7470335339638865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26.884436801375756</v>
      </c>
      <c r="D33" s="29">
        <f t="shared" si="18"/>
        <v>9.6015477214101459</v>
      </c>
      <c r="E33" s="29">
        <f t="shared" si="18"/>
        <v>9.6015477214101441</v>
      </c>
      <c r="F33" s="29">
        <f t="shared" si="18"/>
        <v>12.482115219260532</v>
      </c>
      <c r="G33" s="29">
        <f t="shared" si="18"/>
        <v>72.012037833190035</v>
      </c>
      <c r="H33" s="29">
        <f t="shared" si="18"/>
        <v>140.17403267411865</v>
      </c>
      <c r="I33" s="29">
        <f t="shared" si="18"/>
        <v>37.065606190885639</v>
      </c>
      <c r="J33" s="29">
        <f t="shared" si="18"/>
        <v>14.276268271711089</v>
      </c>
      <c r="K33" s="29">
        <f t="shared" si="18"/>
        <v>3.3591573516766982</v>
      </c>
      <c r="L33" s="29">
        <f t="shared" si="18"/>
        <v>4.1988822012037827</v>
      </c>
      <c r="M33" s="29">
        <f t="shared" si="18"/>
        <v>4.1988822012037827</v>
      </c>
      <c r="N33" s="29">
        <f t="shared" si="18"/>
        <v>19.314961306964744</v>
      </c>
      <c r="O33" s="29">
        <f t="shared" si="18"/>
        <v>14.276268271711093</v>
      </c>
      <c r="P33" s="29">
        <f t="shared" si="18"/>
        <v>41.989165950128971</v>
      </c>
      <c r="Q33" s="29">
        <f t="shared" si="18"/>
        <v>18.475150472914873</v>
      </c>
      <c r="R33" s="29">
        <f t="shared" si="18"/>
        <v>18.47523645743766</v>
      </c>
      <c r="S33" s="29">
        <f t="shared" si="18"/>
        <v>10.91719690455718</v>
      </c>
      <c r="T33" s="29">
        <f t="shared" si="18"/>
        <v>13.657179707652615</v>
      </c>
      <c r="U33" s="29">
        <f t="shared" si="18"/>
        <v>13.218830610490114</v>
      </c>
      <c r="V33" s="29">
        <f t="shared" si="18"/>
        <v>4.7693895098882191</v>
      </c>
      <c r="W33" s="29">
        <f t="shared" si="18"/>
        <v>5.4894239036973342</v>
      </c>
      <c r="X33" s="29">
        <f t="shared" ref="X33" si="19">SUM(X34:X50)</f>
        <v>5.7470335339638865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2.2269991401547722E-2</v>
      </c>
      <c r="U43" s="10">
        <v>1.418744625967326E-2</v>
      </c>
      <c r="V43" s="10">
        <v>5.0730868443680131E-3</v>
      </c>
      <c r="W43" s="10">
        <v>0.2931212381771281</v>
      </c>
      <c r="X43" s="10">
        <v>0.58933791917454859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2.8804815133276009</v>
      </c>
      <c r="D45" s="10">
        <v>1.920292347377472</v>
      </c>
      <c r="E45" s="10">
        <v>0</v>
      </c>
      <c r="F45" s="10">
        <v>0</v>
      </c>
      <c r="G45" s="10">
        <v>0</v>
      </c>
      <c r="H45" s="10">
        <v>27.044539982803091</v>
      </c>
      <c r="I45" s="10">
        <v>22.04428202923474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20.163370593293209</v>
      </c>
      <c r="D46" s="10">
        <v>5.7609630266552019</v>
      </c>
      <c r="E46" s="10">
        <v>7.6812553740326726</v>
      </c>
      <c r="F46" s="10">
        <v>5.7609630266552019</v>
      </c>
      <c r="G46" s="10">
        <v>67.211263972484957</v>
      </c>
      <c r="H46" s="10">
        <v>30.18056749785039</v>
      </c>
      <c r="I46" s="10">
        <v>12.596732588134129</v>
      </c>
      <c r="J46" s="10">
        <v>14.276268271711089</v>
      </c>
      <c r="K46" s="10">
        <v>3.3591573516766982</v>
      </c>
      <c r="L46" s="10">
        <v>4.1988822012037827</v>
      </c>
      <c r="M46" s="10">
        <v>4.1988822012037827</v>
      </c>
      <c r="N46" s="10">
        <v>17.635425623387789</v>
      </c>
      <c r="O46" s="10">
        <v>5.0386930352536554</v>
      </c>
      <c r="P46" s="10">
        <v>26.03327601031814</v>
      </c>
      <c r="Q46" s="10">
        <v>14.276268271711089</v>
      </c>
      <c r="R46" s="10">
        <v>17.635425623387789</v>
      </c>
      <c r="S46" s="10">
        <v>10.91719690455718</v>
      </c>
      <c r="T46" s="10">
        <v>13.306362854686149</v>
      </c>
      <c r="U46" s="10">
        <v>12.493551160791061</v>
      </c>
      <c r="V46" s="10">
        <v>3.512811693895098</v>
      </c>
      <c r="W46" s="10">
        <v>3.3036973344797929</v>
      </c>
      <c r="X46" s="10">
        <v>4.1460017196904557</v>
      </c>
    </row>
    <row r="47" spans="1:24" ht="11.25" customHeight="1" x14ac:dyDescent="0.2">
      <c r="A47" s="41" t="s">
        <v>81</v>
      </c>
      <c r="B47" s="9" t="s">
        <v>82</v>
      </c>
      <c r="C47" s="10">
        <v>1.920292347377472</v>
      </c>
      <c r="D47" s="10">
        <v>1.920292347377472</v>
      </c>
      <c r="E47" s="10">
        <v>1.920292347377472</v>
      </c>
      <c r="F47" s="10">
        <v>6.7211521926053308</v>
      </c>
      <c r="G47" s="10">
        <v>4.8007738607050729</v>
      </c>
      <c r="H47" s="10">
        <v>81.458899398108329</v>
      </c>
      <c r="I47" s="10">
        <v>1.6795356835769559</v>
      </c>
      <c r="J47" s="10">
        <v>0</v>
      </c>
      <c r="K47" s="10">
        <v>0</v>
      </c>
      <c r="L47" s="10">
        <v>0</v>
      </c>
      <c r="M47" s="10">
        <v>0</v>
      </c>
      <c r="N47" s="10">
        <v>1.6795356835769559</v>
      </c>
      <c r="O47" s="10">
        <v>9.2375752364574382</v>
      </c>
      <c r="P47" s="10">
        <v>15.955889939810829</v>
      </c>
      <c r="Q47" s="10">
        <v>4.1988822012037827</v>
      </c>
      <c r="R47" s="10">
        <v>0.83981083404987089</v>
      </c>
      <c r="S47" s="10">
        <v>0</v>
      </c>
      <c r="T47" s="10">
        <v>0.24772141014617369</v>
      </c>
      <c r="U47" s="10">
        <v>0.58865004299226131</v>
      </c>
      <c r="V47" s="10">
        <v>1.1252794496990539</v>
      </c>
      <c r="W47" s="10">
        <v>1.778675838349097</v>
      </c>
      <c r="X47" s="10">
        <v>0.87085124677558035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1.920292347377472</v>
      </c>
      <c r="D49" s="10">
        <v>0</v>
      </c>
      <c r="E49" s="10">
        <v>0</v>
      </c>
      <c r="F49" s="10">
        <v>0</v>
      </c>
      <c r="G49" s="10">
        <v>0</v>
      </c>
      <c r="H49" s="10">
        <v>1.4900257953568361</v>
      </c>
      <c r="I49" s="10">
        <v>0.74505588993981076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8.0825451418744615E-2</v>
      </c>
      <c r="U49" s="10">
        <v>0.1224419604471195</v>
      </c>
      <c r="V49" s="10">
        <v>0.12622527944969911</v>
      </c>
      <c r="W49" s="10">
        <v>0.1139294926913156</v>
      </c>
      <c r="X49" s="10">
        <v>0.14084264832330179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181</v>
      </c>
      <c r="B1" s="4" t="s">
        <v>254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21946.524935511607</v>
      </c>
      <c r="D2" s="31">
        <f t="shared" si="0"/>
        <v>22305.109372312985</v>
      </c>
      <c r="E2" s="31">
        <f t="shared" si="0"/>
        <v>22187.689681857268</v>
      </c>
      <c r="F2" s="31">
        <f t="shared" si="0"/>
        <v>23181.274806534821</v>
      </c>
      <c r="G2" s="31">
        <f t="shared" si="0"/>
        <v>23758.936113499567</v>
      </c>
      <c r="H2" s="31">
        <f t="shared" si="0"/>
        <v>23586.793895098883</v>
      </c>
      <c r="I2" s="31">
        <f t="shared" si="0"/>
        <v>23788.479191745486</v>
      </c>
      <c r="J2" s="31">
        <f t="shared" si="0"/>
        <v>23169.606706792772</v>
      </c>
      <c r="K2" s="31">
        <f t="shared" si="0"/>
        <v>23942.895528804813</v>
      </c>
      <c r="L2" s="31">
        <f t="shared" si="0"/>
        <v>21775.632846087701</v>
      </c>
      <c r="M2" s="31">
        <f t="shared" si="0"/>
        <v>22038.770937231297</v>
      </c>
      <c r="N2" s="31">
        <f t="shared" si="0"/>
        <v>22590.60438521066</v>
      </c>
      <c r="O2" s="31">
        <f t="shared" si="0"/>
        <v>22629.168357695613</v>
      </c>
      <c r="P2" s="31">
        <f t="shared" si="0"/>
        <v>21631.326139294928</v>
      </c>
      <c r="Q2" s="31">
        <f t="shared" si="0"/>
        <v>21470.36835769561</v>
      </c>
      <c r="R2" s="31">
        <f t="shared" si="0"/>
        <v>21600.241186586409</v>
      </c>
      <c r="S2" s="31">
        <f t="shared" si="0"/>
        <v>21935.250816852968</v>
      </c>
      <c r="T2" s="31">
        <f t="shared" si="0"/>
        <v>22980.153912295791</v>
      </c>
      <c r="U2" s="31">
        <f t="shared" si="0"/>
        <v>23444.791831470335</v>
      </c>
      <c r="V2" s="31">
        <f t="shared" si="0"/>
        <v>23712.653998280304</v>
      </c>
      <c r="W2" s="31">
        <f t="shared" si="0"/>
        <v>23472.379879621665</v>
      </c>
      <c r="X2" s="31">
        <f t="shared" ref="X2" si="1">SUM(X3,X17,X22,X25,X26,X51,X52,X71,X74,X75,X76)</f>
        <v>25279.750644883919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338.01435941530525</v>
      </c>
      <c r="D3" s="34">
        <f t="shared" si="2"/>
        <v>206.21358555460017</v>
      </c>
      <c r="E3" s="34">
        <f t="shared" si="2"/>
        <v>235.6556319862425</v>
      </c>
      <c r="F3" s="34">
        <f t="shared" si="2"/>
        <v>297.72141014617364</v>
      </c>
      <c r="G3" s="34">
        <f t="shared" si="2"/>
        <v>492.67179707652622</v>
      </c>
      <c r="H3" s="34">
        <f t="shared" si="2"/>
        <v>593.64944110060196</v>
      </c>
      <c r="I3" s="34">
        <f t="shared" si="2"/>
        <v>614.03877901977648</v>
      </c>
      <c r="J3" s="34">
        <f t="shared" si="2"/>
        <v>504.64574376612211</v>
      </c>
      <c r="K3" s="34">
        <f t="shared" si="2"/>
        <v>602.68718830610487</v>
      </c>
      <c r="L3" s="34">
        <f t="shared" si="2"/>
        <v>464.47024935511615</v>
      </c>
      <c r="M3" s="34">
        <f t="shared" si="2"/>
        <v>534.57747205503006</v>
      </c>
      <c r="N3" s="34">
        <f t="shared" si="2"/>
        <v>789.04445399828023</v>
      </c>
      <c r="O3" s="34">
        <f t="shared" si="2"/>
        <v>766.14969905417013</v>
      </c>
      <c r="P3" s="34">
        <f t="shared" si="2"/>
        <v>689.47695614789336</v>
      </c>
      <c r="Q3" s="34">
        <f t="shared" si="2"/>
        <v>668.3660361134996</v>
      </c>
      <c r="R3" s="34">
        <f t="shared" si="2"/>
        <v>776.91883061048998</v>
      </c>
      <c r="S3" s="34">
        <f t="shared" si="2"/>
        <v>729.22098022355976</v>
      </c>
      <c r="T3" s="34">
        <f t="shared" si="2"/>
        <v>627.7723129836628</v>
      </c>
      <c r="U3" s="34">
        <f t="shared" si="2"/>
        <v>617.16818572656916</v>
      </c>
      <c r="V3" s="34">
        <f t="shared" si="2"/>
        <v>659.74694754944107</v>
      </c>
      <c r="W3" s="34">
        <f t="shared" si="2"/>
        <v>602.76586414445399</v>
      </c>
      <c r="X3" s="34">
        <f t="shared" ref="X3" si="3">SUM(X4,X8,X11)</f>
        <v>734.03998280309543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31.942218400687864</v>
      </c>
      <c r="D4" s="29">
        <f t="shared" si="4"/>
        <v>10.099312123817711</v>
      </c>
      <c r="E4" s="29">
        <f t="shared" si="4"/>
        <v>6.8449699054170257</v>
      </c>
      <c r="F4" s="29">
        <f t="shared" si="4"/>
        <v>4.3387790197764398</v>
      </c>
      <c r="G4" s="29">
        <f t="shared" si="4"/>
        <v>218.67162510748065</v>
      </c>
      <c r="H4" s="29">
        <f t="shared" si="4"/>
        <v>246.63327601031818</v>
      </c>
      <c r="I4" s="29">
        <f t="shared" si="4"/>
        <v>121.46225279449698</v>
      </c>
      <c r="J4" s="29">
        <f t="shared" si="4"/>
        <v>85.054944110060205</v>
      </c>
      <c r="K4" s="29">
        <f t="shared" si="4"/>
        <v>74.590971625107485</v>
      </c>
      <c r="L4" s="29">
        <f t="shared" si="4"/>
        <v>55.122871883061045</v>
      </c>
      <c r="M4" s="29">
        <f t="shared" si="4"/>
        <v>70.323903697334472</v>
      </c>
      <c r="N4" s="29">
        <f t="shared" si="4"/>
        <v>158.33396388650044</v>
      </c>
      <c r="O4" s="29">
        <f t="shared" si="4"/>
        <v>129.80765262252794</v>
      </c>
      <c r="P4" s="29">
        <f t="shared" si="4"/>
        <v>115.64024075666379</v>
      </c>
      <c r="Q4" s="29">
        <f t="shared" si="4"/>
        <v>95.512639724849507</v>
      </c>
      <c r="R4" s="29">
        <f t="shared" si="4"/>
        <v>76.278503869303506</v>
      </c>
      <c r="S4" s="29">
        <f t="shared" si="4"/>
        <v>83.408856405846933</v>
      </c>
      <c r="T4" s="29">
        <f t="shared" si="4"/>
        <v>107.52132416165088</v>
      </c>
      <c r="U4" s="29">
        <f t="shared" si="4"/>
        <v>109.84359415305244</v>
      </c>
      <c r="V4" s="29">
        <f t="shared" si="4"/>
        <v>100.16775580395529</v>
      </c>
      <c r="W4" s="29">
        <f t="shared" si="4"/>
        <v>73.46345657781599</v>
      </c>
      <c r="X4" s="29">
        <f t="shared" ref="X4" si="5">SUM(X5:X7)</f>
        <v>72.331126397248482</v>
      </c>
    </row>
    <row r="5" spans="1:24" ht="11.25" customHeight="1" x14ac:dyDescent="0.2">
      <c r="A5" s="41" t="s">
        <v>5</v>
      </c>
      <c r="B5" s="9" t="s">
        <v>6</v>
      </c>
      <c r="C5" s="10">
        <f>FC_IND_E!C5+FC_TRA_E!C5+FC_OTH_E!C5</f>
        <v>0</v>
      </c>
      <c r="D5" s="10">
        <f>FC_IND_E!D5+FC_TRA_E!D5+FC_OTH_E!D5</f>
        <v>0</v>
      </c>
      <c r="E5" s="10">
        <f>FC_IND_E!E5+FC_TRA_E!E5+FC_OTH_E!E5</f>
        <v>0</v>
      </c>
      <c r="F5" s="10">
        <f>FC_IND_E!F5+FC_TRA_E!F5+FC_OTH_E!F5</f>
        <v>0</v>
      </c>
      <c r="G5" s="10">
        <f>FC_IND_E!G5+FC_TRA_E!G5+FC_OTH_E!G5</f>
        <v>43.299054170249349</v>
      </c>
      <c r="H5" s="10">
        <f>FC_IND_E!H5+FC_TRA_E!H5+FC_OTH_E!H5</f>
        <v>46.958125537403269</v>
      </c>
      <c r="I5" s="10">
        <f>FC_IND_E!I5+FC_TRA_E!I5+FC_OTH_E!I5</f>
        <v>34.761220980223563</v>
      </c>
      <c r="J5" s="10">
        <f>FC_IND_E!J5+FC_TRA_E!J5+FC_OTH_E!J5</f>
        <v>38.420292347377476</v>
      </c>
      <c r="K5" s="10">
        <f>FC_IND_E!K5+FC_TRA_E!K5+FC_OTH_E!K5</f>
        <v>54.886156491831478</v>
      </c>
      <c r="L5" s="10">
        <f>FC_IND_E!L5+FC_TRA_E!L5+FC_OTH_E!L5</f>
        <v>34.761220980223555</v>
      </c>
      <c r="M5" s="10">
        <f>FC_IND_E!M5+FC_TRA_E!M5+FC_OTH_E!M5</f>
        <v>33.541616509028366</v>
      </c>
      <c r="N5" s="10">
        <f>FC_IND_E!N5+FC_TRA_E!N5+FC_OTH_E!N5</f>
        <v>76.23069647463457</v>
      </c>
      <c r="O5" s="10">
        <f>FC_IND_E!O5+FC_TRA_E!O5+FC_OTH_E!O5</f>
        <v>88.427601031814277</v>
      </c>
      <c r="P5" s="10">
        <f>FC_IND_E!P5+FC_TRA_E!P5+FC_OTH_E!P5</f>
        <v>76.230696474634556</v>
      </c>
      <c r="Q5" s="10">
        <f>FC_IND_E!Q5+FC_TRA_E!Q5+FC_OTH_E!Q5</f>
        <v>81.71926053310402</v>
      </c>
      <c r="R5" s="10">
        <f>FC_IND_E!R5+FC_TRA_E!R5+FC_OTH_E!R5</f>
        <v>67.08297506448838</v>
      </c>
      <c r="S5" s="10">
        <f>FC_IND_E!S5+FC_TRA_E!S5+FC_OTH_E!S5</f>
        <v>76.840584694754938</v>
      </c>
      <c r="T5" s="10">
        <f>FC_IND_E!T5+FC_TRA_E!T5+FC_OTH_E!T5</f>
        <v>102.13912295786757</v>
      </c>
      <c r="U5" s="10">
        <f>FC_IND_E!U5+FC_TRA_E!U5+FC_OTH_E!U5</f>
        <v>105.20447119518485</v>
      </c>
      <c r="V5" s="10">
        <f>FC_IND_E!V5+FC_TRA_E!V5+FC_OTH_E!V5</f>
        <v>99.064832330180565</v>
      </c>
      <c r="W5" s="10">
        <f>FC_IND_E!W5+FC_TRA_E!W5+FC_OTH_E!W5</f>
        <v>65.236371453138432</v>
      </c>
      <c r="X5" s="10">
        <f>FC_IND_E!X5+FC_TRA_E!X5+FC_OTH_E!X5</f>
        <v>66.284694754944098</v>
      </c>
    </row>
    <row r="6" spans="1:24" ht="11.25" customHeight="1" x14ac:dyDescent="0.2">
      <c r="A6" s="41" t="s">
        <v>7</v>
      </c>
      <c r="B6" s="9" t="s">
        <v>8</v>
      </c>
      <c r="C6" s="10">
        <f>FC_IND_E!C6+FC_TRA_E!C6+FC_OTH_E!C6</f>
        <v>0.64729148753224408</v>
      </c>
      <c r="D6" s="10">
        <f>FC_IND_E!D6+FC_TRA_E!D6+FC_OTH_E!D6</f>
        <v>0</v>
      </c>
      <c r="E6" s="10">
        <f>FC_IND_E!E6+FC_TRA_E!E6+FC_OTH_E!E6</f>
        <v>1.9695614789337921</v>
      </c>
      <c r="F6" s="10">
        <f>FC_IND_E!F6+FC_TRA_E!F6+FC_OTH_E!F6</f>
        <v>0</v>
      </c>
      <c r="G6" s="10">
        <f>FC_IND_E!G6+FC_TRA_E!G6+FC_OTH_E!G6</f>
        <v>175.3725709372313</v>
      </c>
      <c r="H6" s="10">
        <f>FC_IND_E!H6+FC_TRA_E!H6+FC_OTH_E!H6</f>
        <v>199.67515047291491</v>
      </c>
      <c r="I6" s="10">
        <f>FC_IND_E!I6+FC_TRA_E!I6+FC_OTH_E!I6</f>
        <v>86.701031814273421</v>
      </c>
      <c r="J6" s="10">
        <f>FC_IND_E!J6+FC_TRA_E!J6+FC_OTH_E!J6</f>
        <v>46.634651762682722</v>
      </c>
      <c r="K6" s="10">
        <f>FC_IND_E!K6+FC_TRA_E!K6+FC_OTH_E!K6</f>
        <v>19.704815133276011</v>
      </c>
      <c r="L6" s="10">
        <f>FC_IND_E!L6+FC_TRA_E!L6+FC_OTH_E!L6</f>
        <v>20.361650902837489</v>
      </c>
      <c r="M6" s="10">
        <f>FC_IND_E!M6+FC_TRA_E!M6+FC_OTH_E!M6</f>
        <v>36.782287188306107</v>
      </c>
      <c r="N6" s="10">
        <f>FC_IND_E!N6+FC_TRA_E!N6+FC_OTH_E!N6</f>
        <v>82.103267411865858</v>
      </c>
      <c r="O6" s="10">
        <f>FC_IND_E!O6+FC_TRA_E!O6+FC_OTH_E!O6</f>
        <v>41.38005159071367</v>
      </c>
      <c r="P6" s="10">
        <f>FC_IND_E!P6+FC_TRA_E!P6+FC_OTH_E!P6</f>
        <v>39.409544282029238</v>
      </c>
      <c r="Q6" s="10">
        <f>FC_IND_E!Q6+FC_TRA_E!Q6+FC_OTH_E!Q6</f>
        <v>13.79337919174549</v>
      </c>
      <c r="R6" s="10">
        <f>FC_IND_E!R6+FC_TRA_E!R6+FC_OTH_E!R6</f>
        <v>9.1955288048151331</v>
      </c>
      <c r="S6" s="10">
        <f>FC_IND_E!S6+FC_TRA_E!S6+FC_OTH_E!S6</f>
        <v>6.5682717110920024</v>
      </c>
      <c r="T6" s="10">
        <f>FC_IND_E!T6+FC_TRA_E!T6+FC_OTH_E!T6</f>
        <v>5.3822012037833176</v>
      </c>
      <c r="U6" s="10">
        <f>FC_IND_E!U6+FC_TRA_E!U6+FC_OTH_E!U6</f>
        <v>4.6391229578675839</v>
      </c>
      <c r="V6" s="10">
        <f>FC_IND_E!V6+FC_TRA_E!V6+FC_OTH_E!V6</f>
        <v>1.10292347377472</v>
      </c>
      <c r="W6" s="10">
        <f>FC_IND_E!W6+FC_TRA_E!W6+FC_OTH_E!W6</f>
        <v>8.2270851246775578</v>
      </c>
      <c r="X6" s="10">
        <f>FC_IND_E!X6+FC_TRA_E!X6+FC_OTH_E!X6</f>
        <v>6.046431642304384</v>
      </c>
    </row>
    <row r="7" spans="1:24" ht="11.25" customHeight="1" x14ac:dyDescent="0.2">
      <c r="A7" s="41" t="s">
        <v>9</v>
      </c>
      <c r="B7" s="9" t="s">
        <v>10</v>
      </c>
      <c r="C7" s="10">
        <f>FC_IND_E!C7+FC_TRA_E!C7+FC_OTH_E!C7</f>
        <v>31.294926913155621</v>
      </c>
      <c r="D7" s="10">
        <f>FC_IND_E!D7+FC_TRA_E!D7+FC_OTH_E!D7</f>
        <v>10.099312123817711</v>
      </c>
      <c r="E7" s="10">
        <f>FC_IND_E!E7+FC_TRA_E!E7+FC_OTH_E!E7</f>
        <v>4.8754084264832338</v>
      </c>
      <c r="F7" s="10">
        <f>FC_IND_E!F7+FC_TRA_E!F7+FC_OTH_E!F7</f>
        <v>4.3387790197764398</v>
      </c>
      <c r="G7" s="10">
        <f>FC_IND_E!G7+FC_TRA_E!G7+FC_OTH_E!G7</f>
        <v>0</v>
      </c>
      <c r="H7" s="10">
        <f>FC_IND_E!H7+FC_TRA_E!H7+FC_OTH_E!H7</f>
        <v>0</v>
      </c>
      <c r="I7" s="10">
        <f>FC_IND_E!I7+FC_TRA_E!I7+FC_OTH_E!I7</f>
        <v>0</v>
      </c>
      <c r="J7" s="10">
        <f>FC_IND_E!J7+FC_TRA_E!J7+FC_OTH_E!J7</f>
        <v>0</v>
      </c>
      <c r="K7" s="10">
        <f>FC_IND_E!K7+FC_TRA_E!K7+FC_OTH_E!K7</f>
        <v>0</v>
      </c>
      <c r="L7" s="10">
        <f>FC_IND_E!L7+FC_TRA_E!L7+FC_OTH_E!L7</f>
        <v>0</v>
      </c>
      <c r="M7" s="10">
        <f>FC_IND_E!M7+FC_TRA_E!M7+FC_OTH_E!M7</f>
        <v>0</v>
      </c>
      <c r="N7" s="10">
        <f>FC_IND_E!N7+FC_TRA_E!N7+FC_OTH_E!N7</f>
        <v>0</v>
      </c>
      <c r="O7" s="10">
        <f>FC_IND_E!O7+FC_TRA_E!O7+FC_OTH_E!O7</f>
        <v>0</v>
      </c>
      <c r="P7" s="10">
        <f>FC_IND_E!P7+FC_TRA_E!P7+FC_OTH_E!P7</f>
        <v>0</v>
      </c>
      <c r="Q7" s="10">
        <f>FC_IND_E!Q7+FC_TRA_E!Q7+FC_OTH_E!Q7</f>
        <v>0</v>
      </c>
      <c r="R7" s="10">
        <f>FC_IND_E!R7+FC_TRA_E!R7+FC_OTH_E!R7</f>
        <v>0</v>
      </c>
      <c r="S7" s="10">
        <f>FC_IND_E!S7+FC_TRA_E!S7+FC_OTH_E!S7</f>
        <v>0</v>
      </c>
      <c r="T7" s="10">
        <f>FC_IND_E!T7+FC_TRA_E!T7+FC_OTH_E!T7</f>
        <v>0</v>
      </c>
      <c r="U7" s="10">
        <f>FC_IND_E!U7+FC_TRA_E!U7+FC_OTH_E!U7</f>
        <v>0</v>
      </c>
      <c r="V7" s="10">
        <f>FC_IND_E!V7+FC_TRA_E!V7+FC_OTH_E!V7</f>
        <v>0</v>
      </c>
      <c r="W7" s="10">
        <f>FC_IND_E!W7+FC_TRA_E!W7+FC_OTH_E!W7</f>
        <v>0</v>
      </c>
      <c r="X7" s="10">
        <f>FC_IND_E!X7+FC_TRA_E!X7+FC_OTH_E!X7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110.0740326741187</v>
      </c>
      <c r="D8" s="29">
        <f t="shared" si="6"/>
        <v>128.09191745485813</v>
      </c>
      <c r="E8" s="29">
        <f t="shared" si="6"/>
        <v>149.4030954428203</v>
      </c>
      <c r="F8" s="29">
        <f t="shared" si="6"/>
        <v>126.4759243336199</v>
      </c>
      <c r="G8" s="29">
        <f t="shared" si="6"/>
        <v>149.92235597592432</v>
      </c>
      <c r="H8" s="29">
        <f t="shared" si="6"/>
        <v>264.50756663800513</v>
      </c>
      <c r="I8" s="29">
        <f t="shared" si="6"/>
        <v>299.84651762682716</v>
      </c>
      <c r="J8" s="29">
        <f t="shared" si="6"/>
        <v>270.94935511607918</v>
      </c>
      <c r="K8" s="29">
        <f t="shared" si="6"/>
        <v>313.95176268271706</v>
      </c>
      <c r="L8" s="29">
        <f t="shared" si="6"/>
        <v>258.25537403267413</v>
      </c>
      <c r="M8" s="29">
        <f t="shared" si="6"/>
        <v>261.446173688736</v>
      </c>
      <c r="N8" s="29">
        <f t="shared" si="6"/>
        <v>235.80292347377474</v>
      </c>
      <c r="O8" s="29">
        <f t="shared" si="6"/>
        <v>384.40739466895957</v>
      </c>
      <c r="P8" s="29">
        <f t="shared" si="6"/>
        <v>342.68667239896814</v>
      </c>
      <c r="Q8" s="29">
        <f t="shared" si="6"/>
        <v>365.00730868443679</v>
      </c>
      <c r="R8" s="29">
        <f t="shared" si="6"/>
        <v>428.59217540842644</v>
      </c>
      <c r="S8" s="29">
        <f t="shared" si="6"/>
        <v>361.24462596732582</v>
      </c>
      <c r="T8" s="29">
        <f t="shared" si="6"/>
        <v>298.20335339638859</v>
      </c>
      <c r="U8" s="29">
        <f t="shared" si="6"/>
        <v>289.0680137575236</v>
      </c>
      <c r="V8" s="29">
        <f t="shared" si="6"/>
        <v>332.83233018056751</v>
      </c>
      <c r="W8" s="29">
        <f t="shared" si="6"/>
        <v>323.12605331040413</v>
      </c>
      <c r="X8" s="29">
        <f t="shared" ref="X8" si="7">SUM(X9:X10)</f>
        <v>408.57325881341359</v>
      </c>
    </row>
    <row r="9" spans="1:24" ht="11.25" customHeight="1" x14ac:dyDescent="0.2">
      <c r="A9" s="41" t="s">
        <v>11</v>
      </c>
      <c r="B9" s="9" t="s">
        <v>12</v>
      </c>
      <c r="C9" s="10">
        <f>FC_IND_E!C9+FC_TRA_E!C9+FC_OTH_E!C9</f>
        <v>0</v>
      </c>
      <c r="D9" s="10">
        <f>FC_IND_E!D9+FC_TRA_E!D9+FC_OTH_E!D9</f>
        <v>0</v>
      </c>
      <c r="E9" s="10">
        <f>FC_IND_E!E9+FC_TRA_E!E9+FC_OTH_E!E9</f>
        <v>0</v>
      </c>
      <c r="F9" s="10">
        <f>FC_IND_E!F9+FC_TRA_E!F9+FC_OTH_E!F9</f>
        <v>0</v>
      </c>
      <c r="G9" s="10">
        <f>FC_IND_E!G9+FC_TRA_E!G9+FC_OTH_E!G9</f>
        <v>1.175236457437661</v>
      </c>
      <c r="H9" s="10">
        <f>FC_IND_E!H9+FC_TRA_E!H9+FC_OTH_E!H9</f>
        <v>126.92863284608769</v>
      </c>
      <c r="I9" s="10">
        <f>FC_IND_E!I9+FC_TRA_E!I9+FC_OTH_E!I9</f>
        <v>168.65055889939811</v>
      </c>
      <c r="J9" s="10">
        <f>FC_IND_E!J9+FC_TRA_E!J9+FC_OTH_E!J9</f>
        <v>155.57566638005164</v>
      </c>
      <c r="K9" s="10">
        <f>FC_IND_E!K9+FC_TRA_E!K9+FC_OTH_E!K9</f>
        <v>144.3754084264832</v>
      </c>
      <c r="L9" s="10">
        <f>FC_IND_E!L9+FC_TRA_E!L9+FC_OTH_E!L9</f>
        <v>57.499054170249352</v>
      </c>
      <c r="M9" s="10">
        <f>FC_IND_E!M9+FC_TRA_E!M9+FC_OTH_E!M9</f>
        <v>109.21977644024075</v>
      </c>
      <c r="N9" s="10">
        <f>FC_IND_E!N9+FC_TRA_E!N9+FC_OTH_E!N9</f>
        <v>104.49785038693037</v>
      </c>
      <c r="O9" s="10">
        <f>FC_IND_E!O9+FC_TRA_E!O9+FC_OTH_E!O9</f>
        <v>216.1313843508168</v>
      </c>
      <c r="P9" s="10">
        <f>FC_IND_E!P9+FC_TRA_E!P9+FC_OTH_E!P9</f>
        <v>216.35468615649182</v>
      </c>
      <c r="Q9" s="10">
        <f>FC_IND_E!Q9+FC_TRA_E!Q9+FC_OTH_E!Q9</f>
        <v>228.27351676698191</v>
      </c>
      <c r="R9" s="10">
        <f>FC_IND_E!R9+FC_TRA_E!R9+FC_OTH_E!R9</f>
        <v>283.6650042992261</v>
      </c>
      <c r="S9" s="10">
        <f>FC_IND_E!S9+FC_TRA_E!S9+FC_OTH_E!S9</f>
        <v>291.46577815993112</v>
      </c>
      <c r="T9" s="10">
        <f>FC_IND_E!T9+FC_TRA_E!T9+FC_OTH_E!T9</f>
        <v>239.46784178847801</v>
      </c>
      <c r="U9" s="10">
        <f>FC_IND_E!U9+FC_TRA_E!U9+FC_OTH_E!U9</f>
        <v>225.3167669819432</v>
      </c>
      <c r="V9" s="10">
        <f>FC_IND_E!V9+FC_TRA_E!V9+FC_OTH_E!V9</f>
        <v>256.66844368013756</v>
      </c>
      <c r="W9" s="10">
        <f>FC_IND_E!W9+FC_TRA_E!W9+FC_OTH_E!W9</f>
        <v>236.63061049011179</v>
      </c>
      <c r="X9" s="10">
        <f>FC_IND_E!X9+FC_TRA_E!X9+FC_OTH_E!X9</f>
        <v>304.52252794496991</v>
      </c>
    </row>
    <row r="10" spans="1:24" ht="11.25" customHeight="1" x14ac:dyDescent="0.2">
      <c r="A10" s="41" t="s">
        <v>13</v>
      </c>
      <c r="B10" s="9" t="s">
        <v>14</v>
      </c>
      <c r="C10" s="10">
        <f>FC_IND_E!C10+FC_TRA_E!C10+FC_OTH_E!C10</f>
        <v>110.0740326741187</v>
      </c>
      <c r="D10" s="10">
        <f>FC_IND_E!D10+FC_TRA_E!D10+FC_OTH_E!D10</f>
        <v>128.09191745485813</v>
      </c>
      <c r="E10" s="10">
        <f>FC_IND_E!E10+FC_TRA_E!E10+FC_OTH_E!E10</f>
        <v>149.4030954428203</v>
      </c>
      <c r="F10" s="10">
        <f>FC_IND_E!F10+FC_TRA_E!F10+FC_OTH_E!F10</f>
        <v>126.4759243336199</v>
      </c>
      <c r="G10" s="10">
        <f>FC_IND_E!G10+FC_TRA_E!G10+FC_OTH_E!G10</f>
        <v>148.74711951848667</v>
      </c>
      <c r="H10" s="10">
        <f>FC_IND_E!H10+FC_TRA_E!H10+FC_OTH_E!H10</f>
        <v>137.57893379191745</v>
      </c>
      <c r="I10" s="10">
        <f>FC_IND_E!I10+FC_TRA_E!I10+FC_OTH_E!I10</f>
        <v>131.19595872742906</v>
      </c>
      <c r="J10" s="10">
        <f>FC_IND_E!J10+FC_TRA_E!J10+FC_OTH_E!J10</f>
        <v>115.37368873602752</v>
      </c>
      <c r="K10" s="10">
        <f>FC_IND_E!K10+FC_TRA_E!K10+FC_OTH_E!K10</f>
        <v>169.57635425623386</v>
      </c>
      <c r="L10" s="10">
        <f>FC_IND_E!L10+FC_TRA_E!L10+FC_OTH_E!L10</f>
        <v>200.75631986242479</v>
      </c>
      <c r="M10" s="10">
        <f>FC_IND_E!M10+FC_TRA_E!M10+FC_OTH_E!M10</f>
        <v>152.22639724849523</v>
      </c>
      <c r="N10" s="10">
        <f>FC_IND_E!N10+FC_TRA_E!N10+FC_OTH_E!N10</f>
        <v>131.30507308684437</v>
      </c>
      <c r="O10" s="10">
        <f>FC_IND_E!O10+FC_TRA_E!O10+FC_OTH_E!O10</f>
        <v>168.27601031814274</v>
      </c>
      <c r="P10" s="10">
        <f>FC_IND_E!P10+FC_TRA_E!P10+FC_OTH_E!P10</f>
        <v>126.33198624247633</v>
      </c>
      <c r="Q10" s="10">
        <f>FC_IND_E!Q10+FC_TRA_E!Q10+FC_OTH_E!Q10</f>
        <v>136.73379191745485</v>
      </c>
      <c r="R10" s="10">
        <f>FC_IND_E!R10+FC_TRA_E!R10+FC_OTH_E!R10</f>
        <v>144.92717110920034</v>
      </c>
      <c r="S10" s="10">
        <f>FC_IND_E!S10+FC_TRA_E!S10+FC_OTH_E!S10</f>
        <v>69.778847807394683</v>
      </c>
      <c r="T10" s="10">
        <f>FC_IND_E!T10+FC_TRA_E!T10+FC_OTH_E!T10</f>
        <v>58.735511607910567</v>
      </c>
      <c r="U10" s="10">
        <f>FC_IND_E!U10+FC_TRA_E!U10+FC_OTH_E!U10</f>
        <v>63.751246775580391</v>
      </c>
      <c r="V10" s="10">
        <f>FC_IND_E!V10+FC_TRA_E!V10+FC_OTH_E!V10</f>
        <v>76.163886500429925</v>
      </c>
      <c r="W10" s="10">
        <f>FC_IND_E!W10+FC_TRA_E!W10+FC_OTH_E!W10</f>
        <v>86.49544282029234</v>
      </c>
      <c r="X10" s="10">
        <f>FC_IND_E!X10+FC_TRA_E!X10+FC_OTH_E!X10</f>
        <v>104.05073086844369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195.99810834049867</v>
      </c>
      <c r="D11" s="29">
        <f t="shared" si="8"/>
        <v>68.022355975924327</v>
      </c>
      <c r="E11" s="29">
        <f t="shared" si="8"/>
        <v>79.407566638005164</v>
      </c>
      <c r="F11" s="29">
        <f t="shared" si="8"/>
        <v>166.90670679277727</v>
      </c>
      <c r="G11" s="29">
        <f t="shared" si="8"/>
        <v>124.07781599312122</v>
      </c>
      <c r="H11" s="29">
        <f t="shared" si="8"/>
        <v>82.508598452278591</v>
      </c>
      <c r="I11" s="29">
        <f t="shared" si="8"/>
        <v>192.73000859845229</v>
      </c>
      <c r="J11" s="29">
        <f t="shared" si="8"/>
        <v>148.64144453998276</v>
      </c>
      <c r="K11" s="29">
        <f t="shared" si="8"/>
        <v>214.14445399828037</v>
      </c>
      <c r="L11" s="29">
        <f t="shared" si="8"/>
        <v>151.09200343938093</v>
      </c>
      <c r="M11" s="29">
        <f t="shared" si="8"/>
        <v>202.80739466895955</v>
      </c>
      <c r="N11" s="29">
        <f t="shared" si="8"/>
        <v>394.90756663800511</v>
      </c>
      <c r="O11" s="29">
        <f t="shared" si="8"/>
        <v>251.93465176268265</v>
      </c>
      <c r="P11" s="29">
        <f t="shared" si="8"/>
        <v>231.1500429922614</v>
      </c>
      <c r="Q11" s="29">
        <f t="shared" si="8"/>
        <v>207.84608770421323</v>
      </c>
      <c r="R11" s="29">
        <f t="shared" si="8"/>
        <v>272.04815133276009</v>
      </c>
      <c r="S11" s="29">
        <f t="shared" si="8"/>
        <v>284.56749785038693</v>
      </c>
      <c r="T11" s="29">
        <f t="shared" si="8"/>
        <v>222.04763542562333</v>
      </c>
      <c r="U11" s="29">
        <f t="shared" si="8"/>
        <v>218.2565778159931</v>
      </c>
      <c r="V11" s="29">
        <f t="shared" si="8"/>
        <v>226.74686156491831</v>
      </c>
      <c r="W11" s="29">
        <f t="shared" si="8"/>
        <v>206.17635425623385</v>
      </c>
      <c r="X11" s="29">
        <f t="shared" ref="X11" si="9">SUM(X12:X16)</f>
        <v>253.13559759243336</v>
      </c>
    </row>
    <row r="12" spans="1:24" ht="11.25" customHeight="1" x14ac:dyDescent="0.2">
      <c r="A12" s="41" t="s">
        <v>15</v>
      </c>
      <c r="B12" s="9" t="s">
        <v>16</v>
      </c>
      <c r="C12" s="10">
        <f>FC_IND_E!C12+FC_TRA_E!C12+FC_OTH_E!C12</f>
        <v>0</v>
      </c>
      <c r="D12" s="10">
        <f>FC_IND_E!D12+FC_TRA_E!D12+FC_OTH_E!D12</f>
        <v>0</v>
      </c>
      <c r="E12" s="10">
        <f>FC_IND_E!E12+FC_TRA_E!E12+FC_OTH_E!E12</f>
        <v>0</v>
      </c>
      <c r="F12" s="10">
        <f>FC_IND_E!F12+FC_TRA_E!F12+FC_OTH_E!F12</f>
        <v>0</v>
      </c>
      <c r="G12" s="10">
        <f>FC_IND_E!G12+FC_TRA_E!G12+FC_OTH_E!G12</f>
        <v>0</v>
      </c>
      <c r="H12" s="10">
        <f>FC_IND_E!H12+FC_TRA_E!H12+FC_OTH_E!H12</f>
        <v>0</v>
      </c>
      <c r="I12" s="10">
        <f>FC_IND_E!I12+FC_TRA_E!I12+FC_OTH_E!I12</f>
        <v>0</v>
      </c>
      <c r="J12" s="10">
        <f>FC_IND_E!J12+FC_TRA_E!J12+FC_OTH_E!J12</f>
        <v>0</v>
      </c>
      <c r="K12" s="10">
        <f>FC_IND_E!K12+FC_TRA_E!K12+FC_OTH_E!K12</f>
        <v>0</v>
      </c>
      <c r="L12" s="10">
        <f>FC_IND_E!L12+FC_TRA_E!L12+FC_OTH_E!L12</f>
        <v>0</v>
      </c>
      <c r="M12" s="10">
        <f>FC_IND_E!M12+FC_TRA_E!M12+FC_OTH_E!M12</f>
        <v>0</v>
      </c>
      <c r="N12" s="10">
        <f>FC_IND_E!N12+FC_TRA_E!N12+FC_OTH_E!N12</f>
        <v>0</v>
      </c>
      <c r="O12" s="10">
        <f>FC_IND_E!O12+FC_TRA_E!O12+FC_OTH_E!O12</f>
        <v>0</v>
      </c>
      <c r="P12" s="10">
        <f>FC_IND_E!P12+FC_TRA_E!P12+FC_OTH_E!P12</f>
        <v>0</v>
      </c>
      <c r="Q12" s="10">
        <f>FC_IND_E!Q12+FC_TRA_E!Q12+FC_OTH_E!Q12</f>
        <v>0</v>
      </c>
      <c r="R12" s="10">
        <f>FC_IND_E!R12+FC_TRA_E!R12+FC_OTH_E!R12</f>
        <v>0</v>
      </c>
      <c r="S12" s="10">
        <f>FC_IND_E!S12+FC_TRA_E!S12+FC_OTH_E!S12</f>
        <v>0</v>
      </c>
      <c r="T12" s="10">
        <f>FC_IND_E!T12+FC_TRA_E!T12+FC_OTH_E!T12</f>
        <v>0</v>
      </c>
      <c r="U12" s="10">
        <f>FC_IND_E!U12+FC_TRA_E!U12+FC_OTH_E!U12</f>
        <v>0</v>
      </c>
      <c r="V12" s="10">
        <f>FC_IND_E!V12+FC_TRA_E!V12+FC_OTH_E!V12</f>
        <v>0</v>
      </c>
      <c r="W12" s="10">
        <f>FC_IND_E!W12+FC_TRA_E!W12+FC_OTH_E!W12</f>
        <v>0</v>
      </c>
      <c r="X12" s="10">
        <f>FC_IND_E!X12+FC_TRA_E!X12+FC_OTH_E!X12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FC_IND_E!C13+FC_TRA_E!C13+FC_OTH_E!C13</f>
        <v>195.99810834049867</v>
      </c>
      <c r="D13" s="10">
        <f>FC_IND_E!D13+FC_TRA_E!D13+FC_OTH_E!D13</f>
        <v>68.022355975924327</v>
      </c>
      <c r="E13" s="10">
        <f>FC_IND_E!E13+FC_TRA_E!E13+FC_OTH_E!E13</f>
        <v>79.407566638005164</v>
      </c>
      <c r="F13" s="10">
        <f>FC_IND_E!F13+FC_TRA_E!F13+FC_OTH_E!F13</f>
        <v>166.90670679277727</v>
      </c>
      <c r="G13" s="10">
        <f>FC_IND_E!G13+FC_TRA_E!G13+FC_OTH_E!G13</f>
        <v>124.07781599312122</v>
      </c>
      <c r="H13" s="10">
        <f>FC_IND_E!H13+FC_TRA_E!H13+FC_OTH_E!H13</f>
        <v>82.508598452278591</v>
      </c>
      <c r="I13" s="10">
        <f>FC_IND_E!I13+FC_TRA_E!I13+FC_OTH_E!I13</f>
        <v>192.73000859845229</v>
      </c>
      <c r="J13" s="10">
        <f>FC_IND_E!J13+FC_TRA_E!J13+FC_OTH_E!J13</f>
        <v>148.64144453998276</v>
      </c>
      <c r="K13" s="10">
        <f>FC_IND_E!K13+FC_TRA_E!K13+FC_OTH_E!K13</f>
        <v>214.14445399828037</v>
      </c>
      <c r="L13" s="10">
        <f>FC_IND_E!L13+FC_TRA_E!L13+FC_OTH_E!L13</f>
        <v>151.09200343938093</v>
      </c>
      <c r="M13" s="10">
        <f>FC_IND_E!M13+FC_TRA_E!M13+FC_OTH_E!M13</f>
        <v>202.80739466895955</v>
      </c>
      <c r="N13" s="10">
        <f>FC_IND_E!N13+FC_TRA_E!N13+FC_OTH_E!N13</f>
        <v>394.90756663800511</v>
      </c>
      <c r="O13" s="10">
        <f>FC_IND_E!O13+FC_TRA_E!O13+FC_OTH_E!O13</f>
        <v>251.93465176268265</v>
      </c>
      <c r="P13" s="10">
        <f>FC_IND_E!P13+FC_TRA_E!P13+FC_OTH_E!P13</f>
        <v>231.1500429922614</v>
      </c>
      <c r="Q13" s="10">
        <f>FC_IND_E!Q13+FC_TRA_E!Q13+FC_OTH_E!Q13</f>
        <v>207.84608770421323</v>
      </c>
      <c r="R13" s="10">
        <f>FC_IND_E!R13+FC_TRA_E!R13+FC_OTH_E!R13</f>
        <v>272.04815133276009</v>
      </c>
      <c r="S13" s="10">
        <f>FC_IND_E!S13+FC_TRA_E!S13+FC_OTH_E!S13</f>
        <v>284.56749785038693</v>
      </c>
      <c r="T13" s="10">
        <f>FC_IND_E!T13+FC_TRA_E!T13+FC_OTH_E!T13</f>
        <v>222.04763542562333</v>
      </c>
      <c r="U13" s="10">
        <f>FC_IND_E!U13+FC_TRA_E!U13+FC_OTH_E!U13</f>
        <v>218.2565778159931</v>
      </c>
      <c r="V13" s="10">
        <f>FC_IND_E!V13+FC_TRA_E!V13+FC_OTH_E!V13</f>
        <v>226.74686156491831</v>
      </c>
      <c r="W13" s="10">
        <f>FC_IND_E!W13+FC_TRA_E!W13+FC_OTH_E!W13</f>
        <v>206.17635425623385</v>
      </c>
      <c r="X13" s="10">
        <f>FC_IND_E!X13+FC_TRA_E!X13+FC_OTH_E!X13</f>
        <v>253.13559759243336</v>
      </c>
    </row>
    <row r="14" spans="1:24" ht="11.25" customHeight="1" x14ac:dyDescent="0.2">
      <c r="A14" s="41" t="s">
        <v>19</v>
      </c>
      <c r="B14" s="9" t="s">
        <v>20</v>
      </c>
      <c r="C14" s="10">
        <f>FC_IND_E!C14+FC_TRA_E!C14+FC_OTH_E!C14</f>
        <v>0</v>
      </c>
      <c r="D14" s="10">
        <f>FC_IND_E!D14+FC_TRA_E!D14+FC_OTH_E!D14</f>
        <v>0</v>
      </c>
      <c r="E14" s="10">
        <f>FC_IND_E!E14+FC_TRA_E!E14+FC_OTH_E!E14</f>
        <v>0</v>
      </c>
      <c r="F14" s="10">
        <f>FC_IND_E!F14+FC_TRA_E!F14+FC_OTH_E!F14</f>
        <v>0</v>
      </c>
      <c r="G14" s="10">
        <f>FC_IND_E!G14+FC_TRA_E!G14+FC_OTH_E!G14</f>
        <v>0</v>
      </c>
      <c r="H14" s="10">
        <f>FC_IND_E!H14+FC_TRA_E!H14+FC_OTH_E!H14</f>
        <v>0</v>
      </c>
      <c r="I14" s="10">
        <f>FC_IND_E!I14+FC_TRA_E!I14+FC_OTH_E!I14</f>
        <v>0</v>
      </c>
      <c r="J14" s="10">
        <f>FC_IND_E!J14+FC_TRA_E!J14+FC_OTH_E!J14</f>
        <v>0</v>
      </c>
      <c r="K14" s="10">
        <f>FC_IND_E!K14+FC_TRA_E!K14+FC_OTH_E!K14</f>
        <v>0</v>
      </c>
      <c r="L14" s="10">
        <f>FC_IND_E!L14+FC_TRA_E!L14+FC_OTH_E!L14</f>
        <v>0</v>
      </c>
      <c r="M14" s="10">
        <f>FC_IND_E!M14+FC_TRA_E!M14+FC_OTH_E!M14</f>
        <v>0</v>
      </c>
      <c r="N14" s="10">
        <f>FC_IND_E!N14+FC_TRA_E!N14+FC_OTH_E!N14</f>
        <v>0</v>
      </c>
      <c r="O14" s="10">
        <f>FC_IND_E!O14+FC_TRA_E!O14+FC_OTH_E!O14</f>
        <v>0</v>
      </c>
      <c r="P14" s="10">
        <f>FC_IND_E!P14+FC_TRA_E!P14+FC_OTH_E!P14</f>
        <v>0</v>
      </c>
      <c r="Q14" s="10">
        <f>FC_IND_E!Q14+FC_TRA_E!Q14+FC_OTH_E!Q14</f>
        <v>0</v>
      </c>
      <c r="R14" s="10">
        <f>FC_IND_E!R14+FC_TRA_E!R14+FC_OTH_E!R14</f>
        <v>0</v>
      </c>
      <c r="S14" s="10">
        <f>FC_IND_E!S14+FC_TRA_E!S14+FC_OTH_E!S14</f>
        <v>0</v>
      </c>
      <c r="T14" s="10">
        <f>FC_IND_E!T14+FC_TRA_E!T14+FC_OTH_E!T14</f>
        <v>0</v>
      </c>
      <c r="U14" s="10">
        <f>FC_IND_E!U14+FC_TRA_E!U14+FC_OTH_E!U14</f>
        <v>0</v>
      </c>
      <c r="V14" s="10">
        <f>FC_IND_E!V14+FC_TRA_E!V14+FC_OTH_E!V14</f>
        <v>0</v>
      </c>
      <c r="W14" s="10">
        <f>FC_IND_E!W14+FC_TRA_E!W14+FC_OTH_E!W14</f>
        <v>0</v>
      </c>
      <c r="X14" s="10">
        <f>FC_IND_E!X14+FC_TRA_E!X14+FC_OTH_E!X14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FC_IND_E!C15+FC_TRA_E!C15+FC_OTH_E!C15</f>
        <v>0</v>
      </c>
      <c r="D15" s="10">
        <f>FC_IND_E!D15+FC_TRA_E!D15+FC_OTH_E!D15</f>
        <v>0</v>
      </c>
      <c r="E15" s="10">
        <f>FC_IND_E!E15+FC_TRA_E!E15+FC_OTH_E!E15</f>
        <v>0</v>
      </c>
      <c r="F15" s="10">
        <f>FC_IND_E!F15+FC_TRA_E!F15+FC_OTH_E!F15</f>
        <v>0</v>
      </c>
      <c r="G15" s="10">
        <f>FC_IND_E!G15+FC_TRA_E!G15+FC_OTH_E!G15</f>
        <v>0</v>
      </c>
      <c r="H15" s="10">
        <f>FC_IND_E!H15+FC_TRA_E!H15+FC_OTH_E!H15</f>
        <v>0</v>
      </c>
      <c r="I15" s="10">
        <f>FC_IND_E!I15+FC_TRA_E!I15+FC_OTH_E!I15</f>
        <v>0</v>
      </c>
      <c r="J15" s="10">
        <f>FC_IND_E!J15+FC_TRA_E!J15+FC_OTH_E!J15</f>
        <v>0</v>
      </c>
      <c r="K15" s="10">
        <f>FC_IND_E!K15+FC_TRA_E!K15+FC_OTH_E!K15</f>
        <v>0</v>
      </c>
      <c r="L15" s="10">
        <f>FC_IND_E!L15+FC_TRA_E!L15+FC_OTH_E!L15</f>
        <v>0</v>
      </c>
      <c r="M15" s="10">
        <f>FC_IND_E!M15+FC_TRA_E!M15+FC_OTH_E!M15</f>
        <v>0</v>
      </c>
      <c r="N15" s="10">
        <f>FC_IND_E!N15+FC_TRA_E!N15+FC_OTH_E!N15</f>
        <v>0</v>
      </c>
      <c r="O15" s="10">
        <f>FC_IND_E!O15+FC_TRA_E!O15+FC_OTH_E!O15</f>
        <v>0</v>
      </c>
      <c r="P15" s="10">
        <f>FC_IND_E!P15+FC_TRA_E!P15+FC_OTH_E!P15</f>
        <v>0</v>
      </c>
      <c r="Q15" s="10">
        <f>FC_IND_E!Q15+FC_TRA_E!Q15+FC_OTH_E!Q15</f>
        <v>0</v>
      </c>
      <c r="R15" s="10">
        <f>FC_IND_E!R15+FC_TRA_E!R15+FC_OTH_E!R15</f>
        <v>0</v>
      </c>
      <c r="S15" s="10">
        <f>FC_IND_E!S15+FC_TRA_E!S15+FC_OTH_E!S15</f>
        <v>0</v>
      </c>
      <c r="T15" s="10">
        <f>FC_IND_E!T15+FC_TRA_E!T15+FC_OTH_E!T15</f>
        <v>0</v>
      </c>
      <c r="U15" s="10">
        <f>FC_IND_E!U15+FC_TRA_E!U15+FC_OTH_E!U15</f>
        <v>0</v>
      </c>
      <c r="V15" s="10">
        <f>FC_IND_E!V15+FC_TRA_E!V15+FC_OTH_E!V15</f>
        <v>0</v>
      </c>
      <c r="W15" s="10">
        <f>FC_IND_E!W15+FC_TRA_E!W15+FC_OTH_E!W15</f>
        <v>0</v>
      </c>
      <c r="X15" s="10">
        <f>FC_IND_E!X15+FC_TRA_E!X15+FC_OTH_E!X15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FC_IND_E!C16+FC_TRA_E!C16+FC_OTH_E!C16</f>
        <v>0</v>
      </c>
      <c r="D16" s="10">
        <f>FC_IND_E!D16+FC_TRA_E!D16+FC_OTH_E!D16</f>
        <v>0</v>
      </c>
      <c r="E16" s="10">
        <f>FC_IND_E!E16+FC_TRA_E!E16+FC_OTH_E!E16</f>
        <v>0</v>
      </c>
      <c r="F16" s="10">
        <f>FC_IND_E!F16+FC_TRA_E!F16+FC_OTH_E!F16</f>
        <v>0</v>
      </c>
      <c r="G16" s="10">
        <f>FC_IND_E!G16+FC_TRA_E!G16+FC_OTH_E!G16</f>
        <v>0</v>
      </c>
      <c r="H16" s="10">
        <f>FC_IND_E!H16+FC_TRA_E!H16+FC_OTH_E!H16</f>
        <v>0</v>
      </c>
      <c r="I16" s="10">
        <f>FC_IND_E!I16+FC_TRA_E!I16+FC_OTH_E!I16</f>
        <v>0</v>
      </c>
      <c r="J16" s="10">
        <f>FC_IND_E!J16+FC_TRA_E!J16+FC_OTH_E!J16</f>
        <v>0</v>
      </c>
      <c r="K16" s="10">
        <f>FC_IND_E!K16+FC_TRA_E!K16+FC_OTH_E!K16</f>
        <v>0</v>
      </c>
      <c r="L16" s="10">
        <f>FC_IND_E!L16+FC_TRA_E!L16+FC_OTH_E!L16</f>
        <v>0</v>
      </c>
      <c r="M16" s="10">
        <f>FC_IND_E!M16+FC_TRA_E!M16+FC_OTH_E!M16</f>
        <v>0</v>
      </c>
      <c r="N16" s="10">
        <f>FC_IND_E!N16+FC_TRA_E!N16+FC_OTH_E!N16</f>
        <v>0</v>
      </c>
      <c r="O16" s="10">
        <f>FC_IND_E!O16+FC_TRA_E!O16+FC_OTH_E!O16</f>
        <v>0</v>
      </c>
      <c r="P16" s="10">
        <f>FC_IND_E!P16+FC_TRA_E!P16+FC_OTH_E!P16</f>
        <v>0</v>
      </c>
      <c r="Q16" s="10">
        <f>FC_IND_E!Q16+FC_TRA_E!Q16+FC_OTH_E!Q16</f>
        <v>0</v>
      </c>
      <c r="R16" s="10">
        <f>FC_IND_E!R16+FC_TRA_E!R16+FC_OTH_E!R16</f>
        <v>0</v>
      </c>
      <c r="S16" s="10">
        <f>FC_IND_E!S16+FC_TRA_E!S16+FC_OTH_E!S16</f>
        <v>0</v>
      </c>
      <c r="T16" s="10">
        <f>FC_IND_E!T16+FC_TRA_E!T16+FC_OTH_E!T16</f>
        <v>0</v>
      </c>
      <c r="U16" s="10">
        <f>FC_IND_E!U16+FC_TRA_E!U16+FC_OTH_E!U16</f>
        <v>0</v>
      </c>
      <c r="V16" s="10">
        <f>FC_IND_E!V16+FC_TRA_E!V16+FC_OTH_E!V16</f>
        <v>0</v>
      </c>
      <c r="W16" s="10">
        <f>FC_IND_E!W16+FC_TRA_E!W16+FC_OTH_E!W16</f>
        <v>0</v>
      </c>
      <c r="X16" s="10">
        <f>FC_IND_E!X16+FC_TRA_E!X16+FC_OTH_E!X16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434.57773000859845</v>
      </c>
      <c r="D17" s="37">
        <f t="shared" si="10"/>
        <v>392.75339638864995</v>
      </c>
      <c r="E17" s="37">
        <f t="shared" si="10"/>
        <v>470.95159071367152</v>
      </c>
      <c r="F17" s="37">
        <f t="shared" si="10"/>
        <v>498.80343938091141</v>
      </c>
      <c r="G17" s="37">
        <f t="shared" si="10"/>
        <v>522.44668959587261</v>
      </c>
      <c r="H17" s="37">
        <f t="shared" si="10"/>
        <v>567.65073086844359</v>
      </c>
      <c r="I17" s="37">
        <f t="shared" si="10"/>
        <v>557.02441960447118</v>
      </c>
      <c r="J17" s="37">
        <f t="shared" si="10"/>
        <v>530.81349957007728</v>
      </c>
      <c r="K17" s="37">
        <f t="shared" si="10"/>
        <v>371.5773000859844</v>
      </c>
      <c r="L17" s="37">
        <f t="shared" si="10"/>
        <v>183.20679277730002</v>
      </c>
      <c r="M17" s="37">
        <f t="shared" si="10"/>
        <v>171.96904557179707</v>
      </c>
      <c r="N17" s="37">
        <f t="shared" si="10"/>
        <v>141.70730868443675</v>
      </c>
      <c r="O17" s="37">
        <f t="shared" si="10"/>
        <v>188.75993121238176</v>
      </c>
      <c r="P17" s="37">
        <f t="shared" si="10"/>
        <v>195.68641444539981</v>
      </c>
      <c r="Q17" s="37">
        <f t="shared" si="10"/>
        <v>173.64092863284614</v>
      </c>
      <c r="R17" s="37">
        <f t="shared" si="10"/>
        <v>168.98349097162506</v>
      </c>
      <c r="S17" s="37">
        <f t="shared" si="10"/>
        <v>158.9758383490971</v>
      </c>
      <c r="T17" s="37">
        <f t="shared" si="10"/>
        <v>150.23705932932069</v>
      </c>
      <c r="U17" s="37">
        <f t="shared" si="10"/>
        <v>148.01298366294071</v>
      </c>
      <c r="V17" s="37">
        <f t="shared" si="10"/>
        <v>148.20197764402411</v>
      </c>
      <c r="W17" s="37">
        <f t="shared" si="10"/>
        <v>145.02055030094581</v>
      </c>
      <c r="X17" s="37">
        <f t="shared" ref="X17" si="11">SUM(X18:X21)</f>
        <v>150.47635425623389</v>
      </c>
    </row>
    <row r="18" spans="1:24" ht="11.25" customHeight="1" x14ac:dyDescent="0.2">
      <c r="A18" s="42" t="s">
        <v>27</v>
      </c>
      <c r="B18" s="9" t="s">
        <v>28</v>
      </c>
      <c r="C18" s="10">
        <f>FC_IND_E!C18+FC_TRA_E!C18+FC_OTH_E!C18</f>
        <v>0</v>
      </c>
      <c r="D18" s="10">
        <f>FC_IND_E!D18+FC_TRA_E!D18+FC_OTH_E!D18</f>
        <v>0</v>
      </c>
      <c r="E18" s="10">
        <f>FC_IND_E!E18+FC_TRA_E!E18+FC_OTH_E!E18</f>
        <v>0</v>
      </c>
      <c r="F18" s="10">
        <f>FC_IND_E!F18+FC_TRA_E!F18+FC_OTH_E!F18</f>
        <v>0</v>
      </c>
      <c r="G18" s="10">
        <f>FC_IND_E!G18+FC_TRA_E!G18+FC_OTH_E!G18</f>
        <v>0</v>
      </c>
      <c r="H18" s="10">
        <f>FC_IND_E!H18+FC_TRA_E!H18+FC_OTH_E!H18</f>
        <v>0</v>
      </c>
      <c r="I18" s="10">
        <f>FC_IND_E!I18+FC_TRA_E!I18+FC_OTH_E!I18</f>
        <v>0</v>
      </c>
      <c r="J18" s="10">
        <f>FC_IND_E!J18+FC_TRA_E!J18+FC_OTH_E!J18</f>
        <v>0</v>
      </c>
      <c r="K18" s="10">
        <f>FC_IND_E!K18+FC_TRA_E!K18+FC_OTH_E!K18</f>
        <v>0</v>
      </c>
      <c r="L18" s="10">
        <f>FC_IND_E!L18+FC_TRA_E!L18+FC_OTH_E!L18</f>
        <v>0</v>
      </c>
      <c r="M18" s="10">
        <f>FC_IND_E!M18+FC_TRA_E!M18+FC_OTH_E!M18</f>
        <v>0</v>
      </c>
      <c r="N18" s="10">
        <f>FC_IND_E!N18+FC_TRA_E!N18+FC_OTH_E!N18</f>
        <v>0</v>
      </c>
      <c r="O18" s="10">
        <f>FC_IND_E!O18+FC_TRA_E!O18+FC_OTH_E!O18</f>
        <v>0</v>
      </c>
      <c r="P18" s="10">
        <f>FC_IND_E!P18+FC_TRA_E!P18+FC_OTH_E!P18</f>
        <v>0</v>
      </c>
      <c r="Q18" s="10">
        <f>FC_IND_E!Q18+FC_TRA_E!Q18+FC_OTH_E!Q18</f>
        <v>0</v>
      </c>
      <c r="R18" s="10">
        <f>FC_IND_E!R18+FC_TRA_E!R18+FC_OTH_E!R18</f>
        <v>0</v>
      </c>
      <c r="S18" s="10">
        <f>FC_IND_E!S18+FC_TRA_E!S18+FC_OTH_E!S18</f>
        <v>0</v>
      </c>
      <c r="T18" s="10">
        <f>FC_IND_E!T18+FC_TRA_E!T18+FC_OTH_E!T18</f>
        <v>0</v>
      </c>
      <c r="U18" s="10">
        <f>FC_IND_E!U18+FC_TRA_E!U18+FC_OTH_E!U18</f>
        <v>0</v>
      </c>
      <c r="V18" s="10">
        <f>FC_IND_E!V18+FC_TRA_E!V18+FC_OTH_E!V18</f>
        <v>0</v>
      </c>
      <c r="W18" s="10">
        <f>FC_IND_E!W18+FC_TRA_E!W18+FC_OTH_E!W18</f>
        <v>0</v>
      </c>
      <c r="X18" s="10">
        <f>FC_IND_E!X18+FC_TRA_E!X18+FC_OTH_E!X18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FC_IND_E!C19+FC_TRA_E!C19+FC_OTH_E!C19</f>
        <v>159.09286328460877</v>
      </c>
      <c r="D19" s="10">
        <f>FC_IND_E!D19+FC_TRA_E!D19+FC_OTH_E!D19</f>
        <v>96.130696474634547</v>
      </c>
      <c r="E19" s="10">
        <f>FC_IND_E!E19+FC_TRA_E!E19+FC_OTH_E!E19</f>
        <v>133.10404127257095</v>
      </c>
      <c r="F19" s="10">
        <f>FC_IND_E!F19+FC_TRA_E!F19+FC_OTH_E!F19</f>
        <v>95.894239036973346</v>
      </c>
      <c r="G19" s="10">
        <f>FC_IND_E!G19+FC_TRA_E!G19+FC_OTH_E!G19</f>
        <v>105.58899398108338</v>
      </c>
      <c r="H19" s="10">
        <f>FC_IND_E!H19+FC_TRA_E!H19+FC_OTH_E!H19</f>
        <v>120.50730868443674</v>
      </c>
      <c r="I19" s="10">
        <f>FC_IND_E!I19+FC_TRA_E!I19+FC_OTH_E!I19</f>
        <v>131.44883920894236</v>
      </c>
      <c r="J19" s="10">
        <f>FC_IND_E!J19+FC_TRA_E!J19+FC_OTH_E!J19</f>
        <v>108.74892519346518</v>
      </c>
      <c r="K19" s="10">
        <f>FC_IND_E!K19+FC_TRA_E!K19+FC_OTH_E!K19</f>
        <v>39.724849527085119</v>
      </c>
      <c r="L19" s="10">
        <f>FC_IND_E!L19+FC_TRA_E!L19+FC_OTH_E!L19</f>
        <v>14.079965606190886</v>
      </c>
      <c r="M19" s="10">
        <f>FC_IND_E!M19+FC_TRA_E!M19+FC_OTH_E!M19</f>
        <v>0</v>
      </c>
      <c r="N19" s="10">
        <f>FC_IND_E!N19+FC_TRA_E!N19+FC_OTH_E!N19</f>
        <v>0</v>
      </c>
      <c r="O19" s="10">
        <f>FC_IND_E!O19+FC_TRA_E!O19+FC_OTH_E!O19</f>
        <v>0</v>
      </c>
      <c r="P19" s="10">
        <f>FC_IND_E!P19+FC_TRA_E!P19+FC_OTH_E!P19</f>
        <v>0</v>
      </c>
      <c r="Q19" s="10">
        <f>FC_IND_E!Q19+FC_TRA_E!Q19+FC_OTH_E!Q19</f>
        <v>0</v>
      </c>
      <c r="R19" s="10">
        <f>FC_IND_E!R19+FC_TRA_E!R19+FC_OTH_E!R19</f>
        <v>0</v>
      </c>
      <c r="S19" s="10">
        <f>FC_IND_E!S19+FC_TRA_E!S19+FC_OTH_E!S19</f>
        <v>0</v>
      </c>
      <c r="T19" s="10">
        <f>FC_IND_E!T19+FC_TRA_E!T19+FC_OTH_E!T19</f>
        <v>0</v>
      </c>
      <c r="U19" s="10">
        <f>FC_IND_E!U19+FC_TRA_E!U19+FC_OTH_E!U19</f>
        <v>0</v>
      </c>
      <c r="V19" s="10">
        <f>FC_IND_E!V19+FC_TRA_E!V19+FC_OTH_E!V19</f>
        <v>0</v>
      </c>
      <c r="W19" s="10">
        <f>FC_IND_E!W19+FC_TRA_E!W19+FC_OTH_E!W19</f>
        <v>0</v>
      </c>
      <c r="X19" s="10">
        <f>FC_IND_E!X19+FC_TRA_E!X19+FC_OTH_E!X19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FC_IND_E!C20+FC_TRA_E!C20+FC_OTH_E!C20</f>
        <v>275.48486672398968</v>
      </c>
      <c r="D20" s="10">
        <f>FC_IND_E!D20+FC_TRA_E!D20+FC_OTH_E!D20</f>
        <v>296.62269991401541</v>
      </c>
      <c r="E20" s="10">
        <f>FC_IND_E!E20+FC_TRA_E!E20+FC_OTH_E!E20</f>
        <v>337.84754944110057</v>
      </c>
      <c r="F20" s="10">
        <f>FC_IND_E!F20+FC_TRA_E!F20+FC_OTH_E!F20</f>
        <v>402.90920034393804</v>
      </c>
      <c r="G20" s="10">
        <f>FC_IND_E!G20+FC_TRA_E!G20+FC_OTH_E!G20</f>
        <v>416.85769561478929</v>
      </c>
      <c r="H20" s="10">
        <f>FC_IND_E!H20+FC_TRA_E!H20+FC_OTH_E!H20</f>
        <v>447.14342218400685</v>
      </c>
      <c r="I20" s="10">
        <f>FC_IND_E!I20+FC_TRA_E!I20+FC_OTH_E!I20</f>
        <v>425.57558039552879</v>
      </c>
      <c r="J20" s="10">
        <f>FC_IND_E!J20+FC_TRA_E!J20+FC_OTH_E!J20</f>
        <v>422.06457437661214</v>
      </c>
      <c r="K20" s="10">
        <f>FC_IND_E!K20+FC_TRA_E!K20+FC_OTH_E!K20</f>
        <v>331.85245055889931</v>
      </c>
      <c r="L20" s="10">
        <f>FC_IND_E!L20+FC_TRA_E!L20+FC_OTH_E!L20</f>
        <v>169.12682717110914</v>
      </c>
      <c r="M20" s="10">
        <f>FC_IND_E!M20+FC_TRA_E!M20+FC_OTH_E!M20</f>
        <v>171.96904557179707</v>
      </c>
      <c r="N20" s="10">
        <f>FC_IND_E!N20+FC_TRA_E!N20+FC_OTH_E!N20</f>
        <v>141.70730868443675</v>
      </c>
      <c r="O20" s="10">
        <f>FC_IND_E!O20+FC_TRA_E!O20+FC_OTH_E!O20</f>
        <v>188.75993121238176</v>
      </c>
      <c r="P20" s="10">
        <f>FC_IND_E!P20+FC_TRA_E!P20+FC_OTH_E!P20</f>
        <v>195.68641444539981</v>
      </c>
      <c r="Q20" s="10">
        <f>FC_IND_E!Q20+FC_TRA_E!Q20+FC_OTH_E!Q20</f>
        <v>173.64092863284614</v>
      </c>
      <c r="R20" s="10">
        <f>FC_IND_E!R20+FC_TRA_E!R20+FC_OTH_E!R20</f>
        <v>168.98349097162506</v>
      </c>
      <c r="S20" s="10">
        <f>FC_IND_E!S20+FC_TRA_E!S20+FC_OTH_E!S20</f>
        <v>158.9758383490971</v>
      </c>
      <c r="T20" s="10">
        <f>FC_IND_E!T20+FC_TRA_E!T20+FC_OTH_E!T20</f>
        <v>150.23705932932069</v>
      </c>
      <c r="U20" s="10">
        <f>FC_IND_E!U20+FC_TRA_E!U20+FC_OTH_E!U20</f>
        <v>148.01298366294071</v>
      </c>
      <c r="V20" s="10">
        <f>FC_IND_E!V20+FC_TRA_E!V20+FC_OTH_E!V20</f>
        <v>148.20197764402411</v>
      </c>
      <c r="W20" s="10">
        <f>FC_IND_E!W20+FC_TRA_E!W20+FC_OTH_E!W20</f>
        <v>145.02055030094581</v>
      </c>
      <c r="X20" s="10">
        <f>FC_IND_E!X20+FC_TRA_E!X20+FC_OTH_E!X20</f>
        <v>150.47635425623389</v>
      </c>
    </row>
    <row r="21" spans="1:24" ht="11.25" customHeight="1" x14ac:dyDescent="0.2">
      <c r="A21" s="42" t="s">
        <v>33</v>
      </c>
      <c r="B21" s="9" t="s">
        <v>34</v>
      </c>
      <c r="C21" s="10">
        <f>FC_IND_E!C21+FC_TRA_E!C21+FC_OTH_E!C21</f>
        <v>0</v>
      </c>
      <c r="D21" s="10">
        <f>FC_IND_E!D21+FC_TRA_E!D21+FC_OTH_E!D21</f>
        <v>0</v>
      </c>
      <c r="E21" s="10">
        <f>FC_IND_E!E21+FC_TRA_E!E21+FC_OTH_E!E21</f>
        <v>0</v>
      </c>
      <c r="F21" s="10">
        <f>FC_IND_E!F21+FC_TRA_E!F21+FC_OTH_E!F21</f>
        <v>0</v>
      </c>
      <c r="G21" s="10">
        <f>FC_IND_E!G21+FC_TRA_E!G21+FC_OTH_E!G21</f>
        <v>0</v>
      </c>
      <c r="H21" s="10">
        <f>FC_IND_E!H21+FC_TRA_E!H21+FC_OTH_E!H21</f>
        <v>0</v>
      </c>
      <c r="I21" s="10">
        <f>FC_IND_E!I21+FC_TRA_E!I21+FC_OTH_E!I21</f>
        <v>0</v>
      </c>
      <c r="J21" s="10">
        <f>FC_IND_E!J21+FC_TRA_E!J21+FC_OTH_E!J21</f>
        <v>0</v>
      </c>
      <c r="K21" s="10">
        <f>FC_IND_E!K21+FC_TRA_E!K21+FC_OTH_E!K21</f>
        <v>0</v>
      </c>
      <c r="L21" s="10">
        <f>FC_IND_E!L21+FC_TRA_E!L21+FC_OTH_E!L21</f>
        <v>0</v>
      </c>
      <c r="M21" s="10">
        <f>FC_IND_E!M21+FC_TRA_E!M21+FC_OTH_E!M21</f>
        <v>0</v>
      </c>
      <c r="N21" s="10">
        <f>FC_IND_E!N21+FC_TRA_E!N21+FC_OTH_E!N21</f>
        <v>0</v>
      </c>
      <c r="O21" s="10">
        <f>FC_IND_E!O21+FC_TRA_E!O21+FC_OTH_E!O21</f>
        <v>0</v>
      </c>
      <c r="P21" s="10">
        <f>FC_IND_E!P21+FC_TRA_E!P21+FC_OTH_E!P21</f>
        <v>0</v>
      </c>
      <c r="Q21" s="10">
        <f>FC_IND_E!Q21+FC_TRA_E!Q21+FC_OTH_E!Q21</f>
        <v>0</v>
      </c>
      <c r="R21" s="10">
        <f>FC_IND_E!R21+FC_TRA_E!R21+FC_OTH_E!R21</f>
        <v>0</v>
      </c>
      <c r="S21" s="10">
        <f>FC_IND_E!S21+FC_TRA_E!S21+FC_OTH_E!S21</f>
        <v>0</v>
      </c>
      <c r="T21" s="10">
        <f>FC_IND_E!T21+FC_TRA_E!T21+FC_OTH_E!T21</f>
        <v>0</v>
      </c>
      <c r="U21" s="10">
        <f>FC_IND_E!U21+FC_TRA_E!U21+FC_OTH_E!U21</f>
        <v>0</v>
      </c>
      <c r="V21" s="10">
        <f>FC_IND_E!V21+FC_TRA_E!V21+FC_OTH_E!V21</f>
        <v>0</v>
      </c>
      <c r="W21" s="10">
        <f>FC_IND_E!W21+FC_TRA_E!W21+FC_OTH_E!W21</f>
        <v>0</v>
      </c>
      <c r="X21" s="10">
        <f>FC_IND_E!X21+FC_TRA_E!X21+FC_OTH_E!X21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2.3093723129836623</v>
      </c>
      <c r="D22" s="37">
        <f t="shared" si="12"/>
        <v>3.3312123817712807</v>
      </c>
      <c r="E22" s="37">
        <f t="shared" si="12"/>
        <v>2.7293207222699909</v>
      </c>
      <c r="F22" s="37">
        <f t="shared" si="12"/>
        <v>3.988993981083405</v>
      </c>
      <c r="G22" s="37">
        <f t="shared" si="12"/>
        <v>1.4696474634565779</v>
      </c>
      <c r="H22" s="37">
        <f t="shared" si="12"/>
        <v>3.3591573516766982</v>
      </c>
      <c r="I22" s="37">
        <f t="shared" si="12"/>
        <v>5.8785038693035254</v>
      </c>
      <c r="J22" s="37">
        <f t="shared" si="12"/>
        <v>5.2486672398968199</v>
      </c>
      <c r="K22" s="37">
        <f t="shared" si="12"/>
        <v>8.3978503869303527</v>
      </c>
      <c r="L22" s="37">
        <f t="shared" si="12"/>
        <v>8.8177128116938945</v>
      </c>
      <c r="M22" s="37">
        <f t="shared" si="12"/>
        <v>8.1878761822871873</v>
      </c>
      <c r="N22" s="37">
        <f t="shared" si="12"/>
        <v>8.1878761822871873</v>
      </c>
      <c r="O22" s="37">
        <f t="shared" si="12"/>
        <v>0.41986242476354252</v>
      </c>
      <c r="P22" s="37">
        <f t="shared" si="12"/>
        <v>7.9779019776440236</v>
      </c>
      <c r="Q22" s="37">
        <f t="shared" si="12"/>
        <v>6.9282029234737754</v>
      </c>
      <c r="R22" s="37">
        <f t="shared" si="12"/>
        <v>8.1878761822871873</v>
      </c>
      <c r="S22" s="37">
        <f t="shared" si="12"/>
        <v>9.4475494411006018</v>
      </c>
      <c r="T22" s="37">
        <f t="shared" si="12"/>
        <v>11.82854686156492</v>
      </c>
      <c r="U22" s="37">
        <f t="shared" si="12"/>
        <v>14.857179707652627</v>
      </c>
      <c r="V22" s="37">
        <f t="shared" si="12"/>
        <v>14.666809974204639</v>
      </c>
      <c r="W22" s="37">
        <f t="shared" si="12"/>
        <v>16.332330180567499</v>
      </c>
      <c r="X22" s="37">
        <f t="shared" ref="X22" si="13">SUM(X23:X24)</f>
        <v>17.635425623387789</v>
      </c>
    </row>
    <row r="23" spans="1:24" ht="11.25" customHeight="1" x14ac:dyDescent="0.2">
      <c r="A23" s="42" t="s">
        <v>37</v>
      </c>
      <c r="B23" s="9" t="s">
        <v>38</v>
      </c>
      <c r="C23" s="10">
        <f>FC_IND_E!C23+FC_TRA_E!C23+FC_OTH_E!C23</f>
        <v>2.3093723129836623</v>
      </c>
      <c r="D23" s="10">
        <f>FC_IND_E!D23+FC_TRA_E!D23+FC_OTH_E!D23</f>
        <v>3.3312123817712807</v>
      </c>
      <c r="E23" s="10">
        <f>FC_IND_E!E23+FC_TRA_E!E23+FC_OTH_E!E23</f>
        <v>2.7293207222699909</v>
      </c>
      <c r="F23" s="10">
        <f>FC_IND_E!F23+FC_TRA_E!F23+FC_OTH_E!F23</f>
        <v>3.988993981083405</v>
      </c>
      <c r="G23" s="10">
        <f>FC_IND_E!G23+FC_TRA_E!G23+FC_OTH_E!G23</f>
        <v>1.4696474634565779</v>
      </c>
      <c r="H23" s="10">
        <f>FC_IND_E!H23+FC_TRA_E!H23+FC_OTH_E!H23</f>
        <v>3.3591573516766982</v>
      </c>
      <c r="I23" s="10">
        <f>FC_IND_E!I23+FC_TRA_E!I23+FC_OTH_E!I23</f>
        <v>5.8785038693035254</v>
      </c>
      <c r="J23" s="10">
        <f>FC_IND_E!J23+FC_TRA_E!J23+FC_OTH_E!J23</f>
        <v>5.2486672398968199</v>
      </c>
      <c r="K23" s="10">
        <f>FC_IND_E!K23+FC_TRA_E!K23+FC_OTH_E!K23</f>
        <v>8.3978503869303527</v>
      </c>
      <c r="L23" s="10">
        <f>FC_IND_E!L23+FC_TRA_E!L23+FC_OTH_E!L23</f>
        <v>8.8177128116938945</v>
      </c>
      <c r="M23" s="10">
        <f>FC_IND_E!M23+FC_TRA_E!M23+FC_OTH_E!M23</f>
        <v>8.1878761822871873</v>
      </c>
      <c r="N23" s="10">
        <f>FC_IND_E!N23+FC_TRA_E!N23+FC_OTH_E!N23</f>
        <v>8.1878761822871873</v>
      </c>
      <c r="O23" s="10">
        <f>FC_IND_E!O23+FC_TRA_E!O23+FC_OTH_E!O23</f>
        <v>0.41986242476354252</v>
      </c>
      <c r="P23" s="10">
        <f>FC_IND_E!P23+FC_TRA_E!P23+FC_OTH_E!P23</f>
        <v>7.9779019776440236</v>
      </c>
      <c r="Q23" s="10">
        <f>FC_IND_E!Q23+FC_TRA_E!Q23+FC_OTH_E!Q23</f>
        <v>6.9282029234737754</v>
      </c>
      <c r="R23" s="10">
        <f>FC_IND_E!R23+FC_TRA_E!R23+FC_OTH_E!R23</f>
        <v>8.1878761822871873</v>
      </c>
      <c r="S23" s="10">
        <f>FC_IND_E!S23+FC_TRA_E!S23+FC_OTH_E!S23</f>
        <v>9.4475494411006018</v>
      </c>
      <c r="T23" s="10">
        <f>FC_IND_E!T23+FC_TRA_E!T23+FC_OTH_E!T23</f>
        <v>11.82854686156492</v>
      </c>
      <c r="U23" s="10">
        <f>FC_IND_E!U23+FC_TRA_E!U23+FC_OTH_E!U23</f>
        <v>14.857179707652627</v>
      </c>
      <c r="V23" s="10">
        <f>FC_IND_E!V23+FC_TRA_E!V23+FC_OTH_E!V23</f>
        <v>14.666809974204639</v>
      </c>
      <c r="W23" s="10">
        <f>FC_IND_E!W23+FC_TRA_E!W23+FC_OTH_E!W23</f>
        <v>16.332330180567499</v>
      </c>
      <c r="X23" s="10">
        <f>FC_IND_E!X23+FC_TRA_E!X23+FC_OTH_E!X23</f>
        <v>17.635425623387789</v>
      </c>
    </row>
    <row r="24" spans="1:24" ht="11.25" customHeight="1" x14ac:dyDescent="0.2">
      <c r="A24" s="42" t="s">
        <v>39</v>
      </c>
      <c r="B24" s="9" t="s">
        <v>40</v>
      </c>
      <c r="C24" s="10">
        <f>FC_IND_E!C24+FC_TRA_E!C24+FC_OTH_E!C24</f>
        <v>0</v>
      </c>
      <c r="D24" s="10">
        <f>FC_IND_E!D24+FC_TRA_E!D24+FC_OTH_E!D24</f>
        <v>0</v>
      </c>
      <c r="E24" s="10">
        <f>FC_IND_E!E24+FC_TRA_E!E24+FC_OTH_E!E24</f>
        <v>0</v>
      </c>
      <c r="F24" s="10">
        <f>FC_IND_E!F24+FC_TRA_E!F24+FC_OTH_E!F24</f>
        <v>0</v>
      </c>
      <c r="G24" s="10">
        <f>FC_IND_E!G24+FC_TRA_E!G24+FC_OTH_E!G24</f>
        <v>0</v>
      </c>
      <c r="H24" s="10">
        <f>FC_IND_E!H24+FC_TRA_E!H24+FC_OTH_E!H24</f>
        <v>0</v>
      </c>
      <c r="I24" s="10">
        <f>FC_IND_E!I24+FC_TRA_E!I24+FC_OTH_E!I24</f>
        <v>0</v>
      </c>
      <c r="J24" s="10">
        <f>FC_IND_E!J24+FC_TRA_E!J24+FC_OTH_E!J24</f>
        <v>0</v>
      </c>
      <c r="K24" s="10">
        <f>FC_IND_E!K24+FC_TRA_E!K24+FC_OTH_E!K24</f>
        <v>0</v>
      </c>
      <c r="L24" s="10">
        <f>FC_IND_E!L24+FC_TRA_E!L24+FC_OTH_E!L24</f>
        <v>0</v>
      </c>
      <c r="M24" s="10">
        <f>FC_IND_E!M24+FC_TRA_E!M24+FC_OTH_E!M24</f>
        <v>0</v>
      </c>
      <c r="N24" s="10">
        <f>FC_IND_E!N24+FC_TRA_E!N24+FC_OTH_E!N24</f>
        <v>0</v>
      </c>
      <c r="O24" s="10">
        <f>FC_IND_E!O24+FC_TRA_E!O24+FC_OTH_E!O24</f>
        <v>0</v>
      </c>
      <c r="P24" s="10">
        <f>FC_IND_E!P24+FC_TRA_E!P24+FC_OTH_E!P24</f>
        <v>0</v>
      </c>
      <c r="Q24" s="10">
        <f>FC_IND_E!Q24+FC_TRA_E!Q24+FC_OTH_E!Q24</f>
        <v>0</v>
      </c>
      <c r="R24" s="10">
        <f>FC_IND_E!R24+FC_TRA_E!R24+FC_OTH_E!R24</f>
        <v>0</v>
      </c>
      <c r="S24" s="10">
        <f>FC_IND_E!S24+FC_TRA_E!S24+FC_OTH_E!S24</f>
        <v>0</v>
      </c>
      <c r="T24" s="10">
        <f>FC_IND_E!T24+FC_TRA_E!T24+FC_OTH_E!T24</f>
        <v>0</v>
      </c>
      <c r="U24" s="10">
        <f>FC_IND_E!U24+FC_TRA_E!U24+FC_OTH_E!U24</f>
        <v>0</v>
      </c>
      <c r="V24" s="10">
        <f>FC_IND_E!V24+FC_TRA_E!V24+FC_OTH_E!V24</f>
        <v>0</v>
      </c>
      <c r="W24" s="10">
        <f>FC_IND_E!W24+FC_TRA_E!W24+FC_OTH_E!W24</f>
        <v>0</v>
      </c>
      <c r="X24" s="10">
        <f>FC_IND_E!X24+FC_TRA_E!X24+FC_OTH_E!X24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FC_IND_E!C25+FC_TRA_E!C25+FC_OTH_E!C25</f>
        <v>0</v>
      </c>
      <c r="D25" s="37">
        <f>FC_IND_E!D25+FC_TRA_E!D25+FC_OTH_E!D25</f>
        <v>0</v>
      </c>
      <c r="E25" s="37">
        <f>FC_IND_E!E25+FC_TRA_E!E25+FC_OTH_E!E25</f>
        <v>0</v>
      </c>
      <c r="F25" s="37">
        <f>FC_IND_E!F25+FC_TRA_E!F25+FC_OTH_E!F25</f>
        <v>0</v>
      </c>
      <c r="G25" s="37">
        <f>FC_IND_E!G25+FC_TRA_E!G25+FC_OTH_E!G25</f>
        <v>0</v>
      </c>
      <c r="H25" s="37">
        <f>FC_IND_E!H25+FC_TRA_E!H25+FC_OTH_E!H25</f>
        <v>0</v>
      </c>
      <c r="I25" s="37">
        <f>FC_IND_E!I25+FC_TRA_E!I25+FC_OTH_E!I25</f>
        <v>0</v>
      </c>
      <c r="J25" s="37">
        <f>FC_IND_E!J25+FC_TRA_E!J25+FC_OTH_E!J25</f>
        <v>0</v>
      </c>
      <c r="K25" s="37">
        <f>FC_IND_E!K25+FC_TRA_E!K25+FC_OTH_E!K25</f>
        <v>0</v>
      </c>
      <c r="L25" s="37">
        <f>FC_IND_E!L25+FC_TRA_E!L25+FC_OTH_E!L25</f>
        <v>0</v>
      </c>
      <c r="M25" s="37">
        <f>FC_IND_E!M25+FC_TRA_E!M25+FC_OTH_E!M25</f>
        <v>0</v>
      </c>
      <c r="N25" s="37">
        <f>FC_IND_E!N25+FC_TRA_E!N25+FC_OTH_E!N25</f>
        <v>0</v>
      </c>
      <c r="O25" s="37">
        <f>FC_IND_E!O25+FC_TRA_E!O25+FC_OTH_E!O25</f>
        <v>0</v>
      </c>
      <c r="P25" s="37">
        <f>FC_IND_E!P25+FC_TRA_E!P25+FC_OTH_E!P25</f>
        <v>0</v>
      </c>
      <c r="Q25" s="37">
        <f>FC_IND_E!Q25+FC_TRA_E!Q25+FC_OTH_E!Q25</f>
        <v>0</v>
      </c>
      <c r="R25" s="37">
        <f>FC_IND_E!R25+FC_TRA_E!R25+FC_OTH_E!R25</f>
        <v>0</v>
      </c>
      <c r="S25" s="37">
        <f>FC_IND_E!S25+FC_TRA_E!S25+FC_OTH_E!S25</f>
        <v>0</v>
      </c>
      <c r="T25" s="37">
        <f>FC_IND_E!T25+FC_TRA_E!T25+FC_OTH_E!T25</f>
        <v>0</v>
      </c>
      <c r="U25" s="37">
        <f>FC_IND_E!U25+FC_TRA_E!U25+FC_OTH_E!U25</f>
        <v>0</v>
      </c>
      <c r="V25" s="37">
        <f>FC_IND_E!V25+FC_TRA_E!V25+FC_OTH_E!V25</f>
        <v>0</v>
      </c>
      <c r="W25" s="37">
        <f>FC_IND_E!W25+FC_TRA_E!W25+FC_OTH_E!W25</f>
        <v>0</v>
      </c>
      <c r="X25" s="37">
        <f>FC_IND_E!X25+FC_TRA_E!X25+FC_OTH_E!X25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5405.9503869303535</v>
      </c>
      <c r="D26" s="37">
        <f t="shared" si="14"/>
        <v>6240.7663800515902</v>
      </c>
      <c r="E26" s="37">
        <f t="shared" si="14"/>
        <v>6428.2290627687007</v>
      </c>
      <c r="F26" s="37">
        <f t="shared" si="14"/>
        <v>6203.5515907136705</v>
      </c>
      <c r="G26" s="37">
        <f t="shared" si="14"/>
        <v>6710.2636285468616</v>
      </c>
      <c r="H26" s="37">
        <f t="shared" si="14"/>
        <v>6514.6082545141871</v>
      </c>
      <c r="I26" s="37">
        <f t="shared" si="14"/>
        <v>6271.6622527944965</v>
      </c>
      <c r="J26" s="37">
        <f t="shared" si="14"/>
        <v>6956.1962166809953</v>
      </c>
      <c r="K26" s="37">
        <f t="shared" si="14"/>
        <v>6800.1098882201204</v>
      </c>
      <c r="L26" s="37">
        <f t="shared" si="14"/>
        <v>6438.0882201203776</v>
      </c>
      <c r="M26" s="37">
        <f t="shared" si="14"/>
        <v>6027.3126397248489</v>
      </c>
      <c r="N26" s="37">
        <f t="shared" si="14"/>
        <v>6538.2050730868432</v>
      </c>
      <c r="O26" s="37">
        <f t="shared" si="14"/>
        <v>6697.161564918315</v>
      </c>
      <c r="P26" s="37">
        <f t="shared" si="14"/>
        <v>6401.5808254514186</v>
      </c>
      <c r="Q26" s="37">
        <f t="shared" si="14"/>
        <v>6589.9907996560632</v>
      </c>
      <c r="R26" s="37">
        <f t="shared" si="14"/>
        <v>6768.3905417024926</v>
      </c>
      <c r="S26" s="37">
        <f t="shared" si="14"/>
        <v>7068.5527944969908</v>
      </c>
      <c r="T26" s="37">
        <f t="shared" si="14"/>
        <v>7571.554858125538</v>
      </c>
      <c r="U26" s="37">
        <f t="shared" si="14"/>
        <v>7876.2571797076525</v>
      </c>
      <c r="V26" s="37">
        <f t="shared" si="14"/>
        <v>8257.9509028374887</v>
      </c>
      <c r="W26" s="37">
        <f t="shared" si="14"/>
        <v>7925.8915735167666</v>
      </c>
      <c r="X26" s="37">
        <f t="shared" ref="X26" si="15">SUM(X27,X33)</f>
        <v>8449.6099742046426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47.700429922613921</v>
      </c>
      <c r="K27" s="29">
        <f t="shared" si="16"/>
        <v>0</v>
      </c>
      <c r="L27" s="29">
        <f t="shared" si="16"/>
        <v>15.356663800515911</v>
      </c>
      <c r="M27" s="29">
        <f t="shared" si="16"/>
        <v>1.1812553740326741</v>
      </c>
      <c r="N27" s="29">
        <f t="shared" si="16"/>
        <v>0</v>
      </c>
      <c r="O27" s="29">
        <f t="shared" si="16"/>
        <v>2.3625967325881336</v>
      </c>
      <c r="P27" s="29">
        <f t="shared" si="16"/>
        <v>3.5438521066208084</v>
      </c>
      <c r="Q27" s="29">
        <f t="shared" si="16"/>
        <v>4.7251074806534827</v>
      </c>
      <c r="R27" s="29">
        <f t="shared" si="16"/>
        <v>7.0877042132416159</v>
      </c>
      <c r="S27" s="29">
        <f t="shared" si="16"/>
        <v>7.0877042132416168</v>
      </c>
      <c r="T27" s="29">
        <f t="shared" si="16"/>
        <v>6.7168529664660372</v>
      </c>
      <c r="U27" s="29">
        <f t="shared" si="16"/>
        <v>13.245829750644878</v>
      </c>
      <c r="V27" s="29">
        <f t="shared" si="16"/>
        <v>25.129664660361129</v>
      </c>
      <c r="W27" s="29">
        <f t="shared" si="16"/>
        <v>31.609114359415297</v>
      </c>
      <c r="X27" s="29">
        <f t="shared" ref="X27" si="17">SUM(X28:X32)</f>
        <v>29.168013757523642</v>
      </c>
    </row>
    <row r="28" spans="1:24" ht="11.25" customHeight="1" x14ac:dyDescent="0.2">
      <c r="A28" s="41" t="s">
        <v>45</v>
      </c>
      <c r="B28" s="9" t="s">
        <v>46</v>
      </c>
      <c r="C28" s="10">
        <f>FC_IND_E!C28+FC_TRA_E!C28+FC_OTH_E!C28</f>
        <v>0</v>
      </c>
      <c r="D28" s="10">
        <f>FC_IND_E!D28+FC_TRA_E!D28+FC_OTH_E!D28</f>
        <v>0</v>
      </c>
      <c r="E28" s="10">
        <f>FC_IND_E!E28+FC_TRA_E!E28+FC_OTH_E!E28</f>
        <v>0</v>
      </c>
      <c r="F28" s="10">
        <f>FC_IND_E!F28+FC_TRA_E!F28+FC_OTH_E!F28</f>
        <v>0</v>
      </c>
      <c r="G28" s="10">
        <f>FC_IND_E!G28+FC_TRA_E!G28+FC_OTH_E!G28</f>
        <v>0</v>
      </c>
      <c r="H28" s="10">
        <f>FC_IND_E!H28+FC_TRA_E!H28+FC_OTH_E!H28</f>
        <v>0</v>
      </c>
      <c r="I28" s="10">
        <f>FC_IND_E!I28+FC_TRA_E!I28+FC_OTH_E!I28</f>
        <v>0</v>
      </c>
      <c r="J28" s="10">
        <f>FC_IND_E!J28+FC_TRA_E!J28+FC_OTH_E!J28</f>
        <v>0</v>
      </c>
      <c r="K28" s="10">
        <f>FC_IND_E!K28+FC_TRA_E!K28+FC_OTH_E!K28</f>
        <v>0</v>
      </c>
      <c r="L28" s="10">
        <f>FC_IND_E!L28+FC_TRA_E!L28+FC_OTH_E!L28</f>
        <v>0</v>
      </c>
      <c r="M28" s="10">
        <f>FC_IND_E!M28+FC_TRA_E!M28+FC_OTH_E!M28</f>
        <v>0</v>
      </c>
      <c r="N28" s="10">
        <f>FC_IND_E!N28+FC_TRA_E!N28+FC_OTH_E!N28</f>
        <v>0</v>
      </c>
      <c r="O28" s="10">
        <f>FC_IND_E!O28+FC_TRA_E!O28+FC_OTH_E!O28</f>
        <v>0</v>
      </c>
      <c r="P28" s="10">
        <f>FC_IND_E!P28+FC_TRA_E!P28+FC_OTH_E!P28</f>
        <v>0</v>
      </c>
      <c r="Q28" s="10">
        <f>FC_IND_E!Q28+FC_TRA_E!Q28+FC_OTH_E!Q28</f>
        <v>0</v>
      </c>
      <c r="R28" s="10">
        <f>FC_IND_E!R28+FC_TRA_E!R28+FC_OTH_E!R28</f>
        <v>0</v>
      </c>
      <c r="S28" s="10">
        <f>FC_IND_E!S28+FC_TRA_E!S28+FC_OTH_E!S28</f>
        <v>0</v>
      </c>
      <c r="T28" s="10">
        <f>FC_IND_E!T28+FC_TRA_E!T28+FC_OTH_E!T28</f>
        <v>0</v>
      </c>
      <c r="U28" s="10">
        <f>FC_IND_E!U28+FC_TRA_E!U28+FC_OTH_E!U28</f>
        <v>0</v>
      </c>
      <c r="V28" s="10">
        <f>FC_IND_E!V28+FC_TRA_E!V28+FC_OTH_E!V28</f>
        <v>0</v>
      </c>
      <c r="W28" s="10">
        <f>FC_IND_E!W28+FC_TRA_E!W28+FC_OTH_E!W28</f>
        <v>0</v>
      </c>
      <c r="X28" s="10">
        <f>FC_IND_E!X28+FC_TRA_E!X28+FC_OTH_E!X28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FC_IND_E!C29+FC_TRA_E!C29+FC_OTH_E!C29</f>
        <v>0</v>
      </c>
      <c r="D29" s="10">
        <f>FC_IND_E!D29+FC_TRA_E!D29+FC_OTH_E!D29</f>
        <v>0</v>
      </c>
      <c r="E29" s="10">
        <f>FC_IND_E!E29+FC_TRA_E!E29+FC_OTH_E!E29</f>
        <v>0</v>
      </c>
      <c r="F29" s="10">
        <f>FC_IND_E!F29+FC_TRA_E!F29+FC_OTH_E!F29</f>
        <v>0</v>
      </c>
      <c r="G29" s="10">
        <f>FC_IND_E!G29+FC_TRA_E!G29+FC_OTH_E!G29</f>
        <v>0</v>
      </c>
      <c r="H29" s="10">
        <f>FC_IND_E!H29+FC_TRA_E!H29+FC_OTH_E!H29</f>
        <v>0</v>
      </c>
      <c r="I29" s="10">
        <f>FC_IND_E!I29+FC_TRA_E!I29+FC_OTH_E!I29</f>
        <v>0</v>
      </c>
      <c r="J29" s="10">
        <f>FC_IND_E!J29+FC_TRA_E!J29+FC_OTH_E!J29</f>
        <v>47.700429922613921</v>
      </c>
      <c r="K29" s="10">
        <f>FC_IND_E!K29+FC_TRA_E!K29+FC_OTH_E!K29</f>
        <v>0</v>
      </c>
      <c r="L29" s="10">
        <f>FC_IND_E!L29+FC_TRA_E!L29+FC_OTH_E!L29</f>
        <v>15.356663800515911</v>
      </c>
      <c r="M29" s="10">
        <f>FC_IND_E!M29+FC_TRA_E!M29+FC_OTH_E!M29</f>
        <v>1.1812553740326741</v>
      </c>
      <c r="N29" s="10">
        <f>FC_IND_E!N29+FC_TRA_E!N29+FC_OTH_E!N29</f>
        <v>0</v>
      </c>
      <c r="O29" s="10">
        <f>FC_IND_E!O29+FC_TRA_E!O29+FC_OTH_E!O29</f>
        <v>2.3625967325881336</v>
      </c>
      <c r="P29" s="10">
        <f>FC_IND_E!P29+FC_TRA_E!P29+FC_OTH_E!P29</f>
        <v>3.5438521066208084</v>
      </c>
      <c r="Q29" s="10">
        <f>FC_IND_E!Q29+FC_TRA_E!Q29+FC_OTH_E!Q29</f>
        <v>4.7251074806534827</v>
      </c>
      <c r="R29" s="10">
        <f>FC_IND_E!R29+FC_TRA_E!R29+FC_OTH_E!R29</f>
        <v>7.0877042132416159</v>
      </c>
      <c r="S29" s="10">
        <f>FC_IND_E!S29+FC_TRA_E!S29+FC_OTH_E!S29</f>
        <v>7.0877042132416168</v>
      </c>
      <c r="T29" s="10">
        <f>FC_IND_E!T29+FC_TRA_E!T29+FC_OTH_E!T29</f>
        <v>6.7168529664660372</v>
      </c>
      <c r="U29" s="10">
        <f>FC_IND_E!U29+FC_TRA_E!U29+FC_OTH_E!U29</f>
        <v>13.245829750644878</v>
      </c>
      <c r="V29" s="10">
        <f>FC_IND_E!V29+FC_TRA_E!V29+FC_OTH_E!V29</f>
        <v>25.129664660361129</v>
      </c>
      <c r="W29" s="10">
        <f>FC_IND_E!W29+FC_TRA_E!W29+FC_OTH_E!W29</f>
        <v>31.609114359415297</v>
      </c>
      <c r="X29" s="10">
        <f>FC_IND_E!X29+FC_TRA_E!X29+FC_OTH_E!X29</f>
        <v>29.168013757523642</v>
      </c>
    </row>
    <row r="30" spans="1:24" ht="11.25" customHeight="1" x14ac:dyDescent="0.2">
      <c r="A30" s="41" t="s">
        <v>49</v>
      </c>
      <c r="B30" s="9" t="s">
        <v>50</v>
      </c>
      <c r="C30" s="10">
        <f>FC_IND_E!C30+FC_TRA_E!C30+FC_OTH_E!C30</f>
        <v>0</v>
      </c>
      <c r="D30" s="10">
        <f>FC_IND_E!D30+FC_TRA_E!D30+FC_OTH_E!D30</f>
        <v>0</v>
      </c>
      <c r="E30" s="10">
        <f>FC_IND_E!E30+FC_TRA_E!E30+FC_OTH_E!E30</f>
        <v>0</v>
      </c>
      <c r="F30" s="10">
        <f>FC_IND_E!F30+FC_TRA_E!F30+FC_OTH_E!F30</f>
        <v>0</v>
      </c>
      <c r="G30" s="10">
        <f>FC_IND_E!G30+FC_TRA_E!G30+FC_OTH_E!G30</f>
        <v>0</v>
      </c>
      <c r="H30" s="10">
        <f>FC_IND_E!H30+FC_TRA_E!H30+FC_OTH_E!H30</f>
        <v>0</v>
      </c>
      <c r="I30" s="10">
        <f>FC_IND_E!I30+FC_TRA_E!I30+FC_OTH_E!I30</f>
        <v>0</v>
      </c>
      <c r="J30" s="10">
        <f>FC_IND_E!J30+FC_TRA_E!J30+FC_OTH_E!J30</f>
        <v>0</v>
      </c>
      <c r="K30" s="10">
        <f>FC_IND_E!K30+FC_TRA_E!K30+FC_OTH_E!K30</f>
        <v>0</v>
      </c>
      <c r="L30" s="10">
        <f>FC_IND_E!L30+FC_TRA_E!L30+FC_OTH_E!L30</f>
        <v>0</v>
      </c>
      <c r="M30" s="10">
        <f>FC_IND_E!M30+FC_TRA_E!M30+FC_OTH_E!M30</f>
        <v>0</v>
      </c>
      <c r="N30" s="10">
        <f>FC_IND_E!N30+FC_TRA_E!N30+FC_OTH_E!N30</f>
        <v>0</v>
      </c>
      <c r="O30" s="10">
        <f>FC_IND_E!O30+FC_TRA_E!O30+FC_OTH_E!O30</f>
        <v>0</v>
      </c>
      <c r="P30" s="10">
        <f>FC_IND_E!P30+FC_TRA_E!P30+FC_OTH_E!P30</f>
        <v>0</v>
      </c>
      <c r="Q30" s="10">
        <f>FC_IND_E!Q30+FC_TRA_E!Q30+FC_OTH_E!Q30</f>
        <v>0</v>
      </c>
      <c r="R30" s="10">
        <f>FC_IND_E!R30+FC_TRA_E!R30+FC_OTH_E!R30</f>
        <v>0</v>
      </c>
      <c r="S30" s="10">
        <f>FC_IND_E!S30+FC_TRA_E!S30+FC_OTH_E!S30</f>
        <v>0</v>
      </c>
      <c r="T30" s="10">
        <f>FC_IND_E!T30+FC_TRA_E!T30+FC_OTH_E!T30</f>
        <v>0</v>
      </c>
      <c r="U30" s="10">
        <f>FC_IND_E!U30+FC_TRA_E!U30+FC_OTH_E!U30</f>
        <v>0</v>
      </c>
      <c r="V30" s="10">
        <f>FC_IND_E!V30+FC_TRA_E!V30+FC_OTH_E!V30</f>
        <v>0</v>
      </c>
      <c r="W30" s="10">
        <f>FC_IND_E!W30+FC_TRA_E!W30+FC_OTH_E!W30</f>
        <v>0</v>
      </c>
      <c r="X30" s="10">
        <f>FC_IND_E!X30+FC_TRA_E!X30+FC_OTH_E!X30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FC_IND_E!C31+FC_TRA_E!C31+FC_OTH_E!C31</f>
        <v>0</v>
      </c>
      <c r="D31" s="10">
        <f>FC_IND_E!D31+FC_TRA_E!D31+FC_OTH_E!D31</f>
        <v>0</v>
      </c>
      <c r="E31" s="10">
        <f>FC_IND_E!E31+FC_TRA_E!E31+FC_OTH_E!E31</f>
        <v>0</v>
      </c>
      <c r="F31" s="10">
        <f>FC_IND_E!F31+FC_TRA_E!F31+FC_OTH_E!F31</f>
        <v>0</v>
      </c>
      <c r="G31" s="10">
        <f>FC_IND_E!G31+FC_TRA_E!G31+FC_OTH_E!G31</f>
        <v>0</v>
      </c>
      <c r="H31" s="10">
        <f>FC_IND_E!H31+FC_TRA_E!H31+FC_OTH_E!H31</f>
        <v>0</v>
      </c>
      <c r="I31" s="10">
        <f>FC_IND_E!I31+FC_TRA_E!I31+FC_OTH_E!I31</f>
        <v>0</v>
      </c>
      <c r="J31" s="10">
        <f>FC_IND_E!J31+FC_TRA_E!J31+FC_OTH_E!J31</f>
        <v>0</v>
      </c>
      <c r="K31" s="10">
        <f>FC_IND_E!K31+FC_TRA_E!K31+FC_OTH_E!K31</f>
        <v>0</v>
      </c>
      <c r="L31" s="10">
        <f>FC_IND_E!L31+FC_TRA_E!L31+FC_OTH_E!L31</f>
        <v>0</v>
      </c>
      <c r="M31" s="10">
        <f>FC_IND_E!M31+FC_TRA_E!M31+FC_OTH_E!M31</f>
        <v>0</v>
      </c>
      <c r="N31" s="10">
        <f>FC_IND_E!N31+FC_TRA_E!N31+FC_OTH_E!N31</f>
        <v>0</v>
      </c>
      <c r="O31" s="10">
        <f>FC_IND_E!O31+FC_TRA_E!O31+FC_OTH_E!O31</f>
        <v>0</v>
      </c>
      <c r="P31" s="10">
        <f>FC_IND_E!P31+FC_TRA_E!P31+FC_OTH_E!P31</f>
        <v>0</v>
      </c>
      <c r="Q31" s="10">
        <f>FC_IND_E!Q31+FC_TRA_E!Q31+FC_OTH_E!Q31</f>
        <v>0</v>
      </c>
      <c r="R31" s="10">
        <f>FC_IND_E!R31+FC_TRA_E!R31+FC_OTH_E!R31</f>
        <v>0</v>
      </c>
      <c r="S31" s="10">
        <f>FC_IND_E!S31+FC_TRA_E!S31+FC_OTH_E!S31</f>
        <v>0</v>
      </c>
      <c r="T31" s="10">
        <f>FC_IND_E!T31+FC_TRA_E!T31+FC_OTH_E!T31</f>
        <v>0</v>
      </c>
      <c r="U31" s="10">
        <f>FC_IND_E!U31+FC_TRA_E!U31+FC_OTH_E!U31</f>
        <v>0</v>
      </c>
      <c r="V31" s="10">
        <f>FC_IND_E!V31+FC_TRA_E!V31+FC_OTH_E!V31</f>
        <v>0</v>
      </c>
      <c r="W31" s="10">
        <f>FC_IND_E!W31+FC_TRA_E!W31+FC_OTH_E!W31</f>
        <v>0</v>
      </c>
      <c r="X31" s="10">
        <f>FC_IND_E!X31+FC_TRA_E!X31+FC_OTH_E!X31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FC_IND_E!C32+FC_TRA_E!C32+FC_OTH_E!C32</f>
        <v>0</v>
      </c>
      <c r="D32" s="10">
        <f>FC_IND_E!D32+FC_TRA_E!D32+FC_OTH_E!D32</f>
        <v>0</v>
      </c>
      <c r="E32" s="10">
        <f>FC_IND_E!E32+FC_TRA_E!E32+FC_OTH_E!E32</f>
        <v>0</v>
      </c>
      <c r="F32" s="10">
        <f>FC_IND_E!F32+FC_TRA_E!F32+FC_OTH_E!F32</f>
        <v>0</v>
      </c>
      <c r="G32" s="10">
        <f>FC_IND_E!G32+FC_TRA_E!G32+FC_OTH_E!G32</f>
        <v>0</v>
      </c>
      <c r="H32" s="10">
        <f>FC_IND_E!H32+FC_TRA_E!H32+FC_OTH_E!H32</f>
        <v>0</v>
      </c>
      <c r="I32" s="10">
        <f>FC_IND_E!I32+FC_TRA_E!I32+FC_OTH_E!I32</f>
        <v>0</v>
      </c>
      <c r="J32" s="10">
        <f>FC_IND_E!J32+FC_TRA_E!J32+FC_OTH_E!J32</f>
        <v>0</v>
      </c>
      <c r="K32" s="10">
        <f>FC_IND_E!K32+FC_TRA_E!K32+FC_OTH_E!K32</f>
        <v>0</v>
      </c>
      <c r="L32" s="10">
        <f>FC_IND_E!L32+FC_TRA_E!L32+FC_OTH_E!L32</f>
        <v>0</v>
      </c>
      <c r="M32" s="10">
        <f>FC_IND_E!M32+FC_TRA_E!M32+FC_OTH_E!M32</f>
        <v>0</v>
      </c>
      <c r="N32" s="10">
        <f>FC_IND_E!N32+FC_TRA_E!N32+FC_OTH_E!N32</f>
        <v>0</v>
      </c>
      <c r="O32" s="10">
        <f>FC_IND_E!O32+FC_TRA_E!O32+FC_OTH_E!O32</f>
        <v>0</v>
      </c>
      <c r="P32" s="10">
        <f>FC_IND_E!P32+FC_TRA_E!P32+FC_OTH_E!P32</f>
        <v>0</v>
      </c>
      <c r="Q32" s="10">
        <f>FC_IND_E!Q32+FC_TRA_E!Q32+FC_OTH_E!Q32</f>
        <v>0</v>
      </c>
      <c r="R32" s="10">
        <f>FC_IND_E!R32+FC_TRA_E!R32+FC_OTH_E!R32</f>
        <v>0</v>
      </c>
      <c r="S32" s="10">
        <f>FC_IND_E!S32+FC_TRA_E!S32+FC_OTH_E!S32</f>
        <v>0</v>
      </c>
      <c r="T32" s="10">
        <f>FC_IND_E!T32+FC_TRA_E!T32+FC_OTH_E!T32</f>
        <v>0</v>
      </c>
      <c r="U32" s="10">
        <f>FC_IND_E!U32+FC_TRA_E!U32+FC_OTH_E!U32</f>
        <v>0</v>
      </c>
      <c r="V32" s="10">
        <f>FC_IND_E!V32+FC_TRA_E!V32+FC_OTH_E!V32</f>
        <v>0</v>
      </c>
      <c r="W32" s="10">
        <f>FC_IND_E!W32+FC_TRA_E!W32+FC_OTH_E!W32</f>
        <v>0</v>
      </c>
      <c r="X32" s="10">
        <f>FC_IND_E!X32+FC_TRA_E!X32+FC_OTH_E!X32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5405.9503869303535</v>
      </c>
      <c r="D33" s="29">
        <f t="shared" si="18"/>
        <v>6240.7663800515902</v>
      </c>
      <c r="E33" s="29">
        <f t="shared" si="18"/>
        <v>6428.2290627687007</v>
      </c>
      <c r="F33" s="29">
        <f t="shared" si="18"/>
        <v>6203.5515907136705</v>
      </c>
      <c r="G33" s="29">
        <f t="shared" si="18"/>
        <v>6710.2636285468616</v>
      </c>
      <c r="H33" s="29">
        <f t="shared" si="18"/>
        <v>6514.6082545141871</v>
      </c>
      <c r="I33" s="29">
        <f t="shared" si="18"/>
        <v>6271.6622527944965</v>
      </c>
      <c r="J33" s="29">
        <f t="shared" si="18"/>
        <v>6908.4957867583817</v>
      </c>
      <c r="K33" s="29">
        <f t="shared" si="18"/>
        <v>6800.1098882201204</v>
      </c>
      <c r="L33" s="29">
        <f t="shared" si="18"/>
        <v>6422.7315563198617</v>
      </c>
      <c r="M33" s="29">
        <f t="shared" si="18"/>
        <v>6026.131384350816</v>
      </c>
      <c r="N33" s="29">
        <f t="shared" si="18"/>
        <v>6538.2050730868432</v>
      </c>
      <c r="O33" s="29">
        <f t="shared" si="18"/>
        <v>6694.7989681857271</v>
      </c>
      <c r="P33" s="29">
        <f t="shared" si="18"/>
        <v>6398.0369733447978</v>
      </c>
      <c r="Q33" s="29">
        <f t="shared" si="18"/>
        <v>6585.2656921754096</v>
      </c>
      <c r="R33" s="29">
        <f t="shared" si="18"/>
        <v>6761.302837489251</v>
      </c>
      <c r="S33" s="29">
        <f t="shared" si="18"/>
        <v>7061.4650902837493</v>
      </c>
      <c r="T33" s="29">
        <f t="shared" si="18"/>
        <v>7564.8380051590721</v>
      </c>
      <c r="U33" s="29">
        <f t="shared" si="18"/>
        <v>7863.011349957008</v>
      </c>
      <c r="V33" s="29">
        <f t="shared" si="18"/>
        <v>8232.8212381771282</v>
      </c>
      <c r="W33" s="29">
        <f t="shared" si="18"/>
        <v>7894.2824591573517</v>
      </c>
      <c r="X33" s="29">
        <f t="shared" ref="X33" si="19">SUM(X34:X50)</f>
        <v>8420.4419604471186</v>
      </c>
    </row>
    <row r="34" spans="1:24" ht="11.25" customHeight="1" x14ac:dyDescent="0.2">
      <c r="A34" s="41" t="s">
        <v>55</v>
      </c>
      <c r="B34" s="9" t="s">
        <v>56</v>
      </c>
      <c r="C34" s="10">
        <f>FC_IND_E!C34+FC_TRA_E!C34+FC_OTH_E!C34</f>
        <v>53.202923473774725</v>
      </c>
      <c r="D34" s="10">
        <f>FC_IND_E!D34+FC_TRA_E!D34+FC_OTH_E!D34</f>
        <v>191.530524505589</v>
      </c>
      <c r="E34" s="10">
        <f>FC_IND_E!E34+FC_TRA_E!E34+FC_OTH_E!E34</f>
        <v>346.4101461736887</v>
      </c>
      <c r="F34" s="10">
        <f>FC_IND_E!F34+FC_TRA_E!F34+FC_OTH_E!F34</f>
        <v>250.64488392089422</v>
      </c>
      <c r="G34" s="10">
        <f>FC_IND_E!G34+FC_TRA_E!G34+FC_OTH_E!G34</f>
        <v>190.34823731728289</v>
      </c>
      <c r="H34" s="10">
        <f>FC_IND_E!H34+FC_TRA_E!H34+FC_OTH_E!H34</f>
        <v>40.240670679277727</v>
      </c>
      <c r="I34" s="10">
        <f>FC_IND_E!I34+FC_TRA_E!I34+FC_OTH_E!I34</f>
        <v>29.894926913155629</v>
      </c>
      <c r="J34" s="10">
        <f>FC_IND_E!J34+FC_TRA_E!J34+FC_OTH_E!J34</f>
        <v>172.45984522785901</v>
      </c>
      <c r="K34" s="10">
        <f>FC_IND_E!K34+FC_TRA_E!K34+FC_OTH_E!K34</f>
        <v>175.92003439380909</v>
      </c>
      <c r="L34" s="10">
        <f>FC_IND_E!L34+FC_TRA_E!L34+FC_OTH_E!L34</f>
        <v>167.87136715391233</v>
      </c>
      <c r="M34" s="10">
        <f>FC_IND_E!M34+FC_TRA_E!M34+FC_OTH_E!M34</f>
        <v>148.32476354256232</v>
      </c>
      <c r="N34" s="10">
        <f>FC_IND_E!N34+FC_TRA_E!N34+FC_OTH_E!N34</f>
        <v>178.21960447119517</v>
      </c>
      <c r="O34" s="10">
        <f>FC_IND_E!O34+FC_TRA_E!O34+FC_OTH_E!O34</f>
        <v>151.77411865864138</v>
      </c>
      <c r="P34" s="10">
        <f>FC_IND_E!P34+FC_TRA_E!P34+FC_OTH_E!P34</f>
        <v>180.51926053310399</v>
      </c>
      <c r="Q34" s="10">
        <f>FC_IND_E!Q34+FC_TRA_E!Q34+FC_OTH_E!Q34</f>
        <v>185.11848667239894</v>
      </c>
      <c r="R34" s="10">
        <f>FC_IND_E!R34+FC_TRA_E!R34+FC_OTH_E!R34</f>
        <v>217.31298366294064</v>
      </c>
      <c r="S34" s="10">
        <f>FC_IND_E!S34+FC_TRA_E!S34+FC_OTH_E!S34</f>
        <v>169.02123817712808</v>
      </c>
      <c r="T34" s="10">
        <f>FC_IND_E!T34+FC_TRA_E!T34+FC_OTH_E!T34</f>
        <v>198.32699914015478</v>
      </c>
      <c r="U34" s="10">
        <f>FC_IND_E!U34+FC_TRA_E!U34+FC_OTH_E!U34</f>
        <v>257.83688736027511</v>
      </c>
      <c r="V34" s="10">
        <f>FC_IND_E!V34+FC_TRA_E!V34+FC_OTH_E!V34</f>
        <v>420.04178847807401</v>
      </c>
      <c r="W34" s="10">
        <f>FC_IND_E!W34+FC_TRA_E!W34+FC_OTH_E!W34</f>
        <v>361.93585554600173</v>
      </c>
      <c r="X34" s="10">
        <f>FC_IND_E!X34+FC_TRA_E!X34+FC_OTH_E!X34</f>
        <v>355.94041272570934</v>
      </c>
    </row>
    <row r="35" spans="1:24" ht="11.25" customHeight="1" x14ac:dyDescent="0.2">
      <c r="A35" s="41" t="s">
        <v>57</v>
      </c>
      <c r="B35" s="9" t="s">
        <v>58</v>
      </c>
      <c r="C35" s="10">
        <f>FC_IND_E!C35+FC_TRA_E!C35+FC_OTH_E!C35</f>
        <v>0</v>
      </c>
      <c r="D35" s="10">
        <f>FC_IND_E!D35+FC_TRA_E!D35+FC_OTH_E!D35</f>
        <v>0</v>
      </c>
      <c r="E35" s="10">
        <f>FC_IND_E!E35+FC_TRA_E!E35+FC_OTH_E!E35</f>
        <v>0</v>
      </c>
      <c r="F35" s="10">
        <f>FC_IND_E!F35+FC_TRA_E!F35+FC_OTH_E!F35</f>
        <v>0</v>
      </c>
      <c r="G35" s="10">
        <f>FC_IND_E!G35+FC_TRA_E!G35+FC_OTH_E!G35</f>
        <v>0</v>
      </c>
      <c r="H35" s="10">
        <f>FC_IND_E!H35+FC_TRA_E!H35+FC_OTH_E!H35</f>
        <v>0</v>
      </c>
      <c r="I35" s="10">
        <f>FC_IND_E!I35+FC_TRA_E!I35+FC_OTH_E!I35</f>
        <v>0</v>
      </c>
      <c r="J35" s="10">
        <f>FC_IND_E!J35+FC_TRA_E!J35+FC_OTH_E!J35</f>
        <v>0</v>
      </c>
      <c r="K35" s="10">
        <f>FC_IND_E!K35+FC_TRA_E!K35+FC_OTH_E!K35</f>
        <v>0</v>
      </c>
      <c r="L35" s="10">
        <f>FC_IND_E!L35+FC_TRA_E!L35+FC_OTH_E!L35</f>
        <v>0</v>
      </c>
      <c r="M35" s="10">
        <f>FC_IND_E!M35+FC_TRA_E!M35+FC_OTH_E!M35</f>
        <v>0</v>
      </c>
      <c r="N35" s="10">
        <f>FC_IND_E!N35+FC_TRA_E!N35+FC_OTH_E!N35</f>
        <v>0</v>
      </c>
      <c r="O35" s="10">
        <f>FC_IND_E!O35+FC_TRA_E!O35+FC_OTH_E!O35</f>
        <v>0</v>
      </c>
      <c r="P35" s="10">
        <f>FC_IND_E!P35+FC_TRA_E!P35+FC_OTH_E!P35</f>
        <v>0</v>
      </c>
      <c r="Q35" s="10">
        <f>FC_IND_E!Q35+FC_TRA_E!Q35+FC_OTH_E!Q35</f>
        <v>0</v>
      </c>
      <c r="R35" s="10">
        <f>FC_IND_E!R35+FC_TRA_E!R35+FC_OTH_E!R35</f>
        <v>0</v>
      </c>
      <c r="S35" s="10">
        <f>FC_IND_E!S35+FC_TRA_E!S35+FC_OTH_E!S35</f>
        <v>0</v>
      </c>
      <c r="T35" s="10">
        <f>FC_IND_E!T35+FC_TRA_E!T35+FC_OTH_E!T35</f>
        <v>0</v>
      </c>
      <c r="U35" s="10">
        <f>FC_IND_E!U35+FC_TRA_E!U35+FC_OTH_E!U35</f>
        <v>0</v>
      </c>
      <c r="V35" s="10">
        <f>FC_IND_E!V35+FC_TRA_E!V35+FC_OTH_E!V35</f>
        <v>0</v>
      </c>
      <c r="W35" s="10">
        <f>FC_IND_E!W35+FC_TRA_E!W35+FC_OTH_E!W35</f>
        <v>0</v>
      </c>
      <c r="X35" s="10">
        <f>FC_IND_E!X35+FC_TRA_E!X35+FC_OTH_E!X35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FC_IND_E!C36+FC_TRA_E!C36+FC_OTH_E!C36</f>
        <v>317.45735167669812</v>
      </c>
      <c r="D36" s="10">
        <f>FC_IND_E!D36+FC_TRA_E!D36+FC_OTH_E!D36</f>
        <v>343.44127257093726</v>
      </c>
      <c r="E36" s="10">
        <f>FC_IND_E!E36+FC_TRA_E!E36+FC_OTH_E!E36</f>
        <v>358.1279449699054</v>
      </c>
      <c r="F36" s="10">
        <f>FC_IND_E!F36+FC_TRA_E!F36+FC_OTH_E!F36</f>
        <v>448.50730868443685</v>
      </c>
      <c r="G36" s="10">
        <f>FC_IND_E!G36+FC_TRA_E!G36+FC_OTH_E!G36</f>
        <v>430.43138435081687</v>
      </c>
      <c r="H36" s="10">
        <f>FC_IND_E!H36+FC_TRA_E!H36+FC_OTH_E!H36</f>
        <v>738.11289767841777</v>
      </c>
      <c r="I36" s="10">
        <f>FC_IND_E!I36+FC_TRA_E!I36+FC_OTH_E!I36</f>
        <v>548.45666380051603</v>
      </c>
      <c r="J36" s="10">
        <f>FC_IND_E!J36+FC_TRA_E!J36+FC_OTH_E!J36</f>
        <v>722.01711092003427</v>
      </c>
      <c r="K36" s="10">
        <f>FC_IND_E!K36+FC_TRA_E!K36+FC_OTH_E!K36</f>
        <v>471.3804815133276</v>
      </c>
      <c r="L36" s="10">
        <f>FC_IND_E!L36+FC_TRA_E!L36+FC_OTH_E!L36</f>
        <v>601.385124677558</v>
      </c>
      <c r="M36" s="10">
        <f>FC_IND_E!M36+FC_TRA_E!M36+FC_OTH_E!M36</f>
        <v>488.62622527944973</v>
      </c>
      <c r="N36" s="10">
        <f>FC_IND_E!N36+FC_TRA_E!N36+FC_OTH_E!N36</f>
        <v>509.32080825451413</v>
      </c>
      <c r="O36" s="10">
        <f>FC_IND_E!O36+FC_TRA_E!O36+FC_OTH_E!O36</f>
        <v>425.39234737747199</v>
      </c>
      <c r="P36" s="10">
        <f>FC_IND_E!P36+FC_TRA_E!P36+FC_OTH_E!P36</f>
        <v>429.99097162510748</v>
      </c>
      <c r="Q36" s="10">
        <f>FC_IND_E!Q36+FC_TRA_E!Q36+FC_OTH_E!Q36</f>
        <v>456.43439380911434</v>
      </c>
      <c r="R36" s="10">
        <f>FC_IND_E!R36+FC_TRA_E!R36+FC_OTH_E!R36</f>
        <v>438.03903697334471</v>
      </c>
      <c r="S36" s="10">
        <f>FC_IND_E!S36+FC_TRA_E!S36+FC_OTH_E!S36</f>
        <v>451.83542562338778</v>
      </c>
      <c r="T36" s="10">
        <f>FC_IND_E!T36+FC_TRA_E!T36+FC_OTH_E!T36</f>
        <v>497.12037833190038</v>
      </c>
      <c r="U36" s="10">
        <f>FC_IND_E!U36+FC_TRA_E!U36+FC_OTH_E!U36</f>
        <v>504.99939810834047</v>
      </c>
      <c r="V36" s="10">
        <f>FC_IND_E!V36+FC_TRA_E!V36+FC_OTH_E!V36</f>
        <v>513.90859845227862</v>
      </c>
      <c r="W36" s="10">
        <f>FC_IND_E!W36+FC_TRA_E!W36+FC_OTH_E!W36</f>
        <v>454.17420464316422</v>
      </c>
      <c r="X36" s="10">
        <f>FC_IND_E!X36+FC_TRA_E!X36+FC_OTH_E!X36</f>
        <v>463.88727429062772</v>
      </c>
    </row>
    <row r="37" spans="1:24" ht="11.25" customHeight="1" x14ac:dyDescent="0.2">
      <c r="A37" s="41" t="s">
        <v>61</v>
      </c>
      <c r="B37" s="9" t="s">
        <v>62</v>
      </c>
      <c r="C37" s="10">
        <f>FC_IND_E!C37+FC_TRA_E!C37+FC_OTH_E!C37</f>
        <v>1403.0239036973348</v>
      </c>
      <c r="D37" s="10">
        <f>FC_IND_E!D37+FC_TRA_E!D37+FC_OTH_E!D37</f>
        <v>1787.1095442820292</v>
      </c>
      <c r="E37" s="10">
        <f>FC_IND_E!E37+FC_TRA_E!E37+FC_OTH_E!E37</f>
        <v>1759.5993121238173</v>
      </c>
      <c r="F37" s="10">
        <f>FC_IND_E!F37+FC_TRA_E!F37+FC_OTH_E!F37</f>
        <v>1756.4249355116076</v>
      </c>
      <c r="G37" s="10">
        <f>FC_IND_E!G37+FC_TRA_E!G37+FC_OTH_E!G37</f>
        <v>1814.6198624247631</v>
      </c>
      <c r="H37" s="10">
        <f>FC_IND_E!H37+FC_TRA_E!H37+FC_OTH_E!H37</f>
        <v>1761.9610490111781</v>
      </c>
      <c r="I37" s="10">
        <f>FC_IND_E!I37+FC_TRA_E!I37+FC_OTH_E!I37</f>
        <v>1613.3119518486671</v>
      </c>
      <c r="J37" s="10">
        <f>FC_IND_E!J37+FC_TRA_E!J37+FC_OTH_E!J37</f>
        <v>1676.7794496990539</v>
      </c>
      <c r="K37" s="10">
        <f>FC_IND_E!K37+FC_TRA_E!K37+FC_OTH_E!K37</f>
        <v>1597.095614789338</v>
      </c>
      <c r="L37" s="10">
        <f>FC_IND_E!L37+FC_TRA_E!L37+FC_OTH_E!L37</f>
        <v>1548.1509888220119</v>
      </c>
      <c r="M37" s="10">
        <f>FC_IND_E!M37+FC_TRA_E!M37+FC_OTH_E!M37</f>
        <v>1456.9842648323302</v>
      </c>
      <c r="N37" s="10">
        <f>FC_IND_E!N37+FC_TRA_E!N37+FC_OTH_E!N37</f>
        <v>1408.1410146173687</v>
      </c>
      <c r="O37" s="10">
        <f>FC_IND_E!O37+FC_TRA_E!O37+FC_OTH_E!O37</f>
        <v>1373.8468615649185</v>
      </c>
      <c r="P37" s="10">
        <f>FC_IND_E!P37+FC_TRA_E!P37+FC_OTH_E!P37</f>
        <v>1317.7291487532248</v>
      </c>
      <c r="Q37" s="10">
        <f>FC_IND_E!Q37+FC_TRA_E!Q37+FC_OTH_E!Q37</f>
        <v>1396.7096302665525</v>
      </c>
      <c r="R37" s="10">
        <f>FC_IND_E!R37+FC_TRA_E!R37+FC_OTH_E!R37</f>
        <v>1318.7682717110918</v>
      </c>
      <c r="S37" s="10">
        <f>FC_IND_E!S37+FC_TRA_E!S37+FC_OTH_E!S37</f>
        <v>1379.0429062768699</v>
      </c>
      <c r="T37" s="10">
        <f>FC_IND_E!T37+FC_TRA_E!T37+FC_OTH_E!T37</f>
        <v>1387.6768701633705</v>
      </c>
      <c r="U37" s="10">
        <f>FC_IND_E!U37+FC_TRA_E!U37+FC_OTH_E!U37</f>
        <v>1386.4703353396385</v>
      </c>
      <c r="V37" s="10">
        <f>FC_IND_E!V37+FC_TRA_E!V37+FC_OTH_E!V37</f>
        <v>1395.0789337919173</v>
      </c>
      <c r="W37" s="10">
        <f>FC_IND_E!W37+FC_TRA_E!W37+FC_OTH_E!W37</f>
        <v>1290.2268271711098</v>
      </c>
      <c r="X37" s="10">
        <f>FC_IND_E!X37+FC_TRA_E!X37+FC_OTH_E!X37</f>
        <v>1382.1521066208081</v>
      </c>
    </row>
    <row r="38" spans="1:24" ht="11.25" customHeight="1" x14ac:dyDescent="0.2">
      <c r="A38" s="41" t="s">
        <v>63</v>
      </c>
      <c r="B38" s="9" t="s">
        <v>64</v>
      </c>
      <c r="C38" s="10">
        <f>FC_IND_E!C38+FC_TRA_E!C38+FC_OTH_E!C38</f>
        <v>6.3484952708512461</v>
      </c>
      <c r="D38" s="10">
        <f>FC_IND_E!D38+FC_TRA_E!D38+FC_OTH_E!D38</f>
        <v>3.1742906276870162</v>
      </c>
      <c r="E38" s="10">
        <f>FC_IND_E!E38+FC_TRA_E!E38+FC_OTH_E!E38</f>
        <v>2.116165090283749</v>
      </c>
      <c r="F38" s="10">
        <f>FC_IND_E!F38+FC_TRA_E!F38+FC_OTH_E!F38</f>
        <v>2.116165090283749</v>
      </c>
      <c r="G38" s="10">
        <f>FC_IND_E!G38+FC_TRA_E!G38+FC_OTH_E!G38</f>
        <v>3.1742906276870162</v>
      </c>
      <c r="H38" s="10">
        <f>FC_IND_E!H38+FC_TRA_E!H38+FC_OTH_E!H38</f>
        <v>10.636801375752359</v>
      </c>
      <c r="I38" s="10">
        <f>FC_IND_E!I38+FC_TRA_E!I38+FC_OTH_E!I38</f>
        <v>2.1273430782459162</v>
      </c>
      <c r="J38" s="10">
        <f>FC_IND_E!J38+FC_TRA_E!J38+FC_OTH_E!J38</f>
        <v>2.1007738607050732</v>
      </c>
      <c r="K38" s="10">
        <f>FC_IND_E!K38+FC_TRA_E!K38+FC_OTH_E!K38</f>
        <v>4.2000859845227847</v>
      </c>
      <c r="L38" s="10">
        <f>FC_IND_E!L38+FC_TRA_E!L38+FC_OTH_E!L38</f>
        <v>4.1998280309544276</v>
      </c>
      <c r="M38" s="10">
        <f>FC_IND_E!M38+FC_TRA_E!M38+FC_OTH_E!M38</f>
        <v>5.249871023215821</v>
      </c>
      <c r="N38" s="10">
        <f>FC_IND_E!N38+FC_TRA_E!N38+FC_OTH_E!N38</f>
        <v>5.249871023215821</v>
      </c>
      <c r="O38" s="10">
        <f>FC_IND_E!O38+FC_TRA_E!O38+FC_OTH_E!O38</f>
        <v>1.0499570077386071</v>
      </c>
      <c r="P38" s="10">
        <f>FC_IND_E!P38+FC_TRA_E!P38+FC_OTH_E!P38</f>
        <v>1.0499570077386069</v>
      </c>
      <c r="Q38" s="10">
        <f>FC_IND_E!Q38+FC_TRA_E!Q38+FC_OTH_E!Q38</f>
        <v>1.0499570077386069</v>
      </c>
      <c r="R38" s="10">
        <f>FC_IND_E!R38+FC_TRA_E!R38+FC_OTH_E!R38</f>
        <v>1.0499570077386069</v>
      </c>
      <c r="S38" s="10">
        <f>FC_IND_E!S38+FC_TRA_E!S38+FC_OTH_E!S38</f>
        <v>1.0499570077386067</v>
      </c>
      <c r="T38" s="10">
        <f>FC_IND_E!T38+FC_TRA_E!T38+FC_OTH_E!T38</f>
        <v>0.90730868443680124</v>
      </c>
      <c r="U38" s="10">
        <f>FC_IND_E!U38+FC_TRA_E!U38+FC_OTH_E!U38</f>
        <v>1.1830610490111781</v>
      </c>
      <c r="V38" s="10">
        <f>FC_IND_E!V38+FC_TRA_E!V38+FC_OTH_E!V38</f>
        <v>1.879621668099742</v>
      </c>
      <c r="W38" s="10">
        <f>FC_IND_E!W38+FC_TRA_E!W38+FC_OTH_E!W38</f>
        <v>1.1787618228718835</v>
      </c>
      <c r="X38" s="10">
        <f>FC_IND_E!X38+FC_TRA_E!X38+FC_OTH_E!X38</f>
        <v>1.662424763542562</v>
      </c>
    </row>
    <row r="39" spans="1:24" ht="11.25" customHeight="1" x14ac:dyDescent="0.2">
      <c r="A39" s="41" t="s">
        <v>65</v>
      </c>
      <c r="B39" s="9" t="s">
        <v>66</v>
      </c>
      <c r="C39" s="10">
        <f>FC_IND_E!C39+FC_TRA_E!C39+FC_OTH_E!C39</f>
        <v>0</v>
      </c>
      <c r="D39" s="10">
        <f>FC_IND_E!D39+FC_TRA_E!D39+FC_OTH_E!D39</f>
        <v>0</v>
      </c>
      <c r="E39" s="10">
        <f>FC_IND_E!E39+FC_TRA_E!E39+FC_OTH_E!E39</f>
        <v>0</v>
      </c>
      <c r="F39" s="10">
        <f>FC_IND_E!F39+FC_TRA_E!F39+FC_OTH_E!F39</f>
        <v>0</v>
      </c>
      <c r="G39" s="10">
        <f>FC_IND_E!G39+FC_TRA_E!G39+FC_OTH_E!G39</f>
        <v>0</v>
      </c>
      <c r="H39" s="10">
        <f>FC_IND_E!H39+FC_TRA_E!H39+FC_OTH_E!H39</f>
        <v>0</v>
      </c>
      <c r="I39" s="10">
        <f>FC_IND_E!I39+FC_TRA_E!I39+FC_OTH_E!I39</f>
        <v>0</v>
      </c>
      <c r="J39" s="10">
        <f>FC_IND_E!J39+FC_TRA_E!J39+FC_OTH_E!J39</f>
        <v>0</v>
      </c>
      <c r="K39" s="10">
        <f>FC_IND_E!K39+FC_TRA_E!K39+FC_OTH_E!K39</f>
        <v>0</v>
      </c>
      <c r="L39" s="10">
        <f>FC_IND_E!L39+FC_TRA_E!L39+FC_OTH_E!L39</f>
        <v>0</v>
      </c>
      <c r="M39" s="10">
        <f>FC_IND_E!M39+FC_TRA_E!M39+FC_OTH_E!M39</f>
        <v>0</v>
      </c>
      <c r="N39" s="10">
        <f>FC_IND_E!N39+FC_TRA_E!N39+FC_OTH_E!N39</f>
        <v>0</v>
      </c>
      <c r="O39" s="10">
        <f>FC_IND_E!O39+FC_TRA_E!O39+FC_OTH_E!O39</f>
        <v>0</v>
      </c>
      <c r="P39" s="10">
        <f>FC_IND_E!P39+FC_TRA_E!P39+FC_OTH_E!P39</f>
        <v>0</v>
      </c>
      <c r="Q39" s="10">
        <f>FC_IND_E!Q39+FC_TRA_E!Q39+FC_OTH_E!Q39</f>
        <v>0</v>
      </c>
      <c r="R39" s="10">
        <f>FC_IND_E!R39+FC_TRA_E!R39+FC_OTH_E!R39</f>
        <v>0</v>
      </c>
      <c r="S39" s="10">
        <f>FC_IND_E!S39+FC_TRA_E!S39+FC_OTH_E!S39</f>
        <v>0</v>
      </c>
      <c r="T39" s="10">
        <f>FC_IND_E!T39+FC_TRA_E!T39+FC_OTH_E!T39</f>
        <v>0</v>
      </c>
      <c r="U39" s="10">
        <f>FC_IND_E!U39+FC_TRA_E!U39+FC_OTH_E!U39</f>
        <v>0</v>
      </c>
      <c r="V39" s="10">
        <f>FC_IND_E!V39+FC_TRA_E!V39+FC_OTH_E!V39</f>
        <v>0</v>
      </c>
      <c r="W39" s="10">
        <f>FC_IND_E!W39+FC_TRA_E!W39+FC_OTH_E!W39</f>
        <v>0</v>
      </c>
      <c r="X39" s="10">
        <f>FC_IND_E!X39+FC_TRA_E!X39+FC_OTH_E!X39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FC_IND_E!C40+FC_TRA_E!C40+FC_OTH_E!C40</f>
        <v>0</v>
      </c>
      <c r="D40" s="10">
        <f>FC_IND_E!D40+FC_TRA_E!D40+FC_OTH_E!D40</f>
        <v>0</v>
      </c>
      <c r="E40" s="10">
        <f>FC_IND_E!E40+FC_TRA_E!E40+FC_OTH_E!E40</f>
        <v>0</v>
      </c>
      <c r="F40" s="10">
        <f>FC_IND_E!F40+FC_TRA_E!F40+FC_OTH_E!F40</f>
        <v>0</v>
      </c>
      <c r="G40" s="10">
        <f>FC_IND_E!G40+FC_TRA_E!G40+FC_OTH_E!G40</f>
        <v>0</v>
      </c>
      <c r="H40" s="10">
        <f>FC_IND_E!H40+FC_TRA_E!H40+FC_OTH_E!H40</f>
        <v>2.330094582975065</v>
      </c>
      <c r="I40" s="10">
        <f>FC_IND_E!I40+FC_TRA_E!I40+FC_OTH_E!I40</f>
        <v>2.330094582975065</v>
      </c>
      <c r="J40" s="10">
        <f>FC_IND_E!J40+FC_TRA_E!J40+FC_OTH_E!J40</f>
        <v>80.638435081685287</v>
      </c>
      <c r="K40" s="10">
        <f>FC_IND_E!K40+FC_TRA_E!K40+FC_OTH_E!K40</f>
        <v>75.862252794496982</v>
      </c>
      <c r="L40" s="10">
        <f>FC_IND_E!L40+FC_TRA_E!L40+FC_OTH_E!L40</f>
        <v>81.437661220980218</v>
      </c>
      <c r="M40" s="10">
        <f>FC_IND_E!M40+FC_TRA_E!M40+FC_OTH_E!M40</f>
        <v>107.24256233877902</v>
      </c>
      <c r="N40" s="10">
        <f>FC_IND_E!N40+FC_TRA_E!N40+FC_OTH_E!N40</f>
        <v>77.256061908856395</v>
      </c>
      <c r="O40" s="10">
        <f>FC_IND_E!O40+FC_TRA_E!O40+FC_OTH_E!O40</f>
        <v>40.52235597592432</v>
      </c>
      <c r="P40" s="10">
        <f>FC_IND_E!P40+FC_TRA_E!P40+FC_OTH_E!P40</f>
        <v>45.747721410146184</v>
      </c>
      <c r="Q40" s="10">
        <f>FC_IND_E!Q40+FC_TRA_E!Q40+FC_OTH_E!Q40</f>
        <v>24.386156491831475</v>
      </c>
      <c r="R40" s="10">
        <f>FC_IND_E!R40+FC_TRA_E!R40+FC_OTH_E!R40</f>
        <v>32.842562338779018</v>
      </c>
      <c r="S40" s="10">
        <f>FC_IND_E!S40+FC_TRA_E!S40+FC_OTH_E!S40</f>
        <v>28.118658641444544</v>
      </c>
      <c r="T40" s="10">
        <f>FC_IND_E!T40+FC_TRA_E!T40+FC_OTH_E!T40</f>
        <v>48.883748925193458</v>
      </c>
      <c r="U40" s="10">
        <f>FC_IND_E!U40+FC_TRA_E!U40+FC_OTH_E!U40</f>
        <v>55.070937231298359</v>
      </c>
      <c r="V40" s="10">
        <f>FC_IND_E!V40+FC_TRA_E!V40+FC_OTH_E!V40</f>
        <v>63.378331900257947</v>
      </c>
      <c r="W40" s="10">
        <f>FC_IND_E!W40+FC_TRA_E!W40+FC_OTH_E!W40</f>
        <v>39.374204643164219</v>
      </c>
      <c r="X40" s="10">
        <f>FC_IND_E!X40+FC_TRA_E!X40+FC_OTH_E!X40</f>
        <v>49.397764402407567</v>
      </c>
    </row>
    <row r="41" spans="1:24" ht="11.25" customHeight="1" x14ac:dyDescent="0.2">
      <c r="A41" s="41" t="s">
        <v>69</v>
      </c>
      <c r="B41" s="9" t="s">
        <v>70</v>
      </c>
      <c r="C41" s="10">
        <f>FC_IND_E!C41+FC_TRA_E!C41+FC_OTH_E!C41</f>
        <v>25.107566638005157</v>
      </c>
      <c r="D41" s="10">
        <f>FC_IND_E!D41+FC_TRA_E!D41+FC_OTH_E!D41</f>
        <v>8.3692175408426461</v>
      </c>
      <c r="E41" s="10">
        <f>FC_IND_E!E41+FC_TRA_E!E41+FC_OTH_E!E41</f>
        <v>13.599914015477211</v>
      </c>
      <c r="F41" s="10">
        <f>FC_IND_E!F41+FC_TRA_E!F41+FC_OTH_E!F41</f>
        <v>11.507652622527944</v>
      </c>
      <c r="G41" s="10">
        <f>FC_IND_E!G41+FC_TRA_E!G41+FC_OTH_E!G41</f>
        <v>10.461478933791916</v>
      </c>
      <c r="H41" s="10">
        <f>FC_IND_E!H41+FC_TRA_E!H41+FC_OTH_E!H41</f>
        <v>53.387360275150478</v>
      </c>
      <c r="I41" s="10">
        <f>FC_IND_E!I41+FC_TRA_E!I41+FC_OTH_E!I41</f>
        <v>17.454342218400679</v>
      </c>
      <c r="J41" s="10">
        <f>FC_IND_E!J41+FC_TRA_E!J41+FC_OTH_E!J41</f>
        <v>5.1365434221840083</v>
      </c>
      <c r="K41" s="10">
        <f>FC_IND_E!K41+FC_TRA_E!K41+FC_OTH_E!K41</f>
        <v>10.268701633705932</v>
      </c>
      <c r="L41" s="10">
        <f>FC_IND_E!L41+FC_TRA_E!L41+FC_OTH_E!L41</f>
        <v>15.412381771281167</v>
      </c>
      <c r="M41" s="10">
        <f>FC_IND_E!M41+FC_TRA_E!M41+FC_OTH_E!M41</f>
        <v>0</v>
      </c>
      <c r="N41" s="10">
        <f>FC_IND_E!N41+FC_TRA_E!N41+FC_OTH_E!N41</f>
        <v>1.0263972484952713</v>
      </c>
      <c r="O41" s="10">
        <f>FC_IND_E!O41+FC_TRA_E!O41+FC_OTH_E!O41</f>
        <v>2.0527944969905416</v>
      </c>
      <c r="P41" s="10">
        <f>FC_IND_E!P41+FC_TRA_E!P41+FC_OTH_E!P41</f>
        <v>0</v>
      </c>
      <c r="Q41" s="10">
        <f>FC_IND_E!Q41+FC_TRA_E!Q41+FC_OTH_E!Q41</f>
        <v>4.1054170249355124</v>
      </c>
      <c r="R41" s="10">
        <f>FC_IND_E!R41+FC_TRA_E!R41+FC_OTH_E!R41</f>
        <v>3.0791057609630279</v>
      </c>
      <c r="S41" s="10">
        <f>FC_IND_E!S41+FC_TRA_E!S41+FC_OTH_E!S41</f>
        <v>2.0527944969905416</v>
      </c>
      <c r="T41" s="10">
        <f>FC_IND_E!T41+FC_TRA_E!T41+FC_OTH_E!T41</f>
        <v>1.064058469475494</v>
      </c>
      <c r="U41" s="10">
        <f>FC_IND_E!U41+FC_TRA_E!U41+FC_OTH_E!U41</f>
        <v>1.8165950128976776</v>
      </c>
      <c r="V41" s="10">
        <f>FC_IND_E!V41+FC_TRA_E!V41+FC_OTH_E!V41</f>
        <v>1.1951848667239893</v>
      </c>
      <c r="W41" s="10">
        <f>FC_IND_E!W41+FC_TRA_E!W41+FC_OTH_E!W41</f>
        <v>0.84514187446259659</v>
      </c>
      <c r="X41" s="10">
        <f>FC_IND_E!X41+FC_TRA_E!X41+FC_OTH_E!X41</f>
        <v>0.77876182287188311</v>
      </c>
    </row>
    <row r="42" spans="1:24" ht="11.25" customHeight="1" x14ac:dyDescent="0.2">
      <c r="A42" s="41" t="s">
        <v>71</v>
      </c>
      <c r="B42" s="9" t="s">
        <v>72</v>
      </c>
      <c r="C42" s="10">
        <f>FC_IND_E!C42+FC_TRA_E!C42+FC_OTH_E!C42</f>
        <v>5.3142734307824586</v>
      </c>
      <c r="D42" s="10">
        <f>FC_IND_E!D42+FC_TRA_E!D42+FC_OTH_E!D42</f>
        <v>5.3142734307824586</v>
      </c>
      <c r="E42" s="10">
        <f>FC_IND_E!E42+FC_TRA_E!E42+FC_OTH_E!E42</f>
        <v>3.188564058469475</v>
      </c>
      <c r="F42" s="10">
        <f>FC_IND_E!F42+FC_TRA_E!F42+FC_OTH_E!F42</f>
        <v>5.3142734307824604</v>
      </c>
      <c r="G42" s="10">
        <f>FC_IND_E!G42+FC_TRA_E!G42+FC_OTH_E!G42</f>
        <v>14.880137575236464</v>
      </c>
      <c r="H42" s="10">
        <f>FC_IND_E!H42+FC_TRA_E!H42+FC_OTH_E!H42</f>
        <v>43.038779019776442</v>
      </c>
      <c r="I42" s="10">
        <f>FC_IND_E!I42+FC_TRA_E!I42+FC_OTH_E!I42</f>
        <v>2.099484092863285</v>
      </c>
      <c r="J42" s="10">
        <f>FC_IND_E!J42+FC_TRA_E!J42+FC_OTH_E!J42</f>
        <v>9.4481513327600997</v>
      </c>
      <c r="K42" s="10">
        <f>FC_IND_E!K42+FC_TRA_E!K42+FC_OTH_E!K42</f>
        <v>3.1493551160791049</v>
      </c>
      <c r="L42" s="10">
        <f>FC_IND_E!L42+FC_TRA_E!L42+FC_OTH_E!L42</f>
        <v>1.0496990541702489</v>
      </c>
      <c r="M42" s="10">
        <f>FC_IND_E!M42+FC_TRA_E!M42+FC_OTH_E!M42</f>
        <v>1.0496990541702489</v>
      </c>
      <c r="N42" s="10">
        <f>FC_IND_E!N42+FC_TRA_E!N42+FC_OTH_E!N42</f>
        <v>0</v>
      </c>
      <c r="O42" s="10">
        <f>FC_IND_E!O42+FC_TRA_E!O42+FC_OTH_E!O42</f>
        <v>0</v>
      </c>
      <c r="P42" s="10">
        <f>FC_IND_E!P42+FC_TRA_E!P42+FC_OTH_E!P42</f>
        <v>0</v>
      </c>
      <c r="Q42" s="10">
        <f>FC_IND_E!Q42+FC_TRA_E!Q42+FC_OTH_E!Q42</f>
        <v>0</v>
      </c>
      <c r="R42" s="10">
        <f>FC_IND_E!R42+FC_TRA_E!R42+FC_OTH_E!R42</f>
        <v>0</v>
      </c>
      <c r="S42" s="10">
        <f>FC_IND_E!S42+FC_TRA_E!S42+FC_OTH_E!S42</f>
        <v>0</v>
      </c>
      <c r="T42" s="10">
        <f>FC_IND_E!T42+FC_TRA_E!T42+FC_OTH_E!T42</f>
        <v>0</v>
      </c>
      <c r="U42" s="10">
        <f>FC_IND_E!U42+FC_TRA_E!U42+FC_OTH_E!U42</f>
        <v>0</v>
      </c>
      <c r="V42" s="10">
        <f>FC_IND_E!V42+FC_TRA_E!V42+FC_OTH_E!V42</f>
        <v>0</v>
      </c>
      <c r="W42" s="10">
        <f>FC_IND_E!W42+FC_TRA_E!W42+FC_OTH_E!W42</f>
        <v>0</v>
      </c>
      <c r="X42" s="10">
        <f>FC_IND_E!X42+FC_TRA_E!X42+FC_OTH_E!X42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FC_IND_E!C43+FC_TRA_E!C43+FC_OTH_E!C43</f>
        <v>2634.3510748065346</v>
      </c>
      <c r="D43" s="10">
        <f>FC_IND_E!D43+FC_TRA_E!D43+FC_OTH_E!D43</f>
        <v>2815.1094582975061</v>
      </c>
      <c r="E43" s="10">
        <f>FC_IND_E!E43+FC_TRA_E!E43+FC_OTH_E!E43</f>
        <v>3096.517540842648</v>
      </c>
      <c r="F43" s="10">
        <f>FC_IND_E!F43+FC_TRA_E!F43+FC_OTH_E!F43</f>
        <v>3163.2748925193468</v>
      </c>
      <c r="G43" s="10">
        <f>FC_IND_E!G43+FC_TRA_E!G43+FC_OTH_E!G43</f>
        <v>3405.6560619088568</v>
      </c>
      <c r="H43" s="10">
        <f>FC_IND_E!H43+FC_TRA_E!H43+FC_OTH_E!H43</f>
        <v>3013.3276870163363</v>
      </c>
      <c r="I43" s="10">
        <f>FC_IND_E!I43+FC_TRA_E!I43+FC_OTH_E!I43</f>
        <v>3310.1414445399828</v>
      </c>
      <c r="J43" s="10">
        <f>FC_IND_E!J43+FC_TRA_E!J43+FC_OTH_E!J43</f>
        <v>3775.3892519346509</v>
      </c>
      <c r="K43" s="10">
        <f>FC_IND_E!K43+FC_TRA_E!K43+FC_OTH_E!K43</f>
        <v>4045.5001719690449</v>
      </c>
      <c r="L43" s="10">
        <f>FC_IND_E!L43+FC_TRA_E!L43+FC_OTH_E!L43</f>
        <v>3805.1731728288905</v>
      </c>
      <c r="M43" s="10">
        <f>FC_IND_E!M43+FC_TRA_E!M43+FC_OTH_E!M43</f>
        <v>3716.8482373172824</v>
      </c>
      <c r="N43" s="10">
        <f>FC_IND_E!N43+FC_TRA_E!N43+FC_OTH_E!N43</f>
        <v>4105.0683576956144</v>
      </c>
      <c r="O43" s="10">
        <f>FC_IND_E!O43+FC_TRA_E!O43+FC_OTH_E!O43</f>
        <v>4407.8969905417034</v>
      </c>
      <c r="P43" s="10">
        <f>FC_IND_E!P43+FC_TRA_E!P43+FC_OTH_E!P43</f>
        <v>4192.0123817712811</v>
      </c>
      <c r="Q43" s="10">
        <f>FC_IND_E!Q43+FC_TRA_E!Q43+FC_OTH_E!Q43</f>
        <v>4229.5134995700782</v>
      </c>
      <c r="R43" s="10">
        <f>FC_IND_E!R43+FC_TRA_E!R43+FC_OTH_E!R43</f>
        <v>4414.9918314703345</v>
      </c>
      <c r="S43" s="10">
        <f>FC_IND_E!S43+FC_TRA_E!S43+FC_OTH_E!S43</f>
        <v>4694.7294067067933</v>
      </c>
      <c r="T43" s="10">
        <f>FC_IND_E!T43+FC_TRA_E!T43+FC_OTH_E!T43</f>
        <v>5089.993551160791</v>
      </c>
      <c r="U43" s="10">
        <f>FC_IND_E!U43+FC_TRA_E!U43+FC_OTH_E!U43</f>
        <v>5326.9913155631984</v>
      </c>
      <c r="V43" s="10">
        <f>FC_IND_E!V43+FC_TRA_E!V43+FC_OTH_E!V43</f>
        <v>5468.2674118658642</v>
      </c>
      <c r="W43" s="10">
        <f>FC_IND_E!W43+FC_TRA_E!W43+FC_OTH_E!W43</f>
        <v>5403.55528804815</v>
      </c>
      <c r="X43" s="10">
        <f>FC_IND_E!X43+FC_TRA_E!X43+FC_OTH_E!X43</f>
        <v>5908.730696474634</v>
      </c>
    </row>
    <row r="44" spans="1:24" ht="11.25" customHeight="1" x14ac:dyDescent="0.2">
      <c r="A44" s="41" t="s">
        <v>75</v>
      </c>
      <c r="B44" s="9" t="s">
        <v>76</v>
      </c>
      <c r="C44" s="10">
        <f>FC_IND_E!C44+FC_TRA_E!C44+FC_OTH_E!C44</f>
        <v>774.84496990541709</v>
      </c>
      <c r="D44" s="10">
        <f>FC_IND_E!D44+FC_TRA_E!D44+FC_OTH_E!D44</f>
        <v>832.74101461736871</v>
      </c>
      <c r="E44" s="10">
        <f>FC_IND_E!E44+FC_TRA_E!E44+FC_OTH_E!E44</f>
        <v>456.41521926053304</v>
      </c>
      <c r="F44" s="10">
        <f>FC_IND_E!F44+FC_TRA_E!F44+FC_OTH_E!F44</f>
        <v>321.32424763542559</v>
      </c>
      <c r="G44" s="10">
        <f>FC_IND_E!G44+FC_TRA_E!G44+FC_OTH_E!G44</f>
        <v>434.22184006878757</v>
      </c>
      <c r="H44" s="10">
        <f>FC_IND_E!H44+FC_TRA_E!H44+FC_OTH_E!H44</f>
        <v>502.73233018056754</v>
      </c>
      <c r="I44" s="10">
        <f>FC_IND_E!I44+FC_TRA_E!I44+FC_OTH_E!I44</f>
        <v>467.99441100601882</v>
      </c>
      <c r="J44" s="10">
        <f>FC_IND_E!J44+FC_TRA_E!J44+FC_OTH_E!J44</f>
        <v>212.28615649183146</v>
      </c>
      <c r="K44" s="10">
        <f>FC_IND_E!K44+FC_TRA_E!K44+FC_OTH_E!K44</f>
        <v>76.230008598452287</v>
      </c>
      <c r="L44" s="10">
        <f>FC_IND_E!L44+FC_TRA_E!L44+FC_OTH_E!L44</f>
        <v>81.054686156491812</v>
      </c>
      <c r="M44" s="10">
        <f>FC_IND_E!M44+FC_TRA_E!M44+FC_OTH_E!M44</f>
        <v>43.233533963886494</v>
      </c>
      <c r="N44" s="10">
        <f>FC_IND_E!N44+FC_TRA_E!N44+FC_OTH_E!N44</f>
        <v>82.984608770421318</v>
      </c>
      <c r="O44" s="10">
        <f>FC_IND_E!O44+FC_TRA_E!O44+FC_OTH_E!O44</f>
        <v>48.85657781599312</v>
      </c>
      <c r="P44" s="10">
        <f>FC_IND_E!P44+FC_TRA_E!P44+FC_OTH_E!P44</f>
        <v>31.016852966466033</v>
      </c>
      <c r="Q44" s="10">
        <f>FC_IND_E!Q44+FC_TRA_E!Q44+FC_OTH_E!Q44</f>
        <v>15.037403267411865</v>
      </c>
      <c r="R44" s="10">
        <f>FC_IND_E!R44+FC_TRA_E!R44+FC_OTH_E!R44</f>
        <v>6.5788478073946699</v>
      </c>
      <c r="S44" s="10">
        <f>FC_IND_E!S44+FC_TRA_E!S44+FC_OTH_E!S44</f>
        <v>20.676440240756666</v>
      </c>
      <c r="T44" s="10">
        <f>FC_IND_E!T44+FC_TRA_E!T44+FC_OTH_E!T44</f>
        <v>9.5534823731728284</v>
      </c>
      <c r="U44" s="10">
        <f>FC_IND_E!U44+FC_TRA_E!U44+FC_OTH_E!U44</f>
        <v>4.0323301805674978</v>
      </c>
      <c r="V44" s="10">
        <f>FC_IND_E!V44+FC_TRA_E!V44+FC_OTH_E!V44</f>
        <v>4.1469475494410997</v>
      </c>
      <c r="W44" s="10">
        <f>FC_IND_E!W44+FC_TRA_E!W44+FC_OTH_E!W44</f>
        <v>4.9447119518486655</v>
      </c>
      <c r="X44" s="10">
        <f>FC_IND_E!X44+FC_TRA_E!X44+FC_OTH_E!X44</f>
        <v>5.6946689595872737</v>
      </c>
    </row>
    <row r="45" spans="1:24" ht="11.25" customHeight="1" x14ac:dyDescent="0.2">
      <c r="A45" s="41" t="s">
        <v>77</v>
      </c>
      <c r="B45" s="9" t="s">
        <v>78</v>
      </c>
      <c r="C45" s="10">
        <f>FC_IND_E!C45+FC_TRA_E!C45+FC_OTH_E!C45</f>
        <v>0</v>
      </c>
      <c r="D45" s="10">
        <f>FC_IND_E!D45+FC_TRA_E!D45+FC_OTH_E!D45</f>
        <v>0</v>
      </c>
      <c r="E45" s="10">
        <f>FC_IND_E!E45+FC_TRA_E!E45+FC_OTH_E!E45</f>
        <v>0</v>
      </c>
      <c r="F45" s="10">
        <f>FC_IND_E!F45+FC_TRA_E!F45+FC_OTH_E!F45</f>
        <v>0</v>
      </c>
      <c r="G45" s="10">
        <f>FC_IND_E!G45+FC_TRA_E!G45+FC_OTH_E!G45</f>
        <v>0</v>
      </c>
      <c r="H45" s="10">
        <f>FC_IND_E!H45+FC_TRA_E!H45+FC_OTH_E!H45</f>
        <v>0</v>
      </c>
      <c r="I45" s="10">
        <f>FC_IND_E!I45+FC_TRA_E!I45+FC_OTH_E!I45</f>
        <v>0</v>
      </c>
      <c r="J45" s="10">
        <f>FC_IND_E!J45+FC_TRA_E!J45+FC_OTH_E!J45</f>
        <v>0</v>
      </c>
      <c r="K45" s="10">
        <f>FC_IND_E!K45+FC_TRA_E!K45+FC_OTH_E!K45</f>
        <v>0</v>
      </c>
      <c r="L45" s="10">
        <f>FC_IND_E!L45+FC_TRA_E!L45+FC_OTH_E!L45</f>
        <v>0</v>
      </c>
      <c r="M45" s="10">
        <f>FC_IND_E!M45+FC_TRA_E!M45+FC_OTH_E!M45</f>
        <v>0</v>
      </c>
      <c r="N45" s="10">
        <f>FC_IND_E!N45+FC_TRA_E!N45+FC_OTH_E!N45</f>
        <v>0</v>
      </c>
      <c r="O45" s="10">
        <f>FC_IND_E!O45+FC_TRA_E!O45+FC_OTH_E!O45</f>
        <v>0</v>
      </c>
      <c r="P45" s="10">
        <f>FC_IND_E!P45+FC_TRA_E!P45+FC_OTH_E!P45</f>
        <v>0</v>
      </c>
      <c r="Q45" s="10">
        <f>FC_IND_E!Q45+FC_TRA_E!Q45+FC_OTH_E!Q45</f>
        <v>0</v>
      </c>
      <c r="R45" s="10">
        <f>FC_IND_E!R45+FC_TRA_E!R45+FC_OTH_E!R45</f>
        <v>0</v>
      </c>
      <c r="S45" s="10">
        <f>FC_IND_E!S45+FC_TRA_E!S45+FC_OTH_E!S45</f>
        <v>1.049785038693035</v>
      </c>
      <c r="T45" s="10">
        <f>FC_IND_E!T45+FC_TRA_E!T45+FC_OTH_E!T45</f>
        <v>0.92278589853826298</v>
      </c>
      <c r="U45" s="10">
        <f>FC_IND_E!U45+FC_TRA_E!U45+FC_OTH_E!U45</f>
        <v>0.72846087704213236</v>
      </c>
      <c r="V45" s="10">
        <f>FC_IND_E!V45+FC_TRA_E!V45+FC_OTH_E!V45</f>
        <v>5.4080825451418724</v>
      </c>
      <c r="W45" s="10">
        <f>FC_IND_E!W45+FC_TRA_E!W45+FC_OTH_E!W45</f>
        <v>0.56259673258813414</v>
      </c>
      <c r="X45" s="10">
        <f>FC_IND_E!X45+FC_TRA_E!X45+FC_OTH_E!X45</f>
        <v>0.47446259673258812</v>
      </c>
    </row>
    <row r="46" spans="1:24" ht="11.25" customHeight="1" x14ac:dyDescent="0.2">
      <c r="A46" s="41" t="s">
        <v>79</v>
      </c>
      <c r="B46" s="9" t="s">
        <v>80</v>
      </c>
      <c r="C46" s="10">
        <f>FC_IND_E!C46+FC_TRA_E!C46+FC_OTH_E!C46</f>
        <v>0</v>
      </c>
      <c r="D46" s="10">
        <f>FC_IND_E!D46+FC_TRA_E!D46+FC_OTH_E!D46</f>
        <v>0</v>
      </c>
      <c r="E46" s="10">
        <f>FC_IND_E!E46+FC_TRA_E!E46+FC_OTH_E!E46</f>
        <v>0</v>
      </c>
      <c r="F46" s="10">
        <f>FC_IND_E!F46+FC_TRA_E!F46+FC_OTH_E!F46</f>
        <v>0</v>
      </c>
      <c r="G46" s="10">
        <f>FC_IND_E!G46+FC_TRA_E!G46+FC_OTH_E!G46</f>
        <v>0</v>
      </c>
      <c r="H46" s="10">
        <f>FC_IND_E!H46+FC_TRA_E!H46+FC_OTH_E!H46</f>
        <v>0</v>
      </c>
      <c r="I46" s="10">
        <f>FC_IND_E!I46+FC_TRA_E!I46+FC_OTH_E!I46</f>
        <v>0</v>
      </c>
      <c r="J46" s="10">
        <f>FC_IND_E!J46+FC_TRA_E!J46+FC_OTH_E!J46</f>
        <v>0</v>
      </c>
      <c r="K46" s="10">
        <f>FC_IND_E!K46+FC_TRA_E!K46+FC_OTH_E!K46</f>
        <v>0</v>
      </c>
      <c r="L46" s="10">
        <f>FC_IND_E!L46+FC_TRA_E!L46+FC_OTH_E!L46</f>
        <v>0</v>
      </c>
      <c r="M46" s="10">
        <f>FC_IND_E!M46+FC_TRA_E!M46+FC_OTH_E!M46</f>
        <v>0</v>
      </c>
      <c r="N46" s="10">
        <f>FC_IND_E!N46+FC_TRA_E!N46+FC_OTH_E!N46</f>
        <v>0</v>
      </c>
      <c r="O46" s="10">
        <f>FC_IND_E!O46+FC_TRA_E!O46+FC_OTH_E!O46</f>
        <v>0</v>
      </c>
      <c r="P46" s="10">
        <f>FC_IND_E!P46+FC_TRA_E!P46+FC_OTH_E!P46</f>
        <v>0</v>
      </c>
      <c r="Q46" s="10">
        <f>FC_IND_E!Q46+FC_TRA_E!Q46+FC_OTH_E!Q46</f>
        <v>0</v>
      </c>
      <c r="R46" s="10">
        <f>FC_IND_E!R46+FC_TRA_E!R46+FC_OTH_E!R46</f>
        <v>0</v>
      </c>
      <c r="S46" s="10">
        <f>FC_IND_E!S46+FC_TRA_E!S46+FC_OTH_E!S46</f>
        <v>0</v>
      </c>
      <c r="T46" s="10">
        <f>FC_IND_E!T46+FC_TRA_E!T46+FC_OTH_E!T46</f>
        <v>0</v>
      </c>
      <c r="U46" s="10">
        <f>FC_IND_E!U46+FC_TRA_E!U46+FC_OTH_E!U46</f>
        <v>0</v>
      </c>
      <c r="V46" s="10">
        <f>FC_IND_E!V46+FC_TRA_E!V46+FC_OTH_E!V46</f>
        <v>0</v>
      </c>
      <c r="W46" s="10">
        <f>FC_IND_E!W46+FC_TRA_E!W46+FC_OTH_E!W46</f>
        <v>0</v>
      </c>
      <c r="X46" s="10">
        <f>FC_IND_E!X46+FC_TRA_E!X46+FC_OTH_E!X46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FC_IND_E!C47+FC_TRA_E!C47+FC_OTH_E!C47</f>
        <v>0</v>
      </c>
      <c r="D47" s="10">
        <f>FC_IND_E!D47+FC_TRA_E!D47+FC_OTH_E!D47</f>
        <v>0</v>
      </c>
      <c r="E47" s="10">
        <f>FC_IND_E!E47+FC_TRA_E!E47+FC_OTH_E!E47</f>
        <v>0</v>
      </c>
      <c r="F47" s="10">
        <f>FC_IND_E!F47+FC_TRA_E!F47+FC_OTH_E!F47</f>
        <v>0</v>
      </c>
      <c r="G47" s="10">
        <f>FC_IND_E!G47+FC_TRA_E!G47+FC_OTH_E!G47</f>
        <v>0</v>
      </c>
      <c r="H47" s="10">
        <f>FC_IND_E!H47+FC_TRA_E!H47+FC_OTH_E!H47</f>
        <v>0</v>
      </c>
      <c r="I47" s="10">
        <f>FC_IND_E!I47+FC_TRA_E!I47+FC_OTH_E!I47</f>
        <v>0</v>
      </c>
      <c r="J47" s="10">
        <f>FC_IND_E!J47+FC_TRA_E!J47+FC_OTH_E!J47</f>
        <v>0</v>
      </c>
      <c r="K47" s="10">
        <f>FC_IND_E!K47+FC_TRA_E!K47+FC_OTH_E!K47</f>
        <v>0</v>
      </c>
      <c r="L47" s="10">
        <f>FC_IND_E!L47+FC_TRA_E!L47+FC_OTH_E!L47</f>
        <v>0</v>
      </c>
      <c r="M47" s="10">
        <f>FC_IND_E!M47+FC_TRA_E!M47+FC_OTH_E!M47</f>
        <v>0</v>
      </c>
      <c r="N47" s="10">
        <f>FC_IND_E!N47+FC_TRA_E!N47+FC_OTH_E!N47</f>
        <v>0</v>
      </c>
      <c r="O47" s="10">
        <f>FC_IND_E!O47+FC_TRA_E!O47+FC_OTH_E!O47</f>
        <v>0</v>
      </c>
      <c r="P47" s="10">
        <f>FC_IND_E!P47+FC_TRA_E!P47+FC_OTH_E!P47</f>
        <v>0</v>
      </c>
      <c r="Q47" s="10">
        <f>FC_IND_E!Q47+FC_TRA_E!Q47+FC_OTH_E!Q47</f>
        <v>0</v>
      </c>
      <c r="R47" s="10">
        <f>FC_IND_E!R47+FC_TRA_E!R47+FC_OTH_E!R47</f>
        <v>0</v>
      </c>
      <c r="S47" s="10">
        <f>FC_IND_E!S47+FC_TRA_E!S47+FC_OTH_E!S47</f>
        <v>0</v>
      </c>
      <c r="T47" s="10">
        <f>FC_IND_E!T47+FC_TRA_E!T47+FC_OTH_E!T47</f>
        <v>0</v>
      </c>
      <c r="U47" s="10">
        <f>FC_IND_E!U47+FC_TRA_E!U47+FC_OTH_E!U47</f>
        <v>0</v>
      </c>
      <c r="V47" s="10">
        <f>FC_IND_E!V47+FC_TRA_E!V47+FC_OTH_E!V47</f>
        <v>0</v>
      </c>
      <c r="W47" s="10">
        <f>FC_IND_E!W47+FC_TRA_E!W47+FC_OTH_E!W47</f>
        <v>0</v>
      </c>
      <c r="X47" s="10">
        <f>FC_IND_E!X47+FC_TRA_E!X47+FC_OTH_E!X47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FC_IND_E!C48+FC_TRA_E!C48+FC_OTH_E!C48</f>
        <v>186.29982803095436</v>
      </c>
      <c r="D48" s="10">
        <f>FC_IND_E!D48+FC_TRA_E!D48+FC_OTH_E!D48</f>
        <v>249.17601031814269</v>
      </c>
      <c r="E48" s="10">
        <f>FC_IND_E!E48+FC_TRA_E!E48+FC_OTH_E!E48</f>
        <v>342.32588134135852</v>
      </c>
      <c r="F48" s="10">
        <f>FC_IND_E!F48+FC_TRA_E!F48+FC_OTH_E!F48</f>
        <v>236.7559759243336</v>
      </c>
      <c r="G48" s="10">
        <f>FC_IND_E!G48+FC_TRA_E!G48+FC_OTH_E!G48</f>
        <v>379.58581255374037</v>
      </c>
      <c r="H48" s="10">
        <f>FC_IND_E!H48+FC_TRA_E!H48+FC_OTH_E!H48</f>
        <v>286.83473774720545</v>
      </c>
      <c r="I48" s="10">
        <f>FC_IND_E!I48+FC_TRA_E!I48+FC_OTH_E!I48</f>
        <v>154.89079965606192</v>
      </c>
      <c r="J48" s="10">
        <f>FC_IND_E!J48+FC_TRA_E!J48+FC_OTH_E!J48</f>
        <v>178.65717970765257</v>
      </c>
      <c r="K48" s="10">
        <f>FC_IND_E!K48+FC_TRA_E!K48+FC_OTH_E!K48</f>
        <v>219.67188306104902</v>
      </c>
      <c r="L48" s="10">
        <f>FC_IND_E!L48+FC_TRA_E!L48+FC_OTH_E!L48</f>
        <v>110.65245055889937</v>
      </c>
      <c r="M48" s="10">
        <f>FC_IND_E!M48+FC_TRA_E!M48+FC_OTH_E!M48</f>
        <v>53.266294067067911</v>
      </c>
      <c r="N48" s="10">
        <f>FC_IND_E!N48+FC_TRA_E!N48+FC_OTH_E!N48</f>
        <v>168.82768701633708</v>
      </c>
      <c r="O48" s="10">
        <f>FC_IND_E!O48+FC_TRA_E!O48+FC_OTH_E!O48</f>
        <v>243.40696474634569</v>
      </c>
      <c r="P48" s="10">
        <f>FC_IND_E!P48+FC_TRA_E!P48+FC_OTH_E!P48</f>
        <v>199.97067927773003</v>
      </c>
      <c r="Q48" s="10">
        <f>FC_IND_E!Q48+FC_TRA_E!Q48+FC_OTH_E!Q48</f>
        <v>272.91074806534823</v>
      </c>
      <c r="R48" s="10">
        <f>FC_IND_E!R48+FC_TRA_E!R48+FC_OTH_E!R48</f>
        <v>328.64024075666384</v>
      </c>
      <c r="S48" s="10">
        <f>FC_IND_E!S48+FC_TRA_E!S48+FC_OTH_E!S48</f>
        <v>313.88847807394671</v>
      </c>
      <c r="T48" s="10">
        <f>FC_IND_E!T48+FC_TRA_E!T48+FC_OTH_E!T48</f>
        <v>324.54591573516768</v>
      </c>
      <c r="U48" s="10">
        <f>FC_IND_E!U48+FC_TRA_E!U48+FC_OTH_E!U48</f>
        <v>317.69011177987954</v>
      </c>
      <c r="V48" s="10">
        <f>FC_IND_E!V48+FC_TRA_E!V48+FC_OTH_E!V48</f>
        <v>351.69509888220131</v>
      </c>
      <c r="W48" s="10">
        <f>FC_IND_E!W48+FC_TRA_E!W48+FC_OTH_E!W48</f>
        <v>329.94092863284612</v>
      </c>
      <c r="X48" s="10">
        <f>FC_IND_E!X48+FC_TRA_E!X48+FC_OTH_E!X48</f>
        <v>250.95735167669818</v>
      </c>
    </row>
    <row r="49" spans="1:24" ht="11.25" customHeight="1" x14ac:dyDescent="0.2">
      <c r="A49" s="41" t="s">
        <v>85</v>
      </c>
      <c r="B49" s="9" t="s">
        <v>86</v>
      </c>
      <c r="C49" s="10">
        <f>FC_IND_E!C49+FC_TRA_E!C49+FC_OTH_E!C49</f>
        <v>0</v>
      </c>
      <c r="D49" s="10">
        <f>FC_IND_E!D49+FC_TRA_E!D49+FC_OTH_E!D49</f>
        <v>0</v>
      </c>
      <c r="E49" s="10">
        <f>FC_IND_E!E49+FC_TRA_E!E49+FC_OTH_E!E49</f>
        <v>0</v>
      </c>
      <c r="F49" s="10">
        <f>FC_IND_E!F49+FC_TRA_E!F49+FC_OTH_E!F49</f>
        <v>0</v>
      </c>
      <c r="G49" s="10">
        <f>FC_IND_E!G49+FC_TRA_E!G49+FC_OTH_E!G49</f>
        <v>0</v>
      </c>
      <c r="H49" s="10">
        <f>FC_IND_E!H49+FC_TRA_E!H49+FC_OTH_E!H49</f>
        <v>0</v>
      </c>
      <c r="I49" s="10">
        <f>FC_IND_E!I49+FC_TRA_E!I49+FC_OTH_E!I49</f>
        <v>0</v>
      </c>
      <c r="J49" s="10">
        <f>FC_IND_E!J49+FC_TRA_E!J49+FC_OTH_E!J49</f>
        <v>0</v>
      </c>
      <c r="K49" s="10">
        <f>FC_IND_E!K49+FC_TRA_E!K49+FC_OTH_E!K49</f>
        <v>0</v>
      </c>
      <c r="L49" s="10">
        <f>FC_IND_E!L49+FC_TRA_E!L49+FC_OTH_E!L49</f>
        <v>0</v>
      </c>
      <c r="M49" s="10">
        <f>FC_IND_E!M49+FC_TRA_E!M49+FC_OTH_E!M49</f>
        <v>0</v>
      </c>
      <c r="N49" s="10">
        <f>FC_IND_E!N49+FC_TRA_E!N49+FC_OTH_E!N49</f>
        <v>0</v>
      </c>
      <c r="O49" s="10">
        <f>FC_IND_E!O49+FC_TRA_E!O49+FC_OTH_E!O49</f>
        <v>0</v>
      </c>
      <c r="P49" s="10">
        <f>FC_IND_E!P49+FC_TRA_E!P49+FC_OTH_E!P49</f>
        <v>0</v>
      </c>
      <c r="Q49" s="10">
        <f>FC_IND_E!Q49+FC_TRA_E!Q49+FC_OTH_E!Q49</f>
        <v>0</v>
      </c>
      <c r="R49" s="10">
        <f>FC_IND_E!R49+FC_TRA_E!R49+FC_OTH_E!R49</f>
        <v>0</v>
      </c>
      <c r="S49" s="10">
        <f>FC_IND_E!S49+FC_TRA_E!S49+FC_OTH_E!S49</f>
        <v>0</v>
      </c>
      <c r="T49" s="10">
        <f>FC_IND_E!T49+FC_TRA_E!T49+FC_OTH_E!T49</f>
        <v>0</v>
      </c>
      <c r="U49" s="10">
        <f>FC_IND_E!U49+FC_TRA_E!U49+FC_OTH_E!U49</f>
        <v>0</v>
      </c>
      <c r="V49" s="10">
        <f>FC_IND_E!V49+FC_TRA_E!V49+FC_OTH_E!V49</f>
        <v>0</v>
      </c>
      <c r="W49" s="10">
        <f>FC_IND_E!W49+FC_TRA_E!W49+FC_OTH_E!W49</f>
        <v>0</v>
      </c>
      <c r="X49" s="10">
        <f>FC_IND_E!X49+FC_TRA_E!X49+FC_OTH_E!X49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FC_IND_E!C50+FC_TRA_E!C50+FC_OTH_E!C50</f>
        <v>0</v>
      </c>
      <c r="D50" s="10">
        <f>FC_IND_E!D50+FC_TRA_E!D50+FC_OTH_E!D50</f>
        <v>4.8007738607050738</v>
      </c>
      <c r="E50" s="10">
        <f>FC_IND_E!E50+FC_TRA_E!E50+FC_OTH_E!E50</f>
        <v>49.928374892519344</v>
      </c>
      <c r="F50" s="10">
        <f>FC_IND_E!F50+FC_TRA_E!F50+FC_OTH_E!F50</f>
        <v>7.6812553740326743</v>
      </c>
      <c r="G50" s="10">
        <f>FC_IND_E!G50+FC_TRA_E!G50+FC_OTH_E!G50</f>
        <v>26.884522785898529</v>
      </c>
      <c r="H50" s="10">
        <f>FC_IND_E!H50+FC_TRA_E!H50+FC_OTH_E!H50</f>
        <v>62.005846947549443</v>
      </c>
      <c r="I50" s="10">
        <f>FC_IND_E!I50+FC_TRA_E!I50+FC_OTH_E!I50</f>
        <v>122.96079105760963</v>
      </c>
      <c r="J50" s="10">
        <f>FC_IND_E!J50+FC_TRA_E!J50+FC_OTH_E!J50</f>
        <v>73.582889079965582</v>
      </c>
      <c r="K50" s="10">
        <f>FC_IND_E!K50+FC_TRA_E!K50+FC_OTH_E!K50</f>
        <v>120.83129836629405</v>
      </c>
      <c r="L50" s="10">
        <f>FC_IND_E!L50+FC_TRA_E!L50+FC_OTH_E!L50</f>
        <v>6.3441960447119508</v>
      </c>
      <c r="M50" s="10">
        <f>FC_IND_E!M50+FC_TRA_E!M50+FC_OTH_E!M50</f>
        <v>5.3059329320722277</v>
      </c>
      <c r="N50" s="10">
        <f>FC_IND_E!N50+FC_TRA_E!N50+FC_OTH_E!N50</f>
        <v>2.1106620808254508</v>
      </c>
      <c r="O50" s="10">
        <f>FC_IND_E!O50+FC_TRA_E!O50+FC_OTH_E!O50</f>
        <v>0</v>
      </c>
      <c r="P50" s="10">
        <f>FC_IND_E!P50+FC_TRA_E!P50+FC_OTH_E!P50</f>
        <v>0</v>
      </c>
      <c r="Q50" s="10">
        <f>FC_IND_E!Q50+FC_TRA_E!Q50+FC_OTH_E!Q50</f>
        <v>0</v>
      </c>
      <c r="R50" s="10">
        <f>FC_IND_E!R50+FC_TRA_E!R50+FC_OTH_E!R50</f>
        <v>0</v>
      </c>
      <c r="S50" s="10">
        <f>FC_IND_E!S50+FC_TRA_E!S50+FC_OTH_E!S50</f>
        <v>0</v>
      </c>
      <c r="T50" s="10">
        <f>FC_IND_E!T50+FC_TRA_E!T50+FC_OTH_E!T50</f>
        <v>5.8429062768701652</v>
      </c>
      <c r="U50" s="10">
        <f>FC_IND_E!U50+FC_TRA_E!U50+FC_OTH_E!U50</f>
        <v>6.1919174548581246</v>
      </c>
      <c r="V50" s="10">
        <f>FC_IND_E!V50+FC_TRA_E!V50+FC_OTH_E!V50</f>
        <v>7.8212381771281159</v>
      </c>
      <c r="W50" s="10">
        <f>FC_IND_E!W50+FC_TRA_E!W50+FC_OTH_E!W50</f>
        <v>7.5439380911435938</v>
      </c>
      <c r="X50" s="10">
        <f>FC_IND_E!X50+FC_TRA_E!X50+FC_OTH_E!X50</f>
        <v>0.7660361134995699</v>
      </c>
    </row>
    <row r="51" spans="1:24" ht="11.25" customHeight="1" x14ac:dyDescent="0.2">
      <c r="A51" s="35" t="s">
        <v>89</v>
      </c>
      <c r="B51" s="36" t="s">
        <v>90</v>
      </c>
      <c r="C51" s="37">
        <f>FC_IND_E!C51+FC_TRA_E!C51+FC_OTH_E!C51</f>
        <v>6475.7523645743759</v>
      </c>
      <c r="D51" s="37">
        <f>FC_IND_E!D51+FC_TRA_E!D51+FC_OTH_E!D51</f>
        <v>6849.204643164232</v>
      </c>
      <c r="E51" s="37">
        <f>FC_IND_E!E51+FC_TRA_E!E51+FC_OTH_E!E51</f>
        <v>6957.9965606190881</v>
      </c>
      <c r="F51" s="37">
        <f>FC_IND_E!F51+FC_TRA_E!F51+FC_OTH_E!F51</f>
        <v>7629.2347377472051</v>
      </c>
      <c r="G51" s="37">
        <f>FC_IND_E!G51+FC_TRA_E!G51+FC_OTH_E!G51</f>
        <v>7378.0524505588983</v>
      </c>
      <c r="H51" s="37">
        <f>FC_IND_E!H51+FC_TRA_E!H51+FC_OTH_E!H51</f>
        <v>7186.3929492691313</v>
      </c>
      <c r="I51" s="37">
        <f>FC_IND_E!I51+FC_TRA_E!I51+FC_OTH_E!I51</f>
        <v>7721.0017196904573</v>
      </c>
      <c r="J51" s="37">
        <f>FC_IND_E!J51+FC_TRA_E!J51+FC_OTH_E!J51</f>
        <v>6542.6698194325018</v>
      </c>
      <c r="K51" s="37">
        <f>FC_IND_E!K51+FC_TRA_E!K51+FC_OTH_E!K51</f>
        <v>6832.910576096303</v>
      </c>
      <c r="L51" s="37">
        <f>FC_IND_E!L51+FC_TRA_E!L51+FC_OTH_E!L51</f>
        <v>5872.9793637145303</v>
      </c>
      <c r="M51" s="37">
        <f>FC_IND_E!M51+FC_TRA_E!M51+FC_OTH_E!M51</f>
        <v>6016.8099742046434</v>
      </c>
      <c r="N51" s="37">
        <f>FC_IND_E!N51+FC_TRA_E!N51+FC_OTH_E!N51</f>
        <v>6101.8486672398958</v>
      </c>
      <c r="O51" s="37">
        <f>FC_IND_E!O51+FC_TRA_E!O51+FC_OTH_E!O51</f>
        <v>5977.4290627687014</v>
      </c>
      <c r="P51" s="37">
        <f>FC_IND_E!P51+FC_TRA_E!P51+FC_OTH_E!P51</f>
        <v>5681.126397248494</v>
      </c>
      <c r="Q51" s="37">
        <f>FC_IND_E!Q51+FC_TRA_E!Q51+FC_OTH_E!Q51</f>
        <v>5466.2295786758359</v>
      </c>
      <c r="R51" s="37">
        <f>FC_IND_E!R51+FC_TRA_E!R51+FC_OTH_E!R51</f>
        <v>5299.2906276870144</v>
      </c>
      <c r="S51" s="37">
        <f>FC_IND_E!S51+FC_TRA_E!S51+FC_OTH_E!S51</f>
        <v>5203.9122957867594</v>
      </c>
      <c r="T51" s="37">
        <f>FC_IND_E!T51+FC_TRA_E!T51+FC_OTH_E!T51</f>
        <v>5640.4378331900261</v>
      </c>
      <c r="U51" s="37">
        <f>FC_IND_E!U51+FC_TRA_E!U51+FC_OTH_E!U51</f>
        <v>5755.424849527084</v>
      </c>
      <c r="V51" s="37">
        <f>FC_IND_E!V51+FC_TRA_E!V51+FC_OTH_E!V51</f>
        <v>5626.1605331040391</v>
      </c>
      <c r="W51" s="37">
        <f>FC_IND_E!W51+FC_TRA_E!W51+FC_OTH_E!W51</f>
        <v>5846.885382631126</v>
      </c>
      <c r="X51" s="37">
        <f>FC_IND_E!X51+FC_TRA_E!X51+FC_OTH_E!X51</f>
        <v>6550.6776440240756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2741.6404127257088</v>
      </c>
      <c r="D52" s="37">
        <f t="shared" si="20"/>
        <v>2123.3159071367149</v>
      </c>
      <c r="E52" s="37">
        <f t="shared" si="20"/>
        <v>2275.7235597592421</v>
      </c>
      <c r="F52" s="37">
        <f t="shared" si="20"/>
        <v>2838.8267411865863</v>
      </c>
      <c r="G52" s="37">
        <f t="shared" si="20"/>
        <v>3059.1860705073086</v>
      </c>
      <c r="H52" s="37">
        <f t="shared" si="20"/>
        <v>3184.1263972484949</v>
      </c>
      <c r="I52" s="37">
        <f t="shared" si="20"/>
        <v>3056.3915735167675</v>
      </c>
      <c r="J52" s="37">
        <f t="shared" si="20"/>
        <v>3272.3752364574366</v>
      </c>
      <c r="K52" s="37">
        <f t="shared" si="20"/>
        <v>3908.6879621668095</v>
      </c>
      <c r="L52" s="37">
        <f t="shared" si="20"/>
        <v>3921.8518486672392</v>
      </c>
      <c r="M52" s="37">
        <f t="shared" si="20"/>
        <v>4047.0821152192593</v>
      </c>
      <c r="N52" s="37">
        <f t="shared" si="20"/>
        <v>3650.2515047291472</v>
      </c>
      <c r="O52" s="37">
        <f t="shared" si="20"/>
        <v>3824.6613069647474</v>
      </c>
      <c r="P52" s="37">
        <f t="shared" si="20"/>
        <v>3708.0282889079976</v>
      </c>
      <c r="Q52" s="37">
        <f t="shared" si="20"/>
        <v>3623.7775580395514</v>
      </c>
      <c r="R52" s="37">
        <f t="shared" si="20"/>
        <v>3533.3993981083399</v>
      </c>
      <c r="S52" s="37">
        <f t="shared" si="20"/>
        <v>3683.7379191745513</v>
      </c>
      <c r="T52" s="37">
        <f t="shared" si="20"/>
        <v>3778.5852106620787</v>
      </c>
      <c r="U52" s="37">
        <f t="shared" si="20"/>
        <v>3700.1018916595049</v>
      </c>
      <c r="V52" s="37">
        <f t="shared" si="20"/>
        <v>3831.6101461736857</v>
      </c>
      <c r="W52" s="37">
        <f t="shared" si="20"/>
        <v>3846.4434221840065</v>
      </c>
      <c r="X52" s="37">
        <f t="shared" ref="X52" si="21">SUM(X53:X70)</f>
        <v>4061.5016337059333</v>
      </c>
    </row>
    <row r="53" spans="1:24" ht="11.25" customHeight="1" x14ac:dyDescent="0.2">
      <c r="A53" s="42" t="s">
        <v>93</v>
      </c>
      <c r="B53" s="9" t="s">
        <v>94</v>
      </c>
      <c r="C53" s="10">
        <f>FC_IND_E!C53+FC_TRA_E!C53+FC_OTH_E!C53</f>
        <v>0</v>
      </c>
      <c r="D53" s="10">
        <f>FC_IND_E!D53+FC_TRA_E!D53+FC_OTH_E!D53</f>
        <v>0</v>
      </c>
      <c r="E53" s="10">
        <f>FC_IND_E!E53+FC_TRA_E!E53+FC_OTH_E!E53</f>
        <v>0</v>
      </c>
      <c r="F53" s="10">
        <f>FC_IND_E!F53+FC_TRA_E!F53+FC_OTH_E!F53</f>
        <v>0</v>
      </c>
      <c r="G53" s="10">
        <f>FC_IND_E!G53+FC_TRA_E!G53+FC_OTH_E!G53</f>
        <v>0</v>
      </c>
      <c r="H53" s="10">
        <f>FC_IND_E!H53+FC_TRA_E!H53+FC_OTH_E!H53</f>
        <v>0</v>
      </c>
      <c r="I53" s="10">
        <f>FC_IND_E!I53+FC_TRA_E!I53+FC_OTH_E!I53</f>
        <v>0</v>
      </c>
      <c r="J53" s="10">
        <f>FC_IND_E!J53+FC_TRA_E!J53+FC_OTH_E!J53</f>
        <v>0</v>
      </c>
      <c r="K53" s="10">
        <f>FC_IND_E!K53+FC_TRA_E!K53+FC_OTH_E!K53</f>
        <v>0</v>
      </c>
      <c r="L53" s="10">
        <f>FC_IND_E!L53+FC_TRA_E!L53+FC_OTH_E!L53</f>
        <v>0</v>
      </c>
      <c r="M53" s="10">
        <f>FC_IND_E!M53+FC_TRA_E!M53+FC_OTH_E!M53</f>
        <v>0</v>
      </c>
      <c r="N53" s="10">
        <f>FC_IND_E!N53+FC_TRA_E!N53+FC_OTH_E!N53</f>
        <v>0</v>
      </c>
      <c r="O53" s="10">
        <f>FC_IND_E!O53+FC_TRA_E!O53+FC_OTH_E!O53</f>
        <v>0</v>
      </c>
      <c r="P53" s="10">
        <f>FC_IND_E!P53+FC_TRA_E!P53+FC_OTH_E!P53</f>
        <v>0</v>
      </c>
      <c r="Q53" s="10">
        <f>FC_IND_E!Q53+FC_TRA_E!Q53+FC_OTH_E!Q53</f>
        <v>0</v>
      </c>
      <c r="R53" s="10">
        <f>FC_IND_E!R53+FC_TRA_E!R53+FC_OTH_E!R53</f>
        <v>0</v>
      </c>
      <c r="S53" s="10">
        <f>FC_IND_E!S53+FC_TRA_E!S53+FC_OTH_E!S53</f>
        <v>0</v>
      </c>
      <c r="T53" s="10">
        <f>FC_IND_E!T53+FC_TRA_E!T53+FC_OTH_E!T53</f>
        <v>0</v>
      </c>
      <c r="U53" s="10">
        <f>FC_IND_E!U53+FC_TRA_E!U53+FC_OTH_E!U53</f>
        <v>0</v>
      </c>
      <c r="V53" s="10">
        <f>FC_IND_E!V53+FC_TRA_E!V53+FC_OTH_E!V53</f>
        <v>0</v>
      </c>
      <c r="W53" s="10">
        <f>FC_IND_E!W53+FC_TRA_E!W53+FC_OTH_E!W53</f>
        <v>0</v>
      </c>
      <c r="X53" s="10">
        <f>FC_IND_E!X53+FC_TRA_E!X53+FC_OTH_E!X53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FC_IND_E!C54+FC_TRA_E!C54+FC_OTH_E!C54</f>
        <v>0</v>
      </c>
      <c r="D54" s="10">
        <f>FC_IND_E!D54+FC_TRA_E!D54+FC_OTH_E!D54</f>
        <v>0</v>
      </c>
      <c r="E54" s="10">
        <f>FC_IND_E!E54+FC_TRA_E!E54+FC_OTH_E!E54</f>
        <v>0</v>
      </c>
      <c r="F54" s="10">
        <f>FC_IND_E!F54+FC_TRA_E!F54+FC_OTH_E!F54</f>
        <v>0</v>
      </c>
      <c r="G54" s="10">
        <f>FC_IND_E!G54+FC_TRA_E!G54+FC_OTH_E!G54</f>
        <v>0</v>
      </c>
      <c r="H54" s="10">
        <f>FC_IND_E!H54+FC_TRA_E!H54+FC_OTH_E!H54</f>
        <v>0</v>
      </c>
      <c r="I54" s="10">
        <f>FC_IND_E!I54+FC_TRA_E!I54+FC_OTH_E!I54</f>
        <v>0</v>
      </c>
      <c r="J54" s="10">
        <f>FC_IND_E!J54+FC_TRA_E!J54+FC_OTH_E!J54</f>
        <v>0</v>
      </c>
      <c r="K54" s="10">
        <f>FC_IND_E!K54+FC_TRA_E!K54+FC_OTH_E!K54</f>
        <v>0</v>
      </c>
      <c r="L54" s="10">
        <f>FC_IND_E!L54+FC_TRA_E!L54+FC_OTH_E!L54</f>
        <v>0</v>
      </c>
      <c r="M54" s="10">
        <f>FC_IND_E!M54+FC_TRA_E!M54+FC_OTH_E!M54</f>
        <v>0</v>
      </c>
      <c r="N54" s="10">
        <f>FC_IND_E!N54+FC_TRA_E!N54+FC_OTH_E!N54</f>
        <v>0</v>
      </c>
      <c r="O54" s="10">
        <f>FC_IND_E!O54+FC_TRA_E!O54+FC_OTH_E!O54</f>
        <v>0</v>
      </c>
      <c r="P54" s="10">
        <f>FC_IND_E!P54+FC_TRA_E!P54+FC_OTH_E!P54</f>
        <v>0</v>
      </c>
      <c r="Q54" s="10">
        <f>FC_IND_E!Q54+FC_TRA_E!Q54+FC_OTH_E!Q54</f>
        <v>0</v>
      </c>
      <c r="R54" s="10">
        <f>FC_IND_E!R54+FC_TRA_E!R54+FC_OTH_E!R54</f>
        <v>0</v>
      </c>
      <c r="S54" s="10">
        <f>FC_IND_E!S54+FC_TRA_E!S54+FC_OTH_E!S54</f>
        <v>0</v>
      </c>
      <c r="T54" s="10">
        <f>FC_IND_E!T54+FC_TRA_E!T54+FC_OTH_E!T54</f>
        <v>0</v>
      </c>
      <c r="U54" s="10">
        <f>FC_IND_E!U54+FC_TRA_E!U54+FC_OTH_E!U54</f>
        <v>0</v>
      </c>
      <c r="V54" s="10">
        <f>FC_IND_E!V54+FC_TRA_E!V54+FC_OTH_E!V54</f>
        <v>0</v>
      </c>
      <c r="W54" s="10">
        <f>FC_IND_E!W54+FC_TRA_E!W54+FC_OTH_E!W54</f>
        <v>0</v>
      </c>
      <c r="X54" s="10">
        <f>FC_IND_E!X54+FC_TRA_E!X54+FC_OTH_E!X54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FC_IND_E!C55+FC_TRA_E!C55+FC_OTH_E!C55</f>
        <v>0</v>
      </c>
      <c r="D55" s="10">
        <f>FC_IND_E!D55+FC_TRA_E!D55+FC_OTH_E!D55</f>
        <v>0</v>
      </c>
      <c r="E55" s="10">
        <f>FC_IND_E!E55+FC_TRA_E!E55+FC_OTH_E!E55</f>
        <v>0</v>
      </c>
      <c r="F55" s="10">
        <f>FC_IND_E!F55+FC_TRA_E!F55+FC_OTH_E!F55</f>
        <v>0</v>
      </c>
      <c r="G55" s="10">
        <f>FC_IND_E!G55+FC_TRA_E!G55+FC_OTH_E!G55</f>
        <v>0</v>
      </c>
      <c r="H55" s="10">
        <f>FC_IND_E!H55+FC_TRA_E!H55+FC_OTH_E!H55</f>
        <v>0</v>
      </c>
      <c r="I55" s="10">
        <f>FC_IND_E!I55+FC_TRA_E!I55+FC_OTH_E!I55</f>
        <v>0</v>
      </c>
      <c r="J55" s="10">
        <f>FC_IND_E!J55+FC_TRA_E!J55+FC_OTH_E!J55</f>
        <v>0</v>
      </c>
      <c r="K55" s="10">
        <f>FC_IND_E!K55+FC_TRA_E!K55+FC_OTH_E!K55</f>
        <v>0</v>
      </c>
      <c r="L55" s="10">
        <f>FC_IND_E!L55+FC_TRA_E!L55+FC_OTH_E!L55</f>
        <v>0</v>
      </c>
      <c r="M55" s="10">
        <f>FC_IND_E!M55+FC_TRA_E!M55+FC_OTH_E!M55</f>
        <v>0</v>
      </c>
      <c r="N55" s="10">
        <f>FC_IND_E!N55+FC_TRA_E!N55+FC_OTH_E!N55</f>
        <v>0</v>
      </c>
      <c r="O55" s="10">
        <f>FC_IND_E!O55+FC_TRA_E!O55+FC_OTH_E!O55</f>
        <v>0</v>
      </c>
      <c r="P55" s="10">
        <f>FC_IND_E!P55+FC_TRA_E!P55+FC_OTH_E!P55</f>
        <v>0</v>
      </c>
      <c r="Q55" s="10">
        <f>FC_IND_E!Q55+FC_TRA_E!Q55+FC_OTH_E!Q55</f>
        <v>0</v>
      </c>
      <c r="R55" s="10">
        <f>FC_IND_E!R55+FC_TRA_E!R55+FC_OTH_E!R55</f>
        <v>0</v>
      </c>
      <c r="S55" s="10">
        <f>FC_IND_E!S55+FC_TRA_E!S55+FC_OTH_E!S55</f>
        <v>0</v>
      </c>
      <c r="T55" s="10">
        <f>FC_IND_E!T55+FC_TRA_E!T55+FC_OTH_E!T55</f>
        <v>0</v>
      </c>
      <c r="U55" s="10">
        <f>FC_IND_E!U55+FC_TRA_E!U55+FC_OTH_E!U55</f>
        <v>0</v>
      </c>
      <c r="V55" s="10">
        <f>FC_IND_E!V55+FC_TRA_E!V55+FC_OTH_E!V55</f>
        <v>0</v>
      </c>
      <c r="W55" s="10">
        <f>FC_IND_E!W55+FC_TRA_E!W55+FC_OTH_E!W55</f>
        <v>0</v>
      </c>
      <c r="X55" s="10">
        <f>FC_IND_E!X55+FC_TRA_E!X55+FC_OTH_E!X55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FC_IND_E!C56+FC_TRA_E!C56+FC_OTH_E!C56</f>
        <v>0</v>
      </c>
      <c r="D56" s="10">
        <f>FC_IND_E!D56+FC_TRA_E!D56+FC_OTH_E!D56</f>
        <v>0</v>
      </c>
      <c r="E56" s="10">
        <f>FC_IND_E!E56+FC_TRA_E!E56+FC_OTH_E!E56</f>
        <v>0</v>
      </c>
      <c r="F56" s="10">
        <f>FC_IND_E!F56+FC_TRA_E!F56+FC_OTH_E!F56</f>
        <v>0</v>
      </c>
      <c r="G56" s="10">
        <f>FC_IND_E!G56+FC_TRA_E!G56+FC_OTH_E!G56</f>
        <v>0</v>
      </c>
      <c r="H56" s="10">
        <f>FC_IND_E!H56+FC_TRA_E!H56+FC_OTH_E!H56</f>
        <v>0</v>
      </c>
      <c r="I56" s="10">
        <f>FC_IND_E!I56+FC_TRA_E!I56+FC_OTH_E!I56</f>
        <v>0</v>
      </c>
      <c r="J56" s="10">
        <f>FC_IND_E!J56+FC_TRA_E!J56+FC_OTH_E!J56</f>
        <v>0</v>
      </c>
      <c r="K56" s="10">
        <f>FC_IND_E!K56+FC_TRA_E!K56+FC_OTH_E!K56</f>
        <v>0</v>
      </c>
      <c r="L56" s="10">
        <f>FC_IND_E!L56+FC_TRA_E!L56+FC_OTH_E!L56</f>
        <v>0</v>
      </c>
      <c r="M56" s="10">
        <f>FC_IND_E!M56+FC_TRA_E!M56+FC_OTH_E!M56</f>
        <v>0</v>
      </c>
      <c r="N56" s="10">
        <f>FC_IND_E!N56+FC_TRA_E!N56+FC_OTH_E!N56</f>
        <v>0</v>
      </c>
      <c r="O56" s="10">
        <f>FC_IND_E!O56+FC_TRA_E!O56+FC_OTH_E!O56</f>
        <v>0</v>
      </c>
      <c r="P56" s="10">
        <f>FC_IND_E!P56+FC_TRA_E!P56+FC_OTH_E!P56</f>
        <v>0</v>
      </c>
      <c r="Q56" s="10">
        <f>FC_IND_E!Q56+FC_TRA_E!Q56+FC_OTH_E!Q56</f>
        <v>0</v>
      </c>
      <c r="R56" s="10">
        <f>FC_IND_E!R56+FC_TRA_E!R56+FC_OTH_E!R56</f>
        <v>0</v>
      </c>
      <c r="S56" s="10">
        <f>FC_IND_E!S56+FC_TRA_E!S56+FC_OTH_E!S56</f>
        <v>0</v>
      </c>
      <c r="T56" s="10">
        <f>FC_IND_E!T56+FC_TRA_E!T56+FC_OTH_E!T56</f>
        <v>0</v>
      </c>
      <c r="U56" s="10">
        <f>FC_IND_E!U56+FC_TRA_E!U56+FC_OTH_E!U56</f>
        <v>0</v>
      </c>
      <c r="V56" s="10">
        <f>FC_IND_E!V56+FC_TRA_E!V56+FC_OTH_E!V56</f>
        <v>0</v>
      </c>
      <c r="W56" s="10">
        <f>FC_IND_E!W56+FC_TRA_E!W56+FC_OTH_E!W56</f>
        <v>0</v>
      </c>
      <c r="X56" s="10">
        <f>FC_IND_E!X56+FC_TRA_E!X56+FC_OTH_E!X56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FC_IND_E!C57+FC_TRA_E!C57+FC_OTH_E!C57</f>
        <v>0</v>
      </c>
      <c r="D57" s="10">
        <f>FC_IND_E!D57+FC_TRA_E!D57+FC_OTH_E!D57</f>
        <v>0</v>
      </c>
      <c r="E57" s="10">
        <f>FC_IND_E!E57+FC_TRA_E!E57+FC_OTH_E!E57</f>
        <v>0</v>
      </c>
      <c r="F57" s="10">
        <f>FC_IND_E!F57+FC_TRA_E!F57+FC_OTH_E!F57</f>
        <v>0</v>
      </c>
      <c r="G57" s="10">
        <f>FC_IND_E!G57+FC_TRA_E!G57+FC_OTH_E!G57</f>
        <v>0</v>
      </c>
      <c r="H57" s="10">
        <f>FC_IND_E!H57+FC_TRA_E!H57+FC_OTH_E!H57</f>
        <v>0</v>
      </c>
      <c r="I57" s="10">
        <f>FC_IND_E!I57+FC_TRA_E!I57+FC_OTH_E!I57</f>
        <v>0</v>
      </c>
      <c r="J57" s="10">
        <f>FC_IND_E!J57+FC_TRA_E!J57+FC_OTH_E!J57</f>
        <v>2.3903697334479789E-2</v>
      </c>
      <c r="K57" s="10">
        <f>FC_IND_E!K57+FC_TRA_E!K57+FC_OTH_E!K57</f>
        <v>2.3903697334479789E-2</v>
      </c>
      <c r="L57" s="10">
        <f>FC_IND_E!L57+FC_TRA_E!L57+FC_OTH_E!L57</f>
        <v>2.3903697334479789E-2</v>
      </c>
      <c r="M57" s="10">
        <f>FC_IND_E!M57+FC_TRA_E!M57+FC_OTH_E!M57</f>
        <v>9.5528804815133261E-2</v>
      </c>
      <c r="N57" s="10">
        <f>FC_IND_E!N57+FC_TRA_E!N57+FC_OTH_E!N57</f>
        <v>4.7807394668959592E-2</v>
      </c>
      <c r="O57" s="10">
        <f>FC_IND_E!O57+FC_TRA_E!O57+FC_OTH_E!O57</f>
        <v>9.5528804815133275E-2</v>
      </c>
      <c r="P57" s="10">
        <f>FC_IND_E!P57+FC_TRA_E!P57+FC_OTH_E!P57</f>
        <v>0.21496130696474633</v>
      </c>
      <c r="Q57" s="10">
        <f>FC_IND_E!Q57+FC_TRA_E!Q57+FC_OTH_E!Q57</f>
        <v>0.54935511607910581</v>
      </c>
      <c r="R57" s="10">
        <f>FC_IND_E!R57+FC_TRA_E!R57+FC_OTH_E!R57</f>
        <v>0.50154772141014614</v>
      </c>
      <c r="S57" s="10">
        <f>FC_IND_E!S57+FC_TRA_E!S57+FC_OTH_E!S57</f>
        <v>0.52545141874462586</v>
      </c>
      <c r="T57" s="10">
        <f>FC_IND_E!T57+FC_TRA_E!T57+FC_OTH_E!T57</f>
        <v>0.73688736027515034</v>
      </c>
      <c r="U57" s="10">
        <f>FC_IND_E!U57+FC_TRA_E!U57+FC_OTH_E!U57</f>
        <v>0.73061049011177981</v>
      </c>
      <c r="V57" s="10">
        <f>FC_IND_E!V57+FC_TRA_E!V57+FC_OTH_E!V57</f>
        <v>0.7236457437661219</v>
      </c>
      <c r="W57" s="10">
        <f>FC_IND_E!W57+FC_TRA_E!W57+FC_OTH_E!W57</f>
        <v>0.77472055030094578</v>
      </c>
      <c r="X57" s="10">
        <f>FC_IND_E!X57+FC_TRA_E!X57+FC_OTH_E!X57</f>
        <v>1.1763542562338778</v>
      </c>
    </row>
    <row r="58" spans="1:24" ht="11.25" customHeight="1" x14ac:dyDescent="0.2">
      <c r="A58" s="42" t="s">
        <v>103</v>
      </c>
      <c r="B58" s="9" t="s">
        <v>104</v>
      </c>
      <c r="C58" s="10">
        <f>FC_IND_E!C58+FC_TRA_E!C58+FC_OTH_E!C58</f>
        <v>6.7115219260533108</v>
      </c>
      <c r="D58" s="10">
        <f>FC_IND_E!D58+FC_TRA_E!D58+FC_OTH_E!D58</f>
        <v>5.469561478933791</v>
      </c>
      <c r="E58" s="10">
        <f>FC_IND_E!E58+FC_TRA_E!E58+FC_OTH_E!E58</f>
        <v>15.405588993981082</v>
      </c>
      <c r="F58" s="10">
        <f>FC_IND_E!F58+FC_TRA_E!F58+FC_OTH_E!F58</f>
        <v>17.770163370593291</v>
      </c>
      <c r="G58" s="10">
        <f>FC_IND_E!G58+FC_TRA_E!G58+FC_OTH_E!G58</f>
        <v>12.372226999140151</v>
      </c>
      <c r="H58" s="10">
        <f>FC_IND_E!H58+FC_TRA_E!H58+FC_OTH_E!H58</f>
        <v>17.12527944969905</v>
      </c>
      <c r="I58" s="10">
        <f>FC_IND_E!I58+FC_TRA_E!I58+FC_OTH_E!I58</f>
        <v>13.447033533963884</v>
      </c>
      <c r="J58" s="10">
        <f>FC_IND_E!J58+FC_TRA_E!J58+FC_OTH_E!J58</f>
        <v>14.736887360275151</v>
      </c>
      <c r="K58" s="10">
        <f>FC_IND_E!K58+FC_TRA_E!K58+FC_OTH_E!K58</f>
        <v>23.191917454858121</v>
      </c>
      <c r="L58" s="10">
        <f>FC_IND_E!L58+FC_TRA_E!L58+FC_OTH_E!L58</f>
        <v>24.004041272570941</v>
      </c>
      <c r="M58" s="10">
        <f>FC_IND_E!M58+FC_TRA_E!M58+FC_OTH_E!M58</f>
        <v>21.87833190025794</v>
      </c>
      <c r="N58" s="10">
        <f>FC_IND_E!N58+FC_TRA_E!N58+FC_OTH_E!N58</f>
        <v>22.045485812553732</v>
      </c>
      <c r="O58" s="10">
        <f>FC_IND_E!O58+FC_TRA_E!O58+FC_OTH_E!O58</f>
        <v>21.543938091143584</v>
      </c>
      <c r="P58" s="10">
        <f>FC_IND_E!P58+FC_TRA_E!P58+FC_OTH_E!P58</f>
        <v>25.055030094582975</v>
      </c>
      <c r="Q58" s="10">
        <f>FC_IND_E!Q58+FC_TRA_E!Q58+FC_OTH_E!Q58</f>
        <v>19.943766122098026</v>
      </c>
      <c r="R58" s="10">
        <f>FC_IND_E!R58+FC_TRA_E!R58+FC_OTH_E!R58</f>
        <v>19.680911435941528</v>
      </c>
      <c r="S58" s="10">
        <f>FC_IND_E!S58+FC_TRA_E!S58+FC_OTH_E!S58</f>
        <v>25.580481513327598</v>
      </c>
      <c r="T58" s="10">
        <f>FC_IND_E!T58+FC_TRA_E!T58+FC_OTH_E!T58</f>
        <v>26.220034393809119</v>
      </c>
      <c r="U58" s="10">
        <f>FC_IND_E!U58+FC_TRA_E!U58+FC_OTH_E!U58</f>
        <v>25.460791057609633</v>
      </c>
      <c r="V58" s="10">
        <f>FC_IND_E!V58+FC_TRA_E!V58+FC_OTH_E!V58</f>
        <v>24.954170249355112</v>
      </c>
      <c r="W58" s="10">
        <f>FC_IND_E!W58+FC_TRA_E!W58+FC_OTH_E!W58</f>
        <v>5.8470335339638853</v>
      </c>
      <c r="X58" s="10">
        <f>FC_IND_E!X58+FC_TRA_E!X58+FC_OTH_E!X58</f>
        <v>9.0249355116079091</v>
      </c>
    </row>
    <row r="59" spans="1:24" ht="11.25" customHeight="1" x14ac:dyDescent="0.2">
      <c r="A59" s="42" t="s">
        <v>105</v>
      </c>
      <c r="B59" s="9" t="s">
        <v>106</v>
      </c>
      <c r="C59" s="10">
        <f>FC_IND_E!C59+FC_TRA_E!C59+FC_OTH_E!C59</f>
        <v>2734.9288907996556</v>
      </c>
      <c r="D59" s="10">
        <f>FC_IND_E!D59+FC_TRA_E!D59+FC_OTH_E!D59</f>
        <v>2117.8463456577811</v>
      </c>
      <c r="E59" s="10">
        <f>FC_IND_E!E59+FC_TRA_E!E59+FC_OTH_E!E59</f>
        <v>2260.3179707652612</v>
      </c>
      <c r="F59" s="10">
        <f>FC_IND_E!F59+FC_TRA_E!F59+FC_OTH_E!F59</f>
        <v>2821.056577815993</v>
      </c>
      <c r="G59" s="10">
        <f>FC_IND_E!G59+FC_TRA_E!G59+FC_OTH_E!G59</f>
        <v>3046.8138435081682</v>
      </c>
      <c r="H59" s="10">
        <f>FC_IND_E!H59+FC_TRA_E!H59+FC_OTH_E!H59</f>
        <v>3167.0011177987958</v>
      </c>
      <c r="I59" s="10">
        <f>FC_IND_E!I59+FC_TRA_E!I59+FC_OTH_E!I59</f>
        <v>3042.9445399828037</v>
      </c>
      <c r="J59" s="10">
        <f>FC_IND_E!J59+FC_TRA_E!J59+FC_OTH_E!J59</f>
        <v>3216.4900257953555</v>
      </c>
      <c r="K59" s="10">
        <f>FC_IND_E!K59+FC_TRA_E!K59+FC_OTH_E!K59</f>
        <v>3777.9926913155628</v>
      </c>
      <c r="L59" s="10">
        <f>FC_IND_E!L59+FC_TRA_E!L59+FC_OTH_E!L59</f>
        <v>3734.4749785038684</v>
      </c>
      <c r="M59" s="10">
        <f>FC_IND_E!M59+FC_TRA_E!M59+FC_OTH_E!M59</f>
        <v>3906.611349957007</v>
      </c>
      <c r="N59" s="10">
        <f>FC_IND_E!N59+FC_TRA_E!N59+FC_OTH_E!N59</f>
        <v>3422.2796216680981</v>
      </c>
      <c r="O59" s="10">
        <f>FC_IND_E!O59+FC_TRA_E!O59+FC_OTH_E!O59</f>
        <v>3610.4661220980233</v>
      </c>
      <c r="P59" s="10">
        <f>FC_IND_E!P59+FC_TRA_E!P59+FC_OTH_E!P59</f>
        <v>3470.001031814274</v>
      </c>
      <c r="Q59" s="10">
        <f>FC_IND_E!Q59+FC_TRA_E!Q59+FC_OTH_E!Q59</f>
        <v>3430.9735167669805</v>
      </c>
      <c r="R59" s="10">
        <f>FC_IND_E!R59+FC_TRA_E!R59+FC_OTH_E!R59</f>
        <v>3306.2483233018047</v>
      </c>
      <c r="S59" s="10">
        <f>FC_IND_E!S59+FC_TRA_E!S59+FC_OTH_E!S59</f>
        <v>3393.1404127257119</v>
      </c>
      <c r="T59" s="10">
        <f>FC_IND_E!T59+FC_TRA_E!T59+FC_OTH_E!T59</f>
        <v>3447.2660361134981</v>
      </c>
      <c r="U59" s="10">
        <f>FC_IND_E!U59+FC_TRA_E!U59+FC_OTH_E!U59</f>
        <v>3367.6358555460056</v>
      </c>
      <c r="V59" s="10">
        <f>FC_IND_E!V59+FC_TRA_E!V59+FC_OTH_E!V59</f>
        <v>3384.581857265689</v>
      </c>
      <c r="W59" s="10">
        <f>FC_IND_E!W59+FC_TRA_E!W59+FC_OTH_E!W59</f>
        <v>3350.0472914875322</v>
      </c>
      <c r="X59" s="10">
        <f>FC_IND_E!X59+FC_TRA_E!X59+FC_OTH_E!X59</f>
        <v>3550.8104041272572</v>
      </c>
    </row>
    <row r="60" spans="1:24" ht="11.25" customHeight="1" x14ac:dyDescent="0.2">
      <c r="A60" s="42" t="s">
        <v>107</v>
      </c>
      <c r="B60" s="9" t="s">
        <v>108</v>
      </c>
      <c r="C60" s="10">
        <f>FC_IND_E!C60+FC_TRA_E!C60+FC_OTH_E!C60</f>
        <v>0</v>
      </c>
      <c r="D60" s="10">
        <f>FC_IND_E!D60+FC_TRA_E!D60+FC_OTH_E!D60</f>
        <v>0</v>
      </c>
      <c r="E60" s="10">
        <f>FC_IND_E!E60+FC_TRA_E!E60+FC_OTH_E!E60</f>
        <v>0</v>
      </c>
      <c r="F60" s="10">
        <f>FC_IND_E!F60+FC_TRA_E!F60+FC_OTH_E!F60</f>
        <v>0</v>
      </c>
      <c r="G60" s="10">
        <f>FC_IND_E!G60+FC_TRA_E!G60+FC_OTH_E!G60</f>
        <v>0</v>
      </c>
      <c r="H60" s="10">
        <f>FC_IND_E!H60+FC_TRA_E!H60+FC_OTH_E!H60</f>
        <v>0</v>
      </c>
      <c r="I60" s="10">
        <f>FC_IND_E!I60+FC_TRA_E!I60+FC_OTH_E!I60</f>
        <v>0</v>
      </c>
      <c r="J60" s="10">
        <f>FC_IND_E!J60+FC_TRA_E!J60+FC_OTH_E!J60</f>
        <v>0</v>
      </c>
      <c r="K60" s="10">
        <f>FC_IND_E!K60+FC_TRA_E!K60+FC_OTH_E!K60</f>
        <v>0</v>
      </c>
      <c r="L60" s="10">
        <f>FC_IND_E!L60+FC_TRA_E!L60+FC_OTH_E!L60</f>
        <v>0</v>
      </c>
      <c r="M60" s="10">
        <f>FC_IND_E!M60+FC_TRA_E!M60+FC_OTH_E!M60</f>
        <v>0</v>
      </c>
      <c r="N60" s="10">
        <f>FC_IND_E!N60+FC_TRA_E!N60+FC_OTH_E!N60</f>
        <v>0</v>
      </c>
      <c r="O60" s="10">
        <f>FC_IND_E!O60+FC_TRA_E!O60+FC_OTH_E!O60</f>
        <v>0</v>
      </c>
      <c r="P60" s="10">
        <f>FC_IND_E!P60+FC_TRA_E!P60+FC_OTH_E!P60</f>
        <v>0</v>
      </c>
      <c r="Q60" s="10">
        <f>FC_IND_E!Q60+FC_TRA_E!Q60+FC_OTH_E!Q60</f>
        <v>0</v>
      </c>
      <c r="R60" s="10">
        <f>FC_IND_E!R60+FC_TRA_E!R60+FC_OTH_E!R60</f>
        <v>0</v>
      </c>
      <c r="S60" s="10">
        <f>FC_IND_E!S60+FC_TRA_E!S60+FC_OTH_E!S60</f>
        <v>0</v>
      </c>
      <c r="T60" s="10">
        <f>FC_IND_E!T60+FC_TRA_E!T60+FC_OTH_E!T60</f>
        <v>0</v>
      </c>
      <c r="U60" s="10">
        <f>FC_IND_E!U60+FC_TRA_E!U60+FC_OTH_E!U60</f>
        <v>0</v>
      </c>
      <c r="V60" s="10">
        <f>FC_IND_E!V60+FC_TRA_E!V60+FC_OTH_E!V60</f>
        <v>0</v>
      </c>
      <c r="W60" s="10">
        <f>FC_IND_E!W60+FC_TRA_E!W60+FC_OTH_E!W60</f>
        <v>0</v>
      </c>
      <c r="X60" s="10">
        <f>FC_IND_E!X60+FC_TRA_E!X60+FC_OTH_E!X60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FC_IND_E!C61+FC_TRA_E!C61+FC_OTH_E!C61</f>
        <v>0</v>
      </c>
      <c r="D61" s="10">
        <f>FC_IND_E!D61+FC_TRA_E!D61+FC_OTH_E!D61</f>
        <v>0</v>
      </c>
      <c r="E61" s="10">
        <f>FC_IND_E!E61+FC_TRA_E!E61+FC_OTH_E!E61</f>
        <v>0</v>
      </c>
      <c r="F61" s="10">
        <f>FC_IND_E!F61+FC_TRA_E!F61+FC_OTH_E!F61</f>
        <v>0</v>
      </c>
      <c r="G61" s="10">
        <f>FC_IND_E!G61+FC_TRA_E!G61+FC_OTH_E!G61</f>
        <v>0</v>
      </c>
      <c r="H61" s="10">
        <f>FC_IND_E!H61+FC_TRA_E!H61+FC_OTH_E!H61</f>
        <v>0</v>
      </c>
      <c r="I61" s="10">
        <f>FC_IND_E!I61+FC_TRA_E!I61+FC_OTH_E!I61</f>
        <v>0</v>
      </c>
      <c r="J61" s="10">
        <f>FC_IND_E!J61+FC_TRA_E!J61+FC_OTH_E!J61</f>
        <v>0.69260533104041277</v>
      </c>
      <c r="K61" s="10">
        <f>FC_IND_E!K61+FC_TRA_E!K61+FC_OTH_E!K61</f>
        <v>0.35829750644883918</v>
      </c>
      <c r="L61" s="10">
        <f>FC_IND_E!L61+FC_TRA_E!L61+FC_OTH_E!L61</f>
        <v>0.40610490111779879</v>
      </c>
      <c r="M61" s="10">
        <f>FC_IND_E!M61+FC_TRA_E!M61+FC_OTH_E!M61</f>
        <v>2.412381771281169</v>
      </c>
      <c r="N61" s="10">
        <f>FC_IND_E!N61+FC_TRA_E!N61+FC_OTH_E!N61</f>
        <v>9.8882201203783318</v>
      </c>
      <c r="O61" s="10">
        <f>FC_IND_E!O61+FC_TRA_E!O61+FC_OTH_E!O61</f>
        <v>4.9441100601891659</v>
      </c>
      <c r="P61" s="10">
        <f>FC_IND_E!P61+FC_TRA_E!P61+FC_OTH_E!P61</f>
        <v>9.1478933791917463</v>
      </c>
      <c r="Q61" s="10">
        <f>FC_IND_E!Q61+FC_TRA_E!Q61+FC_OTH_E!Q61</f>
        <v>4.7052450558899386</v>
      </c>
      <c r="R61" s="10">
        <f>FC_IND_E!R61+FC_TRA_E!R61+FC_OTH_E!R61</f>
        <v>3.5110060189165946</v>
      </c>
      <c r="S61" s="10">
        <f>FC_IND_E!S61+FC_TRA_E!S61+FC_OTH_E!S61</f>
        <v>5.6607050730868442</v>
      </c>
      <c r="T61" s="10">
        <f>FC_IND_E!T61+FC_TRA_E!T61+FC_OTH_E!T61</f>
        <v>5.1203783319002572</v>
      </c>
      <c r="U61" s="10">
        <f>FC_IND_E!U61+FC_TRA_E!U61+FC_OTH_E!U61</f>
        <v>7.1836629406706773</v>
      </c>
      <c r="V61" s="10">
        <f>FC_IND_E!V61+FC_TRA_E!V61+FC_OTH_E!V61</f>
        <v>6.9701633705932924</v>
      </c>
      <c r="W61" s="10">
        <f>FC_IND_E!W61+FC_TRA_E!W61+FC_OTH_E!W61</f>
        <v>4.4866723989681851</v>
      </c>
      <c r="X61" s="10">
        <f>FC_IND_E!X61+FC_TRA_E!X61+FC_OTH_E!X61</f>
        <v>2.6320722269991399</v>
      </c>
    </row>
    <row r="62" spans="1:24" ht="11.25" customHeight="1" x14ac:dyDescent="0.2">
      <c r="A62" s="42" t="s">
        <v>111</v>
      </c>
      <c r="B62" s="9" t="s">
        <v>112</v>
      </c>
      <c r="C62" s="10">
        <f>FC_IND_E!C62+FC_TRA_E!C62+FC_OTH_E!C62</f>
        <v>0</v>
      </c>
      <c r="D62" s="10">
        <f>FC_IND_E!D62+FC_TRA_E!D62+FC_OTH_E!D62</f>
        <v>0</v>
      </c>
      <c r="E62" s="10">
        <f>FC_IND_E!E62+FC_TRA_E!E62+FC_OTH_E!E62</f>
        <v>0</v>
      </c>
      <c r="F62" s="10">
        <f>FC_IND_E!F62+FC_TRA_E!F62+FC_OTH_E!F62</f>
        <v>0</v>
      </c>
      <c r="G62" s="10">
        <f>FC_IND_E!G62+FC_TRA_E!G62+FC_OTH_E!G62</f>
        <v>0</v>
      </c>
      <c r="H62" s="10">
        <f>FC_IND_E!H62+FC_TRA_E!H62+FC_OTH_E!H62</f>
        <v>0</v>
      </c>
      <c r="I62" s="10">
        <f>FC_IND_E!I62+FC_TRA_E!I62+FC_OTH_E!I62</f>
        <v>0</v>
      </c>
      <c r="J62" s="10">
        <f>FC_IND_E!J62+FC_TRA_E!J62+FC_OTH_E!J62</f>
        <v>0</v>
      </c>
      <c r="K62" s="10">
        <f>FC_IND_E!K62+FC_TRA_E!K62+FC_OTH_E!K62</f>
        <v>0</v>
      </c>
      <c r="L62" s="10">
        <f>FC_IND_E!L62+FC_TRA_E!L62+FC_OTH_E!L62</f>
        <v>0</v>
      </c>
      <c r="M62" s="10">
        <f>FC_IND_E!M62+FC_TRA_E!M62+FC_OTH_E!M62</f>
        <v>0</v>
      </c>
      <c r="N62" s="10">
        <f>FC_IND_E!N62+FC_TRA_E!N62+FC_OTH_E!N62</f>
        <v>0</v>
      </c>
      <c r="O62" s="10">
        <f>FC_IND_E!O62+FC_TRA_E!O62+FC_OTH_E!O62</f>
        <v>2.3903697334479793E-2</v>
      </c>
      <c r="P62" s="10">
        <f>FC_IND_E!P62+FC_TRA_E!P62+FC_OTH_E!P62</f>
        <v>0.16723989681857265</v>
      </c>
      <c r="Q62" s="10">
        <f>FC_IND_E!Q62+FC_TRA_E!Q62+FC_OTH_E!Q62</f>
        <v>0.95537403267411913</v>
      </c>
      <c r="R62" s="10">
        <f>FC_IND_E!R62+FC_TRA_E!R62+FC_OTH_E!R62</f>
        <v>0.97936371453138382</v>
      </c>
      <c r="S62" s="10">
        <f>FC_IND_E!S62+FC_TRA_E!S62+FC_OTH_E!S62</f>
        <v>1.6719690455717966</v>
      </c>
      <c r="T62" s="10">
        <f>FC_IND_E!T62+FC_TRA_E!T62+FC_OTH_E!T62</f>
        <v>2.010146173688736</v>
      </c>
      <c r="U62" s="10">
        <f>FC_IND_E!U62+FC_TRA_E!U62+FC_OTH_E!U62</f>
        <v>2.0208082545141872</v>
      </c>
      <c r="V62" s="10">
        <f>FC_IND_E!V62+FC_TRA_E!V62+FC_OTH_E!V62</f>
        <v>2.0351676698194323</v>
      </c>
      <c r="W62" s="10">
        <f>FC_IND_E!W62+FC_TRA_E!W62+FC_OTH_E!W62</f>
        <v>2.0350816852966465</v>
      </c>
      <c r="X62" s="10">
        <f>FC_IND_E!X62+FC_TRA_E!X62+FC_OTH_E!X62</f>
        <v>2.0945829750644878</v>
      </c>
    </row>
    <row r="63" spans="1:24" ht="11.25" customHeight="1" x14ac:dyDescent="0.2">
      <c r="A63" s="42" t="s">
        <v>113</v>
      </c>
      <c r="B63" s="9" t="s">
        <v>114</v>
      </c>
      <c r="C63" s="10">
        <f>FC_IND_E!C63+FC_TRA_E!C63+FC_OTH_E!C63</f>
        <v>0</v>
      </c>
      <c r="D63" s="10">
        <f>FC_IND_E!D63+FC_TRA_E!D63+FC_OTH_E!D63</f>
        <v>0</v>
      </c>
      <c r="E63" s="10">
        <f>FC_IND_E!E63+FC_TRA_E!E63+FC_OTH_E!E63</f>
        <v>0</v>
      </c>
      <c r="F63" s="10">
        <f>FC_IND_E!F63+FC_TRA_E!F63+FC_OTH_E!F63</f>
        <v>0</v>
      </c>
      <c r="G63" s="10">
        <f>FC_IND_E!G63+FC_TRA_E!G63+FC_OTH_E!G63</f>
        <v>0</v>
      </c>
      <c r="H63" s="10">
        <f>FC_IND_E!H63+FC_TRA_E!H63+FC_OTH_E!H63</f>
        <v>0</v>
      </c>
      <c r="I63" s="10">
        <f>FC_IND_E!I63+FC_TRA_E!I63+FC_OTH_E!I63</f>
        <v>0</v>
      </c>
      <c r="J63" s="10">
        <f>FC_IND_E!J63+FC_TRA_E!J63+FC_OTH_E!J63</f>
        <v>0</v>
      </c>
      <c r="K63" s="10">
        <f>FC_IND_E!K63+FC_TRA_E!K63+FC_OTH_E!K63</f>
        <v>0</v>
      </c>
      <c r="L63" s="10">
        <f>FC_IND_E!L63+FC_TRA_E!L63+FC_OTH_E!L63</f>
        <v>0</v>
      </c>
      <c r="M63" s="10">
        <f>FC_IND_E!M63+FC_TRA_E!M63+FC_OTH_E!M63</f>
        <v>0</v>
      </c>
      <c r="N63" s="10">
        <f>FC_IND_E!N63+FC_TRA_E!N63+FC_OTH_E!N63</f>
        <v>0</v>
      </c>
      <c r="O63" s="10">
        <f>FC_IND_E!O63+FC_TRA_E!O63+FC_OTH_E!O63</f>
        <v>0</v>
      </c>
      <c r="P63" s="10">
        <f>FC_IND_E!P63+FC_TRA_E!P63+FC_OTH_E!P63</f>
        <v>0</v>
      </c>
      <c r="Q63" s="10">
        <f>FC_IND_E!Q63+FC_TRA_E!Q63+FC_OTH_E!Q63</f>
        <v>0</v>
      </c>
      <c r="R63" s="10">
        <f>FC_IND_E!R63+FC_TRA_E!R63+FC_OTH_E!R63</f>
        <v>0</v>
      </c>
      <c r="S63" s="10">
        <f>FC_IND_E!S63+FC_TRA_E!S63+FC_OTH_E!S63</f>
        <v>0</v>
      </c>
      <c r="T63" s="10">
        <f>FC_IND_E!T63+FC_TRA_E!T63+FC_OTH_E!T63</f>
        <v>0</v>
      </c>
      <c r="U63" s="10">
        <f>FC_IND_E!U63+FC_TRA_E!U63+FC_OTH_E!U63</f>
        <v>0</v>
      </c>
      <c r="V63" s="10">
        <f>FC_IND_E!V63+FC_TRA_E!V63+FC_OTH_E!V63</f>
        <v>0</v>
      </c>
      <c r="W63" s="10">
        <f>FC_IND_E!W63+FC_TRA_E!W63+FC_OTH_E!W63</f>
        <v>0</v>
      </c>
      <c r="X63" s="10">
        <f>FC_IND_E!X63+FC_TRA_E!X63+FC_OTH_E!X63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FC_IND_E!C64+FC_TRA_E!C64+FC_OTH_E!C64</f>
        <v>0</v>
      </c>
      <c r="D64" s="10">
        <f>FC_IND_E!D64+FC_TRA_E!D64+FC_OTH_E!D64</f>
        <v>0</v>
      </c>
      <c r="E64" s="10">
        <f>FC_IND_E!E64+FC_TRA_E!E64+FC_OTH_E!E64</f>
        <v>0</v>
      </c>
      <c r="F64" s="10">
        <f>FC_IND_E!F64+FC_TRA_E!F64+FC_OTH_E!F64</f>
        <v>0</v>
      </c>
      <c r="G64" s="10">
        <f>FC_IND_E!G64+FC_TRA_E!G64+FC_OTH_E!G64</f>
        <v>0</v>
      </c>
      <c r="H64" s="10">
        <f>FC_IND_E!H64+FC_TRA_E!H64+FC_OTH_E!H64</f>
        <v>0</v>
      </c>
      <c r="I64" s="10">
        <f>FC_IND_E!I64+FC_TRA_E!I64+FC_OTH_E!I64</f>
        <v>0</v>
      </c>
      <c r="J64" s="10">
        <f>FC_IND_E!J64+FC_TRA_E!J64+FC_OTH_E!J64</f>
        <v>0</v>
      </c>
      <c r="K64" s="10">
        <f>FC_IND_E!K64+FC_TRA_E!K64+FC_OTH_E!K64</f>
        <v>0</v>
      </c>
      <c r="L64" s="10">
        <f>FC_IND_E!L64+FC_TRA_E!L64+FC_OTH_E!L64</f>
        <v>2.5795356835769558</v>
      </c>
      <c r="M64" s="10">
        <f>FC_IND_E!M64+FC_TRA_E!M64+FC_OTH_E!M64</f>
        <v>47.076526225279437</v>
      </c>
      <c r="N64" s="10">
        <f>FC_IND_E!N64+FC_TRA_E!N64+FC_OTH_E!N64</f>
        <v>47.721410146173689</v>
      </c>
      <c r="O64" s="10">
        <f>FC_IND_E!O64+FC_TRA_E!O64+FC_OTH_E!O64</f>
        <v>59.329320722269991</v>
      </c>
      <c r="P64" s="10">
        <f>FC_IND_E!P64+FC_TRA_E!P64+FC_OTH_E!P64</f>
        <v>55.689337919174548</v>
      </c>
      <c r="Q64" s="10">
        <f>FC_IND_E!Q64+FC_TRA_E!Q64+FC_OTH_E!Q64</f>
        <v>41.606964746345653</v>
      </c>
      <c r="R64" s="10">
        <f>FC_IND_E!R64+FC_TRA_E!R64+FC_OTH_E!R64</f>
        <v>61.450300945829753</v>
      </c>
      <c r="S64" s="10">
        <f>FC_IND_E!S64+FC_TRA_E!S64+FC_OTH_E!S64</f>
        <v>81.293551160791054</v>
      </c>
      <c r="T64" s="10">
        <f>FC_IND_E!T64+FC_TRA_E!T64+FC_OTH_E!T64</f>
        <v>91.07317282889079</v>
      </c>
      <c r="U64" s="10">
        <f>FC_IND_E!U64+FC_TRA_E!U64+FC_OTH_E!U64</f>
        <v>90.436887360275136</v>
      </c>
      <c r="V64" s="10">
        <f>FC_IND_E!V64+FC_TRA_E!V64+FC_OTH_E!V64</f>
        <v>97.8128116938951</v>
      </c>
      <c r="W64" s="10">
        <f>FC_IND_E!W64+FC_TRA_E!W64+FC_OTH_E!W64</f>
        <v>91.629406706792778</v>
      </c>
      <c r="X64" s="10">
        <f>FC_IND_E!X64+FC_TRA_E!X64+FC_OTH_E!X64</f>
        <v>120.9411865864144</v>
      </c>
    </row>
    <row r="65" spans="1:24" ht="11.25" customHeight="1" x14ac:dyDescent="0.2">
      <c r="A65" s="42" t="s">
        <v>117</v>
      </c>
      <c r="B65" s="9" t="s">
        <v>118</v>
      </c>
      <c r="C65" s="10">
        <f>FC_IND_E!C65+FC_TRA_E!C65+FC_OTH_E!C65</f>
        <v>0</v>
      </c>
      <c r="D65" s="10">
        <f>FC_IND_E!D65+FC_TRA_E!D65+FC_OTH_E!D65</f>
        <v>0</v>
      </c>
      <c r="E65" s="10">
        <f>FC_IND_E!E65+FC_TRA_E!E65+FC_OTH_E!E65</f>
        <v>0</v>
      </c>
      <c r="F65" s="10">
        <f>FC_IND_E!F65+FC_TRA_E!F65+FC_OTH_E!F65</f>
        <v>0</v>
      </c>
      <c r="G65" s="10">
        <f>FC_IND_E!G65+FC_TRA_E!G65+FC_OTH_E!G65</f>
        <v>0</v>
      </c>
      <c r="H65" s="10">
        <f>FC_IND_E!H65+FC_TRA_E!H65+FC_OTH_E!H65</f>
        <v>0</v>
      </c>
      <c r="I65" s="10">
        <f>FC_IND_E!I65+FC_TRA_E!I65+FC_OTH_E!I65</f>
        <v>0</v>
      </c>
      <c r="J65" s="10">
        <f>FC_IND_E!J65+FC_TRA_E!J65+FC_OTH_E!J65</f>
        <v>0</v>
      </c>
      <c r="K65" s="10">
        <f>FC_IND_E!K65+FC_TRA_E!K65+FC_OTH_E!K65</f>
        <v>57.899828030954417</v>
      </c>
      <c r="L65" s="10">
        <f>FC_IND_E!L65+FC_TRA_E!L65+FC_OTH_E!L65</f>
        <v>122.36294067067928</v>
      </c>
      <c r="M65" s="10">
        <f>FC_IND_E!M65+FC_TRA_E!M65+FC_OTH_E!M65</f>
        <v>1.8445399828030962</v>
      </c>
      <c r="N65" s="10">
        <f>FC_IND_E!N65+FC_TRA_E!N65+FC_OTH_E!N65</f>
        <v>9.5233877901977646</v>
      </c>
      <c r="O65" s="10">
        <f>FC_IND_E!O65+FC_TRA_E!O65+FC_OTH_E!O65</f>
        <v>44.423473774720541</v>
      </c>
      <c r="P65" s="10">
        <f>FC_IND_E!P65+FC_TRA_E!P65+FC_OTH_E!P65</f>
        <v>51.068013757523644</v>
      </c>
      <c r="Q65" s="10">
        <f>FC_IND_E!Q65+FC_TRA_E!Q65+FC_OTH_E!Q65</f>
        <v>34.511177987962157</v>
      </c>
      <c r="R65" s="10">
        <f>FC_IND_E!R65+FC_TRA_E!R65+FC_OTH_E!R65</f>
        <v>45.222098022355972</v>
      </c>
      <c r="S65" s="10">
        <f>FC_IND_E!S65+FC_TRA_E!S65+FC_OTH_E!S65</f>
        <v>11.501117798796217</v>
      </c>
      <c r="T65" s="10">
        <f>FC_IND_E!T65+FC_TRA_E!T65+FC_OTH_E!T65</f>
        <v>24.132760103181432</v>
      </c>
      <c r="U65" s="10">
        <f>FC_IND_E!U65+FC_TRA_E!U65+FC_OTH_E!U65</f>
        <v>4.9493551160791034</v>
      </c>
      <c r="V65" s="10">
        <f>FC_IND_E!V65+FC_TRA_E!V65+FC_OTH_E!V65</f>
        <v>44.106018916595005</v>
      </c>
      <c r="W65" s="10">
        <f>FC_IND_E!W65+FC_TRA_E!W65+FC_OTH_E!W65</f>
        <v>52.58469475494411</v>
      </c>
      <c r="X65" s="10">
        <f>FC_IND_E!X65+FC_TRA_E!X65+FC_OTH_E!X65</f>
        <v>96.070421324161643</v>
      </c>
    </row>
    <row r="66" spans="1:24" ht="11.25" customHeight="1" x14ac:dyDescent="0.2">
      <c r="A66" s="42" t="s">
        <v>119</v>
      </c>
      <c r="B66" s="9" t="s">
        <v>120</v>
      </c>
      <c r="C66" s="10">
        <f>FC_IND_E!C66+FC_TRA_E!C66+FC_OTH_E!C66</f>
        <v>0</v>
      </c>
      <c r="D66" s="10">
        <f>FC_IND_E!D66+FC_TRA_E!D66+FC_OTH_E!D66</f>
        <v>0</v>
      </c>
      <c r="E66" s="10">
        <f>FC_IND_E!E66+FC_TRA_E!E66+FC_OTH_E!E66</f>
        <v>0</v>
      </c>
      <c r="F66" s="10">
        <f>FC_IND_E!F66+FC_TRA_E!F66+FC_OTH_E!F66</f>
        <v>0</v>
      </c>
      <c r="G66" s="10">
        <f>FC_IND_E!G66+FC_TRA_E!G66+FC_OTH_E!G66</f>
        <v>0</v>
      </c>
      <c r="H66" s="10">
        <f>FC_IND_E!H66+FC_TRA_E!H66+FC_OTH_E!H66</f>
        <v>0</v>
      </c>
      <c r="I66" s="10">
        <f>FC_IND_E!I66+FC_TRA_E!I66+FC_OTH_E!I66</f>
        <v>0</v>
      </c>
      <c r="J66" s="10">
        <f>FC_IND_E!J66+FC_TRA_E!J66+FC_OTH_E!J66</f>
        <v>40.431814273430788</v>
      </c>
      <c r="K66" s="10">
        <f>FC_IND_E!K66+FC_TRA_E!K66+FC_OTH_E!K66</f>
        <v>49.221324161650898</v>
      </c>
      <c r="L66" s="10">
        <f>FC_IND_E!L66+FC_TRA_E!L66+FC_OTH_E!L66</f>
        <v>38.000343938091142</v>
      </c>
      <c r="M66" s="10">
        <f>FC_IND_E!M66+FC_TRA_E!M66+FC_OTH_E!M66</f>
        <v>67.163456577815992</v>
      </c>
      <c r="N66" s="10">
        <f>FC_IND_E!N66+FC_TRA_E!N66+FC_OTH_E!N66</f>
        <v>138.74557179707648</v>
      </c>
      <c r="O66" s="10">
        <f>FC_IND_E!O66+FC_TRA_E!O66+FC_OTH_E!O66</f>
        <v>83.834909716251076</v>
      </c>
      <c r="P66" s="10">
        <f>FC_IND_E!P66+FC_TRA_E!P66+FC_OTH_E!P66</f>
        <v>96.684780739466902</v>
      </c>
      <c r="Q66" s="10">
        <f>FC_IND_E!Q66+FC_TRA_E!Q66+FC_OTH_E!Q66</f>
        <v>90.532158211521917</v>
      </c>
      <c r="R66" s="10">
        <f>FC_IND_E!R66+FC_TRA_E!R66+FC_OTH_E!R66</f>
        <v>95.805846947549426</v>
      </c>
      <c r="S66" s="10">
        <f>FC_IND_E!S66+FC_TRA_E!S66+FC_OTH_E!S66</f>
        <v>164.36423043852096</v>
      </c>
      <c r="T66" s="10">
        <f>FC_IND_E!T66+FC_TRA_E!T66+FC_OTH_E!T66</f>
        <v>182.02579535683583</v>
      </c>
      <c r="U66" s="10">
        <f>FC_IND_E!U66+FC_TRA_E!U66+FC_OTH_E!U66</f>
        <v>201.68392089423901</v>
      </c>
      <c r="V66" s="10">
        <f>FC_IND_E!V66+FC_TRA_E!V66+FC_OTH_E!V66</f>
        <v>270.42631126397248</v>
      </c>
      <c r="W66" s="10">
        <f>FC_IND_E!W66+FC_TRA_E!W66+FC_OTH_E!W66</f>
        <v>339.03852106620798</v>
      </c>
      <c r="X66" s="10">
        <f>FC_IND_E!X66+FC_TRA_E!X66+FC_OTH_E!X66</f>
        <v>278.75167669819427</v>
      </c>
    </row>
    <row r="67" spans="1:24" ht="11.25" customHeight="1" x14ac:dyDescent="0.2">
      <c r="A67" s="42" t="s">
        <v>121</v>
      </c>
      <c r="B67" s="9" t="s">
        <v>122</v>
      </c>
      <c r="C67" s="10">
        <f>FC_IND_E!C67+FC_TRA_E!C67+FC_OTH_E!C67</f>
        <v>0</v>
      </c>
      <c r="D67" s="10">
        <f>FC_IND_E!D67+FC_TRA_E!D67+FC_OTH_E!D67</f>
        <v>0</v>
      </c>
      <c r="E67" s="10">
        <f>FC_IND_E!E67+FC_TRA_E!E67+FC_OTH_E!E67</f>
        <v>0</v>
      </c>
      <c r="F67" s="10">
        <f>FC_IND_E!F67+FC_TRA_E!F67+FC_OTH_E!F67</f>
        <v>0</v>
      </c>
      <c r="G67" s="10">
        <f>FC_IND_E!G67+FC_TRA_E!G67+FC_OTH_E!G67</f>
        <v>0</v>
      </c>
      <c r="H67" s="10">
        <f>FC_IND_E!H67+FC_TRA_E!H67+FC_OTH_E!H67</f>
        <v>0</v>
      </c>
      <c r="I67" s="10">
        <f>FC_IND_E!I67+FC_TRA_E!I67+FC_OTH_E!I67</f>
        <v>0</v>
      </c>
      <c r="J67" s="10">
        <f>FC_IND_E!J67+FC_TRA_E!J67+FC_OTH_E!J67</f>
        <v>0</v>
      </c>
      <c r="K67" s="10">
        <f>FC_IND_E!K67+FC_TRA_E!K67+FC_OTH_E!K67</f>
        <v>0</v>
      </c>
      <c r="L67" s="10">
        <f>FC_IND_E!L67+FC_TRA_E!L67+FC_OTH_E!L67</f>
        <v>0</v>
      </c>
      <c r="M67" s="10">
        <f>FC_IND_E!M67+FC_TRA_E!M67+FC_OTH_E!M67</f>
        <v>0</v>
      </c>
      <c r="N67" s="10">
        <f>FC_IND_E!N67+FC_TRA_E!N67+FC_OTH_E!N67</f>
        <v>0</v>
      </c>
      <c r="O67" s="10">
        <f>FC_IND_E!O67+FC_TRA_E!O67+FC_OTH_E!O67</f>
        <v>0</v>
      </c>
      <c r="P67" s="10">
        <f>FC_IND_E!P67+FC_TRA_E!P67+FC_OTH_E!P67</f>
        <v>0</v>
      </c>
      <c r="Q67" s="10">
        <f>FC_IND_E!Q67+FC_TRA_E!Q67+FC_OTH_E!Q67</f>
        <v>0</v>
      </c>
      <c r="R67" s="10">
        <f>FC_IND_E!R67+FC_TRA_E!R67+FC_OTH_E!R67</f>
        <v>0</v>
      </c>
      <c r="S67" s="10">
        <f>FC_IND_E!S67+FC_TRA_E!S67+FC_OTH_E!S67</f>
        <v>0</v>
      </c>
      <c r="T67" s="10">
        <f>FC_IND_E!T67+FC_TRA_E!T67+FC_OTH_E!T67</f>
        <v>0</v>
      </c>
      <c r="U67" s="10">
        <f>FC_IND_E!U67+FC_TRA_E!U67+FC_OTH_E!U67</f>
        <v>0</v>
      </c>
      <c r="V67" s="10">
        <f>FC_IND_E!V67+FC_TRA_E!V67+FC_OTH_E!V67</f>
        <v>0</v>
      </c>
      <c r="W67" s="10">
        <f>FC_IND_E!W67+FC_TRA_E!W67+FC_OTH_E!W67</f>
        <v>0</v>
      </c>
      <c r="X67" s="10">
        <f>FC_IND_E!X67+FC_TRA_E!X67+FC_OTH_E!X67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FC_IND_E!C68+FC_TRA_E!C68+FC_OTH_E!C68</f>
        <v>0</v>
      </c>
      <c r="D68" s="10">
        <f>FC_IND_E!D68+FC_TRA_E!D68+FC_OTH_E!D68</f>
        <v>0</v>
      </c>
      <c r="E68" s="10">
        <f>FC_IND_E!E68+FC_TRA_E!E68+FC_OTH_E!E68</f>
        <v>0</v>
      </c>
      <c r="F68" s="10">
        <f>FC_IND_E!F68+FC_TRA_E!F68+FC_OTH_E!F68</f>
        <v>0</v>
      </c>
      <c r="G68" s="10">
        <f>FC_IND_E!G68+FC_TRA_E!G68+FC_OTH_E!G68</f>
        <v>0</v>
      </c>
      <c r="H68" s="10">
        <f>FC_IND_E!H68+FC_TRA_E!H68+FC_OTH_E!H68</f>
        <v>0</v>
      </c>
      <c r="I68" s="10">
        <f>FC_IND_E!I68+FC_TRA_E!I68+FC_OTH_E!I68</f>
        <v>0</v>
      </c>
      <c r="J68" s="10">
        <f>FC_IND_E!J68+FC_TRA_E!J68+FC_OTH_E!J68</f>
        <v>0</v>
      </c>
      <c r="K68" s="10">
        <f>FC_IND_E!K68+FC_TRA_E!K68+FC_OTH_E!K68</f>
        <v>0</v>
      </c>
      <c r="L68" s="10">
        <f>FC_IND_E!L68+FC_TRA_E!L68+FC_OTH_E!L68</f>
        <v>0</v>
      </c>
      <c r="M68" s="10">
        <f>FC_IND_E!M68+FC_TRA_E!M68+FC_OTH_E!M68</f>
        <v>0</v>
      </c>
      <c r="N68" s="10">
        <f>FC_IND_E!N68+FC_TRA_E!N68+FC_OTH_E!N68</f>
        <v>0</v>
      </c>
      <c r="O68" s="10">
        <f>FC_IND_E!O68+FC_TRA_E!O68+FC_OTH_E!O68</f>
        <v>0</v>
      </c>
      <c r="P68" s="10">
        <f>FC_IND_E!P68+FC_TRA_E!P68+FC_OTH_E!P68</f>
        <v>0</v>
      </c>
      <c r="Q68" s="10">
        <f>FC_IND_E!Q68+FC_TRA_E!Q68+FC_OTH_E!Q68</f>
        <v>0</v>
      </c>
      <c r="R68" s="10">
        <f>FC_IND_E!R68+FC_TRA_E!R68+FC_OTH_E!R68</f>
        <v>0</v>
      </c>
      <c r="S68" s="10">
        <f>FC_IND_E!S68+FC_TRA_E!S68+FC_OTH_E!S68</f>
        <v>0</v>
      </c>
      <c r="T68" s="10">
        <f>FC_IND_E!T68+FC_TRA_E!T68+FC_OTH_E!T68</f>
        <v>0</v>
      </c>
      <c r="U68" s="10">
        <f>FC_IND_E!U68+FC_TRA_E!U68+FC_OTH_E!U68</f>
        <v>0</v>
      </c>
      <c r="V68" s="10">
        <f>FC_IND_E!V68+FC_TRA_E!V68+FC_OTH_E!V68</f>
        <v>0</v>
      </c>
      <c r="W68" s="10">
        <f>FC_IND_E!W68+FC_TRA_E!W68+FC_OTH_E!W68</f>
        <v>0</v>
      </c>
      <c r="X68" s="10">
        <f>FC_IND_E!X68+FC_TRA_E!X68+FC_OTH_E!X68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FC_IND_E!C69+FC_TRA_E!C69+FC_OTH_E!C69</f>
        <v>0</v>
      </c>
      <c r="D69" s="10">
        <f>FC_IND_E!D69+FC_TRA_E!D69+FC_OTH_E!D69</f>
        <v>0</v>
      </c>
      <c r="E69" s="10">
        <f>FC_IND_E!E69+FC_TRA_E!E69+FC_OTH_E!E69</f>
        <v>0</v>
      </c>
      <c r="F69" s="10">
        <f>FC_IND_E!F69+FC_TRA_E!F69+FC_OTH_E!F69</f>
        <v>0</v>
      </c>
      <c r="G69" s="10">
        <f>FC_IND_E!G69+FC_TRA_E!G69+FC_OTH_E!G69</f>
        <v>0</v>
      </c>
      <c r="H69" s="10">
        <f>FC_IND_E!H69+FC_TRA_E!H69+FC_OTH_E!H69</f>
        <v>0</v>
      </c>
      <c r="I69" s="10">
        <f>FC_IND_E!I69+FC_TRA_E!I69+FC_OTH_E!I69</f>
        <v>0</v>
      </c>
      <c r="J69" s="10">
        <f>FC_IND_E!J69+FC_TRA_E!J69+FC_OTH_E!J69</f>
        <v>0</v>
      </c>
      <c r="K69" s="10">
        <f>FC_IND_E!K69+FC_TRA_E!K69+FC_OTH_E!K69</f>
        <v>0</v>
      </c>
      <c r="L69" s="10">
        <f>FC_IND_E!L69+FC_TRA_E!L69+FC_OTH_E!L69</f>
        <v>0</v>
      </c>
      <c r="M69" s="10">
        <f>FC_IND_E!M69+FC_TRA_E!M69+FC_OTH_E!M69</f>
        <v>0</v>
      </c>
      <c r="N69" s="10">
        <f>FC_IND_E!N69+FC_TRA_E!N69+FC_OTH_E!N69</f>
        <v>0</v>
      </c>
      <c r="O69" s="10">
        <f>FC_IND_E!O69+FC_TRA_E!O69+FC_OTH_E!O69</f>
        <v>0</v>
      </c>
      <c r="P69" s="10">
        <f>FC_IND_E!P69+FC_TRA_E!P69+FC_OTH_E!P69</f>
        <v>0</v>
      </c>
      <c r="Q69" s="10">
        <f>FC_IND_E!Q69+FC_TRA_E!Q69+FC_OTH_E!Q69</f>
        <v>0</v>
      </c>
      <c r="R69" s="10">
        <f>FC_IND_E!R69+FC_TRA_E!R69+FC_OTH_E!R69</f>
        <v>0</v>
      </c>
      <c r="S69" s="10">
        <f>FC_IND_E!S69+FC_TRA_E!S69+FC_OTH_E!S69</f>
        <v>0</v>
      </c>
      <c r="T69" s="10">
        <f>FC_IND_E!T69+FC_TRA_E!T69+FC_OTH_E!T69</f>
        <v>0</v>
      </c>
      <c r="U69" s="10">
        <f>FC_IND_E!U69+FC_TRA_E!U69+FC_OTH_E!U69</f>
        <v>0</v>
      </c>
      <c r="V69" s="10">
        <f>FC_IND_E!V69+FC_TRA_E!V69+FC_OTH_E!V69</f>
        <v>0</v>
      </c>
      <c r="W69" s="10">
        <f>FC_IND_E!W69+FC_TRA_E!W69+FC_OTH_E!W69</f>
        <v>0</v>
      </c>
      <c r="X69" s="10">
        <f>FC_IND_E!X69+FC_TRA_E!X69+FC_OTH_E!X69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FC_IND_E!C70+FC_TRA_E!C70+FC_OTH_E!C70</f>
        <v>0</v>
      </c>
      <c r="D70" s="10">
        <f>FC_IND_E!D70+FC_TRA_E!D70+FC_OTH_E!D70</f>
        <v>0</v>
      </c>
      <c r="E70" s="10">
        <f>FC_IND_E!E70+FC_TRA_E!E70+FC_OTH_E!E70</f>
        <v>0</v>
      </c>
      <c r="F70" s="10">
        <f>FC_IND_E!F70+FC_TRA_E!F70+FC_OTH_E!F70</f>
        <v>0</v>
      </c>
      <c r="G70" s="10">
        <f>FC_IND_E!G70+FC_TRA_E!G70+FC_OTH_E!G70</f>
        <v>0</v>
      </c>
      <c r="H70" s="10">
        <f>FC_IND_E!H70+FC_TRA_E!H70+FC_OTH_E!H70</f>
        <v>0</v>
      </c>
      <c r="I70" s="10">
        <f>FC_IND_E!I70+FC_TRA_E!I70+FC_OTH_E!I70</f>
        <v>0</v>
      </c>
      <c r="J70" s="10">
        <f>FC_IND_E!J70+FC_TRA_E!J70+FC_OTH_E!J70</f>
        <v>0</v>
      </c>
      <c r="K70" s="10">
        <f>FC_IND_E!K70+FC_TRA_E!K70+FC_OTH_E!K70</f>
        <v>0</v>
      </c>
      <c r="L70" s="10">
        <f>FC_IND_E!L70+FC_TRA_E!L70+FC_OTH_E!L70</f>
        <v>0</v>
      </c>
      <c r="M70" s="10">
        <f>FC_IND_E!M70+FC_TRA_E!M70+FC_OTH_E!M70</f>
        <v>0</v>
      </c>
      <c r="N70" s="10">
        <f>FC_IND_E!N70+FC_TRA_E!N70+FC_OTH_E!N70</f>
        <v>0</v>
      </c>
      <c r="O70" s="10">
        <f>FC_IND_E!O70+FC_TRA_E!O70+FC_OTH_E!O70</f>
        <v>0</v>
      </c>
      <c r="P70" s="10">
        <f>FC_IND_E!P70+FC_TRA_E!P70+FC_OTH_E!P70</f>
        <v>0</v>
      </c>
      <c r="Q70" s="10">
        <f>FC_IND_E!Q70+FC_TRA_E!Q70+FC_OTH_E!Q70</f>
        <v>0</v>
      </c>
      <c r="R70" s="10">
        <f>FC_IND_E!R70+FC_TRA_E!R70+FC_OTH_E!R70</f>
        <v>0</v>
      </c>
      <c r="S70" s="10">
        <f>FC_IND_E!S70+FC_TRA_E!S70+FC_OTH_E!S70</f>
        <v>0</v>
      </c>
      <c r="T70" s="10">
        <f>FC_IND_E!T70+FC_TRA_E!T70+FC_OTH_E!T70</f>
        <v>0</v>
      </c>
      <c r="U70" s="10">
        <f>FC_IND_E!U70+FC_TRA_E!U70+FC_OTH_E!U70</f>
        <v>0</v>
      </c>
      <c r="V70" s="10">
        <f>FC_IND_E!V70+FC_TRA_E!V70+FC_OTH_E!V70</f>
        <v>0</v>
      </c>
      <c r="W70" s="10">
        <f>FC_IND_E!W70+FC_TRA_E!W70+FC_OTH_E!W70</f>
        <v>0</v>
      </c>
      <c r="X70" s="10">
        <f>FC_IND_E!X70+FC_TRA_E!X70+FC_OTH_E!X70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60.189165950128967</v>
      </c>
      <c r="D71" s="37">
        <f t="shared" si="22"/>
        <v>78.031040412725702</v>
      </c>
      <c r="E71" s="37">
        <f t="shared" si="22"/>
        <v>91.095872742906295</v>
      </c>
      <c r="F71" s="37">
        <f t="shared" si="22"/>
        <v>65.41994840928632</v>
      </c>
      <c r="G71" s="37">
        <f t="shared" si="22"/>
        <v>73.994496990541705</v>
      </c>
      <c r="H71" s="37">
        <f t="shared" si="22"/>
        <v>60.260963026655212</v>
      </c>
      <c r="I71" s="37">
        <f t="shared" si="22"/>
        <v>46.789853826311273</v>
      </c>
      <c r="J71" s="37">
        <f t="shared" si="22"/>
        <v>36.328460877042133</v>
      </c>
      <c r="K71" s="37">
        <f t="shared" si="22"/>
        <v>44.353654342218398</v>
      </c>
      <c r="L71" s="37">
        <f t="shared" si="22"/>
        <v>17.244711951848668</v>
      </c>
      <c r="M71" s="37">
        <f t="shared" si="22"/>
        <v>30.667841788478071</v>
      </c>
      <c r="N71" s="37">
        <f t="shared" si="22"/>
        <v>27.538950988822002</v>
      </c>
      <c r="O71" s="37">
        <f t="shared" si="22"/>
        <v>27.18065348237317</v>
      </c>
      <c r="P71" s="37">
        <f t="shared" si="22"/>
        <v>40.174032674118664</v>
      </c>
      <c r="Q71" s="37">
        <f t="shared" si="22"/>
        <v>69.241530524505592</v>
      </c>
      <c r="R71" s="37">
        <f t="shared" si="22"/>
        <v>71.749441100601885</v>
      </c>
      <c r="S71" s="37">
        <f t="shared" si="22"/>
        <v>78.484780739466856</v>
      </c>
      <c r="T71" s="37">
        <f t="shared" si="22"/>
        <v>92.686844368013766</v>
      </c>
      <c r="U71" s="37">
        <f t="shared" si="22"/>
        <v>170.90292347377468</v>
      </c>
      <c r="V71" s="37">
        <f t="shared" si="22"/>
        <v>152.7577815993121</v>
      </c>
      <c r="W71" s="37">
        <f t="shared" si="22"/>
        <v>281.61539122957851</v>
      </c>
      <c r="X71" s="37">
        <f t="shared" ref="X71" si="23">SUM(X72:X73)</f>
        <v>318.80171969045563</v>
      </c>
    </row>
    <row r="72" spans="1:24" ht="11.25" customHeight="1" x14ac:dyDescent="0.2">
      <c r="A72" s="42" t="s">
        <v>131</v>
      </c>
      <c r="B72" s="9" t="s">
        <v>132</v>
      </c>
      <c r="C72" s="10">
        <f>FC_IND_E!C72+FC_TRA_E!C72+FC_OTH_E!C72</f>
        <v>60.189165950128967</v>
      </c>
      <c r="D72" s="10">
        <f>FC_IND_E!D72+FC_TRA_E!D72+FC_OTH_E!D72</f>
        <v>78.031040412725702</v>
      </c>
      <c r="E72" s="10">
        <f>FC_IND_E!E72+FC_TRA_E!E72+FC_OTH_E!E72</f>
        <v>91.095872742906295</v>
      </c>
      <c r="F72" s="10">
        <f>FC_IND_E!F72+FC_TRA_E!F72+FC_OTH_E!F72</f>
        <v>65.41994840928632</v>
      </c>
      <c r="G72" s="10">
        <f>FC_IND_E!G72+FC_TRA_E!G72+FC_OTH_E!G72</f>
        <v>73.994496990541705</v>
      </c>
      <c r="H72" s="10">
        <f>FC_IND_E!H72+FC_TRA_E!H72+FC_OTH_E!H72</f>
        <v>60.260963026655212</v>
      </c>
      <c r="I72" s="10">
        <f>FC_IND_E!I72+FC_TRA_E!I72+FC_OTH_E!I72</f>
        <v>46.789853826311273</v>
      </c>
      <c r="J72" s="10">
        <f>FC_IND_E!J72+FC_TRA_E!J72+FC_OTH_E!J72</f>
        <v>36.328460877042133</v>
      </c>
      <c r="K72" s="10">
        <f>FC_IND_E!K72+FC_TRA_E!K72+FC_OTH_E!K72</f>
        <v>44.353654342218398</v>
      </c>
      <c r="L72" s="10">
        <f>FC_IND_E!L72+FC_TRA_E!L72+FC_OTH_E!L72</f>
        <v>17.244711951848668</v>
      </c>
      <c r="M72" s="10">
        <f>FC_IND_E!M72+FC_TRA_E!M72+FC_OTH_E!M72</f>
        <v>30.667841788478071</v>
      </c>
      <c r="N72" s="10">
        <f>FC_IND_E!N72+FC_TRA_E!N72+FC_OTH_E!N72</f>
        <v>27.538950988822002</v>
      </c>
      <c r="O72" s="10">
        <f>FC_IND_E!O72+FC_TRA_E!O72+FC_OTH_E!O72</f>
        <v>27.109028374892517</v>
      </c>
      <c r="P72" s="10">
        <f>FC_IND_E!P72+FC_TRA_E!P72+FC_OTH_E!P72</f>
        <v>40.006706792777308</v>
      </c>
      <c r="Q72" s="10">
        <f>FC_IND_E!Q72+FC_TRA_E!Q72+FC_OTH_E!Q72</f>
        <v>66.661994840928628</v>
      </c>
      <c r="R72" s="10">
        <f>FC_IND_E!R72+FC_TRA_E!R72+FC_OTH_E!R72</f>
        <v>69.098194325021495</v>
      </c>
      <c r="S72" s="10">
        <f>FC_IND_E!S72+FC_TRA_E!S72+FC_OTH_E!S72</f>
        <v>75.570851246775547</v>
      </c>
      <c r="T72" s="10">
        <f>FC_IND_E!T72+FC_TRA_E!T72+FC_OTH_E!T72</f>
        <v>89.765090283748933</v>
      </c>
      <c r="U72" s="10">
        <f>FC_IND_E!U72+FC_TRA_E!U72+FC_OTH_E!U72</f>
        <v>168.43319002579531</v>
      </c>
      <c r="V72" s="10">
        <f>FC_IND_E!V72+FC_TRA_E!V72+FC_OTH_E!V72</f>
        <v>150.30842648323298</v>
      </c>
      <c r="W72" s="10">
        <f>FC_IND_E!W72+FC_TRA_E!W72+FC_OTH_E!W72</f>
        <v>279.16947549441085</v>
      </c>
      <c r="X72" s="10">
        <f>FC_IND_E!X72+FC_TRA_E!X72+FC_OTH_E!X72</f>
        <v>316.29071367153904</v>
      </c>
    </row>
    <row r="73" spans="1:24" ht="11.25" customHeight="1" x14ac:dyDescent="0.2">
      <c r="A73" s="42" t="s">
        <v>133</v>
      </c>
      <c r="B73" s="9" t="s">
        <v>134</v>
      </c>
      <c r="C73" s="10">
        <f>FC_IND_E!C73+FC_TRA_E!C73+FC_OTH_E!C73</f>
        <v>0</v>
      </c>
      <c r="D73" s="10">
        <f>FC_IND_E!D73+FC_TRA_E!D73+FC_OTH_E!D73</f>
        <v>0</v>
      </c>
      <c r="E73" s="10">
        <f>FC_IND_E!E73+FC_TRA_E!E73+FC_OTH_E!E73</f>
        <v>0</v>
      </c>
      <c r="F73" s="10">
        <f>FC_IND_E!F73+FC_TRA_E!F73+FC_OTH_E!F73</f>
        <v>0</v>
      </c>
      <c r="G73" s="10">
        <f>FC_IND_E!G73+FC_TRA_E!G73+FC_OTH_E!G73</f>
        <v>0</v>
      </c>
      <c r="H73" s="10">
        <f>FC_IND_E!H73+FC_TRA_E!H73+FC_OTH_E!H73</f>
        <v>0</v>
      </c>
      <c r="I73" s="10">
        <f>FC_IND_E!I73+FC_TRA_E!I73+FC_OTH_E!I73</f>
        <v>0</v>
      </c>
      <c r="J73" s="10">
        <f>FC_IND_E!J73+FC_TRA_E!J73+FC_OTH_E!J73</f>
        <v>0</v>
      </c>
      <c r="K73" s="10">
        <f>FC_IND_E!K73+FC_TRA_E!K73+FC_OTH_E!K73</f>
        <v>0</v>
      </c>
      <c r="L73" s="10">
        <f>FC_IND_E!L73+FC_TRA_E!L73+FC_OTH_E!L73</f>
        <v>0</v>
      </c>
      <c r="M73" s="10">
        <f>FC_IND_E!M73+FC_TRA_E!M73+FC_OTH_E!M73</f>
        <v>0</v>
      </c>
      <c r="N73" s="10">
        <f>FC_IND_E!N73+FC_TRA_E!N73+FC_OTH_E!N73</f>
        <v>0</v>
      </c>
      <c r="O73" s="10">
        <f>FC_IND_E!O73+FC_TRA_E!O73+FC_OTH_E!O73</f>
        <v>7.1625107480653469E-2</v>
      </c>
      <c r="P73" s="10">
        <f>FC_IND_E!P73+FC_TRA_E!P73+FC_OTH_E!P73</f>
        <v>0.16732588134135856</v>
      </c>
      <c r="Q73" s="10">
        <f>FC_IND_E!Q73+FC_TRA_E!Q73+FC_OTH_E!Q73</f>
        <v>2.5795356835769576</v>
      </c>
      <c r="R73" s="10">
        <f>FC_IND_E!R73+FC_TRA_E!R73+FC_OTH_E!R73</f>
        <v>2.6512467755803941</v>
      </c>
      <c r="S73" s="10">
        <f>FC_IND_E!S73+FC_TRA_E!S73+FC_OTH_E!S73</f>
        <v>2.9139294926913157</v>
      </c>
      <c r="T73" s="10">
        <f>FC_IND_E!T73+FC_TRA_E!T73+FC_OTH_E!T73</f>
        <v>2.9217540842648333</v>
      </c>
      <c r="U73" s="10">
        <f>FC_IND_E!U73+FC_TRA_E!U73+FC_OTH_E!U73</f>
        <v>2.4697334479793631</v>
      </c>
      <c r="V73" s="10">
        <f>FC_IND_E!V73+FC_TRA_E!V73+FC_OTH_E!V73</f>
        <v>2.4493551160791061</v>
      </c>
      <c r="W73" s="10">
        <f>FC_IND_E!W73+FC_TRA_E!W73+FC_OTH_E!W73</f>
        <v>2.4459157351676697</v>
      </c>
      <c r="X73" s="10">
        <f>FC_IND_E!X73+FC_TRA_E!X73+FC_OTH_E!X73</f>
        <v>2.511006018916595</v>
      </c>
    </row>
    <row r="74" spans="1:24" ht="11.25" customHeight="1" x14ac:dyDescent="0.2">
      <c r="A74" s="35" t="s">
        <v>135</v>
      </c>
      <c r="B74" s="36" t="s">
        <v>136</v>
      </c>
      <c r="C74" s="37">
        <f>FC_IND_E!C74+FC_TRA_E!C74+FC_OTH_E!C74</f>
        <v>0</v>
      </c>
      <c r="D74" s="37">
        <f>FC_IND_E!D74+FC_TRA_E!D74+FC_OTH_E!D74</f>
        <v>0</v>
      </c>
      <c r="E74" s="37">
        <f>FC_IND_E!E74+FC_TRA_E!E74+FC_OTH_E!E74</f>
        <v>0</v>
      </c>
      <c r="F74" s="37">
        <f>FC_IND_E!F74+FC_TRA_E!F74+FC_OTH_E!F74</f>
        <v>0</v>
      </c>
      <c r="G74" s="37">
        <f>FC_IND_E!G74+FC_TRA_E!G74+FC_OTH_E!G74</f>
        <v>0</v>
      </c>
      <c r="H74" s="37">
        <f>FC_IND_E!H74+FC_TRA_E!H74+FC_OTH_E!H74</f>
        <v>0</v>
      </c>
      <c r="I74" s="37">
        <f>FC_IND_E!I74+FC_TRA_E!I74+FC_OTH_E!I74</f>
        <v>0</v>
      </c>
      <c r="J74" s="37">
        <f>FC_IND_E!J74+FC_TRA_E!J74+FC_OTH_E!J74</f>
        <v>0</v>
      </c>
      <c r="K74" s="37">
        <f>FC_IND_E!K74+FC_TRA_E!K74+FC_OTH_E!K74</f>
        <v>0</v>
      </c>
      <c r="L74" s="37">
        <f>FC_IND_E!L74+FC_TRA_E!L74+FC_OTH_E!L74</f>
        <v>0</v>
      </c>
      <c r="M74" s="37">
        <f>FC_IND_E!M74+FC_TRA_E!M74+FC_OTH_E!M74</f>
        <v>0</v>
      </c>
      <c r="N74" s="37">
        <f>FC_IND_E!N74+FC_TRA_E!N74+FC_OTH_E!N74</f>
        <v>0</v>
      </c>
      <c r="O74" s="37">
        <f>FC_IND_E!O74+FC_TRA_E!O74+FC_OTH_E!O74</f>
        <v>0</v>
      </c>
      <c r="P74" s="37">
        <f>FC_IND_E!P74+FC_TRA_E!P74+FC_OTH_E!P74</f>
        <v>0</v>
      </c>
      <c r="Q74" s="37">
        <f>FC_IND_E!Q74+FC_TRA_E!Q74+FC_OTH_E!Q74</f>
        <v>0</v>
      </c>
      <c r="R74" s="37">
        <f>FC_IND_E!R74+FC_TRA_E!R74+FC_OTH_E!R74</f>
        <v>0</v>
      </c>
      <c r="S74" s="37">
        <f>FC_IND_E!S74+FC_TRA_E!S74+FC_OTH_E!S74</f>
        <v>0</v>
      </c>
      <c r="T74" s="37">
        <f>FC_IND_E!T74+FC_TRA_E!T74+FC_OTH_E!T74</f>
        <v>0</v>
      </c>
      <c r="U74" s="37">
        <f>FC_IND_E!U74+FC_TRA_E!U74+FC_OTH_E!U74</f>
        <v>0</v>
      </c>
      <c r="V74" s="37">
        <f>FC_IND_E!V74+FC_TRA_E!V74+FC_OTH_E!V74</f>
        <v>0</v>
      </c>
      <c r="W74" s="37">
        <f>FC_IND_E!W74+FC_TRA_E!W74+FC_OTH_E!W74</f>
        <v>0</v>
      </c>
      <c r="X74" s="37">
        <f>FC_IND_E!X74+FC_TRA_E!X74+FC_OTH_E!X74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FC_IND_E!C75+FC_TRA_E!C75+FC_OTH_E!C75</f>
        <v>3569.8624247635425</v>
      </c>
      <c r="D75" s="37">
        <f>FC_IND_E!D75+FC_TRA_E!D75+FC_OTH_E!D75</f>
        <v>3290.7709372312984</v>
      </c>
      <c r="E75" s="37">
        <f>FC_IND_E!E75+FC_TRA_E!E75+FC_OTH_E!E75</f>
        <v>2665.3768701633703</v>
      </c>
      <c r="F75" s="37">
        <f>FC_IND_E!F75+FC_TRA_E!F75+FC_OTH_E!F75</f>
        <v>2419.2223559759245</v>
      </c>
      <c r="G75" s="37">
        <f>FC_IND_E!G75+FC_TRA_E!G75+FC_OTH_E!G75</f>
        <v>2186.8014617368881</v>
      </c>
      <c r="H75" s="37">
        <f>FC_IND_E!H75+FC_TRA_E!H75+FC_OTH_E!H75</f>
        <v>2135.4734307824588</v>
      </c>
      <c r="I75" s="37">
        <f>FC_IND_E!I75+FC_TRA_E!I75+FC_OTH_E!I75</f>
        <v>1993.3361134995698</v>
      </c>
      <c r="J75" s="37">
        <f>FC_IND_E!J75+FC_TRA_E!J75+FC_OTH_E!J75</f>
        <v>1798.1992261392954</v>
      </c>
      <c r="K75" s="37">
        <f>FC_IND_E!K75+FC_TRA_E!K75+FC_OTH_E!K75</f>
        <v>1778.9002579535681</v>
      </c>
      <c r="L75" s="37">
        <f>FC_IND_E!L75+FC_TRA_E!L75+FC_OTH_E!L75</f>
        <v>1635.3539982803095</v>
      </c>
      <c r="M75" s="37">
        <f>FC_IND_E!M75+FC_TRA_E!M75+FC_OTH_E!M75</f>
        <v>1649.5414445399824</v>
      </c>
      <c r="N75" s="37">
        <f>FC_IND_E!N75+FC_TRA_E!N75+FC_OTH_E!N75</f>
        <v>1661.0776440240754</v>
      </c>
      <c r="O75" s="37">
        <f>FC_IND_E!O75+FC_TRA_E!O75+FC_OTH_E!O75</f>
        <v>1502.8662940670679</v>
      </c>
      <c r="P75" s="37">
        <f>FC_IND_E!P75+FC_TRA_E!P75+FC_OTH_E!P75</f>
        <v>1413.8961306964738</v>
      </c>
      <c r="Q75" s="37">
        <f>FC_IND_E!Q75+FC_TRA_E!Q75+FC_OTH_E!Q75</f>
        <v>1269.0122957867582</v>
      </c>
      <c r="R75" s="37">
        <f>FC_IND_E!R75+FC_TRA_E!R75+FC_OTH_E!R75</f>
        <v>1273.4069647463455</v>
      </c>
      <c r="S75" s="37">
        <f>FC_IND_E!S75+FC_TRA_E!S75+FC_OTH_E!S75</f>
        <v>1283.4861564918317</v>
      </c>
      <c r="T75" s="37">
        <f>FC_IND_E!T75+FC_TRA_E!T75+FC_OTH_E!T75</f>
        <v>1263.6379191745493</v>
      </c>
      <c r="U75" s="37">
        <f>FC_IND_E!U75+FC_TRA_E!U75+FC_OTH_E!U75</f>
        <v>1244.0533963886498</v>
      </c>
      <c r="V75" s="37">
        <f>FC_IND_E!V75+FC_TRA_E!V75+FC_OTH_E!V75</f>
        <v>1102.9637145313841</v>
      </c>
      <c r="W75" s="37">
        <f>FC_IND_E!W75+FC_TRA_E!W75+FC_OTH_E!W75</f>
        <v>1022.0038693035249</v>
      </c>
      <c r="X75" s="37">
        <f>FC_IND_E!X75+FC_TRA_E!X75+FC_OTH_E!X75</f>
        <v>1037.5705932932071</v>
      </c>
    </row>
    <row r="76" spans="1:24" ht="11.25" customHeight="1" x14ac:dyDescent="0.2">
      <c r="A76" s="38" t="s">
        <v>139</v>
      </c>
      <c r="B76" s="39" t="s">
        <v>140</v>
      </c>
      <c r="C76" s="40">
        <f>FC_IND_E!C76+FC_TRA_E!C76+FC_OTH_E!C76</f>
        <v>2918.22871883061</v>
      </c>
      <c r="D76" s="40">
        <f>FC_IND_E!D76+FC_TRA_E!D76+FC_OTH_E!D76</f>
        <v>3120.7222699914018</v>
      </c>
      <c r="E76" s="40">
        <f>FC_IND_E!E76+FC_TRA_E!E76+FC_OTH_E!E76</f>
        <v>3059.9312123817717</v>
      </c>
      <c r="F76" s="40">
        <f>FC_IND_E!F76+FC_TRA_E!F76+FC_OTH_E!F76</f>
        <v>3224.5055889939808</v>
      </c>
      <c r="G76" s="40">
        <f>FC_IND_E!G76+FC_TRA_E!G76+FC_OTH_E!G76</f>
        <v>3334.0498710232155</v>
      </c>
      <c r="H76" s="40">
        <f>FC_IND_E!H76+FC_TRA_E!H76+FC_OTH_E!H76</f>
        <v>3341.2725709372312</v>
      </c>
      <c r="I76" s="40">
        <f>FC_IND_E!I76+FC_TRA_E!I76+FC_OTH_E!I76</f>
        <v>3522.3559759243344</v>
      </c>
      <c r="J76" s="40">
        <f>FC_IND_E!J76+FC_TRA_E!J76+FC_OTH_E!J76</f>
        <v>3523.1298366294068</v>
      </c>
      <c r="K76" s="40">
        <f>FC_IND_E!K76+FC_TRA_E!K76+FC_OTH_E!K76</f>
        <v>3595.2708512467752</v>
      </c>
      <c r="L76" s="40">
        <f>FC_IND_E!L76+FC_TRA_E!L76+FC_OTH_E!L76</f>
        <v>3233.6199484092858</v>
      </c>
      <c r="M76" s="40">
        <f>FC_IND_E!M76+FC_TRA_E!M76+FC_OTH_E!M76</f>
        <v>3552.62252794497</v>
      </c>
      <c r="N76" s="40">
        <f>FC_IND_E!N76+FC_TRA_E!N76+FC_OTH_E!N76</f>
        <v>3672.7429062768706</v>
      </c>
      <c r="O76" s="40">
        <f>FC_IND_E!O76+FC_TRA_E!O76+FC_OTH_E!O76</f>
        <v>3644.539982803095</v>
      </c>
      <c r="P76" s="40">
        <f>FC_IND_E!P76+FC_TRA_E!P76+FC_OTH_E!P76</f>
        <v>3493.3791917454855</v>
      </c>
      <c r="Q76" s="40">
        <f>FC_IND_E!Q76+FC_TRA_E!Q76+FC_OTH_E!Q76</f>
        <v>3603.1814273430778</v>
      </c>
      <c r="R76" s="40">
        <f>FC_IND_E!R76+FC_TRA_E!R76+FC_OTH_E!R76</f>
        <v>3699.914015477214</v>
      </c>
      <c r="S76" s="40">
        <f>FC_IND_E!S76+FC_TRA_E!S76+FC_OTH_E!S76</f>
        <v>3719.4325021496129</v>
      </c>
      <c r="T76" s="40">
        <f>FC_IND_E!T76+FC_TRA_E!T76+FC_OTH_E!T76</f>
        <v>3843.4133276010325</v>
      </c>
      <c r="U76" s="40">
        <f>FC_IND_E!U76+FC_TRA_E!U76+FC_OTH_E!U76</f>
        <v>3918.0132416165088</v>
      </c>
      <c r="V76" s="40">
        <f>FC_IND_E!V76+FC_TRA_E!V76+FC_OTH_E!V76</f>
        <v>3918.5951848667246</v>
      </c>
      <c r="W76" s="40">
        <f>FC_IND_E!W76+FC_TRA_E!W76+FC_OTH_E!W76</f>
        <v>3785.4214961306961</v>
      </c>
      <c r="X76" s="40">
        <f>FC_IND_E!X76+FC_TRA_E!X76+FC_OTH_E!X76</f>
        <v>3959.4373172828887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182</v>
      </c>
      <c r="B1" s="4" t="s">
        <v>253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8601.751504729149</v>
      </c>
      <c r="D2" s="31">
        <f t="shared" si="0"/>
        <v>9060.6646603611371</v>
      </c>
      <c r="E2" s="31">
        <f t="shared" si="0"/>
        <v>9665.0314703353397</v>
      </c>
      <c r="F2" s="31">
        <f t="shared" si="0"/>
        <v>9345.8343938091148</v>
      </c>
      <c r="G2" s="31">
        <f t="shared" si="0"/>
        <v>9250.7577815993118</v>
      </c>
      <c r="H2" s="31">
        <f t="shared" si="0"/>
        <v>8997.6510748065339</v>
      </c>
      <c r="I2" s="31">
        <f t="shared" si="0"/>
        <v>8653.8023215821158</v>
      </c>
      <c r="J2" s="31">
        <f t="shared" si="0"/>
        <v>8336.5711951848662</v>
      </c>
      <c r="K2" s="31">
        <f t="shared" si="0"/>
        <v>8318.6811693895088</v>
      </c>
      <c r="L2" s="31">
        <f t="shared" si="0"/>
        <v>6144.6257953568356</v>
      </c>
      <c r="M2" s="31">
        <f t="shared" si="0"/>
        <v>6484.1955288048139</v>
      </c>
      <c r="N2" s="31">
        <f t="shared" si="0"/>
        <v>7059.6920894239029</v>
      </c>
      <c r="O2" s="31">
        <f t="shared" si="0"/>
        <v>6748.2555460017193</v>
      </c>
      <c r="P2" s="31">
        <f t="shared" si="0"/>
        <v>6272.8449699054154</v>
      </c>
      <c r="Q2" s="31">
        <f t="shared" si="0"/>
        <v>6427.4260533104043</v>
      </c>
      <c r="R2" s="31">
        <f t="shared" si="0"/>
        <v>6418.8982803095441</v>
      </c>
      <c r="S2" s="31">
        <f t="shared" si="0"/>
        <v>6263.7963886500438</v>
      </c>
      <c r="T2" s="31">
        <f t="shared" si="0"/>
        <v>6437.7290627687016</v>
      </c>
      <c r="U2" s="31">
        <f t="shared" si="0"/>
        <v>6612.4335339638865</v>
      </c>
      <c r="V2" s="31">
        <f t="shared" si="0"/>
        <v>6661.0636285468609</v>
      </c>
      <c r="W2" s="31">
        <f t="shared" si="0"/>
        <v>6437.031126397249</v>
      </c>
      <c r="X2" s="31">
        <f t="shared" ref="X2" si="1">SUM(X3,X17,X22,X25,X26,X51,X52,X71,X74,X75,X76)</f>
        <v>6856.3432502149599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294.34668959587276</v>
      </c>
      <c r="D3" s="34">
        <f t="shared" si="2"/>
        <v>194.3373172828891</v>
      </c>
      <c r="E3" s="34">
        <f t="shared" si="2"/>
        <v>207.2501289767842</v>
      </c>
      <c r="F3" s="34">
        <f t="shared" si="2"/>
        <v>278.6013757523645</v>
      </c>
      <c r="G3" s="34">
        <f t="shared" si="2"/>
        <v>436.92338779019781</v>
      </c>
      <c r="H3" s="34">
        <f t="shared" si="2"/>
        <v>569.76225279449704</v>
      </c>
      <c r="I3" s="34">
        <f t="shared" si="2"/>
        <v>600.71263972484951</v>
      </c>
      <c r="J3" s="34">
        <f t="shared" si="2"/>
        <v>492.82433361994845</v>
      </c>
      <c r="K3" s="34">
        <f t="shared" si="2"/>
        <v>555.34694754944121</v>
      </c>
      <c r="L3" s="34">
        <f t="shared" si="2"/>
        <v>450.41539122957874</v>
      </c>
      <c r="M3" s="34">
        <f t="shared" si="2"/>
        <v>524.25700773860694</v>
      </c>
      <c r="N3" s="34">
        <f t="shared" si="2"/>
        <v>769.14591573516759</v>
      </c>
      <c r="O3" s="34">
        <f t="shared" si="2"/>
        <v>737.89595872742893</v>
      </c>
      <c r="P3" s="34">
        <f t="shared" si="2"/>
        <v>663.52106620808252</v>
      </c>
      <c r="Q3" s="34">
        <f t="shared" si="2"/>
        <v>598.18297506448835</v>
      </c>
      <c r="R3" s="34">
        <f t="shared" si="2"/>
        <v>696.35313843508163</v>
      </c>
      <c r="S3" s="34">
        <f t="shared" si="2"/>
        <v>671.93783319002569</v>
      </c>
      <c r="T3" s="34">
        <f t="shared" si="2"/>
        <v>593.45193465176249</v>
      </c>
      <c r="U3" s="34">
        <f t="shared" si="2"/>
        <v>582.82063628546848</v>
      </c>
      <c r="V3" s="34">
        <f t="shared" si="2"/>
        <v>618.6361994840928</v>
      </c>
      <c r="W3" s="34">
        <f t="shared" si="2"/>
        <v>557.78856405846943</v>
      </c>
      <c r="X3" s="34">
        <f t="shared" ref="X3" si="3">SUM(X4,X8,X11)</f>
        <v>687.43112639724848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5.4976784178847797</v>
      </c>
      <c r="D4" s="29">
        <f t="shared" si="4"/>
        <v>8.3171109200343931</v>
      </c>
      <c r="E4" s="29">
        <f t="shared" si="4"/>
        <v>4.8754084264832338</v>
      </c>
      <c r="F4" s="29">
        <f t="shared" si="4"/>
        <v>4.3387790197764398</v>
      </c>
      <c r="G4" s="29">
        <f t="shared" si="4"/>
        <v>201.59595872742906</v>
      </c>
      <c r="H4" s="29">
        <f t="shared" si="4"/>
        <v>236.8757523645744</v>
      </c>
      <c r="I4" s="29">
        <f t="shared" si="4"/>
        <v>121.46225279449698</v>
      </c>
      <c r="J4" s="29">
        <f t="shared" si="4"/>
        <v>85.054944110060205</v>
      </c>
      <c r="K4" s="29">
        <f t="shared" si="4"/>
        <v>74.590971625107485</v>
      </c>
      <c r="L4" s="29">
        <f t="shared" si="4"/>
        <v>55.122871883061045</v>
      </c>
      <c r="M4" s="29">
        <f t="shared" si="4"/>
        <v>70.323903697334472</v>
      </c>
      <c r="N4" s="29">
        <f t="shared" si="4"/>
        <v>158.33396388650044</v>
      </c>
      <c r="O4" s="29">
        <f t="shared" si="4"/>
        <v>129.80765262252794</v>
      </c>
      <c r="P4" s="29">
        <f t="shared" si="4"/>
        <v>115.64024075666379</v>
      </c>
      <c r="Q4" s="29">
        <f t="shared" si="4"/>
        <v>95.512639724849507</v>
      </c>
      <c r="R4" s="29">
        <f t="shared" si="4"/>
        <v>76.278503869303506</v>
      </c>
      <c r="S4" s="29">
        <f t="shared" si="4"/>
        <v>83.408856405846933</v>
      </c>
      <c r="T4" s="29">
        <f t="shared" si="4"/>
        <v>107.52132416165088</v>
      </c>
      <c r="U4" s="29">
        <f t="shared" si="4"/>
        <v>109.84359415305244</v>
      </c>
      <c r="V4" s="29">
        <f t="shared" si="4"/>
        <v>100.16775580395529</v>
      </c>
      <c r="W4" s="29">
        <f t="shared" si="4"/>
        <v>73.46345657781599</v>
      </c>
      <c r="X4" s="29">
        <f t="shared" ref="X4" si="5">SUM(X5:X7)</f>
        <v>72.331126397248482</v>
      </c>
    </row>
    <row r="5" spans="1:24" ht="11.25" customHeight="1" x14ac:dyDescent="0.2">
      <c r="A5" s="41" t="s">
        <v>5</v>
      </c>
      <c r="B5" s="9" t="s">
        <v>6</v>
      </c>
      <c r="C5" s="10">
        <f>FC_IND_IS_E!C5+FC_IND_NFM_E!C5+FC_IND_CPC_E!C5+FC_IND_NMM_E!C5+FC_IND_PPP_E!C5+FC_IND_FBT_E!C5+FC_IND_TE_E!C5+FC_IND_MAC_E!C5+FC_IND_TL_E!C5+FC_IND_WP_E!C5+FC_IND_MQ_E!C5+FC_IND_CON_E!C5+FC_IND_NSP_E!C5</f>
        <v>0</v>
      </c>
      <c r="D5" s="10">
        <f>FC_IND_IS_E!D5+FC_IND_NFM_E!D5+FC_IND_CPC_E!D5+FC_IND_NMM_E!D5+FC_IND_PPP_E!D5+FC_IND_FBT_E!D5+FC_IND_TE_E!D5+FC_IND_MAC_E!D5+FC_IND_TL_E!D5+FC_IND_WP_E!D5+FC_IND_MQ_E!D5+FC_IND_CON_E!D5+FC_IND_NSP_E!D5</f>
        <v>0</v>
      </c>
      <c r="E5" s="10">
        <f>FC_IND_IS_E!E5+FC_IND_NFM_E!E5+FC_IND_CPC_E!E5+FC_IND_NMM_E!E5+FC_IND_PPP_E!E5+FC_IND_FBT_E!E5+FC_IND_TE_E!E5+FC_IND_MAC_E!E5+FC_IND_TL_E!E5+FC_IND_WP_E!E5+FC_IND_MQ_E!E5+FC_IND_CON_E!E5+FC_IND_NSP_E!E5</f>
        <v>0</v>
      </c>
      <c r="F5" s="10">
        <f>FC_IND_IS_E!F5+FC_IND_NFM_E!F5+FC_IND_CPC_E!F5+FC_IND_NMM_E!F5+FC_IND_PPP_E!F5+FC_IND_FBT_E!F5+FC_IND_TE_E!F5+FC_IND_MAC_E!F5+FC_IND_TL_E!F5+FC_IND_WP_E!F5+FC_IND_MQ_E!F5+FC_IND_CON_E!F5+FC_IND_NSP_E!F5</f>
        <v>0</v>
      </c>
      <c r="G5" s="10">
        <f>FC_IND_IS_E!G5+FC_IND_NFM_E!G5+FC_IND_CPC_E!G5+FC_IND_NMM_E!G5+FC_IND_PPP_E!G5+FC_IND_FBT_E!G5+FC_IND_TE_E!G5+FC_IND_MAC_E!G5+FC_IND_TL_E!G5+FC_IND_WP_E!G5+FC_IND_MQ_E!G5+FC_IND_CON_E!G5+FC_IND_NSP_E!G5</f>
        <v>26.223387790197755</v>
      </c>
      <c r="H5" s="10">
        <f>FC_IND_IS_E!H5+FC_IND_NFM_E!H5+FC_IND_CPC_E!H5+FC_IND_NMM_E!H5+FC_IND_PPP_E!H5+FC_IND_FBT_E!H5+FC_IND_TE_E!H5+FC_IND_MAC_E!H5+FC_IND_TL_E!H5+FC_IND_WP_E!H5+FC_IND_MQ_E!H5+FC_IND_CON_E!H5+FC_IND_NSP_E!H5</f>
        <v>37.200601891659502</v>
      </c>
      <c r="I5" s="10">
        <f>FC_IND_IS_E!I5+FC_IND_NFM_E!I5+FC_IND_CPC_E!I5+FC_IND_NMM_E!I5+FC_IND_PPP_E!I5+FC_IND_FBT_E!I5+FC_IND_TE_E!I5+FC_IND_MAC_E!I5+FC_IND_TL_E!I5+FC_IND_WP_E!I5+FC_IND_MQ_E!I5+FC_IND_CON_E!I5+FC_IND_NSP_E!I5</f>
        <v>34.761220980223563</v>
      </c>
      <c r="J5" s="10">
        <f>FC_IND_IS_E!J5+FC_IND_NFM_E!J5+FC_IND_CPC_E!J5+FC_IND_NMM_E!J5+FC_IND_PPP_E!J5+FC_IND_FBT_E!J5+FC_IND_TE_E!J5+FC_IND_MAC_E!J5+FC_IND_TL_E!J5+FC_IND_WP_E!J5+FC_IND_MQ_E!J5+FC_IND_CON_E!J5+FC_IND_NSP_E!J5</f>
        <v>38.420292347377476</v>
      </c>
      <c r="K5" s="10">
        <f>FC_IND_IS_E!K5+FC_IND_NFM_E!K5+FC_IND_CPC_E!K5+FC_IND_NMM_E!K5+FC_IND_PPP_E!K5+FC_IND_FBT_E!K5+FC_IND_TE_E!K5+FC_IND_MAC_E!K5+FC_IND_TL_E!K5+FC_IND_WP_E!K5+FC_IND_MQ_E!K5+FC_IND_CON_E!K5+FC_IND_NSP_E!K5</f>
        <v>54.886156491831478</v>
      </c>
      <c r="L5" s="10">
        <f>FC_IND_IS_E!L5+FC_IND_NFM_E!L5+FC_IND_CPC_E!L5+FC_IND_NMM_E!L5+FC_IND_PPP_E!L5+FC_IND_FBT_E!L5+FC_IND_TE_E!L5+FC_IND_MAC_E!L5+FC_IND_TL_E!L5+FC_IND_WP_E!L5+FC_IND_MQ_E!L5+FC_IND_CON_E!L5+FC_IND_NSP_E!L5</f>
        <v>34.761220980223555</v>
      </c>
      <c r="M5" s="10">
        <f>FC_IND_IS_E!M5+FC_IND_NFM_E!M5+FC_IND_CPC_E!M5+FC_IND_NMM_E!M5+FC_IND_PPP_E!M5+FC_IND_FBT_E!M5+FC_IND_TE_E!M5+FC_IND_MAC_E!M5+FC_IND_TL_E!M5+FC_IND_WP_E!M5+FC_IND_MQ_E!M5+FC_IND_CON_E!M5+FC_IND_NSP_E!M5</f>
        <v>33.541616509028366</v>
      </c>
      <c r="N5" s="10">
        <f>FC_IND_IS_E!N5+FC_IND_NFM_E!N5+FC_IND_CPC_E!N5+FC_IND_NMM_E!N5+FC_IND_PPP_E!N5+FC_IND_FBT_E!N5+FC_IND_TE_E!N5+FC_IND_MAC_E!N5+FC_IND_TL_E!N5+FC_IND_WP_E!N5+FC_IND_MQ_E!N5+FC_IND_CON_E!N5+FC_IND_NSP_E!N5</f>
        <v>76.23069647463457</v>
      </c>
      <c r="O5" s="10">
        <f>FC_IND_IS_E!O5+FC_IND_NFM_E!O5+FC_IND_CPC_E!O5+FC_IND_NMM_E!O5+FC_IND_PPP_E!O5+FC_IND_FBT_E!O5+FC_IND_TE_E!O5+FC_IND_MAC_E!O5+FC_IND_TL_E!O5+FC_IND_WP_E!O5+FC_IND_MQ_E!O5+FC_IND_CON_E!O5+FC_IND_NSP_E!O5</f>
        <v>88.427601031814277</v>
      </c>
      <c r="P5" s="10">
        <f>FC_IND_IS_E!P5+FC_IND_NFM_E!P5+FC_IND_CPC_E!P5+FC_IND_NMM_E!P5+FC_IND_PPP_E!P5+FC_IND_FBT_E!P5+FC_IND_TE_E!P5+FC_IND_MAC_E!P5+FC_IND_TL_E!P5+FC_IND_WP_E!P5+FC_IND_MQ_E!P5+FC_IND_CON_E!P5+FC_IND_NSP_E!P5</f>
        <v>76.230696474634556</v>
      </c>
      <c r="Q5" s="10">
        <f>FC_IND_IS_E!Q5+FC_IND_NFM_E!Q5+FC_IND_CPC_E!Q5+FC_IND_NMM_E!Q5+FC_IND_PPP_E!Q5+FC_IND_FBT_E!Q5+FC_IND_TE_E!Q5+FC_IND_MAC_E!Q5+FC_IND_TL_E!Q5+FC_IND_WP_E!Q5+FC_IND_MQ_E!Q5+FC_IND_CON_E!Q5+FC_IND_NSP_E!Q5</f>
        <v>81.71926053310402</v>
      </c>
      <c r="R5" s="10">
        <f>FC_IND_IS_E!R5+FC_IND_NFM_E!R5+FC_IND_CPC_E!R5+FC_IND_NMM_E!R5+FC_IND_PPP_E!R5+FC_IND_FBT_E!R5+FC_IND_TE_E!R5+FC_IND_MAC_E!R5+FC_IND_TL_E!R5+FC_IND_WP_E!R5+FC_IND_MQ_E!R5+FC_IND_CON_E!R5+FC_IND_NSP_E!R5</f>
        <v>67.08297506448838</v>
      </c>
      <c r="S5" s="10">
        <f>FC_IND_IS_E!S5+FC_IND_NFM_E!S5+FC_IND_CPC_E!S5+FC_IND_NMM_E!S5+FC_IND_PPP_E!S5+FC_IND_FBT_E!S5+FC_IND_TE_E!S5+FC_IND_MAC_E!S5+FC_IND_TL_E!S5+FC_IND_WP_E!S5+FC_IND_MQ_E!S5+FC_IND_CON_E!S5+FC_IND_NSP_E!S5</f>
        <v>76.840584694754938</v>
      </c>
      <c r="T5" s="10">
        <f>FC_IND_IS_E!T5+FC_IND_NFM_E!T5+FC_IND_CPC_E!T5+FC_IND_NMM_E!T5+FC_IND_PPP_E!T5+FC_IND_FBT_E!T5+FC_IND_TE_E!T5+FC_IND_MAC_E!T5+FC_IND_TL_E!T5+FC_IND_WP_E!T5+FC_IND_MQ_E!T5+FC_IND_CON_E!T5+FC_IND_NSP_E!T5</f>
        <v>102.13912295786757</v>
      </c>
      <c r="U5" s="10">
        <f>FC_IND_IS_E!U5+FC_IND_NFM_E!U5+FC_IND_CPC_E!U5+FC_IND_NMM_E!U5+FC_IND_PPP_E!U5+FC_IND_FBT_E!U5+FC_IND_TE_E!U5+FC_IND_MAC_E!U5+FC_IND_TL_E!U5+FC_IND_WP_E!U5+FC_IND_MQ_E!U5+FC_IND_CON_E!U5+FC_IND_NSP_E!U5</f>
        <v>105.20447119518485</v>
      </c>
      <c r="V5" s="10">
        <f>FC_IND_IS_E!V5+FC_IND_NFM_E!V5+FC_IND_CPC_E!V5+FC_IND_NMM_E!V5+FC_IND_PPP_E!V5+FC_IND_FBT_E!V5+FC_IND_TE_E!V5+FC_IND_MAC_E!V5+FC_IND_TL_E!V5+FC_IND_WP_E!V5+FC_IND_MQ_E!V5+FC_IND_CON_E!V5+FC_IND_NSP_E!V5</f>
        <v>99.064832330180565</v>
      </c>
      <c r="W5" s="10">
        <f>FC_IND_IS_E!W5+FC_IND_NFM_E!W5+FC_IND_CPC_E!W5+FC_IND_NMM_E!W5+FC_IND_PPP_E!W5+FC_IND_FBT_E!W5+FC_IND_TE_E!W5+FC_IND_MAC_E!W5+FC_IND_TL_E!W5+FC_IND_WP_E!W5+FC_IND_MQ_E!W5+FC_IND_CON_E!W5+FC_IND_NSP_E!W5</f>
        <v>65.236371453138432</v>
      </c>
      <c r="X5" s="10">
        <f>FC_IND_IS_E!X5+FC_IND_NFM_E!X5+FC_IND_CPC_E!X5+FC_IND_NMM_E!X5+FC_IND_PPP_E!X5+FC_IND_FBT_E!X5+FC_IND_TE_E!X5+FC_IND_MAC_E!X5+FC_IND_TL_E!X5+FC_IND_WP_E!X5+FC_IND_MQ_E!X5+FC_IND_CON_E!X5+FC_IND_NSP_E!X5</f>
        <v>66.284694754944098</v>
      </c>
    </row>
    <row r="6" spans="1:24" ht="11.25" customHeight="1" x14ac:dyDescent="0.2">
      <c r="A6" s="41" t="s">
        <v>7</v>
      </c>
      <c r="B6" s="9" t="s">
        <v>8</v>
      </c>
      <c r="C6" s="10">
        <f>FC_IND_IS_E!C6+FC_IND_NFM_E!C6+FC_IND_CPC_E!C6+FC_IND_NMM_E!C6+FC_IND_PPP_E!C6+FC_IND_FBT_E!C6+FC_IND_TE_E!C6+FC_IND_MAC_E!C6+FC_IND_TL_E!C6+FC_IND_WP_E!C6+FC_IND_MQ_E!C6+FC_IND_CON_E!C6+FC_IND_NSP_E!C6</f>
        <v>0.64729148753224408</v>
      </c>
      <c r="D6" s="10">
        <f>FC_IND_IS_E!D6+FC_IND_NFM_E!D6+FC_IND_CPC_E!D6+FC_IND_NMM_E!D6+FC_IND_PPP_E!D6+FC_IND_FBT_E!D6+FC_IND_TE_E!D6+FC_IND_MAC_E!D6+FC_IND_TL_E!D6+FC_IND_WP_E!D6+FC_IND_MQ_E!D6+FC_IND_CON_E!D6+FC_IND_NSP_E!D6</f>
        <v>0</v>
      </c>
      <c r="E6" s="10">
        <f>FC_IND_IS_E!E6+FC_IND_NFM_E!E6+FC_IND_CPC_E!E6+FC_IND_NMM_E!E6+FC_IND_PPP_E!E6+FC_IND_FBT_E!E6+FC_IND_TE_E!E6+FC_IND_MAC_E!E6+FC_IND_TL_E!E6+FC_IND_WP_E!E6+FC_IND_MQ_E!E6+FC_IND_CON_E!E6+FC_IND_NSP_E!E6</f>
        <v>0</v>
      </c>
      <c r="F6" s="10">
        <f>FC_IND_IS_E!F6+FC_IND_NFM_E!F6+FC_IND_CPC_E!F6+FC_IND_NMM_E!F6+FC_IND_PPP_E!F6+FC_IND_FBT_E!F6+FC_IND_TE_E!F6+FC_IND_MAC_E!F6+FC_IND_TL_E!F6+FC_IND_WP_E!F6+FC_IND_MQ_E!F6+FC_IND_CON_E!F6+FC_IND_NSP_E!F6</f>
        <v>0</v>
      </c>
      <c r="G6" s="10">
        <f>FC_IND_IS_E!G6+FC_IND_NFM_E!G6+FC_IND_CPC_E!G6+FC_IND_NMM_E!G6+FC_IND_PPP_E!G6+FC_IND_FBT_E!G6+FC_IND_TE_E!G6+FC_IND_MAC_E!G6+FC_IND_TL_E!G6+FC_IND_WP_E!G6+FC_IND_MQ_E!G6+FC_IND_CON_E!G6+FC_IND_NSP_E!G6</f>
        <v>175.3725709372313</v>
      </c>
      <c r="H6" s="10">
        <f>FC_IND_IS_E!H6+FC_IND_NFM_E!H6+FC_IND_CPC_E!H6+FC_IND_NMM_E!H6+FC_IND_PPP_E!H6+FC_IND_FBT_E!H6+FC_IND_TE_E!H6+FC_IND_MAC_E!H6+FC_IND_TL_E!H6+FC_IND_WP_E!H6+FC_IND_MQ_E!H6+FC_IND_CON_E!H6+FC_IND_NSP_E!H6</f>
        <v>199.67515047291491</v>
      </c>
      <c r="I6" s="10">
        <f>FC_IND_IS_E!I6+FC_IND_NFM_E!I6+FC_IND_CPC_E!I6+FC_IND_NMM_E!I6+FC_IND_PPP_E!I6+FC_IND_FBT_E!I6+FC_IND_TE_E!I6+FC_IND_MAC_E!I6+FC_IND_TL_E!I6+FC_IND_WP_E!I6+FC_IND_MQ_E!I6+FC_IND_CON_E!I6+FC_IND_NSP_E!I6</f>
        <v>86.701031814273421</v>
      </c>
      <c r="J6" s="10">
        <f>FC_IND_IS_E!J6+FC_IND_NFM_E!J6+FC_IND_CPC_E!J6+FC_IND_NMM_E!J6+FC_IND_PPP_E!J6+FC_IND_FBT_E!J6+FC_IND_TE_E!J6+FC_IND_MAC_E!J6+FC_IND_TL_E!J6+FC_IND_WP_E!J6+FC_IND_MQ_E!J6+FC_IND_CON_E!J6+FC_IND_NSP_E!J6</f>
        <v>46.634651762682722</v>
      </c>
      <c r="K6" s="10">
        <f>FC_IND_IS_E!K6+FC_IND_NFM_E!K6+FC_IND_CPC_E!K6+FC_IND_NMM_E!K6+FC_IND_PPP_E!K6+FC_IND_FBT_E!K6+FC_IND_TE_E!K6+FC_IND_MAC_E!K6+FC_IND_TL_E!K6+FC_IND_WP_E!K6+FC_IND_MQ_E!K6+FC_IND_CON_E!K6+FC_IND_NSP_E!K6</f>
        <v>19.704815133276011</v>
      </c>
      <c r="L6" s="10">
        <f>FC_IND_IS_E!L6+FC_IND_NFM_E!L6+FC_IND_CPC_E!L6+FC_IND_NMM_E!L6+FC_IND_PPP_E!L6+FC_IND_FBT_E!L6+FC_IND_TE_E!L6+FC_IND_MAC_E!L6+FC_IND_TL_E!L6+FC_IND_WP_E!L6+FC_IND_MQ_E!L6+FC_IND_CON_E!L6+FC_IND_NSP_E!L6</f>
        <v>20.361650902837489</v>
      </c>
      <c r="M6" s="10">
        <f>FC_IND_IS_E!M6+FC_IND_NFM_E!M6+FC_IND_CPC_E!M6+FC_IND_NMM_E!M6+FC_IND_PPP_E!M6+FC_IND_FBT_E!M6+FC_IND_TE_E!M6+FC_IND_MAC_E!M6+FC_IND_TL_E!M6+FC_IND_WP_E!M6+FC_IND_MQ_E!M6+FC_IND_CON_E!M6+FC_IND_NSP_E!M6</f>
        <v>36.782287188306107</v>
      </c>
      <c r="N6" s="10">
        <f>FC_IND_IS_E!N6+FC_IND_NFM_E!N6+FC_IND_CPC_E!N6+FC_IND_NMM_E!N6+FC_IND_PPP_E!N6+FC_IND_FBT_E!N6+FC_IND_TE_E!N6+FC_IND_MAC_E!N6+FC_IND_TL_E!N6+FC_IND_WP_E!N6+FC_IND_MQ_E!N6+FC_IND_CON_E!N6+FC_IND_NSP_E!N6</f>
        <v>82.103267411865858</v>
      </c>
      <c r="O6" s="10">
        <f>FC_IND_IS_E!O6+FC_IND_NFM_E!O6+FC_IND_CPC_E!O6+FC_IND_NMM_E!O6+FC_IND_PPP_E!O6+FC_IND_FBT_E!O6+FC_IND_TE_E!O6+FC_IND_MAC_E!O6+FC_IND_TL_E!O6+FC_IND_WP_E!O6+FC_IND_MQ_E!O6+FC_IND_CON_E!O6+FC_IND_NSP_E!O6</f>
        <v>41.38005159071367</v>
      </c>
      <c r="P6" s="10">
        <f>FC_IND_IS_E!P6+FC_IND_NFM_E!P6+FC_IND_CPC_E!P6+FC_IND_NMM_E!P6+FC_IND_PPP_E!P6+FC_IND_FBT_E!P6+FC_IND_TE_E!P6+FC_IND_MAC_E!P6+FC_IND_TL_E!P6+FC_IND_WP_E!P6+FC_IND_MQ_E!P6+FC_IND_CON_E!P6+FC_IND_NSP_E!P6</f>
        <v>39.409544282029238</v>
      </c>
      <c r="Q6" s="10">
        <f>FC_IND_IS_E!Q6+FC_IND_NFM_E!Q6+FC_IND_CPC_E!Q6+FC_IND_NMM_E!Q6+FC_IND_PPP_E!Q6+FC_IND_FBT_E!Q6+FC_IND_TE_E!Q6+FC_IND_MAC_E!Q6+FC_IND_TL_E!Q6+FC_IND_WP_E!Q6+FC_IND_MQ_E!Q6+FC_IND_CON_E!Q6+FC_IND_NSP_E!Q6</f>
        <v>13.79337919174549</v>
      </c>
      <c r="R6" s="10">
        <f>FC_IND_IS_E!R6+FC_IND_NFM_E!R6+FC_IND_CPC_E!R6+FC_IND_NMM_E!R6+FC_IND_PPP_E!R6+FC_IND_FBT_E!R6+FC_IND_TE_E!R6+FC_IND_MAC_E!R6+FC_IND_TL_E!R6+FC_IND_WP_E!R6+FC_IND_MQ_E!R6+FC_IND_CON_E!R6+FC_IND_NSP_E!R6</f>
        <v>9.1955288048151331</v>
      </c>
      <c r="S6" s="10">
        <f>FC_IND_IS_E!S6+FC_IND_NFM_E!S6+FC_IND_CPC_E!S6+FC_IND_NMM_E!S6+FC_IND_PPP_E!S6+FC_IND_FBT_E!S6+FC_IND_TE_E!S6+FC_IND_MAC_E!S6+FC_IND_TL_E!S6+FC_IND_WP_E!S6+FC_IND_MQ_E!S6+FC_IND_CON_E!S6+FC_IND_NSP_E!S6</f>
        <v>6.5682717110920024</v>
      </c>
      <c r="T6" s="10">
        <f>FC_IND_IS_E!T6+FC_IND_NFM_E!T6+FC_IND_CPC_E!T6+FC_IND_NMM_E!T6+FC_IND_PPP_E!T6+FC_IND_FBT_E!T6+FC_IND_TE_E!T6+FC_IND_MAC_E!T6+FC_IND_TL_E!T6+FC_IND_WP_E!T6+FC_IND_MQ_E!T6+FC_IND_CON_E!T6+FC_IND_NSP_E!T6</f>
        <v>5.3822012037833176</v>
      </c>
      <c r="U6" s="10">
        <f>FC_IND_IS_E!U6+FC_IND_NFM_E!U6+FC_IND_CPC_E!U6+FC_IND_NMM_E!U6+FC_IND_PPP_E!U6+FC_IND_FBT_E!U6+FC_IND_TE_E!U6+FC_IND_MAC_E!U6+FC_IND_TL_E!U6+FC_IND_WP_E!U6+FC_IND_MQ_E!U6+FC_IND_CON_E!U6+FC_IND_NSP_E!U6</f>
        <v>4.6391229578675839</v>
      </c>
      <c r="V6" s="10">
        <f>FC_IND_IS_E!V6+FC_IND_NFM_E!V6+FC_IND_CPC_E!V6+FC_IND_NMM_E!V6+FC_IND_PPP_E!V6+FC_IND_FBT_E!V6+FC_IND_TE_E!V6+FC_IND_MAC_E!V6+FC_IND_TL_E!V6+FC_IND_WP_E!V6+FC_IND_MQ_E!V6+FC_IND_CON_E!V6+FC_IND_NSP_E!V6</f>
        <v>1.10292347377472</v>
      </c>
      <c r="W6" s="10">
        <f>FC_IND_IS_E!W6+FC_IND_NFM_E!W6+FC_IND_CPC_E!W6+FC_IND_NMM_E!W6+FC_IND_PPP_E!W6+FC_IND_FBT_E!W6+FC_IND_TE_E!W6+FC_IND_MAC_E!W6+FC_IND_TL_E!W6+FC_IND_WP_E!W6+FC_IND_MQ_E!W6+FC_IND_CON_E!W6+FC_IND_NSP_E!W6</f>
        <v>8.2270851246775578</v>
      </c>
      <c r="X6" s="10">
        <f>FC_IND_IS_E!X6+FC_IND_NFM_E!X6+FC_IND_CPC_E!X6+FC_IND_NMM_E!X6+FC_IND_PPP_E!X6+FC_IND_FBT_E!X6+FC_IND_TE_E!X6+FC_IND_MAC_E!X6+FC_IND_TL_E!X6+FC_IND_WP_E!X6+FC_IND_MQ_E!X6+FC_IND_CON_E!X6+FC_IND_NSP_E!X6</f>
        <v>6.046431642304384</v>
      </c>
    </row>
    <row r="7" spans="1:24" ht="11.25" customHeight="1" x14ac:dyDescent="0.2">
      <c r="A7" s="41" t="s">
        <v>9</v>
      </c>
      <c r="B7" s="9" t="s">
        <v>10</v>
      </c>
      <c r="C7" s="10">
        <f>FC_IND_IS_E!C7+FC_IND_NFM_E!C7+FC_IND_CPC_E!C7+FC_IND_NMM_E!C7+FC_IND_PPP_E!C7+FC_IND_FBT_E!C7+FC_IND_TE_E!C7+FC_IND_MAC_E!C7+FC_IND_TL_E!C7+FC_IND_WP_E!C7+FC_IND_MQ_E!C7+FC_IND_CON_E!C7+FC_IND_NSP_E!C7</f>
        <v>4.8503869303525358</v>
      </c>
      <c r="D7" s="10">
        <f>FC_IND_IS_E!D7+FC_IND_NFM_E!D7+FC_IND_CPC_E!D7+FC_IND_NMM_E!D7+FC_IND_PPP_E!D7+FC_IND_FBT_E!D7+FC_IND_TE_E!D7+FC_IND_MAC_E!D7+FC_IND_TL_E!D7+FC_IND_WP_E!D7+FC_IND_MQ_E!D7+FC_IND_CON_E!D7+FC_IND_NSP_E!D7</f>
        <v>8.3171109200343931</v>
      </c>
      <c r="E7" s="10">
        <f>FC_IND_IS_E!E7+FC_IND_NFM_E!E7+FC_IND_CPC_E!E7+FC_IND_NMM_E!E7+FC_IND_PPP_E!E7+FC_IND_FBT_E!E7+FC_IND_TE_E!E7+FC_IND_MAC_E!E7+FC_IND_TL_E!E7+FC_IND_WP_E!E7+FC_IND_MQ_E!E7+FC_IND_CON_E!E7+FC_IND_NSP_E!E7</f>
        <v>4.8754084264832338</v>
      </c>
      <c r="F7" s="10">
        <f>FC_IND_IS_E!F7+FC_IND_NFM_E!F7+FC_IND_CPC_E!F7+FC_IND_NMM_E!F7+FC_IND_PPP_E!F7+FC_IND_FBT_E!F7+FC_IND_TE_E!F7+FC_IND_MAC_E!F7+FC_IND_TL_E!F7+FC_IND_WP_E!F7+FC_IND_MQ_E!F7+FC_IND_CON_E!F7+FC_IND_NSP_E!F7</f>
        <v>4.3387790197764398</v>
      </c>
      <c r="G7" s="10">
        <f>FC_IND_IS_E!G7+FC_IND_NFM_E!G7+FC_IND_CPC_E!G7+FC_IND_NMM_E!G7+FC_IND_PPP_E!G7+FC_IND_FBT_E!G7+FC_IND_TE_E!G7+FC_IND_MAC_E!G7+FC_IND_TL_E!G7+FC_IND_WP_E!G7+FC_IND_MQ_E!G7+FC_IND_CON_E!G7+FC_IND_NSP_E!G7</f>
        <v>0</v>
      </c>
      <c r="H7" s="10">
        <f>FC_IND_IS_E!H7+FC_IND_NFM_E!H7+FC_IND_CPC_E!H7+FC_IND_NMM_E!H7+FC_IND_PPP_E!H7+FC_IND_FBT_E!H7+FC_IND_TE_E!H7+FC_IND_MAC_E!H7+FC_IND_TL_E!H7+FC_IND_WP_E!H7+FC_IND_MQ_E!H7+FC_IND_CON_E!H7+FC_IND_NSP_E!H7</f>
        <v>0</v>
      </c>
      <c r="I7" s="10">
        <f>FC_IND_IS_E!I7+FC_IND_NFM_E!I7+FC_IND_CPC_E!I7+FC_IND_NMM_E!I7+FC_IND_PPP_E!I7+FC_IND_FBT_E!I7+FC_IND_TE_E!I7+FC_IND_MAC_E!I7+FC_IND_TL_E!I7+FC_IND_WP_E!I7+FC_IND_MQ_E!I7+FC_IND_CON_E!I7+FC_IND_NSP_E!I7</f>
        <v>0</v>
      </c>
      <c r="J7" s="10">
        <f>FC_IND_IS_E!J7+FC_IND_NFM_E!J7+FC_IND_CPC_E!J7+FC_IND_NMM_E!J7+FC_IND_PPP_E!J7+FC_IND_FBT_E!J7+FC_IND_TE_E!J7+FC_IND_MAC_E!J7+FC_IND_TL_E!J7+FC_IND_WP_E!J7+FC_IND_MQ_E!J7+FC_IND_CON_E!J7+FC_IND_NSP_E!J7</f>
        <v>0</v>
      </c>
      <c r="K7" s="10">
        <f>FC_IND_IS_E!K7+FC_IND_NFM_E!K7+FC_IND_CPC_E!K7+FC_IND_NMM_E!K7+FC_IND_PPP_E!K7+FC_IND_FBT_E!K7+FC_IND_TE_E!K7+FC_IND_MAC_E!K7+FC_IND_TL_E!K7+FC_IND_WP_E!K7+FC_IND_MQ_E!K7+FC_IND_CON_E!K7+FC_IND_NSP_E!K7</f>
        <v>0</v>
      </c>
      <c r="L7" s="10">
        <f>FC_IND_IS_E!L7+FC_IND_NFM_E!L7+FC_IND_CPC_E!L7+FC_IND_NMM_E!L7+FC_IND_PPP_E!L7+FC_IND_FBT_E!L7+FC_IND_TE_E!L7+FC_IND_MAC_E!L7+FC_IND_TL_E!L7+FC_IND_WP_E!L7+FC_IND_MQ_E!L7+FC_IND_CON_E!L7+FC_IND_NSP_E!L7</f>
        <v>0</v>
      </c>
      <c r="M7" s="10">
        <f>FC_IND_IS_E!M7+FC_IND_NFM_E!M7+FC_IND_CPC_E!M7+FC_IND_NMM_E!M7+FC_IND_PPP_E!M7+FC_IND_FBT_E!M7+FC_IND_TE_E!M7+FC_IND_MAC_E!M7+FC_IND_TL_E!M7+FC_IND_WP_E!M7+FC_IND_MQ_E!M7+FC_IND_CON_E!M7+FC_IND_NSP_E!M7</f>
        <v>0</v>
      </c>
      <c r="N7" s="10">
        <f>FC_IND_IS_E!N7+FC_IND_NFM_E!N7+FC_IND_CPC_E!N7+FC_IND_NMM_E!N7+FC_IND_PPP_E!N7+FC_IND_FBT_E!N7+FC_IND_TE_E!N7+FC_IND_MAC_E!N7+FC_IND_TL_E!N7+FC_IND_WP_E!N7+FC_IND_MQ_E!N7+FC_IND_CON_E!N7+FC_IND_NSP_E!N7</f>
        <v>0</v>
      </c>
      <c r="O7" s="10">
        <f>FC_IND_IS_E!O7+FC_IND_NFM_E!O7+FC_IND_CPC_E!O7+FC_IND_NMM_E!O7+FC_IND_PPP_E!O7+FC_IND_FBT_E!O7+FC_IND_TE_E!O7+FC_IND_MAC_E!O7+FC_IND_TL_E!O7+FC_IND_WP_E!O7+FC_IND_MQ_E!O7+FC_IND_CON_E!O7+FC_IND_NSP_E!O7</f>
        <v>0</v>
      </c>
      <c r="P7" s="10">
        <f>FC_IND_IS_E!P7+FC_IND_NFM_E!P7+FC_IND_CPC_E!P7+FC_IND_NMM_E!P7+FC_IND_PPP_E!P7+FC_IND_FBT_E!P7+FC_IND_TE_E!P7+FC_IND_MAC_E!P7+FC_IND_TL_E!P7+FC_IND_WP_E!P7+FC_IND_MQ_E!P7+FC_IND_CON_E!P7+FC_IND_NSP_E!P7</f>
        <v>0</v>
      </c>
      <c r="Q7" s="10">
        <f>FC_IND_IS_E!Q7+FC_IND_NFM_E!Q7+FC_IND_CPC_E!Q7+FC_IND_NMM_E!Q7+FC_IND_PPP_E!Q7+FC_IND_FBT_E!Q7+FC_IND_TE_E!Q7+FC_IND_MAC_E!Q7+FC_IND_TL_E!Q7+FC_IND_WP_E!Q7+FC_IND_MQ_E!Q7+FC_IND_CON_E!Q7+FC_IND_NSP_E!Q7</f>
        <v>0</v>
      </c>
      <c r="R7" s="10">
        <f>FC_IND_IS_E!R7+FC_IND_NFM_E!R7+FC_IND_CPC_E!R7+FC_IND_NMM_E!R7+FC_IND_PPP_E!R7+FC_IND_FBT_E!R7+FC_IND_TE_E!R7+FC_IND_MAC_E!R7+FC_IND_TL_E!R7+FC_IND_WP_E!R7+FC_IND_MQ_E!R7+FC_IND_CON_E!R7+FC_IND_NSP_E!R7</f>
        <v>0</v>
      </c>
      <c r="S7" s="10">
        <f>FC_IND_IS_E!S7+FC_IND_NFM_E!S7+FC_IND_CPC_E!S7+FC_IND_NMM_E!S7+FC_IND_PPP_E!S7+FC_IND_FBT_E!S7+FC_IND_TE_E!S7+FC_IND_MAC_E!S7+FC_IND_TL_E!S7+FC_IND_WP_E!S7+FC_IND_MQ_E!S7+FC_IND_CON_E!S7+FC_IND_NSP_E!S7</f>
        <v>0</v>
      </c>
      <c r="T7" s="10">
        <f>FC_IND_IS_E!T7+FC_IND_NFM_E!T7+FC_IND_CPC_E!T7+FC_IND_NMM_E!T7+FC_IND_PPP_E!T7+FC_IND_FBT_E!T7+FC_IND_TE_E!T7+FC_IND_MAC_E!T7+FC_IND_TL_E!T7+FC_IND_WP_E!T7+FC_IND_MQ_E!T7+FC_IND_CON_E!T7+FC_IND_NSP_E!T7</f>
        <v>0</v>
      </c>
      <c r="U7" s="10">
        <f>FC_IND_IS_E!U7+FC_IND_NFM_E!U7+FC_IND_CPC_E!U7+FC_IND_NMM_E!U7+FC_IND_PPP_E!U7+FC_IND_FBT_E!U7+FC_IND_TE_E!U7+FC_IND_MAC_E!U7+FC_IND_TL_E!U7+FC_IND_WP_E!U7+FC_IND_MQ_E!U7+FC_IND_CON_E!U7+FC_IND_NSP_E!U7</f>
        <v>0</v>
      </c>
      <c r="V7" s="10">
        <f>FC_IND_IS_E!V7+FC_IND_NFM_E!V7+FC_IND_CPC_E!V7+FC_IND_NMM_E!V7+FC_IND_PPP_E!V7+FC_IND_FBT_E!V7+FC_IND_TE_E!V7+FC_IND_MAC_E!V7+FC_IND_TL_E!V7+FC_IND_WP_E!V7+FC_IND_MQ_E!V7+FC_IND_CON_E!V7+FC_IND_NSP_E!V7</f>
        <v>0</v>
      </c>
      <c r="W7" s="10">
        <f>FC_IND_IS_E!W7+FC_IND_NFM_E!W7+FC_IND_CPC_E!W7+FC_IND_NMM_E!W7+FC_IND_PPP_E!W7+FC_IND_FBT_E!W7+FC_IND_TE_E!W7+FC_IND_MAC_E!W7+FC_IND_TL_E!W7+FC_IND_WP_E!W7+FC_IND_MQ_E!W7+FC_IND_CON_E!W7+FC_IND_NSP_E!W7</f>
        <v>0</v>
      </c>
      <c r="X7" s="10">
        <f>FC_IND_IS_E!X7+FC_IND_NFM_E!X7+FC_IND_CPC_E!X7+FC_IND_NMM_E!X7+FC_IND_PPP_E!X7+FC_IND_FBT_E!X7+FC_IND_TE_E!X7+FC_IND_MAC_E!X7+FC_IND_TL_E!X7+FC_IND_WP_E!X7+FC_IND_MQ_E!X7+FC_IND_CON_E!X7+FC_IND_NSP_E!X7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92.850902837489286</v>
      </c>
      <c r="D8" s="29">
        <f t="shared" si="6"/>
        <v>117.99785038693037</v>
      </c>
      <c r="E8" s="29">
        <f t="shared" si="6"/>
        <v>122.96715391229579</v>
      </c>
      <c r="F8" s="29">
        <f t="shared" si="6"/>
        <v>107.35588993981079</v>
      </c>
      <c r="G8" s="29">
        <f t="shared" si="6"/>
        <v>111.24961306964747</v>
      </c>
      <c r="H8" s="29">
        <f t="shared" si="6"/>
        <v>250.377901977644</v>
      </c>
      <c r="I8" s="29">
        <f t="shared" si="6"/>
        <v>286.52037833190025</v>
      </c>
      <c r="J8" s="29">
        <f t="shared" si="6"/>
        <v>259.12794496990546</v>
      </c>
      <c r="K8" s="29">
        <f t="shared" si="6"/>
        <v>266.61152192605329</v>
      </c>
      <c r="L8" s="29">
        <f t="shared" si="6"/>
        <v>244.20051590713672</v>
      </c>
      <c r="M8" s="29">
        <f t="shared" si="6"/>
        <v>251.12570937231294</v>
      </c>
      <c r="N8" s="29">
        <f t="shared" si="6"/>
        <v>215.9043852106621</v>
      </c>
      <c r="O8" s="29">
        <f t="shared" si="6"/>
        <v>356.15365434221837</v>
      </c>
      <c r="P8" s="29">
        <f t="shared" si="6"/>
        <v>316.73078245915735</v>
      </c>
      <c r="Q8" s="29">
        <f t="shared" si="6"/>
        <v>294.82424763542559</v>
      </c>
      <c r="R8" s="29">
        <f t="shared" si="6"/>
        <v>348.02648323301804</v>
      </c>
      <c r="S8" s="29">
        <f t="shared" si="6"/>
        <v>303.96147893379185</v>
      </c>
      <c r="T8" s="29">
        <f t="shared" si="6"/>
        <v>263.88297506448833</v>
      </c>
      <c r="U8" s="29">
        <f t="shared" si="6"/>
        <v>254.720464316423</v>
      </c>
      <c r="V8" s="29">
        <f t="shared" si="6"/>
        <v>291.72158211521923</v>
      </c>
      <c r="W8" s="29">
        <f t="shared" si="6"/>
        <v>278.14875322441964</v>
      </c>
      <c r="X8" s="29">
        <f t="shared" ref="X8" si="7">SUM(X9:X10)</f>
        <v>361.96440240756664</v>
      </c>
    </row>
    <row r="9" spans="1:24" ht="11.25" customHeight="1" x14ac:dyDescent="0.2">
      <c r="A9" s="41" t="s">
        <v>11</v>
      </c>
      <c r="B9" s="9" t="s">
        <v>12</v>
      </c>
      <c r="C9" s="10">
        <f>FC_IND_IS_E!C9+FC_IND_NFM_E!C9+FC_IND_CPC_E!C9+FC_IND_NMM_E!C9+FC_IND_PPP_E!C9+FC_IND_FBT_E!C9+FC_IND_TE_E!C9+FC_IND_MAC_E!C9+FC_IND_TL_E!C9+FC_IND_WP_E!C9+FC_IND_MQ_E!C9+FC_IND_CON_E!C9+FC_IND_NSP_E!C9</f>
        <v>0</v>
      </c>
      <c r="D9" s="10">
        <f>FC_IND_IS_E!D9+FC_IND_NFM_E!D9+FC_IND_CPC_E!D9+FC_IND_NMM_E!D9+FC_IND_PPP_E!D9+FC_IND_FBT_E!D9+FC_IND_TE_E!D9+FC_IND_MAC_E!D9+FC_IND_TL_E!D9+FC_IND_WP_E!D9+FC_IND_MQ_E!D9+FC_IND_CON_E!D9+FC_IND_NSP_E!D9</f>
        <v>0</v>
      </c>
      <c r="E9" s="10">
        <f>FC_IND_IS_E!E9+FC_IND_NFM_E!E9+FC_IND_CPC_E!E9+FC_IND_NMM_E!E9+FC_IND_PPP_E!E9+FC_IND_FBT_E!E9+FC_IND_TE_E!E9+FC_IND_MAC_E!E9+FC_IND_TL_E!E9+FC_IND_WP_E!E9+FC_IND_MQ_E!E9+FC_IND_CON_E!E9+FC_IND_NSP_E!E9</f>
        <v>0</v>
      </c>
      <c r="F9" s="10">
        <f>FC_IND_IS_E!F9+FC_IND_NFM_E!F9+FC_IND_CPC_E!F9+FC_IND_NMM_E!F9+FC_IND_PPP_E!F9+FC_IND_FBT_E!F9+FC_IND_TE_E!F9+FC_IND_MAC_E!F9+FC_IND_TL_E!F9+FC_IND_WP_E!F9+FC_IND_MQ_E!F9+FC_IND_CON_E!F9+FC_IND_NSP_E!F9</f>
        <v>0</v>
      </c>
      <c r="G9" s="10">
        <f>FC_IND_IS_E!G9+FC_IND_NFM_E!G9+FC_IND_CPC_E!G9+FC_IND_NMM_E!G9+FC_IND_PPP_E!G9+FC_IND_FBT_E!G9+FC_IND_TE_E!G9+FC_IND_MAC_E!G9+FC_IND_TL_E!G9+FC_IND_WP_E!G9+FC_IND_MQ_E!G9+FC_IND_CON_E!G9+FC_IND_NSP_E!G9</f>
        <v>0</v>
      </c>
      <c r="H9" s="10">
        <f>FC_IND_IS_E!H9+FC_IND_NFM_E!H9+FC_IND_CPC_E!H9+FC_IND_NMM_E!H9+FC_IND_PPP_E!H9+FC_IND_FBT_E!H9+FC_IND_TE_E!H9+FC_IND_MAC_E!H9+FC_IND_TL_E!H9+FC_IND_WP_E!H9+FC_IND_MQ_E!H9+FC_IND_CON_E!H9+FC_IND_NSP_E!H9</f>
        <v>126.92863284608769</v>
      </c>
      <c r="I9" s="10">
        <f>FC_IND_IS_E!I9+FC_IND_NFM_E!I9+FC_IND_CPC_E!I9+FC_IND_NMM_E!I9+FC_IND_PPP_E!I9+FC_IND_FBT_E!I9+FC_IND_TE_E!I9+FC_IND_MAC_E!I9+FC_IND_TL_E!I9+FC_IND_WP_E!I9+FC_IND_MQ_E!I9+FC_IND_CON_E!I9+FC_IND_NSP_E!I9</f>
        <v>168.65055889939811</v>
      </c>
      <c r="J9" s="10">
        <f>FC_IND_IS_E!J9+FC_IND_NFM_E!J9+FC_IND_CPC_E!J9+FC_IND_NMM_E!J9+FC_IND_PPP_E!J9+FC_IND_FBT_E!J9+FC_IND_TE_E!J9+FC_IND_MAC_E!J9+FC_IND_TL_E!J9+FC_IND_WP_E!J9+FC_IND_MQ_E!J9+FC_IND_CON_E!J9+FC_IND_NSP_E!J9</f>
        <v>151.01668099742051</v>
      </c>
      <c r="K9" s="10">
        <f>FC_IND_IS_E!K9+FC_IND_NFM_E!K9+FC_IND_CPC_E!K9+FC_IND_NMM_E!K9+FC_IND_PPP_E!K9+FC_IND_FBT_E!K9+FC_IND_TE_E!K9+FC_IND_MAC_E!K9+FC_IND_TL_E!K9+FC_IND_WP_E!K9+FC_IND_MQ_E!K9+FC_IND_CON_E!K9+FC_IND_NSP_E!K9</f>
        <v>97.424075666380034</v>
      </c>
      <c r="L9" s="10">
        <f>FC_IND_IS_E!L9+FC_IND_NFM_E!L9+FC_IND_CPC_E!L9+FC_IND_NMM_E!L9+FC_IND_PPP_E!L9+FC_IND_FBT_E!L9+FC_IND_TE_E!L9+FC_IND_MAC_E!L9+FC_IND_TL_E!L9+FC_IND_WP_E!L9+FC_IND_MQ_E!L9+FC_IND_CON_E!L9+FC_IND_NSP_E!L9</f>
        <v>57.499054170249352</v>
      </c>
      <c r="M9" s="10">
        <f>FC_IND_IS_E!M9+FC_IND_NFM_E!M9+FC_IND_CPC_E!M9+FC_IND_NMM_E!M9+FC_IND_PPP_E!M9+FC_IND_FBT_E!M9+FC_IND_TE_E!M9+FC_IND_MAC_E!M9+FC_IND_TL_E!M9+FC_IND_WP_E!M9+FC_IND_MQ_E!M9+FC_IND_CON_E!M9+FC_IND_NSP_E!M9</f>
        <v>109.21977644024075</v>
      </c>
      <c r="N9" s="10">
        <f>FC_IND_IS_E!N9+FC_IND_NFM_E!N9+FC_IND_CPC_E!N9+FC_IND_NMM_E!N9+FC_IND_PPP_E!N9+FC_IND_FBT_E!N9+FC_IND_TE_E!N9+FC_IND_MAC_E!N9+FC_IND_TL_E!N9+FC_IND_WP_E!N9+FC_IND_MQ_E!N9+FC_IND_CON_E!N9+FC_IND_NSP_E!N9</f>
        <v>103.91410146173691</v>
      </c>
      <c r="O9" s="10">
        <f>FC_IND_IS_E!O9+FC_IND_NFM_E!O9+FC_IND_CPC_E!O9+FC_IND_NMM_E!O9+FC_IND_PPP_E!O9+FC_IND_FBT_E!O9+FC_IND_TE_E!O9+FC_IND_MAC_E!O9+FC_IND_TL_E!O9+FC_IND_WP_E!O9+FC_IND_MQ_E!O9+FC_IND_CON_E!O9+FC_IND_NSP_E!O9</f>
        <v>216.1313843508168</v>
      </c>
      <c r="P9" s="10">
        <f>FC_IND_IS_E!P9+FC_IND_NFM_E!P9+FC_IND_CPC_E!P9+FC_IND_NMM_E!P9+FC_IND_PPP_E!P9+FC_IND_FBT_E!P9+FC_IND_TE_E!P9+FC_IND_MAC_E!P9+FC_IND_TL_E!P9+FC_IND_WP_E!P9+FC_IND_MQ_E!P9+FC_IND_CON_E!P9+FC_IND_NSP_E!P9</f>
        <v>216.35468615649182</v>
      </c>
      <c r="Q9" s="10">
        <f>FC_IND_IS_E!Q9+FC_IND_NFM_E!Q9+FC_IND_CPC_E!Q9+FC_IND_NMM_E!Q9+FC_IND_PPP_E!Q9+FC_IND_FBT_E!Q9+FC_IND_TE_E!Q9+FC_IND_MAC_E!Q9+FC_IND_TL_E!Q9+FC_IND_WP_E!Q9+FC_IND_MQ_E!Q9+FC_IND_CON_E!Q9+FC_IND_NSP_E!Q9</f>
        <v>202.65098882201201</v>
      </c>
      <c r="R9" s="10">
        <f>FC_IND_IS_E!R9+FC_IND_NFM_E!R9+FC_IND_CPC_E!R9+FC_IND_NMM_E!R9+FC_IND_PPP_E!R9+FC_IND_FBT_E!R9+FC_IND_TE_E!R9+FC_IND_MAC_E!R9+FC_IND_TL_E!R9+FC_IND_WP_E!R9+FC_IND_MQ_E!R9+FC_IND_CON_E!R9+FC_IND_NSP_E!R9</f>
        <v>256.06199484092861</v>
      </c>
      <c r="S9" s="10">
        <f>FC_IND_IS_E!S9+FC_IND_NFM_E!S9+FC_IND_CPC_E!S9+FC_IND_NMM_E!S9+FC_IND_PPP_E!S9+FC_IND_FBT_E!S9+FC_IND_TE_E!S9+FC_IND_MAC_E!S9+FC_IND_TL_E!S9+FC_IND_WP_E!S9+FC_IND_MQ_E!S9+FC_IND_CON_E!S9+FC_IND_NSP_E!S9</f>
        <v>269.13576956147887</v>
      </c>
      <c r="T9" s="10">
        <f>FC_IND_IS_E!T9+FC_IND_NFM_E!T9+FC_IND_CPC_E!T9+FC_IND_NMM_E!T9+FC_IND_PPP_E!T9+FC_IND_FBT_E!T9+FC_IND_TE_E!T9+FC_IND_MAC_E!T9+FC_IND_TL_E!T9+FC_IND_WP_E!T9+FC_IND_MQ_E!T9+FC_IND_CON_E!T9+FC_IND_NSP_E!T9</f>
        <v>239.46784178847801</v>
      </c>
      <c r="U9" s="10">
        <f>FC_IND_IS_E!U9+FC_IND_NFM_E!U9+FC_IND_CPC_E!U9+FC_IND_NMM_E!U9+FC_IND_PPP_E!U9+FC_IND_FBT_E!U9+FC_IND_TE_E!U9+FC_IND_MAC_E!U9+FC_IND_TL_E!U9+FC_IND_WP_E!U9+FC_IND_MQ_E!U9+FC_IND_CON_E!U9+FC_IND_NSP_E!U9</f>
        <v>225.3167669819432</v>
      </c>
      <c r="V9" s="10">
        <f>FC_IND_IS_E!V9+FC_IND_NFM_E!V9+FC_IND_CPC_E!V9+FC_IND_NMM_E!V9+FC_IND_PPP_E!V9+FC_IND_FBT_E!V9+FC_IND_TE_E!V9+FC_IND_MAC_E!V9+FC_IND_TL_E!V9+FC_IND_WP_E!V9+FC_IND_MQ_E!V9+FC_IND_CON_E!V9+FC_IND_NSP_E!V9</f>
        <v>256.66844368013756</v>
      </c>
      <c r="W9" s="10">
        <f>FC_IND_IS_E!W9+FC_IND_NFM_E!W9+FC_IND_CPC_E!W9+FC_IND_NMM_E!W9+FC_IND_PPP_E!W9+FC_IND_FBT_E!W9+FC_IND_TE_E!W9+FC_IND_MAC_E!W9+FC_IND_TL_E!W9+FC_IND_WP_E!W9+FC_IND_MQ_E!W9+FC_IND_CON_E!W9+FC_IND_NSP_E!W9</f>
        <v>236.63061049011179</v>
      </c>
      <c r="X9" s="10">
        <f>FC_IND_IS_E!X9+FC_IND_NFM_E!X9+FC_IND_CPC_E!X9+FC_IND_NMM_E!X9+FC_IND_PPP_E!X9+FC_IND_FBT_E!X9+FC_IND_TE_E!X9+FC_IND_MAC_E!X9+FC_IND_TL_E!X9+FC_IND_WP_E!X9+FC_IND_MQ_E!X9+FC_IND_CON_E!X9+FC_IND_NSP_E!X9</f>
        <v>304.52252794496991</v>
      </c>
    </row>
    <row r="10" spans="1:24" ht="11.25" customHeight="1" x14ac:dyDescent="0.2">
      <c r="A10" s="41" t="s">
        <v>13</v>
      </c>
      <c r="B10" s="9" t="s">
        <v>14</v>
      </c>
      <c r="C10" s="10">
        <f>FC_IND_IS_E!C10+FC_IND_NFM_E!C10+FC_IND_CPC_E!C10+FC_IND_NMM_E!C10+FC_IND_PPP_E!C10+FC_IND_FBT_E!C10+FC_IND_TE_E!C10+FC_IND_MAC_E!C10+FC_IND_TL_E!C10+FC_IND_WP_E!C10+FC_IND_MQ_E!C10+FC_IND_CON_E!C10+FC_IND_NSP_E!C10</f>
        <v>92.850902837489286</v>
      </c>
      <c r="D10" s="10">
        <f>FC_IND_IS_E!D10+FC_IND_NFM_E!D10+FC_IND_CPC_E!D10+FC_IND_NMM_E!D10+FC_IND_PPP_E!D10+FC_IND_FBT_E!D10+FC_IND_TE_E!D10+FC_IND_MAC_E!D10+FC_IND_TL_E!D10+FC_IND_WP_E!D10+FC_IND_MQ_E!D10+FC_IND_CON_E!D10+FC_IND_NSP_E!D10</f>
        <v>117.99785038693037</v>
      </c>
      <c r="E10" s="10">
        <f>FC_IND_IS_E!E10+FC_IND_NFM_E!E10+FC_IND_CPC_E!E10+FC_IND_NMM_E!E10+FC_IND_PPP_E!E10+FC_IND_FBT_E!E10+FC_IND_TE_E!E10+FC_IND_MAC_E!E10+FC_IND_TL_E!E10+FC_IND_WP_E!E10+FC_IND_MQ_E!E10+FC_IND_CON_E!E10+FC_IND_NSP_E!E10</f>
        <v>122.96715391229579</v>
      </c>
      <c r="F10" s="10">
        <f>FC_IND_IS_E!F10+FC_IND_NFM_E!F10+FC_IND_CPC_E!F10+FC_IND_NMM_E!F10+FC_IND_PPP_E!F10+FC_IND_FBT_E!F10+FC_IND_TE_E!F10+FC_IND_MAC_E!F10+FC_IND_TL_E!F10+FC_IND_WP_E!F10+FC_IND_MQ_E!F10+FC_IND_CON_E!F10+FC_IND_NSP_E!F10</f>
        <v>107.35588993981079</v>
      </c>
      <c r="G10" s="10">
        <f>FC_IND_IS_E!G10+FC_IND_NFM_E!G10+FC_IND_CPC_E!G10+FC_IND_NMM_E!G10+FC_IND_PPP_E!G10+FC_IND_FBT_E!G10+FC_IND_TE_E!G10+FC_IND_MAC_E!G10+FC_IND_TL_E!G10+FC_IND_WP_E!G10+FC_IND_MQ_E!G10+FC_IND_CON_E!G10+FC_IND_NSP_E!G10</f>
        <v>111.24961306964747</v>
      </c>
      <c r="H10" s="10">
        <f>FC_IND_IS_E!H10+FC_IND_NFM_E!H10+FC_IND_CPC_E!H10+FC_IND_NMM_E!H10+FC_IND_PPP_E!H10+FC_IND_FBT_E!H10+FC_IND_TE_E!H10+FC_IND_MAC_E!H10+FC_IND_TL_E!H10+FC_IND_WP_E!H10+FC_IND_MQ_E!H10+FC_IND_CON_E!H10+FC_IND_NSP_E!H10</f>
        <v>123.44926913155631</v>
      </c>
      <c r="I10" s="10">
        <f>FC_IND_IS_E!I10+FC_IND_NFM_E!I10+FC_IND_CPC_E!I10+FC_IND_NMM_E!I10+FC_IND_PPP_E!I10+FC_IND_FBT_E!I10+FC_IND_TE_E!I10+FC_IND_MAC_E!I10+FC_IND_TL_E!I10+FC_IND_WP_E!I10+FC_IND_MQ_E!I10+FC_IND_CON_E!I10+FC_IND_NSP_E!I10</f>
        <v>117.86981943250214</v>
      </c>
      <c r="J10" s="10">
        <f>FC_IND_IS_E!J10+FC_IND_NFM_E!J10+FC_IND_CPC_E!J10+FC_IND_NMM_E!J10+FC_IND_PPP_E!J10+FC_IND_FBT_E!J10+FC_IND_TE_E!J10+FC_IND_MAC_E!J10+FC_IND_TL_E!J10+FC_IND_WP_E!J10+FC_IND_MQ_E!J10+FC_IND_CON_E!J10+FC_IND_NSP_E!J10</f>
        <v>108.11126397248495</v>
      </c>
      <c r="K10" s="10">
        <f>FC_IND_IS_E!K10+FC_IND_NFM_E!K10+FC_IND_CPC_E!K10+FC_IND_NMM_E!K10+FC_IND_PPP_E!K10+FC_IND_FBT_E!K10+FC_IND_TE_E!K10+FC_IND_MAC_E!K10+FC_IND_TL_E!K10+FC_IND_WP_E!K10+FC_IND_MQ_E!K10+FC_IND_CON_E!K10+FC_IND_NSP_E!K10</f>
        <v>169.18744625967324</v>
      </c>
      <c r="L10" s="10">
        <f>FC_IND_IS_E!L10+FC_IND_NFM_E!L10+FC_IND_CPC_E!L10+FC_IND_NMM_E!L10+FC_IND_PPP_E!L10+FC_IND_FBT_E!L10+FC_IND_TE_E!L10+FC_IND_MAC_E!L10+FC_IND_TL_E!L10+FC_IND_WP_E!L10+FC_IND_MQ_E!L10+FC_IND_CON_E!L10+FC_IND_NSP_E!L10</f>
        <v>186.70146173688738</v>
      </c>
      <c r="M10" s="10">
        <f>FC_IND_IS_E!M10+FC_IND_NFM_E!M10+FC_IND_CPC_E!M10+FC_IND_NMM_E!M10+FC_IND_PPP_E!M10+FC_IND_FBT_E!M10+FC_IND_TE_E!M10+FC_IND_MAC_E!M10+FC_IND_TL_E!M10+FC_IND_WP_E!M10+FC_IND_MQ_E!M10+FC_IND_CON_E!M10+FC_IND_NSP_E!M10</f>
        <v>141.9059329320722</v>
      </c>
      <c r="N10" s="10">
        <f>FC_IND_IS_E!N10+FC_IND_NFM_E!N10+FC_IND_CPC_E!N10+FC_IND_NMM_E!N10+FC_IND_PPP_E!N10+FC_IND_FBT_E!N10+FC_IND_TE_E!N10+FC_IND_MAC_E!N10+FC_IND_TL_E!N10+FC_IND_WP_E!N10+FC_IND_MQ_E!N10+FC_IND_CON_E!N10+FC_IND_NSP_E!N10</f>
        <v>111.99028374892519</v>
      </c>
      <c r="O10" s="10">
        <f>FC_IND_IS_E!O10+FC_IND_NFM_E!O10+FC_IND_CPC_E!O10+FC_IND_NMM_E!O10+FC_IND_PPP_E!O10+FC_IND_FBT_E!O10+FC_IND_TE_E!O10+FC_IND_MAC_E!O10+FC_IND_TL_E!O10+FC_IND_WP_E!O10+FC_IND_MQ_E!O10+FC_IND_CON_E!O10+FC_IND_NSP_E!O10</f>
        <v>140.02226999140154</v>
      </c>
      <c r="P10" s="10">
        <f>FC_IND_IS_E!P10+FC_IND_NFM_E!P10+FC_IND_CPC_E!P10+FC_IND_NMM_E!P10+FC_IND_PPP_E!P10+FC_IND_FBT_E!P10+FC_IND_TE_E!P10+FC_IND_MAC_E!P10+FC_IND_TL_E!P10+FC_IND_WP_E!P10+FC_IND_MQ_E!P10+FC_IND_CON_E!P10+FC_IND_NSP_E!P10</f>
        <v>100.3760963026655</v>
      </c>
      <c r="Q10" s="10">
        <f>FC_IND_IS_E!Q10+FC_IND_NFM_E!Q10+FC_IND_CPC_E!Q10+FC_IND_NMM_E!Q10+FC_IND_PPP_E!Q10+FC_IND_FBT_E!Q10+FC_IND_TE_E!Q10+FC_IND_MAC_E!Q10+FC_IND_TL_E!Q10+FC_IND_WP_E!Q10+FC_IND_MQ_E!Q10+FC_IND_CON_E!Q10+FC_IND_NSP_E!Q10</f>
        <v>92.173258813413582</v>
      </c>
      <c r="R10" s="10">
        <f>FC_IND_IS_E!R10+FC_IND_NFM_E!R10+FC_IND_CPC_E!R10+FC_IND_NMM_E!R10+FC_IND_PPP_E!R10+FC_IND_FBT_E!R10+FC_IND_TE_E!R10+FC_IND_MAC_E!R10+FC_IND_TL_E!R10+FC_IND_WP_E!R10+FC_IND_MQ_E!R10+FC_IND_CON_E!R10+FC_IND_NSP_E!R10</f>
        <v>91.964488392089422</v>
      </c>
      <c r="S10" s="10">
        <f>FC_IND_IS_E!S10+FC_IND_NFM_E!S10+FC_IND_CPC_E!S10+FC_IND_NMM_E!S10+FC_IND_PPP_E!S10+FC_IND_FBT_E!S10+FC_IND_TE_E!S10+FC_IND_MAC_E!S10+FC_IND_TL_E!S10+FC_IND_WP_E!S10+FC_IND_MQ_E!S10+FC_IND_CON_E!S10+FC_IND_NSP_E!S10</f>
        <v>34.825709372313</v>
      </c>
      <c r="T10" s="10">
        <f>FC_IND_IS_E!T10+FC_IND_NFM_E!T10+FC_IND_CPC_E!T10+FC_IND_NMM_E!T10+FC_IND_PPP_E!T10+FC_IND_FBT_E!T10+FC_IND_TE_E!T10+FC_IND_MAC_E!T10+FC_IND_TL_E!T10+FC_IND_WP_E!T10+FC_IND_MQ_E!T10+FC_IND_CON_E!T10+FC_IND_NSP_E!T10</f>
        <v>24.415133276010312</v>
      </c>
      <c r="U10" s="10">
        <f>FC_IND_IS_E!U10+FC_IND_NFM_E!U10+FC_IND_CPC_E!U10+FC_IND_NMM_E!U10+FC_IND_PPP_E!U10+FC_IND_FBT_E!U10+FC_IND_TE_E!U10+FC_IND_MAC_E!U10+FC_IND_TL_E!U10+FC_IND_WP_E!U10+FC_IND_MQ_E!U10+FC_IND_CON_E!U10+FC_IND_NSP_E!U10</f>
        <v>29.403697334479794</v>
      </c>
      <c r="V10" s="10">
        <f>FC_IND_IS_E!V10+FC_IND_NFM_E!V10+FC_IND_CPC_E!V10+FC_IND_NMM_E!V10+FC_IND_PPP_E!V10+FC_IND_FBT_E!V10+FC_IND_TE_E!V10+FC_IND_MAC_E!V10+FC_IND_TL_E!V10+FC_IND_WP_E!V10+FC_IND_MQ_E!V10+FC_IND_CON_E!V10+FC_IND_NSP_E!V10</f>
        <v>35.053138435081685</v>
      </c>
      <c r="W10" s="10">
        <f>FC_IND_IS_E!W10+FC_IND_NFM_E!W10+FC_IND_CPC_E!W10+FC_IND_NMM_E!W10+FC_IND_PPP_E!W10+FC_IND_FBT_E!W10+FC_IND_TE_E!W10+FC_IND_MAC_E!W10+FC_IND_TL_E!W10+FC_IND_WP_E!W10+FC_IND_MQ_E!W10+FC_IND_CON_E!W10+FC_IND_NSP_E!W10</f>
        <v>41.518142734307823</v>
      </c>
      <c r="X10" s="10">
        <f>FC_IND_IS_E!X10+FC_IND_NFM_E!X10+FC_IND_CPC_E!X10+FC_IND_NMM_E!X10+FC_IND_PPP_E!X10+FC_IND_FBT_E!X10+FC_IND_TE_E!X10+FC_IND_MAC_E!X10+FC_IND_TL_E!X10+FC_IND_WP_E!X10+FC_IND_MQ_E!X10+FC_IND_CON_E!X10+FC_IND_NSP_E!X10</f>
        <v>57.441874462596736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195.99810834049867</v>
      </c>
      <c r="D11" s="29">
        <f t="shared" si="8"/>
        <v>68.022355975924327</v>
      </c>
      <c r="E11" s="29">
        <f t="shared" si="8"/>
        <v>79.407566638005164</v>
      </c>
      <c r="F11" s="29">
        <f t="shared" si="8"/>
        <v>166.90670679277727</v>
      </c>
      <c r="G11" s="29">
        <f t="shared" si="8"/>
        <v>124.07781599312122</v>
      </c>
      <c r="H11" s="29">
        <f t="shared" si="8"/>
        <v>82.508598452278591</v>
      </c>
      <c r="I11" s="29">
        <f t="shared" si="8"/>
        <v>192.73000859845229</v>
      </c>
      <c r="J11" s="29">
        <f t="shared" si="8"/>
        <v>148.64144453998276</v>
      </c>
      <c r="K11" s="29">
        <f t="shared" si="8"/>
        <v>214.14445399828037</v>
      </c>
      <c r="L11" s="29">
        <f t="shared" si="8"/>
        <v>151.09200343938093</v>
      </c>
      <c r="M11" s="29">
        <f t="shared" si="8"/>
        <v>202.80739466895955</v>
      </c>
      <c r="N11" s="29">
        <f t="shared" si="8"/>
        <v>394.90756663800511</v>
      </c>
      <c r="O11" s="29">
        <f t="shared" si="8"/>
        <v>251.93465176268265</v>
      </c>
      <c r="P11" s="29">
        <f t="shared" si="8"/>
        <v>231.1500429922614</v>
      </c>
      <c r="Q11" s="29">
        <f t="shared" si="8"/>
        <v>207.84608770421323</v>
      </c>
      <c r="R11" s="29">
        <f t="shared" si="8"/>
        <v>272.04815133276009</v>
      </c>
      <c r="S11" s="29">
        <f t="shared" si="8"/>
        <v>284.56749785038693</v>
      </c>
      <c r="T11" s="29">
        <f t="shared" si="8"/>
        <v>222.04763542562333</v>
      </c>
      <c r="U11" s="29">
        <f t="shared" si="8"/>
        <v>218.2565778159931</v>
      </c>
      <c r="V11" s="29">
        <f t="shared" si="8"/>
        <v>226.74686156491831</v>
      </c>
      <c r="W11" s="29">
        <f t="shared" si="8"/>
        <v>206.17635425623385</v>
      </c>
      <c r="X11" s="29">
        <f t="shared" ref="X11" si="9">SUM(X12:X16)</f>
        <v>253.13559759243336</v>
      </c>
    </row>
    <row r="12" spans="1:24" ht="11.25" customHeight="1" x14ac:dyDescent="0.2">
      <c r="A12" s="41" t="s">
        <v>15</v>
      </c>
      <c r="B12" s="9" t="s">
        <v>16</v>
      </c>
      <c r="C12" s="10">
        <f>FC_IND_IS_E!C12+FC_IND_NFM_E!C12+FC_IND_CPC_E!C12+FC_IND_NMM_E!C12+FC_IND_PPP_E!C12+FC_IND_FBT_E!C12+FC_IND_TE_E!C12+FC_IND_MAC_E!C12+FC_IND_TL_E!C12+FC_IND_WP_E!C12+FC_IND_MQ_E!C12+FC_IND_CON_E!C12+FC_IND_NSP_E!C12</f>
        <v>0</v>
      </c>
      <c r="D12" s="10">
        <f>FC_IND_IS_E!D12+FC_IND_NFM_E!D12+FC_IND_CPC_E!D12+FC_IND_NMM_E!D12+FC_IND_PPP_E!D12+FC_IND_FBT_E!D12+FC_IND_TE_E!D12+FC_IND_MAC_E!D12+FC_IND_TL_E!D12+FC_IND_WP_E!D12+FC_IND_MQ_E!D12+FC_IND_CON_E!D12+FC_IND_NSP_E!D12</f>
        <v>0</v>
      </c>
      <c r="E12" s="10">
        <f>FC_IND_IS_E!E12+FC_IND_NFM_E!E12+FC_IND_CPC_E!E12+FC_IND_NMM_E!E12+FC_IND_PPP_E!E12+FC_IND_FBT_E!E12+FC_IND_TE_E!E12+FC_IND_MAC_E!E12+FC_IND_TL_E!E12+FC_IND_WP_E!E12+FC_IND_MQ_E!E12+FC_IND_CON_E!E12+FC_IND_NSP_E!E12</f>
        <v>0</v>
      </c>
      <c r="F12" s="10">
        <f>FC_IND_IS_E!F12+FC_IND_NFM_E!F12+FC_IND_CPC_E!F12+FC_IND_NMM_E!F12+FC_IND_PPP_E!F12+FC_IND_FBT_E!F12+FC_IND_TE_E!F12+FC_IND_MAC_E!F12+FC_IND_TL_E!F12+FC_IND_WP_E!F12+FC_IND_MQ_E!F12+FC_IND_CON_E!F12+FC_IND_NSP_E!F12</f>
        <v>0</v>
      </c>
      <c r="G12" s="10">
        <f>FC_IND_IS_E!G12+FC_IND_NFM_E!G12+FC_IND_CPC_E!G12+FC_IND_NMM_E!G12+FC_IND_PPP_E!G12+FC_IND_FBT_E!G12+FC_IND_TE_E!G12+FC_IND_MAC_E!G12+FC_IND_TL_E!G12+FC_IND_WP_E!G12+FC_IND_MQ_E!G12+FC_IND_CON_E!G12+FC_IND_NSP_E!G12</f>
        <v>0</v>
      </c>
      <c r="H12" s="10">
        <f>FC_IND_IS_E!H12+FC_IND_NFM_E!H12+FC_IND_CPC_E!H12+FC_IND_NMM_E!H12+FC_IND_PPP_E!H12+FC_IND_FBT_E!H12+FC_IND_TE_E!H12+FC_IND_MAC_E!H12+FC_IND_TL_E!H12+FC_IND_WP_E!H12+FC_IND_MQ_E!H12+FC_IND_CON_E!H12+FC_IND_NSP_E!H12</f>
        <v>0</v>
      </c>
      <c r="I12" s="10">
        <f>FC_IND_IS_E!I12+FC_IND_NFM_E!I12+FC_IND_CPC_E!I12+FC_IND_NMM_E!I12+FC_IND_PPP_E!I12+FC_IND_FBT_E!I12+FC_IND_TE_E!I12+FC_IND_MAC_E!I12+FC_IND_TL_E!I12+FC_IND_WP_E!I12+FC_IND_MQ_E!I12+FC_IND_CON_E!I12+FC_IND_NSP_E!I12</f>
        <v>0</v>
      </c>
      <c r="J12" s="10">
        <f>FC_IND_IS_E!J12+FC_IND_NFM_E!J12+FC_IND_CPC_E!J12+FC_IND_NMM_E!J12+FC_IND_PPP_E!J12+FC_IND_FBT_E!J12+FC_IND_TE_E!J12+FC_IND_MAC_E!J12+FC_IND_TL_E!J12+FC_IND_WP_E!J12+FC_IND_MQ_E!J12+FC_IND_CON_E!J12+FC_IND_NSP_E!J12</f>
        <v>0</v>
      </c>
      <c r="K12" s="10">
        <f>FC_IND_IS_E!K12+FC_IND_NFM_E!K12+FC_IND_CPC_E!K12+FC_IND_NMM_E!K12+FC_IND_PPP_E!K12+FC_IND_FBT_E!K12+FC_IND_TE_E!K12+FC_IND_MAC_E!K12+FC_IND_TL_E!K12+FC_IND_WP_E!K12+FC_IND_MQ_E!K12+FC_IND_CON_E!K12+FC_IND_NSP_E!K12</f>
        <v>0</v>
      </c>
      <c r="L12" s="10">
        <f>FC_IND_IS_E!L12+FC_IND_NFM_E!L12+FC_IND_CPC_E!L12+FC_IND_NMM_E!L12+FC_IND_PPP_E!L12+FC_IND_FBT_E!L12+FC_IND_TE_E!L12+FC_IND_MAC_E!L12+FC_IND_TL_E!L12+FC_IND_WP_E!L12+FC_IND_MQ_E!L12+FC_IND_CON_E!L12+FC_IND_NSP_E!L12</f>
        <v>0</v>
      </c>
      <c r="M12" s="10">
        <f>FC_IND_IS_E!M12+FC_IND_NFM_E!M12+FC_IND_CPC_E!M12+FC_IND_NMM_E!M12+FC_IND_PPP_E!M12+FC_IND_FBT_E!M12+FC_IND_TE_E!M12+FC_IND_MAC_E!M12+FC_IND_TL_E!M12+FC_IND_WP_E!M12+FC_IND_MQ_E!M12+FC_IND_CON_E!M12+FC_IND_NSP_E!M12</f>
        <v>0</v>
      </c>
      <c r="N12" s="10">
        <f>FC_IND_IS_E!N12+FC_IND_NFM_E!N12+FC_IND_CPC_E!N12+FC_IND_NMM_E!N12+FC_IND_PPP_E!N12+FC_IND_FBT_E!N12+FC_IND_TE_E!N12+FC_IND_MAC_E!N12+FC_IND_TL_E!N12+FC_IND_WP_E!N12+FC_IND_MQ_E!N12+FC_IND_CON_E!N12+FC_IND_NSP_E!N12</f>
        <v>0</v>
      </c>
      <c r="O12" s="10">
        <f>FC_IND_IS_E!O12+FC_IND_NFM_E!O12+FC_IND_CPC_E!O12+FC_IND_NMM_E!O12+FC_IND_PPP_E!O12+FC_IND_FBT_E!O12+FC_IND_TE_E!O12+FC_IND_MAC_E!O12+FC_IND_TL_E!O12+FC_IND_WP_E!O12+FC_IND_MQ_E!O12+FC_IND_CON_E!O12+FC_IND_NSP_E!O12</f>
        <v>0</v>
      </c>
      <c r="P12" s="10">
        <f>FC_IND_IS_E!P12+FC_IND_NFM_E!P12+FC_IND_CPC_E!P12+FC_IND_NMM_E!P12+FC_IND_PPP_E!P12+FC_IND_FBT_E!P12+FC_IND_TE_E!P12+FC_IND_MAC_E!P12+FC_IND_TL_E!P12+FC_IND_WP_E!P12+FC_IND_MQ_E!P12+FC_IND_CON_E!P12+FC_IND_NSP_E!P12</f>
        <v>0</v>
      </c>
      <c r="Q12" s="10">
        <f>FC_IND_IS_E!Q12+FC_IND_NFM_E!Q12+FC_IND_CPC_E!Q12+FC_IND_NMM_E!Q12+FC_IND_PPP_E!Q12+FC_IND_FBT_E!Q12+FC_IND_TE_E!Q12+FC_IND_MAC_E!Q12+FC_IND_TL_E!Q12+FC_IND_WP_E!Q12+FC_IND_MQ_E!Q12+FC_IND_CON_E!Q12+FC_IND_NSP_E!Q12</f>
        <v>0</v>
      </c>
      <c r="R12" s="10">
        <f>FC_IND_IS_E!R12+FC_IND_NFM_E!R12+FC_IND_CPC_E!R12+FC_IND_NMM_E!R12+FC_IND_PPP_E!R12+FC_IND_FBT_E!R12+FC_IND_TE_E!R12+FC_IND_MAC_E!R12+FC_IND_TL_E!R12+FC_IND_WP_E!R12+FC_IND_MQ_E!R12+FC_IND_CON_E!R12+FC_IND_NSP_E!R12</f>
        <v>0</v>
      </c>
      <c r="S12" s="10">
        <f>FC_IND_IS_E!S12+FC_IND_NFM_E!S12+FC_IND_CPC_E!S12+FC_IND_NMM_E!S12+FC_IND_PPP_E!S12+FC_IND_FBT_E!S12+FC_IND_TE_E!S12+FC_IND_MAC_E!S12+FC_IND_TL_E!S12+FC_IND_WP_E!S12+FC_IND_MQ_E!S12+FC_IND_CON_E!S12+FC_IND_NSP_E!S12</f>
        <v>0</v>
      </c>
      <c r="T12" s="10">
        <f>FC_IND_IS_E!T12+FC_IND_NFM_E!T12+FC_IND_CPC_E!T12+FC_IND_NMM_E!T12+FC_IND_PPP_E!T12+FC_IND_FBT_E!T12+FC_IND_TE_E!T12+FC_IND_MAC_E!T12+FC_IND_TL_E!T12+FC_IND_WP_E!T12+FC_IND_MQ_E!T12+FC_IND_CON_E!T12+FC_IND_NSP_E!T12</f>
        <v>0</v>
      </c>
      <c r="U12" s="10">
        <f>FC_IND_IS_E!U12+FC_IND_NFM_E!U12+FC_IND_CPC_E!U12+FC_IND_NMM_E!U12+FC_IND_PPP_E!U12+FC_IND_FBT_E!U12+FC_IND_TE_E!U12+FC_IND_MAC_E!U12+FC_IND_TL_E!U12+FC_IND_WP_E!U12+FC_IND_MQ_E!U12+FC_IND_CON_E!U12+FC_IND_NSP_E!U12</f>
        <v>0</v>
      </c>
      <c r="V12" s="10">
        <f>FC_IND_IS_E!V12+FC_IND_NFM_E!V12+FC_IND_CPC_E!V12+FC_IND_NMM_E!V12+FC_IND_PPP_E!V12+FC_IND_FBT_E!V12+FC_IND_TE_E!V12+FC_IND_MAC_E!V12+FC_IND_TL_E!V12+FC_IND_WP_E!V12+FC_IND_MQ_E!V12+FC_IND_CON_E!V12+FC_IND_NSP_E!V12</f>
        <v>0</v>
      </c>
      <c r="W12" s="10">
        <f>FC_IND_IS_E!W12+FC_IND_NFM_E!W12+FC_IND_CPC_E!W12+FC_IND_NMM_E!W12+FC_IND_PPP_E!W12+FC_IND_FBT_E!W12+FC_IND_TE_E!W12+FC_IND_MAC_E!W12+FC_IND_TL_E!W12+FC_IND_WP_E!W12+FC_IND_MQ_E!W12+FC_IND_CON_E!W12+FC_IND_NSP_E!W12</f>
        <v>0</v>
      </c>
      <c r="X12" s="10">
        <f>FC_IND_IS_E!X12+FC_IND_NFM_E!X12+FC_IND_CPC_E!X12+FC_IND_NMM_E!X12+FC_IND_PPP_E!X12+FC_IND_FBT_E!X12+FC_IND_TE_E!X12+FC_IND_MAC_E!X12+FC_IND_TL_E!X12+FC_IND_WP_E!X12+FC_IND_MQ_E!X12+FC_IND_CON_E!X12+FC_IND_NSP_E!X12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FC_IND_IS_E!C13+FC_IND_NFM_E!C13+FC_IND_CPC_E!C13+FC_IND_NMM_E!C13+FC_IND_PPP_E!C13+FC_IND_FBT_E!C13+FC_IND_TE_E!C13+FC_IND_MAC_E!C13+FC_IND_TL_E!C13+FC_IND_WP_E!C13+FC_IND_MQ_E!C13+FC_IND_CON_E!C13+FC_IND_NSP_E!C13</f>
        <v>195.99810834049867</v>
      </c>
      <c r="D13" s="10">
        <f>FC_IND_IS_E!D13+FC_IND_NFM_E!D13+FC_IND_CPC_E!D13+FC_IND_NMM_E!D13+FC_IND_PPP_E!D13+FC_IND_FBT_E!D13+FC_IND_TE_E!D13+FC_IND_MAC_E!D13+FC_IND_TL_E!D13+FC_IND_WP_E!D13+FC_IND_MQ_E!D13+FC_IND_CON_E!D13+FC_IND_NSP_E!D13</f>
        <v>68.022355975924327</v>
      </c>
      <c r="E13" s="10">
        <f>FC_IND_IS_E!E13+FC_IND_NFM_E!E13+FC_IND_CPC_E!E13+FC_IND_NMM_E!E13+FC_IND_PPP_E!E13+FC_IND_FBT_E!E13+FC_IND_TE_E!E13+FC_IND_MAC_E!E13+FC_IND_TL_E!E13+FC_IND_WP_E!E13+FC_IND_MQ_E!E13+FC_IND_CON_E!E13+FC_IND_NSP_E!E13</f>
        <v>79.407566638005164</v>
      </c>
      <c r="F13" s="10">
        <f>FC_IND_IS_E!F13+FC_IND_NFM_E!F13+FC_IND_CPC_E!F13+FC_IND_NMM_E!F13+FC_IND_PPP_E!F13+FC_IND_FBT_E!F13+FC_IND_TE_E!F13+FC_IND_MAC_E!F13+FC_IND_TL_E!F13+FC_IND_WP_E!F13+FC_IND_MQ_E!F13+FC_IND_CON_E!F13+FC_IND_NSP_E!F13</f>
        <v>166.90670679277727</v>
      </c>
      <c r="G13" s="10">
        <f>FC_IND_IS_E!G13+FC_IND_NFM_E!G13+FC_IND_CPC_E!G13+FC_IND_NMM_E!G13+FC_IND_PPP_E!G13+FC_IND_FBT_E!G13+FC_IND_TE_E!G13+FC_IND_MAC_E!G13+FC_IND_TL_E!G13+FC_IND_WP_E!G13+FC_IND_MQ_E!G13+FC_IND_CON_E!G13+FC_IND_NSP_E!G13</f>
        <v>124.07781599312122</v>
      </c>
      <c r="H13" s="10">
        <f>FC_IND_IS_E!H13+FC_IND_NFM_E!H13+FC_IND_CPC_E!H13+FC_IND_NMM_E!H13+FC_IND_PPP_E!H13+FC_IND_FBT_E!H13+FC_IND_TE_E!H13+FC_IND_MAC_E!H13+FC_IND_TL_E!H13+FC_IND_WP_E!H13+FC_IND_MQ_E!H13+FC_IND_CON_E!H13+FC_IND_NSP_E!H13</f>
        <v>82.508598452278591</v>
      </c>
      <c r="I13" s="10">
        <f>FC_IND_IS_E!I13+FC_IND_NFM_E!I13+FC_IND_CPC_E!I13+FC_IND_NMM_E!I13+FC_IND_PPP_E!I13+FC_IND_FBT_E!I13+FC_IND_TE_E!I13+FC_IND_MAC_E!I13+FC_IND_TL_E!I13+FC_IND_WP_E!I13+FC_IND_MQ_E!I13+FC_IND_CON_E!I13+FC_IND_NSP_E!I13</f>
        <v>192.73000859845229</v>
      </c>
      <c r="J13" s="10">
        <f>FC_IND_IS_E!J13+FC_IND_NFM_E!J13+FC_IND_CPC_E!J13+FC_IND_NMM_E!J13+FC_IND_PPP_E!J13+FC_IND_FBT_E!J13+FC_IND_TE_E!J13+FC_IND_MAC_E!J13+FC_IND_TL_E!J13+FC_IND_WP_E!J13+FC_IND_MQ_E!J13+FC_IND_CON_E!J13+FC_IND_NSP_E!J13</f>
        <v>148.64144453998276</v>
      </c>
      <c r="K13" s="10">
        <f>FC_IND_IS_E!K13+FC_IND_NFM_E!K13+FC_IND_CPC_E!K13+FC_IND_NMM_E!K13+FC_IND_PPP_E!K13+FC_IND_FBT_E!K13+FC_IND_TE_E!K13+FC_IND_MAC_E!K13+FC_IND_TL_E!K13+FC_IND_WP_E!K13+FC_IND_MQ_E!K13+FC_IND_CON_E!K13+FC_IND_NSP_E!K13</f>
        <v>214.14445399828037</v>
      </c>
      <c r="L13" s="10">
        <f>FC_IND_IS_E!L13+FC_IND_NFM_E!L13+FC_IND_CPC_E!L13+FC_IND_NMM_E!L13+FC_IND_PPP_E!L13+FC_IND_FBT_E!L13+FC_IND_TE_E!L13+FC_IND_MAC_E!L13+FC_IND_TL_E!L13+FC_IND_WP_E!L13+FC_IND_MQ_E!L13+FC_IND_CON_E!L13+FC_IND_NSP_E!L13</f>
        <v>151.09200343938093</v>
      </c>
      <c r="M13" s="10">
        <f>FC_IND_IS_E!M13+FC_IND_NFM_E!M13+FC_IND_CPC_E!M13+FC_IND_NMM_E!M13+FC_IND_PPP_E!M13+FC_IND_FBT_E!M13+FC_IND_TE_E!M13+FC_IND_MAC_E!M13+FC_IND_TL_E!M13+FC_IND_WP_E!M13+FC_IND_MQ_E!M13+FC_IND_CON_E!M13+FC_IND_NSP_E!M13</f>
        <v>202.80739466895955</v>
      </c>
      <c r="N13" s="10">
        <f>FC_IND_IS_E!N13+FC_IND_NFM_E!N13+FC_IND_CPC_E!N13+FC_IND_NMM_E!N13+FC_IND_PPP_E!N13+FC_IND_FBT_E!N13+FC_IND_TE_E!N13+FC_IND_MAC_E!N13+FC_IND_TL_E!N13+FC_IND_WP_E!N13+FC_IND_MQ_E!N13+FC_IND_CON_E!N13+FC_IND_NSP_E!N13</f>
        <v>394.90756663800511</v>
      </c>
      <c r="O13" s="10">
        <f>FC_IND_IS_E!O13+FC_IND_NFM_E!O13+FC_IND_CPC_E!O13+FC_IND_NMM_E!O13+FC_IND_PPP_E!O13+FC_IND_FBT_E!O13+FC_IND_TE_E!O13+FC_IND_MAC_E!O13+FC_IND_TL_E!O13+FC_IND_WP_E!O13+FC_IND_MQ_E!O13+FC_IND_CON_E!O13+FC_IND_NSP_E!O13</f>
        <v>251.93465176268265</v>
      </c>
      <c r="P13" s="10">
        <f>FC_IND_IS_E!P13+FC_IND_NFM_E!P13+FC_IND_CPC_E!P13+FC_IND_NMM_E!P13+FC_IND_PPP_E!P13+FC_IND_FBT_E!P13+FC_IND_TE_E!P13+FC_IND_MAC_E!P13+FC_IND_TL_E!P13+FC_IND_WP_E!P13+FC_IND_MQ_E!P13+FC_IND_CON_E!P13+FC_IND_NSP_E!P13</f>
        <v>231.1500429922614</v>
      </c>
      <c r="Q13" s="10">
        <f>FC_IND_IS_E!Q13+FC_IND_NFM_E!Q13+FC_IND_CPC_E!Q13+FC_IND_NMM_E!Q13+FC_IND_PPP_E!Q13+FC_IND_FBT_E!Q13+FC_IND_TE_E!Q13+FC_IND_MAC_E!Q13+FC_IND_TL_E!Q13+FC_IND_WP_E!Q13+FC_IND_MQ_E!Q13+FC_IND_CON_E!Q13+FC_IND_NSP_E!Q13</f>
        <v>207.84608770421323</v>
      </c>
      <c r="R13" s="10">
        <f>FC_IND_IS_E!R13+FC_IND_NFM_E!R13+FC_IND_CPC_E!R13+FC_IND_NMM_E!R13+FC_IND_PPP_E!R13+FC_IND_FBT_E!R13+FC_IND_TE_E!R13+FC_IND_MAC_E!R13+FC_IND_TL_E!R13+FC_IND_WP_E!R13+FC_IND_MQ_E!R13+FC_IND_CON_E!R13+FC_IND_NSP_E!R13</f>
        <v>272.04815133276009</v>
      </c>
      <c r="S13" s="10">
        <f>FC_IND_IS_E!S13+FC_IND_NFM_E!S13+FC_IND_CPC_E!S13+FC_IND_NMM_E!S13+FC_IND_PPP_E!S13+FC_IND_FBT_E!S13+FC_IND_TE_E!S13+FC_IND_MAC_E!S13+FC_IND_TL_E!S13+FC_IND_WP_E!S13+FC_IND_MQ_E!S13+FC_IND_CON_E!S13+FC_IND_NSP_E!S13</f>
        <v>284.56749785038693</v>
      </c>
      <c r="T13" s="10">
        <f>FC_IND_IS_E!T13+FC_IND_NFM_E!T13+FC_IND_CPC_E!T13+FC_IND_NMM_E!T13+FC_IND_PPP_E!T13+FC_IND_FBT_E!T13+FC_IND_TE_E!T13+FC_IND_MAC_E!T13+FC_IND_TL_E!T13+FC_IND_WP_E!T13+FC_IND_MQ_E!T13+FC_IND_CON_E!T13+FC_IND_NSP_E!T13</f>
        <v>222.04763542562333</v>
      </c>
      <c r="U13" s="10">
        <f>FC_IND_IS_E!U13+FC_IND_NFM_E!U13+FC_IND_CPC_E!U13+FC_IND_NMM_E!U13+FC_IND_PPP_E!U13+FC_IND_FBT_E!U13+FC_IND_TE_E!U13+FC_IND_MAC_E!U13+FC_IND_TL_E!U13+FC_IND_WP_E!U13+FC_IND_MQ_E!U13+FC_IND_CON_E!U13+FC_IND_NSP_E!U13</f>
        <v>218.2565778159931</v>
      </c>
      <c r="V13" s="10">
        <f>FC_IND_IS_E!V13+FC_IND_NFM_E!V13+FC_IND_CPC_E!V13+FC_IND_NMM_E!V13+FC_IND_PPP_E!V13+FC_IND_FBT_E!V13+FC_IND_TE_E!V13+FC_IND_MAC_E!V13+FC_IND_TL_E!V13+FC_IND_WP_E!V13+FC_IND_MQ_E!V13+FC_IND_CON_E!V13+FC_IND_NSP_E!V13</f>
        <v>226.74686156491831</v>
      </c>
      <c r="W13" s="10">
        <f>FC_IND_IS_E!W13+FC_IND_NFM_E!W13+FC_IND_CPC_E!W13+FC_IND_NMM_E!W13+FC_IND_PPP_E!W13+FC_IND_FBT_E!W13+FC_IND_TE_E!W13+FC_IND_MAC_E!W13+FC_IND_TL_E!W13+FC_IND_WP_E!W13+FC_IND_MQ_E!W13+FC_IND_CON_E!W13+FC_IND_NSP_E!W13</f>
        <v>206.17635425623385</v>
      </c>
      <c r="X13" s="10">
        <f>FC_IND_IS_E!X13+FC_IND_NFM_E!X13+FC_IND_CPC_E!X13+FC_IND_NMM_E!X13+FC_IND_PPP_E!X13+FC_IND_FBT_E!X13+FC_IND_TE_E!X13+FC_IND_MAC_E!X13+FC_IND_TL_E!X13+FC_IND_WP_E!X13+FC_IND_MQ_E!X13+FC_IND_CON_E!X13+FC_IND_NSP_E!X13</f>
        <v>253.13559759243336</v>
      </c>
    </row>
    <row r="14" spans="1:24" ht="11.25" customHeight="1" x14ac:dyDescent="0.2">
      <c r="A14" s="41" t="s">
        <v>19</v>
      </c>
      <c r="B14" s="9" t="s">
        <v>20</v>
      </c>
      <c r="C14" s="10">
        <f>FC_IND_IS_E!C14+FC_IND_NFM_E!C14+FC_IND_CPC_E!C14+FC_IND_NMM_E!C14+FC_IND_PPP_E!C14+FC_IND_FBT_E!C14+FC_IND_TE_E!C14+FC_IND_MAC_E!C14+FC_IND_TL_E!C14+FC_IND_WP_E!C14+FC_IND_MQ_E!C14+FC_IND_CON_E!C14+FC_IND_NSP_E!C14</f>
        <v>0</v>
      </c>
      <c r="D14" s="10">
        <f>FC_IND_IS_E!D14+FC_IND_NFM_E!D14+FC_IND_CPC_E!D14+FC_IND_NMM_E!D14+FC_IND_PPP_E!D14+FC_IND_FBT_E!D14+FC_IND_TE_E!D14+FC_IND_MAC_E!D14+FC_IND_TL_E!D14+FC_IND_WP_E!D14+FC_IND_MQ_E!D14+FC_IND_CON_E!D14+FC_IND_NSP_E!D14</f>
        <v>0</v>
      </c>
      <c r="E14" s="10">
        <f>FC_IND_IS_E!E14+FC_IND_NFM_E!E14+FC_IND_CPC_E!E14+FC_IND_NMM_E!E14+FC_IND_PPP_E!E14+FC_IND_FBT_E!E14+FC_IND_TE_E!E14+FC_IND_MAC_E!E14+FC_IND_TL_E!E14+FC_IND_WP_E!E14+FC_IND_MQ_E!E14+FC_IND_CON_E!E14+FC_IND_NSP_E!E14</f>
        <v>0</v>
      </c>
      <c r="F14" s="10">
        <f>FC_IND_IS_E!F14+FC_IND_NFM_E!F14+FC_IND_CPC_E!F14+FC_IND_NMM_E!F14+FC_IND_PPP_E!F14+FC_IND_FBT_E!F14+FC_IND_TE_E!F14+FC_IND_MAC_E!F14+FC_IND_TL_E!F14+FC_IND_WP_E!F14+FC_IND_MQ_E!F14+FC_IND_CON_E!F14+FC_IND_NSP_E!F14</f>
        <v>0</v>
      </c>
      <c r="G14" s="10">
        <f>FC_IND_IS_E!G14+FC_IND_NFM_E!G14+FC_IND_CPC_E!G14+FC_IND_NMM_E!G14+FC_IND_PPP_E!G14+FC_IND_FBT_E!G14+FC_IND_TE_E!G14+FC_IND_MAC_E!G14+FC_IND_TL_E!G14+FC_IND_WP_E!G14+FC_IND_MQ_E!G14+FC_IND_CON_E!G14+FC_IND_NSP_E!G14</f>
        <v>0</v>
      </c>
      <c r="H14" s="10">
        <f>FC_IND_IS_E!H14+FC_IND_NFM_E!H14+FC_IND_CPC_E!H14+FC_IND_NMM_E!H14+FC_IND_PPP_E!H14+FC_IND_FBT_E!H14+FC_IND_TE_E!H14+FC_IND_MAC_E!H14+FC_IND_TL_E!H14+FC_IND_WP_E!H14+FC_IND_MQ_E!H14+FC_IND_CON_E!H14+FC_IND_NSP_E!H14</f>
        <v>0</v>
      </c>
      <c r="I14" s="10">
        <f>FC_IND_IS_E!I14+FC_IND_NFM_E!I14+FC_IND_CPC_E!I14+FC_IND_NMM_E!I14+FC_IND_PPP_E!I14+FC_IND_FBT_E!I14+FC_IND_TE_E!I14+FC_IND_MAC_E!I14+FC_IND_TL_E!I14+FC_IND_WP_E!I14+FC_IND_MQ_E!I14+FC_IND_CON_E!I14+FC_IND_NSP_E!I14</f>
        <v>0</v>
      </c>
      <c r="J14" s="10">
        <f>FC_IND_IS_E!J14+FC_IND_NFM_E!J14+FC_IND_CPC_E!J14+FC_IND_NMM_E!J14+FC_IND_PPP_E!J14+FC_IND_FBT_E!J14+FC_IND_TE_E!J14+FC_IND_MAC_E!J14+FC_IND_TL_E!J14+FC_IND_WP_E!J14+FC_IND_MQ_E!J14+FC_IND_CON_E!J14+FC_IND_NSP_E!J14</f>
        <v>0</v>
      </c>
      <c r="K14" s="10">
        <f>FC_IND_IS_E!K14+FC_IND_NFM_E!K14+FC_IND_CPC_E!K14+FC_IND_NMM_E!K14+FC_IND_PPP_E!K14+FC_IND_FBT_E!K14+FC_IND_TE_E!K14+FC_IND_MAC_E!K14+FC_IND_TL_E!K14+FC_IND_WP_E!K14+FC_IND_MQ_E!K14+FC_IND_CON_E!K14+FC_IND_NSP_E!K14</f>
        <v>0</v>
      </c>
      <c r="L14" s="10">
        <f>FC_IND_IS_E!L14+FC_IND_NFM_E!L14+FC_IND_CPC_E!L14+FC_IND_NMM_E!L14+FC_IND_PPP_E!L14+FC_IND_FBT_E!L14+FC_IND_TE_E!L14+FC_IND_MAC_E!L14+FC_IND_TL_E!L14+FC_IND_WP_E!L14+FC_IND_MQ_E!L14+FC_IND_CON_E!L14+FC_IND_NSP_E!L14</f>
        <v>0</v>
      </c>
      <c r="M14" s="10">
        <f>FC_IND_IS_E!M14+FC_IND_NFM_E!M14+FC_IND_CPC_E!M14+FC_IND_NMM_E!M14+FC_IND_PPP_E!M14+FC_IND_FBT_E!M14+FC_IND_TE_E!M14+FC_IND_MAC_E!M14+FC_IND_TL_E!M14+FC_IND_WP_E!M14+FC_IND_MQ_E!M14+FC_IND_CON_E!M14+FC_IND_NSP_E!M14</f>
        <v>0</v>
      </c>
      <c r="N14" s="10">
        <f>FC_IND_IS_E!N14+FC_IND_NFM_E!N14+FC_IND_CPC_E!N14+FC_IND_NMM_E!N14+FC_IND_PPP_E!N14+FC_IND_FBT_E!N14+FC_IND_TE_E!N14+FC_IND_MAC_E!N14+FC_IND_TL_E!N14+FC_IND_WP_E!N14+FC_IND_MQ_E!N14+FC_IND_CON_E!N14+FC_IND_NSP_E!N14</f>
        <v>0</v>
      </c>
      <c r="O14" s="10">
        <f>FC_IND_IS_E!O14+FC_IND_NFM_E!O14+FC_IND_CPC_E!O14+FC_IND_NMM_E!O14+FC_IND_PPP_E!O14+FC_IND_FBT_E!O14+FC_IND_TE_E!O14+FC_IND_MAC_E!O14+FC_IND_TL_E!O14+FC_IND_WP_E!O14+FC_IND_MQ_E!O14+FC_IND_CON_E!O14+FC_IND_NSP_E!O14</f>
        <v>0</v>
      </c>
      <c r="P14" s="10">
        <f>FC_IND_IS_E!P14+FC_IND_NFM_E!P14+FC_IND_CPC_E!P14+FC_IND_NMM_E!P14+FC_IND_PPP_E!P14+FC_IND_FBT_E!P14+FC_IND_TE_E!P14+FC_IND_MAC_E!P14+FC_IND_TL_E!P14+FC_IND_WP_E!P14+FC_IND_MQ_E!P14+FC_IND_CON_E!P14+FC_IND_NSP_E!P14</f>
        <v>0</v>
      </c>
      <c r="Q14" s="10">
        <f>FC_IND_IS_E!Q14+FC_IND_NFM_E!Q14+FC_IND_CPC_E!Q14+FC_IND_NMM_E!Q14+FC_IND_PPP_E!Q14+FC_IND_FBT_E!Q14+FC_IND_TE_E!Q14+FC_IND_MAC_E!Q14+FC_IND_TL_E!Q14+FC_IND_WP_E!Q14+FC_IND_MQ_E!Q14+FC_IND_CON_E!Q14+FC_IND_NSP_E!Q14</f>
        <v>0</v>
      </c>
      <c r="R14" s="10">
        <f>FC_IND_IS_E!R14+FC_IND_NFM_E!R14+FC_IND_CPC_E!R14+FC_IND_NMM_E!R14+FC_IND_PPP_E!R14+FC_IND_FBT_E!R14+FC_IND_TE_E!R14+FC_IND_MAC_E!R14+FC_IND_TL_E!R14+FC_IND_WP_E!R14+FC_IND_MQ_E!R14+FC_IND_CON_E!R14+FC_IND_NSP_E!R14</f>
        <v>0</v>
      </c>
      <c r="S14" s="10">
        <f>FC_IND_IS_E!S14+FC_IND_NFM_E!S14+FC_IND_CPC_E!S14+FC_IND_NMM_E!S14+FC_IND_PPP_E!S14+FC_IND_FBT_E!S14+FC_IND_TE_E!S14+FC_IND_MAC_E!S14+FC_IND_TL_E!S14+FC_IND_WP_E!S14+FC_IND_MQ_E!S14+FC_IND_CON_E!S14+FC_IND_NSP_E!S14</f>
        <v>0</v>
      </c>
      <c r="T14" s="10">
        <f>FC_IND_IS_E!T14+FC_IND_NFM_E!T14+FC_IND_CPC_E!T14+FC_IND_NMM_E!T14+FC_IND_PPP_E!T14+FC_IND_FBT_E!T14+FC_IND_TE_E!T14+FC_IND_MAC_E!T14+FC_IND_TL_E!T14+FC_IND_WP_E!T14+FC_IND_MQ_E!T14+FC_IND_CON_E!T14+FC_IND_NSP_E!T14</f>
        <v>0</v>
      </c>
      <c r="U14" s="10">
        <f>FC_IND_IS_E!U14+FC_IND_NFM_E!U14+FC_IND_CPC_E!U14+FC_IND_NMM_E!U14+FC_IND_PPP_E!U14+FC_IND_FBT_E!U14+FC_IND_TE_E!U14+FC_IND_MAC_E!U14+FC_IND_TL_E!U14+FC_IND_WP_E!U14+FC_IND_MQ_E!U14+FC_IND_CON_E!U14+FC_IND_NSP_E!U14</f>
        <v>0</v>
      </c>
      <c r="V14" s="10">
        <f>FC_IND_IS_E!V14+FC_IND_NFM_E!V14+FC_IND_CPC_E!V14+FC_IND_NMM_E!V14+FC_IND_PPP_E!V14+FC_IND_FBT_E!V14+FC_IND_TE_E!V14+FC_IND_MAC_E!V14+FC_IND_TL_E!V14+FC_IND_WP_E!V14+FC_IND_MQ_E!V14+FC_IND_CON_E!V14+FC_IND_NSP_E!V14</f>
        <v>0</v>
      </c>
      <c r="W14" s="10">
        <f>FC_IND_IS_E!W14+FC_IND_NFM_E!W14+FC_IND_CPC_E!W14+FC_IND_NMM_E!W14+FC_IND_PPP_E!W14+FC_IND_FBT_E!W14+FC_IND_TE_E!W14+FC_IND_MAC_E!W14+FC_IND_TL_E!W14+FC_IND_WP_E!W14+FC_IND_MQ_E!W14+FC_IND_CON_E!W14+FC_IND_NSP_E!W14</f>
        <v>0</v>
      </c>
      <c r="X14" s="10">
        <f>FC_IND_IS_E!X14+FC_IND_NFM_E!X14+FC_IND_CPC_E!X14+FC_IND_NMM_E!X14+FC_IND_PPP_E!X14+FC_IND_FBT_E!X14+FC_IND_TE_E!X14+FC_IND_MAC_E!X14+FC_IND_TL_E!X14+FC_IND_WP_E!X14+FC_IND_MQ_E!X14+FC_IND_CON_E!X14+FC_IND_NSP_E!X14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FC_IND_IS_E!C15+FC_IND_NFM_E!C15+FC_IND_CPC_E!C15+FC_IND_NMM_E!C15+FC_IND_PPP_E!C15+FC_IND_FBT_E!C15+FC_IND_TE_E!C15+FC_IND_MAC_E!C15+FC_IND_TL_E!C15+FC_IND_WP_E!C15+FC_IND_MQ_E!C15+FC_IND_CON_E!C15+FC_IND_NSP_E!C15</f>
        <v>0</v>
      </c>
      <c r="D15" s="10">
        <f>FC_IND_IS_E!D15+FC_IND_NFM_E!D15+FC_IND_CPC_E!D15+FC_IND_NMM_E!D15+FC_IND_PPP_E!D15+FC_IND_FBT_E!D15+FC_IND_TE_E!D15+FC_IND_MAC_E!D15+FC_IND_TL_E!D15+FC_IND_WP_E!D15+FC_IND_MQ_E!D15+FC_IND_CON_E!D15+FC_IND_NSP_E!D15</f>
        <v>0</v>
      </c>
      <c r="E15" s="10">
        <f>FC_IND_IS_E!E15+FC_IND_NFM_E!E15+FC_IND_CPC_E!E15+FC_IND_NMM_E!E15+FC_IND_PPP_E!E15+FC_IND_FBT_E!E15+FC_IND_TE_E!E15+FC_IND_MAC_E!E15+FC_IND_TL_E!E15+FC_IND_WP_E!E15+FC_IND_MQ_E!E15+FC_IND_CON_E!E15+FC_IND_NSP_E!E15</f>
        <v>0</v>
      </c>
      <c r="F15" s="10">
        <f>FC_IND_IS_E!F15+FC_IND_NFM_E!F15+FC_IND_CPC_E!F15+FC_IND_NMM_E!F15+FC_IND_PPP_E!F15+FC_IND_FBT_E!F15+FC_IND_TE_E!F15+FC_IND_MAC_E!F15+FC_IND_TL_E!F15+FC_IND_WP_E!F15+FC_IND_MQ_E!F15+FC_IND_CON_E!F15+FC_IND_NSP_E!F15</f>
        <v>0</v>
      </c>
      <c r="G15" s="10">
        <f>FC_IND_IS_E!G15+FC_IND_NFM_E!G15+FC_IND_CPC_E!G15+FC_IND_NMM_E!G15+FC_IND_PPP_E!G15+FC_IND_FBT_E!G15+FC_IND_TE_E!G15+FC_IND_MAC_E!G15+FC_IND_TL_E!G15+FC_IND_WP_E!G15+FC_IND_MQ_E!G15+FC_IND_CON_E!G15+FC_IND_NSP_E!G15</f>
        <v>0</v>
      </c>
      <c r="H15" s="10">
        <f>FC_IND_IS_E!H15+FC_IND_NFM_E!H15+FC_IND_CPC_E!H15+FC_IND_NMM_E!H15+FC_IND_PPP_E!H15+FC_IND_FBT_E!H15+FC_IND_TE_E!H15+FC_IND_MAC_E!H15+FC_IND_TL_E!H15+FC_IND_WP_E!H15+FC_IND_MQ_E!H15+FC_IND_CON_E!H15+FC_IND_NSP_E!H15</f>
        <v>0</v>
      </c>
      <c r="I15" s="10">
        <f>FC_IND_IS_E!I15+FC_IND_NFM_E!I15+FC_IND_CPC_E!I15+FC_IND_NMM_E!I15+FC_IND_PPP_E!I15+FC_IND_FBT_E!I15+FC_IND_TE_E!I15+FC_IND_MAC_E!I15+FC_IND_TL_E!I15+FC_IND_WP_E!I15+FC_IND_MQ_E!I15+FC_IND_CON_E!I15+FC_IND_NSP_E!I15</f>
        <v>0</v>
      </c>
      <c r="J15" s="10">
        <f>FC_IND_IS_E!J15+FC_IND_NFM_E!J15+FC_IND_CPC_E!J15+FC_IND_NMM_E!J15+FC_IND_PPP_E!J15+FC_IND_FBT_E!J15+FC_IND_TE_E!J15+FC_IND_MAC_E!J15+FC_IND_TL_E!J15+FC_IND_WP_E!J15+FC_IND_MQ_E!J15+FC_IND_CON_E!J15+FC_IND_NSP_E!J15</f>
        <v>0</v>
      </c>
      <c r="K15" s="10">
        <f>FC_IND_IS_E!K15+FC_IND_NFM_E!K15+FC_IND_CPC_E!K15+FC_IND_NMM_E!K15+FC_IND_PPP_E!K15+FC_IND_FBT_E!K15+FC_IND_TE_E!K15+FC_IND_MAC_E!K15+FC_IND_TL_E!K15+FC_IND_WP_E!K15+FC_IND_MQ_E!K15+FC_IND_CON_E!K15+FC_IND_NSP_E!K15</f>
        <v>0</v>
      </c>
      <c r="L15" s="10">
        <f>FC_IND_IS_E!L15+FC_IND_NFM_E!L15+FC_IND_CPC_E!L15+FC_IND_NMM_E!L15+FC_IND_PPP_E!L15+FC_IND_FBT_E!L15+FC_IND_TE_E!L15+FC_IND_MAC_E!L15+FC_IND_TL_E!L15+FC_IND_WP_E!L15+FC_IND_MQ_E!L15+FC_IND_CON_E!L15+FC_IND_NSP_E!L15</f>
        <v>0</v>
      </c>
      <c r="M15" s="10">
        <f>FC_IND_IS_E!M15+FC_IND_NFM_E!M15+FC_IND_CPC_E!M15+FC_IND_NMM_E!M15+FC_IND_PPP_E!M15+FC_IND_FBT_E!M15+FC_IND_TE_E!M15+FC_IND_MAC_E!M15+FC_IND_TL_E!M15+FC_IND_WP_E!M15+FC_IND_MQ_E!M15+FC_IND_CON_E!M15+FC_IND_NSP_E!M15</f>
        <v>0</v>
      </c>
      <c r="N15" s="10">
        <f>FC_IND_IS_E!N15+FC_IND_NFM_E!N15+FC_IND_CPC_E!N15+FC_IND_NMM_E!N15+FC_IND_PPP_E!N15+FC_IND_FBT_E!N15+FC_IND_TE_E!N15+FC_IND_MAC_E!N15+FC_IND_TL_E!N15+FC_IND_WP_E!N15+FC_IND_MQ_E!N15+FC_IND_CON_E!N15+FC_IND_NSP_E!N15</f>
        <v>0</v>
      </c>
      <c r="O15" s="10">
        <f>FC_IND_IS_E!O15+FC_IND_NFM_E!O15+FC_IND_CPC_E!O15+FC_IND_NMM_E!O15+FC_IND_PPP_E!O15+FC_IND_FBT_E!O15+FC_IND_TE_E!O15+FC_IND_MAC_E!O15+FC_IND_TL_E!O15+FC_IND_WP_E!O15+FC_IND_MQ_E!O15+FC_IND_CON_E!O15+FC_IND_NSP_E!O15</f>
        <v>0</v>
      </c>
      <c r="P15" s="10">
        <f>FC_IND_IS_E!P15+FC_IND_NFM_E!P15+FC_IND_CPC_E!P15+FC_IND_NMM_E!P15+FC_IND_PPP_E!P15+FC_IND_FBT_E!P15+FC_IND_TE_E!P15+FC_IND_MAC_E!P15+FC_IND_TL_E!P15+FC_IND_WP_E!P15+FC_IND_MQ_E!P15+FC_IND_CON_E!P15+FC_IND_NSP_E!P15</f>
        <v>0</v>
      </c>
      <c r="Q15" s="10">
        <f>FC_IND_IS_E!Q15+FC_IND_NFM_E!Q15+FC_IND_CPC_E!Q15+FC_IND_NMM_E!Q15+FC_IND_PPP_E!Q15+FC_IND_FBT_E!Q15+FC_IND_TE_E!Q15+FC_IND_MAC_E!Q15+FC_IND_TL_E!Q15+FC_IND_WP_E!Q15+FC_IND_MQ_E!Q15+FC_IND_CON_E!Q15+FC_IND_NSP_E!Q15</f>
        <v>0</v>
      </c>
      <c r="R15" s="10">
        <f>FC_IND_IS_E!R15+FC_IND_NFM_E!R15+FC_IND_CPC_E!R15+FC_IND_NMM_E!R15+FC_IND_PPP_E!R15+FC_IND_FBT_E!R15+FC_IND_TE_E!R15+FC_IND_MAC_E!R15+FC_IND_TL_E!R15+FC_IND_WP_E!R15+FC_IND_MQ_E!R15+FC_IND_CON_E!R15+FC_IND_NSP_E!R15</f>
        <v>0</v>
      </c>
      <c r="S15" s="10">
        <f>FC_IND_IS_E!S15+FC_IND_NFM_E!S15+FC_IND_CPC_E!S15+FC_IND_NMM_E!S15+FC_IND_PPP_E!S15+FC_IND_FBT_E!S15+FC_IND_TE_E!S15+FC_IND_MAC_E!S15+FC_IND_TL_E!S15+FC_IND_WP_E!S15+FC_IND_MQ_E!S15+FC_IND_CON_E!S15+FC_IND_NSP_E!S15</f>
        <v>0</v>
      </c>
      <c r="T15" s="10">
        <f>FC_IND_IS_E!T15+FC_IND_NFM_E!T15+FC_IND_CPC_E!T15+FC_IND_NMM_E!T15+FC_IND_PPP_E!T15+FC_IND_FBT_E!T15+FC_IND_TE_E!T15+FC_IND_MAC_E!T15+FC_IND_TL_E!T15+FC_IND_WP_E!T15+FC_IND_MQ_E!T15+FC_IND_CON_E!T15+FC_IND_NSP_E!T15</f>
        <v>0</v>
      </c>
      <c r="U15" s="10">
        <f>FC_IND_IS_E!U15+FC_IND_NFM_E!U15+FC_IND_CPC_E!U15+FC_IND_NMM_E!U15+FC_IND_PPP_E!U15+FC_IND_FBT_E!U15+FC_IND_TE_E!U15+FC_IND_MAC_E!U15+FC_IND_TL_E!U15+FC_IND_WP_E!U15+FC_IND_MQ_E!U15+FC_IND_CON_E!U15+FC_IND_NSP_E!U15</f>
        <v>0</v>
      </c>
      <c r="V15" s="10">
        <f>FC_IND_IS_E!V15+FC_IND_NFM_E!V15+FC_IND_CPC_E!V15+FC_IND_NMM_E!V15+FC_IND_PPP_E!V15+FC_IND_FBT_E!V15+FC_IND_TE_E!V15+FC_IND_MAC_E!V15+FC_IND_TL_E!V15+FC_IND_WP_E!V15+FC_IND_MQ_E!V15+FC_IND_CON_E!V15+FC_IND_NSP_E!V15</f>
        <v>0</v>
      </c>
      <c r="W15" s="10">
        <f>FC_IND_IS_E!W15+FC_IND_NFM_E!W15+FC_IND_CPC_E!W15+FC_IND_NMM_E!W15+FC_IND_PPP_E!W15+FC_IND_FBT_E!W15+FC_IND_TE_E!W15+FC_IND_MAC_E!W15+FC_IND_TL_E!W15+FC_IND_WP_E!W15+FC_IND_MQ_E!W15+FC_IND_CON_E!W15+FC_IND_NSP_E!W15</f>
        <v>0</v>
      </c>
      <c r="X15" s="10">
        <f>FC_IND_IS_E!X15+FC_IND_NFM_E!X15+FC_IND_CPC_E!X15+FC_IND_NMM_E!X15+FC_IND_PPP_E!X15+FC_IND_FBT_E!X15+FC_IND_TE_E!X15+FC_IND_MAC_E!X15+FC_IND_TL_E!X15+FC_IND_WP_E!X15+FC_IND_MQ_E!X15+FC_IND_CON_E!X15+FC_IND_NSP_E!X15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FC_IND_IS_E!C16+FC_IND_NFM_E!C16+FC_IND_CPC_E!C16+FC_IND_NMM_E!C16+FC_IND_PPP_E!C16+FC_IND_FBT_E!C16+FC_IND_TE_E!C16+FC_IND_MAC_E!C16+FC_IND_TL_E!C16+FC_IND_WP_E!C16+FC_IND_MQ_E!C16+FC_IND_CON_E!C16+FC_IND_NSP_E!C16</f>
        <v>0</v>
      </c>
      <c r="D16" s="10">
        <f>FC_IND_IS_E!D16+FC_IND_NFM_E!D16+FC_IND_CPC_E!D16+FC_IND_NMM_E!D16+FC_IND_PPP_E!D16+FC_IND_FBT_E!D16+FC_IND_TE_E!D16+FC_IND_MAC_E!D16+FC_IND_TL_E!D16+FC_IND_WP_E!D16+FC_IND_MQ_E!D16+FC_IND_CON_E!D16+FC_IND_NSP_E!D16</f>
        <v>0</v>
      </c>
      <c r="E16" s="10">
        <f>FC_IND_IS_E!E16+FC_IND_NFM_E!E16+FC_IND_CPC_E!E16+FC_IND_NMM_E!E16+FC_IND_PPP_E!E16+FC_IND_FBT_E!E16+FC_IND_TE_E!E16+FC_IND_MAC_E!E16+FC_IND_TL_E!E16+FC_IND_WP_E!E16+FC_IND_MQ_E!E16+FC_IND_CON_E!E16+FC_IND_NSP_E!E16</f>
        <v>0</v>
      </c>
      <c r="F16" s="10">
        <f>FC_IND_IS_E!F16+FC_IND_NFM_E!F16+FC_IND_CPC_E!F16+FC_IND_NMM_E!F16+FC_IND_PPP_E!F16+FC_IND_FBT_E!F16+FC_IND_TE_E!F16+FC_IND_MAC_E!F16+FC_IND_TL_E!F16+FC_IND_WP_E!F16+FC_IND_MQ_E!F16+FC_IND_CON_E!F16+FC_IND_NSP_E!F16</f>
        <v>0</v>
      </c>
      <c r="G16" s="10">
        <f>FC_IND_IS_E!G16+FC_IND_NFM_E!G16+FC_IND_CPC_E!G16+FC_IND_NMM_E!G16+FC_IND_PPP_E!G16+FC_IND_FBT_E!G16+FC_IND_TE_E!G16+FC_IND_MAC_E!G16+FC_IND_TL_E!G16+FC_IND_WP_E!G16+FC_IND_MQ_E!G16+FC_IND_CON_E!G16+FC_IND_NSP_E!G16</f>
        <v>0</v>
      </c>
      <c r="H16" s="10">
        <f>FC_IND_IS_E!H16+FC_IND_NFM_E!H16+FC_IND_CPC_E!H16+FC_IND_NMM_E!H16+FC_IND_PPP_E!H16+FC_IND_FBT_E!H16+FC_IND_TE_E!H16+FC_IND_MAC_E!H16+FC_IND_TL_E!H16+FC_IND_WP_E!H16+FC_IND_MQ_E!H16+FC_IND_CON_E!H16+FC_IND_NSP_E!H16</f>
        <v>0</v>
      </c>
      <c r="I16" s="10">
        <f>FC_IND_IS_E!I16+FC_IND_NFM_E!I16+FC_IND_CPC_E!I16+FC_IND_NMM_E!I16+FC_IND_PPP_E!I16+FC_IND_FBT_E!I16+FC_IND_TE_E!I16+FC_IND_MAC_E!I16+FC_IND_TL_E!I16+FC_IND_WP_E!I16+FC_IND_MQ_E!I16+FC_IND_CON_E!I16+FC_IND_NSP_E!I16</f>
        <v>0</v>
      </c>
      <c r="J16" s="10">
        <f>FC_IND_IS_E!J16+FC_IND_NFM_E!J16+FC_IND_CPC_E!J16+FC_IND_NMM_E!J16+FC_IND_PPP_E!J16+FC_IND_FBT_E!J16+FC_IND_TE_E!J16+FC_IND_MAC_E!J16+FC_IND_TL_E!J16+FC_IND_WP_E!J16+FC_IND_MQ_E!J16+FC_IND_CON_E!J16+FC_IND_NSP_E!J16</f>
        <v>0</v>
      </c>
      <c r="K16" s="10">
        <f>FC_IND_IS_E!K16+FC_IND_NFM_E!K16+FC_IND_CPC_E!K16+FC_IND_NMM_E!K16+FC_IND_PPP_E!K16+FC_IND_FBT_E!K16+FC_IND_TE_E!K16+FC_IND_MAC_E!K16+FC_IND_TL_E!K16+FC_IND_WP_E!K16+FC_IND_MQ_E!K16+FC_IND_CON_E!K16+FC_IND_NSP_E!K16</f>
        <v>0</v>
      </c>
      <c r="L16" s="10">
        <f>FC_IND_IS_E!L16+FC_IND_NFM_E!L16+FC_IND_CPC_E!L16+FC_IND_NMM_E!L16+FC_IND_PPP_E!L16+FC_IND_FBT_E!L16+FC_IND_TE_E!L16+FC_IND_MAC_E!L16+FC_IND_TL_E!L16+FC_IND_WP_E!L16+FC_IND_MQ_E!L16+FC_IND_CON_E!L16+FC_IND_NSP_E!L16</f>
        <v>0</v>
      </c>
      <c r="M16" s="10">
        <f>FC_IND_IS_E!M16+FC_IND_NFM_E!M16+FC_IND_CPC_E!M16+FC_IND_NMM_E!M16+FC_IND_PPP_E!M16+FC_IND_FBT_E!M16+FC_IND_TE_E!M16+FC_IND_MAC_E!M16+FC_IND_TL_E!M16+FC_IND_WP_E!M16+FC_IND_MQ_E!M16+FC_IND_CON_E!M16+FC_IND_NSP_E!M16</f>
        <v>0</v>
      </c>
      <c r="N16" s="10">
        <f>FC_IND_IS_E!N16+FC_IND_NFM_E!N16+FC_IND_CPC_E!N16+FC_IND_NMM_E!N16+FC_IND_PPP_E!N16+FC_IND_FBT_E!N16+FC_IND_TE_E!N16+FC_IND_MAC_E!N16+FC_IND_TL_E!N16+FC_IND_WP_E!N16+FC_IND_MQ_E!N16+FC_IND_CON_E!N16+FC_IND_NSP_E!N16</f>
        <v>0</v>
      </c>
      <c r="O16" s="10">
        <f>FC_IND_IS_E!O16+FC_IND_NFM_E!O16+FC_IND_CPC_E!O16+FC_IND_NMM_E!O16+FC_IND_PPP_E!O16+FC_IND_FBT_E!O16+FC_IND_TE_E!O16+FC_IND_MAC_E!O16+FC_IND_TL_E!O16+FC_IND_WP_E!O16+FC_IND_MQ_E!O16+FC_IND_CON_E!O16+FC_IND_NSP_E!O16</f>
        <v>0</v>
      </c>
      <c r="P16" s="10">
        <f>FC_IND_IS_E!P16+FC_IND_NFM_E!P16+FC_IND_CPC_E!P16+FC_IND_NMM_E!P16+FC_IND_PPP_E!P16+FC_IND_FBT_E!P16+FC_IND_TE_E!P16+FC_IND_MAC_E!P16+FC_IND_TL_E!P16+FC_IND_WP_E!P16+FC_IND_MQ_E!P16+FC_IND_CON_E!P16+FC_IND_NSP_E!P16</f>
        <v>0</v>
      </c>
      <c r="Q16" s="10">
        <f>FC_IND_IS_E!Q16+FC_IND_NFM_E!Q16+FC_IND_CPC_E!Q16+FC_IND_NMM_E!Q16+FC_IND_PPP_E!Q16+FC_IND_FBT_E!Q16+FC_IND_TE_E!Q16+FC_IND_MAC_E!Q16+FC_IND_TL_E!Q16+FC_IND_WP_E!Q16+FC_IND_MQ_E!Q16+FC_IND_CON_E!Q16+FC_IND_NSP_E!Q16</f>
        <v>0</v>
      </c>
      <c r="R16" s="10">
        <f>FC_IND_IS_E!R16+FC_IND_NFM_E!R16+FC_IND_CPC_E!R16+FC_IND_NMM_E!R16+FC_IND_PPP_E!R16+FC_IND_FBT_E!R16+FC_IND_TE_E!R16+FC_IND_MAC_E!R16+FC_IND_TL_E!R16+FC_IND_WP_E!R16+FC_IND_MQ_E!R16+FC_IND_CON_E!R16+FC_IND_NSP_E!R16</f>
        <v>0</v>
      </c>
      <c r="S16" s="10">
        <f>FC_IND_IS_E!S16+FC_IND_NFM_E!S16+FC_IND_CPC_E!S16+FC_IND_NMM_E!S16+FC_IND_PPP_E!S16+FC_IND_FBT_E!S16+FC_IND_TE_E!S16+FC_IND_MAC_E!S16+FC_IND_TL_E!S16+FC_IND_WP_E!S16+FC_IND_MQ_E!S16+FC_IND_CON_E!S16+FC_IND_NSP_E!S16</f>
        <v>0</v>
      </c>
      <c r="T16" s="10">
        <f>FC_IND_IS_E!T16+FC_IND_NFM_E!T16+FC_IND_CPC_E!T16+FC_IND_NMM_E!T16+FC_IND_PPP_E!T16+FC_IND_FBT_E!T16+FC_IND_TE_E!T16+FC_IND_MAC_E!T16+FC_IND_TL_E!T16+FC_IND_WP_E!T16+FC_IND_MQ_E!T16+FC_IND_CON_E!T16+FC_IND_NSP_E!T16</f>
        <v>0</v>
      </c>
      <c r="U16" s="10">
        <f>FC_IND_IS_E!U16+FC_IND_NFM_E!U16+FC_IND_CPC_E!U16+FC_IND_NMM_E!U16+FC_IND_PPP_E!U16+FC_IND_FBT_E!U16+FC_IND_TE_E!U16+FC_IND_MAC_E!U16+FC_IND_TL_E!U16+FC_IND_WP_E!U16+FC_IND_MQ_E!U16+FC_IND_CON_E!U16+FC_IND_NSP_E!U16</f>
        <v>0</v>
      </c>
      <c r="V16" s="10">
        <f>FC_IND_IS_E!V16+FC_IND_NFM_E!V16+FC_IND_CPC_E!V16+FC_IND_NMM_E!V16+FC_IND_PPP_E!V16+FC_IND_FBT_E!V16+FC_IND_TE_E!V16+FC_IND_MAC_E!V16+FC_IND_TL_E!V16+FC_IND_WP_E!V16+FC_IND_MQ_E!V16+FC_IND_CON_E!V16+FC_IND_NSP_E!V16</f>
        <v>0</v>
      </c>
      <c r="W16" s="10">
        <f>FC_IND_IS_E!W16+FC_IND_NFM_E!W16+FC_IND_CPC_E!W16+FC_IND_NMM_E!W16+FC_IND_PPP_E!W16+FC_IND_FBT_E!W16+FC_IND_TE_E!W16+FC_IND_MAC_E!W16+FC_IND_TL_E!W16+FC_IND_WP_E!W16+FC_IND_MQ_E!W16+FC_IND_CON_E!W16+FC_IND_NSP_E!W16</f>
        <v>0</v>
      </c>
      <c r="X16" s="10">
        <f>FC_IND_IS_E!X16+FC_IND_NFM_E!X16+FC_IND_CPC_E!X16+FC_IND_NMM_E!X16+FC_IND_PPP_E!X16+FC_IND_FBT_E!X16+FC_IND_TE_E!X16+FC_IND_MAC_E!X16+FC_IND_TL_E!X16+FC_IND_WP_E!X16+FC_IND_MQ_E!X16+FC_IND_CON_E!X16+FC_IND_NSP_E!X16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434.57773000859845</v>
      </c>
      <c r="D17" s="37">
        <f t="shared" si="10"/>
        <v>392.75339638864995</v>
      </c>
      <c r="E17" s="37">
        <f t="shared" si="10"/>
        <v>470.95159071367152</v>
      </c>
      <c r="F17" s="37">
        <f t="shared" si="10"/>
        <v>498.80343938091141</v>
      </c>
      <c r="G17" s="37">
        <f t="shared" si="10"/>
        <v>522.44668959587261</v>
      </c>
      <c r="H17" s="37">
        <f t="shared" si="10"/>
        <v>567.65073086844359</v>
      </c>
      <c r="I17" s="37">
        <f t="shared" si="10"/>
        <v>557.02441960447118</v>
      </c>
      <c r="J17" s="37">
        <f t="shared" si="10"/>
        <v>530.53404987102317</v>
      </c>
      <c r="K17" s="37">
        <f t="shared" si="10"/>
        <v>371.5773000859844</v>
      </c>
      <c r="L17" s="37">
        <f t="shared" si="10"/>
        <v>183.20679277730002</v>
      </c>
      <c r="M17" s="37">
        <f t="shared" si="10"/>
        <v>171.96904557179707</v>
      </c>
      <c r="N17" s="37">
        <f t="shared" si="10"/>
        <v>141.70730868443675</v>
      </c>
      <c r="O17" s="37">
        <f t="shared" si="10"/>
        <v>188.75993121238176</v>
      </c>
      <c r="P17" s="37">
        <f t="shared" si="10"/>
        <v>195.68641444539981</v>
      </c>
      <c r="Q17" s="37">
        <f t="shared" si="10"/>
        <v>173.64092863284614</v>
      </c>
      <c r="R17" s="37">
        <f t="shared" si="10"/>
        <v>168.98349097162506</v>
      </c>
      <c r="S17" s="37">
        <f t="shared" si="10"/>
        <v>158.9758383490971</v>
      </c>
      <c r="T17" s="37">
        <f t="shared" si="10"/>
        <v>150.23705932932069</v>
      </c>
      <c r="U17" s="37">
        <f t="shared" si="10"/>
        <v>148.01298366294071</v>
      </c>
      <c r="V17" s="37">
        <f t="shared" si="10"/>
        <v>148.20197764402411</v>
      </c>
      <c r="W17" s="37">
        <f t="shared" si="10"/>
        <v>145.02055030094581</v>
      </c>
      <c r="X17" s="37">
        <f t="shared" ref="X17" si="11">SUM(X18:X21)</f>
        <v>150.47635425623389</v>
      </c>
    </row>
    <row r="18" spans="1:24" ht="11.25" customHeight="1" x14ac:dyDescent="0.2">
      <c r="A18" s="42" t="s">
        <v>27</v>
      </c>
      <c r="B18" s="9" t="s">
        <v>28</v>
      </c>
      <c r="C18" s="10">
        <f>FC_IND_IS_E!C18+FC_IND_NFM_E!C18+FC_IND_CPC_E!C18+FC_IND_NMM_E!C18+FC_IND_PPP_E!C18+FC_IND_FBT_E!C18+FC_IND_TE_E!C18+FC_IND_MAC_E!C18+FC_IND_TL_E!C18+FC_IND_WP_E!C18+FC_IND_MQ_E!C18+FC_IND_CON_E!C18+FC_IND_NSP_E!C18</f>
        <v>0</v>
      </c>
      <c r="D18" s="10">
        <f>FC_IND_IS_E!D18+FC_IND_NFM_E!D18+FC_IND_CPC_E!D18+FC_IND_NMM_E!D18+FC_IND_PPP_E!D18+FC_IND_FBT_E!D18+FC_IND_TE_E!D18+FC_IND_MAC_E!D18+FC_IND_TL_E!D18+FC_IND_WP_E!D18+FC_IND_MQ_E!D18+FC_IND_CON_E!D18+FC_IND_NSP_E!D18</f>
        <v>0</v>
      </c>
      <c r="E18" s="10">
        <f>FC_IND_IS_E!E18+FC_IND_NFM_E!E18+FC_IND_CPC_E!E18+FC_IND_NMM_E!E18+FC_IND_PPP_E!E18+FC_IND_FBT_E!E18+FC_IND_TE_E!E18+FC_IND_MAC_E!E18+FC_IND_TL_E!E18+FC_IND_WP_E!E18+FC_IND_MQ_E!E18+FC_IND_CON_E!E18+FC_IND_NSP_E!E18</f>
        <v>0</v>
      </c>
      <c r="F18" s="10">
        <f>FC_IND_IS_E!F18+FC_IND_NFM_E!F18+FC_IND_CPC_E!F18+FC_IND_NMM_E!F18+FC_IND_PPP_E!F18+FC_IND_FBT_E!F18+FC_IND_TE_E!F18+FC_IND_MAC_E!F18+FC_IND_TL_E!F18+FC_IND_WP_E!F18+FC_IND_MQ_E!F18+FC_IND_CON_E!F18+FC_IND_NSP_E!F18</f>
        <v>0</v>
      </c>
      <c r="G18" s="10">
        <f>FC_IND_IS_E!G18+FC_IND_NFM_E!G18+FC_IND_CPC_E!G18+FC_IND_NMM_E!G18+FC_IND_PPP_E!G18+FC_IND_FBT_E!G18+FC_IND_TE_E!G18+FC_IND_MAC_E!G18+FC_IND_TL_E!G18+FC_IND_WP_E!G18+FC_IND_MQ_E!G18+FC_IND_CON_E!G18+FC_IND_NSP_E!G18</f>
        <v>0</v>
      </c>
      <c r="H18" s="10">
        <f>FC_IND_IS_E!H18+FC_IND_NFM_E!H18+FC_IND_CPC_E!H18+FC_IND_NMM_E!H18+FC_IND_PPP_E!H18+FC_IND_FBT_E!H18+FC_IND_TE_E!H18+FC_IND_MAC_E!H18+FC_IND_TL_E!H18+FC_IND_WP_E!H18+FC_IND_MQ_E!H18+FC_IND_CON_E!H18+FC_IND_NSP_E!H18</f>
        <v>0</v>
      </c>
      <c r="I18" s="10">
        <f>FC_IND_IS_E!I18+FC_IND_NFM_E!I18+FC_IND_CPC_E!I18+FC_IND_NMM_E!I18+FC_IND_PPP_E!I18+FC_IND_FBT_E!I18+FC_IND_TE_E!I18+FC_IND_MAC_E!I18+FC_IND_TL_E!I18+FC_IND_WP_E!I18+FC_IND_MQ_E!I18+FC_IND_CON_E!I18+FC_IND_NSP_E!I18</f>
        <v>0</v>
      </c>
      <c r="J18" s="10">
        <f>FC_IND_IS_E!J18+FC_IND_NFM_E!J18+FC_IND_CPC_E!J18+FC_IND_NMM_E!J18+FC_IND_PPP_E!J18+FC_IND_FBT_E!J18+FC_IND_TE_E!J18+FC_IND_MAC_E!J18+FC_IND_TL_E!J18+FC_IND_WP_E!J18+FC_IND_MQ_E!J18+FC_IND_CON_E!J18+FC_IND_NSP_E!J18</f>
        <v>0</v>
      </c>
      <c r="K18" s="10">
        <f>FC_IND_IS_E!K18+FC_IND_NFM_E!K18+FC_IND_CPC_E!K18+FC_IND_NMM_E!K18+FC_IND_PPP_E!K18+FC_IND_FBT_E!K18+FC_IND_TE_E!K18+FC_IND_MAC_E!K18+FC_IND_TL_E!K18+FC_IND_WP_E!K18+FC_IND_MQ_E!K18+FC_IND_CON_E!K18+FC_IND_NSP_E!K18</f>
        <v>0</v>
      </c>
      <c r="L18" s="10">
        <f>FC_IND_IS_E!L18+FC_IND_NFM_E!L18+FC_IND_CPC_E!L18+FC_IND_NMM_E!L18+FC_IND_PPP_E!L18+FC_IND_FBT_E!L18+FC_IND_TE_E!L18+FC_IND_MAC_E!L18+FC_IND_TL_E!L18+FC_IND_WP_E!L18+FC_IND_MQ_E!L18+FC_IND_CON_E!L18+FC_IND_NSP_E!L18</f>
        <v>0</v>
      </c>
      <c r="M18" s="10">
        <f>FC_IND_IS_E!M18+FC_IND_NFM_E!M18+FC_IND_CPC_E!M18+FC_IND_NMM_E!M18+FC_IND_PPP_E!M18+FC_IND_FBT_E!M18+FC_IND_TE_E!M18+FC_IND_MAC_E!M18+FC_IND_TL_E!M18+FC_IND_WP_E!M18+FC_IND_MQ_E!M18+FC_IND_CON_E!M18+FC_IND_NSP_E!M18</f>
        <v>0</v>
      </c>
      <c r="N18" s="10">
        <f>FC_IND_IS_E!N18+FC_IND_NFM_E!N18+FC_IND_CPC_E!N18+FC_IND_NMM_E!N18+FC_IND_PPP_E!N18+FC_IND_FBT_E!N18+FC_IND_TE_E!N18+FC_IND_MAC_E!N18+FC_IND_TL_E!N18+FC_IND_WP_E!N18+FC_IND_MQ_E!N18+FC_IND_CON_E!N18+FC_IND_NSP_E!N18</f>
        <v>0</v>
      </c>
      <c r="O18" s="10">
        <f>FC_IND_IS_E!O18+FC_IND_NFM_E!O18+FC_IND_CPC_E!O18+FC_IND_NMM_E!O18+FC_IND_PPP_E!O18+FC_IND_FBT_E!O18+FC_IND_TE_E!O18+FC_IND_MAC_E!O18+FC_IND_TL_E!O18+FC_IND_WP_E!O18+FC_IND_MQ_E!O18+FC_IND_CON_E!O18+FC_IND_NSP_E!O18</f>
        <v>0</v>
      </c>
      <c r="P18" s="10">
        <f>FC_IND_IS_E!P18+FC_IND_NFM_E!P18+FC_IND_CPC_E!P18+FC_IND_NMM_E!P18+FC_IND_PPP_E!P18+FC_IND_FBT_E!P18+FC_IND_TE_E!P18+FC_IND_MAC_E!P18+FC_IND_TL_E!P18+FC_IND_WP_E!P18+FC_IND_MQ_E!P18+FC_IND_CON_E!P18+FC_IND_NSP_E!P18</f>
        <v>0</v>
      </c>
      <c r="Q18" s="10">
        <f>FC_IND_IS_E!Q18+FC_IND_NFM_E!Q18+FC_IND_CPC_E!Q18+FC_IND_NMM_E!Q18+FC_IND_PPP_E!Q18+FC_IND_FBT_E!Q18+FC_IND_TE_E!Q18+FC_IND_MAC_E!Q18+FC_IND_TL_E!Q18+FC_IND_WP_E!Q18+FC_IND_MQ_E!Q18+FC_IND_CON_E!Q18+FC_IND_NSP_E!Q18</f>
        <v>0</v>
      </c>
      <c r="R18" s="10">
        <f>FC_IND_IS_E!R18+FC_IND_NFM_E!R18+FC_IND_CPC_E!R18+FC_IND_NMM_E!R18+FC_IND_PPP_E!R18+FC_IND_FBT_E!R18+FC_IND_TE_E!R18+FC_IND_MAC_E!R18+FC_IND_TL_E!R18+FC_IND_WP_E!R18+FC_IND_MQ_E!R18+FC_IND_CON_E!R18+FC_IND_NSP_E!R18</f>
        <v>0</v>
      </c>
      <c r="S18" s="10">
        <f>FC_IND_IS_E!S18+FC_IND_NFM_E!S18+FC_IND_CPC_E!S18+FC_IND_NMM_E!S18+FC_IND_PPP_E!S18+FC_IND_FBT_E!S18+FC_IND_TE_E!S18+FC_IND_MAC_E!S18+FC_IND_TL_E!S18+FC_IND_WP_E!S18+FC_IND_MQ_E!S18+FC_IND_CON_E!S18+FC_IND_NSP_E!S18</f>
        <v>0</v>
      </c>
      <c r="T18" s="10">
        <f>FC_IND_IS_E!T18+FC_IND_NFM_E!T18+FC_IND_CPC_E!T18+FC_IND_NMM_E!T18+FC_IND_PPP_E!T18+FC_IND_FBT_E!T18+FC_IND_TE_E!T18+FC_IND_MAC_E!T18+FC_IND_TL_E!T18+FC_IND_WP_E!T18+FC_IND_MQ_E!T18+FC_IND_CON_E!T18+FC_IND_NSP_E!T18</f>
        <v>0</v>
      </c>
      <c r="U18" s="10">
        <f>FC_IND_IS_E!U18+FC_IND_NFM_E!U18+FC_IND_CPC_E!U18+FC_IND_NMM_E!U18+FC_IND_PPP_E!U18+FC_IND_FBT_E!U18+FC_IND_TE_E!U18+FC_IND_MAC_E!U18+FC_IND_TL_E!U18+FC_IND_WP_E!U18+FC_IND_MQ_E!U18+FC_IND_CON_E!U18+FC_IND_NSP_E!U18</f>
        <v>0</v>
      </c>
      <c r="V18" s="10">
        <f>FC_IND_IS_E!V18+FC_IND_NFM_E!V18+FC_IND_CPC_E!V18+FC_IND_NMM_E!V18+FC_IND_PPP_E!V18+FC_IND_FBT_E!V18+FC_IND_TE_E!V18+FC_IND_MAC_E!V18+FC_IND_TL_E!V18+FC_IND_WP_E!V18+FC_IND_MQ_E!V18+FC_IND_CON_E!V18+FC_IND_NSP_E!V18</f>
        <v>0</v>
      </c>
      <c r="W18" s="10">
        <f>FC_IND_IS_E!W18+FC_IND_NFM_E!W18+FC_IND_CPC_E!W18+FC_IND_NMM_E!W18+FC_IND_PPP_E!W18+FC_IND_FBT_E!W18+FC_IND_TE_E!W18+FC_IND_MAC_E!W18+FC_IND_TL_E!W18+FC_IND_WP_E!W18+FC_IND_MQ_E!W18+FC_IND_CON_E!W18+FC_IND_NSP_E!W18</f>
        <v>0</v>
      </c>
      <c r="X18" s="10">
        <f>FC_IND_IS_E!X18+FC_IND_NFM_E!X18+FC_IND_CPC_E!X18+FC_IND_NMM_E!X18+FC_IND_PPP_E!X18+FC_IND_FBT_E!X18+FC_IND_TE_E!X18+FC_IND_MAC_E!X18+FC_IND_TL_E!X18+FC_IND_WP_E!X18+FC_IND_MQ_E!X18+FC_IND_CON_E!X18+FC_IND_NSP_E!X18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FC_IND_IS_E!C19+FC_IND_NFM_E!C19+FC_IND_CPC_E!C19+FC_IND_NMM_E!C19+FC_IND_PPP_E!C19+FC_IND_FBT_E!C19+FC_IND_TE_E!C19+FC_IND_MAC_E!C19+FC_IND_TL_E!C19+FC_IND_WP_E!C19+FC_IND_MQ_E!C19+FC_IND_CON_E!C19+FC_IND_NSP_E!C19</f>
        <v>159.09286328460877</v>
      </c>
      <c r="D19" s="10">
        <f>FC_IND_IS_E!D19+FC_IND_NFM_E!D19+FC_IND_CPC_E!D19+FC_IND_NMM_E!D19+FC_IND_PPP_E!D19+FC_IND_FBT_E!D19+FC_IND_TE_E!D19+FC_IND_MAC_E!D19+FC_IND_TL_E!D19+FC_IND_WP_E!D19+FC_IND_MQ_E!D19+FC_IND_CON_E!D19+FC_IND_NSP_E!D19</f>
        <v>96.130696474634547</v>
      </c>
      <c r="E19" s="10">
        <f>FC_IND_IS_E!E19+FC_IND_NFM_E!E19+FC_IND_CPC_E!E19+FC_IND_NMM_E!E19+FC_IND_PPP_E!E19+FC_IND_FBT_E!E19+FC_IND_TE_E!E19+FC_IND_MAC_E!E19+FC_IND_TL_E!E19+FC_IND_WP_E!E19+FC_IND_MQ_E!E19+FC_IND_CON_E!E19+FC_IND_NSP_E!E19</f>
        <v>133.10404127257095</v>
      </c>
      <c r="F19" s="10">
        <f>FC_IND_IS_E!F19+FC_IND_NFM_E!F19+FC_IND_CPC_E!F19+FC_IND_NMM_E!F19+FC_IND_PPP_E!F19+FC_IND_FBT_E!F19+FC_IND_TE_E!F19+FC_IND_MAC_E!F19+FC_IND_TL_E!F19+FC_IND_WP_E!F19+FC_IND_MQ_E!F19+FC_IND_CON_E!F19+FC_IND_NSP_E!F19</f>
        <v>95.894239036973346</v>
      </c>
      <c r="G19" s="10">
        <f>FC_IND_IS_E!G19+FC_IND_NFM_E!G19+FC_IND_CPC_E!G19+FC_IND_NMM_E!G19+FC_IND_PPP_E!G19+FC_IND_FBT_E!G19+FC_IND_TE_E!G19+FC_IND_MAC_E!G19+FC_IND_TL_E!G19+FC_IND_WP_E!G19+FC_IND_MQ_E!G19+FC_IND_CON_E!G19+FC_IND_NSP_E!G19</f>
        <v>105.58899398108338</v>
      </c>
      <c r="H19" s="10">
        <f>FC_IND_IS_E!H19+FC_IND_NFM_E!H19+FC_IND_CPC_E!H19+FC_IND_NMM_E!H19+FC_IND_PPP_E!H19+FC_IND_FBT_E!H19+FC_IND_TE_E!H19+FC_IND_MAC_E!H19+FC_IND_TL_E!H19+FC_IND_WP_E!H19+FC_IND_MQ_E!H19+FC_IND_CON_E!H19+FC_IND_NSP_E!H19</f>
        <v>120.50730868443674</v>
      </c>
      <c r="I19" s="10">
        <f>FC_IND_IS_E!I19+FC_IND_NFM_E!I19+FC_IND_CPC_E!I19+FC_IND_NMM_E!I19+FC_IND_PPP_E!I19+FC_IND_FBT_E!I19+FC_IND_TE_E!I19+FC_IND_MAC_E!I19+FC_IND_TL_E!I19+FC_IND_WP_E!I19+FC_IND_MQ_E!I19+FC_IND_CON_E!I19+FC_IND_NSP_E!I19</f>
        <v>131.44883920894236</v>
      </c>
      <c r="J19" s="10">
        <f>FC_IND_IS_E!J19+FC_IND_NFM_E!J19+FC_IND_CPC_E!J19+FC_IND_NMM_E!J19+FC_IND_PPP_E!J19+FC_IND_FBT_E!J19+FC_IND_TE_E!J19+FC_IND_MAC_E!J19+FC_IND_TL_E!J19+FC_IND_WP_E!J19+FC_IND_MQ_E!J19+FC_IND_CON_E!J19+FC_IND_NSP_E!J19</f>
        <v>108.46947549441101</v>
      </c>
      <c r="K19" s="10">
        <f>FC_IND_IS_E!K19+FC_IND_NFM_E!K19+FC_IND_CPC_E!K19+FC_IND_NMM_E!K19+FC_IND_PPP_E!K19+FC_IND_FBT_E!K19+FC_IND_TE_E!K19+FC_IND_MAC_E!K19+FC_IND_TL_E!K19+FC_IND_WP_E!K19+FC_IND_MQ_E!K19+FC_IND_CON_E!K19+FC_IND_NSP_E!K19</f>
        <v>39.724849527085119</v>
      </c>
      <c r="L19" s="10">
        <f>FC_IND_IS_E!L19+FC_IND_NFM_E!L19+FC_IND_CPC_E!L19+FC_IND_NMM_E!L19+FC_IND_PPP_E!L19+FC_IND_FBT_E!L19+FC_IND_TE_E!L19+FC_IND_MAC_E!L19+FC_IND_TL_E!L19+FC_IND_WP_E!L19+FC_IND_MQ_E!L19+FC_IND_CON_E!L19+FC_IND_NSP_E!L19</f>
        <v>14.079965606190886</v>
      </c>
      <c r="M19" s="10">
        <f>FC_IND_IS_E!M19+FC_IND_NFM_E!M19+FC_IND_CPC_E!M19+FC_IND_NMM_E!M19+FC_IND_PPP_E!M19+FC_IND_FBT_E!M19+FC_IND_TE_E!M19+FC_IND_MAC_E!M19+FC_IND_TL_E!M19+FC_IND_WP_E!M19+FC_IND_MQ_E!M19+FC_IND_CON_E!M19+FC_IND_NSP_E!M19</f>
        <v>0</v>
      </c>
      <c r="N19" s="10">
        <f>FC_IND_IS_E!N19+FC_IND_NFM_E!N19+FC_IND_CPC_E!N19+FC_IND_NMM_E!N19+FC_IND_PPP_E!N19+FC_IND_FBT_E!N19+FC_IND_TE_E!N19+FC_IND_MAC_E!N19+FC_IND_TL_E!N19+FC_IND_WP_E!N19+FC_IND_MQ_E!N19+FC_IND_CON_E!N19+FC_IND_NSP_E!N19</f>
        <v>0</v>
      </c>
      <c r="O19" s="10">
        <f>FC_IND_IS_E!O19+FC_IND_NFM_E!O19+FC_IND_CPC_E!O19+FC_IND_NMM_E!O19+FC_IND_PPP_E!O19+FC_IND_FBT_E!O19+FC_IND_TE_E!O19+FC_IND_MAC_E!O19+FC_IND_TL_E!O19+FC_IND_WP_E!O19+FC_IND_MQ_E!O19+FC_IND_CON_E!O19+FC_IND_NSP_E!O19</f>
        <v>0</v>
      </c>
      <c r="P19" s="10">
        <f>FC_IND_IS_E!P19+FC_IND_NFM_E!P19+FC_IND_CPC_E!P19+FC_IND_NMM_E!P19+FC_IND_PPP_E!P19+FC_IND_FBT_E!P19+FC_IND_TE_E!P19+FC_IND_MAC_E!P19+FC_IND_TL_E!P19+FC_IND_WP_E!P19+FC_IND_MQ_E!P19+FC_IND_CON_E!P19+FC_IND_NSP_E!P19</f>
        <v>0</v>
      </c>
      <c r="Q19" s="10">
        <f>FC_IND_IS_E!Q19+FC_IND_NFM_E!Q19+FC_IND_CPC_E!Q19+FC_IND_NMM_E!Q19+FC_IND_PPP_E!Q19+FC_IND_FBT_E!Q19+FC_IND_TE_E!Q19+FC_IND_MAC_E!Q19+FC_IND_TL_E!Q19+FC_IND_WP_E!Q19+FC_IND_MQ_E!Q19+FC_IND_CON_E!Q19+FC_IND_NSP_E!Q19</f>
        <v>0</v>
      </c>
      <c r="R19" s="10">
        <f>FC_IND_IS_E!R19+FC_IND_NFM_E!R19+FC_IND_CPC_E!R19+FC_IND_NMM_E!R19+FC_IND_PPP_E!R19+FC_IND_FBT_E!R19+FC_IND_TE_E!R19+FC_IND_MAC_E!R19+FC_IND_TL_E!R19+FC_IND_WP_E!R19+FC_IND_MQ_E!R19+FC_IND_CON_E!R19+FC_IND_NSP_E!R19</f>
        <v>0</v>
      </c>
      <c r="S19" s="10">
        <f>FC_IND_IS_E!S19+FC_IND_NFM_E!S19+FC_IND_CPC_E!S19+FC_IND_NMM_E!S19+FC_IND_PPP_E!S19+FC_IND_FBT_E!S19+FC_IND_TE_E!S19+FC_IND_MAC_E!S19+FC_IND_TL_E!S19+FC_IND_WP_E!S19+FC_IND_MQ_E!S19+FC_IND_CON_E!S19+FC_IND_NSP_E!S19</f>
        <v>0</v>
      </c>
      <c r="T19" s="10">
        <f>FC_IND_IS_E!T19+FC_IND_NFM_E!T19+FC_IND_CPC_E!T19+FC_IND_NMM_E!T19+FC_IND_PPP_E!T19+FC_IND_FBT_E!T19+FC_IND_TE_E!T19+FC_IND_MAC_E!T19+FC_IND_TL_E!T19+FC_IND_WP_E!T19+FC_IND_MQ_E!T19+FC_IND_CON_E!T19+FC_IND_NSP_E!T19</f>
        <v>0</v>
      </c>
      <c r="U19" s="10">
        <f>FC_IND_IS_E!U19+FC_IND_NFM_E!U19+FC_IND_CPC_E!U19+FC_IND_NMM_E!U19+FC_IND_PPP_E!U19+FC_IND_FBT_E!U19+FC_IND_TE_E!U19+FC_IND_MAC_E!U19+FC_IND_TL_E!U19+FC_IND_WP_E!U19+FC_IND_MQ_E!U19+FC_IND_CON_E!U19+FC_IND_NSP_E!U19</f>
        <v>0</v>
      </c>
      <c r="V19" s="10">
        <f>FC_IND_IS_E!V19+FC_IND_NFM_E!V19+FC_IND_CPC_E!V19+FC_IND_NMM_E!V19+FC_IND_PPP_E!V19+FC_IND_FBT_E!V19+FC_IND_TE_E!V19+FC_IND_MAC_E!V19+FC_IND_TL_E!V19+FC_IND_WP_E!V19+FC_IND_MQ_E!V19+FC_IND_CON_E!V19+FC_IND_NSP_E!V19</f>
        <v>0</v>
      </c>
      <c r="W19" s="10">
        <f>FC_IND_IS_E!W19+FC_IND_NFM_E!W19+FC_IND_CPC_E!W19+FC_IND_NMM_E!W19+FC_IND_PPP_E!W19+FC_IND_FBT_E!W19+FC_IND_TE_E!W19+FC_IND_MAC_E!W19+FC_IND_TL_E!W19+FC_IND_WP_E!W19+FC_IND_MQ_E!W19+FC_IND_CON_E!W19+FC_IND_NSP_E!W19</f>
        <v>0</v>
      </c>
      <c r="X19" s="10">
        <f>FC_IND_IS_E!X19+FC_IND_NFM_E!X19+FC_IND_CPC_E!X19+FC_IND_NMM_E!X19+FC_IND_PPP_E!X19+FC_IND_FBT_E!X19+FC_IND_TE_E!X19+FC_IND_MAC_E!X19+FC_IND_TL_E!X19+FC_IND_WP_E!X19+FC_IND_MQ_E!X19+FC_IND_CON_E!X19+FC_IND_NSP_E!X19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FC_IND_IS_E!C20+FC_IND_NFM_E!C20+FC_IND_CPC_E!C20+FC_IND_NMM_E!C20+FC_IND_PPP_E!C20+FC_IND_FBT_E!C20+FC_IND_TE_E!C20+FC_IND_MAC_E!C20+FC_IND_TL_E!C20+FC_IND_WP_E!C20+FC_IND_MQ_E!C20+FC_IND_CON_E!C20+FC_IND_NSP_E!C20</f>
        <v>275.48486672398968</v>
      </c>
      <c r="D20" s="10">
        <f>FC_IND_IS_E!D20+FC_IND_NFM_E!D20+FC_IND_CPC_E!D20+FC_IND_NMM_E!D20+FC_IND_PPP_E!D20+FC_IND_FBT_E!D20+FC_IND_TE_E!D20+FC_IND_MAC_E!D20+FC_IND_TL_E!D20+FC_IND_WP_E!D20+FC_IND_MQ_E!D20+FC_IND_CON_E!D20+FC_IND_NSP_E!D20</f>
        <v>296.62269991401541</v>
      </c>
      <c r="E20" s="10">
        <f>FC_IND_IS_E!E20+FC_IND_NFM_E!E20+FC_IND_CPC_E!E20+FC_IND_NMM_E!E20+FC_IND_PPP_E!E20+FC_IND_FBT_E!E20+FC_IND_TE_E!E20+FC_IND_MAC_E!E20+FC_IND_TL_E!E20+FC_IND_WP_E!E20+FC_IND_MQ_E!E20+FC_IND_CON_E!E20+FC_IND_NSP_E!E20</f>
        <v>337.84754944110057</v>
      </c>
      <c r="F20" s="10">
        <f>FC_IND_IS_E!F20+FC_IND_NFM_E!F20+FC_IND_CPC_E!F20+FC_IND_NMM_E!F20+FC_IND_PPP_E!F20+FC_IND_FBT_E!F20+FC_IND_TE_E!F20+FC_IND_MAC_E!F20+FC_IND_TL_E!F20+FC_IND_WP_E!F20+FC_IND_MQ_E!F20+FC_IND_CON_E!F20+FC_IND_NSP_E!F20</f>
        <v>402.90920034393804</v>
      </c>
      <c r="G20" s="10">
        <f>FC_IND_IS_E!G20+FC_IND_NFM_E!G20+FC_IND_CPC_E!G20+FC_IND_NMM_E!G20+FC_IND_PPP_E!G20+FC_IND_FBT_E!G20+FC_IND_TE_E!G20+FC_IND_MAC_E!G20+FC_IND_TL_E!G20+FC_IND_WP_E!G20+FC_IND_MQ_E!G20+FC_IND_CON_E!G20+FC_IND_NSP_E!G20</f>
        <v>416.85769561478929</v>
      </c>
      <c r="H20" s="10">
        <f>FC_IND_IS_E!H20+FC_IND_NFM_E!H20+FC_IND_CPC_E!H20+FC_IND_NMM_E!H20+FC_IND_PPP_E!H20+FC_IND_FBT_E!H20+FC_IND_TE_E!H20+FC_IND_MAC_E!H20+FC_IND_TL_E!H20+FC_IND_WP_E!H20+FC_IND_MQ_E!H20+FC_IND_CON_E!H20+FC_IND_NSP_E!H20</f>
        <v>447.14342218400685</v>
      </c>
      <c r="I20" s="10">
        <f>FC_IND_IS_E!I20+FC_IND_NFM_E!I20+FC_IND_CPC_E!I20+FC_IND_NMM_E!I20+FC_IND_PPP_E!I20+FC_IND_FBT_E!I20+FC_IND_TE_E!I20+FC_IND_MAC_E!I20+FC_IND_TL_E!I20+FC_IND_WP_E!I20+FC_IND_MQ_E!I20+FC_IND_CON_E!I20+FC_IND_NSP_E!I20</f>
        <v>425.57558039552879</v>
      </c>
      <c r="J20" s="10">
        <f>FC_IND_IS_E!J20+FC_IND_NFM_E!J20+FC_IND_CPC_E!J20+FC_IND_NMM_E!J20+FC_IND_PPP_E!J20+FC_IND_FBT_E!J20+FC_IND_TE_E!J20+FC_IND_MAC_E!J20+FC_IND_TL_E!J20+FC_IND_WP_E!J20+FC_IND_MQ_E!J20+FC_IND_CON_E!J20+FC_IND_NSP_E!J20</f>
        <v>422.06457437661214</v>
      </c>
      <c r="K20" s="10">
        <f>FC_IND_IS_E!K20+FC_IND_NFM_E!K20+FC_IND_CPC_E!K20+FC_IND_NMM_E!K20+FC_IND_PPP_E!K20+FC_IND_FBT_E!K20+FC_IND_TE_E!K20+FC_IND_MAC_E!K20+FC_IND_TL_E!K20+FC_IND_WP_E!K20+FC_IND_MQ_E!K20+FC_IND_CON_E!K20+FC_IND_NSP_E!K20</f>
        <v>331.85245055889931</v>
      </c>
      <c r="L20" s="10">
        <f>FC_IND_IS_E!L20+FC_IND_NFM_E!L20+FC_IND_CPC_E!L20+FC_IND_NMM_E!L20+FC_IND_PPP_E!L20+FC_IND_FBT_E!L20+FC_IND_TE_E!L20+FC_IND_MAC_E!L20+FC_IND_TL_E!L20+FC_IND_WP_E!L20+FC_IND_MQ_E!L20+FC_IND_CON_E!L20+FC_IND_NSP_E!L20</f>
        <v>169.12682717110914</v>
      </c>
      <c r="M20" s="10">
        <f>FC_IND_IS_E!M20+FC_IND_NFM_E!M20+FC_IND_CPC_E!M20+FC_IND_NMM_E!M20+FC_IND_PPP_E!M20+FC_IND_FBT_E!M20+FC_IND_TE_E!M20+FC_IND_MAC_E!M20+FC_IND_TL_E!M20+FC_IND_WP_E!M20+FC_IND_MQ_E!M20+FC_IND_CON_E!M20+FC_IND_NSP_E!M20</f>
        <v>171.96904557179707</v>
      </c>
      <c r="N20" s="10">
        <f>FC_IND_IS_E!N20+FC_IND_NFM_E!N20+FC_IND_CPC_E!N20+FC_IND_NMM_E!N20+FC_IND_PPP_E!N20+FC_IND_FBT_E!N20+FC_IND_TE_E!N20+FC_IND_MAC_E!N20+FC_IND_TL_E!N20+FC_IND_WP_E!N20+FC_IND_MQ_E!N20+FC_IND_CON_E!N20+FC_IND_NSP_E!N20</f>
        <v>141.70730868443675</v>
      </c>
      <c r="O20" s="10">
        <f>FC_IND_IS_E!O20+FC_IND_NFM_E!O20+FC_IND_CPC_E!O20+FC_IND_NMM_E!O20+FC_IND_PPP_E!O20+FC_IND_FBT_E!O20+FC_IND_TE_E!O20+FC_IND_MAC_E!O20+FC_IND_TL_E!O20+FC_IND_WP_E!O20+FC_IND_MQ_E!O20+FC_IND_CON_E!O20+FC_IND_NSP_E!O20</f>
        <v>188.75993121238176</v>
      </c>
      <c r="P20" s="10">
        <f>FC_IND_IS_E!P20+FC_IND_NFM_E!P20+FC_IND_CPC_E!P20+FC_IND_NMM_E!P20+FC_IND_PPP_E!P20+FC_IND_FBT_E!P20+FC_IND_TE_E!P20+FC_IND_MAC_E!P20+FC_IND_TL_E!P20+FC_IND_WP_E!P20+FC_IND_MQ_E!P20+FC_IND_CON_E!P20+FC_IND_NSP_E!P20</f>
        <v>195.68641444539981</v>
      </c>
      <c r="Q20" s="10">
        <f>FC_IND_IS_E!Q20+FC_IND_NFM_E!Q20+FC_IND_CPC_E!Q20+FC_IND_NMM_E!Q20+FC_IND_PPP_E!Q20+FC_IND_FBT_E!Q20+FC_IND_TE_E!Q20+FC_IND_MAC_E!Q20+FC_IND_TL_E!Q20+FC_IND_WP_E!Q20+FC_IND_MQ_E!Q20+FC_IND_CON_E!Q20+FC_IND_NSP_E!Q20</f>
        <v>173.64092863284614</v>
      </c>
      <c r="R20" s="10">
        <f>FC_IND_IS_E!R20+FC_IND_NFM_E!R20+FC_IND_CPC_E!R20+FC_IND_NMM_E!R20+FC_IND_PPP_E!R20+FC_IND_FBT_E!R20+FC_IND_TE_E!R20+FC_IND_MAC_E!R20+FC_IND_TL_E!R20+FC_IND_WP_E!R20+FC_IND_MQ_E!R20+FC_IND_CON_E!R20+FC_IND_NSP_E!R20</f>
        <v>168.98349097162506</v>
      </c>
      <c r="S20" s="10">
        <f>FC_IND_IS_E!S20+FC_IND_NFM_E!S20+FC_IND_CPC_E!S20+FC_IND_NMM_E!S20+FC_IND_PPP_E!S20+FC_IND_FBT_E!S20+FC_IND_TE_E!S20+FC_IND_MAC_E!S20+FC_IND_TL_E!S20+FC_IND_WP_E!S20+FC_IND_MQ_E!S20+FC_IND_CON_E!S20+FC_IND_NSP_E!S20</f>
        <v>158.9758383490971</v>
      </c>
      <c r="T20" s="10">
        <f>FC_IND_IS_E!T20+FC_IND_NFM_E!T20+FC_IND_CPC_E!T20+FC_IND_NMM_E!T20+FC_IND_PPP_E!T20+FC_IND_FBT_E!T20+FC_IND_TE_E!T20+FC_IND_MAC_E!T20+FC_IND_TL_E!T20+FC_IND_WP_E!T20+FC_IND_MQ_E!T20+FC_IND_CON_E!T20+FC_IND_NSP_E!T20</f>
        <v>150.23705932932069</v>
      </c>
      <c r="U20" s="10">
        <f>FC_IND_IS_E!U20+FC_IND_NFM_E!U20+FC_IND_CPC_E!U20+FC_IND_NMM_E!U20+FC_IND_PPP_E!U20+FC_IND_FBT_E!U20+FC_IND_TE_E!U20+FC_IND_MAC_E!U20+FC_IND_TL_E!U20+FC_IND_WP_E!U20+FC_IND_MQ_E!U20+FC_IND_CON_E!U20+FC_IND_NSP_E!U20</f>
        <v>148.01298366294071</v>
      </c>
      <c r="V20" s="10">
        <f>FC_IND_IS_E!V20+FC_IND_NFM_E!V20+FC_IND_CPC_E!V20+FC_IND_NMM_E!V20+FC_IND_PPP_E!V20+FC_IND_FBT_E!V20+FC_IND_TE_E!V20+FC_IND_MAC_E!V20+FC_IND_TL_E!V20+FC_IND_WP_E!V20+FC_IND_MQ_E!V20+FC_IND_CON_E!V20+FC_IND_NSP_E!V20</f>
        <v>148.20197764402411</v>
      </c>
      <c r="W20" s="10">
        <f>FC_IND_IS_E!W20+FC_IND_NFM_E!W20+FC_IND_CPC_E!W20+FC_IND_NMM_E!W20+FC_IND_PPP_E!W20+FC_IND_FBT_E!W20+FC_IND_TE_E!W20+FC_IND_MAC_E!W20+FC_IND_TL_E!W20+FC_IND_WP_E!W20+FC_IND_MQ_E!W20+FC_IND_CON_E!W20+FC_IND_NSP_E!W20</f>
        <v>145.02055030094581</v>
      </c>
      <c r="X20" s="10">
        <f>FC_IND_IS_E!X20+FC_IND_NFM_E!X20+FC_IND_CPC_E!X20+FC_IND_NMM_E!X20+FC_IND_PPP_E!X20+FC_IND_FBT_E!X20+FC_IND_TE_E!X20+FC_IND_MAC_E!X20+FC_IND_TL_E!X20+FC_IND_WP_E!X20+FC_IND_MQ_E!X20+FC_IND_CON_E!X20+FC_IND_NSP_E!X20</f>
        <v>150.47635425623389</v>
      </c>
    </row>
    <row r="21" spans="1:24" ht="11.25" customHeight="1" x14ac:dyDescent="0.2">
      <c r="A21" s="42" t="s">
        <v>33</v>
      </c>
      <c r="B21" s="9" t="s">
        <v>34</v>
      </c>
      <c r="C21" s="10">
        <f>FC_IND_IS_E!C21+FC_IND_NFM_E!C21+FC_IND_CPC_E!C21+FC_IND_NMM_E!C21+FC_IND_PPP_E!C21+FC_IND_FBT_E!C21+FC_IND_TE_E!C21+FC_IND_MAC_E!C21+FC_IND_TL_E!C21+FC_IND_WP_E!C21+FC_IND_MQ_E!C21+FC_IND_CON_E!C21+FC_IND_NSP_E!C21</f>
        <v>0</v>
      </c>
      <c r="D21" s="10">
        <f>FC_IND_IS_E!D21+FC_IND_NFM_E!D21+FC_IND_CPC_E!D21+FC_IND_NMM_E!D21+FC_IND_PPP_E!D21+FC_IND_FBT_E!D21+FC_IND_TE_E!D21+FC_IND_MAC_E!D21+FC_IND_TL_E!D21+FC_IND_WP_E!D21+FC_IND_MQ_E!D21+FC_IND_CON_E!D21+FC_IND_NSP_E!D21</f>
        <v>0</v>
      </c>
      <c r="E21" s="10">
        <f>FC_IND_IS_E!E21+FC_IND_NFM_E!E21+FC_IND_CPC_E!E21+FC_IND_NMM_E!E21+FC_IND_PPP_E!E21+FC_IND_FBT_E!E21+FC_IND_TE_E!E21+FC_IND_MAC_E!E21+FC_IND_TL_E!E21+FC_IND_WP_E!E21+FC_IND_MQ_E!E21+FC_IND_CON_E!E21+FC_IND_NSP_E!E21</f>
        <v>0</v>
      </c>
      <c r="F21" s="10">
        <f>FC_IND_IS_E!F21+FC_IND_NFM_E!F21+FC_IND_CPC_E!F21+FC_IND_NMM_E!F21+FC_IND_PPP_E!F21+FC_IND_FBT_E!F21+FC_IND_TE_E!F21+FC_IND_MAC_E!F21+FC_IND_TL_E!F21+FC_IND_WP_E!F21+FC_IND_MQ_E!F21+FC_IND_CON_E!F21+FC_IND_NSP_E!F21</f>
        <v>0</v>
      </c>
      <c r="G21" s="10">
        <f>FC_IND_IS_E!G21+FC_IND_NFM_E!G21+FC_IND_CPC_E!G21+FC_IND_NMM_E!G21+FC_IND_PPP_E!G21+FC_IND_FBT_E!G21+FC_IND_TE_E!G21+FC_IND_MAC_E!G21+FC_IND_TL_E!G21+FC_IND_WP_E!G21+FC_IND_MQ_E!G21+FC_IND_CON_E!G21+FC_IND_NSP_E!G21</f>
        <v>0</v>
      </c>
      <c r="H21" s="10">
        <f>FC_IND_IS_E!H21+FC_IND_NFM_E!H21+FC_IND_CPC_E!H21+FC_IND_NMM_E!H21+FC_IND_PPP_E!H21+FC_IND_FBT_E!H21+FC_IND_TE_E!H21+FC_IND_MAC_E!H21+FC_IND_TL_E!H21+FC_IND_WP_E!H21+FC_IND_MQ_E!H21+FC_IND_CON_E!H21+FC_IND_NSP_E!H21</f>
        <v>0</v>
      </c>
      <c r="I21" s="10">
        <f>FC_IND_IS_E!I21+FC_IND_NFM_E!I21+FC_IND_CPC_E!I21+FC_IND_NMM_E!I21+FC_IND_PPP_E!I21+FC_IND_FBT_E!I21+FC_IND_TE_E!I21+FC_IND_MAC_E!I21+FC_IND_TL_E!I21+FC_IND_WP_E!I21+FC_IND_MQ_E!I21+FC_IND_CON_E!I21+FC_IND_NSP_E!I21</f>
        <v>0</v>
      </c>
      <c r="J21" s="10">
        <f>FC_IND_IS_E!J21+FC_IND_NFM_E!J21+FC_IND_CPC_E!J21+FC_IND_NMM_E!J21+FC_IND_PPP_E!J21+FC_IND_FBT_E!J21+FC_IND_TE_E!J21+FC_IND_MAC_E!J21+FC_IND_TL_E!J21+FC_IND_WP_E!J21+FC_IND_MQ_E!J21+FC_IND_CON_E!J21+FC_IND_NSP_E!J21</f>
        <v>0</v>
      </c>
      <c r="K21" s="10">
        <f>FC_IND_IS_E!K21+FC_IND_NFM_E!K21+FC_IND_CPC_E!K21+FC_IND_NMM_E!K21+FC_IND_PPP_E!K21+FC_IND_FBT_E!K21+FC_IND_TE_E!K21+FC_IND_MAC_E!K21+FC_IND_TL_E!K21+FC_IND_WP_E!K21+FC_IND_MQ_E!K21+FC_IND_CON_E!K21+FC_IND_NSP_E!K21</f>
        <v>0</v>
      </c>
      <c r="L21" s="10">
        <f>FC_IND_IS_E!L21+FC_IND_NFM_E!L21+FC_IND_CPC_E!L21+FC_IND_NMM_E!L21+FC_IND_PPP_E!L21+FC_IND_FBT_E!L21+FC_IND_TE_E!L21+FC_IND_MAC_E!L21+FC_IND_TL_E!L21+FC_IND_WP_E!L21+FC_IND_MQ_E!L21+FC_IND_CON_E!L21+FC_IND_NSP_E!L21</f>
        <v>0</v>
      </c>
      <c r="M21" s="10">
        <f>FC_IND_IS_E!M21+FC_IND_NFM_E!M21+FC_IND_CPC_E!M21+FC_IND_NMM_E!M21+FC_IND_PPP_E!M21+FC_IND_FBT_E!M21+FC_IND_TE_E!M21+FC_IND_MAC_E!M21+FC_IND_TL_E!M21+FC_IND_WP_E!M21+FC_IND_MQ_E!M21+FC_IND_CON_E!M21+FC_IND_NSP_E!M21</f>
        <v>0</v>
      </c>
      <c r="N21" s="10">
        <f>FC_IND_IS_E!N21+FC_IND_NFM_E!N21+FC_IND_CPC_E!N21+FC_IND_NMM_E!N21+FC_IND_PPP_E!N21+FC_IND_FBT_E!N21+FC_IND_TE_E!N21+FC_IND_MAC_E!N21+FC_IND_TL_E!N21+FC_IND_WP_E!N21+FC_IND_MQ_E!N21+FC_IND_CON_E!N21+FC_IND_NSP_E!N21</f>
        <v>0</v>
      </c>
      <c r="O21" s="10">
        <f>FC_IND_IS_E!O21+FC_IND_NFM_E!O21+FC_IND_CPC_E!O21+FC_IND_NMM_E!O21+FC_IND_PPP_E!O21+FC_IND_FBT_E!O21+FC_IND_TE_E!O21+FC_IND_MAC_E!O21+FC_IND_TL_E!O21+FC_IND_WP_E!O21+FC_IND_MQ_E!O21+FC_IND_CON_E!O21+FC_IND_NSP_E!O21</f>
        <v>0</v>
      </c>
      <c r="P21" s="10">
        <f>FC_IND_IS_E!P21+FC_IND_NFM_E!P21+FC_IND_CPC_E!P21+FC_IND_NMM_E!P21+FC_IND_PPP_E!P21+FC_IND_FBT_E!P21+FC_IND_TE_E!P21+FC_IND_MAC_E!P21+FC_IND_TL_E!P21+FC_IND_WP_E!P21+FC_IND_MQ_E!P21+FC_IND_CON_E!P21+FC_IND_NSP_E!P21</f>
        <v>0</v>
      </c>
      <c r="Q21" s="10">
        <f>FC_IND_IS_E!Q21+FC_IND_NFM_E!Q21+FC_IND_CPC_E!Q21+FC_IND_NMM_E!Q21+FC_IND_PPP_E!Q21+FC_IND_FBT_E!Q21+FC_IND_TE_E!Q21+FC_IND_MAC_E!Q21+FC_IND_TL_E!Q21+FC_IND_WP_E!Q21+FC_IND_MQ_E!Q21+FC_IND_CON_E!Q21+FC_IND_NSP_E!Q21</f>
        <v>0</v>
      </c>
      <c r="R21" s="10">
        <f>FC_IND_IS_E!R21+FC_IND_NFM_E!R21+FC_IND_CPC_E!R21+FC_IND_NMM_E!R21+FC_IND_PPP_E!R21+FC_IND_FBT_E!R21+FC_IND_TE_E!R21+FC_IND_MAC_E!R21+FC_IND_TL_E!R21+FC_IND_WP_E!R21+FC_IND_MQ_E!R21+FC_IND_CON_E!R21+FC_IND_NSP_E!R21</f>
        <v>0</v>
      </c>
      <c r="S21" s="10">
        <f>FC_IND_IS_E!S21+FC_IND_NFM_E!S21+FC_IND_CPC_E!S21+FC_IND_NMM_E!S21+FC_IND_PPP_E!S21+FC_IND_FBT_E!S21+FC_IND_TE_E!S21+FC_IND_MAC_E!S21+FC_IND_TL_E!S21+FC_IND_WP_E!S21+FC_IND_MQ_E!S21+FC_IND_CON_E!S21+FC_IND_NSP_E!S21</f>
        <v>0</v>
      </c>
      <c r="T21" s="10">
        <f>FC_IND_IS_E!T21+FC_IND_NFM_E!T21+FC_IND_CPC_E!T21+FC_IND_NMM_E!T21+FC_IND_PPP_E!T21+FC_IND_FBT_E!T21+FC_IND_TE_E!T21+FC_IND_MAC_E!T21+FC_IND_TL_E!T21+FC_IND_WP_E!T21+FC_IND_MQ_E!T21+FC_IND_CON_E!T21+FC_IND_NSP_E!T21</f>
        <v>0</v>
      </c>
      <c r="U21" s="10">
        <f>FC_IND_IS_E!U21+FC_IND_NFM_E!U21+FC_IND_CPC_E!U21+FC_IND_NMM_E!U21+FC_IND_PPP_E!U21+FC_IND_FBT_E!U21+FC_IND_TE_E!U21+FC_IND_MAC_E!U21+FC_IND_TL_E!U21+FC_IND_WP_E!U21+FC_IND_MQ_E!U21+FC_IND_CON_E!U21+FC_IND_NSP_E!U21</f>
        <v>0</v>
      </c>
      <c r="V21" s="10">
        <f>FC_IND_IS_E!V21+FC_IND_NFM_E!V21+FC_IND_CPC_E!V21+FC_IND_NMM_E!V21+FC_IND_PPP_E!V21+FC_IND_FBT_E!V21+FC_IND_TE_E!V21+FC_IND_MAC_E!V21+FC_IND_TL_E!V21+FC_IND_WP_E!V21+FC_IND_MQ_E!V21+FC_IND_CON_E!V21+FC_IND_NSP_E!V21</f>
        <v>0</v>
      </c>
      <c r="W21" s="10">
        <f>FC_IND_IS_E!W21+FC_IND_NFM_E!W21+FC_IND_CPC_E!W21+FC_IND_NMM_E!W21+FC_IND_PPP_E!W21+FC_IND_FBT_E!W21+FC_IND_TE_E!W21+FC_IND_MAC_E!W21+FC_IND_TL_E!W21+FC_IND_WP_E!W21+FC_IND_MQ_E!W21+FC_IND_CON_E!W21+FC_IND_NSP_E!W21</f>
        <v>0</v>
      </c>
      <c r="X21" s="10">
        <f>FC_IND_IS_E!X21+FC_IND_NFM_E!X21+FC_IND_CPC_E!X21+FC_IND_NMM_E!X21+FC_IND_PPP_E!X21+FC_IND_FBT_E!X21+FC_IND_TE_E!X21+FC_IND_MAC_E!X21+FC_IND_TL_E!X21+FC_IND_WP_E!X21+FC_IND_MQ_E!X21+FC_IND_CON_E!X21+FC_IND_NSP_E!X21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FC_IND_IS_E!C23+FC_IND_NFM_E!C23+FC_IND_CPC_E!C23+FC_IND_NMM_E!C23+FC_IND_PPP_E!C23+FC_IND_FBT_E!C23+FC_IND_TE_E!C23+FC_IND_MAC_E!C23+FC_IND_TL_E!C23+FC_IND_WP_E!C23+FC_IND_MQ_E!C23+FC_IND_CON_E!C23+FC_IND_NSP_E!C23</f>
        <v>0</v>
      </c>
      <c r="D23" s="10">
        <f>FC_IND_IS_E!D23+FC_IND_NFM_E!D23+FC_IND_CPC_E!D23+FC_IND_NMM_E!D23+FC_IND_PPP_E!D23+FC_IND_FBT_E!D23+FC_IND_TE_E!D23+FC_IND_MAC_E!D23+FC_IND_TL_E!D23+FC_IND_WP_E!D23+FC_IND_MQ_E!D23+FC_IND_CON_E!D23+FC_IND_NSP_E!D23</f>
        <v>0</v>
      </c>
      <c r="E23" s="10">
        <f>FC_IND_IS_E!E23+FC_IND_NFM_E!E23+FC_IND_CPC_E!E23+FC_IND_NMM_E!E23+FC_IND_PPP_E!E23+FC_IND_FBT_E!E23+FC_IND_TE_E!E23+FC_IND_MAC_E!E23+FC_IND_TL_E!E23+FC_IND_WP_E!E23+FC_IND_MQ_E!E23+FC_IND_CON_E!E23+FC_IND_NSP_E!E23</f>
        <v>0</v>
      </c>
      <c r="F23" s="10">
        <f>FC_IND_IS_E!F23+FC_IND_NFM_E!F23+FC_IND_CPC_E!F23+FC_IND_NMM_E!F23+FC_IND_PPP_E!F23+FC_IND_FBT_E!F23+FC_IND_TE_E!F23+FC_IND_MAC_E!F23+FC_IND_TL_E!F23+FC_IND_WP_E!F23+FC_IND_MQ_E!F23+FC_IND_CON_E!F23+FC_IND_NSP_E!F23</f>
        <v>0</v>
      </c>
      <c r="G23" s="10">
        <f>FC_IND_IS_E!G23+FC_IND_NFM_E!G23+FC_IND_CPC_E!G23+FC_IND_NMM_E!G23+FC_IND_PPP_E!G23+FC_IND_FBT_E!G23+FC_IND_TE_E!G23+FC_IND_MAC_E!G23+FC_IND_TL_E!G23+FC_IND_WP_E!G23+FC_IND_MQ_E!G23+FC_IND_CON_E!G23+FC_IND_NSP_E!G23</f>
        <v>0</v>
      </c>
      <c r="H23" s="10">
        <f>FC_IND_IS_E!H23+FC_IND_NFM_E!H23+FC_IND_CPC_E!H23+FC_IND_NMM_E!H23+FC_IND_PPP_E!H23+FC_IND_FBT_E!H23+FC_IND_TE_E!H23+FC_IND_MAC_E!H23+FC_IND_TL_E!H23+FC_IND_WP_E!H23+FC_IND_MQ_E!H23+FC_IND_CON_E!H23+FC_IND_NSP_E!H23</f>
        <v>0</v>
      </c>
      <c r="I23" s="10">
        <f>FC_IND_IS_E!I23+FC_IND_NFM_E!I23+FC_IND_CPC_E!I23+FC_IND_NMM_E!I23+FC_IND_PPP_E!I23+FC_IND_FBT_E!I23+FC_IND_TE_E!I23+FC_IND_MAC_E!I23+FC_IND_TL_E!I23+FC_IND_WP_E!I23+FC_IND_MQ_E!I23+FC_IND_CON_E!I23+FC_IND_NSP_E!I23</f>
        <v>0</v>
      </c>
      <c r="J23" s="10">
        <f>FC_IND_IS_E!J23+FC_IND_NFM_E!J23+FC_IND_CPC_E!J23+FC_IND_NMM_E!J23+FC_IND_PPP_E!J23+FC_IND_FBT_E!J23+FC_IND_TE_E!J23+FC_IND_MAC_E!J23+FC_IND_TL_E!J23+FC_IND_WP_E!J23+FC_IND_MQ_E!J23+FC_IND_CON_E!J23+FC_IND_NSP_E!J23</f>
        <v>0</v>
      </c>
      <c r="K23" s="10">
        <f>FC_IND_IS_E!K23+FC_IND_NFM_E!K23+FC_IND_CPC_E!K23+FC_IND_NMM_E!K23+FC_IND_PPP_E!K23+FC_IND_FBT_E!K23+FC_IND_TE_E!K23+FC_IND_MAC_E!K23+FC_IND_TL_E!K23+FC_IND_WP_E!K23+FC_IND_MQ_E!K23+FC_IND_CON_E!K23+FC_IND_NSP_E!K23</f>
        <v>0</v>
      </c>
      <c r="L23" s="10">
        <f>FC_IND_IS_E!L23+FC_IND_NFM_E!L23+FC_IND_CPC_E!L23+FC_IND_NMM_E!L23+FC_IND_PPP_E!L23+FC_IND_FBT_E!L23+FC_IND_TE_E!L23+FC_IND_MAC_E!L23+FC_IND_TL_E!L23+FC_IND_WP_E!L23+FC_IND_MQ_E!L23+FC_IND_CON_E!L23+FC_IND_NSP_E!L23</f>
        <v>0</v>
      </c>
      <c r="M23" s="10">
        <f>FC_IND_IS_E!M23+FC_IND_NFM_E!M23+FC_IND_CPC_E!M23+FC_IND_NMM_E!M23+FC_IND_PPP_E!M23+FC_IND_FBT_E!M23+FC_IND_TE_E!M23+FC_IND_MAC_E!M23+FC_IND_TL_E!M23+FC_IND_WP_E!M23+FC_IND_MQ_E!M23+FC_IND_CON_E!M23+FC_IND_NSP_E!M23</f>
        <v>0</v>
      </c>
      <c r="N23" s="10">
        <f>FC_IND_IS_E!N23+FC_IND_NFM_E!N23+FC_IND_CPC_E!N23+FC_IND_NMM_E!N23+FC_IND_PPP_E!N23+FC_IND_FBT_E!N23+FC_IND_TE_E!N23+FC_IND_MAC_E!N23+FC_IND_TL_E!N23+FC_IND_WP_E!N23+FC_IND_MQ_E!N23+FC_IND_CON_E!N23+FC_IND_NSP_E!N23</f>
        <v>0</v>
      </c>
      <c r="O23" s="10">
        <f>FC_IND_IS_E!O23+FC_IND_NFM_E!O23+FC_IND_CPC_E!O23+FC_IND_NMM_E!O23+FC_IND_PPP_E!O23+FC_IND_FBT_E!O23+FC_IND_TE_E!O23+FC_IND_MAC_E!O23+FC_IND_TL_E!O23+FC_IND_WP_E!O23+FC_IND_MQ_E!O23+FC_IND_CON_E!O23+FC_IND_NSP_E!O23</f>
        <v>0</v>
      </c>
      <c r="P23" s="10">
        <f>FC_IND_IS_E!P23+FC_IND_NFM_E!P23+FC_IND_CPC_E!P23+FC_IND_NMM_E!P23+FC_IND_PPP_E!P23+FC_IND_FBT_E!P23+FC_IND_TE_E!P23+FC_IND_MAC_E!P23+FC_IND_TL_E!P23+FC_IND_WP_E!P23+FC_IND_MQ_E!P23+FC_IND_CON_E!P23+FC_IND_NSP_E!P23</f>
        <v>0</v>
      </c>
      <c r="Q23" s="10">
        <f>FC_IND_IS_E!Q23+FC_IND_NFM_E!Q23+FC_IND_CPC_E!Q23+FC_IND_NMM_E!Q23+FC_IND_PPP_E!Q23+FC_IND_FBT_E!Q23+FC_IND_TE_E!Q23+FC_IND_MAC_E!Q23+FC_IND_TL_E!Q23+FC_IND_WP_E!Q23+FC_IND_MQ_E!Q23+FC_IND_CON_E!Q23+FC_IND_NSP_E!Q23</f>
        <v>0</v>
      </c>
      <c r="R23" s="10">
        <f>FC_IND_IS_E!R23+FC_IND_NFM_E!R23+FC_IND_CPC_E!R23+FC_IND_NMM_E!R23+FC_IND_PPP_E!R23+FC_IND_FBT_E!R23+FC_IND_TE_E!R23+FC_IND_MAC_E!R23+FC_IND_TL_E!R23+FC_IND_WP_E!R23+FC_IND_MQ_E!R23+FC_IND_CON_E!R23+FC_IND_NSP_E!R23</f>
        <v>0</v>
      </c>
      <c r="S23" s="10">
        <f>FC_IND_IS_E!S23+FC_IND_NFM_E!S23+FC_IND_CPC_E!S23+FC_IND_NMM_E!S23+FC_IND_PPP_E!S23+FC_IND_FBT_E!S23+FC_IND_TE_E!S23+FC_IND_MAC_E!S23+FC_IND_TL_E!S23+FC_IND_WP_E!S23+FC_IND_MQ_E!S23+FC_IND_CON_E!S23+FC_IND_NSP_E!S23</f>
        <v>0</v>
      </c>
      <c r="T23" s="10">
        <f>FC_IND_IS_E!T23+FC_IND_NFM_E!T23+FC_IND_CPC_E!T23+FC_IND_NMM_E!T23+FC_IND_PPP_E!T23+FC_IND_FBT_E!T23+FC_IND_TE_E!T23+FC_IND_MAC_E!T23+FC_IND_TL_E!T23+FC_IND_WP_E!T23+FC_IND_MQ_E!T23+FC_IND_CON_E!T23+FC_IND_NSP_E!T23</f>
        <v>0</v>
      </c>
      <c r="U23" s="10">
        <f>FC_IND_IS_E!U23+FC_IND_NFM_E!U23+FC_IND_CPC_E!U23+FC_IND_NMM_E!U23+FC_IND_PPP_E!U23+FC_IND_FBT_E!U23+FC_IND_TE_E!U23+FC_IND_MAC_E!U23+FC_IND_TL_E!U23+FC_IND_WP_E!U23+FC_IND_MQ_E!U23+FC_IND_CON_E!U23+FC_IND_NSP_E!U23</f>
        <v>0</v>
      </c>
      <c r="V23" s="10">
        <f>FC_IND_IS_E!V23+FC_IND_NFM_E!V23+FC_IND_CPC_E!V23+FC_IND_NMM_E!V23+FC_IND_PPP_E!V23+FC_IND_FBT_E!V23+FC_IND_TE_E!V23+FC_IND_MAC_E!V23+FC_IND_TL_E!V23+FC_IND_WP_E!V23+FC_IND_MQ_E!V23+FC_IND_CON_E!V23+FC_IND_NSP_E!V23</f>
        <v>0</v>
      </c>
      <c r="W23" s="10">
        <f>FC_IND_IS_E!W23+FC_IND_NFM_E!W23+FC_IND_CPC_E!W23+FC_IND_NMM_E!W23+FC_IND_PPP_E!W23+FC_IND_FBT_E!W23+FC_IND_TE_E!W23+FC_IND_MAC_E!W23+FC_IND_TL_E!W23+FC_IND_WP_E!W23+FC_IND_MQ_E!W23+FC_IND_CON_E!W23+FC_IND_NSP_E!W23</f>
        <v>0</v>
      </c>
      <c r="X23" s="10">
        <f>FC_IND_IS_E!X23+FC_IND_NFM_E!X23+FC_IND_CPC_E!X23+FC_IND_NMM_E!X23+FC_IND_PPP_E!X23+FC_IND_FBT_E!X23+FC_IND_TE_E!X23+FC_IND_MAC_E!X23+FC_IND_TL_E!X23+FC_IND_WP_E!X23+FC_IND_MQ_E!X23+FC_IND_CON_E!X23+FC_IND_NSP_E!X23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FC_IND_IS_E!C24+FC_IND_NFM_E!C24+FC_IND_CPC_E!C24+FC_IND_NMM_E!C24+FC_IND_PPP_E!C24+FC_IND_FBT_E!C24+FC_IND_TE_E!C24+FC_IND_MAC_E!C24+FC_IND_TL_E!C24+FC_IND_WP_E!C24+FC_IND_MQ_E!C24+FC_IND_CON_E!C24+FC_IND_NSP_E!C24</f>
        <v>0</v>
      </c>
      <c r="D24" s="10">
        <f>FC_IND_IS_E!D24+FC_IND_NFM_E!D24+FC_IND_CPC_E!D24+FC_IND_NMM_E!D24+FC_IND_PPP_E!D24+FC_IND_FBT_E!D24+FC_IND_TE_E!D24+FC_IND_MAC_E!D24+FC_IND_TL_E!D24+FC_IND_WP_E!D24+FC_IND_MQ_E!D24+FC_IND_CON_E!D24+FC_IND_NSP_E!D24</f>
        <v>0</v>
      </c>
      <c r="E24" s="10">
        <f>FC_IND_IS_E!E24+FC_IND_NFM_E!E24+FC_IND_CPC_E!E24+FC_IND_NMM_E!E24+FC_IND_PPP_E!E24+FC_IND_FBT_E!E24+FC_IND_TE_E!E24+FC_IND_MAC_E!E24+FC_IND_TL_E!E24+FC_IND_WP_E!E24+FC_IND_MQ_E!E24+FC_IND_CON_E!E24+FC_IND_NSP_E!E24</f>
        <v>0</v>
      </c>
      <c r="F24" s="10">
        <f>FC_IND_IS_E!F24+FC_IND_NFM_E!F24+FC_IND_CPC_E!F24+FC_IND_NMM_E!F24+FC_IND_PPP_E!F24+FC_IND_FBT_E!F24+FC_IND_TE_E!F24+FC_IND_MAC_E!F24+FC_IND_TL_E!F24+FC_IND_WP_E!F24+FC_IND_MQ_E!F24+FC_IND_CON_E!F24+FC_IND_NSP_E!F24</f>
        <v>0</v>
      </c>
      <c r="G24" s="10">
        <f>FC_IND_IS_E!G24+FC_IND_NFM_E!G24+FC_IND_CPC_E!G24+FC_IND_NMM_E!G24+FC_IND_PPP_E!G24+FC_IND_FBT_E!G24+FC_IND_TE_E!G24+FC_IND_MAC_E!G24+FC_IND_TL_E!G24+FC_IND_WP_E!G24+FC_IND_MQ_E!G24+FC_IND_CON_E!G24+FC_IND_NSP_E!G24</f>
        <v>0</v>
      </c>
      <c r="H24" s="10">
        <f>FC_IND_IS_E!H24+FC_IND_NFM_E!H24+FC_IND_CPC_E!H24+FC_IND_NMM_E!H24+FC_IND_PPP_E!H24+FC_IND_FBT_E!H24+FC_IND_TE_E!H24+FC_IND_MAC_E!H24+FC_IND_TL_E!H24+FC_IND_WP_E!H24+FC_IND_MQ_E!H24+FC_IND_CON_E!H24+FC_IND_NSP_E!H24</f>
        <v>0</v>
      </c>
      <c r="I24" s="10">
        <f>FC_IND_IS_E!I24+FC_IND_NFM_E!I24+FC_IND_CPC_E!I24+FC_IND_NMM_E!I24+FC_IND_PPP_E!I24+FC_IND_FBT_E!I24+FC_IND_TE_E!I24+FC_IND_MAC_E!I24+FC_IND_TL_E!I24+FC_IND_WP_E!I24+FC_IND_MQ_E!I24+FC_IND_CON_E!I24+FC_IND_NSP_E!I24</f>
        <v>0</v>
      </c>
      <c r="J24" s="10">
        <f>FC_IND_IS_E!J24+FC_IND_NFM_E!J24+FC_IND_CPC_E!J24+FC_IND_NMM_E!J24+FC_IND_PPP_E!J24+FC_IND_FBT_E!J24+FC_IND_TE_E!J24+FC_IND_MAC_E!J24+FC_IND_TL_E!J24+FC_IND_WP_E!J24+FC_IND_MQ_E!J24+FC_IND_CON_E!J24+FC_IND_NSP_E!J24</f>
        <v>0</v>
      </c>
      <c r="K24" s="10">
        <f>FC_IND_IS_E!K24+FC_IND_NFM_E!K24+FC_IND_CPC_E!K24+FC_IND_NMM_E!K24+FC_IND_PPP_E!K24+FC_IND_FBT_E!K24+FC_IND_TE_E!K24+FC_IND_MAC_E!K24+FC_IND_TL_E!K24+FC_IND_WP_E!K24+FC_IND_MQ_E!K24+FC_IND_CON_E!K24+FC_IND_NSP_E!K24</f>
        <v>0</v>
      </c>
      <c r="L24" s="10">
        <f>FC_IND_IS_E!L24+FC_IND_NFM_E!L24+FC_IND_CPC_E!L24+FC_IND_NMM_E!L24+FC_IND_PPP_E!L24+FC_IND_FBT_E!L24+FC_IND_TE_E!L24+FC_IND_MAC_E!L24+FC_IND_TL_E!L24+FC_IND_WP_E!L24+FC_IND_MQ_E!L24+FC_IND_CON_E!L24+FC_IND_NSP_E!L24</f>
        <v>0</v>
      </c>
      <c r="M24" s="10">
        <f>FC_IND_IS_E!M24+FC_IND_NFM_E!M24+FC_IND_CPC_E!M24+FC_IND_NMM_E!M24+FC_IND_PPP_E!M24+FC_IND_FBT_E!M24+FC_IND_TE_E!M24+FC_IND_MAC_E!M24+FC_IND_TL_E!M24+FC_IND_WP_E!M24+FC_IND_MQ_E!M24+FC_IND_CON_E!M24+FC_IND_NSP_E!M24</f>
        <v>0</v>
      </c>
      <c r="N24" s="10">
        <f>FC_IND_IS_E!N24+FC_IND_NFM_E!N24+FC_IND_CPC_E!N24+FC_IND_NMM_E!N24+FC_IND_PPP_E!N24+FC_IND_FBT_E!N24+FC_IND_TE_E!N24+FC_IND_MAC_E!N24+FC_IND_TL_E!N24+FC_IND_WP_E!N24+FC_IND_MQ_E!N24+FC_IND_CON_E!N24+FC_IND_NSP_E!N24</f>
        <v>0</v>
      </c>
      <c r="O24" s="10">
        <f>FC_IND_IS_E!O24+FC_IND_NFM_E!O24+FC_IND_CPC_E!O24+FC_IND_NMM_E!O24+FC_IND_PPP_E!O24+FC_IND_FBT_E!O24+FC_IND_TE_E!O24+FC_IND_MAC_E!O24+FC_IND_TL_E!O24+FC_IND_WP_E!O24+FC_IND_MQ_E!O24+FC_IND_CON_E!O24+FC_IND_NSP_E!O24</f>
        <v>0</v>
      </c>
      <c r="P24" s="10">
        <f>FC_IND_IS_E!P24+FC_IND_NFM_E!P24+FC_IND_CPC_E!P24+FC_IND_NMM_E!P24+FC_IND_PPP_E!P24+FC_IND_FBT_E!P24+FC_IND_TE_E!P24+FC_IND_MAC_E!P24+FC_IND_TL_E!P24+FC_IND_WP_E!P24+FC_IND_MQ_E!P24+FC_IND_CON_E!P24+FC_IND_NSP_E!P24</f>
        <v>0</v>
      </c>
      <c r="Q24" s="10">
        <f>FC_IND_IS_E!Q24+FC_IND_NFM_E!Q24+FC_IND_CPC_E!Q24+FC_IND_NMM_E!Q24+FC_IND_PPP_E!Q24+FC_IND_FBT_E!Q24+FC_IND_TE_E!Q24+FC_IND_MAC_E!Q24+FC_IND_TL_E!Q24+FC_IND_WP_E!Q24+FC_IND_MQ_E!Q24+FC_IND_CON_E!Q24+FC_IND_NSP_E!Q24</f>
        <v>0</v>
      </c>
      <c r="R24" s="10">
        <f>FC_IND_IS_E!R24+FC_IND_NFM_E!R24+FC_IND_CPC_E!R24+FC_IND_NMM_E!R24+FC_IND_PPP_E!R24+FC_IND_FBT_E!R24+FC_IND_TE_E!R24+FC_IND_MAC_E!R24+FC_IND_TL_E!R24+FC_IND_WP_E!R24+FC_IND_MQ_E!R24+FC_IND_CON_E!R24+FC_IND_NSP_E!R24</f>
        <v>0</v>
      </c>
      <c r="S24" s="10">
        <f>FC_IND_IS_E!S24+FC_IND_NFM_E!S24+FC_IND_CPC_E!S24+FC_IND_NMM_E!S24+FC_IND_PPP_E!S24+FC_IND_FBT_E!S24+FC_IND_TE_E!S24+FC_IND_MAC_E!S24+FC_IND_TL_E!S24+FC_IND_WP_E!S24+FC_IND_MQ_E!S24+FC_IND_CON_E!S24+FC_IND_NSP_E!S24</f>
        <v>0</v>
      </c>
      <c r="T24" s="10">
        <f>FC_IND_IS_E!T24+FC_IND_NFM_E!T24+FC_IND_CPC_E!T24+FC_IND_NMM_E!T24+FC_IND_PPP_E!T24+FC_IND_FBT_E!T24+FC_IND_TE_E!T24+FC_IND_MAC_E!T24+FC_IND_TL_E!T24+FC_IND_WP_E!T24+FC_IND_MQ_E!T24+FC_IND_CON_E!T24+FC_IND_NSP_E!T24</f>
        <v>0</v>
      </c>
      <c r="U24" s="10">
        <f>FC_IND_IS_E!U24+FC_IND_NFM_E!U24+FC_IND_CPC_E!U24+FC_IND_NMM_E!U24+FC_IND_PPP_E!U24+FC_IND_FBT_E!U24+FC_IND_TE_E!U24+FC_IND_MAC_E!U24+FC_IND_TL_E!U24+FC_IND_WP_E!U24+FC_IND_MQ_E!U24+FC_IND_CON_E!U24+FC_IND_NSP_E!U24</f>
        <v>0</v>
      </c>
      <c r="V24" s="10">
        <f>FC_IND_IS_E!V24+FC_IND_NFM_E!V24+FC_IND_CPC_E!V24+FC_IND_NMM_E!V24+FC_IND_PPP_E!V24+FC_IND_FBT_E!V24+FC_IND_TE_E!V24+FC_IND_MAC_E!V24+FC_IND_TL_E!V24+FC_IND_WP_E!V24+FC_IND_MQ_E!V24+FC_IND_CON_E!V24+FC_IND_NSP_E!V24</f>
        <v>0</v>
      </c>
      <c r="W24" s="10">
        <f>FC_IND_IS_E!W24+FC_IND_NFM_E!W24+FC_IND_CPC_E!W24+FC_IND_NMM_E!W24+FC_IND_PPP_E!W24+FC_IND_FBT_E!W24+FC_IND_TE_E!W24+FC_IND_MAC_E!W24+FC_IND_TL_E!W24+FC_IND_WP_E!W24+FC_IND_MQ_E!W24+FC_IND_CON_E!W24+FC_IND_NSP_E!W24</f>
        <v>0</v>
      </c>
      <c r="X24" s="10">
        <f>FC_IND_IS_E!X24+FC_IND_NFM_E!X24+FC_IND_CPC_E!X24+FC_IND_NMM_E!X24+FC_IND_PPP_E!X24+FC_IND_FBT_E!X24+FC_IND_TE_E!X24+FC_IND_MAC_E!X24+FC_IND_TL_E!X24+FC_IND_WP_E!X24+FC_IND_MQ_E!X24+FC_IND_CON_E!X24+FC_IND_NSP_E!X24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FC_IND_IS_E!C25+FC_IND_NFM_E!C25+FC_IND_CPC_E!C25+FC_IND_NMM_E!C25+FC_IND_PPP_E!C25+FC_IND_FBT_E!C25+FC_IND_TE_E!C25+FC_IND_MAC_E!C25+FC_IND_TL_E!C25+FC_IND_WP_E!C25+FC_IND_MQ_E!C25+FC_IND_CON_E!C25+FC_IND_NSP_E!C25</f>
        <v>0</v>
      </c>
      <c r="D25" s="37">
        <f>FC_IND_IS_E!D25+FC_IND_NFM_E!D25+FC_IND_CPC_E!D25+FC_IND_NMM_E!D25+FC_IND_PPP_E!D25+FC_IND_FBT_E!D25+FC_IND_TE_E!D25+FC_IND_MAC_E!D25+FC_IND_TL_E!D25+FC_IND_WP_E!D25+FC_IND_MQ_E!D25+FC_IND_CON_E!D25+FC_IND_NSP_E!D25</f>
        <v>0</v>
      </c>
      <c r="E25" s="37">
        <f>FC_IND_IS_E!E25+FC_IND_NFM_E!E25+FC_IND_CPC_E!E25+FC_IND_NMM_E!E25+FC_IND_PPP_E!E25+FC_IND_FBT_E!E25+FC_IND_TE_E!E25+FC_IND_MAC_E!E25+FC_IND_TL_E!E25+FC_IND_WP_E!E25+FC_IND_MQ_E!E25+FC_IND_CON_E!E25+FC_IND_NSP_E!E25</f>
        <v>0</v>
      </c>
      <c r="F25" s="37">
        <f>FC_IND_IS_E!F25+FC_IND_NFM_E!F25+FC_IND_CPC_E!F25+FC_IND_NMM_E!F25+FC_IND_PPP_E!F25+FC_IND_FBT_E!F25+FC_IND_TE_E!F25+FC_IND_MAC_E!F25+FC_IND_TL_E!F25+FC_IND_WP_E!F25+FC_IND_MQ_E!F25+FC_IND_CON_E!F25+FC_IND_NSP_E!F25</f>
        <v>0</v>
      </c>
      <c r="G25" s="37">
        <f>FC_IND_IS_E!G25+FC_IND_NFM_E!G25+FC_IND_CPC_E!G25+FC_IND_NMM_E!G25+FC_IND_PPP_E!G25+FC_IND_FBT_E!G25+FC_IND_TE_E!G25+FC_IND_MAC_E!G25+FC_IND_TL_E!G25+FC_IND_WP_E!G25+FC_IND_MQ_E!G25+FC_IND_CON_E!G25+FC_IND_NSP_E!G25</f>
        <v>0</v>
      </c>
      <c r="H25" s="37">
        <f>FC_IND_IS_E!H25+FC_IND_NFM_E!H25+FC_IND_CPC_E!H25+FC_IND_NMM_E!H25+FC_IND_PPP_E!H25+FC_IND_FBT_E!H25+FC_IND_TE_E!H25+FC_IND_MAC_E!H25+FC_IND_TL_E!H25+FC_IND_WP_E!H25+FC_IND_MQ_E!H25+FC_IND_CON_E!H25+FC_IND_NSP_E!H25</f>
        <v>0</v>
      </c>
      <c r="I25" s="37">
        <f>FC_IND_IS_E!I25+FC_IND_NFM_E!I25+FC_IND_CPC_E!I25+FC_IND_NMM_E!I25+FC_IND_PPP_E!I25+FC_IND_FBT_E!I25+FC_IND_TE_E!I25+FC_IND_MAC_E!I25+FC_IND_TL_E!I25+FC_IND_WP_E!I25+FC_IND_MQ_E!I25+FC_IND_CON_E!I25+FC_IND_NSP_E!I25</f>
        <v>0</v>
      </c>
      <c r="J25" s="37">
        <f>FC_IND_IS_E!J25+FC_IND_NFM_E!J25+FC_IND_CPC_E!J25+FC_IND_NMM_E!J25+FC_IND_PPP_E!J25+FC_IND_FBT_E!J25+FC_IND_TE_E!J25+FC_IND_MAC_E!J25+FC_IND_TL_E!J25+FC_IND_WP_E!J25+FC_IND_MQ_E!J25+FC_IND_CON_E!J25+FC_IND_NSP_E!J25</f>
        <v>0</v>
      </c>
      <c r="K25" s="37">
        <f>FC_IND_IS_E!K25+FC_IND_NFM_E!K25+FC_IND_CPC_E!K25+FC_IND_NMM_E!K25+FC_IND_PPP_E!K25+FC_IND_FBT_E!K25+FC_IND_TE_E!K25+FC_IND_MAC_E!K25+FC_IND_TL_E!K25+FC_IND_WP_E!K25+FC_IND_MQ_E!K25+FC_IND_CON_E!K25+FC_IND_NSP_E!K25</f>
        <v>0</v>
      </c>
      <c r="L25" s="37">
        <f>FC_IND_IS_E!L25+FC_IND_NFM_E!L25+FC_IND_CPC_E!L25+FC_IND_NMM_E!L25+FC_IND_PPP_E!L25+FC_IND_FBT_E!L25+FC_IND_TE_E!L25+FC_IND_MAC_E!L25+FC_IND_TL_E!L25+FC_IND_WP_E!L25+FC_IND_MQ_E!L25+FC_IND_CON_E!L25+FC_IND_NSP_E!L25</f>
        <v>0</v>
      </c>
      <c r="M25" s="37">
        <f>FC_IND_IS_E!M25+FC_IND_NFM_E!M25+FC_IND_CPC_E!M25+FC_IND_NMM_E!M25+FC_IND_PPP_E!M25+FC_IND_FBT_E!M25+FC_IND_TE_E!M25+FC_IND_MAC_E!M25+FC_IND_TL_E!M25+FC_IND_WP_E!M25+FC_IND_MQ_E!M25+FC_IND_CON_E!M25+FC_IND_NSP_E!M25</f>
        <v>0</v>
      </c>
      <c r="N25" s="37">
        <f>FC_IND_IS_E!N25+FC_IND_NFM_E!N25+FC_IND_CPC_E!N25+FC_IND_NMM_E!N25+FC_IND_PPP_E!N25+FC_IND_FBT_E!N25+FC_IND_TE_E!N25+FC_IND_MAC_E!N25+FC_IND_TL_E!N25+FC_IND_WP_E!N25+FC_IND_MQ_E!N25+FC_IND_CON_E!N25+FC_IND_NSP_E!N25</f>
        <v>0</v>
      </c>
      <c r="O25" s="37">
        <f>FC_IND_IS_E!O25+FC_IND_NFM_E!O25+FC_IND_CPC_E!O25+FC_IND_NMM_E!O25+FC_IND_PPP_E!O25+FC_IND_FBT_E!O25+FC_IND_TE_E!O25+FC_IND_MAC_E!O25+FC_IND_TL_E!O25+FC_IND_WP_E!O25+FC_IND_MQ_E!O25+FC_IND_CON_E!O25+FC_IND_NSP_E!O25</f>
        <v>0</v>
      </c>
      <c r="P25" s="37">
        <f>FC_IND_IS_E!P25+FC_IND_NFM_E!P25+FC_IND_CPC_E!P25+FC_IND_NMM_E!P25+FC_IND_PPP_E!P25+FC_IND_FBT_E!P25+FC_IND_TE_E!P25+FC_IND_MAC_E!P25+FC_IND_TL_E!P25+FC_IND_WP_E!P25+FC_IND_MQ_E!P25+FC_IND_CON_E!P25+FC_IND_NSP_E!P25</f>
        <v>0</v>
      </c>
      <c r="Q25" s="37">
        <f>FC_IND_IS_E!Q25+FC_IND_NFM_E!Q25+FC_IND_CPC_E!Q25+FC_IND_NMM_E!Q25+FC_IND_PPP_E!Q25+FC_IND_FBT_E!Q25+FC_IND_TE_E!Q25+FC_IND_MAC_E!Q25+FC_IND_TL_E!Q25+FC_IND_WP_E!Q25+FC_IND_MQ_E!Q25+FC_IND_CON_E!Q25+FC_IND_NSP_E!Q25</f>
        <v>0</v>
      </c>
      <c r="R25" s="37">
        <f>FC_IND_IS_E!R25+FC_IND_NFM_E!R25+FC_IND_CPC_E!R25+FC_IND_NMM_E!R25+FC_IND_PPP_E!R25+FC_IND_FBT_E!R25+FC_IND_TE_E!R25+FC_IND_MAC_E!R25+FC_IND_TL_E!R25+FC_IND_WP_E!R25+FC_IND_MQ_E!R25+FC_IND_CON_E!R25+FC_IND_NSP_E!R25</f>
        <v>0</v>
      </c>
      <c r="S25" s="37">
        <f>FC_IND_IS_E!S25+FC_IND_NFM_E!S25+FC_IND_CPC_E!S25+FC_IND_NMM_E!S25+FC_IND_PPP_E!S25+FC_IND_FBT_E!S25+FC_IND_TE_E!S25+FC_IND_MAC_E!S25+FC_IND_TL_E!S25+FC_IND_WP_E!S25+FC_IND_MQ_E!S25+FC_IND_CON_E!S25+FC_IND_NSP_E!S25</f>
        <v>0</v>
      </c>
      <c r="T25" s="37">
        <f>FC_IND_IS_E!T25+FC_IND_NFM_E!T25+FC_IND_CPC_E!T25+FC_IND_NMM_E!T25+FC_IND_PPP_E!T25+FC_IND_FBT_E!T25+FC_IND_TE_E!T25+FC_IND_MAC_E!T25+FC_IND_TL_E!T25+FC_IND_WP_E!T25+FC_IND_MQ_E!T25+FC_IND_CON_E!T25+FC_IND_NSP_E!T25</f>
        <v>0</v>
      </c>
      <c r="U25" s="37">
        <f>FC_IND_IS_E!U25+FC_IND_NFM_E!U25+FC_IND_CPC_E!U25+FC_IND_NMM_E!U25+FC_IND_PPP_E!U25+FC_IND_FBT_E!U25+FC_IND_TE_E!U25+FC_IND_MAC_E!U25+FC_IND_TL_E!U25+FC_IND_WP_E!U25+FC_IND_MQ_E!U25+FC_IND_CON_E!U25+FC_IND_NSP_E!U25</f>
        <v>0</v>
      </c>
      <c r="V25" s="37">
        <f>FC_IND_IS_E!V25+FC_IND_NFM_E!V25+FC_IND_CPC_E!V25+FC_IND_NMM_E!V25+FC_IND_PPP_E!V25+FC_IND_FBT_E!V25+FC_IND_TE_E!V25+FC_IND_MAC_E!V25+FC_IND_TL_E!V25+FC_IND_WP_E!V25+FC_IND_MQ_E!V25+FC_IND_CON_E!V25+FC_IND_NSP_E!V25</f>
        <v>0</v>
      </c>
      <c r="W25" s="37">
        <f>FC_IND_IS_E!W25+FC_IND_NFM_E!W25+FC_IND_CPC_E!W25+FC_IND_NMM_E!W25+FC_IND_PPP_E!W25+FC_IND_FBT_E!W25+FC_IND_TE_E!W25+FC_IND_MAC_E!W25+FC_IND_TL_E!W25+FC_IND_WP_E!W25+FC_IND_MQ_E!W25+FC_IND_CON_E!W25+FC_IND_NSP_E!W25</f>
        <v>0</v>
      </c>
      <c r="X25" s="37">
        <f>FC_IND_IS_E!X25+FC_IND_NFM_E!X25+FC_IND_CPC_E!X25+FC_IND_NMM_E!X25+FC_IND_PPP_E!X25+FC_IND_FBT_E!X25+FC_IND_TE_E!X25+FC_IND_MAC_E!X25+FC_IND_TL_E!X25+FC_IND_WP_E!X25+FC_IND_MQ_E!X25+FC_IND_CON_E!X25+FC_IND_NSP_E!X25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1413.7628546861565</v>
      </c>
      <c r="D26" s="37">
        <f t="shared" si="14"/>
        <v>1725.4801375752365</v>
      </c>
      <c r="E26" s="37">
        <f t="shared" si="14"/>
        <v>1751.2920034393808</v>
      </c>
      <c r="F26" s="37">
        <f t="shared" si="14"/>
        <v>1206.083490971625</v>
      </c>
      <c r="G26" s="37">
        <f t="shared" si="14"/>
        <v>1215.8094582975064</v>
      </c>
      <c r="H26" s="37">
        <f t="shared" si="14"/>
        <v>1129.0422184006879</v>
      </c>
      <c r="I26" s="37">
        <f t="shared" si="14"/>
        <v>1211.1602751504727</v>
      </c>
      <c r="J26" s="37">
        <f t="shared" si="14"/>
        <v>1320.4328460877041</v>
      </c>
      <c r="K26" s="37">
        <f t="shared" si="14"/>
        <v>1100.2742906276869</v>
      </c>
      <c r="L26" s="37">
        <f t="shared" si="14"/>
        <v>799.62003439380896</v>
      </c>
      <c r="M26" s="37">
        <f t="shared" si="14"/>
        <v>675.92656921754087</v>
      </c>
      <c r="N26" s="37">
        <f t="shared" si="14"/>
        <v>856.53439380911425</v>
      </c>
      <c r="O26" s="37">
        <f t="shared" si="14"/>
        <v>913.07987962166806</v>
      </c>
      <c r="P26" s="37">
        <f t="shared" si="14"/>
        <v>834.61263972484937</v>
      </c>
      <c r="Q26" s="37">
        <f t="shared" si="14"/>
        <v>904.64892519346506</v>
      </c>
      <c r="R26" s="37">
        <f t="shared" si="14"/>
        <v>968.21917454858124</v>
      </c>
      <c r="S26" s="37">
        <f t="shared" si="14"/>
        <v>912.18667239896831</v>
      </c>
      <c r="T26" s="37">
        <f t="shared" si="14"/>
        <v>945.09406706792765</v>
      </c>
      <c r="U26" s="37">
        <f t="shared" si="14"/>
        <v>989.0235597592432</v>
      </c>
      <c r="V26" s="37">
        <f t="shared" si="14"/>
        <v>1203.4504729148755</v>
      </c>
      <c r="W26" s="37">
        <f t="shared" si="14"/>
        <v>1128.775580395529</v>
      </c>
      <c r="X26" s="37">
        <f t="shared" ref="X26" si="15">SUM(X27,X33)</f>
        <v>1087.8711951848663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47.700429922613921</v>
      </c>
      <c r="K27" s="29">
        <f t="shared" si="16"/>
        <v>0</v>
      </c>
      <c r="L27" s="29">
        <f t="shared" si="16"/>
        <v>15.356663800515911</v>
      </c>
      <c r="M27" s="29">
        <f t="shared" si="16"/>
        <v>1.1812553740326741</v>
      </c>
      <c r="N27" s="29">
        <f t="shared" si="16"/>
        <v>0</v>
      </c>
      <c r="O27" s="29">
        <f t="shared" si="16"/>
        <v>2.3625967325881336</v>
      </c>
      <c r="P27" s="29">
        <f t="shared" si="16"/>
        <v>3.5438521066208084</v>
      </c>
      <c r="Q27" s="29">
        <f t="shared" si="16"/>
        <v>4.7251074806534827</v>
      </c>
      <c r="R27" s="29">
        <f t="shared" si="16"/>
        <v>7.0877042132416159</v>
      </c>
      <c r="S27" s="29">
        <f t="shared" si="16"/>
        <v>7.0877042132416168</v>
      </c>
      <c r="T27" s="29">
        <f t="shared" si="16"/>
        <v>6.7168529664660372</v>
      </c>
      <c r="U27" s="29">
        <f t="shared" si="16"/>
        <v>13.245829750644878</v>
      </c>
      <c r="V27" s="29">
        <f t="shared" si="16"/>
        <v>25.129664660361129</v>
      </c>
      <c r="W27" s="29">
        <f t="shared" si="16"/>
        <v>31.609114359415297</v>
      </c>
      <c r="X27" s="29">
        <f t="shared" ref="X27" si="17">SUM(X28:X32)</f>
        <v>29.168013757523642</v>
      </c>
    </row>
    <row r="28" spans="1:24" ht="11.25" customHeight="1" x14ac:dyDescent="0.2">
      <c r="A28" s="41" t="s">
        <v>45</v>
      </c>
      <c r="B28" s="9" t="s">
        <v>46</v>
      </c>
      <c r="C28" s="10">
        <f>FC_IND_IS_E!C28+FC_IND_NFM_E!C28+FC_IND_CPC_E!C28+FC_IND_NMM_E!C28+FC_IND_PPP_E!C28+FC_IND_FBT_E!C28+FC_IND_TE_E!C28+FC_IND_MAC_E!C28+FC_IND_TL_E!C28+FC_IND_WP_E!C28+FC_IND_MQ_E!C28+FC_IND_CON_E!C28+FC_IND_NSP_E!C28</f>
        <v>0</v>
      </c>
      <c r="D28" s="10">
        <f>FC_IND_IS_E!D28+FC_IND_NFM_E!D28+FC_IND_CPC_E!D28+FC_IND_NMM_E!D28+FC_IND_PPP_E!D28+FC_IND_FBT_E!D28+FC_IND_TE_E!D28+FC_IND_MAC_E!D28+FC_IND_TL_E!D28+FC_IND_WP_E!D28+FC_IND_MQ_E!D28+FC_IND_CON_E!D28+FC_IND_NSP_E!D28</f>
        <v>0</v>
      </c>
      <c r="E28" s="10">
        <f>FC_IND_IS_E!E28+FC_IND_NFM_E!E28+FC_IND_CPC_E!E28+FC_IND_NMM_E!E28+FC_IND_PPP_E!E28+FC_IND_FBT_E!E28+FC_IND_TE_E!E28+FC_IND_MAC_E!E28+FC_IND_TL_E!E28+FC_IND_WP_E!E28+FC_IND_MQ_E!E28+FC_IND_CON_E!E28+FC_IND_NSP_E!E28</f>
        <v>0</v>
      </c>
      <c r="F28" s="10">
        <f>FC_IND_IS_E!F28+FC_IND_NFM_E!F28+FC_IND_CPC_E!F28+FC_IND_NMM_E!F28+FC_IND_PPP_E!F28+FC_IND_FBT_E!F28+FC_IND_TE_E!F28+FC_IND_MAC_E!F28+FC_IND_TL_E!F28+FC_IND_WP_E!F28+FC_IND_MQ_E!F28+FC_IND_CON_E!F28+FC_IND_NSP_E!F28</f>
        <v>0</v>
      </c>
      <c r="G28" s="10">
        <f>FC_IND_IS_E!G28+FC_IND_NFM_E!G28+FC_IND_CPC_E!G28+FC_IND_NMM_E!G28+FC_IND_PPP_E!G28+FC_IND_FBT_E!G28+FC_IND_TE_E!G28+FC_IND_MAC_E!G28+FC_IND_TL_E!G28+FC_IND_WP_E!G28+FC_IND_MQ_E!G28+FC_IND_CON_E!G28+FC_IND_NSP_E!G28</f>
        <v>0</v>
      </c>
      <c r="H28" s="10">
        <f>FC_IND_IS_E!H28+FC_IND_NFM_E!H28+FC_IND_CPC_E!H28+FC_IND_NMM_E!H28+FC_IND_PPP_E!H28+FC_IND_FBT_E!H28+FC_IND_TE_E!H28+FC_IND_MAC_E!H28+FC_IND_TL_E!H28+FC_IND_WP_E!H28+FC_IND_MQ_E!H28+FC_IND_CON_E!H28+FC_IND_NSP_E!H28</f>
        <v>0</v>
      </c>
      <c r="I28" s="10">
        <f>FC_IND_IS_E!I28+FC_IND_NFM_E!I28+FC_IND_CPC_E!I28+FC_IND_NMM_E!I28+FC_IND_PPP_E!I28+FC_IND_FBT_E!I28+FC_IND_TE_E!I28+FC_IND_MAC_E!I28+FC_IND_TL_E!I28+FC_IND_WP_E!I28+FC_IND_MQ_E!I28+FC_IND_CON_E!I28+FC_IND_NSP_E!I28</f>
        <v>0</v>
      </c>
      <c r="J28" s="10">
        <f>FC_IND_IS_E!J28+FC_IND_NFM_E!J28+FC_IND_CPC_E!J28+FC_IND_NMM_E!J28+FC_IND_PPP_E!J28+FC_IND_FBT_E!J28+FC_IND_TE_E!J28+FC_IND_MAC_E!J28+FC_IND_TL_E!J28+FC_IND_WP_E!J28+FC_IND_MQ_E!J28+FC_IND_CON_E!J28+FC_IND_NSP_E!J28</f>
        <v>0</v>
      </c>
      <c r="K28" s="10">
        <f>FC_IND_IS_E!K28+FC_IND_NFM_E!K28+FC_IND_CPC_E!K28+FC_IND_NMM_E!K28+FC_IND_PPP_E!K28+FC_IND_FBT_E!K28+FC_IND_TE_E!K28+FC_IND_MAC_E!K28+FC_IND_TL_E!K28+FC_IND_WP_E!K28+FC_IND_MQ_E!K28+FC_IND_CON_E!K28+FC_IND_NSP_E!K28</f>
        <v>0</v>
      </c>
      <c r="L28" s="10">
        <f>FC_IND_IS_E!L28+FC_IND_NFM_E!L28+FC_IND_CPC_E!L28+FC_IND_NMM_E!L28+FC_IND_PPP_E!L28+FC_IND_FBT_E!L28+FC_IND_TE_E!L28+FC_IND_MAC_E!L28+FC_IND_TL_E!L28+FC_IND_WP_E!L28+FC_IND_MQ_E!L28+FC_IND_CON_E!L28+FC_IND_NSP_E!L28</f>
        <v>0</v>
      </c>
      <c r="M28" s="10">
        <f>FC_IND_IS_E!M28+FC_IND_NFM_E!M28+FC_IND_CPC_E!M28+FC_IND_NMM_E!M28+FC_IND_PPP_E!M28+FC_IND_FBT_E!M28+FC_IND_TE_E!M28+FC_IND_MAC_E!M28+FC_IND_TL_E!M28+FC_IND_WP_E!M28+FC_IND_MQ_E!M28+FC_IND_CON_E!M28+FC_IND_NSP_E!M28</f>
        <v>0</v>
      </c>
      <c r="N28" s="10">
        <f>FC_IND_IS_E!N28+FC_IND_NFM_E!N28+FC_IND_CPC_E!N28+FC_IND_NMM_E!N28+FC_IND_PPP_E!N28+FC_IND_FBT_E!N28+FC_IND_TE_E!N28+FC_IND_MAC_E!N28+FC_IND_TL_E!N28+FC_IND_WP_E!N28+FC_IND_MQ_E!N28+FC_IND_CON_E!N28+FC_IND_NSP_E!N28</f>
        <v>0</v>
      </c>
      <c r="O28" s="10">
        <f>FC_IND_IS_E!O28+FC_IND_NFM_E!O28+FC_IND_CPC_E!O28+FC_IND_NMM_E!O28+FC_IND_PPP_E!O28+FC_IND_FBT_E!O28+FC_IND_TE_E!O28+FC_IND_MAC_E!O28+FC_IND_TL_E!O28+FC_IND_WP_E!O28+FC_IND_MQ_E!O28+FC_IND_CON_E!O28+FC_IND_NSP_E!O28</f>
        <v>0</v>
      </c>
      <c r="P28" s="10">
        <f>FC_IND_IS_E!P28+FC_IND_NFM_E!P28+FC_IND_CPC_E!P28+FC_IND_NMM_E!P28+FC_IND_PPP_E!P28+FC_IND_FBT_E!P28+FC_IND_TE_E!P28+FC_IND_MAC_E!P28+FC_IND_TL_E!P28+FC_IND_WP_E!P28+FC_IND_MQ_E!P28+FC_IND_CON_E!P28+FC_IND_NSP_E!P28</f>
        <v>0</v>
      </c>
      <c r="Q28" s="10">
        <f>FC_IND_IS_E!Q28+FC_IND_NFM_E!Q28+FC_IND_CPC_E!Q28+FC_IND_NMM_E!Q28+FC_IND_PPP_E!Q28+FC_IND_FBT_E!Q28+FC_IND_TE_E!Q28+FC_IND_MAC_E!Q28+FC_IND_TL_E!Q28+FC_IND_WP_E!Q28+FC_IND_MQ_E!Q28+FC_IND_CON_E!Q28+FC_IND_NSP_E!Q28</f>
        <v>0</v>
      </c>
      <c r="R28" s="10">
        <f>FC_IND_IS_E!R28+FC_IND_NFM_E!R28+FC_IND_CPC_E!R28+FC_IND_NMM_E!R28+FC_IND_PPP_E!R28+FC_IND_FBT_E!R28+FC_IND_TE_E!R28+FC_IND_MAC_E!R28+FC_IND_TL_E!R28+FC_IND_WP_E!R28+FC_IND_MQ_E!R28+FC_IND_CON_E!R28+FC_IND_NSP_E!R28</f>
        <v>0</v>
      </c>
      <c r="S28" s="10">
        <f>FC_IND_IS_E!S28+FC_IND_NFM_E!S28+FC_IND_CPC_E!S28+FC_IND_NMM_E!S28+FC_IND_PPP_E!S28+FC_IND_FBT_E!S28+FC_IND_TE_E!S28+FC_IND_MAC_E!S28+FC_IND_TL_E!S28+FC_IND_WP_E!S28+FC_IND_MQ_E!S28+FC_IND_CON_E!S28+FC_IND_NSP_E!S28</f>
        <v>0</v>
      </c>
      <c r="T28" s="10">
        <f>FC_IND_IS_E!T28+FC_IND_NFM_E!T28+FC_IND_CPC_E!T28+FC_IND_NMM_E!T28+FC_IND_PPP_E!T28+FC_IND_FBT_E!T28+FC_IND_TE_E!T28+FC_IND_MAC_E!T28+FC_IND_TL_E!T28+FC_IND_WP_E!T28+FC_IND_MQ_E!T28+FC_IND_CON_E!T28+FC_IND_NSP_E!T28</f>
        <v>0</v>
      </c>
      <c r="U28" s="10">
        <f>FC_IND_IS_E!U28+FC_IND_NFM_E!U28+FC_IND_CPC_E!U28+FC_IND_NMM_E!U28+FC_IND_PPP_E!U28+FC_IND_FBT_E!U28+FC_IND_TE_E!U28+FC_IND_MAC_E!U28+FC_IND_TL_E!U28+FC_IND_WP_E!U28+FC_IND_MQ_E!U28+FC_IND_CON_E!U28+FC_IND_NSP_E!U28</f>
        <v>0</v>
      </c>
      <c r="V28" s="10">
        <f>FC_IND_IS_E!V28+FC_IND_NFM_E!V28+FC_IND_CPC_E!V28+FC_IND_NMM_E!V28+FC_IND_PPP_E!V28+FC_IND_FBT_E!V28+FC_IND_TE_E!V28+FC_IND_MAC_E!V28+FC_IND_TL_E!V28+FC_IND_WP_E!V28+FC_IND_MQ_E!V28+FC_IND_CON_E!V28+FC_IND_NSP_E!V28</f>
        <v>0</v>
      </c>
      <c r="W28" s="10">
        <f>FC_IND_IS_E!W28+FC_IND_NFM_E!W28+FC_IND_CPC_E!W28+FC_IND_NMM_E!W28+FC_IND_PPP_E!W28+FC_IND_FBT_E!W28+FC_IND_TE_E!W28+FC_IND_MAC_E!W28+FC_IND_TL_E!W28+FC_IND_WP_E!W28+FC_IND_MQ_E!W28+FC_IND_CON_E!W28+FC_IND_NSP_E!W28</f>
        <v>0</v>
      </c>
      <c r="X28" s="10">
        <f>FC_IND_IS_E!X28+FC_IND_NFM_E!X28+FC_IND_CPC_E!X28+FC_IND_NMM_E!X28+FC_IND_PPP_E!X28+FC_IND_FBT_E!X28+FC_IND_TE_E!X28+FC_IND_MAC_E!X28+FC_IND_TL_E!X28+FC_IND_WP_E!X28+FC_IND_MQ_E!X28+FC_IND_CON_E!X28+FC_IND_NSP_E!X28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FC_IND_IS_E!C29+FC_IND_NFM_E!C29+FC_IND_CPC_E!C29+FC_IND_NMM_E!C29+FC_IND_PPP_E!C29+FC_IND_FBT_E!C29+FC_IND_TE_E!C29+FC_IND_MAC_E!C29+FC_IND_TL_E!C29+FC_IND_WP_E!C29+FC_IND_MQ_E!C29+FC_IND_CON_E!C29+FC_IND_NSP_E!C29</f>
        <v>0</v>
      </c>
      <c r="D29" s="10">
        <f>FC_IND_IS_E!D29+FC_IND_NFM_E!D29+FC_IND_CPC_E!D29+FC_IND_NMM_E!D29+FC_IND_PPP_E!D29+FC_IND_FBT_E!D29+FC_IND_TE_E!D29+FC_IND_MAC_E!D29+FC_IND_TL_E!D29+FC_IND_WP_E!D29+FC_IND_MQ_E!D29+FC_IND_CON_E!D29+FC_IND_NSP_E!D29</f>
        <v>0</v>
      </c>
      <c r="E29" s="10">
        <f>FC_IND_IS_E!E29+FC_IND_NFM_E!E29+FC_IND_CPC_E!E29+FC_IND_NMM_E!E29+FC_IND_PPP_E!E29+FC_IND_FBT_E!E29+FC_IND_TE_E!E29+FC_IND_MAC_E!E29+FC_IND_TL_E!E29+FC_IND_WP_E!E29+FC_IND_MQ_E!E29+FC_IND_CON_E!E29+FC_IND_NSP_E!E29</f>
        <v>0</v>
      </c>
      <c r="F29" s="10">
        <f>FC_IND_IS_E!F29+FC_IND_NFM_E!F29+FC_IND_CPC_E!F29+FC_IND_NMM_E!F29+FC_IND_PPP_E!F29+FC_IND_FBT_E!F29+FC_IND_TE_E!F29+FC_IND_MAC_E!F29+FC_IND_TL_E!F29+FC_IND_WP_E!F29+FC_IND_MQ_E!F29+FC_IND_CON_E!F29+FC_IND_NSP_E!F29</f>
        <v>0</v>
      </c>
      <c r="G29" s="10">
        <f>FC_IND_IS_E!G29+FC_IND_NFM_E!G29+FC_IND_CPC_E!G29+FC_IND_NMM_E!G29+FC_IND_PPP_E!G29+FC_IND_FBT_E!G29+FC_IND_TE_E!G29+FC_IND_MAC_E!G29+FC_IND_TL_E!G29+FC_IND_WP_E!G29+FC_IND_MQ_E!G29+FC_IND_CON_E!G29+FC_IND_NSP_E!G29</f>
        <v>0</v>
      </c>
      <c r="H29" s="10">
        <f>FC_IND_IS_E!H29+FC_IND_NFM_E!H29+FC_IND_CPC_E!H29+FC_IND_NMM_E!H29+FC_IND_PPP_E!H29+FC_IND_FBT_E!H29+FC_IND_TE_E!H29+FC_IND_MAC_E!H29+FC_IND_TL_E!H29+FC_IND_WP_E!H29+FC_IND_MQ_E!H29+FC_IND_CON_E!H29+FC_IND_NSP_E!H29</f>
        <v>0</v>
      </c>
      <c r="I29" s="10">
        <f>FC_IND_IS_E!I29+FC_IND_NFM_E!I29+FC_IND_CPC_E!I29+FC_IND_NMM_E!I29+FC_IND_PPP_E!I29+FC_IND_FBT_E!I29+FC_IND_TE_E!I29+FC_IND_MAC_E!I29+FC_IND_TL_E!I29+FC_IND_WP_E!I29+FC_IND_MQ_E!I29+FC_IND_CON_E!I29+FC_IND_NSP_E!I29</f>
        <v>0</v>
      </c>
      <c r="J29" s="10">
        <f>FC_IND_IS_E!J29+FC_IND_NFM_E!J29+FC_IND_CPC_E!J29+FC_IND_NMM_E!J29+FC_IND_PPP_E!J29+FC_IND_FBT_E!J29+FC_IND_TE_E!J29+FC_IND_MAC_E!J29+FC_IND_TL_E!J29+FC_IND_WP_E!J29+FC_IND_MQ_E!J29+FC_IND_CON_E!J29+FC_IND_NSP_E!J29</f>
        <v>47.700429922613921</v>
      </c>
      <c r="K29" s="10">
        <f>FC_IND_IS_E!K29+FC_IND_NFM_E!K29+FC_IND_CPC_E!K29+FC_IND_NMM_E!K29+FC_IND_PPP_E!K29+FC_IND_FBT_E!K29+FC_IND_TE_E!K29+FC_IND_MAC_E!K29+FC_IND_TL_E!K29+FC_IND_WP_E!K29+FC_IND_MQ_E!K29+FC_IND_CON_E!K29+FC_IND_NSP_E!K29</f>
        <v>0</v>
      </c>
      <c r="L29" s="10">
        <f>FC_IND_IS_E!L29+FC_IND_NFM_E!L29+FC_IND_CPC_E!L29+FC_IND_NMM_E!L29+FC_IND_PPP_E!L29+FC_IND_FBT_E!L29+FC_IND_TE_E!L29+FC_IND_MAC_E!L29+FC_IND_TL_E!L29+FC_IND_WP_E!L29+FC_IND_MQ_E!L29+FC_IND_CON_E!L29+FC_IND_NSP_E!L29</f>
        <v>15.356663800515911</v>
      </c>
      <c r="M29" s="10">
        <f>FC_IND_IS_E!M29+FC_IND_NFM_E!M29+FC_IND_CPC_E!M29+FC_IND_NMM_E!M29+FC_IND_PPP_E!M29+FC_IND_FBT_E!M29+FC_IND_TE_E!M29+FC_IND_MAC_E!M29+FC_IND_TL_E!M29+FC_IND_WP_E!M29+FC_IND_MQ_E!M29+FC_IND_CON_E!M29+FC_IND_NSP_E!M29</f>
        <v>1.1812553740326741</v>
      </c>
      <c r="N29" s="10">
        <f>FC_IND_IS_E!N29+FC_IND_NFM_E!N29+FC_IND_CPC_E!N29+FC_IND_NMM_E!N29+FC_IND_PPP_E!N29+FC_IND_FBT_E!N29+FC_IND_TE_E!N29+FC_IND_MAC_E!N29+FC_IND_TL_E!N29+FC_IND_WP_E!N29+FC_IND_MQ_E!N29+FC_IND_CON_E!N29+FC_IND_NSP_E!N29</f>
        <v>0</v>
      </c>
      <c r="O29" s="10">
        <f>FC_IND_IS_E!O29+FC_IND_NFM_E!O29+FC_IND_CPC_E!O29+FC_IND_NMM_E!O29+FC_IND_PPP_E!O29+FC_IND_FBT_E!O29+FC_IND_TE_E!O29+FC_IND_MAC_E!O29+FC_IND_TL_E!O29+FC_IND_WP_E!O29+FC_IND_MQ_E!O29+FC_IND_CON_E!O29+FC_IND_NSP_E!O29</f>
        <v>2.3625967325881336</v>
      </c>
      <c r="P29" s="10">
        <f>FC_IND_IS_E!P29+FC_IND_NFM_E!P29+FC_IND_CPC_E!P29+FC_IND_NMM_E!P29+FC_IND_PPP_E!P29+FC_IND_FBT_E!P29+FC_IND_TE_E!P29+FC_IND_MAC_E!P29+FC_IND_TL_E!P29+FC_IND_WP_E!P29+FC_IND_MQ_E!P29+FC_IND_CON_E!P29+FC_IND_NSP_E!P29</f>
        <v>3.5438521066208084</v>
      </c>
      <c r="Q29" s="10">
        <f>FC_IND_IS_E!Q29+FC_IND_NFM_E!Q29+FC_IND_CPC_E!Q29+FC_IND_NMM_E!Q29+FC_IND_PPP_E!Q29+FC_IND_FBT_E!Q29+FC_IND_TE_E!Q29+FC_IND_MAC_E!Q29+FC_IND_TL_E!Q29+FC_IND_WP_E!Q29+FC_IND_MQ_E!Q29+FC_IND_CON_E!Q29+FC_IND_NSP_E!Q29</f>
        <v>4.7251074806534827</v>
      </c>
      <c r="R29" s="10">
        <f>FC_IND_IS_E!R29+FC_IND_NFM_E!R29+FC_IND_CPC_E!R29+FC_IND_NMM_E!R29+FC_IND_PPP_E!R29+FC_IND_FBT_E!R29+FC_IND_TE_E!R29+FC_IND_MAC_E!R29+FC_IND_TL_E!R29+FC_IND_WP_E!R29+FC_IND_MQ_E!R29+FC_IND_CON_E!R29+FC_IND_NSP_E!R29</f>
        <v>7.0877042132416159</v>
      </c>
      <c r="S29" s="10">
        <f>FC_IND_IS_E!S29+FC_IND_NFM_E!S29+FC_IND_CPC_E!S29+FC_IND_NMM_E!S29+FC_IND_PPP_E!S29+FC_IND_FBT_E!S29+FC_IND_TE_E!S29+FC_IND_MAC_E!S29+FC_IND_TL_E!S29+FC_IND_WP_E!S29+FC_IND_MQ_E!S29+FC_IND_CON_E!S29+FC_IND_NSP_E!S29</f>
        <v>7.0877042132416168</v>
      </c>
      <c r="T29" s="10">
        <f>FC_IND_IS_E!T29+FC_IND_NFM_E!T29+FC_IND_CPC_E!T29+FC_IND_NMM_E!T29+FC_IND_PPP_E!T29+FC_IND_FBT_E!T29+FC_IND_TE_E!T29+FC_IND_MAC_E!T29+FC_IND_TL_E!T29+FC_IND_WP_E!T29+FC_IND_MQ_E!T29+FC_IND_CON_E!T29+FC_IND_NSP_E!T29</f>
        <v>6.7168529664660372</v>
      </c>
      <c r="U29" s="10">
        <f>FC_IND_IS_E!U29+FC_IND_NFM_E!U29+FC_IND_CPC_E!U29+FC_IND_NMM_E!U29+FC_IND_PPP_E!U29+FC_IND_FBT_E!U29+FC_IND_TE_E!U29+FC_IND_MAC_E!U29+FC_IND_TL_E!U29+FC_IND_WP_E!U29+FC_IND_MQ_E!U29+FC_IND_CON_E!U29+FC_IND_NSP_E!U29</f>
        <v>13.245829750644878</v>
      </c>
      <c r="V29" s="10">
        <f>FC_IND_IS_E!V29+FC_IND_NFM_E!V29+FC_IND_CPC_E!V29+FC_IND_NMM_E!V29+FC_IND_PPP_E!V29+FC_IND_FBT_E!V29+FC_IND_TE_E!V29+FC_IND_MAC_E!V29+FC_IND_TL_E!V29+FC_IND_WP_E!V29+FC_IND_MQ_E!V29+FC_IND_CON_E!V29+FC_IND_NSP_E!V29</f>
        <v>25.129664660361129</v>
      </c>
      <c r="W29" s="10">
        <f>FC_IND_IS_E!W29+FC_IND_NFM_E!W29+FC_IND_CPC_E!W29+FC_IND_NMM_E!W29+FC_IND_PPP_E!W29+FC_IND_FBT_E!W29+FC_IND_TE_E!W29+FC_IND_MAC_E!W29+FC_IND_TL_E!W29+FC_IND_WP_E!W29+FC_IND_MQ_E!W29+FC_IND_CON_E!W29+FC_IND_NSP_E!W29</f>
        <v>31.609114359415297</v>
      </c>
      <c r="X29" s="10">
        <f>FC_IND_IS_E!X29+FC_IND_NFM_E!X29+FC_IND_CPC_E!X29+FC_IND_NMM_E!X29+FC_IND_PPP_E!X29+FC_IND_FBT_E!X29+FC_IND_TE_E!X29+FC_IND_MAC_E!X29+FC_IND_TL_E!X29+FC_IND_WP_E!X29+FC_IND_MQ_E!X29+FC_IND_CON_E!X29+FC_IND_NSP_E!X29</f>
        <v>29.168013757523642</v>
      </c>
    </row>
    <row r="30" spans="1:24" ht="11.25" customHeight="1" x14ac:dyDescent="0.2">
      <c r="A30" s="41" t="s">
        <v>49</v>
      </c>
      <c r="B30" s="9" t="s">
        <v>50</v>
      </c>
      <c r="C30" s="10">
        <f>FC_IND_IS_E!C30+FC_IND_NFM_E!C30+FC_IND_CPC_E!C30+FC_IND_NMM_E!C30+FC_IND_PPP_E!C30+FC_IND_FBT_E!C30+FC_IND_TE_E!C30+FC_IND_MAC_E!C30+FC_IND_TL_E!C30+FC_IND_WP_E!C30+FC_IND_MQ_E!C30+FC_IND_CON_E!C30+FC_IND_NSP_E!C30</f>
        <v>0</v>
      </c>
      <c r="D30" s="10">
        <f>FC_IND_IS_E!D30+FC_IND_NFM_E!D30+FC_IND_CPC_E!D30+FC_IND_NMM_E!D30+FC_IND_PPP_E!D30+FC_IND_FBT_E!D30+FC_IND_TE_E!D30+FC_IND_MAC_E!D30+FC_IND_TL_E!D30+FC_IND_WP_E!D30+FC_IND_MQ_E!D30+FC_IND_CON_E!D30+FC_IND_NSP_E!D30</f>
        <v>0</v>
      </c>
      <c r="E30" s="10">
        <f>FC_IND_IS_E!E30+FC_IND_NFM_E!E30+FC_IND_CPC_E!E30+FC_IND_NMM_E!E30+FC_IND_PPP_E!E30+FC_IND_FBT_E!E30+FC_IND_TE_E!E30+FC_IND_MAC_E!E30+FC_IND_TL_E!E30+FC_IND_WP_E!E30+FC_IND_MQ_E!E30+FC_IND_CON_E!E30+FC_IND_NSP_E!E30</f>
        <v>0</v>
      </c>
      <c r="F30" s="10">
        <f>FC_IND_IS_E!F30+FC_IND_NFM_E!F30+FC_IND_CPC_E!F30+FC_IND_NMM_E!F30+FC_IND_PPP_E!F30+FC_IND_FBT_E!F30+FC_IND_TE_E!F30+FC_IND_MAC_E!F30+FC_IND_TL_E!F30+FC_IND_WP_E!F30+FC_IND_MQ_E!F30+FC_IND_CON_E!F30+FC_IND_NSP_E!F30</f>
        <v>0</v>
      </c>
      <c r="G30" s="10">
        <f>FC_IND_IS_E!G30+FC_IND_NFM_E!G30+FC_IND_CPC_E!G30+FC_IND_NMM_E!G30+FC_IND_PPP_E!G30+FC_IND_FBT_E!G30+FC_IND_TE_E!G30+FC_IND_MAC_E!G30+FC_IND_TL_E!G30+FC_IND_WP_E!G30+FC_IND_MQ_E!G30+FC_IND_CON_E!G30+FC_IND_NSP_E!G30</f>
        <v>0</v>
      </c>
      <c r="H30" s="10">
        <f>FC_IND_IS_E!H30+FC_IND_NFM_E!H30+FC_IND_CPC_E!H30+FC_IND_NMM_E!H30+FC_IND_PPP_E!H30+FC_IND_FBT_E!H30+FC_IND_TE_E!H30+FC_IND_MAC_E!H30+FC_IND_TL_E!H30+FC_IND_WP_E!H30+FC_IND_MQ_E!H30+FC_IND_CON_E!H30+FC_IND_NSP_E!H30</f>
        <v>0</v>
      </c>
      <c r="I30" s="10">
        <f>FC_IND_IS_E!I30+FC_IND_NFM_E!I30+FC_IND_CPC_E!I30+FC_IND_NMM_E!I30+FC_IND_PPP_E!I30+FC_IND_FBT_E!I30+FC_IND_TE_E!I30+FC_IND_MAC_E!I30+FC_IND_TL_E!I30+FC_IND_WP_E!I30+FC_IND_MQ_E!I30+FC_IND_CON_E!I30+FC_IND_NSP_E!I30</f>
        <v>0</v>
      </c>
      <c r="J30" s="10">
        <f>FC_IND_IS_E!J30+FC_IND_NFM_E!J30+FC_IND_CPC_E!J30+FC_IND_NMM_E!J30+FC_IND_PPP_E!J30+FC_IND_FBT_E!J30+FC_IND_TE_E!J30+FC_IND_MAC_E!J30+FC_IND_TL_E!J30+FC_IND_WP_E!J30+FC_IND_MQ_E!J30+FC_IND_CON_E!J30+FC_IND_NSP_E!J30</f>
        <v>0</v>
      </c>
      <c r="K30" s="10">
        <f>FC_IND_IS_E!K30+FC_IND_NFM_E!K30+FC_IND_CPC_E!K30+FC_IND_NMM_E!K30+FC_IND_PPP_E!K30+FC_IND_FBT_E!K30+FC_IND_TE_E!K30+FC_IND_MAC_E!K30+FC_IND_TL_E!K30+FC_IND_WP_E!K30+FC_IND_MQ_E!K30+FC_IND_CON_E!K30+FC_IND_NSP_E!K30</f>
        <v>0</v>
      </c>
      <c r="L30" s="10">
        <f>FC_IND_IS_E!L30+FC_IND_NFM_E!L30+FC_IND_CPC_E!L30+FC_IND_NMM_E!L30+FC_IND_PPP_E!L30+FC_IND_FBT_E!L30+FC_IND_TE_E!L30+FC_IND_MAC_E!L30+FC_IND_TL_E!L30+FC_IND_WP_E!L30+FC_IND_MQ_E!L30+FC_IND_CON_E!L30+FC_IND_NSP_E!L30</f>
        <v>0</v>
      </c>
      <c r="M30" s="10">
        <f>FC_IND_IS_E!M30+FC_IND_NFM_E!M30+FC_IND_CPC_E!M30+FC_IND_NMM_E!M30+FC_IND_PPP_E!M30+FC_IND_FBT_E!M30+FC_IND_TE_E!M30+FC_IND_MAC_E!M30+FC_IND_TL_E!M30+FC_IND_WP_E!M30+FC_IND_MQ_E!M30+FC_IND_CON_E!M30+FC_IND_NSP_E!M30</f>
        <v>0</v>
      </c>
      <c r="N30" s="10">
        <f>FC_IND_IS_E!N30+FC_IND_NFM_E!N30+FC_IND_CPC_E!N30+FC_IND_NMM_E!N30+FC_IND_PPP_E!N30+FC_IND_FBT_E!N30+FC_IND_TE_E!N30+FC_IND_MAC_E!N30+FC_IND_TL_E!N30+FC_IND_WP_E!N30+FC_IND_MQ_E!N30+FC_IND_CON_E!N30+FC_IND_NSP_E!N30</f>
        <v>0</v>
      </c>
      <c r="O30" s="10">
        <f>FC_IND_IS_E!O30+FC_IND_NFM_E!O30+FC_IND_CPC_E!O30+FC_IND_NMM_E!O30+FC_IND_PPP_E!O30+FC_IND_FBT_E!O30+FC_IND_TE_E!O30+FC_IND_MAC_E!O30+FC_IND_TL_E!O30+FC_IND_WP_E!O30+FC_IND_MQ_E!O30+FC_IND_CON_E!O30+FC_IND_NSP_E!O30</f>
        <v>0</v>
      </c>
      <c r="P30" s="10">
        <f>FC_IND_IS_E!P30+FC_IND_NFM_E!P30+FC_IND_CPC_E!P30+FC_IND_NMM_E!P30+FC_IND_PPP_E!P30+FC_IND_FBT_E!P30+FC_IND_TE_E!P30+FC_IND_MAC_E!P30+FC_IND_TL_E!P30+FC_IND_WP_E!P30+FC_IND_MQ_E!P30+FC_IND_CON_E!P30+FC_IND_NSP_E!P30</f>
        <v>0</v>
      </c>
      <c r="Q30" s="10">
        <f>FC_IND_IS_E!Q30+FC_IND_NFM_E!Q30+FC_IND_CPC_E!Q30+FC_IND_NMM_E!Q30+FC_IND_PPP_E!Q30+FC_IND_FBT_E!Q30+FC_IND_TE_E!Q30+FC_IND_MAC_E!Q30+FC_IND_TL_E!Q30+FC_IND_WP_E!Q30+FC_IND_MQ_E!Q30+FC_IND_CON_E!Q30+FC_IND_NSP_E!Q30</f>
        <v>0</v>
      </c>
      <c r="R30" s="10">
        <f>FC_IND_IS_E!R30+FC_IND_NFM_E!R30+FC_IND_CPC_E!R30+FC_IND_NMM_E!R30+FC_IND_PPP_E!R30+FC_IND_FBT_E!R30+FC_IND_TE_E!R30+FC_IND_MAC_E!R30+FC_IND_TL_E!R30+FC_IND_WP_E!R30+FC_IND_MQ_E!R30+FC_IND_CON_E!R30+FC_IND_NSP_E!R30</f>
        <v>0</v>
      </c>
      <c r="S30" s="10">
        <f>FC_IND_IS_E!S30+FC_IND_NFM_E!S30+FC_IND_CPC_E!S30+FC_IND_NMM_E!S30+FC_IND_PPP_E!S30+FC_IND_FBT_E!S30+FC_IND_TE_E!S30+FC_IND_MAC_E!S30+FC_IND_TL_E!S30+FC_IND_WP_E!S30+FC_IND_MQ_E!S30+FC_IND_CON_E!S30+FC_IND_NSP_E!S30</f>
        <v>0</v>
      </c>
      <c r="T30" s="10">
        <f>FC_IND_IS_E!T30+FC_IND_NFM_E!T30+FC_IND_CPC_E!T30+FC_IND_NMM_E!T30+FC_IND_PPP_E!T30+FC_IND_FBT_E!T30+FC_IND_TE_E!T30+FC_IND_MAC_E!T30+FC_IND_TL_E!T30+FC_IND_WP_E!T30+FC_IND_MQ_E!T30+FC_IND_CON_E!T30+FC_IND_NSP_E!T30</f>
        <v>0</v>
      </c>
      <c r="U30" s="10">
        <f>FC_IND_IS_E!U30+FC_IND_NFM_E!U30+FC_IND_CPC_E!U30+FC_IND_NMM_E!U30+FC_IND_PPP_E!U30+FC_IND_FBT_E!U30+FC_IND_TE_E!U30+FC_IND_MAC_E!U30+FC_IND_TL_E!U30+FC_IND_WP_E!U30+FC_IND_MQ_E!U30+FC_IND_CON_E!U30+FC_IND_NSP_E!U30</f>
        <v>0</v>
      </c>
      <c r="V30" s="10">
        <f>FC_IND_IS_E!V30+FC_IND_NFM_E!V30+FC_IND_CPC_E!V30+FC_IND_NMM_E!V30+FC_IND_PPP_E!V30+FC_IND_FBT_E!V30+FC_IND_TE_E!V30+FC_IND_MAC_E!V30+FC_IND_TL_E!V30+FC_IND_WP_E!V30+FC_IND_MQ_E!V30+FC_IND_CON_E!V30+FC_IND_NSP_E!V30</f>
        <v>0</v>
      </c>
      <c r="W30" s="10">
        <f>FC_IND_IS_E!W30+FC_IND_NFM_E!W30+FC_IND_CPC_E!W30+FC_IND_NMM_E!W30+FC_IND_PPP_E!W30+FC_IND_FBT_E!W30+FC_IND_TE_E!W30+FC_IND_MAC_E!W30+FC_IND_TL_E!W30+FC_IND_WP_E!W30+FC_IND_MQ_E!W30+FC_IND_CON_E!W30+FC_IND_NSP_E!W30</f>
        <v>0</v>
      </c>
      <c r="X30" s="10">
        <f>FC_IND_IS_E!X30+FC_IND_NFM_E!X30+FC_IND_CPC_E!X30+FC_IND_NMM_E!X30+FC_IND_PPP_E!X30+FC_IND_FBT_E!X30+FC_IND_TE_E!X30+FC_IND_MAC_E!X30+FC_IND_TL_E!X30+FC_IND_WP_E!X30+FC_IND_MQ_E!X30+FC_IND_CON_E!X30+FC_IND_NSP_E!X30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FC_IND_IS_E!C31+FC_IND_NFM_E!C31+FC_IND_CPC_E!C31+FC_IND_NMM_E!C31+FC_IND_PPP_E!C31+FC_IND_FBT_E!C31+FC_IND_TE_E!C31+FC_IND_MAC_E!C31+FC_IND_TL_E!C31+FC_IND_WP_E!C31+FC_IND_MQ_E!C31+FC_IND_CON_E!C31+FC_IND_NSP_E!C31</f>
        <v>0</v>
      </c>
      <c r="D31" s="10">
        <f>FC_IND_IS_E!D31+FC_IND_NFM_E!D31+FC_IND_CPC_E!D31+FC_IND_NMM_E!D31+FC_IND_PPP_E!D31+FC_IND_FBT_E!D31+FC_IND_TE_E!D31+FC_IND_MAC_E!D31+FC_IND_TL_E!D31+FC_IND_WP_E!D31+FC_IND_MQ_E!D31+FC_IND_CON_E!D31+FC_IND_NSP_E!D31</f>
        <v>0</v>
      </c>
      <c r="E31" s="10">
        <f>FC_IND_IS_E!E31+FC_IND_NFM_E!E31+FC_IND_CPC_E!E31+FC_IND_NMM_E!E31+FC_IND_PPP_E!E31+FC_IND_FBT_E!E31+FC_IND_TE_E!E31+FC_IND_MAC_E!E31+FC_IND_TL_E!E31+FC_IND_WP_E!E31+FC_IND_MQ_E!E31+FC_IND_CON_E!E31+FC_IND_NSP_E!E31</f>
        <v>0</v>
      </c>
      <c r="F31" s="10">
        <f>FC_IND_IS_E!F31+FC_IND_NFM_E!F31+FC_IND_CPC_E!F31+FC_IND_NMM_E!F31+FC_IND_PPP_E!F31+FC_IND_FBT_E!F31+FC_IND_TE_E!F31+FC_IND_MAC_E!F31+FC_IND_TL_E!F31+FC_IND_WP_E!F31+FC_IND_MQ_E!F31+FC_IND_CON_E!F31+FC_IND_NSP_E!F31</f>
        <v>0</v>
      </c>
      <c r="G31" s="10">
        <f>FC_IND_IS_E!G31+FC_IND_NFM_E!G31+FC_IND_CPC_E!G31+FC_IND_NMM_E!G31+FC_IND_PPP_E!G31+FC_IND_FBT_E!G31+FC_IND_TE_E!G31+FC_IND_MAC_E!G31+FC_IND_TL_E!G31+FC_IND_WP_E!G31+FC_IND_MQ_E!G31+FC_IND_CON_E!G31+FC_IND_NSP_E!G31</f>
        <v>0</v>
      </c>
      <c r="H31" s="10">
        <f>FC_IND_IS_E!H31+FC_IND_NFM_E!H31+FC_IND_CPC_E!H31+FC_IND_NMM_E!H31+FC_IND_PPP_E!H31+FC_IND_FBT_E!H31+FC_IND_TE_E!H31+FC_IND_MAC_E!H31+FC_IND_TL_E!H31+FC_IND_WP_E!H31+FC_IND_MQ_E!H31+FC_IND_CON_E!H31+FC_IND_NSP_E!H31</f>
        <v>0</v>
      </c>
      <c r="I31" s="10">
        <f>FC_IND_IS_E!I31+FC_IND_NFM_E!I31+FC_IND_CPC_E!I31+FC_IND_NMM_E!I31+FC_IND_PPP_E!I31+FC_IND_FBT_E!I31+FC_IND_TE_E!I31+FC_IND_MAC_E!I31+FC_IND_TL_E!I31+FC_IND_WP_E!I31+FC_IND_MQ_E!I31+FC_IND_CON_E!I31+FC_IND_NSP_E!I31</f>
        <v>0</v>
      </c>
      <c r="J31" s="10">
        <f>FC_IND_IS_E!J31+FC_IND_NFM_E!J31+FC_IND_CPC_E!J31+FC_IND_NMM_E!J31+FC_IND_PPP_E!J31+FC_IND_FBT_E!J31+FC_IND_TE_E!J31+FC_IND_MAC_E!J31+FC_IND_TL_E!J31+FC_IND_WP_E!J31+FC_IND_MQ_E!J31+FC_IND_CON_E!J31+FC_IND_NSP_E!J31</f>
        <v>0</v>
      </c>
      <c r="K31" s="10">
        <f>FC_IND_IS_E!K31+FC_IND_NFM_E!K31+FC_IND_CPC_E!K31+FC_IND_NMM_E!K31+FC_IND_PPP_E!K31+FC_IND_FBT_E!K31+FC_IND_TE_E!K31+FC_IND_MAC_E!K31+FC_IND_TL_E!K31+FC_IND_WP_E!K31+FC_IND_MQ_E!K31+FC_IND_CON_E!K31+FC_IND_NSP_E!K31</f>
        <v>0</v>
      </c>
      <c r="L31" s="10">
        <f>FC_IND_IS_E!L31+FC_IND_NFM_E!L31+FC_IND_CPC_E!L31+FC_IND_NMM_E!L31+FC_IND_PPP_E!L31+FC_IND_FBT_E!L31+FC_IND_TE_E!L31+FC_IND_MAC_E!L31+FC_IND_TL_E!L31+FC_IND_WP_E!L31+FC_IND_MQ_E!L31+FC_IND_CON_E!L31+FC_IND_NSP_E!L31</f>
        <v>0</v>
      </c>
      <c r="M31" s="10">
        <f>FC_IND_IS_E!M31+FC_IND_NFM_E!M31+FC_IND_CPC_E!M31+FC_IND_NMM_E!M31+FC_IND_PPP_E!M31+FC_IND_FBT_E!M31+FC_IND_TE_E!M31+FC_IND_MAC_E!M31+FC_IND_TL_E!M31+FC_IND_WP_E!M31+FC_IND_MQ_E!M31+FC_IND_CON_E!M31+FC_IND_NSP_E!M31</f>
        <v>0</v>
      </c>
      <c r="N31" s="10">
        <f>FC_IND_IS_E!N31+FC_IND_NFM_E!N31+FC_IND_CPC_E!N31+FC_IND_NMM_E!N31+FC_IND_PPP_E!N31+FC_IND_FBT_E!N31+FC_IND_TE_E!N31+FC_IND_MAC_E!N31+FC_IND_TL_E!N31+FC_IND_WP_E!N31+FC_IND_MQ_E!N31+FC_IND_CON_E!N31+FC_IND_NSP_E!N31</f>
        <v>0</v>
      </c>
      <c r="O31" s="10">
        <f>FC_IND_IS_E!O31+FC_IND_NFM_E!O31+FC_IND_CPC_E!O31+FC_IND_NMM_E!O31+FC_IND_PPP_E!O31+FC_IND_FBT_E!O31+FC_IND_TE_E!O31+FC_IND_MAC_E!O31+FC_IND_TL_E!O31+FC_IND_WP_E!O31+FC_IND_MQ_E!O31+FC_IND_CON_E!O31+FC_IND_NSP_E!O31</f>
        <v>0</v>
      </c>
      <c r="P31" s="10">
        <f>FC_IND_IS_E!P31+FC_IND_NFM_E!P31+FC_IND_CPC_E!P31+FC_IND_NMM_E!P31+FC_IND_PPP_E!P31+FC_IND_FBT_E!P31+FC_IND_TE_E!P31+FC_IND_MAC_E!P31+FC_IND_TL_E!P31+FC_IND_WP_E!P31+FC_IND_MQ_E!P31+FC_IND_CON_E!P31+FC_IND_NSP_E!P31</f>
        <v>0</v>
      </c>
      <c r="Q31" s="10">
        <f>FC_IND_IS_E!Q31+FC_IND_NFM_E!Q31+FC_IND_CPC_E!Q31+FC_IND_NMM_E!Q31+FC_IND_PPP_E!Q31+FC_IND_FBT_E!Q31+FC_IND_TE_E!Q31+FC_IND_MAC_E!Q31+FC_IND_TL_E!Q31+FC_IND_WP_E!Q31+FC_IND_MQ_E!Q31+FC_IND_CON_E!Q31+FC_IND_NSP_E!Q31</f>
        <v>0</v>
      </c>
      <c r="R31" s="10">
        <f>FC_IND_IS_E!R31+FC_IND_NFM_E!R31+FC_IND_CPC_E!R31+FC_IND_NMM_E!R31+FC_IND_PPP_E!R31+FC_IND_FBT_E!R31+FC_IND_TE_E!R31+FC_IND_MAC_E!R31+FC_IND_TL_E!R31+FC_IND_WP_E!R31+FC_IND_MQ_E!R31+FC_IND_CON_E!R31+FC_IND_NSP_E!R31</f>
        <v>0</v>
      </c>
      <c r="S31" s="10">
        <f>FC_IND_IS_E!S31+FC_IND_NFM_E!S31+FC_IND_CPC_E!S31+FC_IND_NMM_E!S31+FC_IND_PPP_E!S31+FC_IND_FBT_E!S31+FC_IND_TE_E!S31+FC_IND_MAC_E!S31+FC_IND_TL_E!S31+FC_IND_WP_E!S31+FC_IND_MQ_E!S31+FC_IND_CON_E!S31+FC_IND_NSP_E!S31</f>
        <v>0</v>
      </c>
      <c r="T31" s="10">
        <f>FC_IND_IS_E!T31+FC_IND_NFM_E!T31+FC_IND_CPC_E!T31+FC_IND_NMM_E!T31+FC_IND_PPP_E!T31+FC_IND_FBT_E!T31+FC_IND_TE_E!T31+FC_IND_MAC_E!T31+FC_IND_TL_E!T31+FC_IND_WP_E!T31+FC_IND_MQ_E!T31+FC_IND_CON_E!T31+FC_IND_NSP_E!T31</f>
        <v>0</v>
      </c>
      <c r="U31" s="10">
        <f>FC_IND_IS_E!U31+FC_IND_NFM_E!U31+FC_IND_CPC_E!U31+FC_IND_NMM_E!U31+FC_IND_PPP_E!U31+FC_IND_FBT_E!U31+FC_IND_TE_E!U31+FC_IND_MAC_E!U31+FC_IND_TL_E!U31+FC_IND_WP_E!U31+FC_IND_MQ_E!U31+FC_IND_CON_E!U31+FC_IND_NSP_E!U31</f>
        <v>0</v>
      </c>
      <c r="V31" s="10">
        <f>FC_IND_IS_E!V31+FC_IND_NFM_E!V31+FC_IND_CPC_E!V31+FC_IND_NMM_E!V31+FC_IND_PPP_E!V31+FC_IND_FBT_E!V31+FC_IND_TE_E!V31+FC_IND_MAC_E!V31+FC_IND_TL_E!V31+FC_IND_WP_E!V31+FC_IND_MQ_E!V31+FC_IND_CON_E!V31+FC_IND_NSP_E!V31</f>
        <v>0</v>
      </c>
      <c r="W31" s="10">
        <f>FC_IND_IS_E!W31+FC_IND_NFM_E!W31+FC_IND_CPC_E!W31+FC_IND_NMM_E!W31+FC_IND_PPP_E!W31+FC_IND_FBT_E!W31+FC_IND_TE_E!W31+FC_IND_MAC_E!W31+FC_IND_TL_E!W31+FC_IND_WP_E!W31+FC_IND_MQ_E!W31+FC_IND_CON_E!W31+FC_IND_NSP_E!W31</f>
        <v>0</v>
      </c>
      <c r="X31" s="10">
        <f>FC_IND_IS_E!X31+FC_IND_NFM_E!X31+FC_IND_CPC_E!X31+FC_IND_NMM_E!X31+FC_IND_PPP_E!X31+FC_IND_FBT_E!X31+FC_IND_TE_E!X31+FC_IND_MAC_E!X31+FC_IND_TL_E!X31+FC_IND_WP_E!X31+FC_IND_MQ_E!X31+FC_IND_CON_E!X31+FC_IND_NSP_E!X31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FC_IND_IS_E!C32+FC_IND_NFM_E!C32+FC_IND_CPC_E!C32+FC_IND_NMM_E!C32+FC_IND_PPP_E!C32+FC_IND_FBT_E!C32+FC_IND_TE_E!C32+FC_IND_MAC_E!C32+FC_IND_TL_E!C32+FC_IND_WP_E!C32+FC_IND_MQ_E!C32+FC_IND_CON_E!C32+FC_IND_NSP_E!C32</f>
        <v>0</v>
      </c>
      <c r="D32" s="10">
        <f>FC_IND_IS_E!D32+FC_IND_NFM_E!D32+FC_IND_CPC_E!D32+FC_IND_NMM_E!D32+FC_IND_PPP_E!D32+FC_IND_FBT_E!D32+FC_IND_TE_E!D32+FC_IND_MAC_E!D32+FC_IND_TL_E!D32+FC_IND_WP_E!D32+FC_IND_MQ_E!D32+FC_IND_CON_E!D32+FC_IND_NSP_E!D32</f>
        <v>0</v>
      </c>
      <c r="E32" s="10">
        <f>FC_IND_IS_E!E32+FC_IND_NFM_E!E32+FC_IND_CPC_E!E32+FC_IND_NMM_E!E32+FC_IND_PPP_E!E32+FC_IND_FBT_E!E32+FC_IND_TE_E!E32+FC_IND_MAC_E!E32+FC_IND_TL_E!E32+FC_IND_WP_E!E32+FC_IND_MQ_E!E32+FC_IND_CON_E!E32+FC_IND_NSP_E!E32</f>
        <v>0</v>
      </c>
      <c r="F32" s="10">
        <f>FC_IND_IS_E!F32+FC_IND_NFM_E!F32+FC_IND_CPC_E!F32+FC_IND_NMM_E!F32+FC_IND_PPP_E!F32+FC_IND_FBT_E!F32+FC_IND_TE_E!F32+FC_IND_MAC_E!F32+FC_IND_TL_E!F32+FC_IND_WP_E!F32+FC_IND_MQ_E!F32+FC_IND_CON_E!F32+FC_IND_NSP_E!F32</f>
        <v>0</v>
      </c>
      <c r="G32" s="10">
        <f>FC_IND_IS_E!G32+FC_IND_NFM_E!G32+FC_IND_CPC_E!G32+FC_IND_NMM_E!G32+FC_IND_PPP_E!G32+FC_IND_FBT_E!G32+FC_IND_TE_E!G32+FC_IND_MAC_E!G32+FC_IND_TL_E!G32+FC_IND_WP_E!G32+FC_IND_MQ_E!G32+FC_IND_CON_E!G32+FC_IND_NSP_E!G32</f>
        <v>0</v>
      </c>
      <c r="H32" s="10">
        <f>FC_IND_IS_E!H32+FC_IND_NFM_E!H32+FC_IND_CPC_E!H32+FC_IND_NMM_E!H32+FC_IND_PPP_E!H32+FC_IND_FBT_E!H32+FC_IND_TE_E!H32+FC_IND_MAC_E!H32+FC_IND_TL_E!H32+FC_IND_WP_E!H32+FC_IND_MQ_E!H32+FC_IND_CON_E!H32+FC_IND_NSP_E!H32</f>
        <v>0</v>
      </c>
      <c r="I32" s="10">
        <f>FC_IND_IS_E!I32+FC_IND_NFM_E!I32+FC_IND_CPC_E!I32+FC_IND_NMM_E!I32+FC_IND_PPP_E!I32+FC_IND_FBT_E!I32+FC_IND_TE_E!I32+FC_IND_MAC_E!I32+FC_IND_TL_E!I32+FC_IND_WP_E!I32+FC_IND_MQ_E!I32+FC_IND_CON_E!I32+FC_IND_NSP_E!I32</f>
        <v>0</v>
      </c>
      <c r="J32" s="10">
        <f>FC_IND_IS_E!J32+FC_IND_NFM_E!J32+FC_IND_CPC_E!J32+FC_IND_NMM_E!J32+FC_IND_PPP_E!J32+FC_IND_FBT_E!J32+FC_IND_TE_E!J32+FC_IND_MAC_E!J32+FC_IND_TL_E!J32+FC_IND_WP_E!J32+FC_IND_MQ_E!J32+FC_IND_CON_E!J32+FC_IND_NSP_E!J32</f>
        <v>0</v>
      </c>
      <c r="K32" s="10">
        <f>FC_IND_IS_E!K32+FC_IND_NFM_E!K32+FC_IND_CPC_E!K32+FC_IND_NMM_E!K32+FC_IND_PPP_E!K32+FC_IND_FBT_E!K32+FC_IND_TE_E!K32+FC_IND_MAC_E!K32+FC_IND_TL_E!K32+FC_IND_WP_E!K32+FC_IND_MQ_E!K32+FC_IND_CON_E!K32+FC_IND_NSP_E!K32</f>
        <v>0</v>
      </c>
      <c r="L32" s="10">
        <f>FC_IND_IS_E!L32+FC_IND_NFM_E!L32+FC_IND_CPC_E!L32+FC_IND_NMM_E!L32+FC_IND_PPP_E!L32+FC_IND_FBT_E!L32+FC_IND_TE_E!L32+FC_IND_MAC_E!L32+FC_IND_TL_E!L32+FC_IND_WP_E!L32+FC_IND_MQ_E!L32+FC_IND_CON_E!L32+FC_IND_NSP_E!L32</f>
        <v>0</v>
      </c>
      <c r="M32" s="10">
        <f>FC_IND_IS_E!M32+FC_IND_NFM_E!M32+FC_IND_CPC_E!M32+FC_IND_NMM_E!M32+FC_IND_PPP_E!M32+FC_IND_FBT_E!M32+FC_IND_TE_E!M32+FC_IND_MAC_E!M32+FC_IND_TL_E!M32+FC_IND_WP_E!M32+FC_IND_MQ_E!M32+FC_IND_CON_E!M32+FC_IND_NSP_E!M32</f>
        <v>0</v>
      </c>
      <c r="N32" s="10">
        <f>FC_IND_IS_E!N32+FC_IND_NFM_E!N32+FC_IND_CPC_E!N32+FC_IND_NMM_E!N32+FC_IND_PPP_E!N32+FC_IND_FBT_E!N32+FC_IND_TE_E!N32+FC_IND_MAC_E!N32+FC_IND_TL_E!N32+FC_IND_WP_E!N32+FC_IND_MQ_E!N32+FC_IND_CON_E!N32+FC_IND_NSP_E!N32</f>
        <v>0</v>
      </c>
      <c r="O32" s="10">
        <f>FC_IND_IS_E!O32+FC_IND_NFM_E!O32+FC_IND_CPC_E!O32+FC_IND_NMM_E!O32+FC_IND_PPP_E!O32+FC_IND_FBT_E!O32+FC_IND_TE_E!O32+FC_IND_MAC_E!O32+FC_IND_TL_E!O32+FC_IND_WP_E!O32+FC_IND_MQ_E!O32+FC_IND_CON_E!O32+FC_IND_NSP_E!O32</f>
        <v>0</v>
      </c>
      <c r="P32" s="10">
        <f>FC_IND_IS_E!P32+FC_IND_NFM_E!P32+FC_IND_CPC_E!P32+FC_IND_NMM_E!P32+FC_IND_PPP_E!P32+FC_IND_FBT_E!P32+FC_IND_TE_E!P32+FC_IND_MAC_E!P32+FC_IND_TL_E!P32+FC_IND_WP_E!P32+FC_IND_MQ_E!P32+FC_IND_CON_E!P32+FC_IND_NSP_E!P32</f>
        <v>0</v>
      </c>
      <c r="Q32" s="10">
        <f>FC_IND_IS_E!Q32+FC_IND_NFM_E!Q32+FC_IND_CPC_E!Q32+FC_IND_NMM_E!Q32+FC_IND_PPP_E!Q32+FC_IND_FBT_E!Q32+FC_IND_TE_E!Q32+FC_IND_MAC_E!Q32+FC_IND_TL_E!Q32+FC_IND_WP_E!Q32+FC_IND_MQ_E!Q32+FC_IND_CON_E!Q32+FC_IND_NSP_E!Q32</f>
        <v>0</v>
      </c>
      <c r="R32" s="10">
        <f>FC_IND_IS_E!R32+FC_IND_NFM_E!R32+FC_IND_CPC_E!R32+FC_IND_NMM_E!R32+FC_IND_PPP_E!R32+FC_IND_FBT_E!R32+FC_IND_TE_E!R32+FC_IND_MAC_E!R32+FC_IND_TL_E!R32+FC_IND_WP_E!R32+FC_IND_MQ_E!R32+FC_IND_CON_E!R32+FC_IND_NSP_E!R32</f>
        <v>0</v>
      </c>
      <c r="S32" s="10">
        <f>FC_IND_IS_E!S32+FC_IND_NFM_E!S32+FC_IND_CPC_E!S32+FC_IND_NMM_E!S32+FC_IND_PPP_E!S32+FC_IND_FBT_E!S32+FC_IND_TE_E!S32+FC_IND_MAC_E!S32+FC_IND_TL_E!S32+FC_IND_WP_E!S32+FC_IND_MQ_E!S32+FC_IND_CON_E!S32+FC_IND_NSP_E!S32</f>
        <v>0</v>
      </c>
      <c r="T32" s="10">
        <f>FC_IND_IS_E!T32+FC_IND_NFM_E!T32+FC_IND_CPC_E!T32+FC_IND_NMM_E!T32+FC_IND_PPP_E!T32+FC_IND_FBT_E!T32+FC_IND_TE_E!T32+FC_IND_MAC_E!T32+FC_IND_TL_E!T32+FC_IND_WP_E!T32+FC_IND_MQ_E!T32+FC_IND_CON_E!T32+FC_IND_NSP_E!T32</f>
        <v>0</v>
      </c>
      <c r="U32" s="10">
        <f>FC_IND_IS_E!U32+FC_IND_NFM_E!U32+FC_IND_CPC_E!U32+FC_IND_NMM_E!U32+FC_IND_PPP_E!U32+FC_IND_FBT_E!U32+FC_IND_TE_E!U32+FC_IND_MAC_E!U32+FC_IND_TL_E!U32+FC_IND_WP_E!U32+FC_IND_MQ_E!U32+FC_IND_CON_E!U32+FC_IND_NSP_E!U32</f>
        <v>0</v>
      </c>
      <c r="V32" s="10">
        <f>FC_IND_IS_E!V32+FC_IND_NFM_E!V32+FC_IND_CPC_E!V32+FC_IND_NMM_E!V32+FC_IND_PPP_E!V32+FC_IND_FBT_E!V32+FC_IND_TE_E!V32+FC_IND_MAC_E!V32+FC_IND_TL_E!V32+FC_IND_WP_E!V32+FC_IND_MQ_E!V32+FC_IND_CON_E!V32+FC_IND_NSP_E!V32</f>
        <v>0</v>
      </c>
      <c r="W32" s="10">
        <f>FC_IND_IS_E!W32+FC_IND_NFM_E!W32+FC_IND_CPC_E!W32+FC_IND_NMM_E!W32+FC_IND_PPP_E!W32+FC_IND_FBT_E!W32+FC_IND_TE_E!W32+FC_IND_MAC_E!W32+FC_IND_TL_E!W32+FC_IND_WP_E!W32+FC_IND_MQ_E!W32+FC_IND_CON_E!W32+FC_IND_NSP_E!W32</f>
        <v>0</v>
      </c>
      <c r="X32" s="10">
        <f>FC_IND_IS_E!X32+FC_IND_NFM_E!X32+FC_IND_CPC_E!X32+FC_IND_NMM_E!X32+FC_IND_PPP_E!X32+FC_IND_FBT_E!X32+FC_IND_TE_E!X32+FC_IND_MAC_E!X32+FC_IND_TL_E!X32+FC_IND_WP_E!X32+FC_IND_MQ_E!X32+FC_IND_CON_E!X32+FC_IND_NSP_E!X32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1413.7628546861565</v>
      </c>
      <c r="D33" s="29">
        <f t="shared" si="18"/>
        <v>1725.4801375752365</v>
      </c>
      <c r="E33" s="29">
        <f t="shared" si="18"/>
        <v>1751.2920034393808</v>
      </c>
      <c r="F33" s="29">
        <f t="shared" si="18"/>
        <v>1206.083490971625</v>
      </c>
      <c r="G33" s="29">
        <f t="shared" si="18"/>
        <v>1215.8094582975064</v>
      </c>
      <c r="H33" s="29">
        <f t="shared" si="18"/>
        <v>1129.0422184006879</v>
      </c>
      <c r="I33" s="29">
        <f t="shared" si="18"/>
        <v>1211.1602751504727</v>
      </c>
      <c r="J33" s="29">
        <f t="shared" si="18"/>
        <v>1272.7324161650902</v>
      </c>
      <c r="K33" s="29">
        <f t="shared" si="18"/>
        <v>1100.2742906276869</v>
      </c>
      <c r="L33" s="29">
        <f t="shared" si="18"/>
        <v>784.26337059329308</v>
      </c>
      <c r="M33" s="29">
        <f t="shared" si="18"/>
        <v>674.74531384350814</v>
      </c>
      <c r="N33" s="29">
        <f t="shared" si="18"/>
        <v>856.53439380911425</v>
      </c>
      <c r="O33" s="29">
        <f t="shared" si="18"/>
        <v>910.71728288907991</v>
      </c>
      <c r="P33" s="29">
        <f t="shared" si="18"/>
        <v>831.06878761822861</v>
      </c>
      <c r="Q33" s="29">
        <f t="shared" si="18"/>
        <v>899.92381771281157</v>
      </c>
      <c r="R33" s="29">
        <f t="shared" si="18"/>
        <v>961.1314703353396</v>
      </c>
      <c r="S33" s="29">
        <f t="shared" si="18"/>
        <v>905.09896818572668</v>
      </c>
      <c r="T33" s="29">
        <f t="shared" si="18"/>
        <v>938.37721410146162</v>
      </c>
      <c r="U33" s="29">
        <f t="shared" si="18"/>
        <v>975.77773000859827</v>
      </c>
      <c r="V33" s="29">
        <f t="shared" si="18"/>
        <v>1178.3208082545143</v>
      </c>
      <c r="W33" s="29">
        <f t="shared" si="18"/>
        <v>1097.1664660361137</v>
      </c>
      <c r="X33" s="29">
        <f t="shared" ref="X33" si="19">SUM(X34:X50)</f>
        <v>1058.7031814273428</v>
      </c>
    </row>
    <row r="34" spans="1:24" ht="11.25" customHeight="1" x14ac:dyDescent="0.2">
      <c r="A34" s="41" t="s">
        <v>55</v>
      </c>
      <c r="B34" s="9" t="s">
        <v>56</v>
      </c>
      <c r="C34" s="10">
        <f>FC_IND_IS_E!C34+FC_IND_NFM_E!C34+FC_IND_CPC_E!C34+FC_IND_NMM_E!C34+FC_IND_PPP_E!C34+FC_IND_FBT_E!C34+FC_IND_TE_E!C34+FC_IND_MAC_E!C34+FC_IND_TL_E!C34+FC_IND_WP_E!C34+FC_IND_MQ_E!C34+FC_IND_CON_E!C34+FC_IND_NSP_E!C34</f>
        <v>53.202923473774725</v>
      </c>
      <c r="D34" s="10">
        <f>FC_IND_IS_E!D34+FC_IND_NFM_E!D34+FC_IND_CPC_E!D34+FC_IND_NMM_E!D34+FC_IND_PPP_E!D34+FC_IND_FBT_E!D34+FC_IND_TE_E!D34+FC_IND_MAC_E!D34+FC_IND_TL_E!D34+FC_IND_WP_E!D34+FC_IND_MQ_E!D34+FC_IND_CON_E!D34+FC_IND_NSP_E!D34</f>
        <v>191.530524505589</v>
      </c>
      <c r="E34" s="10">
        <f>FC_IND_IS_E!E34+FC_IND_NFM_E!E34+FC_IND_CPC_E!E34+FC_IND_NMM_E!E34+FC_IND_PPP_E!E34+FC_IND_FBT_E!E34+FC_IND_TE_E!E34+FC_IND_MAC_E!E34+FC_IND_TL_E!E34+FC_IND_WP_E!E34+FC_IND_MQ_E!E34+FC_IND_CON_E!E34+FC_IND_NSP_E!E34</f>
        <v>346.4101461736887</v>
      </c>
      <c r="F34" s="10">
        <f>FC_IND_IS_E!F34+FC_IND_NFM_E!F34+FC_IND_CPC_E!F34+FC_IND_NMM_E!F34+FC_IND_PPP_E!F34+FC_IND_FBT_E!F34+FC_IND_TE_E!F34+FC_IND_MAC_E!F34+FC_IND_TL_E!F34+FC_IND_WP_E!F34+FC_IND_MQ_E!F34+FC_IND_CON_E!F34+FC_IND_NSP_E!F34</f>
        <v>250.64488392089422</v>
      </c>
      <c r="G34" s="10">
        <f>FC_IND_IS_E!G34+FC_IND_NFM_E!G34+FC_IND_CPC_E!G34+FC_IND_NMM_E!G34+FC_IND_PPP_E!G34+FC_IND_FBT_E!G34+FC_IND_TE_E!G34+FC_IND_MAC_E!G34+FC_IND_TL_E!G34+FC_IND_WP_E!G34+FC_IND_MQ_E!G34+FC_IND_CON_E!G34+FC_IND_NSP_E!G34</f>
        <v>92.218400687876183</v>
      </c>
      <c r="H34" s="10">
        <f>FC_IND_IS_E!H34+FC_IND_NFM_E!H34+FC_IND_CPC_E!H34+FC_IND_NMM_E!H34+FC_IND_PPP_E!H34+FC_IND_FBT_E!H34+FC_IND_TE_E!H34+FC_IND_MAC_E!H34+FC_IND_TL_E!H34+FC_IND_WP_E!H34+FC_IND_MQ_E!H34+FC_IND_CON_E!H34+FC_IND_NSP_E!H34</f>
        <v>34.492003439380909</v>
      </c>
      <c r="I34" s="10">
        <f>FC_IND_IS_E!I34+FC_IND_NFM_E!I34+FC_IND_CPC_E!I34+FC_IND_NMM_E!I34+FC_IND_PPP_E!I34+FC_IND_FBT_E!I34+FC_IND_TE_E!I34+FC_IND_MAC_E!I34+FC_IND_TL_E!I34+FC_IND_WP_E!I34+FC_IND_MQ_E!I34+FC_IND_CON_E!I34+FC_IND_NSP_E!I34</f>
        <v>0</v>
      </c>
      <c r="J34" s="10">
        <f>FC_IND_IS_E!J34+FC_IND_NFM_E!J34+FC_IND_CPC_E!J34+FC_IND_NMM_E!J34+FC_IND_PPP_E!J34+FC_IND_FBT_E!J34+FC_IND_TE_E!J34+FC_IND_MAC_E!J34+FC_IND_TL_E!J34+FC_IND_WP_E!J34+FC_IND_MQ_E!J34+FC_IND_CON_E!J34+FC_IND_NSP_E!J34</f>
        <v>172.45984522785901</v>
      </c>
      <c r="K34" s="10">
        <f>FC_IND_IS_E!K34+FC_IND_NFM_E!K34+FC_IND_CPC_E!K34+FC_IND_NMM_E!K34+FC_IND_PPP_E!K34+FC_IND_FBT_E!K34+FC_IND_TE_E!K34+FC_IND_MAC_E!K34+FC_IND_TL_E!K34+FC_IND_WP_E!K34+FC_IND_MQ_E!K34+FC_IND_CON_E!K34+FC_IND_NSP_E!K34</f>
        <v>175.92003439380909</v>
      </c>
      <c r="L34" s="10">
        <f>FC_IND_IS_E!L34+FC_IND_NFM_E!L34+FC_IND_CPC_E!L34+FC_IND_NMM_E!L34+FC_IND_PPP_E!L34+FC_IND_FBT_E!L34+FC_IND_TE_E!L34+FC_IND_MAC_E!L34+FC_IND_TL_E!L34+FC_IND_WP_E!L34+FC_IND_MQ_E!L34+FC_IND_CON_E!L34+FC_IND_NSP_E!L34</f>
        <v>167.87136715391233</v>
      </c>
      <c r="M34" s="10">
        <f>FC_IND_IS_E!M34+FC_IND_NFM_E!M34+FC_IND_CPC_E!M34+FC_IND_NMM_E!M34+FC_IND_PPP_E!M34+FC_IND_FBT_E!M34+FC_IND_TE_E!M34+FC_IND_MAC_E!M34+FC_IND_TL_E!M34+FC_IND_WP_E!M34+FC_IND_MQ_E!M34+FC_IND_CON_E!M34+FC_IND_NSP_E!M34</f>
        <v>148.32476354256232</v>
      </c>
      <c r="N34" s="10">
        <f>FC_IND_IS_E!N34+FC_IND_NFM_E!N34+FC_IND_CPC_E!N34+FC_IND_NMM_E!N34+FC_IND_PPP_E!N34+FC_IND_FBT_E!N34+FC_IND_TE_E!N34+FC_IND_MAC_E!N34+FC_IND_TL_E!N34+FC_IND_WP_E!N34+FC_IND_MQ_E!N34+FC_IND_CON_E!N34+FC_IND_NSP_E!N34</f>
        <v>178.21960447119517</v>
      </c>
      <c r="O34" s="10">
        <f>FC_IND_IS_E!O34+FC_IND_NFM_E!O34+FC_IND_CPC_E!O34+FC_IND_NMM_E!O34+FC_IND_PPP_E!O34+FC_IND_FBT_E!O34+FC_IND_TE_E!O34+FC_IND_MAC_E!O34+FC_IND_TL_E!O34+FC_IND_WP_E!O34+FC_IND_MQ_E!O34+FC_IND_CON_E!O34+FC_IND_NSP_E!O34</f>
        <v>151.77411865864138</v>
      </c>
      <c r="P34" s="10">
        <f>FC_IND_IS_E!P34+FC_IND_NFM_E!P34+FC_IND_CPC_E!P34+FC_IND_NMM_E!P34+FC_IND_PPP_E!P34+FC_IND_FBT_E!P34+FC_IND_TE_E!P34+FC_IND_MAC_E!P34+FC_IND_TL_E!P34+FC_IND_WP_E!P34+FC_IND_MQ_E!P34+FC_IND_CON_E!P34+FC_IND_NSP_E!P34</f>
        <v>180.51926053310399</v>
      </c>
      <c r="Q34" s="10">
        <f>FC_IND_IS_E!Q34+FC_IND_NFM_E!Q34+FC_IND_CPC_E!Q34+FC_IND_NMM_E!Q34+FC_IND_PPP_E!Q34+FC_IND_FBT_E!Q34+FC_IND_TE_E!Q34+FC_IND_MAC_E!Q34+FC_IND_TL_E!Q34+FC_IND_WP_E!Q34+FC_IND_MQ_E!Q34+FC_IND_CON_E!Q34+FC_IND_NSP_E!Q34</f>
        <v>185.11848667239894</v>
      </c>
      <c r="R34" s="10">
        <f>FC_IND_IS_E!R34+FC_IND_NFM_E!R34+FC_IND_CPC_E!R34+FC_IND_NMM_E!R34+FC_IND_PPP_E!R34+FC_IND_FBT_E!R34+FC_IND_TE_E!R34+FC_IND_MAC_E!R34+FC_IND_TL_E!R34+FC_IND_WP_E!R34+FC_IND_MQ_E!R34+FC_IND_CON_E!R34+FC_IND_NSP_E!R34</f>
        <v>217.31298366294064</v>
      </c>
      <c r="S34" s="10">
        <f>FC_IND_IS_E!S34+FC_IND_NFM_E!S34+FC_IND_CPC_E!S34+FC_IND_NMM_E!S34+FC_IND_PPP_E!S34+FC_IND_FBT_E!S34+FC_IND_TE_E!S34+FC_IND_MAC_E!S34+FC_IND_TL_E!S34+FC_IND_WP_E!S34+FC_IND_MQ_E!S34+FC_IND_CON_E!S34+FC_IND_NSP_E!S34</f>
        <v>169.02123817712808</v>
      </c>
      <c r="T34" s="10">
        <f>FC_IND_IS_E!T34+FC_IND_NFM_E!T34+FC_IND_CPC_E!T34+FC_IND_NMM_E!T34+FC_IND_PPP_E!T34+FC_IND_FBT_E!T34+FC_IND_TE_E!T34+FC_IND_MAC_E!T34+FC_IND_TL_E!T34+FC_IND_WP_E!T34+FC_IND_MQ_E!T34+FC_IND_CON_E!T34+FC_IND_NSP_E!T34</f>
        <v>198.32699914015478</v>
      </c>
      <c r="U34" s="10">
        <f>FC_IND_IS_E!U34+FC_IND_NFM_E!U34+FC_IND_CPC_E!U34+FC_IND_NMM_E!U34+FC_IND_PPP_E!U34+FC_IND_FBT_E!U34+FC_IND_TE_E!U34+FC_IND_MAC_E!U34+FC_IND_TL_E!U34+FC_IND_WP_E!U34+FC_IND_MQ_E!U34+FC_IND_CON_E!U34+FC_IND_NSP_E!U34</f>
        <v>257.83688736027511</v>
      </c>
      <c r="V34" s="10">
        <f>FC_IND_IS_E!V34+FC_IND_NFM_E!V34+FC_IND_CPC_E!V34+FC_IND_NMM_E!V34+FC_IND_PPP_E!V34+FC_IND_FBT_E!V34+FC_IND_TE_E!V34+FC_IND_MAC_E!V34+FC_IND_TL_E!V34+FC_IND_WP_E!V34+FC_IND_MQ_E!V34+FC_IND_CON_E!V34+FC_IND_NSP_E!V34</f>
        <v>420.04178847807401</v>
      </c>
      <c r="W34" s="10">
        <f>FC_IND_IS_E!W34+FC_IND_NFM_E!W34+FC_IND_CPC_E!W34+FC_IND_NMM_E!W34+FC_IND_PPP_E!W34+FC_IND_FBT_E!W34+FC_IND_TE_E!W34+FC_IND_MAC_E!W34+FC_IND_TL_E!W34+FC_IND_WP_E!W34+FC_IND_MQ_E!W34+FC_IND_CON_E!W34+FC_IND_NSP_E!W34</f>
        <v>361.93585554600173</v>
      </c>
      <c r="X34" s="10">
        <f>FC_IND_IS_E!X34+FC_IND_NFM_E!X34+FC_IND_CPC_E!X34+FC_IND_NMM_E!X34+FC_IND_PPP_E!X34+FC_IND_FBT_E!X34+FC_IND_TE_E!X34+FC_IND_MAC_E!X34+FC_IND_TL_E!X34+FC_IND_WP_E!X34+FC_IND_MQ_E!X34+FC_IND_CON_E!X34+FC_IND_NSP_E!X34</f>
        <v>355.94041272570934</v>
      </c>
    </row>
    <row r="35" spans="1:24" ht="11.25" customHeight="1" x14ac:dyDescent="0.2">
      <c r="A35" s="41" t="s">
        <v>57</v>
      </c>
      <c r="B35" s="9" t="s">
        <v>58</v>
      </c>
      <c r="C35" s="10">
        <f>FC_IND_IS_E!C35+FC_IND_NFM_E!C35+FC_IND_CPC_E!C35+FC_IND_NMM_E!C35+FC_IND_PPP_E!C35+FC_IND_FBT_E!C35+FC_IND_TE_E!C35+FC_IND_MAC_E!C35+FC_IND_TL_E!C35+FC_IND_WP_E!C35+FC_IND_MQ_E!C35+FC_IND_CON_E!C35+FC_IND_NSP_E!C35</f>
        <v>0</v>
      </c>
      <c r="D35" s="10">
        <f>FC_IND_IS_E!D35+FC_IND_NFM_E!D35+FC_IND_CPC_E!D35+FC_IND_NMM_E!D35+FC_IND_PPP_E!D35+FC_IND_FBT_E!D35+FC_IND_TE_E!D35+FC_IND_MAC_E!D35+FC_IND_TL_E!D35+FC_IND_WP_E!D35+FC_IND_MQ_E!D35+FC_IND_CON_E!D35+FC_IND_NSP_E!D35</f>
        <v>0</v>
      </c>
      <c r="E35" s="10">
        <f>FC_IND_IS_E!E35+FC_IND_NFM_E!E35+FC_IND_CPC_E!E35+FC_IND_NMM_E!E35+FC_IND_PPP_E!E35+FC_IND_FBT_E!E35+FC_IND_TE_E!E35+FC_IND_MAC_E!E35+FC_IND_TL_E!E35+FC_IND_WP_E!E35+FC_IND_MQ_E!E35+FC_IND_CON_E!E35+FC_IND_NSP_E!E35</f>
        <v>0</v>
      </c>
      <c r="F35" s="10">
        <f>FC_IND_IS_E!F35+FC_IND_NFM_E!F35+FC_IND_CPC_E!F35+FC_IND_NMM_E!F35+FC_IND_PPP_E!F35+FC_IND_FBT_E!F35+FC_IND_TE_E!F35+FC_IND_MAC_E!F35+FC_IND_TL_E!F35+FC_IND_WP_E!F35+FC_IND_MQ_E!F35+FC_IND_CON_E!F35+FC_IND_NSP_E!F35</f>
        <v>0</v>
      </c>
      <c r="G35" s="10">
        <f>FC_IND_IS_E!G35+FC_IND_NFM_E!G35+FC_IND_CPC_E!G35+FC_IND_NMM_E!G35+FC_IND_PPP_E!G35+FC_IND_FBT_E!G35+FC_IND_TE_E!G35+FC_IND_MAC_E!G35+FC_IND_TL_E!G35+FC_IND_WP_E!G35+FC_IND_MQ_E!G35+FC_IND_CON_E!G35+FC_IND_NSP_E!G35</f>
        <v>0</v>
      </c>
      <c r="H35" s="10">
        <f>FC_IND_IS_E!H35+FC_IND_NFM_E!H35+FC_IND_CPC_E!H35+FC_IND_NMM_E!H35+FC_IND_PPP_E!H35+FC_IND_FBT_E!H35+FC_IND_TE_E!H35+FC_IND_MAC_E!H35+FC_IND_TL_E!H35+FC_IND_WP_E!H35+FC_IND_MQ_E!H35+FC_IND_CON_E!H35+FC_IND_NSP_E!H35</f>
        <v>0</v>
      </c>
      <c r="I35" s="10">
        <f>FC_IND_IS_E!I35+FC_IND_NFM_E!I35+FC_IND_CPC_E!I35+FC_IND_NMM_E!I35+FC_IND_PPP_E!I35+FC_IND_FBT_E!I35+FC_IND_TE_E!I35+FC_IND_MAC_E!I35+FC_IND_TL_E!I35+FC_IND_WP_E!I35+FC_IND_MQ_E!I35+FC_IND_CON_E!I35+FC_IND_NSP_E!I35</f>
        <v>0</v>
      </c>
      <c r="J35" s="10">
        <f>FC_IND_IS_E!J35+FC_IND_NFM_E!J35+FC_IND_CPC_E!J35+FC_IND_NMM_E!J35+FC_IND_PPP_E!J35+FC_IND_FBT_E!J35+FC_IND_TE_E!J35+FC_IND_MAC_E!J35+FC_IND_TL_E!J35+FC_IND_WP_E!J35+FC_IND_MQ_E!J35+FC_IND_CON_E!J35+FC_IND_NSP_E!J35</f>
        <v>0</v>
      </c>
      <c r="K35" s="10">
        <f>FC_IND_IS_E!K35+FC_IND_NFM_E!K35+FC_IND_CPC_E!K35+FC_IND_NMM_E!K35+FC_IND_PPP_E!K35+FC_IND_FBT_E!K35+FC_IND_TE_E!K35+FC_IND_MAC_E!K35+FC_IND_TL_E!K35+FC_IND_WP_E!K35+FC_IND_MQ_E!K35+FC_IND_CON_E!K35+FC_IND_NSP_E!K35</f>
        <v>0</v>
      </c>
      <c r="L35" s="10">
        <f>FC_IND_IS_E!L35+FC_IND_NFM_E!L35+FC_IND_CPC_E!L35+FC_IND_NMM_E!L35+FC_IND_PPP_E!L35+FC_IND_FBT_E!L35+FC_IND_TE_E!L35+FC_IND_MAC_E!L35+FC_IND_TL_E!L35+FC_IND_WP_E!L35+FC_IND_MQ_E!L35+FC_IND_CON_E!L35+FC_IND_NSP_E!L35</f>
        <v>0</v>
      </c>
      <c r="M35" s="10">
        <f>FC_IND_IS_E!M35+FC_IND_NFM_E!M35+FC_IND_CPC_E!M35+FC_IND_NMM_E!M35+FC_IND_PPP_E!M35+FC_IND_FBT_E!M35+FC_IND_TE_E!M35+FC_IND_MAC_E!M35+FC_IND_TL_E!M35+FC_IND_WP_E!M35+FC_IND_MQ_E!M35+FC_IND_CON_E!M35+FC_IND_NSP_E!M35</f>
        <v>0</v>
      </c>
      <c r="N35" s="10">
        <f>FC_IND_IS_E!N35+FC_IND_NFM_E!N35+FC_IND_CPC_E!N35+FC_IND_NMM_E!N35+FC_IND_PPP_E!N35+FC_IND_FBT_E!N35+FC_IND_TE_E!N35+FC_IND_MAC_E!N35+FC_IND_TL_E!N35+FC_IND_WP_E!N35+FC_IND_MQ_E!N35+FC_IND_CON_E!N35+FC_IND_NSP_E!N35</f>
        <v>0</v>
      </c>
      <c r="O35" s="10">
        <f>FC_IND_IS_E!O35+FC_IND_NFM_E!O35+FC_IND_CPC_E!O35+FC_IND_NMM_E!O35+FC_IND_PPP_E!O35+FC_IND_FBT_E!O35+FC_IND_TE_E!O35+FC_IND_MAC_E!O35+FC_IND_TL_E!O35+FC_IND_WP_E!O35+FC_IND_MQ_E!O35+FC_IND_CON_E!O35+FC_IND_NSP_E!O35</f>
        <v>0</v>
      </c>
      <c r="P35" s="10">
        <f>FC_IND_IS_E!P35+FC_IND_NFM_E!P35+FC_IND_CPC_E!P35+FC_IND_NMM_E!P35+FC_IND_PPP_E!P35+FC_IND_FBT_E!P35+FC_IND_TE_E!P35+FC_IND_MAC_E!P35+FC_IND_TL_E!P35+FC_IND_WP_E!P35+FC_IND_MQ_E!P35+FC_IND_CON_E!P35+FC_IND_NSP_E!P35</f>
        <v>0</v>
      </c>
      <c r="Q35" s="10">
        <f>FC_IND_IS_E!Q35+FC_IND_NFM_E!Q35+FC_IND_CPC_E!Q35+FC_IND_NMM_E!Q35+FC_IND_PPP_E!Q35+FC_IND_FBT_E!Q35+FC_IND_TE_E!Q35+FC_IND_MAC_E!Q35+FC_IND_TL_E!Q35+FC_IND_WP_E!Q35+FC_IND_MQ_E!Q35+FC_IND_CON_E!Q35+FC_IND_NSP_E!Q35</f>
        <v>0</v>
      </c>
      <c r="R35" s="10">
        <f>FC_IND_IS_E!R35+FC_IND_NFM_E!R35+FC_IND_CPC_E!R35+FC_IND_NMM_E!R35+FC_IND_PPP_E!R35+FC_IND_FBT_E!R35+FC_IND_TE_E!R35+FC_IND_MAC_E!R35+FC_IND_TL_E!R35+FC_IND_WP_E!R35+FC_IND_MQ_E!R35+FC_IND_CON_E!R35+FC_IND_NSP_E!R35</f>
        <v>0</v>
      </c>
      <c r="S35" s="10">
        <f>FC_IND_IS_E!S35+FC_IND_NFM_E!S35+FC_IND_CPC_E!S35+FC_IND_NMM_E!S35+FC_IND_PPP_E!S35+FC_IND_FBT_E!S35+FC_IND_TE_E!S35+FC_IND_MAC_E!S35+FC_IND_TL_E!S35+FC_IND_WP_E!S35+FC_IND_MQ_E!S35+FC_IND_CON_E!S35+FC_IND_NSP_E!S35</f>
        <v>0</v>
      </c>
      <c r="T35" s="10">
        <f>FC_IND_IS_E!T35+FC_IND_NFM_E!T35+FC_IND_CPC_E!T35+FC_IND_NMM_E!T35+FC_IND_PPP_E!T35+FC_IND_FBT_E!T35+FC_IND_TE_E!T35+FC_IND_MAC_E!T35+FC_IND_TL_E!T35+FC_IND_WP_E!T35+FC_IND_MQ_E!T35+FC_IND_CON_E!T35+FC_IND_NSP_E!T35</f>
        <v>0</v>
      </c>
      <c r="U35" s="10">
        <f>FC_IND_IS_E!U35+FC_IND_NFM_E!U35+FC_IND_CPC_E!U35+FC_IND_NMM_E!U35+FC_IND_PPP_E!U35+FC_IND_FBT_E!U35+FC_IND_TE_E!U35+FC_IND_MAC_E!U35+FC_IND_TL_E!U35+FC_IND_WP_E!U35+FC_IND_MQ_E!U35+FC_IND_CON_E!U35+FC_IND_NSP_E!U35</f>
        <v>0</v>
      </c>
      <c r="V35" s="10">
        <f>FC_IND_IS_E!V35+FC_IND_NFM_E!V35+FC_IND_CPC_E!V35+FC_IND_NMM_E!V35+FC_IND_PPP_E!V35+FC_IND_FBT_E!V35+FC_IND_TE_E!V35+FC_IND_MAC_E!V35+FC_IND_TL_E!V35+FC_IND_WP_E!V35+FC_IND_MQ_E!V35+FC_IND_CON_E!V35+FC_IND_NSP_E!V35</f>
        <v>0</v>
      </c>
      <c r="W35" s="10">
        <f>FC_IND_IS_E!W35+FC_IND_NFM_E!W35+FC_IND_CPC_E!W35+FC_IND_NMM_E!W35+FC_IND_PPP_E!W35+FC_IND_FBT_E!W35+FC_IND_TE_E!W35+FC_IND_MAC_E!W35+FC_IND_TL_E!W35+FC_IND_WP_E!W35+FC_IND_MQ_E!W35+FC_IND_CON_E!W35+FC_IND_NSP_E!W35</f>
        <v>0</v>
      </c>
      <c r="X35" s="10">
        <f>FC_IND_IS_E!X35+FC_IND_NFM_E!X35+FC_IND_CPC_E!X35+FC_IND_NMM_E!X35+FC_IND_PPP_E!X35+FC_IND_FBT_E!X35+FC_IND_TE_E!X35+FC_IND_MAC_E!X35+FC_IND_TL_E!X35+FC_IND_WP_E!X35+FC_IND_MQ_E!X35+FC_IND_CON_E!X35+FC_IND_NSP_E!X35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FC_IND_IS_E!C36+FC_IND_NFM_E!C36+FC_IND_CPC_E!C36+FC_IND_NMM_E!C36+FC_IND_PPP_E!C36+FC_IND_FBT_E!C36+FC_IND_TE_E!C36+FC_IND_MAC_E!C36+FC_IND_TL_E!C36+FC_IND_WP_E!C36+FC_IND_MQ_E!C36+FC_IND_CON_E!C36+FC_IND_NSP_E!C36</f>
        <v>5.648753224419603</v>
      </c>
      <c r="D36" s="10">
        <f>FC_IND_IS_E!D36+FC_IND_NFM_E!D36+FC_IND_CPC_E!D36+FC_IND_NMM_E!D36+FC_IND_PPP_E!D36+FC_IND_FBT_E!D36+FC_IND_TE_E!D36+FC_IND_MAC_E!D36+FC_IND_TL_E!D36+FC_IND_WP_E!D36+FC_IND_MQ_E!D36+FC_IND_CON_E!D36+FC_IND_NSP_E!D36</f>
        <v>19.205588993981081</v>
      </c>
      <c r="E36" s="10">
        <f>FC_IND_IS_E!E36+FC_IND_NFM_E!E36+FC_IND_CPC_E!E36+FC_IND_NMM_E!E36+FC_IND_PPP_E!E36+FC_IND_FBT_E!E36+FC_IND_TE_E!E36+FC_IND_MAC_E!E36+FC_IND_TL_E!E36+FC_IND_WP_E!E36+FC_IND_MQ_E!E36+FC_IND_CON_E!E36+FC_IND_NSP_E!E36</f>
        <v>20.335339638865001</v>
      </c>
      <c r="F36" s="10">
        <f>FC_IND_IS_E!F36+FC_IND_NFM_E!F36+FC_IND_CPC_E!F36+FC_IND_NMM_E!F36+FC_IND_PPP_E!F36+FC_IND_FBT_E!F36+FC_IND_TE_E!F36+FC_IND_MAC_E!F36+FC_IND_TL_E!F36+FC_IND_WP_E!F36+FC_IND_MQ_E!F36+FC_IND_CON_E!F36+FC_IND_NSP_E!F36</f>
        <v>27.113843508168532</v>
      </c>
      <c r="G36" s="10">
        <f>FC_IND_IS_E!G36+FC_IND_NFM_E!G36+FC_IND_CPC_E!G36+FC_IND_NMM_E!G36+FC_IND_PPP_E!G36+FC_IND_FBT_E!G36+FC_IND_TE_E!G36+FC_IND_MAC_E!G36+FC_IND_TL_E!G36+FC_IND_WP_E!G36+FC_IND_MQ_E!G36+FC_IND_CON_E!G36+FC_IND_NSP_E!G36</f>
        <v>14.686586414445401</v>
      </c>
      <c r="H36" s="10">
        <f>FC_IND_IS_E!H36+FC_IND_NFM_E!H36+FC_IND_CPC_E!H36+FC_IND_NMM_E!H36+FC_IND_PPP_E!H36+FC_IND_FBT_E!H36+FC_IND_TE_E!H36+FC_IND_MAC_E!H36+FC_IND_TL_E!H36+FC_IND_WP_E!H36+FC_IND_MQ_E!H36+FC_IND_CON_E!H36+FC_IND_NSP_E!H36</f>
        <v>39.090111779879621</v>
      </c>
      <c r="I36" s="10">
        <f>FC_IND_IS_E!I36+FC_IND_NFM_E!I36+FC_IND_CPC_E!I36+FC_IND_NMM_E!I36+FC_IND_PPP_E!I36+FC_IND_FBT_E!I36+FC_IND_TE_E!I36+FC_IND_MAC_E!I36+FC_IND_TL_E!I36+FC_IND_WP_E!I36+FC_IND_MQ_E!I36+FC_IND_CON_E!I36+FC_IND_NSP_E!I36</f>
        <v>198.91616509028376</v>
      </c>
      <c r="J36" s="10">
        <f>FC_IND_IS_E!J36+FC_IND_NFM_E!J36+FC_IND_CPC_E!J36+FC_IND_NMM_E!J36+FC_IND_PPP_E!J36+FC_IND_FBT_E!J36+FC_IND_TE_E!J36+FC_IND_MAC_E!J36+FC_IND_TL_E!J36+FC_IND_WP_E!J36+FC_IND_MQ_E!J36+FC_IND_CON_E!J36+FC_IND_NSP_E!J36</f>
        <v>129.91711092003436</v>
      </c>
      <c r="K36" s="10">
        <f>FC_IND_IS_E!K36+FC_IND_NFM_E!K36+FC_IND_CPC_E!K36+FC_IND_NMM_E!K36+FC_IND_PPP_E!K36+FC_IND_FBT_E!K36+FC_IND_TE_E!K36+FC_IND_MAC_E!K36+FC_IND_TL_E!K36+FC_IND_WP_E!K36+FC_IND_MQ_E!K36+FC_IND_CON_E!K36+FC_IND_NSP_E!K36</f>
        <v>139.11470335339641</v>
      </c>
      <c r="L36" s="10">
        <f>FC_IND_IS_E!L36+FC_IND_NFM_E!L36+FC_IND_CPC_E!L36+FC_IND_NMM_E!L36+FC_IND_PPP_E!L36+FC_IND_FBT_E!L36+FC_IND_TE_E!L36+FC_IND_MAC_E!L36+FC_IND_TL_E!L36+FC_IND_WP_E!L36+FC_IND_MQ_E!L36+FC_IND_CON_E!L36+FC_IND_NSP_E!L36</f>
        <v>169.031728288908</v>
      </c>
      <c r="M36" s="10">
        <f>FC_IND_IS_E!M36+FC_IND_NFM_E!M36+FC_IND_CPC_E!M36+FC_IND_NMM_E!M36+FC_IND_PPP_E!M36+FC_IND_FBT_E!M36+FC_IND_TE_E!M36+FC_IND_MAC_E!M36+FC_IND_TL_E!M36+FC_IND_WP_E!M36+FC_IND_MQ_E!M36+FC_IND_CON_E!M36+FC_IND_NSP_E!M36</f>
        <v>187.40249355116086</v>
      </c>
      <c r="N36" s="10">
        <f>FC_IND_IS_E!N36+FC_IND_NFM_E!N36+FC_IND_CPC_E!N36+FC_IND_NMM_E!N36+FC_IND_PPP_E!N36+FC_IND_FBT_E!N36+FC_IND_TE_E!N36+FC_IND_MAC_E!N36+FC_IND_TL_E!N36+FC_IND_WP_E!N36+FC_IND_MQ_E!N36+FC_IND_CON_E!N36+FC_IND_NSP_E!N36</f>
        <v>164.40825451418743</v>
      </c>
      <c r="O36" s="10">
        <f>FC_IND_IS_E!O36+FC_IND_NFM_E!O36+FC_IND_CPC_E!O36+FC_IND_NMM_E!O36+FC_IND_PPP_E!O36+FC_IND_FBT_E!O36+FC_IND_TE_E!O36+FC_IND_MAC_E!O36+FC_IND_TL_E!O36+FC_IND_WP_E!O36+FC_IND_MQ_E!O36+FC_IND_CON_E!O36+FC_IND_NSP_E!O36</f>
        <v>151.76156491831466</v>
      </c>
      <c r="P36" s="10">
        <f>FC_IND_IS_E!P36+FC_IND_NFM_E!P36+FC_IND_CPC_E!P36+FC_IND_NMM_E!P36+FC_IND_PPP_E!P36+FC_IND_FBT_E!P36+FC_IND_TE_E!P36+FC_IND_MAC_E!P36+FC_IND_TL_E!P36+FC_IND_WP_E!P36+FC_IND_MQ_E!P36+FC_IND_CON_E!P36+FC_IND_NSP_E!P36</f>
        <v>143.71349957007737</v>
      </c>
      <c r="Q36" s="10">
        <f>FC_IND_IS_E!Q36+FC_IND_NFM_E!Q36+FC_IND_CPC_E!Q36+FC_IND_NMM_E!Q36+FC_IND_PPP_E!Q36+FC_IND_FBT_E!Q36+FC_IND_TE_E!Q36+FC_IND_MAC_E!Q36+FC_IND_TL_E!Q36+FC_IND_WP_E!Q36+FC_IND_MQ_E!Q36+FC_IND_CON_E!Q36+FC_IND_NSP_E!Q36</f>
        <v>157.51014617368872</v>
      </c>
      <c r="R36" s="10">
        <f>FC_IND_IS_E!R36+FC_IND_NFM_E!R36+FC_IND_CPC_E!R36+FC_IND_NMM_E!R36+FC_IND_PPP_E!R36+FC_IND_FBT_E!R36+FC_IND_TE_E!R36+FC_IND_MAC_E!R36+FC_IND_TL_E!R36+FC_IND_WP_E!R36+FC_IND_MQ_E!R36+FC_IND_CON_E!R36+FC_IND_NSP_E!R36</f>
        <v>94.27618228718832</v>
      </c>
      <c r="S36" s="10">
        <f>FC_IND_IS_E!S36+FC_IND_NFM_E!S36+FC_IND_CPC_E!S36+FC_IND_NMM_E!S36+FC_IND_PPP_E!S36+FC_IND_FBT_E!S36+FC_IND_TE_E!S36+FC_IND_MAC_E!S36+FC_IND_TL_E!S36+FC_IND_WP_E!S36+FC_IND_MQ_E!S36+FC_IND_CON_E!S36+FC_IND_NSP_E!S36</f>
        <v>93.126397248495266</v>
      </c>
      <c r="T36" s="10">
        <f>FC_IND_IS_E!T36+FC_IND_NFM_E!T36+FC_IND_CPC_E!T36+FC_IND_NMM_E!T36+FC_IND_PPP_E!T36+FC_IND_FBT_E!T36+FC_IND_TE_E!T36+FC_IND_MAC_E!T36+FC_IND_TL_E!T36+FC_IND_WP_E!T36+FC_IND_MQ_E!T36+FC_IND_CON_E!T36+FC_IND_NSP_E!T36</f>
        <v>92.797420464316431</v>
      </c>
      <c r="U36" s="10">
        <f>FC_IND_IS_E!U36+FC_IND_NFM_E!U36+FC_IND_CPC_E!U36+FC_IND_NMM_E!U36+FC_IND_PPP_E!U36+FC_IND_FBT_E!U36+FC_IND_TE_E!U36+FC_IND_MAC_E!U36+FC_IND_TL_E!U36+FC_IND_WP_E!U36+FC_IND_MQ_E!U36+FC_IND_CON_E!U36+FC_IND_NSP_E!U36</f>
        <v>90.960103181427343</v>
      </c>
      <c r="V36" s="10">
        <f>FC_IND_IS_E!V36+FC_IND_NFM_E!V36+FC_IND_CPC_E!V36+FC_IND_NMM_E!V36+FC_IND_PPP_E!V36+FC_IND_FBT_E!V36+FC_IND_TE_E!V36+FC_IND_MAC_E!V36+FC_IND_TL_E!V36+FC_IND_WP_E!V36+FC_IND_MQ_E!V36+FC_IND_CON_E!V36+FC_IND_NSP_E!V36</f>
        <v>91.159071367153899</v>
      </c>
      <c r="W36" s="10">
        <f>FC_IND_IS_E!W36+FC_IND_NFM_E!W36+FC_IND_CPC_E!W36+FC_IND_NMM_E!W36+FC_IND_PPP_E!W36+FC_IND_FBT_E!W36+FC_IND_TE_E!W36+FC_IND_MAC_E!W36+FC_IND_TL_E!W36+FC_IND_WP_E!W36+FC_IND_MQ_E!W36+FC_IND_CON_E!W36+FC_IND_NSP_E!W36</f>
        <v>80.044711951848655</v>
      </c>
      <c r="X36" s="10">
        <f>FC_IND_IS_E!X36+FC_IND_NFM_E!X36+FC_IND_CPC_E!X36+FC_IND_NMM_E!X36+FC_IND_PPP_E!X36+FC_IND_FBT_E!X36+FC_IND_TE_E!X36+FC_IND_MAC_E!X36+FC_IND_TL_E!X36+FC_IND_WP_E!X36+FC_IND_MQ_E!X36+FC_IND_CON_E!X36+FC_IND_NSP_E!X36</f>
        <v>83.697678417884774</v>
      </c>
    </row>
    <row r="37" spans="1:24" ht="11.25" customHeight="1" x14ac:dyDescent="0.2">
      <c r="A37" s="41" t="s">
        <v>61</v>
      </c>
      <c r="B37" s="9" t="s">
        <v>62</v>
      </c>
      <c r="C37" s="10">
        <f>FC_IND_IS_E!C37+FC_IND_NFM_E!C37+FC_IND_CPC_E!C37+FC_IND_NMM_E!C37+FC_IND_PPP_E!C37+FC_IND_FBT_E!C37+FC_IND_TE_E!C37+FC_IND_MAC_E!C37+FC_IND_TL_E!C37+FC_IND_WP_E!C37+FC_IND_MQ_E!C37+FC_IND_CON_E!C37+FC_IND_NSP_E!C37</f>
        <v>43.381685296646602</v>
      </c>
      <c r="D37" s="10">
        <f>FC_IND_IS_E!D37+FC_IND_NFM_E!D37+FC_IND_CPC_E!D37+FC_IND_NMM_E!D37+FC_IND_PPP_E!D37+FC_IND_FBT_E!D37+FC_IND_TE_E!D37+FC_IND_MAC_E!D37+FC_IND_TL_E!D37+FC_IND_WP_E!D37+FC_IND_MQ_E!D37+FC_IND_CON_E!D37+FC_IND_NSP_E!D37</f>
        <v>31.7426483233018</v>
      </c>
      <c r="E37" s="10">
        <f>FC_IND_IS_E!E37+FC_IND_NFM_E!E37+FC_IND_CPC_E!E37+FC_IND_NMM_E!E37+FC_IND_PPP_E!E37+FC_IND_FBT_E!E37+FC_IND_TE_E!E37+FC_IND_MAC_E!E37+FC_IND_TL_E!E37+FC_IND_WP_E!E37+FC_IND_MQ_E!E37+FC_IND_CON_E!E37+FC_IND_NSP_E!E37</f>
        <v>93.111693895098881</v>
      </c>
      <c r="F37" s="10">
        <f>FC_IND_IS_E!F37+FC_IND_NFM_E!F37+FC_IND_CPC_E!F37+FC_IND_NMM_E!F37+FC_IND_PPP_E!F37+FC_IND_FBT_E!F37+FC_IND_TE_E!F37+FC_IND_MAC_E!F37+FC_IND_TL_E!F37+FC_IND_WP_E!F37+FC_IND_MQ_E!F37+FC_IND_CON_E!F37+FC_IND_NSP_E!F37</f>
        <v>43.381599312123818</v>
      </c>
      <c r="G37" s="10">
        <f>FC_IND_IS_E!G37+FC_IND_NFM_E!G37+FC_IND_CPC_E!G37+FC_IND_NMM_E!G37+FC_IND_PPP_E!G37+FC_IND_FBT_E!G37+FC_IND_TE_E!G37+FC_IND_MAC_E!G37+FC_IND_TL_E!G37+FC_IND_WP_E!G37+FC_IND_MQ_E!G37+FC_IND_CON_E!G37+FC_IND_NSP_E!G37</f>
        <v>37.033190025795356</v>
      </c>
      <c r="H37" s="10">
        <f>FC_IND_IS_E!H37+FC_IND_NFM_E!H37+FC_IND_CPC_E!H37+FC_IND_NMM_E!H37+FC_IND_PPP_E!H37+FC_IND_FBT_E!H37+FC_IND_TE_E!H37+FC_IND_MAC_E!H37+FC_IND_TL_E!H37+FC_IND_WP_E!H37+FC_IND_MQ_E!H37+FC_IND_CON_E!H37+FC_IND_NSP_E!H37</f>
        <v>55.093723129836619</v>
      </c>
      <c r="I37" s="10">
        <f>FC_IND_IS_E!I37+FC_IND_NFM_E!I37+FC_IND_CPC_E!I37+FC_IND_NMM_E!I37+FC_IND_PPP_E!I37+FC_IND_FBT_E!I37+FC_IND_TE_E!I37+FC_IND_MAC_E!I37+FC_IND_TL_E!I37+FC_IND_WP_E!I37+FC_IND_MQ_E!I37+FC_IND_CON_E!I37+FC_IND_NSP_E!I37</f>
        <v>35.343164230438518</v>
      </c>
      <c r="J37" s="10">
        <f>FC_IND_IS_E!J37+FC_IND_NFM_E!J37+FC_IND_CPC_E!J37+FC_IND_NMM_E!J37+FC_IND_PPP_E!J37+FC_IND_FBT_E!J37+FC_IND_TE_E!J37+FC_IND_MAC_E!J37+FC_IND_TL_E!J37+FC_IND_WP_E!J37+FC_IND_MQ_E!J37+FC_IND_CON_E!J37+FC_IND_NSP_E!J37</f>
        <v>55.301375752364564</v>
      </c>
      <c r="K37" s="10">
        <f>FC_IND_IS_E!K37+FC_IND_NFM_E!K37+FC_IND_CPC_E!K37+FC_IND_NMM_E!K37+FC_IND_PPP_E!K37+FC_IND_FBT_E!K37+FC_IND_TE_E!K37+FC_IND_MAC_E!K37+FC_IND_TL_E!K37+FC_IND_WP_E!K37+FC_IND_MQ_E!K37+FC_IND_CON_E!K37+FC_IND_NSP_E!K37</f>
        <v>30.232158211521931</v>
      </c>
      <c r="L37" s="10">
        <f>FC_IND_IS_E!L37+FC_IND_NFM_E!L37+FC_IND_CPC_E!L37+FC_IND_NMM_E!L37+FC_IND_PPP_E!L37+FC_IND_FBT_E!L37+FC_IND_TE_E!L37+FC_IND_MAC_E!L37+FC_IND_TL_E!L37+FC_IND_WP_E!L37+FC_IND_MQ_E!L37+FC_IND_CON_E!L37+FC_IND_NSP_E!L37</f>
        <v>29.092863284608768</v>
      </c>
      <c r="M37" s="10">
        <f>FC_IND_IS_E!M37+FC_IND_NFM_E!M37+FC_IND_CPC_E!M37+FC_IND_NMM_E!M37+FC_IND_PPP_E!M37+FC_IND_FBT_E!M37+FC_IND_TE_E!M37+FC_IND_MAC_E!M37+FC_IND_TL_E!M37+FC_IND_WP_E!M37+FC_IND_MQ_E!M37+FC_IND_CON_E!M37+FC_IND_NSP_E!M37</f>
        <v>20.784350816852964</v>
      </c>
      <c r="N37" s="10">
        <f>FC_IND_IS_E!N37+FC_IND_NFM_E!N37+FC_IND_CPC_E!N37+FC_IND_NMM_E!N37+FC_IND_PPP_E!N37+FC_IND_FBT_E!N37+FC_IND_TE_E!N37+FC_IND_MAC_E!N37+FC_IND_TL_E!N37+FC_IND_WP_E!N37+FC_IND_MQ_E!N37+FC_IND_CON_E!N37+FC_IND_NSP_E!N37</f>
        <v>12.470593293207221</v>
      </c>
      <c r="O37" s="10">
        <f>FC_IND_IS_E!O37+FC_IND_NFM_E!O37+FC_IND_CPC_E!O37+FC_IND_NMM_E!O37+FC_IND_PPP_E!O37+FC_IND_FBT_E!O37+FC_IND_TE_E!O37+FC_IND_MAC_E!O37+FC_IND_TL_E!O37+FC_IND_WP_E!O37+FC_IND_MQ_E!O37+FC_IND_CON_E!O37+FC_IND_NSP_E!O37</f>
        <v>8.3137575236457444</v>
      </c>
      <c r="P37" s="10">
        <f>FC_IND_IS_E!P37+FC_IND_NFM_E!P37+FC_IND_CPC_E!P37+FC_IND_NMM_E!P37+FC_IND_PPP_E!P37+FC_IND_FBT_E!P37+FC_IND_TE_E!P37+FC_IND_MAC_E!P37+FC_IND_TL_E!P37+FC_IND_WP_E!P37+FC_IND_MQ_E!P37+FC_IND_CON_E!P37+FC_IND_NSP_E!P37</f>
        <v>11.431384350816852</v>
      </c>
      <c r="Q37" s="10">
        <f>FC_IND_IS_E!Q37+FC_IND_NFM_E!Q37+FC_IND_CPC_E!Q37+FC_IND_NMM_E!Q37+FC_IND_PPP_E!Q37+FC_IND_FBT_E!Q37+FC_IND_TE_E!Q37+FC_IND_MAC_E!Q37+FC_IND_TL_E!Q37+FC_IND_WP_E!Q37+FC_IND_MQ_E!Q37+FC_IND_CON_E!Q37+FC_IND_NSP_E!Q37</f>
        <v>11.431384350816852</v>
      </c>
      <c r="R37" s="10">
        <f>FC_IND_IS_E!R37+FC_IND_NFM_E!R37+FC_IND_CPC_E!R37+FC_IND_NMM_E!R37+FC_IND_PPP_E!R37+FC_IND_FBT_E!R37+FC_IND_TE_E!R37+FC_IND_MAC_E!R37+FC_IND_TL_E!R37+FC_IND_WP_E!R37+FC_IND_MQ_E!R37+FC_IND_CON_E!R37+FC_IND_NSP_E!R37</f>
        <v>13.509802235597594</v>
      </c>
      <c r="S37" s="10">
        <f>FC_IND_IS_E!S37+FC_IND_NFM_E!S37+FC_IND_CPC_E!S37+FC_IND_NMM_E!S37+FC_IND_PPP_E!S37+FC_IND_FBT_E!S37+FC_IND_TE_E!S37+FC_IND_MAC_E!S37+FC_IND_TL_E!S37+FC_IND_WP_E!S37+FC_IND_MQ_E!S37+FC_IND_CON_E!S37+FC_IND_NSP_E!S37</f>
        <v>11.431384350816852</v>
      </c>
      <c r="T37" s="10">
        <f>FC_IND_IS_E!T37+FC_IND_NFM_E!T37+FC_IND_CPC_E!T37+FC_IND_NMM_E!T37+FC_IND_PPP_E!T37+FC_IND_FBT_E!T37+FC_IND_TE_E!T37+FC_IND_MAC_E!T37+FC_IND_TL_E!T37+FC_IND_WP_E!T37+FC_IND_MQ_E!T37+FC_IND_CON_E!T37+FC_IND_NSP_E!T37</f>
        <v>12.013241616509029</v>
      </c>
      <c r="U37" s="10">
        <f>FC_IND_IS_E!U37+FC_IND_NFM_E!U37+FC_IND_CPC_E!U37+FC_IND_NMM_E!U37+FC_IND_PPP_E!U37+FC_IND_FBT_E!U37+FC_IND_TE_E!U37+FC_IND_MAC_E!U37+FC_IND_TL_E!U37+FC_IND_WP_E!U37+FC_IND_MQ_E!U37+FC_IND_CON_E!U37+FC_IND_NSP_E!U37</f>
        <v>9.0990541702493548</v>
      </c>
      <c r="V37" s="10">
        <f>FC_IND_IS_E!V37+FC_IND_NFM_E!V37+FC_IND_CPC_E!V37+FC_IND_NMM_E!V37+FC_IND_PPP_E!V37+FC_IND_FBT_E!V37+FC_IND_TE_E!V37+FC_IND_MAC_E!V37+FC_IND_TL_E!V37+FC_IND_WP_E!V37+FC_IND_MQ_E!V37+FC_IND_CON_E!V37+FC_IND_NSP_E!V37</f>
        <v>11.39432502149613</v>
      </c>
      <c r="W37" s="10">
        <f>FC_IND_IS_E!W37+FC_IND_NFM_E!W37+FC_IND_CPC_E!W37+FC_IND_NMM_E!W37+FC_IND_PPP_E!W37+FC_IND_FBT_E!W37+FC_IND_TE_E!W37+FC_IND_MAC_E!W37+FC_IND_TL_E!W37+FC_IND_WP_E!W37+FC_IND_MQ_E!W37+FC_IND_CON_E!W37+FC_IND_NSP_E!W37</f>
        <v>11.588134135855546</v>
      </c>
      <c r="X37" s="10">
        <f>FC_IND_IS_E!X37+FC_IND_NFM_E!X37+FC_IND_CPC_E!X37+FC_IND_NMM_E!X37+FC_IND_PPP_E!X37+FC_IND_FBT_E!X37+FC_IND_TE_E!X37+FC_IND_MAC_E!X37+FC_IND_TL_E!X37+FC_IND_WP_E!X37+FC_IND_MQ_E!X37+FC_IND_CON_E!X37+FC_IND_NSP_E!X37</f>
        <v>14.346087704213241</v>
      </c>
    </row>
    <row r="38" spans="1:24" ht="11.25" customHeight="1" x14ac:dyDescent="0.2">
      <c r="A38" s="41" t="s">
        <v>63</v>
      </c>
      <c r="B38" s="9" t="s">
        <v>64</v>
      </c>
      <c r="C38" s="10">
        <f>FC_IND_IS_E!C38+FC_IND_NFM_E!C38+FC_IND_CPC_E!C38+FC_IND_NMM_E!C38+FC_IND_PPP_E!C38+FC_IND_FBT_E!C38+FC_IND_TE_E!C38+FC_IND_MAC_E!C38+FC_IND_TL_E!C38+FC_IND_WP_E!C38+FC_IND_MQ_E!C38+FC_IND_CON_E!C38+FC_IND_NSP_E!C38</f>
        <v>0</v>
      </c>
      <c r="D38" s="10">
        <f>FC_IND_IS_E!D38+FC_IND_NFM_E!D38+FC_IND_CPC_E!D38+FC_IND_NMM_E!D38+FC_IND_PPP_E!D38+FC_IND_FBT_E!D38+FC_IND_TE_E!D38+FC_IND_MAC_E!D38+FC_IND_TL_E!D38+FC_IND_WP_E!D38+FC_IND_MQ_E!D38+FC_IND_CON_E!D38+FC_IND_NSP_E!D38</f>
        <v>0</v>
      </c>
      <c r="E38" s="10">
        <f>FC_IND_IS_E!E38+FC_IND_NFM_E!E38+FC_IND_CPC_E!E38+FC_IND_NMM_E!E38+FC_IND_PPP_E!E38+FC_IND_FBT_E!E38+FC_IND_TE_E!E38+FC_IND_MAC_E!E38+FC_IND_TL_E!E38+FC_IND_WP_E!E38+FC_IND_MQ_E!E38+FC_IND_CON_E!E38+FC_IND_NSP_E!E38</f>
        <v>0</v>
      </c>
      <c r="F38" s="10">
        <f>FC_IND_IS_E!F38+FC_IND_NFM_E!F38+FC_IND_CPC_E!F38+FC_IND_NMM_E!F38+FC_IND_PPP_E!F38+FC_IND_FBT_E!F38+FC_IND_TE_E!F38+FC_IND_MAC_E!F38+FC_IND_TL_E!F38+FC_IND_WP_E!F38+FC_IND_MQ_E!F38+FC_IND_CON_E!F38+FC_IND_NSP_E!F38</f>
        <v>0</v>
      </c>
      <c r="G38" s="10">
        <f>FC_IND_IS_E!G38+FC_IND_NFM_E!G38+FC_IND_CPC_E!G38+FC_IND_NMM_E!G38+FC_IND_PPP_E!G38+FC_IND_FBT_E!G38+FC_IND_TE_E!G38+FC_IND_MAC_E!G38+FC_IND_TL_E!G38+FC_IND_WP_E!G38+FC_IND_MQ_E!G38+FC_IND_CON_E!G38+FC_IND_NSP_E!G38</f>
        <v>0</v>
      </c>
      <c r="H38" s="10">
        <f>FC_IND_IS_E!H38+FC_IND_NFM_E!H38+FC_IND_CPC_E!H38+FC_IND_NMM_E!H38+FC_IND_PPP_E!H38+FC_IND_FBT_E!H38+FC_IND_TE_E!H38+FC_IND_MAC_E!H38+FC_IND_TL_E!H38+FC_IND_WP_E!H38+FC_IND_MQ_E!H38+FC_IND_CON_E!H38+FC_IND_NSP_E!H38</f>
        <v>0</v>
      </c>
      <c r="I38" s="10">
        <f>FC_IND_IS_E!I38+FC_IND_NFM_E!I38+FC_IND_CPC_E!I38+FC_IND_NMM_E!I38+FC_IND_PPP_E!I38+FC_IND_FBT_E!I38+FC_IND_TE_E!I38+FC_IND_MAC_E!I38+FC_IND_TL_E!I38+FC_IND_WP_E!I38+FC_IND_MQ_E!I38+FC_IND_CON_E!I38+FC_IND_NSP_E!I38</f>
        <v>0</v>
      </c>
      <c r="J38" s="10">
        <f>FC_IND_IS_E!J38+FC_IND_NFM_E!J38+FC_IND_CPC_E!J38+FC_IND_NMM_E!J38+FC_IND_PPP_E!J38+FC_IND_FBT_E!J38+FC_IND_TE_E!J38+FC_IND_MAC_E!J38+FC_IND_TL_E!J38+FC_IND_WP_E!J38+FC_IND_MQ_E!J38+FC_IND_CON_E!J38+FC_IND_NSP_E!J38</f>
        <v>0</v>
      </c>
      <c r="K38" s="10">
        <f>FC_IND_IS_E!K38+FC_IND_NFM_E!K38+FC_IND_CPC_E!K38+FC_IND_NMM_E!K38+FC_IND_PPP_E!K38+FC_IND_FBT_E!K38+FC_IND_TE_E!K38+FC_IND_MAC_E!K38+FC_IND_TL_E!K38+FC_IND_WP_E!K38+FC_IND_MQ_E!K38+FC_IND_CON_E!K38+FC_IND_NSP_E!K38</f>
        <v>0</v>
      </c>
      <c r="L38" s="10">
        <f>FC_IND_IS_E!L38+FC_IND_NFM_E!L38+FC_IND_CPC_E!L38+FC_IND_NMM_E!L38+FC_IND_PPP_E!L38+FC_IND_FBT_E!L38+FC_IND_TE_E!L38+FC_IND_MAC_E!L38+FC_IND_TL_E!L38+FC_IND_WP_E!L38+FC_IND_MQ_E!L38+FC_IND_CON_E!L38+FC_IND_NSP_E!L38</f>
        <v>0</v>
      </c>
      <c r="M38" s="10">
        <f>FC_IND_IS_E!M38+FC_IND_NFM_E!M38+FC_IND_CPC_E!M38+FC_IND_NMM_E!M38+FC_IND_PPP_E!M38+FC_IND_FBT_E!M38+FC_IND_TE_E!M38+FC_IND_MAC_E!M38+FC_IND_TL_E!M38+FC_IND_WP_E!M38+FC_IND_MQ_E!M38+FC_IND_CON_E!M38+FC_IND_NSP_E!M38</f>
        <v>0</v>
      </c>
      <c r="N38" s="10">
        <f>FC_IND_IS_E!N38+FC_IND_NFM_E!N38+FC_IND_CPC_E!N38+FC_IND_NMM_E!N38+FC_IND_PPP_E!N38+FC_IND_FBT_E!N38+FC_IND_TE_E!N38+FC_IND_MAC_E!N38+FC_IND_TL_E!N38+FC_IND_WP_E!N38+FC_IND_MQ_E!N38+FC_IND_CON_E!N38+FC_IND_NSP_E!N38</f>
        <v>0</v>
      </c>
      <c r="O38" s="10">
        <f>FC_IND_IS_E!O38+FC_IND_NFM_E!O38+FC_IND_CPC_E!O38+FC_IND_NMM_E!O38+FC_IND_PPP_E!O38+FC_IND_FBT_E!O38+FC_IND_TE_E!O38+FC_IND_MAC_E!O38+FC_IND_TL_E!O38+FC_IND_WP_E!O38+FC_IND_MQ_E!O38+FC_IND_CON_E!O38+FC_IND_NSP_E!O38</f>
        <v>0</v>
      </c>
      <c r="P38" s="10">
        <f>FC_IND_IS_E!P38+FC_IND_NFM_E!P38+FC_IND_CPC_E!P38+FC_IND_NMM_E!P38+FC_IND_PPP_E!P38+FC_IND_FBT_E!P38+FC_IND_TE_E!P38+FC_IND_MAC_E!P38+FC_IND_TL_E!P38+FC_IND_WP_E!P38+FC_IND_MQ_E!P38+FC_IND_CON_E!P38+FC_IND_NSP_E!P38</f>
        <v>0</v>
      </c>
      <c r="Q38" s="10">
        <f>FC_IND_IS_E!Q38+FC_IND_NFM_E!Q38+FC_IND_CPC_E!Q38+FC_IND_NMM_E!Q38+FC_IND_PPP_E!Q38+FC_IND_FBT_E!Q38+FC_IND_TE_E!Q38+FC_IND_MAC_E!Q38+FC_IND_TL_E!Q38+FC_IND_WP_E!Q38+FC_IND_MQ_E!Q38+FC_IND_CON_E!Q38+FC_IND_NSP_E!Q38</f>
        <v>0</v>
      </c>
      <c r="R38" s="10">
        <f>FC_IND_IS_E!R38+FC_IND_NFM_E!R38+FC_IND_CPC_E!R38+FC_IND_NMM_E!R38+FC_IND_PPP_E!R38+FC_IND_FBT_E!R38+FC_IND_TE_E!R38+FC_IND_MAC_E!R38+FC_IND_TL_E!R38+FC_IND_WP_E!R38+FC_IND_MQ_E!R38+FC_IND_CON_E!R38+FC_IND_NSP_E!R38</f>
        <v>0</v>
      </c>
      <c r="S38" s="10">
        <f>FC_IND_IS_E!S38+FC_IND_NFM_E!S38+FC_IND_CPC_E!S38+FC_IND_NMM_E!S38+FC_IND_PPP_E!S38+FC_IND_FBT_E!S38+FC_IND_TE_E!S38+FC_IND_MAC_E!S38+FC_IND_TL_E!S38+FC_IND_WP_E!S38+FC_IND_MQ_E!S38+FC_IND_CON_E!S38+FC_IND_NSP_E!S38</f>
        <v>0</v>
      </c>
      <c r="T38" s="10">
        <f>FC_IND_IS_E!T38+FC_IND_NFM_E!T38+FC_IND_CPC_E!T38+FC_IND_NMM_E!T38+FC_IND_PPP_E!T38+FC_IND_FBT_E!T38+FC_IND_TE_E!T38+FC_IND_MAC_E!T38+FC_IND_TL_E!T38+FC_IND_WP_E!T38+FC_IND_MQ_E!T38+FC_IND_CON_E!T38+FC_IND_NSP_E!T38</f>
        <v>1.031814273430782E-3</v>
      </c>
      <c r="U38" s="10">
        <f>FC_IND_IS_E!U38+FC_IND_NFM_E!U38+FC_IND_CPC_E!U38+FC_IND_NMM_E!U38+FC_IND_PPP_E!U38+FC_IND_FBT_E!U38+FC_IND_TE_E!U38+FC_IND_MAC_E!U38+FC_IND_TL_E!U38+FC_IND_WP_E!U38+FC_IND_MQ_E!U38+FC_IND_CON_E!U38+FC_IND_NSP_E!U38</f>
        <v>1.031814273430782E-3</v>
      </c>
      <c r="V38" s="10">
        <f>FC_IND_IS_E!V38+FC_IND_NFM_E!V38+FC_IND_CPC_E!V38+FC_IND_NMM_E!V38+FC_IND_PPP_E!V38+FC_IND_FBT_E!V38+FC_IND_TE_E!V38+FC_IND_MAC_E!V38+FC_IND_TL_E!V38+FC_IND_WP_E!V38+FC_IND_MQ_E!V38+FC_IND_CON_E!V38+FC_IND_NSP_E!V38</f>
        <v>1.031814273430782E-3</v>
      </c>
      <c r="W38" s="10">
        <f>FC_IND_IS_E!W38+FC_IND_NFM_E!W38+FC_IND_CPC_E!W38+FC_IND_NMM_E!W38+FC_IND_PPP_E!W38+FC_IND_FBT_E!W38+FC_IND_TE_E!W38+FC_IND_MAC_E!W38+FC_IND_TL_E!W38+FC_IND_WP_E!W38+FC_IND_MQ_E!W38+FC_IND_CON_E!W38+FC_IND_NSP_E!W38</f>
        <v>2.0636285468615648E-3</v>
      </c>
      <c r="X38" s="10">
        <f>FC_IND_IS_E!X38+FC_IND_NFM_E!X38+FC_IND_CPC_E!X38+FC_IND_NMM_E!X38+FC_IND_PPP_E!X38+FC_IND_FBT_E!X38+FC_IND_TE_E!X38+FC_IND_MAC_E!X38+FC_IND_TL_E!X38+FC_IND_WP_E!X38+FC_IND_MQ_E!X38+FC_IND_CON_E!X38+FC_IND_NSP_E!X38</f>
        <v>2.8374892519346519E-2</v>
      </c>
    </row>
    <row r="39" spans="1:24" ht="11.25" customHeight="1" x14ac:dyDescent="0.2">
      <c r="A39" s="41" t="s">
        <v>65</v>
      </c>
      <c r="B39" s="9" t="s">
        <v>66</v>
      </c>
      <c r="C39" s="10">
        <f>FC_IND_IS_E!C39+FC_IND_NFM_E!C39+FC_IND_CPC_E!C39+FC_IND_NMM_E!C39+FC_IND_PPP_E!C39+FC_IND_FBT_E!C39+FC_IND_TE_E!C39+FC_IND_MAC_E!C39+FC_IND_TL_E!C39+FC_IND_WP_E!C39+FC_IND_MQ_E!C39+FC_IND_CON_E!C39+FC_IND_NSP_E!C39</f>
        <v>0</v>
      </c>
      <c r="D39" s="10">
        <f>FC_IND_IS_E!D39+FC_IND_NFM_E!D39+FC_IND_CPC_E!D39+FC_IND_NMM_E!D39+FC_IND_PPP_E!D39+FC_IND_FBT_E!D39+FC_IND_TE_E!D39+FC_IND_MAC_E!D39+FC_IND_TL_E!D39+FC_IND_WP_E!D39+FC_IND_MQ_E!D39+FC_IND_CON_E!D39+FC_IND_NSP_E!D39</f>
        <v>0</v>
      </c>
      <c r="E39" s="10">
        <f>FC_IND_IS_E!E39+FC_IND_NFM_E!E39+FC_IND_CPC_E!E39+FC_IND_NMM_E!E39+FC_IND_PPP_E!E39+FC_IND_FBT_E!E39+FC_IND_TE_E!E39+FC_IND_MAC_E!E39+FC_IND_TL_E!E39+FC_IND_WP_E!E39+FC_IND_MQ_E!E39+FC_IND_CON_E!E39+FC_IND_NSP_E!E39</f>
        <v>0</v>
      </c>
      <c r="F39" s="10">
        <f>FC_IND_IS_E!F39+FC_IND_NFM_E!F39+FC_IND_CPC_E!F39+FC_IND_NMM_E!F39+FC_IND_PPP_E!F39+FC_IND_FBT_E!F39+FC_IND_TE_E!F39+FC_IND_MAC_E!F39+FC_IND_TL_E!F39+FC_IND_WP_E!F39+FC_IND_MQ_E!F39+FC_IND_CON_E!F39+FC_IND_NSP_E!F39</f>
        <v>0</v>
      </c>
      <c r="G39" s="10">
        <f>FC_IND_IS_E!G39+FC_IND_NFM_E!G39+FC_IND_CPC_E!G39+FC_IND_NMM_E!G39+FC_IND_PPP_E!G39+FC_IND_FBT_E!G39+FC_IND_TE_E!G39+FC_IND_MAC_E!G39+FC_IND_TL_E!G39+FC_IND_WP_E!G39+FC_IND_MQ_E!G39+FC_IND_CON_E!G39+FC_IND_NSP_E!G39</f>
        <v>0</v>
      </c>
      <c r="H39" s="10">
        <f>FC_IND_IS_E!H39+FC_IND_NFM_E!H39+FC_IND_CPC_E!H39+FC_IND_NMM_E!H39+FC_IND_PPP_E!H39+FC_IND_FBT_E!H39+FC_IND_TE_E!H39+FC_IND_MAC_E!H39+FC_IND_TL_E!H39+FC_IND_WP_E!H39+FC_IND_MQ_E!H39+FC_IND_CON_E!H39+FC_IND_NSP_E!H39</f>
        <v>0</v>
      </c>
      <c r="I39" s="10">
        <f>FC_IND_IS_E!I39+FC_IND_NFM_E!I39+FC_IND_CPC_E!I39+FC_IND_NMM_E!I39+FC_IND_PPP_E!I39+FC_IND_FBT_E!I39+FC_IND_TE_E!I39+FC_IND_MAC_E!I39+FC_IND_TL_E!I39+FC_IND_WP_E!I39+FC_IND_MQ_E!I39+FC_IND_CON_E!I39+FC_IND_NSP_E!I39</f>
        <v>0</v>
      </c>
      <c r="J39" s="10">
        <f>FC_IND_IS_E!J39+FC_IND_NFM_E!J39+FC_IND_CPC_E!J39+FC_IND_NMM_E!J39+FC_IND_PPP_E!J39+FC_IND_FBT_E!J39+FC_IND_TE_E!J39+FC_IND_MAC_E!J39+FC_IND_TL_E!J39+FC_IND_WP_E!J39+FC_IND_MQ_E!J39+FC_IND_CON_E!J39+FC_IND_NSP_E!J39</f>
        <v>0</v>
      </c>
      <c r="K39" s="10">
        <f>FC_IND_IS_E!K39+FC_IND_NFM_E!K39+FC_IND_CPC_E!K39+FC_IND_NMM_E!K39+FC_IND_PPP_E!K39+FC_IND_FBT_E!K39+FC_IND_TE_E!K39+FC_IND_MAC_E!K39+FC_IND_TL_E!K39+FC_IND_WP_E!K39+FC_IND_MQ_E!K39+FC_IND_CON_E!K39+FC_IND_NSP_E!K39</f>
        <v>0</v>
      </c>
      <c r="L39" s="10">
        <f>FC_IND_IS_E!L39+FC_IND_NFM_E!L39+FC_IND_CPC_E!L39+FC_IND_NMM_E!L39+FC_IND_PPP_E!L39+FC_IND_FBT_E!L39+FC_IND_TE_E!L39+FC_IND_MAC_E!L39+FC_IND_TL_E!L39+FC_IND_WP_E!L39+FC_IND_MQ_E!L39+FC_IND_CON_E!L39+FC_IND_NSP_E!L39</f>
        <v>0</v>
      </c>
      <c r="M39" s="10">
        <f>FC_IND_IS_E!M39+FC_IND_NFM_E!M39+FC_IND_CPC_E!M39+FC_IND_NMM_E!M39+FC_IND_PPP_E!M39+FC_IND_FBT_E!M39+FC_IND_TE_E!M39+FC_IND_MAC_E!M39+FC_IND_TL_E!M39+FC_IND_WP_E!M39+FC_IND_MQ_E!M39+FC_IND_CON_E!M39+FC_IND_NSP_E!M39</f>
        <v>0</v>
      </c>
      <c r="N39" s="10">
        <f>FC_IND_IS_E!N39+FC_IND_NFM_E!N39+FC_IND_CPC_E!N39+FC_IND_NMM_E!N39+FC_IND_PPP_E!N39+FC_IND_FBT_E!N39+FC_IND_TE_E!N39+FC_IND_MAC_E!N39+FC_IND_TL_E!N39+FC_IND_WP_E!N39+FC_IND_MQ_E!N39+FC_IND_CON_E!N39+FC_IND_NSP_E!N39</f>
        <v>0</v>
      </c>
      <c r="O39" s="10">
        <f>FC_IND_IS_E!O39+FC_IND_NFM_E!O39+FC_IND_CPC_E!O39+FC_IND_NMM_E!O39+FC_IND_PPP_E!O39+FC_IND_FBT_E!O39+FC_IND_TE_E!O39+FC_IND_MAC_E!O39+FC_IND_TL_E!O39+FC_IND_WP_E!O39+FC_IND_MQ_E!O39+FC_IND_CON_E!O39+FC_IND_NSP_E!O39</f>
        <v>0</v>
      </c>
      <c r="P39" s="10">
        <f>FC_IND_IS_E!P39+FC_IND_NFM_E!P39+FC_IND_CPC_E!P39+FC_IND_NMM_E!P39+FC_IND_PPP_E!P39+FC_IND_FBT_E!P39+FC_IND_TE_E!P39+FC_IND_MAC_E!P39+FC_IND_TL_E!P39+FC_IND_WP_E!P39+FC_IND_MQ_E!P39+FC_IND_CON_E!P39+FC_IND_NSP_E!P39</f>
        <v>0</v>
      </c>
      <c r="Q39" s="10">
        <f>FC_IND_IS_E!Q39+FC_IND_NFM_E!Q39+FC_IND_CPC_E!Q39+FC_IND_NMM_E!Q39+FC_IND_PPP_E!Q39+FC_IND_FBT_E!Q39+FC_IND_TE_E!Q39+FC_IND_MAC_E!Q39+FC_IND_TL_E!Q39+FC_IND_WP_E!Q39+FC_IND_MQ_E!Q39+FC_IND_CON_E!Q39+FC_IND_NSP_E!Q39</f>
        <v>0</v>
      </c>
      <c r="R39" s="10">
        <f>FC_IND_IS_E!R39+FC_IND_NFM_E!R39+FC_IND_CPC_E!R39+FC_IND_NMM_E!R39+FC_IND_PPP_E!R39+FC_IND_FBT_E!R39+FC_IND_TE_E!R39+FC_IND_MAC_E!R39+FC_IND_TL_E!R39+FC_IND_WP_E!R39+FC_IND_MQ_E!R39+FC_IND_CON_E!R39+FC_IND_NSP_E!R39</f>
        <v>0</v>
      </c>
      <c r="S39" s="10">
        <f>FC_IND_IS_E!S39+FC_IND_NFM_E!S39+FC_IND_CPC_E!S39+FC_IND_NMM_E!S39+FC_IND_PPP_E!S39+FC_IND_FBT_E!S39+FC_IND_TE_E!S39+FC_IND_MAC_E!S39+FC_IND_TL_E!S39+FC_IND_WP_E!S39+FC_IND_MQ_E!S39+FC_IND_CON_E!S39+FC_IND_NSP_E!S39</f>
        <v>0</v>
      </c>
      <c r="T39" s="10">
        <f>FC_IND_IS_E!T39+FC_IND_NFM_E!T39+FC_IND_CPC_E!T39+FC_IND_NMM_E!T39+FC_IND_PPP_E!T39+FC_IND_FBT_E!T39+FC_IND_TE_E!T39+FC_IND_MAC_E!T39+FC_IND_TL_E!T39+FC_IND_WP_E!T39+FC_IND_MQ_E!T39+FC_IND_CON_E!T39+FC_IND_NSP_E!T39</f>
        <v>0</v>
      </c>
      <c r="U39" s="10">
        <f>FC_IND_IS_E!U39+FC_IND_NFM_E!U39+FC_IND_CPC_E!U39+FC_IND_NMM_E!U39+FC_IND_PPP_E!U39+FC_IND_FBT_E!U39+FC_IND_TE_E!U39+FC_IND_MAC_E!U39+FC_IND_TL_E!U39+FC_IND_WP_E!U39+FC_IND_MQ_E!U39+FC_IND_CON_E!U39+FC_IND_NSP_E!U39</f>
        <v>0</v>
      </c>
      <c r="V39" s="10">
        <f>FC_IND_IS_E!V39+FC_IND_NFM_E!V39+FC_IND_CPC_E!V39+FC_IND_NMM_E!V39+FC_IND_PPP_E!V39+FC_IND_FBT_E!V39+FC_IND_TE_E!V39+FC_IND_MAC_E!V39+FC_IND_TL_E!V39+FC_IND_WP_E!V39+FC_IND_MQ_E!V39+FC_IND_CON_E!V39+FC_IND_NSP_E!V39</f>
        <v>0</v>
      </c>
      <c r="W39" s="10">
        <f>FC_IND_IS_E!W39+FC_IND_NFM_E!W39+FC_IND_CPC_E!W39+FC_IND_NMM_E!W39+FC_IND_PPP_E!W39+FC_IND_FBT_E!W39+FC_IND_TE_E!W39+FC_IND_MAC_E!W39+FC_IND_TL_E!W39+FC_IND_WP_E!W39+FC_IND_MQ_E!W39+FC_IND_CON_E!W39+FC_IND_NSP_E!W39</f>
        <v>0</v>
      </c>
      <c r="X39" s="10">
        <f>FC_IND_IS_E!X39+FC_IND_NFM_E!X39+FC_IND_CPC_E!X39+FC_IND_NMM_E!X39+FC_IND_PPP_E!X39+FC_IND_FBT_E!X39+FC_IND_TE_E!X39+FC_IND_MAC_E!X39+FC_IND_TL_E!X39+FC_IND_WP_E!X39+FC_IND_MQ_E!X39+FC_IND_CON_E!X39+FC_IND_NSP_E!X39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FC_IND_IS_E!C40+FC_IND_NFM_E!C40+FC_IND_CPC_E!C40+FC_IND_NMM_E!C40+FC_IND_PPP_E!C40+FC_IND_FBT_E!C40+FC_IND_TE_E!C40+FC_IND_MAC_E!C40+FC_IND_TL_E!C40+FC_IND_WP_E!C40+FC_IND_MQ_E!C40+FC_IND_CON_E!C40+FC_IND_NSP_E!C40</f>
        <v>0</v>
      </c>
      <c r="D40" s="10">
        <f>FC_IND_IS_E!D40+FC_IND_NFM_E!D40+FC_IND_CPC_E!D40+FC_IND_NMM_E!D40+FC_IND_PPP_E!D40+FC_IND_FBT_E!D40+FC_IND_TE_E!D40+FC_IND_MAC_E!D40+FC_IND_TL_E!D40+FC_IND_WP_E!D40+FC_IND_MQ_E!D40+FC_IND_CON_E!D40+FC_IND_NSP_E!D40</f>
        <v>0</v>
      </c>
      <c r="E40" s="10">
        <f>FC_IND_IS_E!E40+FC_IND_NFM_E!E40+FC_IND_CPC_E!E40+FC_IND_NMM_E!E40+FC_IND_PPP_E!E40+FC_IND_FBT_E!E40+FC_IND_TE_E!E40+FC_IND_MAC_E!E40+FC_IND_TL_E!E40+FC_IND_WP_E!E40+FC_IND_MQ_E!E40+FC_IND_CON_E!E40+FC_IND_NSP_E!E40</f>
        <v>0</v>
      </c>
      <c r="F40" s="10">
        <f>FC_IND_IS_E!F40+FC_IND_NFM_E!F40+FC_IND_CPC_E!F40+FC_IND_NMM_E!F40+FC_IND_PPP_E!F40+FC_IND_FBT_E!F40+FC_IND_TE_E!F40+FC_IND_MAC_E!F40+FC_IND_TL_E!F40+FC_IND_WP_E!F40+FC_IND_MQ_E!F40+FC_IND_CON_E!F40+FC_IND_NSP_E!F40</f>
        <v>0</v>
      </c>
      <c r="G40" s="10">
        <f>FC_IND_IS_E!G40+FC_IND_NFM_E!G40+FC_IND_CPC_E!G40+FC_IND_NMM_E!G40+FC_IND_PPP_E!G40+FC_IND_FBT_E!G40+FC_IND_TE_E!G40+FC_IND_MAC_E!G40+FC_IND_TL_E!G40+FC_IND_WP_E!G40+FC_IND_MQ_E!G40+FC_IND_CON_E!G40+FC_IND_NSP_E!G40</f>
        <v>0</v>
      </c>
      <c r="H40" s="10">
        <f>FC_IND_IS_E!H40+FC_IND_NFM_E!H40+FC_IND_CPC_E!H40+FC_IND_NMM_E!H40+FC_IND_PPP_E!H40+FC_IND_FBT_E!H40+FC_IND_TE_E!H40+FC_IND_MAC_E!H40+FC_IND_TL_E!H40+FC_IND_WP_E!H40+FC_IND_MQ_E!H40+FC_IND_CON_E!H40+FC_IND_NSP_E!H40</f>
        <v>2.330094582975065</v>
      </c>
      <c r="I40" s="10">
        <f>FC_IND_IS_E!I40+FC_IND_NFM_E!I40+FC_IND_CPC_E!I40+FC_IND_NMM_E!I40+FC_IND_PPP_E!I40+FC_IND_FBT_E!I40+FC_IND_TE_E!I40+FC_IND_MAC_E!I40+FC_IND_TL_E!I40+FC_IND_WP_E!I40+FC_IND_MQ_E!I40+FC_IND_CON_E!I40+FC_IND_NSP_E!I40</f>
        <v>2.330094582975065</v>
      </c>
      <c r="J40" s="10">
        <f>FC_IND_IS_E!J40+FC_IND_NFM_E!J40+FC_IND_CPC_E!J40+FC_IND_NMM_E!J40+FC_IND_PPP_E!J40+FC_IND_FBT_E!J40+FC_IND_TE_E!J40+FC_IND_MAC_E!J40+FC_IND_TL_E!J40+FC_IND_WP_E!J40+FC_IND_MQ_E!J40+FC_IND_CON_E!J40+FC_IND_NSP_E!J40</f>
        <v>2.3373172828890798</v>
      </c>
      <c r="K40" s="10">
        <f>FC_IND_IS_E!K40+FC_IND_NFM_E!K40+FC_IND_CPC_E!K40+FC_IND_NMM_E!K40+FC_IND_PPP_E!K40+FC_IND_FBT_E!K40+FC_IND_TE_E!K40+FC_IND_MAC_E!K40+FC_IND_TL_E!K40+FC_IND_WP_E!K40+FC_IND_MQ_E!K40+FC_IND_CON_E!K40+FC_IND_NSP_E!K40</f>
        <v>0</v>
      </c>
      <c r="L40" s="10">
        <f>FC_IND_IS_E!L40+FC_IND_NFM_E!L40+FC_IND_CPC_E!L40+FC_IND_NMM_E!L40+FC_IND_PPP_E!L40+FC_IND_FBT_E!L40+FC_IND_TE_E!L40+FC_IND_MAC_E!L40+FC_IND_TL_E!L40+FC_IND_WP_E!L40+FC_IND_MQ_E!L40+FC_IND_CON_E!L40+FC_IND_NSP_E!L40</f>
        <v>1.180223559759243</v>
      </c>
      <c r="M40" s="10">
        <f>FC_IND_IS_E!M40+FC_IND_NFM_E!M40+FC_IND_CPC_E!M40+FC_IND_NMM_E!M40+FC_IND_PPP_E!M40+FC_IND_FBT_E!M40+FC_IND_TE_E!M40+FC_IND_MAC_E!M40+FC_IND_TL_E!M40+FC_IND_WP_E!M40+FC_IND_MQ_E!M40+FC_IND_CON_E!M40+FC_IND_NSP_E!M40</f>
        <v>1.178503869303525</v>
      </c>
      <c r="N40" s="10">
        <f>FC_IND_IS_E!N40+FC_IND_NFM_E!N40+FC_IND_CPC_E!N40+FC_IND_NMM_E!N40+FC_IND_PPP_E!N40+FC_IND_FBT_E!N40+FC_IND_TE_E!N40+FC_IND_MAC_E!N40+FC_IND_TL_E!N40+FC_IND_WP_E!N40+FC_IND_MQ_E!N40+FC_IND_CON_E!N40+FC_IND_NSP_E!N40</f>
        <v>1.153052450558899</v>
      </c>
      <c r="O40" s="10">
        <f>FC_IND_IS_E!O40+FC_IND_NFM_E!O40+FC_IND_CPC_E!O40+FC_IND_NMM_E!O40+FC_IND_PPP_E!O40+FC_IND_FBT_E!O40+FC_IND_TE_E!O40+FC_IND_MAC_E!O40+FC_IND_TL_E!O40+FC_IND_WP_E!O40+FC_IND_MQ_E!O40+FC_IND_CON_E!O40+FC_IND_NSP_E!O40</f>
        <v>1.1577815993121241</v>
      </c>
      <c r="P40" s="10">
        <f>FC_IND_IS_E!P40+FC_IND_NFM_E!P40+FC_IND_CPC_E!P40+FC_IND_NMM_E!P40+FC_IND_PPP_E!P40+FC_IND_FBT_E!P40+FC_IND_TE_E!P40+FC_IND_MAC_E!P40+FC_IND_TL_E!P40+FC_IND_WP_E!P40+FC_IND_MQ_E!P40+FC_IND_CON_E!P40+FC_IND_NSP_E!P40</f>
        <v>1.173000859845228</v>
      </c>
      <c r="Q40" s="10">
        <f>FC_IND_IS_E!Q40+FC_IND_NFM_E!Q40+FC_IND_CPC_E!Q40+FC_IND_NMM_E!Q40+FC_IND_PPP_E!Q40+FC_IND_FBT_E!Q40+FC_IND_TE_E!Q40+FC_IND_MAC_E!Q40+FC_IND_TL_E!Q40+FC_IND_WP_E!Q40+FC_IND_MQ_E!Q40+FC_IND_CON_E!Q40+FC_IND_NSP_E!Q40</f>
        <v>1.16122098022356</v>
      </c>
      <c r="R40" s="10">
        <f>FC_IND_IS_E!R40+FC_IND_NFM_E!R40+FC_IND_CPC_E!R40+FC_IND_NMM_E!R40+FC_IND_PPP_E!R40+FC_IND_FBT_E!R40+FC_IND_TE_E!R40+FC_IND_MAC_E!R40+FC_IND_TL_E!R40+FC_IND_WP_E!R40+FC_IND_MQ_E!R40+FC_IND_CON_E!R40+FC_IND_NSP_E!R40</f>
        <v>1.1729148753224421</v>
      </c>
      <c r="S40" s="10">
        <f>FC_IND_IS_E!S40+FC_IND_NFM_E!S40+FC_IND_CPC_E!S40+FC_IND_NMM_E!S40+FC_IND_PPP_E!S40+FC_IND_FBT_E!S40+FC_IND_TE_E!S40+FC_IND_MAC_E!S40+FC_IND_TL_E!S40+FC_IND_WP_E!S40+FC_IND_MQ_E!S40+FC_IND_CON_E!S40+FC_IND_NSP_E!S40</f>
        <v>1.171625107480653</v>
      </c>
      <c r="T40" s="10">
        <f>FC_IND_IS_E!T40+FC_IND_NFM_E!T40+FC_IND_CPC_E!T40+FC_IND_NMM_E!T40+FC_IND_PPP_E!T40+FC_IND_FBT_E!T40+FC_IND_TE_E!T40+FC_IND_MAC_E!T40+FC_IND_TL_E!T40+FC_IND_WP_E!T40+FC_IND_MQ_E!T40+FC_IND_CON_E!T40+FC_IND_NSP_E!T40</f>
        <v>0.36723989681857261</v>
      </c>
      <c r="U40" s="10">
        <f>FC_IND_IS_E!U40+FC_IND_NFM_E!U40+FC_IND_CPC_E!U40+FC_IND_NMM_E!U40+FC_IND_PPP_E!U40+FC_IND_FBT_E!U40+FC_IND_TE_E!U40+FC_IND_MAC_E!U40+FC_IND_TL_E!U40+FC_IND_WP_E!U40+FC_IND_MQ_E!U40+FC_IND_CON_E!U40+FC_IND_NSP_E!U40</f>
        <v>0.5766122098022356</v>
      </c>
      <c r="V40" s="10">
        <f>FC_IND_IS_E!V40+FC_IND_NFM_E!V40+FC_IND_CPC_E!V40+FC_IND_NMM_E!V40+FC_IND_PPP_E!V40+FC_IND_FBT_E!V40+FC_IND_TE_E!V40+FC_IND_MAC_E!V40+FC_IND_TL_E!V40+FC_IND_WP_E!V40+FC_IND_MQ_E!V40+FC_IND_CON_E!V40+FC_IND_NSP_E!V40</f>
        <v>0.25477214101461743</v>
      </c>
      <c r="W40" s="10">
        <f>FC_IND_IS_E!W40+FC_IND_NFM_E!W40+FC_IND_CPC_E!W40+FC_IND_NMM_E!W40+FC_IND_PPP_E!W40+FC_IND_FBT_E!W40+FC_IND_TE_E!W40+FC_IND_MAC_E!W40+FC_IND_TL_E!W40+FC_IND_WP_E!W40+FC_IND_MQ_E!W40+FC_IND_CON_E!W40+FC_IND_NSP_E!W40</f>
        <v>0.42751504729148748</v>
      </c>
      <c r="X40" s="10">
        <f>FC_IND_IS_E!X40+FC_IND_NFM_E!X40+FC_IND_CPC_E!X40+FC_IND_NMM_E!X40+FC_IND_PPP_E!X40+FC_IND_FBT_E!X40+FC_IND_TE_E!X40+FC_IND_MAC_E!X40+FC_IND_TL_E!X40+FC_IND_WP_E!X40+FC_IND_MQ_E!X40+FC_IND_CON_E!X40+FC_IND_NSP_E!X40</f>
        <v>0.60971625107480654</v>
      </c>
    </row>
    <row r="41" spans="1:24" ht="11.25" customHeight="1" x14ac:dyDescent="0.2">
      <c r="A41" s="41" t="s">
        <v>69</v>
      </c>
      <c r="B41" s="9" t="s">
        <v>70</v>
      </c>
      <c r="C41" s="10">
        <f>FC_IND_IS_E!C41+FC_IND_NFM_E!C41+FC_IND_CPC_E!C41+FC_IND_NMM_E!C41+FC_IND_PPP_E!C41+FC_IND_FBT_E!C41+FC_IND_TE_E!C41+FC_IND_MAC_E!C41+FC_IND_TL_E!C41+FC_IND_WP_E!C41+FC_IND_MQ_E!C41+FC_IND_CON_E!C41+FC_IND_NSP_E!C41</f>
        <v>3.1385210662080807</v>
      </c>
      <c r="D41" s="10">
        <f>FC_IND_IS_E!D41+FC_IND_NFM_E!D41+FC_IND_CPC_E!D41+FC_IND_NMM_E!D41+FC_IND_PPP_E!D41+FC_IND_FBT_E!D41+FC_IND_TE_E!D41+FC_IND_MAC_E!D41+FC_IND_TL_E!D41+FC_IND_WP_E!D41+FC_IND_MQ_E!D41+FC_IND_CON_E!D41+FC_IND_NSP_E!D41</f>
        <v>2.0923473774720538</v>
      </c>
      <c r="E41" s="10">
        <f>FC_IND_IS_E!E41+FC_IND_NFM_E!E41+FC_IND_CPC_E!E41+FC_IND_NMM_E!E41+FC_IND_PPP_E!E41+FC_IND_FBT_E!E41+FC_IND_TE_E!E41+FC_IND_MAC_E!E41+FC_IND_TL_E!E41+FC_IND_WP_E!E41+FC_IND_MQ_E!E41+FC_IND_CON_E!E41+FC_IND_NSP_E!E41</f>
        <v>9.4153052450558867</v>
      </c>
      <c r="F41" s="10">
        <f>FC_IND_IS_E!F41+FC_IND_NFM_E!F41+FC_IND_CPC_E!F41+FC_IND_NMM_E!F41+FC_IND_PPP_E!F41+FC_IND_FBT_E!F41+FC_IND_TE_E!F41+FC_IND_MAC_E!F41+FC_IND_TL_E!F41+FC_IND_WP_E!F41+FC_IND_MQ_E!F41+FC_IND_CON_E!F41+FC_IND_NSP_E!F41</f>
        <v>1.0461736887360269</v>
      </c>
      <c r="G41" s="10">
        <f>FC_IND_IS_E!G41+FC_IND_NFM_E!G41+FC_IND_CPC_E!G41+FC_IND_NMM_E!G41+FC_IND_PPP_E!G41+FC_IND_FBT_E!G41+FC_IND_TE_E!G41+FC_IND_MAC_E!G41+FC_IND_TL_E!G41+FC_IND_WP_E!G41+FC_IND_MQ_E!G41+FC_IND_CON_E!G41+FC_IND_NSP_E!G41</f>
        <v>1.0461736887360269</v>
      </c>
      <c r="H41" s="10">
        <f>FC_IND_IS_E!H41+FC_IND_NFM_E!H41+FC_IND_CPC_E!H41+FC_IND_NMM_E!H41+FC_IND_PPP_E!H41+FC_IND_FBT_E!H41+FC_IND_TE_E!H41+FC_IND_MAC_E!H41+FC_IND_TL_E!H41+FC_IND_WP_E!H41+FC_IND_MQ_E!H41+FC_IND_CON_E!H41+FC_IND_NSP_E!H41</f>
        <v>1.0266552020636279</v>
      </c>
      <c r="I41" s="10">
        <f>FC_IND_IS_E!I41+FC_IND_NFM_E!I41+FC_IND_CPC_E!I41+FC_IND_NMM_E!I41+FC_IND_PPP_E!I41+FC_IND_FBT_E!I41+FC_IND_TE_E!I41+FC_IND_MAC_E!I41+FC_IND_TL_E!I41+FC_IND_WP_E!I41+FC_IND_MQ_E!I41+FC_IND_CON_E!I41+FC_IND_NSP_E!I41</f>
        <v>0</v>
      </c>
      <c r="J41" s="10">
        <f>FC_IND_IS_E!J41+FC_IND_NFM_E!J41+FC_IND_CPC_E!J41+FC_IND_NMM_E!J41+FC_IND_PPP_E!J41+FC_IND_FBT_E!J41+FC_IND_TE_E!J41+FC_IND_MAC_E!J41+FC_IND_TL_E!J41+FC_IND_WP_E!J41+FC_IND_MQ_E!J41+FC_IND_CON_E!J41+FC_IND_NSP_E!J41</f>
        <v>0</v>
      </c>
      <c r="K41" s="10">
        <f>FC_IND_IS_E!K41+FC_IND_NFM_E!K41+FC_IND_CPC_E!K41+FC_IND_NMM_E!K41+FC_IND_PPP_E!K41+FC_IND_FBT_E!K41+FC_IND_TE_E!K41+FC_IND_MAC_E!K41+FC_IND_TL_E!K41+FC_IND_WP_E!K41+FC_IND_MQ_E!K41+FC_IND_CON_E!K41+FC_IND_NSP_E!K41</f>
        <v>0</v>
      </c>
      <c r="L41" s="10">
        <f>FC_IND_IS_E!L41+FC_IND_NFM_E!L41+FC_IND_CPC_E!L41+FC_IND_NMM_E!L41+FC_IND_PPP_E!L41+FC_IND_FBT_E!L41+FC_IND_TE_E!L41+FC_IND_MAC_E!L41+FC_IND_TL_E!L41+FC_IND_WP_E!L41+FC_IND_MQ_E!L41+FC_IND_CON_E!L41+FC_IND_NSP_E!L41</f>
        <v>0</v>
      </c>
      <c r="M41" s="10">
        <f>FC_IND_IS_E!M41+FC_IND_NFM_E!M41+FC_IND_CPC_E!M41+FC_IND_NMM_E!M41+FC_IND_PPP_E!M41+FC_IND_FBT_E!M41+FC_IND_TE_E!M41+FC_IND_MAC_E!M41+FC_IND_TL_E!M41+FC_IND_WP_E!M41+FC_IND_MQ_E!M41+FC_IND_CON_E!M41+FC_IND_NSP_E!M41</f>
        <v>0</v>
      </c>
      <c r="N41" s="10">
        <f>FC_IND_IS_E!N41+FC_IND_NFM_E!N41+FC_IND_CPC_E!N41+FC_IND_NMM_E!N41+FC_IND_PPP_E!N41+FC_IND_FBT_E!N41+FC_IND_TE_E!N41+FC_IND_MAC_E!N41+FC_IND_TL_E!N41+FC_IND_WP_E!N41+FC_IND_MQ_E!N41+FC_IND_CON_E!N41+FC_IND_NSP_E!N41</f>
        <v>0</v>
      </c>
      <c r="O41" s="10">
        <f>FC_IND_IS_E!O41+FC_IND_NFM_E!O41+FC_IND_CPC_E!O41+FC_IND_NMM_E!O41+FC_IND_PPP_E!O41+FC_IND_FBT_E!O41+FC_IND_TE_E!O41+FC_IND_MAC_E!O41+FC_IND_TL_E!O41+FC_IND_WP_E!O41+FC_IND_MQ_E!O41+FC_IND_CON_E!O41+FC_IND_NSP_E!O41</f>
        <v>0</v>
      </c>
      <c r="P41" s="10">
        <f>FC_IND_IS_E!P41+FC_IND_NFM_E!P41+FC_IND_CPC_E!P41+FC_IND_NMM_E!P41+FC_IND_PPP_E!P41+FC_IND_FBT_E!P41+FC_IND_TE_E!P41+FC_IND_MAC_E!P41+FC_IND_TL_E!P41+FC_IND_WP_E!P41+FC_IND_MQ_E!P41+FC_IND_CON_E!P41+FC_IND_NSP_E!P41</f>
        <v>0</v>
      </c>
      <c r="Q41" s="10">
        <f>FC_IND_IS_E!Q41+FC_IND_NFM_E!Q41+FC_IND_CPC_E!Q41+FC_IND_NMM_E!Q41+FC_IND_PPP_E!Q41+FC_IND_FBT_E!Q41+FC_IND_TE_E!Q41+FC_IND_MAC_E!Q41+FC_IND_TL_E!Q41+FC_IND_WP_E!Q41+FC_IND_MQ_E!Q41+FC_IND_CON_E!Q41+FC_IND_NSP_E!Q41</f>
        <v>0</v>
      </c>
      <c r="R41" s="10">
        <f>FC_IND_IS_E!R41+FC_IND_NFM_E!R41+FC_IND_CPC_E!R41+FC_IND_NMM_E!R41+FC_IND_PPP_E!R41+FC_IND_FBT_E!R41+FC_IND_TE_E!R41+FC_IND_MAC_E!R41+FC_IND_TL_E!R41+FC_IND_WP_E!R41+FC_IND_MQ_E!R41+FC_IND_CON_E!R41+FC_IND_NSP_E!R41</f>
        <v>0</v>
      </c>
      <c r="S41" s="10">
        <f>FC_IND_IS_E!S41+FC_IND_NFM_E!S41+FC_IND_CPC_E!S41+FC_IND_NMM_E!S41+FC_IND_PPP_E!S41+FC_IND_FBT_E!S41+FC_IND_TE_E!S41+FC_IND_MAC_E!S41+FC_IND_TL_E!S41+FC_IND_WP_E!S41+FC_IND_MQ_E!S41+FC_IND_CON_E!S41+FC_IND_NSP_E!S41</f>
        <v>0</v>
      </c>
      <c r="T41" s="10">
        <f>FC_IND_IS_E!T41+FC_IND_NFM_E!T41+FC_IND_CPC_E!T41+FC_IND_NMM_E!T41+FC_IND_PPP_E!T41+FC_IND_FBT_E!T41+FC_IND_TE_E!T41+FC_IND_MAC_E!T41+FC_IND_TL_E!T41+FC_IND_WP_E!T41+FC_IND_MQ_E!T41+FC_IND_CON_E!T41+FC_IND_NSP_E!T41</f>
        <v>9.2863284608770413E-3</v>
      </c>
      <c r="U41" s="10">
        <f>FC_IND_IS_E!U41+FC_IND_NFM_E!U41+FC_IND_CPC_E!U41+FC_IND_NMM_E!U41+FC_IND_PPP_E!U41+FC_IND_FBT_E!U41+FC_IND_TE_E!U41+FC_IND_MAC_E!U41+FC_IND_TL_E!U41+FC_IND_WP_E!U41+FC_IND_MQ_E!U41+FC_IND_CON_E!U41+FC_IND_NSP_E!U41</f>
        <v>3.705932932072227E-2</v>
      </c>
      <c r="V41" s="10">
        <f>FC_IND_IS_E!V41+FC_IND_NFM_E!V41+FC_IND_CPC_E!V41+FC_IND_NMM_E!V41+FC_IND_PPP_E!V41+FC_IND_FBT_E!V41+FC_IND_TE_E!V41+FC_IND_MAC_E!V41+FC_IND_TL_E!V41+FC_IND_WP_E!V41+FC_IND_MQ_E!V41+FC_IND_CON_E!V41+FC_IND_NSP_E!V41</f>
        <v>4.1272570937231296E-3</v>
      </c>
      <c r="W41" s="10">
        <f>FC_IND_IS_E!W41+FC_IND_NFM_E!W41+FC_IND_CPC_E!W41+FC_IND_NMM_E!W41+FC_IND_PPP_E!W41+FC_IND_FBT_E!W41+FC_IND_TE_E!W41+FC_IND_MAC_E!W41+FC_IND_TL_E!W41+FC_IND_WP_E!W41+FC_IND_MQ_E!W41+FC_IND_CON_E!W41+FC_IND_NSP_E!W41</f>
        <v>1.2381771281169388E-2</v>
      </c>
      <c r="X41" s="10">
        <f>FC_IND_IS_E!X41+FC_IND_NFM_E!X41+FC_IND_CPC_E!X41+FC_IND_NMM_E!X41+FC_IND_PPP_E!X41+FC_IND_FBT_E!X41+FC_IND_TE_E!X41+FC_IND_MAC_E!X41+FC_IND_TL_E!X41+FC_IND_WP_E!X41+FC_IND_MQ_E!X41+FC_IND_CON_E!X41+FC_IND_NSP_E!X41</f>
        <v>2.0636285468615639E-3</v>
      </c>
    </row>
    <row r="42" spans="1:24" ht="11.25" customHeight="1" x14ac:dyDescent="0.2">
      <c r="A42" s="41" t="s">
        <v>71</v>
      </c>
      <c r="B42" s="9" t="s">
        <v>72</v>
      </c>
      <c r="C42" s="10">
        <f>FC_IND_IS_E!C42+FC_IND_NFM_E!C42+FC_IND_CPC_E!C42+FC_IND_NMM_E!C42+FC_IND_PPP_E!C42+FC_IND_FBT_E!C42+FC_IND_TE_E!C42+FC_IND_MAC_E!C42+FC_IND_TL_E!C42+FC_IND_WP_E!C42+FC_IND_MQ_E!C42+FC_IND_CON_E!C42+FC_IND_NSP_E!C42</f>
        <v>5.3142734307824586</v>
      </c>
      <c r="D42" s="10">
        <f>FC_IND_IS_E!D42+FC_IND_NFM_E!D42+FC_IND_CPC_E!D42+FC_IND_NMM_E!D42+FC_IND_PPP_E!D42+FC_IND_FBT_E!D42+FC_IND_TE_E!D42+FC_IND_MAC_E!D42+FC_IND_TL_E!D42+FC_IND_WP_E!D42+FC_IND_MQ_E!D42+FC_IND_CON_E!D42+FC_IND_NSP_E!D42</f>
        <v>2.1257093723129841</v>
      </c>
      <c r="E42" s="10">
        <f>FC_IND_IS_E!E42+FC_IND_NFM_E!E42+FC_IND_CPC_E!E42+FC_IND_NMM_E!E42+FC_IND_PPP_E!E42+FC_IND_FBT_E!E42+FC_IND_TE_E!E42+FC_IND_MAC_E!E42+FC_IND_TL_E!E42+FC_IND_WP_E!E42+FC_IND_MQ_E!E42+FC_IND_CON_E!E42+FC_IND_NSP_E!E42</f>
        <v>3.188564058469475</v>
      </c>
      <c r="F42" s="10">
        <f>FC_IND_IS_E!F42+FC_IND_NFM_E!F42+FC_IND_CPC_E!F42+FC_IND_NMM_E!F42+FC_IND_PPP_E!F42+FC_IND_FBT_E!F42+FC_IND_TE_E!F42+FC_IND_MAC_E!F42+FC_IND_TL_E!F42+FC_IND_WP_E!F42+FC_IND_MQ_E!F42+FC_IND_CON_E!F42+FC_IND_NSP_E!F42</f>
        <v>1.062854686156492</v>
      </c>
      <c r="G42" s="10">
        <f>FC_IND_IS_E!G42+FC_IND_NFM_E!G42+FC_IND_CPC_E!G42+FC_IND_NMM_E!G42+FC_IND_PPP_E!G42+FC_IND_FBT_E!G42+FC_IND_TE_E!G42+FC_IND_MAC_E!G42+FC_IND_TL_E!G42+FC_IND_WP_E!G42+FC_IND_MQ_E!G42+FC_IND_CON_E!G42+FC_IND_NSP_E!G42</f>
        <v>0</v>
      </c>
      <c r="H42" s="10">
        <f>FC_IND_IS_E!H42+FC_IND_NFM_E!H42+FC_IND_CPC_E!H42+FC_IND_NMM_E!H42+FC_IND_PPP_E!H42+FC_IND_FBT_E!H42+FC_IND_TE_E!H42+FC_IND_MAC_E!H42+FC_IND_TL_E!H42+FC_IND_WP_E!H42+FC_IND_MQ_E!H42+FC_IND_CON_E!H42+FC_IND_NSP_E!H42</f>
        <v>1.0496990541702489</v>
      </c>
      <c r="I42" s="10">
        <f>FC_IND_IS_E!I42+FC_IND_NFM_E!I42+FC_IND_CPC_E!I42+FC_IND_NMM_E!I42+FC_IND_PPP_E!I42+FC_IND_FBT_E!I42+FC_IND_TE_E!I42+FC_IND_MAC_E!I42+FC_IND_TL_E!I42+FC_IND_WP_E!I42+FC_IND_MQ_E!I42+FC_IND_CON_E!I42+FC_IND_NSP_E!I42</f>
        <v>2.099484092863285</v>
      </c>
      <c r="J42" s="10">
        <f>FC_IND_IS_E!J42+FC_IND_NFM_E!J42+FC_IND_CPC_E!J42+FC_IND_NMM_E!J42+FC_IND_PPP_E!J42+FC_IND_FBT_E!J42+FC_IND_TE_E!J42+FC_IND_MAC_E!J42+FC_IND_TL_E!J42+FC_IND_WP_E!J42+FC_IND_MQ_E!J42+FC_IND_CON_E!J42+FC_IND_NSP_E!J42</f>
        <v>0</v>
      </c>
      <c r="K42" s="10">
        <f>FC_IND_IS_E!K42+FC_IND_NFM_E!K42+FC_IND_CPC_E!K42+FC_IND_NMM_E!K42+FC_IND_PPP_E!K42+FC_IND_FBT_E!K42+FC_IND_TE_E!K42+FC_IND_MAC_E!K42+FC_IND_TL_E!K42+FC_IND_WP_E!K42+FC_IND_MQ_E!K42+FC_IND_CON_E!K42+FC_IND_NSP_E!K42</f>
        <v>2.0995700773860699</v>
      </c>
      <c r="L42" s="10">
        <f>FC_IND_IS_E!L42+FC_IND_NFM_E!L42+FC_IND_CPC_E!L42+FC_IND_NMM_E!L42+FC_IND_PPP_E!L42+FC_IND_FBT_E!L42+FC_IND_TE_E!L42+FC_IND_MAC_E!L42+FC_IND_TL_E!L42+FC_IND_WP_E!L42+FC_IND_MQ_E!L42+FC_IND_CON_E!L42+FC_IND_NSP_E!L42</f>
        <v>0</v>
      </c>
      <c r="M42" s="10">
        <f>FC_IND_IS_E!M42+FC_IND_NFM_E!M42+FC_IND_CPC_E!M42+FC_IND_NMM_E!M42+FC_IND_PPP_E!M42+FC_IND_FBT_E!M42+FC_IND_TE_E!M42+FC_IND_MAC_E!M42+FC_IND_TL_E!M42+FC_IND_WP_E!M42+FC_IND_MQ_E!M42+FC_IND_CON_E!M42+FC_IND_NSP_E!M42</f>
        <v>1.0496990541702489</v>
      </c>
      <c r="N42" s="10">
        <f>FC_IND_IS_E!N42+FC_IND_NFM_E!N42+FC_IND_CPC_E!N42+FC_IND_NMM_E!N42+FC_IND_PPP_E!N42+FC_IND_FBT_E!N42+FC_IND_TE_E!N42+FC_IND_MAC_E!N42+FC_IND_TL_E!N42+FC_IND_WP_E!N42+FC_IND_MQ_E!N42+FC_IND_CON_E!N42+FC_IND_NSP_E!N42</f>
        <v>0</v>
      </c>
      <c r="O42" s="10">
        <f>FC_IND_IS_E!O42+FC_IND_NFM_E!O42+FC_IND_CPC_E!O42+FC_IND_NMM_E!O42+FC_IND_PPP_E!O42+FC_IND_FBT_E!O42+FC_IND_TE_E!O42+FC_IND_MAC_E!O42+FC_IND_TL_E!O42+FC_IND_WP_E!O42+FC_IND_MQ_E!O42+FC_IND_CON_E!O42+FC_IND_NSP_E!O42</f>
        <v>0</v>
      </c>
      <c r="P42" s="10">
        <f>FC_IND_IS_E!P42+FC_IND_NFM_E!P42+FC_IND_CPC_E!P42+FC_IND_NMM_E!P42+FC_IND_PPP_E!P42+FC_IND_FBT_E!P42+FC_IND_TE_E!P42+FC_IND_MAC_E!P42+FC_IND_TL_E!P42+FC_IND_WP_E!P42+FC_IND_MQ_E!P42+FC_IND_CON_E!P42+FC_IND_NSP_E!P42</f>
        <v>0</v>
      </c>
      <c r="Q42" s="10">
        <f>FC_IND_IS_E!Q42+FC_IND_NFM_E!Q42+FC_IND_CPC_E!Q42+FC_IND_NMM_E!Q42+FC_IND_PPP_E!Q42+FC_IND_FBT_E!Q42+FC_IND_TE_E!Q42+FC_IND_MAC_E!Q42+FC_IND_TL_E!Q42+FC_IND_WP_E!Q42+FC_IND_MQ_E!Q42+FC_IND_CON_E!Q42+FC_IND_NSP_E!Q42</f>
        <v>0</v>
      </c>
      <c r="R42" s="10">
        <f>FC_IND_IS_E!R42+FC_IND_NFM_E!R42+FC_IND_CPC_E!R42+FC_IND_NMM_E!R42+FC_IND_PPP_E!R42+FC_IND_FBT_E!R42+FC_IND_TE_E!R42+FC_IND_MAC_E!R42+FC_IND_TL_E!R42+FC_IND_WP_E!R42+FC_IND_MQ_E!R42+FC_IND_CON_E!R42+FC_IND_NSP_E!R42</f>
        <v>0</v>
      </c>
      <c r="S42" s="10">
        <f>FC_IND_IS_E!S42+FC_IND_NFM_E!S42+FC_IND_CPC_E!S42+FC_IND_NMM_E!S42+FC_IND_PPP_E!S42+FC_IND_FBT_E!S42+FC_IND_TE_E!S42+FC_IND_MAC_E!S42+FC_IND_TL_E!S42+FC_IND_WP_E!S42+FC_IND_MQ_E!S42+FC_IND_CON_E!S42+FC_IND_NSP_E!S42</f>
        <v>0</v>
      </c>
      <c r="T42" s="10">
        <f>FC_IND_IS_E!T42+FC_IND_NFM_E!T42+FC_IND_CPC_E!T42+FC_IND_NMM_E!T42+FC_IND_PPP_E!T42+FC_IND_FBT_E!T42+FC_IND_TE_E!T42+FC_IND_MAC_E!T42+FC_IND_TL_E!T42+FC_IND_WP_E!T42+FC_IND_MQ_E!T42+FC_IND_CON_E!T42+FC_IND_NSP_E!T42</f>
        <v>0</v>
      </c>
      <c r="U42" s="10">
        <f>FC_IND_IS_E!U42+FC_IND_NFM_E!U42+FC_IND_CPC_E!U42+FC_IND_NMM_E!U42+FC_IND_PPP_E!U42+FC_IND_FBT_E!U42+FC_IND_TE_E!U42+FC_IND_MAC_E!U42+FC_IND_TL_E!U42+FC_IND_WP_E!U42+FC_IND_MQ_E!U42+FC_IND_CON_E!U42+FC_IND_NSP_E!U42</f>
        <v>0</v>
      </c>
      <c r="V42" s="10">
        <f>FC_IND_IS_E!V42+FC_IND_NFM_E!V42+FC_IND_CPC_E!V42+FC_IND_NMM_E!V42+FC_IND_PPP_E!V42+FC_IND_FBT_E!V42+FC_IND_TE_E!V42+FC_IND_MAC_E!V42+FC_IND_TL_E!V42+FC_IND_WP_E!V42+FC_IND_MQ_E!V42+FC_IND_CON_E!V42+FC_IND_NSP_E!V42</f>
        <v>0</v>
      </c>
      <c r="W42" s="10">
        <f>FC_IND_IS_E!W42+FC_IND_NFM_E!W42+FC_IND_CPC_E!W42+FC_IND_NMM_E!W42+FC_IND_PPP_E!W42+FC_IND_FBT_E!W42+FC_IND_TE_E!W42+FC_IND_MAC_E!W42+FC_IND_TL_E!W42+FC_IND_WP_E!W42+FC_IND_MQ_E!W42+FC_IND_CON_E!W42+FC_IND_NSP_E!W42</f>
        <v>0</v>
      </c>
      <c r="X42" s="10">
        <f>FC_IND_IS_E!X42+FC_IND_NFM_E!X42+FC_IND_CPC_E!X42+FC_IND_NMM_E!X42+FC_IND_PPP_E!X42+FC_IND_FBT_E!X42+FC_IND_TE_E!X42+FC_IND_MAC_E!X42+FC_IND_TL_E!X42+FC_IND_WP_E!X42+FC_IND_MQ_E!X42+FC_IND_CON_E!X42+FC_IND_NSP_E!X42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FC_IND_IS_E!C43+FC_IND_NFM_E!C43+FC_IND_CPC_E!C43+FC_IND_NMM_E!C43+FC_IND_PPP_E!C43+FC_IND_FBT_E!C43+FC_IND_TE_E!C43+FC_IND_MAC_E!C43+FC_IND_TL_E!C43+FC_IND_WP_E!C43+FC_IND_MQ_E!C43+FC_IND_CON_E!C43+FC_IND_NSP_E!C43</f>
        <v>404.65279449699045</v>
      </c>
      <c r="D43" s="10">
        <f>FC_IND_IS_E!D43+FC_IND_NFM_E!D43+FC_IND_CPC_E!D43+FC_IND_NMM_E!D43+FC_IND_PPP_E!D43+FC_IND_FBT_E!D43+FC_IND_TE_E!D43+FC_IND_MAC_E!D43+FC_IND_TL_E!D43+FC_IND_WP_E!D43+FC_IND_MQ_E!D43+FC_IND_CON_E!D43+FC_IND_NSP_E!D43</f>
        <v>483.73456577816</v>
      </c>
      <c r="E43" s="10">
        <f>FC_IND_IS_E!E43+FC_IND_NFM_E!E43+FC_IND_CPC_E!E43+FC_IND_NMM_E!E43+FC_IND_PPP_E!E43+FC_IND_FBT_E!E43+FC_IND_TE_E!E43+FC_IND_MAC_E!E43+FC_IND_TL_E!E43+FC_IND_WP_E!E43+FC_IND_MQ_E!E43+FC_IND_CON_E!E43+FC_IND_NSP_E!E43</f>
        <v>507.35649183147029</v>
      </c>
      <c r="F43" s="10">
        <f>FC_IND_IS_E!F43+FC_IND_NFM_E!F43+FC_IND_CPC_E!F43+FC_IND_NMM_E!F43+FC_IND_PPP_E!F43+FC_IND_FBT_E!F43+FC_IND_TE_E!F43+FC_IND_MAC_E!F43+FC_IND_TL_E!F43+FC_IND_WP_E!F43+FC_IND_MQ_E!F43+FC_IND_CON_E!F43+FC_IND_NSP_E!F43</f>
        <v>392.32820292347373</v>
      </c>
      <c r="G43" s="10">
        <f>FC_IND_IS_E!G43+FC_IND_NFM_E!G43+FC_IND_CPC_E!G43+FC_IND_NMM_E!G43+FC_IND_PPP_E!G43+FC_IND_FBT_E!G43+FC_IND_TE_E!G43+FC_IND_MAC_E!G43+FC_IND_TL_E!G43+FC_IND_WP_E!G43+FC_IND_MQ_E!G43+FC_IND_CON_E!G43+FC_IND_NSP_E!G43</f>
        <v>343.03061049011166</v>
      </c>
      <c r="H43" s="10">
        <f>FC_IND_IS_E!H43+FC_IND_NFM_E!H43+FC_IND_CPC_E!H43+FC_IND_NMM_E!H43+FC_IND_PPP_E!H43+FC_IND_FBT_E!H43+FC_IND_TE_E!H43+FC_IND_MAC_E!H43+FC_IND_TL_E!H43+FC_IND_WP_E!H43+FC_IND_MQ_E!H43+FC_IND_CON_E!H43+FC_IND_NSP_E!H43</f>
        <v>369.73344797936375</v>
      </c>
      <c r="I43" s="10">
        <f>FC_IND_IS_E!I43+FC_IND_NFM_E!I43+FC_IND_CPC_E!I43+FC_IND_NMM_E!I43+FC_IND_PPP_E!I43+FC_IND_FBT_E!I43+FC_IND_TE_E!I43+FC_IND_MAC_E!I43+FC_IND_TL_E!I43+FC_IND_WP_E!I43+FC_IND_MQ_E!I43+FC_IND_CON_E!I43+FC_IND_NSP_E!I43</f>
        <v>392.32828890799647</v>
      </c>
      <c r="J43" s="10">
        <f>FC_IND_IS_E!J43+FC_IND_NFM_E!J43+FC_IND_CPC_E!J43+FC_IND_NMM_E!J43+FC_IND_PPP_E!J43+FC_IND_FBT_E!J43+FC_IND_TE_E!J43+FC_IND_MAC_E!J43+FC_IND_TL_E!J43+FC_IND_WP_E!J43+FC_IND_MQ_E!J43+FC_IND_CON_E!J43+FC_IND_NSP_E!J43</f>
        <v>606.97910576096297</v>
      </c>
      <c r="K43" s="10">
        <f>FC_IND_IS_E!K43+FC_IND_NFM_E!K43+FC_IND_CPC_E!K43+FC_IND_NMM_E!K43+FC_IND_PPP_E!K43+FC_IND_FBT_E!K43+FC_IND_TE_E!K43+FC_IND_MAC_E!K43+FC_IND_TL_E!K43+FC_IND_WP_E!K43+FC_IND_MQ_E!K43+FC_IND_CON_E!K43+FC_IND_NSP_E!K43</f>
        <v>429.30163370593294</v>
      </c>
      <c r="L43" s="10">
        <f>FC_IND_IS_E!L43+FC_IND_NFM_E!L43+FC_IND_CPC_E!L43+FC_IND_NMM_E!L43+FC_IND_PPP_E!L43+FC_IND_FBT_E!L43+FC_IND_TE_E!L43+FC_IND_MAC_E!L43+FC_IND_TL_E!L43+FC_IND_WP_E!L43+FC_IND_MQ_E!L43+FC_IND_CON_E!L43+FC_IND_NSP_E!L43</f>
        <v>239.29957007738605</v>
      </c>
      <c r="M43" s="10">
        <f>FC_IND_IS_E!M43+FC_IND_NFM_E!M43+FC_IND_CPC_E!M43+FC_IND_NMM_E!M43+FC_IND_PPP_E!M43+FC_IND_FBT_E!M43+FC_IND_TE_E!M43+FC_IND_MAC_E!M43+FC_IND_TL_E!M43+FC_IND_WP_E!M43+FC_IND_MQ_E!M43+FC_IND_CON_E!M43+FC_IND_NSP_E!M43</f>
        <v>221.83998280309535</v>
      </c>
      <c r="N43" s="10">
        <f>FC_IND_IS_E!N43+FC_IND_NFM_E!N43+FC_IND_CPC_E!N43+FC_IND_NMM_E!N43+FC_IND_PPP_E!N43+FC_IND_FBT_E!N43+FC_IND_TE_E!N43+FC_IND_MAC_E!N43+FC_IND_TL_E!N43+FC_IND_WP_E!N43+FC_IND_MQ_E!N43+FC_IND_CON_E!N43+FC_IND_NSP_E!N43</f>
        <v>276.27300085984518</v>
      </c>
      <c r="O43" s="10">
        <f>FC_IND_IS_E!O43+FC_IND_NFM_E!O43+FC_IND_CPC_E!O43+FC_IND_NMM_E!O43+FC_IND_PPP_E!O43+FC_IND_FBT_E!O43+FC_IND_TE_E!O43+FC_IND_MAC_E!O43+FC_IND_TL_E!O43+FC_IND_WP_E!O43+FC_IND_MQ_E!O43+FC_IND_CON_E!O43+FC_IND_NSP_E!O43</f>
        <v>310.14428202923477</v>
      </c>
      <c r="P43" s="10">
        <f>FC_IND_IS_E!P43+FC_IND_NFM_E!P43+FC_IND_CPC_E!P43+FC_IND_NMM_E!P43+FC_IND_PPP_E!P43+FC_IND_FBT_E!P43+FC_IND_TE_E!P43+FC_IND_MAC_E!P43+FC_IND_TL_E!P43+FC_IND_WP_E!P43+FC_IND_MQ_E!P43+FC_IND_CON_E!P43+FC_IND_NSP_E!P43</f>
        <v>272.6431642304384</v>
      </c>
      <c r="Q43" s="10">
        <f>FC_IND_IS_E!Q43+FC_IND_NFM_E!Q43+FC_IND_CPC_E!Q43+FC_IND_NMM_E!Q43+FC_IND_PPP_E!Q43+FC_IND_FBT_E!Q43+FC_IND_TE_E!Q43+FC_IND_MAC_E!Q43+FC_IND_TL_E!Q43+FC_IND_WP_E!Q43+FC_IND_MQ_E!Q43+FC_IND_CON_E!Q43+FC_IND_NSP_E!Q43</f>
        <v>268.58899398108338</v>
      </c>
      <c r="R43" s="10">
        <f>FC_IND_IS_E!R43+FC_IND_NFM_E!R43+FC_IND_CPC_E!R43+FC_IND_NMM_E!R43+FC_IND_PPP_E!R43+FC_IND_FBT_E!R43+FC_IND_TE_E!R43+FC_IND_MAC_E!R43+FC_IND_TL_E!R43+FC_IND_WP_E!R43+FC_IND_MQ_E!R43+FC_IND_CON_E!R43+FC_IND_NSP_E!R43</f>
        <v>315.21195184866718</v>
      </c>
      <c r="S43" s="10">
        <f>FC_IND_IS_E!S43+FC_IND_NFM_E!S43+FC_IND_CPC_E!S43+FC_IND_NMM_E!S43+FC_IND_PPP_E!S43+FC_IND_FBT_E!S43+FC_IND_TE_E!S43+FC_IND_MAC_E!S43+FC_IND_TL_E!S43+FC_IND_WP_E!S43+FC_IND_MQ_E!S43+FC_IND_CON_E!S43+FC_IND_NSP_E!S43</f>
        <v>303.04944110060194</v>
      </c>
      <c r="T43" s="10">
        <f>FC_IND_IS_E!T43+FC_IND_NFM_E!T43+FC_IND_CPC_E!T43+FC_IND_NMM_E!T43+FC_IND_PPP_E!T43+FC_IND_FBT_E!T43+FC_IND_TE_E!T43+FC_IND_MAC_E!T43+FC_IND_TL_E!T43+FC_IND_WP_E!T43+FC_IND_MQ_E!T43+FC_IND_CON_E!T43+FC_IND_NSP_E!T43</f>
        <v>304.5523645743765</v>
      </c>
      <c r="U43" s="10">
        <f>FC_IND_IS_E!U43+FC_IND_NFM_E!U43+FC_IND_CPC_E!U43+FC_IND_NMM_E!U43+FC_IND_PPP_E!U43+FC_IND_FBT_E!U43+FC_IND_TE_E!U43+FC_IND_MAC_E!U43+FC_IND_TL_E!U43+FC_IND_WP_E!U43+FC_IND_MQ_E!U43+FC_IND_CON_E!U43+FC_IND_NSP_E!U43</f>
        <v>305.77368873602745</v>
      </c>
      <c r="V43" s="10">
        <f>FC_IND_IS_E!V43+FC_IND_NFM_E!V43+FC_IND_CPC_E!V43+FC_IND_NMM_E!V43+FC_IND_PPP_E!V43+FC_IND_FBT_E!V43+FC_IND_TE_E!V43+FC_IND_MAC_E!V43+FC_IND_TL_E!V43+FC_IND_WP_E!V43+FC_IND_MQ_E!V43+FC_IND_CON_E!V43+FC_IND_NSP_E!V43</f>
        <v>316.87755803955287</v>
      </c>
      <c r="W43" s="10">
        <f>FC_IND_IS_E!W43+FC_IND_NFM_E!W43+FC_IND_CPC_E!W43+FC_IND_NMM_E!W43+FC_IND_PPP_E!W43+FC_IND_FBT_E!W43+FC_IND_TE_E!W43+FC_IND_MAC_E!W43+FC_IND_TL_E!W43+FC_IND_WP_E!W43+FC_IND_MQ_E!W43+FC_IND_CON_E!W43+FC_IND_NSP_E!W43</f>
        <v>324.55348237317276</v>
      </c>
      <c r="X43" s="10">
        <f>FC_IND_IS_E!X43+FC_IND_NFM_E!X43+FC_IND_CPC_E!X43+FC_IND_NMM_E!X43+FC_IND_PPP_E!X43+FC_IND_FBT_E!X43+FC_IND_TE_E!X43+FC_IND_MAC_E!X43+FC_IND_TL_E!X43+FC_IND_WP_E!X43+FC_IND_MQ_E!X43+FC_IND_CON_E!X43+FC_IND_NSP_E!X43</f>
        <v>364.14961306964739</v>
      </c>
    </row>
    <row r="44" spans="1:24" ht="11.25" customHeight="1" x14ac:dyDescent="0.2">
      <c r="A44" s="41" t="s">
        <v>75</v>
      </c>
      <c r="B44" s="9" t="s">
        <v>76</v>
      </c>
      <c r="C44" s="10">
        <f>FC_IND_IS_E!C44+FC_IND_NFM_E!C44+FC_IND_CPC_E!C44+FC_IND_NMM_E!C44+FC_IND_PPP_E!C44+FC_IND_FBT_E!C44+FC_IND_TE_E!C44+FC_IND_MAC_E!C44+FC_IND_TL_E!C44+FC_IND_WP_E!C44+FC_IND_MQ_E!C44+FC_IND_CON_E!C44+FC_IND_NSP_E!C44</f>
        <v>712.12407566638012</v>
      </c>
      <c r="D44" s="10">
        <f>FC_IND_IS_E!D44+FC_IND_NFM_E!D44+FC_IND_CPC_E!D44+FC_IND_NMM_E!D44+FC_IND_PPP_E!D44+FC_IND_FBT_E!D44+FC_IND_TE_E!D44+FC_IND_MAC_E!D44+FC_IND_TL_E!D44+FC_IND_WP_E!D44+FC_IND_MQ_E!D44+FC_IND_CON_E!D44+FC_IND_NSP_E!D44</f>
        <v>741.07196904557168</v>
      </c>
      <c r="E44" s="10">
        <f>FC_IND_IS_E!E44+FC_IND_NFM_E!E44+FC_IND_CPC_E!E44+FC_IND_NMM_E!E44+FC_IND_PPP_E!E44+FC_IND_FBT_E!E44+FC_IND_TE_E!E44+FC_IND_MAC_E!E44+FC_IND_TL_E!E44+FC_IND_WP_E!E44+FC_IND_MQ_E!E44+FC_IND_CON_E!E44+FC_IND_NSP_E!E44</f>
        <v>379.22020636285464</v>
      </c>
      <c r="F44" s="10">
        <f>FC_IND_IS_E!F44+FC_IND_NFM_E!F44+FC_IND_CPC_E!F44+FC_IND_NMM_E!F44+FC_IND_PPP_E!F44+FC_IND_FBT_E!F44+FC_IND_TE_E!F44+FC_IND_MAC_E!F44+FC_IND_TL_E!F44+FC_IND_WP_E!F44+FC_IND_MQ_E!F44+FC_IND_CON_E!F44+FC_IND_NSP_E!F44</f>
        <v>247.98899398108341</v>
      </c>
      <c r="G44" s="10">
        <f>FC_IND_IS_E!G44+FC_IND_NFM_E!G44+FC_IND_CPC_E!G44+FC_IND_NMM_E!G44+FC_IND_PPP_E!G44+FC_IND_FBT_E!G44+FC_IND_TE_E!G44+FC_IND_MAC_E!G44+FC_IND_TL_E!G44+FC_IND_WP_E!G44+FC_IND_MQ_E!G44+FC_IND_CON_E!G44+FC_IND_NSP_E!G44</f>
        <v>321.32416165090279</v>
      </c>
      <c r="H44" s="10">
        <f>FC_IND_IS_E!H44+FC_IND_NFM_E!H44+FC_IND_CPC_E!H44+FC_IND_NMM_E!H44+FC_IND_PPP_E!H44+FC_IND_FBT_E!H44+FC_IND_TE_E!H44+FC_IND_MAC_E!H44+FC_IND_TL_E!H44+FC_IND_WP_E!H44+FC_IND_MQ_E!H44+FC_IND_CON_E!H44+FC_IND_NSP_E!H44</f>
        <v>283.69157351676699</v>
      </c>
      <c r="I44" s="10">
        <f>FC_IND_IS_E!I44+FC_IND_NFM_E!I44+FC_IND_CPC_E!I44+FC_IND_NMM_E!I44+FC_IND_PPP_E!I44+FC_IND_FBT_E!I44+FC_IND_TE_E!I44+FC_IND_MAC_E!I44+FC_IND_TL_E!I44+FC_IND_WP_E!I44+FC_IND_MQ_E!I44+FC_IND_CON_E!I44+FC_IND_NSP_E!I44</f>
        <v>357.99165950128969</v>
      </c>
      <c r="J44" s="10">
        <f>FC_IND_IS_E!J44+FC_IND_NFM_E!J44+FC_IND_CPC_E!J44+FC_IND_NMM_E!J44+FC_IND_PPP_E!J44+FC_IND_FBT_E!J44+FC_IND_TE_E!J44+FC_IND_MAC_E!J44+FC_IND_TL_E!J44+FC_IND_WP_E!J44+FC_IND_MQ_E!J44+FC_IND_CON_E!J44+FC_IND_NSP_E!J44</f>
        <v>107.10799656061909</v>
      </c>
      <c r="K44" s="10">
        <f>FC_IND_IS_E!K44+FC_IND_NFM_E!K44+FC_IND_CPC_E!K44+FC_IND_NMM_E!K44+FC_IND_PPP_E!K44+FC_IND_FBT_E!K44+FC_IND_TE_E!K44+FC_IND_MAC_E!K44+FC_IND_TL_E!K44+FC_IND_WP_E!K44+FC_IND_MQ_E!K44+FC_IND_CON_E!K44+FC_IND_NSP_E!K44</f>
        <v>48.246861564918319</v>
      </c>
      <c r="L44" s="10">
        <f>FC_IND_IS_E!L44+FC_IND_NFM_E!L44+FC_IND_CPC_E!L44+FC_IND_NMM_E!L44+FC_IND_PPP_E!L44+FC_IND_FBT_E!L44+FC_IND_TE_E!L44+FC_IND_MAC_E!L44+FC_IND_TL_E!L44+FC_IND_WP_E!L44+FC_IND_MQ_E!L44+FC_IND_CON_E!L44+FC_IND_NSP_E!L44</f>
        <v>60.790971625107467</v>
      </c>
      <c r="M44" s="10">
        <f>FC_IND_IS_E!M44+FC_IND_NFM_E!M44+FC_IND_CPC_E!M44+FC_IND_NMM_E!M44+FC_IND_PPP_E!M44+FC_IND_FBT_E!M44+FC_IND_TE_E!M44+FC_IND_MAC_E!M44+FC_IND_TL_E!M44+FC_IND_WP_E!M44+FC_IND_MQ_E!M44+FC_IND_CON_E!M44+FC_IND_NSP_E!M44</f>
        <v>36.654514187446253</v>
      </c>
      <c r="N44" s="10">
        <f>FC_IND_IS_E!N44+FC_IND_NFM_E!N44+FC_IND_CPC_E!N44+FC_IND_NMM_E!N44+FC_IND_PPP_E!N44+FC_IND_FBT_E!N44+FC_IND_TE_E!N44+FC_IND_MAC_E!N44+FC_IND_TL_E!N44+FC_IND_WP_E!N44+FC_IND_MQ_E!N44+FC_IND_CON_E!N44+FC_IND_NSP_E!N44</f>
        <v>53.071539122957859</v>
      </c>
      <c r="O44" s="10">
        <f>FC_IND_IS_E!O44+FC_IND_NFM_E!O44+FC_IND_CPC_E!O44+FC_IND_NMM_E!O44+FC_IND_PPP_E!O44+FC_IND_FBT_E!O44+FC_IND_TE_E!O44+FC_IND_MAC_E!O44+FC_IND_TL_E!O44+FC_IND_WP_E!O44+FC_IND_MQ_E!O44+FC_IND_CON_E!O44+FC_IND_NSP_E!O44</f>
        <v>44.158813413585555</v>
      </c>
      <c r="P44" s="10">
        <f>FC_IND_IS_E!P44+FC_IND_NFM_E!P44+FC_IND_CPC_E!P44+FC_IND_NMM_E!P44+FC_IND_PPP_E!P44+FC_IND_FBT_E!P44+FC_IND_TE_E!P44+FC_IND_MAC_E!P44+FC_IND_TL_E!P44+FC_IND_WP_E!P44+FC_IND_MQ_E!P44+FC_IND_CON_E!P44+FC_IND_NSP_E!P44</f>
        <v>21.617798796216679</v>
      </c>
      <c r="Q44" s="10">
        <f>FC_IND_IS_E!Q44+FC_IND_NFM_E!Q44+FC_IND_CPC_E!Q44+FC_IND_NMM_E!Q44+FC_IND_PPP_E!Q44+FC_IND_FBT_E!Q44+FC_IND_TE_E!Q44+FC_IND_MAC_E!Q44+FC_IND_TL_E!Q44+FC_IND_WP_E!Q44+FC_IND_MQ_E!Q44+FC_IND_CON_E!Q44+FC_IND_NSP_E!Q44</f>
        <v>12.217884780739467</v>
      </c>
      <c r="R44" s="10">
        <f>FC_IND_IS_E!R44+FC_IND_NFM_E!R44+FC_IND_CPC_E!R44+FC_IND_NMM_E!R44+FC_IND_PPP_E!R44+FC_IND_FBT_E!R44+FC_IND_TE_E!R44+FC_IND_MAC_E!R44+FC_IND_TL_E!R44+FC_IND_WP_E!R44+FC_IND_MQ_E!R44+FC_IND_CON_E!R44+FC_IND_NSP_E!R44</f>
        <v>6.5788478073946699</v>
      </c>
      <c r="S44" s="10">
        <f>FC_IND_IS_E!S44+FC_IND_NFM_E!S44+FC_IND_CPC_E!S44+FC_IND_NMM_E!S44+FC_IND_PPP_E!S44+FC_IND_FBT_E!S44+FC_IND_TE_E!S44+FC_IND_MAC_E!S44+FC_IND_TL_E!S44+FC_IND_WP_E!S44+FC_IND_MQ_E!S44+FC_IND_CON_E!S44+FC_IND_NSP_E!S44</f>
        <v>19.736629406706793</v>
      </c>
      <c r="T44" s="10">
        <f>FC_IND_IS_E!T44+FC_IND_NFM_E!T44+FC_IND_CPC_E!T44+FC_IND_NMM_E!T44+FC_IND_PPP_E!T44+FC_IND_FBT_E!T44+FC_IND_TE_E!T44+FC_IND_MAC_E!T44+FC_IND_TL_E!T44+FC_IND_WP_E!T44+FC_IND_MQ_E!T44+FC_IND_CON_E!T44+FC_IND_NSP_E!T44</f>
        <v>8.9172828890799654</v>
      </c>
      <c r="U44" s="10">
        <f>FC_IND_IS_E!U44+FC_IND_NFM_E!U44+FC_IND_CPC_E!U44+FC_IND_NMM_E!U44+FC_IND_PPP_E!U44+FC_IND_FBT_E!U44+FC_IND_TE_E!U44+FC_IND_MAC_E!U44+FC_IND_TL_E!U44+FC_IND_WP_E!U44+FC_IND_MQ_E!U44+FC_IND_CON_E!U44+FC_IND_NSP_E!U44</f>
        <v>3.3208082545141875</v>
      </c>
      <c r="V44" s="10">
        <f>FC_IND_IS_E!V44+FC_IND_NFM_E!V44+FC_IND_CPC_E!V44+FC_IND_NMM_E!V44+FC_IND_PPP_E!V44+FC_IND_FBT_E!V44+FC_IND_TE_E!V44+FC_IND_MAC_E!V44+FC_IND_TL_E!V44+FC_IND_WP_E!V44+FC_IND_MQ_E!V44+FC_IND_CON_E!V44+FC_IND_NSP_E!V44</f>
        <v>2.9701633705932928</v>
      </c>
      <c r="W44" s="10">
        <f>FC_IND_IS_E!W44+FC_IND_NFM_E!W44+FC_IND_CPC_E!W44+FC_IND_NMM_E!W44+FC_IND_PPP_E!W44+FC_IND_FBT_E!W44+FC_IND_TE_E!W44+FC_IND_MAC_E!W44+FC_IND_TL_E!W44+FC_IND_WP_E!W44+FC_IND_MQ_E!W44+FC_IND_CON_E!W44+FC_IND_NSP_E!W44</f>
        <v>3.4938091143594141</v>
      </c>
      <c r="X44" s="10">
        <f>FC_IND_IS_E!X44+FC_IND_NFM_E!X44+FC_IND_CPC_E!X44+FC_IND_NMM_E!X44+FC_IND_PPP_E!X44+FC_IND_FBT_E!X44+FC_IND_TE_E!X44+FC_IND_MAC_E!X44+FC_IND_TL_E!X44+FC_IND_WP_E!X44+FC_IND_MQ_E!X44+FC_IND_CON_E!X44+FC_IND_NSP_E!X44</f>
        <v>4.1175408426483227</v>
      </c>
    </row>
    <row r="45" spans="1:24" ht="11.25" customHeight="1" x14ac:dyDescent="0.2">
      <c r="A45" s="41" t="s">
        <v>77</v>
      </c>
      <c r="B45" s="9" t="s">
        <v>78</v>
      </c>
      <c r="C45" s="10">
        <f>FC_IND_IS_E!C45+FC_IND_NFM_E!C45+FC_IND_CPC_E!C45+FC_IND_NMM_E!C45+FC_IND_PPP_E!C45+FC_IND_FBT_E!C45+FC_IND_TE_E!C45+FC_IND_MAC_E!C45+FC_IND_TL_E!C45+FC_IND_WP_E!C45+FC_IND_MQ_E!C45+FC_IND_CON_E!C45+FC_IND_NSP_E!C45</f>
        <v>0</v>
      </c>
      <c r="D45" s="10">
        <f>FC_IND_IS_E!D45+FC_IND_NFM_E!D45+FC_IND_CPC_E!D45+FC_IND_NMM_E!D45+FC_IND_PPP_E!D45+FC_IND_FBT_E!D45+FC_IND_TE_E!D45+FC_IND_MAC_E!D45+FC_IND_TL_E!D45+FC_IND_WP_E!D45+FC_IND_MQ_E!D45+FC_IND_CON_E!D45+FC_IND_NSP_E!D45</f>
        <v>0</v>
      </c>
      <c r="E45" s="10">
        <f>FC_IND_IS_E!E45+FC_IND_NFM_E!E45+FC_IND_CPC_E!E45+FC_IND_NMM_E!E45+FC_IND_PPP_E!E45+FC_IND_FBT_E!E45+FC_IND_TE_E!E45+FC_IND_MAC_E!E45+FC_IND_TL_E!E45+FC_IND_WP_E!E45+FC_IND_MQ_E!E45+FC_IND_CON_E!E45+FC_IND_NSP_E!E45</f>
        <v>0</v>
      </c>
      <c r="F45" s="10">
        <f>FC_IND_IS_E!F45+FC_IND_NFM_E!F45+FC_IND_CPC_E!F45+FC_IND_NMM_E!F45+FC_IND_PPP_E!F45+FC_IND_FBT_E!F45+FC_IND_TE_E!F45+FC_IND_MAC_E!F45+FC_IND_TL_E!F45+FC_IND_WP_E!F45+FC_IND_MQ_E!F45+FC_IND_CON_E!F45+FC_IND_NSP_E!F45</f>
        <v>0</v>
      </c>
      <c r="G45" s="10">
        <f>FC_IND_IS_E!G45+FC_IND_NFM_E!G45+FC_IND_CPC_E!G45+FC_IND_NMM_E!G45+FC_IND_PPP_E!G45+FC_IND_FBT_E!G45+FC_IND_TE_E!G45+FC_IND_MAC_E!G45+FC_IND_TL_E!G45+FC_IND_WP_E!G45+FC_IND_MQ_E!G45+FC_IND_CON_E!G45+FC_IND_NSP_E!G45</f>
        <v>0</v>
      </c>
      <c r="H45" s="10">
        <f>FC_IND_IS_E!H45+FC_IND_NFM_E!H45+FC_IND_CPC_E!H45+FC_IND_NMM_E!H45+FC_IND_PPP_E!H45+FC_IND_FBT_E!H45+FC_IND_TE_E!H45+FC_IND_MAC_E!H45+FC_IND_TL_E!H45+FC_IND_WP_E!H45+FC_IND_MQ_E!H45+FC_IND_CON_E!H45+FC_IND_NSP_E!H45</f>
        <v>0</v>
      </c>
      <c r="I45" s="10">
        <f>FC_IND_IS_E!I45+FC_IND_NFM_E!I45+FC_IND_CPC_E!I45+FC_IND_NMM_E!I45+FC_IND_PPP_E!I45+FC_IND_FBT_E!I45+FC_IND_TE_E!I45+FC_IND_MAC_E!I45+FC_IND_TL_E!I45+FC_IND_WP_E!I45+FC_IND_MQ_E!I45+FC_IND_CON_E!I45+FC_IND_NSP_E!I45</f>
        <v>0</v>
      </c>
      <c r="J45" s="10">
        <f>FC_IND_IS_E!J45+FC_IND_NFM_E!J45+FC_IND_CPC_E!J45+FC_IND_NMM_E!J45+FC_IND_PPP_E!J45+FC_IND_FBT_E!J45+FC_IND_TE_E!J45+FC_IND_MAC_E!J45+FC_IND_TL_E!J45+FC_IND_WP_E!J45+FC_IND_MQ_E!J45+FC_IND_CON_E!J45+FC_IND_NSP_E!J45</f>
        <v>0</v>
      </c>
      <c r="K45" s="10">
        <f>FC_IND_IS_E!K45+FC_IND_NFM_E!K45+FC_IND_CPC_E!K45+FC_IND_NMM_E!K45+FC_IND_PPP_E!K45+FC_IND_FBT_E!K45+FC_IND_TE_E!K45+FC_IND_MAC_E!K45+FC_IND_TL_E!K45+FC_IND_WP_E!K45+FC_IND_MQ_E!K45+FC_IND_CON_E!K45+FC_IND_NSP_E!K45</f>
        <v>0</v>
      </c>
      <c r="L45" s="10">
        <f>FC_IND_IS_E!L45+FC_IND_NFM_E!L45+FC_IND_CPC_E!L45+FC_IND_NMM_E!L45+FC_IND_PPP_E!L45+FC_IND_FBT_E!L45+FC_IND_TE_E!L45+FC_IND_MAC_E!L45+FC_IND_TL_E!L45+FC_IND_WP_E!L45+FC_IND_MQ_E!L45+FC_IND_CON_E!L45+FC_IND_NSP_E!L45</f>
        <v>0</v>
      </c>
      <c r="M45" s="10">
        <f>FC_IND_IS_E!M45+FC_IND_NFM_E!M45+FC_IND_CPC_E!M45+FC_IND_NMM_E!M45+FC_IND_PPP_E!M45+FC_IND_FBT_E!M45+FC_IND_TE_E!M45+FC_IND_MAC_E!M45+FC_IND_TL_E!M45+FC_IND_WP_E!M45+FC_IND_MQ_E!M45+FC_IND_CON_E!M45+FC_IND_NSP_E!M45</f>
        <v>0</v>
      </c>
      <c r="N45" s="10">
        <f>FC_IND_IS_E!N45+FC_IND_NFM_E!N45+FC_IND_CPC_E!N45+FC_IND_NMM_E!N45+FC_IND_PPP_E!N45+FC_IND_FBT_E!N45+FC_IND_TE_E!N45+FC_IND_MAC_E!N45+FC_IND_TL_E!N45+FC_IND_WP_E!N45+FC_IND_MQ_E!N45+FC_IND_CON_E!N45+FC_IND_NSP_E!N45</f>
        <v>0</v>
      </c>
      <c r="O45" s="10">
        <f>FC_IND_IS_E!O45+FC_IND_NFM_E!O45+FC_IND_CPC_E!O45+FC_IND_NMM_E!O45+FC_IND_PPP_E!O45+FC_IND_FBT_E!O45+FC_IND_TE_E!O45+FC_IND_MAC_E!O45+FC_IND_TL_E!O45+FC_IND_WP_E!O45+FC_IND_MQ_E!O45+FC_IND_CON_E!O45+FC_IND_NSP_E!O45</f>
        <v>0</v>
      </c>
      <c r="P45" s="10">
        <f>FC_IND_IS_E!P45+FC_IND_NFM_E!P45+FC_IND_CPC_E!P45+FC_IND_NMM_E!P45+FC_IND_PPP_E!P45+FC_IND_FBT_E!P45+FC_IND_TE_E!P45+FC_IND_MAC_E!P45+FC_IND_TL_E!P45+FC_IND_WP_E!P45+FC_IND_MQ_E!P45+FC_IND_CON_E!P45+FC_IND_NSP_E!P45</f>
        <v>0</v>
      </c>
      <c r="Q45" s="10">
        <f>FC_IND_IS_E!Q45+FC_IND_NFM_E!Q45+FC_IND_CPC_E!Q45+FC_IND_NMM_E!Q45+FC_IND_PPP_E!Q45+FC_IND_FBT_E!Q45+FC_IND_TE_E!Q45+FC_IND_MAC_E!Q45+FC_IND_TL_E!Q45+FC_IND_WP_E!Q45+FC_IND_MQ_E!Q45+FC_IND_CON_E!Q45+FC_IND_NSP_E!Q45</f>
        <v>0</v>
      </c>
      <c r="R45" s="10">
        <f>FC_IND_IS_E!R45+FC_IND_NFM_E!R45+FC_IND_CPC_E!R45+FC_IND_NMM_E!R45+FC_IND_PPP_E!R45+FC_IND_FBT_E!R45+FC_IND_TE_E!R45+FC_IND_MAC_E!R45+FC_IND_TL_E!R45+FC_IND_WP_E!R45+FC_IND_MQ_E!R45+FC_IND_CON_E!R45+FC_IND_NSP_E!R45</f>
        <v>0</v>
      </c>
      <c r="S45" s="10">
        <f>FC_IND_IS_E!S45+FC_IND_NFM_E!S45+FC_IND_CPC_E!S45+FC_IND_NMM_E!S45+FC_IND_PPP_E!S45+FC_IND_FBT_E!S45+FC_IND_TE_E!S45+FC_IND_MAC_E!S45+FC_IND_TL_E!S45+FC_IND_WP_E!S45+FC_IND_MQ_E!S45+FC_IND_CON_E!S45+FC_IND_NSP_E!S45</f>
        <v>1.049785038693035</v>
      </c>
      <c r="T45" s="10">
        <f>FC_IND_IS_E!T45+FC_IND_NFM_E!T45+FC_IND_CPC_E!T45+FC_IND_NMM_E!T45+FC_IND_PPP_E!T45+FC_IND_FBT_E!T45+FC_IND_TE_E!T45+FC_IND_MAC_E!T45+FC_IND_TL_E!T45+FC_IND_WP_E!T45+FC_IND_MQ_E!T45+FC_IND_CON_E!T45+FC_IND_NSP_E!T45</f>
        <v>0.71177987962166811</v>
      </c>
      <c r="U45" s="10">
        <f>FC_IND_IS_E!U45+FC_IND_NFM_E!U45+FC_IND_CPC_E!U45+FC_IND_NMM_E!U45+FC_IND_PPP_E!U45+FC_IND_FBT_E!U45+FC_IND_TE_E!U45+FC_IND_MAC_E!U45+FC_IND_TL_E!U45+FC_IND_WP_E!U45+FC_IND_MQ_E!U45+FC_IND_CON_E!U45+FC_IND_NSP_E!U45</f>
        <v>0.62244196044711952</v>
      </c>
      <c r="V45" s="10">
        <f>FC_IND_IS_E!V45+FC_IND_NFM_E!V45+FC_IND_CPC_E!V45+FC_IND_NMM_E!V45+FC_IND_PPP_E!V45+FC_IND_FBT_E!V45+FC_IND_TE_E!V45+FC_IND_MAC_E!V45+FC_IND_TL_E!V45+FC_IND_WP_E!V45+FC_IND_MQ_E!V45+FC_IND_CON_E!V45+FC_IND_NSP_E!V45</f>
        <v>5.4080825451418724</v>
      </c>
      <c r="W45" s="10">
        <f>FC_IND_IS_E!W45+FC_IND_NFM_E!W45+FC_IND_CPC_E!W45+FC_IND_NMM_E!W45+FC_IND_PPP_E!W45+FC_IND_FBT_E!W45+FC_IND_TE_E!W45+FC_IND_MAC_E!W45+FC_IND_TL_E!W45+FC_IND_WP_E!W45+FC_IND_MQ_E!W45+FC_IND_CON_E!W45+FC_IND_NSP_E!W45</f>
        <v>0.56259673258813414</v>
      </c>
      <c r="X45" s="10">
        <f>FC_IND_IS_E!X45+FC_IND_NFM_E!X45+FC_IND_CPC_E!X45+FC_IND_NMM_E!X45+FC_IND_PPP_E!X45+FC_IND_FBT_E!X45+FC_IND_TE_E!X45+FC_IND_MAC_E!X45+FC_IND_TL_E!X45+FC_IND_WP_E!X45+FC_IND_MQ_E!X45+FC_IND_CON_E!X45+FC_IND_NSP_E!X45</f>
        <v>0.47446259673258812</v>
      </c>
    </row>
    <row r="46" spans="1:24" ht="11.25" customHeight="1" x14ac:dyDescent="0.2">
      <c r="A46" s="41" t="s">
        <v>79</v>
      </c>
      <c r="B46" s="9" t="s">
        <v>80</v>
      </c>
      <c r="C46" s="10">
        <f>FC_IND_IS_E!C46+FC_IND_NFM_E!C46+FC_IND_CPC_E!C46+FC_IND_NMM_E!C46+FC_IND_PPP_E!C46+FC_IND_FBT_E!C46+FC_IND_TE_E!C46+FC_IND_MAC_E!C46+FC_IND_TL_E!C46+FC_IND_WP_E!C46+FC_IND_MQ_E!C46+FC_IND_CON_E!C46+FC_IND_NSP_E!C46</f>
        <v>0</v>
      </c>
      <c r="D46" s="10">
        <f>FC_IND_IS_E!D46+FC_IND_NFM_E!D46+FC_IND_CPC_E!D46+FC_IND_NMM_E!D46+FC_IND_PPP_E!D46+FC_IND_FBT_E!D46+FC_IND_TE_E!D46+FC_IND_MAC_E!D46+FC_IND_TL_E!D46+FC_IND_WP_E!D46+FC_IND_MQ_E!D46+FC_IND_CON_E!D46+FC_IND_NSP_E!D46</f>
        <v>0</v>
      </c>
      <c r="E46" s="10">
        <f>FC_IND_IS_E!E46+FC_IND_NFM_E!E46+FC_IND_CPC_E!E46+FC_IND_NMM_E!E46+FC_IND_PPP_E!E46+FC_IND_FBT_E!E46+FC_IND_TE_E!E46+FC_IND_MAC_E!E46+FC_IND_TL_E!E46+FC_IND_WP_E!E46+FC_IND_MQ_E!E46+FC_IND_CON_E!E46+FC_IND_NSP_E!E46</f>
        <v>0</v>
      </c>
      <c r="F46" s="10">
        <f>FC_IND_IS_E!F46+FC_IND_NFM_E!F46+FC_IND_CPC_E!F46+FC_IND_NMM_E!F46+FC_IND_PPP_E!F46+FC_IND_FBT_E!F46+FC_IND_TE_E!F46+FC_IND_MAC_E!F46+FC_IND_TL_E!F46+FC_IND_WP_E!F46+FC_IND_MQ_E!F46+FC_IND_CON_E!F46+FC_IND_NSP_E!F46</f>
        <v>0</v>
      </c>
      <c r="G46" s="10">
        <f>FC_IND_IS_E!G46+FC_IND_NFM_E!G46+FC_IND_CPC_E!G46+FC_IND_NMM_E!G46+FC_IND_PPP_E!G46+FC_IND_FBT_E!G46+FC_IND_TE_E!G46+FC_IND_MAC_E!G46+FC_IND_TL_E!G46+FC_IND_WP_E!G46+FC_IND_MQ_E!G46+FC_IND_CON_E!G46+FC_IND_NSP_E!G46</f>
        <v>0</v>
      </c>
      <c r="H46" s="10">
        <f>FC_IND_IS_E!H46+FC_IND_NFM_E!H46+FC_IND_CPC_E!H46+FC_IND_NMM_E!H46+FC_IND_PPP_E!H46+FC_IND_FBT_E!H46+FC_IND_TE_E!H46+FC_IND_MAC_E!H46+FC_IND_TL_E!H46+FC_IND_WP_E!H46+FC_IND_MQ_E!H46+FC_IND_CON_E!H46+FC_IND_NSP_E!H46</f>
        <v>0</v>
      </c>
      <c r="I46" s="10">
        <f>FC_IND_IS_E!I46+FC_IND_NFM_E!I46+FC_IND_CPC_E!I46+FC_IND_NMM_E!I46+FC_IND_PPP_E!I46+FC_IND_FBT_E!I46+FC_IND_TE_E!I46+FC_IND_MAC_E!I46+FC_IND_TL_E!I46+FC_IND_WP_E!I46+FC_IND_MQ_E!I46+FC_IND_CON_E!I46+FC_IND_NSP_E!I46</f>
        <v>0</v>
      </c>
      <c r="J46" s="10">
        <f>FC_IND_IS_E!J46+FC_IND_NFM_E!J46+FC_IND_CPC_E!J46+FC_IND_NMM_E!J46+FC_IND_PPP_E!J46+FC_IND_FBT_E!J46+FC_IND_TE_E!J46+FC_IND_MAC_E!J46+FC_IND_TL_E!J46+FC_IND_WP_E!J46+FC_IND_MQ_E!J46+FC_IND_CON_E!J46+FC_IND_NSP_E!J46</f>
        <v>0</v>
      </c>
      <c r="K46" s="10">
        <f>FC_IND_IS_E!K46+FC_IND_NFM_E!K46+FC_IND_CPC_E!K46+FC_IND_NMM_E!K46+FC_IND_PPP_E!K46+FC_IND_FBT_E!K46+FC_IND_TE_E!K46+FC_IND_MAC_E!K46+FC_IND_TL_E!K46+FC_IND_WP_E!K46+FC_IND_MQ_E!K46+FC_IND_CON_E!K46+FC_IND_NSP_E!K46</f>
        <v>0</v>
      </c>
      <c r="L46" s="10">
        <f>FC_IND_IS_E!L46+FC_IND_NFM_E!L46+FC_IND_CPC_E!L46+FC_IND_NMM_E!L46+FC_IND_PPP_E!L46+FC_IND_FBT_E!L46+FC_IND_TE_E!L46+FC_IND_MAC_E!L46+FC_IND_TL_E!L46+FC_IND_WP_E!L46+FC_IND_MQ_E!L46+FC_IND_CON_E!L46+FC_IND_NSP_E!L46</f>
        <v>0</v>
      </c>
      <c r="M46" s="10">
        <f>FC_IND_IS_E!M46+FC_IND_NFM_E!M46+FC_IND_CPC_E!M46+FC_IND_NMM_E!M46+FC_IND_PPP_E!M46+FC_IND_FBT_E!M46+FC_IND_TE_E!M46+FC_IND_MAC_E!M46+FC_IND_TL_E!M46+FC_IND_WP_E!M46+FC_IND_MQ_E!M46+FC_IND_CON_E!M46+FC_IND_NSP_E!M46</f>
        <v>0</v>
      </c>
      <c r="N46" s="10">
        <f>FC_IND_IS_E!N46+FC_IND_NFM_E!N46+FC_IND_CPC_E!N46+FC_IND_NMM_E!N46+FC_IND_PPP_E!N46+FC_IND_FBT_E!N46+FC_IND_TE_E!N46+FC_IND_MAC_E!N46+FC_IND_TL_E!N46+FC_IND_WP_E!N46+FC_IND_MQ_E!N46+FC_IND_CON_E!N46+FC_IND_NSP_E!N46</f>
        <v>0</v>
      </c>
      <c r="O46" s="10">
        <f>FC_IND_IS_E!O46+FC_IND_NFM_E!O46+FC_IND_CPC_E!O46+FC_IND_NMM_E!O46+FC_IND_PPP_E!O46+FC_IND_FBT_E!O46+FC_IND_TE_E!O46+FC_IND_MAC_E!O46+FC_IND_TL_E!O46+FC_IND_WP_E!O46+FC_IND_MQ_E!O46+FC_IND_CON_E!O46+FC_IND_NSP_E!O46</f>
        <v>0</v>
      </c>
      <c r="P46" s="10">
        <f>FC_IND_IS_E!P46+FC_IND_NFM_E!P46+FC_IND_CPC_E!P46+FC_IND_NMM_E!P46+FC_IND_PPP_E!P46+FC_IND_FBT_E!P46+FC_IND_TE_E!P46+FC_IND_MAC_E!P46+FC_IND_TL_E!P46+FC_IND_WP_E!P46+FC_IND_MQ_E!P46+FC_IND_CON_E!P46+FC_IND_NSP_E!P46</f>
        <v>0</v>
      </c>
      <c r="Q46" s="10">
        <f>FC_IND_IS_E!Q46+FC_IND_NFM_E!Q46+FC_IND_CPC_E!Q46+FC_IND_NMM_E!Q46+FC_IND_PPP_E!Q46+FC_IND_FBT_E!Q46+FC_IND_TE_E!Q46+FC_IND_MAC_E!Q46+FC_IND_TL_E!Q46+FC_IND_WP_E!Q46+FC_IND_MQ_E!Q46+FC_IND_CON_E!Q46+FC_IND_NSP_E!Q46</f>
        <v>0</v>
      </c>
      <c r="R46" s="10">
        <f>FC_IND_IS_E!R46+FC_IND_NFM_E!R46+FC_IND_CPC_E!R46+FC_IND_NMM_E!R46+FC_IND_PPP_E!R46+FC_IND_FBT_E!R46+FC_IND_TE_E!R46+FC_IND_MAC_E!R46+FC_IND_TL_E!R46+FC_IND_WP_E!R46+FC_IND_MQ_E!R46+FC_IND_CON_E!R46+FC_IND_NSP_E!R46</f>
        <v>0</v>
      </c>
      <c r="S46" s="10">
        <f>FC_IND_IS_E!S46+FC_IND_NFM_E!S46+FC_IND_CPC_E!S46+FC_IND_NMM_E!S46+FC_IND_PPP_E!S46+FC_IND_FBT_E!S46+FC_IND_TE_E!S46+FC_IND_MAC_E!S46+FC_IND_TL_E!S46+FC_IND_WP_E!S46+FC_IND_MQ_E!S46+FC_IND_CON_E!S46+FC_IND_NSP_E!S46</f>
        <v>0</v>
      </c>
      <c r="T46" s="10">
        <f>FC_IND_IS_E!T46+FC_IND_NFM_E!T46+FC_IND_CPC_E!T46+FC_IND_NMM_E!T46+FC_IND_PPP_E!T46+FC_IND_FBT_E!T46+FC_IND_TE_E!T46+FC_IND_MAC_E!T46+FC_IND_TL_E!T46+FC_IND_WP_E!T46+FC_IND_MQ_E!T46+FC_IND_CON_E!T46+FC_IND_NSP_E!T46</f>
        <v>0</v>
      </c>
      <c r="U46" s="10">
        <f>FC_IND_IS_E!U46+FC_IND_NFM_E!U46+FC_IND_CPC_E!U46+FC_IND_NMM_E!U46+FC_IND_PPP_E!U46+FC_IND_FBT_E!U46+FC_IND_TE_E!U46+FC_IND_MAC_E!U46+FC_IND_TL_E!U46+FC_IND_WP_E!U46+FC_IND_MQ_E!U46+FC_IND_CON_E!U46+FC_IND_NSP_E!U46</f>
        <v>0</v>
      </c>
      <c r="V46" s="10">
        <f>FC_IND_IS_E!V46+FC_IND_NFM_E!V46+FC_IND_CPC_E!V46+FC_IND_NMM_E!V46+FC_IND_PPP_E!V46+FC_IND_FBT_E!V46+FC_IND_TE_E!V46+FC_IND_MAC_E!V46+FC_IND_TL_E!V46+FC_IND_WP_E!V46+FC_IND_MQ_E!V46+FC_IND_CON_E!V46+FC_IND_NSP_E!V46</f>
        <v>0</v>
      </c>
      <c r="W46" s="10">
        <f>FC_IND_IS_E!W46+FC_IND_NFM_E!W46+FC_IND_CPC_E!W46+FC_IND_NMM_E!W46+FC_IND_PPP_E!W46+FC_IND_FBT_E!W46+FC_IND_TE_E!W46+FC_IND_MAC_E!W46+FC_IND_TL_E!W46+FC_IND_WP_E!W46+FC_IND_MQ_E!W46+FC_IND_CON_E!W46+FC_IND_NSP_E!W46</f>
        <v>0</v>
      </c>
      <c r="X46" s="10">
        <f>FC_IND_IS_E!X46+FC_IND_NFM_E!X46+FC_IND_CPC_E!X46+FC_IND_NMM_E!X46+FC_IND_PPP_E!X46+FC_IND_FBT_E!X46+FC_IND_TE_E!X46+FC_IND_MAC_E!X46+FC_IND_TL_E!X46+FC_IND_WP_E!X46+FC_IND_MQ_E!X46+FC_IND_CON_E!X46+FC_IND_NSP_E!X46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FC_IND_IS_E!C47+FC_IND_NFM_E!C47+FC_IND_CPC_E!C47+FC_IND_NMM_E!C47+FC_IND_PPP_E!C47+FC_IND_FBT_E!C47+FC_IND_TE_E!C47+FC_IND_MAC_E!C47+FC_IND_TL_E!C47+FC_IND_WP_E!C47+FC_IND_MQ_E!C47+FC_IND_CON_E!C47+FC_IND_NSP_E!C47</f>
        <v>0</v>
      </c>
      <c r="D47" s="10">
        <f>FC_IND_IS_E!D47+FC_IND_NFM_E!D47+FC_IND_CPC_E!D47+FC_IND_NMM_E!D47+FC_IND_PPP_E!D47+FC_IND_FBT_E!D47+FC_IND_TE_E!D47+FC_IND_MAC_E!D47+FC_IND_TL_E!D47+FC_IND_WP_E!D47+FC_IND_MQ_E!D47+FC_IND_CON_E!D47+FC_IND_NSP_E!D47</f>
        <v>0</v>
      </c>
      <c r="E47" s="10">
        <f>FC_IND_IS_E!E47+FC_IND_NFM_E!E47+FC_IND_CPC_E!E47+FC_IND_NMM_E!E47+FC_IND_PPP_E!E47+FC_IND_FBT_E!E47+FC_IND_TE_E!E47+FC_IND_MAC_E!E47+FC_IND_TL_E!E47+FC_IND_WP_E!E47+FC_IND_MQ_E!E47+FC_IND_CON_E!E47+FC_IND_NSP_E!E47</f>
        <v>0</v>
      </c>
      <c r="F47" s="10">
        <f>FC_IND_IS_E!F47+FC_IND_NFM_E!F47+FC_IND_CPC_E!F47+FC_IND_NMM_E!F47+FC_IND_PPP_E!F47+FC_IND_FBT_E!F47+FC_IND_TE_E!F47+FC_IND_MAC_E!F47+FC_IND_TL_E!F47+FC_IND_WP_E!F47+FC_IND_MQ_E!F47+FC_IND_CON_E!F47+FC_IND_NSP_E!F47</f>
        <v>0</v>
      </c>
      <c r="G47" s="10">
        <f>FC_IND_IS_E!G47+FC_IND_NFM_E!G47+FC_IND_CPC_E!G47+FC_IND_NMM_E!G47+FC_IND_PPP_E!G47+FC_IND_FBT_E!G47+FC_IND_TE_E!G47+FC_IND_MAC_E!G47+FC_IND_TL_E!G47+FC_IND_WP_E!G47+FC_IND_MQ_E!G47+FC_IND_CON_E!G47+FC_IND_NSP_E!G47</f>
        <v>0</v>
      </c>
      <c r="H47" s="10">
        <f>FC_IND_IS_E!H47+FC_IND_NFM_E!H47+FC_IND_CPC_E!H47+FC_IND_NMM_E!H47+FC_IND_PPP_E!H47+FC_IND_FBT_E!H47+FC_IND_TE_E!H47+FC_IND_MAC_E!H47+FC_IND_TL_E!H47+FC_IND_WP_E!H47+FC_IND_MQ_E!H47+FC_IND_CON_E!H47+FC_IND_NSP_E!H47</f>
        <v>0</v>
      </c>
      <c r="I47" s="10">
        <f>FC_IND_IS_E!I47+FC_IND_NFM_E!I47+FC_IND_CPC_E!I47+FC_IND_NMM_E!I47+FC_IND_PPP_E!I47+FC_IND_FBT_E!I47+FC_IND_TE_E!I47+FC_IND_MAC_E!I47+FC_IND_TL_E!I47+FC_IND_WP_E!I47+FC_IND_MQ_E!I47+FC_IND_CON_E!I47+FC_IND_NSP_E!I47</f>
        <v>0</v>
      </c>
      <c r="J47" s="10">
        <f>FC_IND_IS_E!J47+FC_IND_NFM_E!J47+FC_IND_CPC_E!J47+FC_IND_NMM_E!J47+FC_IND_PPP_E!J47+FC_IND_FBT_E!J47+FC_IND_TE_E!J47+FC_IND_MAC_E!J47+FC_IND_TL_E!J47+FC_IND_WP_E!J47+FC_IND_MQ_E!J47+FC_IND_CON_E!J47+FC_IND_NSP_E!J47</f>
        <v>0</v>
      </c>
      <c r="K47" s="10">
        <f>FC_IND_IS_E!K47+FC_IND_NFM_E!K47+FC_IND_CPC_E!K47+FC_IND_NMM_E!K47+FC_IND_PPP_E!K47+FC_IND_FBT_E!K47+FC_IND_TE_E!K47+FC_IND_MAC_E!K47+FC_IND_TL_E!K47+FC_IND_WP_E!K47+FC_IND_MQ_E!K47+FC_IND_CON_E!K47+FC_IND_NSP_E!K47</f>
        <v>0</v>
      </c>
      <c r="L47" s="10">
        <f>FC_IND_IS_E!L47+FC_IND_NFM_E!L47+FC_IND_CPC_E!L47+FC_IND_NMM_E!L47+FC_IND_PPP_E!L47+FC_IND_FBT_E!L47+FC_IND_TE_E!L47+FC_IND_MAC_E!L47+FC_IND_TL_E!L47+FC_IND_WP_E!L47+FC_IND_MQ_E!L47+FC_IND_CON_E!L47+FC_IND_NSP_E!L47</f>
        <v>0</v>
      </c>
      <c r="M47" s="10">
        <f>FC_IND_IS_E!M47+FC_IND_NFM_E!M47+FC_IND_CPC_E!M47+FC_IND_NMM_E!M47+FC_IND_PPP_E!M47+FC_IND_FBT_E!M47+FC_IND_TE_E!M47+FC_IND_MAC_E!M47+FC_IND_TL_E!M47+FC_IND_WP_E!M47+FC_IND_MQ_E!M47+FC_IND_CON_E!M47+FC_IND_NSP_E!M47</f>
        <v>0</v>
      </c>
      <c r="N47" s="10">
        <f>FC_IND_IS_E!N47+FC_IND_NFM_E!N47+FC_IND_CPC_E!N47+FC_IND_NMM_E!N47+FC_IND_PPP_E!N47+FC_IND_FBT_E!N47+FC_IND_TE_E!N47+FC_IND_MAC_E!N47+FC_IND_TL_E!N47+FC_IND_WP_E!N47+FC_IND_MQ_E!N47+FC_IND_CON_E!N47+FC_IND_NSP_E!N47</f>
        <v>0</v>
      </c>
      <c r="O47" s="10">
        <f>FC_IND_IS_E!O47+FC_IND_NFM_E!O47+FC_IND_CPC_E!O47+FC_IND_NMM_E!O47+FC_IND_PPP_E!O47+FC_IND_FBT_E!O47+FC_IND_TE_E!O47+FC_IND_MAC_E!O47+FC_IND_TL_E!O47+FC_IND_WP_E!O47+FC_IND_MQ_E!O47+FC_IND_CON_E!O47+FC_IND_NSP_E!O47</f>
        <v>0</v>
      </c>
      <c r="P47" s="10">
        <f>FC_IND_IS_E!P47+FC_IND_NFM_E!P47+FC_IND_CPC_E!P47+FC_IND_NMM_E!P47+FC_IND_PPP_E!P47+FC_IND_FBT_E!P47+FC_IND_TE_E!P47+FC_IND_MAC_E!P47+FC_IND_TL_E!P47+FC_IND_WP_E!P47+FC_IND_MQ_E!P47+FC_IND_CON_E!P47+FC_IND_NSP_E!P47</f>
        <v>0</v>
      </c>
      <c r="Q47" s="10">
        <f>FC_IND_IS_E!Q47+FC_IND_NFM_E!Q47+FC_IND_CPC_E!Q47+FC_IND_NMM_E!Q47+FC_IND_PPP_E!Q47+FC_IND_FBT_E!Q47+FC_IND_TE_E!Q47+FC_IND_MAC_E!Q47+FC_IND_TL_E!Q47+FC_IND_WP_E!Q47+FC_IND_MQ_E!Q47+FC_IND_CON_E!Q47+FC_IND_NSP_E!Q47</f>
        <v>0</v>
      </c>
      <c r="R47" s="10">
        <f>FC_IND_IS_E!R47+FC_IND_NFM_E!R47+FC_IND_CPC_E!R47+FC_IND_NMM_E!R47+FC_IND_PPP_E!R47+FC_IND_FBT_E!R47+FC_IND_TE_E!R47+FC_IND_MAC_E!R47+FC_IND_TL_E!R47+FC_IND_WP_E!R47+FC_IND_MQ_E!R47+FC_IND_CON_E!R47+FC_IND_NSP_E!R47</f>
        <v>0</v>
      </c>
      <c r="S47" s="10">
        <f>FC_IND_IS_E!S47+FC_IND_NFM_E!S47+FC_IND_CPC_E!S47+FC_IND_NMM_E!S47+FC_IND_PPP_E!S47+FC_IND_FBT_E!S47+FC_IND_TE_E!S47+FC_IND_MAC_E!S47+FC_IND_TL_E!S47+FC_IND_WP_E!S47+FC_IND_MQ_E!S47+FC_IND_CON_E!S47+FC_IND_NSP_E!S47</f>
        <v>0</v>
      </c>
      <c r="T47" s="10">
        <f>FC_IND_IS_E!T47+FC_IND_NFM_E!T47+FC_IND_CPC_E!T47+FC_IND_NMM_E!T47+FC_IND_PPP_E!T47+FC_IND_FBT_E!T47+FC_IND_TE_E!T47+FC_IND_MAC_E!T47+FC_IND_TL_E!T47+FC_IND_WP_E!T47+FC_IND_MQ_E!T47+FC_IND_CON_E!T47+FC_IND_NSP_E!T47</f>
        <v>0</v>
      </c>
      <c r="U47" s="10">
        <f>FC_IND_IS_E!U47+FC_IND_NFM_E!U47+FC_IND_CPC_E!U47+FC_IND_NMM_E!U47+FC_IND_PPP_E!U47+FC_IND_FBT_E!U47+FC_IND_TE_E!U47+FC_IND_MAC_E!U47+FC_IND_TL_E!U47+FC_IND_WP_E!U47+FC_IND_MQ_E!U47+FC_IND_CON_E!U47+FC_IND_NSP_E!U47</f>
        <v>0</v>
      </c>
      <c r="V47" s="10">
        <f>FC_IND_IS_E!V47+FC_IND_NFM_E!V47+FC_IND_CPC_E!V47+FC_IND_NMM_E!V47+FC_IND_PPP_E!V47+FC_IND_FBT_E!V47+FC_IND_TE_E!V47+FC_IND_MAC_E!V47+FC_IND_TL_E!V47+FC_IND_WP_E!V47+FC_IND_MQ_E!V47+FC_IND_CON_E!V47+FC_IND_NSP_E!V47</f>
        <v>0</v>
      </c>
      <c r="W47" s="10">
        <f>FC_IND_IS_E!W47+FC_IND_NFM_E!W47+FC_IND_CPC_E!W47+FC_IND_NMM_E!W47+FC_IND_PPP_E!W47+FC_IND_FBT_E!W47+FC_IND_TE_E!W47+FC_IND_MAC_E!W47+FC_IND_TL_E!W47+FC_IND_WP_E!W47+FC_IND_MQ_E!W47+FC_IND_CON_E!W47+FC_IND_NSP_E!W47</f>
        <v>0</v>
      </c>
      <c r="X47" s="10">
        <f>FC_IND_IS_E!X47+FC_IND_NFM_E!X47+FC_IND_CPC_E!X47+FC_IND_NMM_E!X47+FC_IND_PPP_E!X47+FC_IND_FBT_E!X47+FC_IND_TE_E!X47+FC_IND_MAC_E!X47+FC_IND_TL_E!X47+FC_IND_WP_E!X47+FC_IND_MQ_E!X47+FC_IND_CON_E!X47+FC_IND_NSP_E!X47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FC_IND_IS_E!C48+FC_IND_NFM_E!C48+FC_IND_CPC_E!C48+FC_IND_NMM_E!C48+FC_IND_PPP_E!C48+FC_IND_FBT_E!C48+FC_IND_TE_E!C48+FC_IND_MAC_E!C48+FC_IND_TL_E!C48+FC_IND_WP_E!C48+FC_IND_MQ_E!C48+FC_IND_CON_E!C48+FC_IND_NSP_E!C48</f>
        <v>186.29982803095436</v>
      </c>
      <c r="D48" s="10">
        <f>FC_IND_IS_E!D48+FC_IND_NFM_E!D48+FC_IND_CPC_E!D48+FC_IND_NMM_E!D48+FC_IND_PPP_E!D48+FC_IND_FBT_E!D48+FC_IND_TE_E!D48+FC_IND_MAC_E!D48+FC_IND_TL_E!D48+FC_IND_WP_E!D48+FC_IND_MQ_E!D48+FC_IND_CON_E!D48+FC_IND_NSP_E!D48</f>
        <v>249.17601031814269</v>
      </c>
      <c r="E48" s="10">
        <f>FC_IND_IS_E!E48+FC_IND_NFM_E!E48+FC_IND_CPC_E!E48+FC_IND_NMM_E!E48+FC_IND_PPP_E!E48+FC_IND_FBT_E!E48+FC_IND_TE_E!E48+FC_IND_MAC_E!E48+FC_IND_TL_E!E48+FC_IND_WP_E!E48+FC_IND_MQ_E!E48+FC_IND_CON_E!E48+FC_IND_NSP_E!E48</f>
        <v>342.32588134135852</v>
      </c>
      <c r="F48" s="10">
        <f>FC_IND_IS_E!F48+FC_IND_NFM_E!F48+FC_IND_CPC_E!F48+FC_IND_NMM_E!F48+FC_IND_PPP_E!F48+FC_IND_FBT_E!F48+FC_IND_TE_E!F48+FC_IND_MAC_E!F48+FC_IND_TL_E!F48+FC_IND_WP_E!F48+FC_IND_MQ_E!F48+FC_IND_CON_E!F48+FC_IND_NSP_E!F48</f>
        <v>236.7559759243336</v>
      </c>
      <c r="G48" s="10">
        <f>FC_IND_IS_E!G48+FC_IND_NFM_E!G48+FC_IND_CPC_E!G48+FC_IND_NMM_E!G48+FC_IND_PPP_E!G48+FC_IND_FBT_E!G48+FC_IND_TE_E!G48+FC_IND_MAC_E!G48+FC_IND_TL_E!G48+FC_IND_WP_E!G48+FC_IND_MQ_E!G48+FC_IND_CON_E!G48+FC_IND_NSP_E!G48</f>
        <v>379.58581255374037</v>
      </c>
      <c r="H48" s="10">
        <f>FC_IND_IS_E!H48+FC_IND_NFM_E!H48+FC_IND_CPC_E!H48+FC_IND_NMM_E!H48+FC_IND_PPP_E!H48+FC_IND_FBT_E!H48+FC_IND_TE_E!H48+FC_IND_MAC_E!H48+FC_IND_TL_E!H48+FC_IND_WP_E!H48+FC_IND_MQ_E!H48+FC_IND_CON_E!H48+FC_IND_NSP_E!H48</f>
        <v>286.83473774720545</v>
      </c>
      <c r="I48" s="10">
        <f>FC_IND_IS_E!I48+FC_IND_NFM_E!I48+FC_IND_CPC_E!I48+FC_IND_NMM_E!I48+FC_IND_PPP_E!I48+FC_IND_FBT_E!I48+FC_IND_TE_E!I48+FC_IND_MAC_E!I48+FC_IND_TL_E!I48+FC_IND_WP_E!I48+FC_IND_MQ_E!I48+FC_IND_CON_E!I48+FC_IND_NSP_E!I48</f>
        <v>154.89079965606192</v>
      </c>
      <c r="J48" s="10">
        <f>FC_IND_IS_E!J48+FC_IND_NFM_E!J48+FC_IND_CPC_E!J48+FC_IND_NMM_E!J48+FC_IND_PPP_E!J48+FC_IND_FBT_E!J48+FC_IND_TE_E!J48+FC_IND_MAC_E!J48+FC_IND_TL_E!J48+FC_IND_WP_E!J48+FC_IND_MQ_E!J48+FC_IND_CON_E!J48+FC_IND_NSP_E!J48</f>
        <v>178.65717970765257</v>
      </c>
      <c r="K48" s="10">
        <f>FC_IND_IS_E!K48+FC_IND_NFM_E!K48+FC_IND_CPC_E!K48+FC_IND_NMM_E!K48+FC_IND_PPP_E!K48+FC_IND_FBT_E!K48+FC_IND_TE_E!K48+FC_IND_MAC_E!K48+FC_IND_TL_E!K48+FC_IND_WP_E!K48+FC_IND_MQ_E!K48+FC_IND_CON_E!K48+FC_IND_NSP_E!K48</f>
        <v>219.67188306104902</v>
      </c>
      <c r="L48" s="10">
        <f>FC_IND_IS_E!L48+FC_IND_NFM_E!L48+FC_IND_CPC_E!L48+FC_IND_NMM_E!L48+FC_IND_PPP_E!L48+FC_IND_FBT_E!L48+FC_IND_TE_E!L48+FC_IND_MAC_E!L48+FC_IND_TL_E!L48+FC_IND_WP_E!L48+FC_IND_MQ_E!L48+FC_IND_CON_E!L48+FC_IND_NSP_E!L48</f>
        <v>110.65245055889937</v>
      </c>
      <c r="M48" s="10">
        <f>FC_IND_IS_E!M48+FC_IND_NFM_E!M48+FC_IND_CPC_E!M48+FC_IND_NMM_E!M48+FC_IND_PPP_E!M48+FC_IND_FBT_E!M48+FC_IND_TE_E!M48+FC_IND_MAC_E!M48+FC_IND_TL_E!M48+FC_IND_WP_E!M48+FC_IND_MQ_E!M48+FC_IND_CON_E!M48+FC_IND_NSP_E!M48</f>
        <v>53.266294067067911</v>
      </c>
      <c r="N48" s="10">
        <f>FC_IND_IS_E!N48+FC_IND_NFM_E!N48+FC_IND_CPC_E!N48+FC_IND_NMM_E!N48+FC_IND_PPP_E!N48+FC_IND_FBT_E!N48+FC_IND_TE_E!N48+FC_IND_MAC_E!N48+FC_IND_TL_E!N48+FC_IND_WP_E!N48+FC_IND_MQ_E!N48+FC_IND_CON_E!N48+FC_IND_NSP_E!N48</f>
        <v>168.82768701633708</v>
      </c>
      <c r="O48" s="10">
        <f>FC_IND_IS_E!O48+FC_IND_NFM_E!O48+FC_IND_CPC_E!O48+FC_IND_NMM_E!O48+FC_IND_PPP_E!O48+FC_IND_FBT_E!O48+FC_IND_TE_E!O48+FC_IND_MAC_E!O48+FC_IND_TL_E!O48+FC_IND_WP_E!O48+FC_IND_MQ_E!O48+FC_IND_CON_E!O48+FC_IND_NSP_E!O48</f>
        <v>243.40696474634569</v>
      </c>
      <c r="P48" s="10">
        <f>FC_IND_IS_E!P48+FC_IND_NFM_E!P48+FC_IND_CPC_E!P48+FC_IND_NMM_E!P48+FC_IND_PPP_E!P48+FC_IND_FBT_E!P48+FC_IND_TE_E!P48+FC_IND_MAC_E!P48+FC_IND_TL_E!P48+FC_IND_WP_E!P48+FC_IND_MQ_E!P48+FC_IND_CON_E!P48+FC_IND_NSP_E!P48</f>
        <v>199.97067927773003</v>
      </c>
      <c r="Q48" s="10">
        <f>FC_IND_IS_E!Q48+FC_IND_NFM_E!Q48+FC_IND_CPC_E!Q48+FC_IND_NMM_E!Q48+FC_IND_PPP_E!Q48+FC_IND_FBT_E!Q48+FC_IND_TE_E!Q48+FC_IND_MAC_E!Q48+FC_IND_TL_E!Q48+FC_IND_WP_E!Q48+FC_IND_MQ_E!Q48+FC_IND_CON_E!Q48+FC_IND_NSP_E!Q48</f>
        <v>263.89570077386071</v>
      </c>
      <c r="R48" s="10">
        <f>FC_IND_IS_E!R48+FC_IND_NFM_E!R48+FC_IND_CPC_E!R48+FC_IND_NMM_E!R48+FC_IND_PPP_E!R48+FC_IND_FBT_E!R48+FC_IND_TE_E!R48+FC_IND_MAC_E!R48+FC_IND_TL_E!R48+FC_IND_WP_E!R48+FC_IND_MQ_E!R48+FC_IND_CON_E!R48+FC_IND_NSP_E!R48</f>
        <v>313.06878761822878</v>
      </c>
      <c r="S48" s="10">
        <f>FC_IND_IS_E!S48+FC_IND_NFM_E!S48+FC_IND_CPC_E!S48+FC_IND_NMM_E!S48+FC_IND_PPP_E!S48+FC_IND_FBT_E!S48+FC_IND_TE_E!S48+FC_IND_MAC_E!S48+FC_IND_TL_E!S48+FC_IND_WP_E!S48+FC_IND_MQ_E!S48+FC_IND_CON_E!S48+FC_IND_NSP_E!S48</f>
        <v>306.51246775580398</v>
      </c>
      <c r="T48" s="10">
        <f>FC_IND_IS_E!T48+FC_IND_NFM_E!T48+FC_IND_CPC_E!T48+FC_IND_NMM_E!T48+FC_IND_PPP_E!T48+FC_IND_FBT_E!T48+FC_IND_TE_E!T48+FC_IND_MAC_E!T48+FC_IND_TL_E!T48+FC_IND_WP_E!T48+FC_IND_MQ_E!T48+FC_IND_CON_E!T48+FC_IND_NSP_E!T48</f>
        <v>314.83766122098024</v>
      </c>
      <c r="U48" s="10">
        <f>FC_IND_IS_E!U48+FC_IND_NFM_E!U48+FC_IND_CPC_E!U48+FC_IND_NMM_E!U48+FC_IND_PPP_E!U48+FC_IND_FBT_E!U48+FC_IND_TE_E!U48+FC_IND_MAC_E!U48+FC_IND_TL_E!U48+FC_IND_WP_E!U48+FC_IND_MQ_E!U48+FC_IND_CON_E!U48+FC_IND_NSP_E!U48</f>
        <v>301.35812553740323</v>
      </c>
      <c r="V48" s="10">
        <f>FC_IND_IS_E!V48+FC_IND_NFM_E!V48+FC_IND_CPC_E!V48+FC_IND_NMM_E!V48+FC_IND_PPP_E!V48+FC_IND_FBT_E!V48+FC_IND_TE_E!V48+FC_IND_MAC_E!V48+FC_IND_TL_E!V48+FC_IND_WP_E!V48+FC_IND_MQ_E!V48+FC_IND_CON_E!V48+FC_IND_NSP_E!V48</f>
        <v>322.38865004299237</v>
      </c>
      <c r="W48" s="10">
        <f>FC_IND_IS_E!W48+FC_IND_NFM_E!W48+FC_IND_CPC_E!W48+FC_IND_NMM_E!W48+FC_IND_PPP_E!W48+FC_IND_FBT_E!W48+FC_IND_TE_E!W48+FC_IND_MAC_E!W48+FC_IND_TL_E!W48+FC_IND_WP_E!W48+FC_IND_MQ_E!W48+FC_IND_CON_E!W48+FC_IND_NSP_E!W48</f>
        <v>307.00197764402412</v>
      </c>
      <c r="X48" s="10">
        <f>FC_IND_IS_E!X48+FC_IND_NFM_E!X48+FC_IND_CPC_E!X48+FC_IND_NMM_E!X48+FC_IND_PPP_E!X48+FC_IND_FBT_E!X48+FC_IND_TE_E!X48+FC_IND_MAC_E!X48+FC_IND_TL_E!X48+FC_IND_WP_E!X48+FC_IND_MQ_E!X48+FC_IND_CON_E!X48+FC_IND_NSP_E!X48</f>
        <v>234.5711951848667</v>
      </c>
    </row>
    <row r="49" spans="1:24" ht="11.25" customHeight="1" x14ac:dyDescent="0.2">
      <c r="A49" s="41" t="s">
        <v>85</v>
      </c>
      <c r="B49" s="9" t="s">
        <v>86</v>
      </c>
      <c r="C49" s="10">
        <f>FC_IND_IS_E!C49+FC_IND_NFM_E!C49+FC_IND_CPC_E!C49+FC_IND_NMM_E!C49+FC_IND_PPP_E!C49+FC_IND_FBT_E!C49+FC_IND_TE_E!C49+FC_IND_MAC_E!C49+FC_IND_TL_E!C49+FC_IND_WP_E!C49+FC_IND_MQ_E!C49+FC_IND_CON_E!C49+FC_IND_NSP_E!C49</f>
        <v>0</v>
      </c>
      <c r="D49" s="10">
        <f>FC_IND_IS_E!D49+FC_IND_NFM_E!D49+FC_IND_CPC_E!D49+FC_IND_NMM_E!D49+FC_IND_PPP_E!D49+FC_IND_FBT_E!D49+FC_IND_TE_E!D49+FC_IND_MAC_E!D49+FC_IND_TL_E!D49+FC_IND_WP_E!D49+FC_IND_MQ_E!D49+FC_IND_CON_E!D49+FC_IND_NSP_E!D49</f>
        <v>0</v>
      </c>
      <c r="E49" s="10">
        <f>FC_IND_IS_E!E49+FC_IND_NFM_E!E49+FC_IND_CPC_E!E49+FC_IND_NMM_E!E49+FC_IND_PPP_E!E49+FC_IND_FBT_E!E49+FC_IND_TE_E!E49+FC_IND_MAC_E!E49+FC_IND_TL_E!E49+FC_IND_WP_E!E49+FC_IND_MQ_E!E49+FC_IND_CON_E!E49+FC_IND_NSP_E!E49</f>
        <v>0</v>
      </c>
      <c r="F49" s="10">
        <f>FC_IND_IS_E!F49+FC_IND_NFM_E!F49+FC_IND_CPC_E!F49+FC_IND_NMM_E!F49+FC_IND_PPP_E!F49+FC_IND_FBT_E!F49+FC_IND_TE_E!F49+FC_IND_MAC_E!F49+FC_IND_TL_E!F49+FC_IND_WP_E!F49+FC_IND_MQ_E!F49+FC_IND_CON_E!F49+FC_IND_NSP_E!F49</f>
        <v>0</v>
      </c>
      <c r="G49" s="10">
        <f>FC_IND_IS_E!G49+FC_IND_NFM_E!G49+FC_IND_CPC_E!G49+FC_IND_NMM_E!G49+FC_IND_PPP_E!G49+FC_IND_FBT_E!G49+FC_IND_TE_E!G49+FC_IND_MAC_E!G49+FC_IND_TL_E!G49+FC_IND_WP_E!G49+FC_IND_MQ_E!G49+FC_IND_CON_E!G49+FC_IND_NSP_E!G49</f>
        <v>0</v>
      </c>
      <c r="H49" s="10">
        <f>FC_IND_IS_E!H49+FC_IND_NFM_E!H49+FC_IND_CPC_E!H49+FC_IND_NMM_E!H49+FC_IND_PPP_E!H49+FC_IND_FBT_E!H49+FC_IND_TE_E!H49+FC_IND_MAC_E!H49+FC_IND_TL_E!H49+FC_IND_WP_E!H49+FC_IND_MQ_E!H49+FC_IND_CON_E!H49+FC_IND_NSP_E!H49</f>
        <v>0</v>
      </c>
      <c r="I49" s="10">
        <f>FC_IND_IS_E!I49+FC_IND_NFM_E!I49+FC_IND_CPC_E!I49+FC_IND_NMM_E!I49+FC_IND_PPP_E!I49+FC_IND_FBT_E!I49+FC_IND_TE_E!I49+FC_IND_MAC_E!I49+FC_IND_TL_E!I49+FC_IND_WP_E!I49+FC_IND_MQ_E!I49+FC_IND_CON_E!I49+FC_IND_NSP_E!I49</f>
        <v>0</v>
      </c>
      <c r="J49" s="10">
        <f>FC_IND_IS_E!J49+FC_IND_NFM_E!J49+FC_IND_CPC_E!J49+FC_IND_NMM_E!J49+FC_IND_PPP_E!J49+FC_IND_FBT_E!J49+FC_IND_TE_E!J49+FC_IND_MAC_E!J49+FC_IND_TL_E!J49+FC_IND_WP_E!J49+FC_IND_MQ_E!J49+FC_IND_CON_E!J49+FC_IND_NSP_E!J49</f>
        <v>0</v>
      </c>
      <c r="K49" s="10">
        <f>FC_IND_IS_E!K49+FC_IND_NFM_E!K49+FC_IND_CPC_E!K49+FC_IND_NMM_E!K49+FC_IND_PPP_E!K49+FC_IND_FBT_E!K49+FC_IND_TE_E!K49+FC_IND_MAC_E!K49+FC_IND_TL_E!K49+FC_IND_WP_E!K49+FC_IND_MQ_E!K49+FC_IND_CON_E!K49+FC_IND_NSP_E!K49</f>
        <v>0</v>
      </c>
      <c r="L49" s="10">
        <f>FC_IND_IS_E!L49+FC_IND_NFM_E!L49+FC_IND_CPC_E!L49+FC_IND_NMM_E!L49+FC_IND_PPP_E!L49+FC_IND_FBT_E!L49+FC_IND_TE_E!L49+FC_IND_MAC_E!L49+FC_IND_TL_E!L49+FC_IND_WP_E!L49+FC_IND_MQ_E!L49+FC_IND_CON_E!L49+FC_IND_NSP_E!L49</f>
        <v>0</v>
      </c>
      <c r="M49" s="10">
        <f>FC_IND_IS_E!M49+FC_IND_NFM_E!M49+FC_IND_CPC_E!M49+FC_IND_NMM_E!M49+FC_IND_PPP_E!M49+FC_IND_FBT_E!M49+FC_IND_TE_E!M49+FC_IND_MAC_E!M49+FC_IND_TL_E!M49+FC_IND_WP_E!M49+FC_IND_MQ_E!M49+FC_IND_CON_E!M49+FC_IND_NSP_E!M49</f>
        <v>0</v>
      </c>
      <c r="N49" s="10">
        <f>FC_IND_IS_E!N49+FC_IND_NFM_E!N49+FC_IND_CPC_E!N49+FC_IND_NMM_E!N49+FC_IND_PPP_E!N49+FC_IND_FBT_E!N49+FC_IND_TE_E!N49+FC_IND_MAC_E!N49+FC_IND_TL_E!N49+FC_IND_WP_E!N49+FC_IND_MQ_E!N49+FC_IND_CON_E!N49+FC_IND_NSP_E!N49</f>
        <v>0</v>
      </c>
      <c r="O49" s="10">
        <f>FC_IND_IS_E!O49+FC_IND_NFM_E!O49+FC_IND_CPC_E!O49+FC_IND_NMM_E!O49+FC_IND_PPP_E!O49+FC_IND_FBT_E!O49+FC_IND_TE_E!O49+FC_IND_MAC_E!O49+FC_IND_TL_E!O49+FC_IND_WP_E!O49+FC_IND_MQ_E!O49+FC_IND_CON_E!O49+FC_IND_NSP_E!O49</f>
        <v>0</v>
      </c>
      <c r="P49" s="10">
        <f>FC_IND_IS_E!P49+FC_IND_NFM_E!P49+FC_IND_CPC_E!P49+FC_IND_NMM_E!P49+FC_IND_PPP_E!P49+FC_IND_FBT_E!P49+FC_IND_TE_E!P49+FC_IND_MAC_E!P49+FC_IND_TL_E!P49+FC_IND_WP_E!P49+FC_IND_MQ_E!P49+FC_IND_CON_E!P49+FC_IND_NSP_E!P49</f>
        <v>0</v>
      </c>
      <c r="Q49" s="10">
        <f>FC_IND_IS_E!Q49+FC_IND_NFM_E!Q49+FC_IND_CPC_E!Q49+FC_IND_NMM_E!Q49+FC_IND_PPP_E!Q49+FC_IND_FBT_E!Q49+FC_IND_TE_E!Q49+FC_IND_MAC_E!Q49+FC_IND_TL_E!Q49+FC_IND_WP_E!Q49+FC_IND_MQ_E!Q49+FC_IND_CON_E!Q49+FC_IND_NSP_E!Q49</f>
        <v>0</v>
      </c>
      <c r="R49" s="10">
        <f>FC_IND_IS_E!R49+FC_IND_NFM_E!R49+FC_IND_CPC_E!R49+FC_IND_NMM_E!R49+FC_IND_PPP_E!R49+FC_IND_FBT_E!R49+FC_IND_TE_E!R49+FC_IND_MAC_E!R49+FC_IND_TL_E!R49+FC_IND_WP_E!R49+FC_IND_MQ_E!R49+FC_IND_CON_E!R49+FC_IND_NSP_E!R49</f>
        <v>0</v>
      </c>
      <c r="S49" s="10">
        <f>FC_IND_IS_E!S49+FC_IND_NFM_E!S49+FC_IND_CPC_E!S49+FC_IND_NMM_E!S49+FC_IND_PPP_E!S49+FC_IND_FBT_E!S49+FC_IND_TE_E!S49+FC_IND_MAC_E!S49+FC_IND_TL_E!S49+FC_IND_WP_E!S49+FC_IND_MQ_E!S49+FC_IND_CON_E!S49+FC_IND_NSP_E!S49</f>
        <v>0</v>
      </c>
      <c r="T49" s="10">
        <f>FC_IND_IS_E!T49+FC_IND_NFM_E!T49+FC_IND_CPC_E!T49+FC_IND_NMM_E!T49+FC_IND_PPP_E!T49+FC_IND_FBT_E!T49+FC_IND_TE_E!T49+FC_IND_MAC_E!T49+FC_IND_TL_E!T49+FC_IND_WP_E!T49+FC_IND_MQ_E!T49+FC_IND_CON_E!T49+FC_IND_NSP_E!T49</f>
        <v>0</v>
      </c>
      <c r="U49" s="10">
        <f>FC_IND_IS_E!U49+FC_IND_NFM_E!U49+FC_IND_CPC_E!U49+FC_IND_NMM_E!U49+FC_IND_PPP_E!U49+FC_IND_FBT_E!U49+FC_IND_TE_E!U49+FC_IND_MAC_E!U49+FC_IND_TL_E!U49+FC_IND_WP_E!U49+FC_IND_MQ_E!U49+FC_IND_CON_E!U49+FC_IND_NSP_E!U49</f>
        <v>0</v>
      </c>
      <c r="V49" s="10">
        <f>FC_IND_IS_E!V49+FC_IND_NFM_E!V49+FC_IND_CPC_E!V49+FC_IND_NMM_E!V49+FC_IND_PPP_E!V49+FC_IND_FBT_E!V49+FC_IND_TE_E!V49+FC_IND_MAC_E!V49+FC_IND_TL_E!V49+FC_IND_WP_E!V49+FC_IND_MQ_E!V49+FC_IND_CON_E!V49+FC_IND_NSP_E!V49</f>
        <v>0</v>
      </c>
      <c r="W49" s="10">
        <f>FC_IND_IS_E!W49+FC_IND_NFM_E!W49+FC_IND_CPC_E!W49+FC_IND_NMM_E!W49+FC_IND_PPP_E!W49+FC_IND_FBT_E!W49+FC_IND_TE_E!W49+FC_IND_MAC_E!W49+FC_IND_TL_E!W49+FC_IND_WP_E!W49+FC_IND_MQ_E!W49+FC_IND_CON_E!W49+FC_IND_NSP_E!W49</f>
        <v>0</v>
      </c>
      <c r="X49" s="10">
        <f>FC_IND_IS_E!X49+FC_IND_NFM_E!X49+FC_IND_CPC_E!X49+FC_IND_NMM_E!X49+FC_IND_PPP_E!X49+FC_IND_FBT_E!X49+FC_IND_TE_E!X49+FC_IND_MAC_E!X49+FC_IND_TL_E!X49+FC_IND_WP_E!X49+FC_IND_MQ_E!X49+FC_IND_CON_E!X49+FC_IND_NSP_E!X49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FC_IND_IS_E!C50+FC_IND_NFM_E!C50+FC_IND_CPC_E!C50+FC_IND_NMM_E!C50+FC_IND_PPP_E!C50+FC_IND_FBT_E!C50+FC_IND_TE_E!C50+FC_IND_MAC_E!C50+FC_IND_TL_E!C50+FC_IND_WP_E!C50+FC_IND_MQ_E!C50+FC_IND_CON_E!C50+FC_IND_NSP_E!C50</f>
        <v>0</v>
      </c>
      <c r="D50" s="10">
        <f>FC_IND_IS_E!D50+FC_IND_NFM_E!D50+FC_IND_CPC_E!D50+FC_IND_NMM_E!D50+FC_IND_PPP_E!D50+FC_IND_FBT_E!D50+FC_IND_TE_E!D50+FC_IND_MAC_E!D50+FC_IND_TL_E!D50+FC_IND_WP_E!D50+FC_IND_MQ_E!D50+FC_IND_CON_E!D50+FC_IND_NSP_E!D50</f>
        <v>4.8007738607050738</v>
      </c>
      <c r="E50" s="10">
        <f>FC_IND_IS_E!E50+FC_IND_NFM_E!E50+FC_IND_CPC_E!E50+FC_IND_NMM_E!E50+FC_IND_PPP_E!E50+FC_IND_FBT_E!E50+FC_IND_TE_E!E50+FC_IND_MAC_E!E50+FC_IND_TL_E!E50+FC_IND_WP_E!E50+FC_IND_MQ_E!E50+FC_IND_CON_E!E50+FC_IND_NSP_E!E50</f>
        <v>49.928374892519344</v>
      </c>
      <c r="F50" s="10">
        <f>FC_IND_IS_E!F50+FC_IND_NFM_E!F50+FC_IND_CPC_E!F50+FC_IND_NMM_E!F50+FC_IND_PPP_E!F50+FC_IND_FBT_E!F50+FC_IND_TE_E!F50+FC_IND_MAC_E!F50+FC_IND_TL_E!F50+FC_IND_WP_E!F50+FC_IND_MQ_E!F50+FC_IND_CON_E!F50+FC_IND_NSP_E!F50</f>
        <v>5.7609630266552019</v>
      </c>
      <c r="G50" s="10">
        <f>FC_IND_IS_E!G50+FC_IND_NFM_E!G50+FC_IND_CPC_E!G50+FC_IND_NMM_E!G50+FC_IND_PPP_E!G50+FC_IND_FBT_E!G50+FC_IND_TE_E!G50+FC_IND_MAC_E!G50+FC_IND_TL_E!G50+FC_IND_WP_E!G50+FC_IND_MQ_E!G50+FC_IND_CON_E!G50+FC_IND_NSP_E!G50</f>
        <v>26.884522785898529</v>
      </c>
      <c r="H50" s="10">
        <f>FC_IND_IS_E!H50+FC_IND_NFM_E!H50+FC_IND_CPC_E!H50+FC_IND_NMM_E!H50+FC_IND_PPP_E!H50+FC_IND_FBT_E!H50+FC_IND_TE_E!H50+FC_IND_MAC_E!H50+FC_IND_TL_E!H50+FC_IND_WP_E!H50+FC_IND_MQ_E!H50+FC_IND_CON_E!H50+FC_IND_NSP_E!H50</f>
        <v>55.70017196904557</v>
      </c>
      <c r="I50" s="10">
        <f>FC_IND_IS_E!I50+FC_IND_NFM_E!I50+FC_IND_CPC_E!I50+FC_IND_NMM_E!I50+FC_IND_PPP_E!I50+FC_IND_FBT_E!I50+FC_IND_TE_E!I50+FC_IND_MAC_E!I50+FC_IND_TL_E!I50+FC_IND_WP_E!I50+FC_IND_MQ_E!I50+FC_IND_CON_E!I50+FC_IND_NSP_E!I50</f>
        <v>67.260619088564056</v>
      </c>
      <c r="J50" s="10">
        <f>FC_IND_IS_E!J50+FC_IND_NFM_E!J50+FC_IND_CPC_E!J50+FC_IND_NMM_E!J50+FC_IND_PPP_E!J50+FC_IND_FBT_E!J50+FC_IND_TE_E!J50+FC_IND_MAC_E!J50+FC_IND_TL_E!J50+FC_IND_WP_E!J50+FC_IND_MQ_E!J50+FC_IND_CON_E!J50+FC_IND_NSP_E!J50</f>
        <v>19.972484952708509</v>
      </c>
      <c r="K50" s="10">
        <f>FC_IND_IS_E!K50+FC_IND_NFM_E!K50+FC_IND_CPC_E!K50+FC_IND_NMM_E!K50+FC_IND_PPP_E!K50+FC_IND_FBT_E!K50+FC_IND_TE_E!K50+FC_IND_MAC_E!K50+FC_IND_TL_E!K50+FC_IND_WP_E!K50+FC_IND_MQ_E!K50+FC_IND_CON_E!K50+FC_IND_NSP_E!K50</f>
        <v>55.687446259673244</v>
      </c>
      <c r="L50" s="10">
        <f>FC_IND_IS_E!L50+FC_IND_NFM_E!L50+FC_IND_CPC_E!L50+FC_IND_NMM_E!L50+FC_IND_PPP_E!L50+FC_IND_FBT_E!L50+FC_IND_TE_E!L50+FC_IND_MAC_E!L50+FC_IND_TL_E!L50+FC_IND_WP_E!L50+FC_IND_MQ_E!L50+FC_IND_CON_E!L50+FC_IND_NSP_E!L50</f>
        <v>6.3441960447119508</v>
      </c>
      <c r="M50" s="10">
        <f>FC_IND_IS_E!M50+FC_IND_NFM_E!M50+FC_IND_CPC_E!M50+FC_IND_NMM_E!M50+FC_IND_PPP_E!M50+FC_IND_FBT_E!M50+FC_IND_TE_E!M50+FC_IND_MAC_E!M50+FC_IND_TL_E!M50+FC_IND_WP_E!M50+FC_IND_MQ_E!M50+FC_IND_CON_E!M50+FC_IND_NSP_E!M50</f>
        <v>4.244711951848668</v>
      </c>
      <c r="N50" s="10">
        <f>FC_IND_IS_E!N50+FC_IND_NFM_E!N50+FC_IND_CPC_E!N50+FC_IND_NMM_E!N50+FC_IND_PPP_E!N50+FC_IND_FBT_E!N50+FC_IND_TE_E!N50+FC_IND_MAC_E!N50+FC_IND_TL_E!N50+FC_IND_WP_E!N50+FC_IND_MQ_E!N50+FC_IND_CON_E!N50+FC_IND_NSP_E!N50</f>
        <v>2.1106620808254508</v>
      </c>
      <c r="O50" s="10">
        <f>FC_IND_IS_E!O50+FC_IND_NFM_E!O50+FC_IND_CPC_E!O50+FC_IND_NMM_E!O50+FC_IND_PPP_E!O50+FC_IND_FBT_E!O50+FC_IND_TE_E!O50+FC_IND_MAC_E!O50+FC_IND_TL_E!O50+FC_IND_WP_E!O50+FC_IND_MQ_E!O50+FC_IND_CON_E!O50+FC_IND_NSP_E!O50</f>
        <v>0</v>
      </c>
      <c r="P50" s="10">
        <f>FC_IND_IS_E!P50+FC_IND_NFM_E!P50+FC_IND_CPC_E!P50+FC_IND_NMM_E!P50+FC_IND_PPP_E!P50+FC_IND_FBT_E!P50+FC_IND_TE_E!P50+FC_IND_MAC_E!P50+FC_IND_TL_E!P50+FC_IND_WP_E!P50+FC_IND_MQ_E!P50+FC_IND_CON_E!P50+FC_IND_NSP_E!P50</f>
        <v>0</v>
      </c>
      <c r="Q50" s="10">
        <f>FC_IND_IS_E!Q50+FC_IND_NFM_E!Q50+FC_IND_CPC_E!Q50+FC_IND_NMM_E!Q50+FC_IND_PPP_E!Q50+FC_IND_FBT_E!Q50+FC_IND_TE_E!Q50+FC_IND_MAC_E!Q50+FC_IND_TL_E!Q50+FC_IND_WP_E!Q50+FC_IND_MQ_E!Q50+FC_IND_CON_E!Q50+FC_IND_NSP_E!Q50</f>
        <v>0</v>
      </c>
      <c r="R50" s="10">
        <f>FC_IND_IS_E!R50+FC_IND_NFM_E!R50+FC_IND_CPC_E!R50+FC_IND_NMM_E!R50+FC_IND_PPP_E!R50+FC_IND_FBT_E!R50+FC_IND_TE_E!R50+FC_IND_MAC_E!R50+FC_IND_TL_E!R50+FC_IND_WP_E!R50+FC_IND_MQ_E!R50+FC_IND_CON_E!R50+FC_IND_NSP_E!R50</f>
        <v>0</v>
      </c>
      <c r="S50" s="10">
        <f>FC_IND_IS_E!S50+FC_IND_NFM_E!S50+FC_IND_CPC_E!S50+FC_IND_NMM_E!S50+FC_IND_PPP_E!S50+FC_IND_FBT_E!S50+FC_IND_TE_E!S50+FC_IND_MAC_E!S50+FC_IND_TL_E!S50+FC_IND_WP_E!S50+FC_IND_MQ_E!S50+FC_IND_CON_E!S50+FC_IND_NSP_E!S50</f>
        <v>0</v>
      </c>
      <c r="T50" s="10">
        <f>FC_IND_IS_E!T50+FC_IND_NFM_E!T50+FC_IND_CPC_E!T50+FC_IND_NMM_E!T50+FC_IND_PPP_E!T50+FC_IND_FBT_E!T50+FC_IND_TE_E!T50+FC_IND_MAC_E!T50+FC_IND_TL_E!T50+FC_IND_WP_E!T50+FC_IND_MQ_E!T50+FC_IND_CON_E!T50+FC_IND_NSP_E!T50</f>
        <v>5.8429062768701652</v>
      </c>
      <c r="U50" s="10">
        <f>FC_IND_IS_E!U50+FC_IND_NFM_E!U50+FC_IND_CPC_E!U50+FC_IND_NMM_E!U50+FC_IND_PPP_E!U50+FC_IND_FBT_E!U50+FC_IND_TE_E!U50+FC_IND_MAC_E!U50+FC_IND_TL_E!U50+FC_IND_WP_E!U50+FC_IND_MQ_E!U50+FC_IND_CON_E!U50+FC_IND_NSP_E!U50</f>
        <v>6.1919174548581246</v>
      </c>
      <c r="V50" s="10">
        <f>FC_IND_IS_E!V50+FC_IND_NFM_E!V50+FC_IND_CPC_E!V50+FC_IND_NMM_E!V50+FC_IND_PPP_E!V50+FC_IND_FBT_E!V50+FC_IND_TE_E!V50+FC_IND_MAC_E!V50+FC_IND_TL_E!V50+FC_IND_WP_E!V50+FC_IND_MQ_E!V50+FC_IND_CON_E!V50+FC_IND_NSP_E!V50</f>
        <v>7.8212381771281159</v>
      </c>
      <c r="W50" s="10">
        <f>FC_IND_IS_E!W50+FC_IND_NFM_E!W50+FC_IND_CPC_E!W50+FC_IND_NMM_E!W50+FC_IND_PPP_E!W50+FC_IND_FBT_E!W50+FC_IND_TE_E!W50+FC_IND_MAC_E!W50+FC_IND_TL_E!W50+FC_IND_WP_E!W50+FC_IND_MQ_E!W50+FC_IND_CON_E!W50+FC_IND_NSP_E!W50</f>
        <v>7.5439380911435938</v>
      </c>
      <c r="X50" s="10">
        <f>FC_IND_IS_E!X50+FC_IND_NFM_E!X50+FC_IND_CPC_E!X50+FC_IND_NMM_E!X50+FC_IND_PPP_E!X50+FC_IND_FBT_E!X50+FC_IND_TE_E!X50+FC_IND_MAC_E!X50+FC_IND_TL_E!X50+FC_IND_WP_E!X50+FC_IND_MQ_E!X50+FC_IND_CON_E!X50+FC_IND_NSP_E!X50</f>
        <v>0.7660361134995699</v>
      </c>
    </row>
    <row r="51" spans="1:24" ht="11.25" customHeight="1" x14ac:dyDescent="0.2">
      <c r="A51" s="35" t="s">
        <v>89</v>
      </c>
      <c r="B51" s="36" t="s">
        <v>90</v>
      </c>
      <c r="C51" s="37">
        <f>FC_IND_IS_E!C51+FC_IND_NFM_E!C51+FC_IND_CPC_E!C51+FC_IND_NMM_E!C51+FC_IND_PPP_E!C51+FC_IND_FBT_E!C51+FC_IND_TE_E!C51+FC_IND_MAC_E!C51+FC_IND_TL_E!C51+FC_IND_WP_E!C51+FC_IND_MQ_E!C51+FC_IND_CON_E!C51+FC_IND_NSP_E!C51</f>
        <v>3976.2037833190025</v>
      </c>
      <c r="D51" s="37">
        <f>FC_IND_IS_E!D51+FC_IND_NFM_E!D51+FC_IND_CPC_E!D51+FC_IND_NMM_E!D51+FC_IND_PPP_E!D51+FC_IND_FBT_E!D51+FC_IND_TE_E!D51+FC_IND_MAC_E!D51+FC_IND_TL_E!D51+FC_IND_WP_E!D51+FC_IND_MQ_E!D51+FC_IND_CON_E!D51+FC_IND_NSP_E!D51</f>
        <v>4230.9114359415316</v>
      </c>
      <c r="E51" s="37">
        <f>FC_IND_IS_E!E51+FC_IND_NFM_E!E51+FC_IND_CPC_E!E51+FC_IND_NMM_E!E51+FC_IND_PPP_E!E51+FC_IND_FBT_E!E51+FC_IND_TE_E!E51+FC_IND_MAC_E!E51+FC_IND_TL_E!E51+FC_IND_WP_E!E51+FC_IND_MQ_E!E51+FC_IND_CON_E!E51+FC_IND_NSP_E!E51</f>
        <v>4427.7515047291481</v>
      </c>
      <c r="F51" s="37">
        <f>FC_IND_IS_E!F51+FC_IND_NFM_E!F51+FC_IND_CPC_E!F51+FC_IND_NMM_E!F51+FC_IND_PPP_E!F51+FC_IND_FBT_E!F51+FC_IND_TE_E!F51+FC_IND_MAC_E!F51+FC_IND_TL_E!F51+FC_IND_WP_E!F51+FC_IND_MQ_E!F51+FC_IND_CON_E!F51+FC_IND_NSP_E!F51</f>
        <v>4561.1564918314698</v>
      </c>
      <c r="G51" s="37">
        <f>FC_IND_IS_E!G51+FC_IND_NFM_E!G51+FC_IND_CPC_E!G51+FC_IND_NMM_E!G51+FC_IND_PPP_E!G51+FC_IND_FBT_E!G51+FC_IND_TE_E!G51+FC_IND_MAC_E!G51+FC_IND_TL_E!G51+FC_IND_WP_E!G51+FC_IND_MQ_E!G51+FC_IND_CON_E!G51+FC_IND_NSP_E!G51</f>
        <v>4100.8813413585549</v>
      </c>
      <c r="H51" s="37">
        <f>FC_IND_IS_E!H51+FC_IND_NFM_E!H51+FC_IND_CPC_E!H51+FC_IND_NMM_E!H51+FC_IND_PPP_E!H51+FC_IND_FBT_E!H51+FC_IND_TE_E!H51+FC_IND_MAC_E!H51+FC_IND_TL_E!H51+FC_IND_WP_E!H51+FC_IND_MQ_E!H51+FC_IND_CON_E!H51+FC_IND_NSP_E!H51</f>
        <v>4034.5442820292342</v>
      </c>
      <c r="I51" s="37">
        <f>FC_IND_IS_E!I51+FC_IND_NFM_E!I51+FC_IND_CPC_E!I51+FC_IND_NMM_E!I51+FC_IND_PPP_E!I51+FC_IND_FBT_E!I51+FC_IND_TE_E!I51+FC_IND_MAC_E!I51+FC_IND_TL_E!I51+FC_IND_WP_E!I51+FC_IND_MQ_E!I51+FC_IND_CON_E!I51+FC_IND_NSP_E!I51</f>
        <v>3516.5090283748923</v>
      </c>
      <c r="J51" s="37">
        <f>FC_IND_IS_E!J51+FC_IND_NFM_E!J51+FC_IND_CPC_E!J51+FC_IND_NMM_E!J51+FC_IND_PPP_E!J51+FC_IND_FBT_E!J51+FC_IND_TE_E!J51+FC_IND_MAC_E!J51+FC_IND_TL_E!J51+FC_IND_WP_E!J51+FC_IND_MQ_E!J51+FC_IND_CON_E!J51+FC_IND_NSP_E!J51</f>
        <v>3331.3628546861564</v>
      </c>
      <c r="K51" s="37">
        <f>FC_IND_IS_E!K51+FC_IND_NFM_E!K51+FC_IND_CPC_E!K51+FC_IND_NMM_E!K51+FC_IND_PPP_E!K51+FC_IND_FBT_E!K51+FC_IND_TE_E!K51+FC_IND_MAC_E!K51+FC_IND_TL_E!K51+FC_IND_WP_E!K51+FC_IND_MQ_E!K51+FC_IND_CON_E!K51+FC_IND_NSP_E!K51</f>
        <v>3738.4780739466892</v>
      </c>
      <c r="L51" s="37">
        <f>FC_IND_IS_E!L51+FC_IND_NFM_E!L51+FC_IND_CPC_E!L51+FC_IND_NMM_E!L51+FC_IND_PPP_E!L51+FC_IND_FBT_E!L51+FC_IND_TE_E!L51+FC_IND_MAC_E!L51+FC_IND_TL_E!L51+FC_IND_WP_E!L51+FC_IND_MQ_E!L51+FC_IND_CON_E!L51+FC_IND_NSP_E!L51</f>
        <v>2680.9114359415303</v>
      </c>
      <c r="M51" s="37">
        <f>FC_IND_IS_E!M51+FC_IND_NFM_E!M51+FC_IND_CPC_E!M51+FC_IND_NMM_E!M51+FC_IND_PPP_E!M51+FC_IND_FBT_E!M51+FC_IND_TE_E!M51+FC_IND_MAC_E!M51+FC_IND_TL_E!M51+FC_IND_WP_E!M51+FC_IND_MQ_E!M51+FC_IND_CON_E!M51+FC_IND_NSP_E!M51</f>
        <v>2791.6165090283748</v>
      </c>
      <c r="N51" s="37">
        <f>FC_IND_IS_E!N51+FC_IND_NFM_E!N51+FC_IND_CPC_E!N51+FC_IND_NMM_E!N51+FC_IND_PPP_E!N51+FC_IND_FBT_E!N51+FC_IND_TE_E!N51+FC_IND_MAC_E!N51+FC_IND_TL_E!N51+FC_IND_WP_E!N51+FC_IND_MQ_E!N51+FC_IND_CON_E!N51+FC_IND_NSP_E!N51</f>
        <v>2948.3233018056744</v>
      </c>
      <c r="O51" s="37">
        <f>FC_IND_IS_E!O51+FC_IND_NFM_E!O51+FC_IND_CPC_E!O51+FC_IND_NMM_E!O51+FC_IND_PPP_E!O51+FC_IND_FBT_E!O51+FC_IND_TE_E!O51+FC_IND_MAC_E!O51+FC_IND_TL_E!O51+FC_IND_WP_E!O51+FC_IND_MQ_E!O51+FC_IND_CON_E!O51+FC_IND_NSP_E!O51</f>
        <v>2585.3611349957005</v>
      </c>
      <c r="P51" s="37">
        <f>FC_IND_IS_E!P51+FC_IND_NFM_E!P51+FC_IND_CPC_E!P51+FC_IND_NMM_E!P51+FC_IND_PPP_E!P51+FC_IND_FBT_E!P51+FC_IND_TE_E!P51+FC_IND_MAC_E!P51+FC_IND_TL_E!P51+FC_IND_WP_E!P51+FC_IND_MQ_E!P51+FC_IND_CON_E!P51+FC_IND_NSP_E!P51</f>
        <v>2386.3284608770414</v>
      </c>
      <c r="Q51" s="37">
        <f>FC_IND_IS_E!Q51+FC_IND_NFM_E!Q51+FC_IND_CPC_E!Q51+FC_IND_NMM_E!Q51+FC_IND_PPP_E!Q51+FC_IND_FBT_E!Q51+FC_IND_TE_E!Q51+FC_IND_MAC_E!Q51+FC_IND_TL_E!Q51+FC_IND_WP_E!Q51+FC_IND_MQ_E!Q51+FC_IND_CON_E!Q51+FC_IND_NSP_E!Q51</f>
        <v>2453.5898538263114</v>
      </c>
      <c r="R51" s="37">
        <f>FC_IND_IS_E!R51+FC_IND_NFM_E!R51+FC_IND_CPC_E!R51+FC_IND_NMM_E!R51+FC_IND_PPP_E!R51+FC_IND_FBT_E!R51+FC_IND_TE_E!R51+FC_IND_MAC_E!R51+FC_IND_TL_E!R51+FC_IND_WP_E!R51+FC_IND_MQ_E!R51+FC_IND_CON_E!R51+FC_IND_NSP_E!R51</f>
        <v>2237.2957867583837</v>
      </c>
      <c r="S51" s="37">
        <f>FC_IND_IS_E!S51+FC_IND_NFM_E!S51+FC_IND_CPC_E!S51+FC_IND_NMM_E!S51+FC_IND_PPP_E!S51+FC_IND_FBT_E!S51+FC_IND_TE_E!S51+FC_IND_MAC_E!S51+FC_IND_TL_E!S51+FC_IND_WP_E!S51+FC_IND_MQ_E!S51+FC_IND_CON_E!S51+FC_IND_NSP_E!S51</f>
        <v>2084.4153052450561</v>
      </c>
      <c r="T51" s="37">
        <f>FC_IND_IS_E!T51+FC_IND_NFM_E!T51+FC_IND_CPC_E!T51+FC_IND_NMM_E!T51+FC_IND_PPP_E!T51+FC_IND_FBT_E!T51+FC_IND_TE_E!T51+FC_IND_MAC_E!T51+FC_IND_TL_E!T51+FC_IND_WP_E!T51+FC_IND_MQ_E!T51+FC_IND_CON_E!T51+FC_IND_NSP_E!T51</f>
        <v>2228.5621668099743</v>
      </c>
      <c r="U51" s="37">
        <f>FC_IND_IS_E!U51+FC_IND_NFM_E!U51+FC_IND_CPC_E!U51+FC_IND_NMM_E!U51+FC_IND_PPP_E!U51+FC_IND_FBT_E!U51+FC_IND_TE_E!U51+FC_IND_MAC_E!U51+FC_IND_TL_E!U51+FC_IND_WP_E!U51+FC_IND_MQ_E!U51+FC_IND_CON_E!U51+FC_IND_NSP_E!U51</f>
        <v>2281.5559759243333</v>
      </c>
      <c r="V51" s="37">
        <f>FC_IND_IS_E!V51+FC_IND_NFM_E!V51+FC_IND_CPC_E!V51+FC_IND_NMM_E!V51+FC_IND_PPP_E!V51+FC_IND_FBT_E!V51+FC_IND_TE_E!V51+FC_IND_MAC_E!V51+FC_IND_TL_E!V51+FC_IND_WP_E!V51+FC_IND_MQ_E!V51+FC_IND_CON_E!V51+FC_IND_NSP_E!V51</f>
        <v>2172.5395528804811</v>
      </c>
      <c r="W51" s="37">
        <f>FC_IND_IS_E!W51+FC_IND_NFM_E!W51+FC_IND_CPC_E!W51+FC_IND_NMM_E!W51+FC_IND_PPP_E!W51+FC_IND_FBT_E!W51+FC_IND_TE_E!W51+FC_IND_MAC_E!W51+FC_IND_TL_E!W51+FC_IND_WP_E!W51+FC_IND_MQ_E!W51+FC_IND_CON_E!W51+FC_IND_NSP_E!W51</f>
        <v>2227.6474634565775</v>
      </c>
      <c r="X51" s="37">
        <f>FC_IND_IS_E!X51+FC_IND_NFM_E!X51+FC_IND_CPC_E!X51+FC_IND_NMM_E!X51+FC_IND_PPP_E!X51+FC_IND_FBT_E!X51+FC_IND_TE_E!X51+FC_IND_MAC_E!X51+FC_IND_TL_E!X51+FC_IND_WP_E!X51+FC_IND_MQ_E!X51+FC_IND_CON_E!X51+FC_IND_NSP_E!X51</f>
        <v>2439.8592433361991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261.32132416165092</v>
      </c>
      <c r="D52" s="37">
        <f t="shared" si="20"/>
        <v>231.20257953568355</v>
      </c>
      <c r="E52" s="37">
        <f t="shared" si="20"/>
        <v>324.85417024935504</v>
      </c>
      <c r="F52" s="37">
        <f t="shared" si="20"/>
        <v>477.07076526225273</v>
      </c>
      <c r="G52" s="37">
        <f t="shared" si="20"/>
        <v>263.73370593293208</v>
      </c>
      <c r="H52" s="37">
        <f t="shared" si="20"/>
        <v>246.08297506448835</v>
      </c>
      <c r="I52" s="37">
        <f t="shared" si="20"/>
        <v>293.25511607910573</v>
      </c>
      <c r="J52" s="37">
        <f t="shared" si="20"/>
        <v>353.7070507308685</v>
      </c>
      <c r="K52" s="37">
        <f t="shared" si="20"/>
        <v>208.60799656061906</v>
      </c>
      <c r="L52" s="37">
        <f t="shared" si="20"/>
        <v>212.19079965606187</v>
      </c>
      <c r="M52" s="37">
        <f t="shared" si="20"/>
        <v>254.65769561478933</v>
      </c>
      <c r="N52" s="37">
        <f t="shared" si="20"/>
        <v>212.23852106620808</v>
      </c>
      <c r="O52" s="37">
        <f t="shared" si="20"/>
        <v>262.77824591573511</v>
      </c>
      <c r="P52" s="37">
        <f t="shared" si="20"/>
        <v>275.41332760103182</v>
      </c>
      <c r="Q52" s="37">
        <f t="shared" si="20"/>
        <v>263.04101461736877</v>
      </c>
      <c r="R52" s="37">
        <f t="shared" si="20"/>
        <v>246.20257953568358</v>
      </c>
      <c r="S52" s="37">
        <f t="shared" si="20"/>
        <v>298.19922613929498</v>
      </c>
      <c r="T52" s="37">
        <f t="shared" si="20"/>
        <v>292.20447119518485</v>
      </c>
      <c r="U52" s="37">
        <f t="shared" si="20"/>
        <v>243.7810834049871</v>
      </c>
      <c r="V52" s="37">
        <f t="shared" si="20"/>
        <v>238.69423903697333</v>
      </c>
      <c r="W52" s="37">
        <f t="shared" si="20"/>
        <v>201.50137575236454</v>
      </c>
      <c r="X52" s="37">
        <f t="shared" ref="X52" si="21">SUM(X53:X70)</f>
        <v>202.82777300085988</v>
      </c>
    </row>
    <row r="53" spans="1:24" ht="11.25" customHeight="1" x14ac:dyDescent="0.2">
      <c r="A53" s="42" t="s">
        <v>93</v>
      </c>
      <c r="B53" s="9" t="s">
        <v>94</v>
      </c>
      <c r="C53" s="10">
        <f>FC_IND_IS_E!C53+FC_IND_NFM_E!C53+FC_IND_CPC_E!C53+FC_IND_NMM_E!C53+FC_IND_PPP_E!C53+FC_IND_FBT_E!C53+FC_IND_TE_E!C53+FC_IND_MAC_E!C53+FC_IND_TL_E!C53+FC_IND_WP_E!C53+FC_IND_MQ_E!C53+FC_IND_CON_E!C53+FC_IND_NSP_E!C53</f>
        <v>0</v>
      </c>
      <c r="D53" s="10">
        <f>FC_IND_IS_E!D53+FC_IND_NFM_E!D53+FC_IND_CPC_E!D53+FC_IND_NMM_E!D53+FC_IND_PPP_E!D53+FC_IND_FBT_E!D53+FC_IND_TE_E!D53+FC_IND_MAC_E!D53+FC_IND_TL_E!D53+FC_IND_WP_E!D53+FC_IND_MQ_E!D53+FC_IND_CON_E!D53+FC_IND_NSP_E!D53</f>
        <v>0</v>
      </c>
      <c r="E53" s="10">
        <f>FC_IND_IS_E!E53+FC_IND_NFM_E!E53+FC_IND_CPC_E!E53+FC_IND_NMM_E!E53+FC_IND_PPP_E!E53+FC_IND_FBT_E!E53+FC_IND_TE_E!E53+FC_IND_MAC_E!E53+FC_IND_TL_E!E53+FC_IND_WP_E!E53+FC_IND_MQ_E!E53+FC_IND_CON_E!E53+FC_IND_NSP_E!E53</f>
        <v>0</v>
      </c>
      <c r="F53" s="10">
        <f>FC_IND_IS_E!F53+FC_IND_NFM_E!F53+FC_IND_CPC_E!F53+FC_IND_NMM_E!F53+FC_IND_PPP_E!F53+FC_IND_FBT_E!F53+FC_IND_TE_E!F53+FC_IND_MAC_E!F53+FC_IND_TL_E!F53+FC_IND_WP_E!F53+FC_IND_MQ_E!F53+FC_IND_CON_E!F53+FC_IND_NSP_E!F53</f>
        <v>0</v>
      </c>
      <c r="G53" s="10">
        <f>FC_IND_IS_E!G53+FC_IND_NFM_E!G53+FC_IND_CPC_E!G53+FC_IND_NMM_E!G53+FC_IND_PPP_E!G53+FC_IND_FBT_E!G53+FC_IND_TE_E!G53+FC_IND_MAC_E!G53+FC_IND_TL_E!G53+FC_IND_WP_E!G53+FC_IND_MQ_E!G53+FC_IND_CON_E!G53+FC_IND_NSP_E!G53</f>
        <v>0</v>
      </c>
      <c r="H53" s="10">
        <f>FC_IND_IS_E!H53+FC_IND_NFM_E!H53+FC_IND_CPC_E!H53+FC_IND_NMM_E!H53+FC_IND_PPP_E!H53+FC_IND_FBT_E!H53+FC_IND_TE_E!H53+FC_IND_MAC_E!H53+FC_IND_TL_E!H53+FC_IND_WP_E!H53+FC_IND_MQ_E!H53+FC_IND_CON_E!H53+FC_IND_NSP_E!H53</f>
        <v>0</v>
      </c>
      <c r="I53" s="10">
        <f>FC_IND_IS_E!I53+FC_IND_NFM_E!I53+FC_IND_CPC_E!I53+FC_IND_NMM_E!I53+FC_IND_PPP_E!I53+FC_IND_FBT_E!I53+FC_IND_TE_E!I53+FC_IND_MAC_E!I53+FC_IND_TL_E!I53+FC_IND_WP_E!I53+FC_IND_MQ_E!I53+FC_IND_CON_E!I53+FC_IND_NSP_E!I53</f>
        <v>0</v>
      </c>
      <c r="J53" s="10">
        <f>FC_IND_IS_E!J53+FC_IND_NFM_E!J53+FC_IND_CPC_E!J53+FC_IND_NMM_E!J53+FC_IND_PPP_E!J53+FC_IND_FBT_E!J53+FC_IND_TE_E!J53+FC_IND_MAC_E!J53+FC_IND_TL_E!J53+FC_IND_WP_E!J53+FC_IND_MQ_E!J53+FC_IND_CON_E!J53+FC_IND_NSP_E!J53</f>
        <v>0</v>
      </c>
      <c r="K53" s="10">
        <f>FC_IND_IS_E!K53+FC_IND_NFM_E!K53+FC_IND_CPC_E!K53+FC_IND_NMM_E!K53+FC_IND_PPP_E!K53+FC_IND_FBT_E!K53+FC_IND_TE_E!K53+FC_IND_MAC_E!K53+FC_IND_TL_E!K53+FC_IND_WP_E!K53+FC_IND_MQ_E!K53+FC_IND_CON_E!K53+FC_IND_NSP_E!K53</f>
        <v>0</v>
      </c>
      <c r="L53" s="10">
        <f>FC_IND_IS_E!L53+FC_IND_NFM_E!L53+FC_IND_CPC_E!L53+FC_IND_NMM_E!L53+FC_IND_PPP_E!L53+FC_IND_FBT_E!L53+FC_IND_TE_E!L53+FC_IND_MAC_E!L53+FC_IND_TL_E!L53+FC_IND_WP_E!L53+FC_IND_MQ_E!L53+FC_IND_CON_E!L53+FC_IND_NSP_E!L53</f>
        <v>0</v>
      </c>
      <c r="M53" s="10">
        <f>FC_IND_IS_E!M53+FC_IND_NFM_E!M53+FC_IND_CPC_E!M53+FC_IND_NMM_E!M53+FC_IND_PPP_E!M53+FC_IND_FBT_E!M53+FC_IND_TE_E!M53+FC_IND_MAC_E!M53+FC_IND_TL_E!M53+FC_IND_WP_E!M53+FC_IND_MQ_E!M53+FC_IND_CON_E!M53+FC_IND_NSP_E!M53</f>
        <v>0</v>
      </c>
      <c r="N53" s="10">
        <f>FC_IND_IS_E!N53+FC_IND_NFM_E!N53+FC_IND_CPC_E!N53+FC_IND_NMM_E!N53+FC_IND_PPP_E!N53+FC_IND_FBT_E!N53+FC_IND_TE_E!N53+FC_IND_MAC_E!N53+FC_IND_TL_E!N53+FC_IND_WP_E!N53+FC_IND_MQ_E!N53+FC_IND_CON_E!N53+FC_IND_NSP_E!N53</f>
        <v>0</v>
      </c>
      <c r="O53" s="10">
        <f>FC_IND_IS_E!O53+FC_IND_NFM_E!O53+FC_IND_CPC_E!O53+FC_IND_NMM_E!O53+FC_IND_PPP_E!O53+FC_IND_FBT_E!O53+FC_IND_TE_E!O53+FC_IND_MAC_E!O53+FC_IND_TL_E!O53+FC_IND_WP_E!O53+FC_IND_MQ_E!O53+FC_IND_CON_E!O53+FC_IND_NSP_E!O53</f>
        <v>0</v>
      </c>
      <c r="P53" s="10">
        <f>FC_IND_IS_E!P53+FC_IND_NFM_E!P53+FC_IND_CPC_E!P53+FC_IND_NMM_E!P53+FC_IND_PPP_E!P53+FC_IND_FBT_E!P53+FC_IND_TE_E!P53+FC_IND_MAC_E!P53+FC_IND_TL_E!P53+FC_IND_WP_E!P53+FC_IND_MQ_E!P53+FC_IND_CON_E!P53+FC_IND_NSP_E!P53</f>
        <v>0</v>
      </c>
      <c r="Q53" s="10">
        <f>FC_IND_IS_E!Q53+FC_IND_NFM_E!Q53+FC_IND_CPC_E!Q53+FC_IND_NMM_E!Q53+FC_IND_PPP_E!Q53+FC_IND_FBT_E!Q53+FC_IND_TE_E!Q53+FC_IND_MAC_E!Q53+FC_IND_TL_E!Q53+FC_IND_WP_E!Q53+FC_IND_MQ_E!Q53+FC_IND_CON_E!Q53+FC_IND_NSP_E!Q53</f>
        <v>0</v>
      </c>
      <c r="R53" s="10">
        <f>FC_IND_IS_E!R53+FC_IND_NFM_E!R53+FC_IND_CPC_E!R53+FC_IND_NMM_E!R53+FC_IND_PPP_E!R53+FC_IND_FBT_E!R53+FC_IND_TE_E!R53+FC_IND_MAC_E!R53+FC_IND_TL_E!R53+FC_IND_WP_E!R53+FC_IND_MQ_E!R53+FC_IND_CON_E!R53+FC_IND_NSP_E!R53</f>
        <v>0</v>
      </c>
      <c r="S53" s="10">
        <f>FC_IND_IS_E!S53+FC_IND_NFM_E!S53+FC_IND_CPC_E!S53+FC_IND_NMM_E!S53+FC_IND_PPP_E!S53+FC_IND_FBT_E!S53+FC_IND_TE_E!S53+FC_IND_MAC_E!S53+FC_IND_TL_E!S53+FC_IND_WP_E!S53+FC_IND_MQ_E!S53+FC_IND_CON_E!S53+FC_IND_NSP_E!S53</f>
        <v>0</v>
      </c>
      <c r="T53" s="10">
        <f>FC_IND_IS_E!T53+FC_IND_NFM_E!T53+FC_IND_CPC_E!T53+FC_IND_NMM_E!T53+FC_IND_PPP_E!T53+FC_IND_FBT_E!T53+FC_IND_TE_E!T53+FC_IND_MAC_E!T53+FC_IND_TL_E!T53+FC_IND_WP_E!T53+FC_IND_MQ_E!T53+FC_IND_CON_E!T53+FC_IND_NSP_E!T53</f>
        <v>0</v>
      </c>
      <c r="U53" s="10">
        <f>FC_IND_IS_E!U53+FC_IND_NFM_E!U53+FC_IND_CPC_E!U53+FC_IND_NMM_E!U53+FC_IND_PPP_E!U53+FC_IND_FBT_E!U53+FC_IND_TE_E!U53+FC_IND_MAC_E!U53+FC_IND_TL_E!U53+FC_IND_WP_E!U53+FC_IND_MQ_E!U53+FC_IND_CON_E!U53+FC_IND_NSP_E!U53</f>
        <v>0</v>
      </c>
      <c r="V53" s="10">
        <f>FC_IND_IS_E!V53+FC_IND_NFM_E!V53+FC_IND_CPC_E!V53+FC_IND_NMM_E!V53+FC_IND_PPP_E!V53+FC_IND_FBT_E!V53+FC_IND_TE_E!V53+FC_IND_MAC_E!V53+FC_IND_TL_E!V53+FC_IND_WP_E!V53+FC_IND_MQ_E!V53+FC_IND_CON_E!V53+FC_IND_NSP_E!V53</f>
        <v>0</v>
      </c>
      <c r="W53" s="10">
        <f>FC_IND_IS_E!W53+FC_IND_NFM_E!W53+FC_IND_CPC_E!W53+FC_IND_NMM_E!W53+FC_IND_PPP_E!W53+FC_IND_FBT_E!W53+FC_IND_TE_E!W53+FC_IND_MAC_E!W53+FC_IND_TL_E!W53+FC_IND_WP_E!W53+FC_IND_MQ_E!W53+FC_IND_CON_E!W53+FC_IND_NSP_E!W53</f>
        <v>0</v>
      </c>
      <c r="X53" s="10">
        <f>FC_IND_IS_E!X53+FC_IND_NFM_E!X53+FC_IND_CPC_E!X53+FC_IND_NMM_E!X53+FC_IND_PPP_E!X53+FC_IND_FBT_E!X53+FC_IND_TE_E!X53+FC_IND_MAC_E!X53+FC_IND_TL_E!X53+FC_IND_WP_E!X53+FC_IND_MQ_E!X53+FC_IND_CON_E!X53+FC_IND_NSP_E!X53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FC_IND_IS_E!C54+FC_IND_NFM_E!C54+FC_IND_CPC_E!C54+FC_IND_NMM_E!C54+FC_IND_PPP_E!C54+FC_IND_FBT_E!C54+FC_IND_TE_E!C54+FC_IND_MAC_E!C54+FC_IND_TL_E!C54+FC_IND_WP_E!C54+FC_IND_MQ_E!C54+FC_IND_CON_E!C54+FC_IND_NSP_E!C54</f>
        <v>0</v>
      </c>
      <c r="D54" s="10">
        <f>FC_IND_IS_E!D54+FC_IND_NFM_E!D54+FC_IND_CPC_E!D54+FC_IND_NMM_E!D54+FC_IND_PPP_E!D54+FC_IND_FBT_E!D54+FC_IND_TE_E!D54+FC_IND_MAC_E!D54+FC_IND_TL_E!D54+FC_IND_WP_E!D54+FC_IND_MQ_E!D54+FC_IND_CON_E!D54+FC_IND_NSP_E!D54</f>
        <v>0</v>
      </c>
      <c r="E54" s="10">
        <f>FC_IND_IS_E!E54+FC_IND_NFM_E!E54+FC_IND_CPC_E!E54+FC_IND_NMM_E!E54+FC_IND_PPP_E!E54+FC_IND_FBT_E!E54+FC_IND_TE_E!E54+FC_IND_MAC_E!E54+FC_IND_TL_E!E54+FC_IND_WP_E!E54+FC_IND_MQ_E!E54+FC_IND_CON_E!E54+FC_IND_NSP_E!E54</f>
        <v>0</v>
      </c>
      <c r="F54" s="10">
        <f>FC_IND_IS_E!F54+FC_IND_NFM_E!F54+FC_IND_CPC_E!F54+FC_IND_NMM_E!F54+FC_IND_PPP_E!F54+FC_IND_FBT_E!F54+FC_IND_TE_E!F54+FC_IND_MAC_E!F54+FC_IND_TL_E!F54+FC_IND_WP_E!F54+FC_IND_MQ_E!F54+FC_IND_CON_E!F54+FC_IND_NSP_E!F54</f>
        <v>0</v>
      </c>
      <c r="G54" s="10">
        <f>FC_IND_IS_E!G54+FC_IND_NFM_E!G54+FC_IND_CPC_E!G54+FC_IND_NMM_E!G54+FC_IND_PPP_E!G54+FC_IND_FBT_E!G54+FC_IND_TE_E!G54+FC_IND_MAC_E!G54+FC_IND_TL_E!G54+FC_IND_WP_E!G54+FC_IND_MQ_E!G54+FC_IND_CON_E!G54+FC_IND_NSP_E!G54</f>
        <v>0</v>
      </c>
      <c r="H54" s="10">
        <f>FC_IND_IS_E!H54+FC_IND_NFM_E!H54+FC_IND_CPC_E!H54+FC_IND_NMM_E!H54+FC_IND_PPP_E!H54+FC_IND_FBT_E!H54+FC_IND_TE_E!H54+FC_IND_MAC_E!H54+FC_IND_TL_E!H54+FC_IND_WP_E!H54+FC_IND_MQ_E!H54+FC_IND_CON_E!H54+FC_IND_NSP_E!H54</f>
        <v>0</v>
      </c>
      <c r="I54" s="10">
        <f>FC_IND_IS_E!I54+FC_IND_NFM_E!I54+FC_IND_CPC_E!I54+FC_IND_NMM_E!I54+FC_IND_PPP_E!I54+FC_IND_FBT_E!I54+FC_IND_TE_E!I54+FC_IND_MAC_E!I54+FC_IND_TL_E!I54+FC_IND_WP_E!I54+FC_IND_MQ_E!I54+FC_IND_CON_E!I54+FC_IND_NSP_E!I54</f>
        <v>0</v>
      </c>
      <c r="J54" s="10">
        <f>FC_IND_IS_E!J54+FC_IND_NFM_E!J54+FC_IND_CPC_E!J54+FC_IND_NMM_E!J54+FC_IND_PPP_E!J54+FC_IND_FBT_E!J54+FC_IND_TE_E!J54+FC_IND_MAC_E!J54+FC_IND_TL_E!J54+FC_IND_WP_E!J54+FC_IND_MQ_E!J54+FC_IND_CON_E!J54+FC_IND_NSP_E!J54</f>
        <v>0</v>
      </c>
      <c r="K54" s="10">
        <f>FC_IND_IS_E!K54+FC_IND_NFM_E!K54+FC_IND_CPC_E!K54+FC_IND_NMM_E!K54+FC_IND_PPP_E!K54+FC_IND_FBT_E!K54+FC_IND_TE_E!K54+FC_IND_MAC_E!K54+FC_IND_TL_E!K54+FC_IND_WP_E!K54+FC_IND_MQ_E!K54+FC_IND_CON_E!K54+FC_IND_NSP_E!K54</f>
        <v>0</v>
      </c>
      <c r="L54" s="10">
        <f>FC_IND_IS_E!L54+FC_IND_NFM_E!L54+FC_IND_CPC_E!L54+FC_IND_NMM_E!L54+FC_IND_PPP_E!L54+FC_IND_FBT_E!L54+FC_IND_TE_E!L54+FC_IND_MAC_E!L54+FC_IND_TL_E!L54+FC_IND_WP_E!L54+FC_IND_MQ_E!L54+FC_IND_CON_E!L54+FC_IND_NSP_E!L54</f>
        <v>0</v>
      </c>
      <c r="M54" s="10">
        <f>FC_IND_IS_E!M54+FC_IND_NFM_E!M54+FC_IND_CPC_E!M54+FC_IND_NMM_E!M54+FC_IND_PPP_E!M54+FC_IND_FBT_E!M54+FC_IND_TE_E!M54+FC_IND_MAC_E!M54+FC_IND_TL_E!M54+FC_IND_WP_E!M54+FC_IND_MQ_E!M54+FC_IND_CON_E!M54+FC_IND_NSP_E!M54</f>
        <v>0</v>
      </c>
      <c r="N54" s="10">
        <f>FC_IND_IS_E!N54+FC_IND_NFM_E!N54+FC_IND_CPC_E!N54+FC_IND_NMM_E!N54+FC_IND_PPP_E!N54+FC_IND_FBT_E!N54+FC_IND_TE_E!N54+FC_IND_MAC_E!N54+FC_IND_TL_E!N54+FC_IND_WP_E!N54+FC_IND_MQ_E!N54+FC_IND_CON_E!N54+FC_IND_NSP_E!N54</f>
        <v>0</v>
      </c>
      <c r="O54" s="10">
        <f>FC_IND_IS_E!O54+FC_IND_NFM_E!O54+FC_IND_CPC_E!O54+FC_IND_NMM_E!O54+FC_IND_PPP_E!O54+FC_IND_FBT_E!O54+FC_IND_TE_E!O54+FC_IND_MAC_E!O54+FC_IND_TL_E!O54+FC_IND_WP_E!O54+FC_IND_MQ_E!O54+FC_IND_CON_E!O54+FC_IND_NSP_E!O54</f>
        <v>0</v>
      </c>
      <c r="P54" s="10">
        <f>FC_IND_IS_E!P54+FC_IND_NFM_E!P54+FC_IND_CPC_E!P54+FC_IND_NMM_E!P54+FC_IND_PPP_E!P54+FC_IND_FBT_E!P54+FC_IND_TE_E!P54+FC_IND_MAC_E!P54+FC_IND_TL_E!P54+FC_IND_WP_E!P54+FC_IND_MQ_E!P54+FC_IND_CON_E!P54+FC_IND_NSP_E!P54</f>
        <v>0</v>
      </c>
      <c r="Q54" s="10">
        <f>FC_IND_IS_E!Q54+FC_IND_NFM_E!Q54+FC_IND_CPC_E!Q54+FC_IND_NMM_E!Q54+FC_IND_PPP_E!Q54+FC_IND_FBT_E!Q54+FC_IND_TE_E!Q54+FC_IND_MAC_E!Q54+FC_IND_TL_E!Q54+FC_IND_WP_E!Q54+FC_IND_MQ_E!Q54+FC_IND_CON_E!Q54+FC_IND_NSP_E!Q54</f>
        <v>0</v>
      </c>
      <c r="R54" s="10">
        <f>FC_IND_IS_E!R54+FC_IND_NFM_E!R54+FC_IND_CPC_E!R54+FC_IND_NMM_E!R54+FC_IND_PPP_E!R54+FC_IND_FBT_E!R54+FC_IND_TE_E!R54+FC_IND_MAC_E!R54+FC_IND_TL_E!R54+FC_IND_WP_E!R54+FC_IND_MQ_E!R54+FC_IND_CON_E!R54+FC_IND_NSP_E!R54</f>
        <v>0</v>
      </c>
      <c r="S54" s="10">
        <f>FC_IND_IS_E!S54+FC_IND_NFM_E!S54+FC_IND_CPC_E!S54+FC_IND_NMM_E!S54+FC_IND_PPP_E!S54+FC_IND_FBT_E!S54+FC_IND_TE_E!S54+FC_IND_MAC_E!S54+FC_IND_TL_E!S54+FC_IND_WP_E!S54+FC_IND_MQ_E!S54+FC_IND_CON_E!S54+FC_IND_NSP_E!S54</f>
        <v>0</v>
      </c>
      <c r="T54" s="10">
        <f>FC_IND_IS_E!T54+FC_IND_NFM_E!T54+FC_IND_CPC_E!T54+FC_IND_NMM_E!T54+FC_IND_PPP_E!T54+FC_IND_FBT_E!T54+FC_IND_TE_E!T54+FC_IND_MAC_E!T54+FC_IND_TL_E!T54+FC_IND_WP_E!T54+FC_IND_MQ_E!T54+FC_IND_CON_E!T54+FC_IND_NSP_E!T54</f>
        <v>0</v>
      </c>
      <c r="U54" s="10">
        <f>FC_IND_IS_E!U54+FC_IND_NFM_E!U54+FC_IND_CPC_E!U54+FC_IND_NMM_E!U54+FC_IND_PPP_E!U54+FC_IND_FBT_E!U54+FC_IND_TE_E!U54+FC_IND_MAC_E!U54+FC_IND_TL_E!U54+FC_IND_WP_E!U54+FC_IND_MQ_E!U54+FC_IND_CON_E!U54+FC_IND_NSP_E!U54</f>
        <v>0</v>
      </c>
      <c r="V54" s="10">
        <f>FC_IND_IS_E!V54+FC_IND_NFM_E!V54+FC_IND_CPC_E!V54+FC_IND_NMM_E!V54+FC_IND_PPP_E!V54+FC_IND_FBT_E!V54+FC_IND_TE_E!V54+FC_IND_MAC_E!V54+FC_IND_TL_E!V54+FC_IND_WP_E!V54+FC_IND_MQ_E!V54+FC_IND_CON_E!V54+FC_IND_NSP_E!V54</f>
        <v>0</v>
      </c>
      <c r="W54" s="10">
        <f>FC_IND_IS_E!W54+FC_IND_NFM_E!W54+FC_IND_CPC_E!W54+FC_IND_NMM_E!W54+FC_IND_PPP_E!W54+FC_IND_FBT_E!W54+FC_IND_TE_E!W54+FC_IND_MAC_E!W54+FC_IND_TL_E!W54+FC_IND_WP_E!W54+FC_IND_MQ_E!W54+FC_IND_CON_E!W54+FC_IND_NSP_E!W54</f>
        <v>0</v>
      </c>
      <c r="X54" s="10">
        <f>FC_IND_IS_E!X54+FC_IND_NFM_E!X54+FC_IND_CPC_E!X54+FC_IND_NMM_E!X54+FC_IND_PPP_E!X54+FC_IND_FBT_E!X54+FC_IND_TE_E!X54+FC_IND_MAC_E!X54+FC_IND_TL_E!X54+FC_IND_WP_E!X54+FC_IND_MQ_E!X54+FC_IND_CON_E!X54+FC_IND_NSP_E!X54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FC_IND_IS_E!C55+FC_IND_NFM_E!C55+FC_IND_CPC_E!C55+FC_IND_NMM_E!C55+FC_IND_PPP_E!C55+FC_IND_FBT_E!C55+FC_IND_TE_E!C55+FC_IND_MAC_E!C55+FC_IND_TL_E!C55+FC_IND_WP_E!C55+FC_IND_MQ_E!C55+FC_IND_CON_E!C55+FC_IND_NSP_E!C55</f>
        <v>0</v>
      </c>
      <c r="D55" s="10">
        <f>FC_IND_IS_E!D55+FC_IND_NFM_E!D55+FC_IND_CPC_E!D55+FC_IND_NMM_E!D55+FC_IND_PPP_E!D55+FC_IND_FBT_E!D55+FC_IND_TE_E!D55+FC_IND_MAC_E!D55+FC_IND_TL_E!D55+FC_IND_WP_E!D55+FC_IND_MQ_E!D55+FC_IND_CON_E!D55+FC_IND_NSP_E!D55</f>
        <v>0</v>
      </c>
      <c r="E55" s="10">
        <f>FC_IND_IS_E!E55+FC_IND_NFM_E!E55+FC_IND_CPC_E!E55+FC_IND_NMM_E!E55+FC_IND_PPP_E!E55+FC_IND_FBT_E!E55+FC_IND_TE_E!E55+FC_IND_MAC_E!E55+FC_IND_TL_E!E55+FC_IND_WP_E!E55+FC_IND_MQ_E!E55+FC_IND_CON_E!E55+FC_IND_NSP_E!E55</f>
        <v>0</v>
      </c>
      <c r="F55" s="10">
        <f>FC_IND_IS_E!F55+FC_IND_NFM_E!F55+FC_IND_CPC_E!F55+FC_IND_NMM_E!F55+FC_IND_PPP_E!F55+FC_IND_FBT_E!F55+FC_IND_TE_E!F55+FC_IND_MAC_E!F55+FC_IND_TL_E!F55+FC_IND_WP_E!F55+FC_IND_MQ_E!F55+FC_IND_CON_E!F55+FC_IND_NSP_E!F55</f>
        <v>0</v>
      </c>
      <c r="G55" s="10">
        <f>FC_IND_IS_E!G55+FC_IND_NFM_E!G55+FC_IND_CPC_E!G55+FC_IND_NMM_E!G55+FC_IND_PPP_E!G55+FC_IND_FBT_E!G55+FC_IND_TE_E!G55+FC_IND_MAC_E!G55+FC_IND_TL_E!G55+FC_IND_WP_E!G55+FC_IND_MQ_E!G55+FC_IND_CON_E!G55+FC_IND_NSP_E!G55</f>
        <v>0</v>
      </c>
      <c r="H55" s="10">
        <f>FC_IND_IS_E!H55+FC_IND_NFM_E!H55+FC_IND_CPC_E!H55+FC_IND_NMM_E!H55+FC_IND_PPP_E!H55+FC_IND_FBT_E!H55+FC_IND_TE_E!H55+FC_IND_MAC_E!H55+FC_IND_TL_E!H55+FC_IND_WP_E!H55+FC_IND_MQ_E!H55+FC_IND_CON_E!H55+FC_IND_NSP_E!H55</f>
        <v>0</v>
      </c>
      <c r="I55" s="10">
        <f>FC_IND_IS_E!I55+FC_IND_NFM_E!I55+FC_IND_CPC_E!I55+FC_IND_NMM_E!I55+FC_IND_PPP_E!I55+FC_IND_FBT_E!I55+FC_IND_TE_E!I55+FC_IND_MAC_E!I55+FC_IND_TL_E!I55+FC_IND_WP_E!I55+FC_IND_MQ_E!I55+FC_IND_CON_E!I55+FC_IND_NSP_E!I55</f>
        <v>0</v>
      </c>
      <c r="J55" s="10">
        <f>FC_IND_IS_E!J55+FC_IND_NFM_E!J55+FC_IND_CPC_E!J55+FC_IND_NMM_E!J55+FC_IND_PPP_E!J55+FC_IND_FBT_E!J55+FC_IND_TE_E!J55+FC_IND_MAC_E!J55+FC_IND_TL_E!J55+FC_IND_WP_E!J55+FC_IND_MQ_E!J55+FC_IND_CON_E!J55+FC_IND_NSP_E!J55</f>
        <v>0</v>
      </c>
      <c r="K55" s="10">
        <f>FC_IND_IS_E!K55+FC_IND_NFM_E!K55+FC_IND_CPC_E!K55+FC_IND_NMM_E!K55+FC_IND_PPP_E!K55+FC_IND_FBT_E!K55+FC_IND_TE_E!K55+FC_IND_MAC_E!K55+FC_IND_TL_E!K55+FC_IND_WP_E!K55+FC_IND_MQ_E!K55+FC_IND_CON_E!K55+FC_IND_NSP_E!K55</f>
        <v>0</v>
      </c>
      <c r="L55" s="10">
        <f>FC_IND_IS_E!L55+FC_IND_NFM_E!L55+FC_IND_CPC_E!L55+FC_IND_NMM_E!L55+FC_IND_PPP_E!L55+FC_IND_FBT_E!L55+FC_IND_TE_E!L55+FC_IND_MAC_E!L55+FC_IND_TL_E!L55+FC_IND_WP_E!L55+FC_IND_MQ_E!L55+FC_IND_CON_E!L55+FC_IND_NSP_E!L55</f>
        <v>0</v>
      </c>
      <c r="M55" s="10">
        <f>FC_IND_IS_E!M55+FC_IND_NFM_E!M55+FC_IND_CPC_E!M55+FC_IND_NMM_E!M55+FC_IND_PPP_E!M55+FC_IND_FBT_E!M55+FC_IND_TE_E!M55+FC_IND_MAC_E!M55+FC_IND_TL_E!M55+FC_IND_WP_E!M55+FC_IND_MQ_E!M55+FC_IND_CON_E!M55+FC_IND_NSP_E!M55</f>
        <v>0</v>
      </c>
      <c r="N55" s="10">
        <f>FC_IND_IS_E!N55+FC_IND_NFM_E!N55+FC_IND_CPC_E!N55+FC_IND_NMM_E!N55+FC_IND_PPP_E!N55+FC_IND_FBT_E!N55+FC_IND_TE_E!N55+FC_IND_MAC_E!N55+FC_IND_TL_E!N55+FC_IND_WP_E!N55+FC_IND_MQ_E!N55+FC_IND_CON_E!N55+FC_IND_NSP_E!N55</f>
        <v>0</v>
      </c>
      <c r="O55" s="10">
        <f>FC_IND_IS_E!O55+FC_IND_NFM_E!O55+FC_IND_CPC_E!O55+FC_IND_NMM_E!O55+FC_IND_PPP_E!O55+FC_IND_FBT_E!O55+FC_IND_TE_E!O55+FC_IND_MAC_E!O55+FC_IND_TL_E!O55+FC_IND_WP_E!O55+FC_IND_MQ_E!O55+FC_IND_CON_E!O55+FC_IND_NSP_E!O55</f>
        <v>0</v>
      </c>
      <c r="P55" s="10">
        <f>FC_IND_IS_E!P55+FC_IND_NFM_E!P55+FC_IND_CPC_E!P55+FC_IND_NMM_E!P55+FC_IND_PPP_E!P55+FC_IND_FBT_E!P55+FC_IND_TE_E!P55+FC_IND_MAC_E!P55+FC_IND_TL_E!P55+FC_IND_WP_E!P55+FC_IND_MQ_E!P55+FC_IND_CON_E!P55+FC_IND_NSP_E!P55</f>
        <v>0</v>
      </c>
      <c r="Q55" s="10">
        <f>FC_IND_IS_E!Q55+FC_IND_NFM_E!Q55+FC_IND_CPC_E!Q55+FC_IND_NMM_E!Q55+FC_IND_PPP_E!Q55+FC_IND_FBT_E!Q55+FC_IND_TE_E!Q55+FC_IND_MAC_E!Q55+FC_IND_TL_E!Q55+FC_IND_WP_E!Q55+FC_IND_MQ_E!Q55+FC_IND_CON_E!Q55+FC_IND_NSP_E!Q55</f>
        <v>0</v>
      </c>
      <c r="R55" s="10">
        <f>FC_IND_IS_E!R55+FC_IND_NFM_E!R55+FC_IND_CPC_E!R55+FC_IND_NMM_E!R55+FC_IND_PPP_E!R55+FC_IND_FBT_E!R55+FC_IND_TE_E!R55+FC_IND_MAC_E!R55+FC_IND_TL_E!R55+FC_IND_WP_E!R55+FC_IND_MQ_E!R55+FC_IND_CON_E!R55+FC_IND_NSP_E!R55</f>
        <v>0</v>
      </c>
      <c r="S55" s="10">
        <f>FC_IND_IS_E!S55+FC_IND_NFM_E!S55+FC_IND_CPC_E!S55+FC_IND_NMM_E!S55+FC_IND_PPP_E!S55+FC_IND_FBT_E!S55+FC_IND_TE_E!S55+FC_IND_MAC_E!S55+FC_IND_TL_E!S55+FC_IND_WP_E!S55+FC_IND_MQ_E!S55+FC_IND_CON_E!S55+FC_IND_NSP_E!S55</f>
        <v>0</v>
      </c>
      <c r="T55" s="10">
        <f>FC_IND_IS_E!T55+FC_IND_NFM_E!T55+FC_IND_CPC_E!T55+FC_IND_NMM_E!T55+FC_IND_PPP_E!T55+FC_IND_FBT_E!T55+FC_IND_TE_E!T55+FC_IND_MAC_E!T55+FC_IND_TL_E!T55+FC_IND_WP_E!T55+FC_IND_MQ_E!T55+FC_IND_CON_E!T55+FC_IND_NSP_E!T55</f>
        <v>0</v>
      </c>
      <c r="U55" s="10">
        <f>FC_IND_IS_E!U55+FC_IND_NFM_E!U55+FC_IND_CPC_E!U55+FC_IND_NMM_E!U55+FC_IND_PPP_E!U55+FC_IND_FBT_E!U55+FC_IND_TE_E!U55+FC_IND_MAC_E!U55+FC_IND_TL_E!U55+FC_IND_WP_E!U55+FC_IND_MQ_E!U55+FC_IND_CON_E!U55+FC_IND_NSP_E!U55</f>
        <v>0</v>
      </c>
      <c r="V55" s="10">
        <f>FC_IND_IS_E!V55+FC_IND_NFM_E!V55+FC_IND_CPC_E!V55+FC_IND_NMM_E!V55+FC_IND_PPP_E!V55+FC_IND_FBT_E!V55+FC_IND_TE_E!V55+FC_IND_MAC_E!V55+FC_IND_TL_E!V55+FC_IND_WP_E!V55+FC_IND_MQ_E!V55+FC_IND_CON_E!V55+FC_IND_NSP_E!V55</f>
        <v>0</v>
      </c>
      <c r="W55" s="10">
        <f>FC_IND_IS_E!W55+FC_IND_NFM_E!W55+FC_IND_CPC_E!W55+FC_IND_NMM_E!W55+FC_IND_PPP_E!W55+FC_IND_FBT_E!W55+FC_IND_TE_E!W55+FC_IND_MAC_E!W55+FC_IND_TL_E!W55+FC_IND_WP_E!W55+FC_IND_MQ_E!W55+FC_IND_CON_E!W55+FC_IND_NSP_E!W55</f>
        <v>0</v>
      </c>
      <c r="X55" s="10">
        <f>FC_IND_IS_E!X55+FC_IND_NFM_E!X55+FC_IND_CPC_E!X55+FC_IND_NMM_E!X55+FC_IND_PPP_E!X55+FC_IND_FBT_E!X55+FC_IND_TE_E!X55+FC_IND_MAC_E!X55+FC_IND_TL_E!X55+FC_IND_WP_E!X55+FC_IND_MQ_E!X55+FC_IND_CON_E!X55+FC_IND_NSP_E!X55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FC_IND_IS_E!C56+FC_IND_NFM_E!C56+FC_IND_CPC_E!C56+FC_IND_NMM_E!C56+FC_IND_PPP_E!C56+FC_IND_FBT_E!C56+FC_IND_TE_E!C56+FC_IND_MAC_E!C56+FC_IND_TL_E!C56+FC_IND_WP_E!C56+FC_IND_MQ_E!C56+FC_IND_CON_E!C56+FC_IND_NSP_E!C56</f>
        <v>0</v>
      </c>
      <c r="D56" s="10">
        <f>FC_IND_IS_E!D56+FC_IND_NFM_E!D56+FC_IND_CPC_E!D56+FC_IND_NMM_E!D56+FC_IND_PPP_E!D56+FC_IND_FBT_E!D56+FC_IND_TE_E!D56+FC_IND_MAC_E!D56+FC_IND_TL_E!D56+FC_IND_WP_E!D56+FC_IND_MQ_E!D56+FC_IND_CON_E!D56+FC_IND_NSP_E!D56</f>
        <v>0</v>
      </c>
      <c r="E56" s="10">
        <f>FC_IND_IS_E!E56+FC_IND_NFM_E!E56+FC_IND_CPC_E!E56+FC_IND_NMM_E!E56+FC_IND_PPP_E!E56+FC_IND_FBT_E!E56+FC_IND_TE_E!E56+FC_IND_MAC_E!E56+FC_IND_TL_E!E56+FC_IND_WP_E!E56+FC_IND_MQ_E!E56+FC_IND_CON_E!E56+FC_IND_NSP_E!E56</f>
        <v>0</v>
      </c>
      <c r="F56" s="10">
        <f>FC_IND_IS_E!F56+FC_IND_NFM_E!F56+FC_IND_CPC_E!F56+FC_IND_NMM_E!F56+FC_IND_PPP_E!F56+FC_IND_FBT_E!F56+FC_IND_TE_E!F56+FC_IND_MAC_E!F56+FC_IND_TL_E!F56+FC_IND_WP_E!F56+FC_IND_MQ_E!F56+FC_IND_CON_E!F56+FC_IND_NSP_E!F56</f>
        <v>0</v>
      </c>
      <c r="G56" s="10">
        <f>FC_IND_IS_E!G56+FC_IND_NFM_E!G56+FC_IND_CPC_E!G56+FC_IND_NMM_E!G56+FC_IND_PPP_E!G56+FC_IND_FBT_E!G56+FC_IND_TE_E!G56+FC_IND_MAC_E!G56+FC_IND_TL_E!G56+FC_IND_WP_E!G56+FC_IND_MQ_E!G56+FC_IND_CON_E!G56+FC_IND_NSP_E!G56</f>
        <v>0</v>
      </c>
      <c r="H56" s="10">
        <f>FC_IND_IS_E!H56+FC_IND_NFM_E!H56+FC_IND_CPC_E!H56+FC_IND_NMM_E!H56+FC_IND_PPP_E!H56+FC_IND_FBT_E!H56+FC_IND_TE_E!H56+FC_IND_MAC_E!H56+FC_IND_TL_E!H56+FC_IND_WP_E!H56+FC_IND_MQ_E!H56+FC_IND_CON_E!H56+FC_IND_NSP_E!H56</f>
        <v>0</v>
      </c>
      <c r="I56" s="10">
        <f>FC_IND_IS_E!I56+FC_IND_NFM_E!I56+FC_IND_CPC_E!I56+FC_IND_NMM_E!I56+FC_IND_PPP_E!I56+FC_IND_FBT_E!I56+FC_IND_TE_E!I56+FC_IND_MAC_E!I56+FC_IND_TL_E!I56+FC_IND_WP_E!I56+FC_IND_MQ_E!I56+FC_IND_CON_E!I56+FC_IND_NSP_E!I56</f>
        <v>0</v>
      </c>
      <c r="J56" s="10">
        <f>FC_IND_IS_E!J56+FC_IND_NFM_E!J56+FC_IND_CPC_E!J56+FC_IND_NMM_E!J56+FC_IND_PPP_E!J56+FC_IND_FBT_E!J56+FC_IND_TE_E!J56+FC_IND_MAC_E!J56+FC_IND_TL_E!J56+FC_IND_WP_E!J56+FC_IND_MQ_E!J56+FC_IND_CON_E!J56+FC_IND_NSP_E!J56</f>
        <v>0</v>
      </c>
      <c r="K56" s="10">
        <f>FC_IND_IS_E!K56+FC_IND_NFM_E!K56+FC_IND_CPC_E!K56+FC_IND_NMM_E!K56+FC_IND_PPP_E!K56+FC_IND_FBT_E!K56+FC_IND_TE_E!K56+FC_IND_MAC_E!K56+FC_IND_TL_E!K56+FC_IND_WP_E!K56+FC_IND_MQ_E!K56+FC_IND_CON_E!K56+FC_IND_NSP_E!K56</f>
        <v>0</v>
      </c>
      <c r="L56" s="10">
        <f>FC_IND_IS_E!L56+FC_IND_NFM_E!L56+FC_IND_CPC_E!L56+FC_IND_NMM_E!L56+FC_IND_PPP_E!L56+FC_IND_FBT_E!L56+FC_IND_TE_E!L56+FC_IND_MAC_E!L56+FC_IND_TL_E!L56+FC_IND_WP_E!L56+FC_IND_MQ_E!L56+FC_IND_CON_E!L56+FC_IND_NSP_E!L56</f>
        <v>0</v>
      </c>
      <c r="M56" s="10">
        <f>FC_IND_IS_E!M56+FC_IND_NFM_E!M56+FC_IND_CPC_E!M56+FC_IND_NMM_E!M56+FC_IND_PPP_E!M56+FC_IND_FBT_E!M56+FC_IND_TE_E!M56+FC_IND_MAC_E!M56+FC_IND_TL_E!M56+FC_IND_WP_E!M56+FC_IND_MQ_E!M56+FC_IND_CON_E!M56+FC_IND_NSP_E!M56</f>
        <v>0</v>
      </c>
      <c r="N56" s="10">
        <f>FC_IND_IS_E!N56+FC_IND_NFM_E!N56+FC_IND_CPC_E!N56+FC_IND_NMM_E!N56+FC_IND_PPP_E!N56+FC_IND_FBT_E!N56+FC_IND_TE_E!N56+FC_IND_MAC_E!N56+FC_IND_TL_E!N56+FC_IND_WP_E!N56+FC_IND_MQ_E!N56+FC_IND_CON_E!N56+FC_IND_NSP_E!N56</f>
        <v>0</v>
      </c>
      <c r="O56" s="10">
        <f>FC_IND_IS_E!O56+FC_IND_NFM_E!O56+FC_IND_CPC_E!O56+FC_IND_NMM_E!O56+FC_IND_PPP_E!O56+FC_IND_FBT_E!O56+FC_IND_TE_E!O56+FC_IND_MAC_E!O56+FC_IND_TL_E!O56+FC_IND_WP_E!O56+FC_IND_MQ_E!O56+FC_IND_CON_E!O56+FC_IND_NSP_E!O56</f>
        <v>0</v>
      </c>
      <c r="P56" s="10">
        <f>FC_IND_IS_E!P56+FC_IND_NFM_E!P56+FC_IND_CPC_E!P56+FC_IND_NMM_E!P56+FC_IND_PPP_E!P56+FC_IND_FBT_E!P56+FC_IND_TE_E!P56+FC_IND_MAC_E!P56+FC_IND_TL_E!P56+FC_IND_WP_E!P56+FC_IND_MQ_E!P56+FC_IND_CON_E!P56+FC_IND_NSP_E!P56</f>
        <v>0</v>
      </c>
      <c r="Q56" s="10">
        <f>FC_IND_IS_E!Q56+FC_IND_NFM_E!Q56+FC_IND_CPC_E!Q56+FC_IND_NMM_E!Q56+FC_IND_PPP_E!Q56+FC_IND_FBT_E!Q56+FC_IND_TE_E!Q56+FC_IND_MAC_E!Q56+FC_IND_TL_E!Q56+FC_IND_WP_E!Q56+FC_IND_MQ_E!Q56+FC_IND_CON_E!Q56+FC_IND_NSP_E!Q56</f>
        <v>0</v>
      </c>
      <c r="R56" s="10">
        <f>FC_IND_IS_E!R56+FC_IND_NFM_E!R56+FC_IND_CPC_E!R56+FC_IND_NMM_E!R56+FC_IND_PPP_E!R56+FC_IND_FBT_E!R56+FC_IND_TE_E!R56+FC_IND_MAC_E!R56+FC_IND_TL_E!R56+FC_IND_WP_E!R56+FC_IND_MQ_E!R56+FC_IND_CON_E!R56+FC_IND_NSP_E!R56</f>
        <v>0</v>
      </c>
      <c r="S56" s="10">
        <f>FC_IND_IS_E!S56+FC_IND_NFM_E!S56+FC_IND_CPC_E!S56+FC_IND_NMM_E!S56+FC_IND_PPP_E!S56+FC_IND_FBT_E!S56+FC_IND_TE_E!S56+FC_IND_MAC_E!S56+FC_IND_TL_E!S56+FC_IND_WP_E!S56+FC_IND_MQ_E!S56+FC_IND_CON_E!S56+FC_IND_NSP_E!S56</f>
        <v>0</v>
      </c>
      <c r="T56" s="10">
        <f>FC_IND_IS_E!T56+FC_IND_NFM_E!T56+FC_IND_CPC_E!T56+FC_IND_NMM_E!T56+FC_IND_PPP_E!T56+FC_IND_FBT_E!T56+FC_IND_TE_E!T56+FC_IND_MAC_E!T56+FC_IND_TL_E!T56+FC_IND_WP_E!T56+FC_IND_MQ_E!T56+FC_IND_CON_E!T56+FC_IND_NSP_E!T56</f>
        <v>0</v>
      </c>
      <c r="U56" s="10">
        <f>FC_IND_IS_E!U56+FC_IND_NFM_E!U56+FC_IND_CPC_E!U56+FC_IND_NMM_E!U56+FC_IND_PPP_E!U56+FC_IND_FBT_E!U56+FC_IND_TE_E!U56+FC_IND_MAC_E!U56+FC_IND_TL_E!U56+FC_IND_WP_E!U56+FC_IND_MQ_E!U56+FC_IND_CON_E!U56+FC_IND_NSP_E!U56</f>
        <v>0</v>
      </c>
      <c r="V56" s="10">
        <f>FC_IND_IS_E!V56+FC_IND_NFM_E!V56+FC_IND_CPC_E!V56+FC_IND_NMM_E!V56+FC_IND_PPP_E!V56+FC_IND_FBT_E!V56+FC_IND_TE_E!V56+FC_IND_MAC_E!V56+FC_IND_TL_E!V56+FC_IND_WP_E!V56+FC_IND_MQ_E!V56+FC_IND_CON_E!V56+FC_IND_NSP_E!V56</f>
        <v>0</v>
      </c>
      <c r="W56" s="10">
        <f>FC_IND_IS_E!W56+FC_IND_NFM_E!W56+FC_IND_CPC_E!W56+FC_IND_NMM_E!W56+FC_IND_PPP_E!W56+FC_IND_FBT_E!W56+FC_IND_TE_E!W56+FC_IND_MAC_E!W56+FC_IND_TL_E!W56+FC_IND_WP_E!W56+FC_IND_MQ_E!W56+FC_IND_CON_E!W56+FC_IND_NSP_E!W56</f>
        <v>0</v>
      </c>
      <c r="X56" s="10">
        <f>FC_IND_IS_E!X56+FC_IND_NFM_E!X56+FC_IND_CPC_E!X56+FC_IND_NMM_E!X56+FC_IND_PPP_E!X56+FC_IND_FBT_E!X56+FC_IND_TE_E!X56+FC_IND_MAC_E!X56+FC_IND_TL_E!X56+FC_IND_WP_E!X56+FC_IND_MQ_E!X56+FC_IND_CON_E!X56+FC_IND_NSP_E!X56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FC_IND_IS_E!C57+FC_IND_NFM_E!C57+FC_IND_CPC_E!C57+FC_IND_NMM_E!C57+FC_IND_PPP_E!C57+FC_IND_FBT_E!C57+FC_IND_TE_E!C57+FC_IND_MAC_E!C57+FC_IND_TL_E!C57+FC_IND_WP_E!C57+FC_IND_MQ_E!C57+FC_IND_CON_E!C57+FC_IND_NSP_E!C57</f>
        <v>0</v>
      </c>
      <c r="D57" s="10">
        <f>FC_IND_IS_E!D57+FC_IND_NFM_E!D57+FC_IND_CPC_E!D57+FC_IND_NMM_E!D57+FC_IND_PPP_E!D57+FC_IND_FBT_E!D57+FC_IND_TE_E!D57+FC_IND_MAC_E!D57+FC_IND_TL_E!D57+FC_IND_WP_E!D57+FC_IND_MQ_E!D57+FC_IND_CON_E!D57+FC_IND_NSP_E!D57</f>
        <v>0</v>
      </c>
      <c r="E57" s="10">
        <f>FC_IND_IS_E!E57+FC_IND_NFM_E!E57+FC_IND_CPC_E!E57+FC_IND_NMM_E!E57+FC_IND_PPP_E!E57+FC_IND_FBT_E!E57+FC_IND_TE_E!E57+FC_IND_MAC_E!E57+FC_IND_TL_E!E57+FC_IND_WP_E!E57+FC_IND_MQ_E!E57+FC_IND_CON_E!E57+FC_IND_NSP_E!E57</f>
        <v>0</v>
      </c>
      <c r="F57" s="10">
        <f>FC_IND_IS_E!F57+FC_IND_NFM_E!F57+FC_IND_CPC_E!F57+FC_IND_NMM_E!F57+FC_IND_PPP_E!F57+FC_IND_FBT_E!F57+FC_IND_TE_E!F57+FC_IND_MAC_E!F57+FC_IND_TL_E!F57+FC_IND_WP_E!F57+FC_IND_MQ_E!F57+FC_IND_CON_E!F57+FC_IND_NSP_E!F57</f>
        <v>0</v>
      </c>
      <c r="G57" s="10">
        <f>FC_IND_IS_E!G57+FC_IND_NFM_E!G57+FC_IND_CPC_E!G57+FC_IND_NMM_E!G57+FC_IND_PPP_E!G57+FC_IND_FBT_E!G57+FC_IND_TE_E!G57+FC_IND_MAC_E!G57+FC_IND_TL_E!G57+FC_IND_WP_E!G57+FC_IND_MQ_E!G57+FC_IND_CON_E!G57+FC_IND_NSP_E!G57</f>
        <v>0</v>
      </c>
      <c r="H57" s="10">
        <f>FC_IND_IS_E!H57+FC_IND_NFM_E!H57+FC_IND_CPC_E!H57+FC_IND_NMM_E!H57+FC_IND_PPP_E!H57+FC_IND_FBT_E!H57+FC_IND_TE_E!H57+FC_IND_MAC_E!H57+FC_IND_TL_E!H57+FC_IND_WP_E!H57+FC_IND_MQ_E!H57+FC_IND_CON_E!H57+FC_IND_NSP_E!H57</f>
        <v>0</v>
      </c>
      <c r="I57" s="10">
        <f>FC_IND_IS_E!I57+FC_IND_NFM_E!I57+FC_IND_CPC_E!I57+FC_IND_NMM_E!I57+FC_IND_PPP_E!I57+FC_IND_FBT_E!I57+FC_IND_TE_E!I57+FC_IND_MAC_E!I57+FC_IND_TL_E!I57+FC_IND_WP_E!I57+FC_IND_MQ_E!I57+FC_IND_CON_E!I57+FC_IND_NSP_E!I57</f>
        <v>0</v>
      </c>
      <c r="J57" s="10">
        <f>FC_IND_IS_E!J57+FC_IND_NFM_E!J57+FC_IND_CPC_E!J57+FC_IND_NMM_E!J57+FC_IND_PPP_E!J57+FC_IND_FBT_E!J57+FC_IND_TE_E!J57+FC_IND_MAC_E!J57+FC_IND_TL_E!J57+FC_IND_WP_E!J57+FC_IND_MQ_E!J57+FC_IND_CON_E!J57+FC_IND_NSP_E!J57</f>
        <v>0</v>
      </c>
      <c r="K57" s="10">
        <f>FC_IND_IS_E!K57+FC_IND_NFM_E!K57+FC_IND_CPC_E!K57+FC_IND_NMM_E!K57+FC_IND_PPP_E!K57+FC_IND_FBT_E!K57+FC_IND_TE_E!K57+FC_IND_MAC_E!K57+FC_IND_TL_E!K57+FC_IND_WP_E!K57+FC_IND_MQ_E!K57+FC_IND_CON_E!K57+FC_IND_NSP_E!K57</f>
        <v>2.3903697334479789E-2</v>
      </c>
      <c r="L57" s="10">
        <f>FC_IND_IS_E!L57+FC_IND_NFM_E!L57+FC_IND_CPC_E!L57+FC_IND_NMM_E!L57+FC_IND_PPP_E!L57+FC_IND_FBT_E!L57+FC_IND_TE_E!L57+FC_IND_MAC_E!L57+FC_IND_TL_E!L57+FC_IND_WP_E!L57+FC_IND_MQ_E!L57+FC_IND_CON_E!L57+FC_IND_NSP_E!L57</f>
        <v>2.3903697334479789E-2</v>
      </c>
      <c r="M57" s="10">
        <f>FC_IND_IS_E!M57+FC_IND_NFM_E!M57+FC_IND_CPC_E!M57+FC_IND_NMM_E!M57+FC_IND_PPP_E!M57+FC_IND_FBT_E!M57+FC_IND_TE_E!M57+FC_IND_MAC_E!M57+FC_IND_TL_E!M57+FC_IND_WP_E!M57+FC_IND_MQ_E!M57+FC_IND_CON_E!M57+FC_IND_NSP_E!M57</f>
        <v>2.3903697334479789E-2</v>
      </c>
      <c r="N57" s="10">
        <f>FC_IND_IS_E!N57+FC_IND_NFM_E!N57+FC_IND_CPC_E!N57+FC_IND_NMM_E!N57+FC_IND_PPP_E!N57+FC_IND_FBT_E!N57+FC_IND_TE_E!N57+FC_IND_MAC_E!N57+FC_IND_TL_E!N57+FC_IND_WP_E!N57+FC_IND_MQ_E!N57+FC_IND_CON_E!N57+FC_IND_NSP_E!N57</f>
        <v>0</v>
      </c>
      <c r="O57" s="10">
        <f>FC_IND_IS_E!O57+FC_IND_NFM_E!O57+FC_IND_CPC_E!O57+FC_IND_NMM_E!O57+FC_IND_PPP_E!O57+FC_IND_FBT_E!O57+FC_IND_TE_E!O57+FC_IND_MAC_E!O57+FC_IND_TL_E!O57+FC_IND_WP_E!O57+FC_IND_MQ_E!O57+FC_IND_CON_E!O57+FC_IND_NSP_E!O57</f>
        <v>0</v>
      </c>
      <c r="P57" s="10">
        <f>FC_IND_IS_E!P57+FC_IND_NFM_E!P57+FC_IND_CPC_E!P57+FC_IND_NMM_E!P57+FC_IND_PPP_E!P57+FC_IND_FBT_E!P57+FC_IND_TE_E!P57+FC_IND_MAC_E!P57+FC_IND_TL_E!P57+FC_IND_WP_E!P57+FC_IND_MQ_E!P57+FC_IND_CON_E!P57+FC_IND_NSP_E!P57</f>
        <v>0.16715391229578674</v>
      </c>
      <c r="Q57" s="10">
        <f>FC_IND_IS_E!Q57+FC_IND_NFM_E!Q57+FC_IND_CPC_E!Q57+FC_IND_NMM_E!Q57+FC_IND_PPP_E!Q57+FC_IND_FBT_E!Q57+FC_IND_TE_E!Q57+FC_IND_MAC_E!Q57+FC_IND_TL_E!Q57+FC_IND_WP_E!Q57+FC_IND_MQ_E!Q57+FC_IND_CON_E!Q57+FC_IND_NSP_E!Q57</f>
        <v>0.50154772141014625</v>
      </c>
      <c r="R57" s="10">
        <f>FC_IND_IS_E!R57+FC_IND_NFM_E!R57+FC_IND_CPC_E!R57+FC_IND_NMM_E!R57+FC_IND_PPP_E!R57+FC_IND_FBT_E!R57+FC_IND_TE_E!R57+FC_IND_MAC_E!R57+FC_IND_TL_E!R57+FC_IND_WP_E!R57+FC_IND_MQ_E!R57+FC_IND_CON_E!R57+FC_IND_NSP_E!R57</f>
        <v>0.47764402407566631</v>
      </c>
      <c r="S57" s="10">
        <f>FC_IND_IS_E!S57+FC_IND_NFM_E!S57+FC_IND_CPC_E!S57+FC_IND_NMM_E!S57+FC_IND_PPP_E!S57+FC_IND_FBT_E!S57+FC_IND_TE_E!S57+FC_IND_MAC_E!S57+FC_IND_TL_E!S57+FC_IND_WP_E!S57+FC_IND_MQ_E!S57+FC_IND_CON_E!S57+FC_IND_NSP_E!S57</f>
        <v>0.50154772141014603</v>
      </c>
      <c r="T57" s="10">
        <f>FC_IND_IS_E!T57+FC_IND_NFM_E!T57+FC_IND_CPC_E!T57+FC_IND_NMM_E!T57+FC_IND_PPP_E!T57+FC_IND_FBT_E!T57+FC_IND_TE_E!T57+FC_IND_MAC_E!T57+FC_IND_TL_E!T57+FC_IND_WP_E!T57+FC_IND_MQ_E!T57+FC_IND_CON_E!T57+FC_IND_NSP_E!T57</f>
        <v>0.67463456577815983</v>
      </c>
      <c r="U57" s="10">
        <f>FC_IND_IS_E!U57+FC_IND_NFM_E!U57+FC_IND_CPC_E!U57+FC_IND_NMM_E!U57+FC_IND_PPP_E!U57+FC_IND_FBT_E!U57+FC_IND_TE_E!U57+FC_IND_MAC_E!U57+FC_IND_TL_E!U57+FC_IND_WP_E!U57+FC_IND_MQ_E!U57+FC_IND_CON_E!U57+FC_IND_NSP_E!U57</f>
        <v>0.67325881341358551</v>
      </c>
      <c r="V57" s="10">
        <f>FC_IND_IS_E!V57+FC_IND_NFM_E!V57+FC_IND_CPC_E!V57+FC_IND_NMM_E!V57+FC_IND_PPP_E!V57+FC_IND_FBT_E!V57+FC_IND_TE_E!V57+FC_IND_MAC_E!V57+FC_IND_TL_E!V57+FC_IND_WP_E!V57+FC_IND_MQ_E!V57+FC_IND_CON_E!V57+FC_IND_NSP_E!V57</f>
        <v>0.65649183147033519</v>
      </c>
      <c r="W57" s="10">
        <f>FC_IND_IS_E!W57+FC_IND_NFM_E!W57+FC_IND_CPC_E!W57+FC_IND_NMM_E!W57+FC_IND_PPP_E!W57+FC_IND_FBT_E!W57+FC_IND_TE_E!W57+FC_IND_MAC_E!W57+FC_IND_TL_E!W57+FC_IND_WP_E!W57+FC_IND_MQ_E!W57+FC_IND_CON_E!W57+FC_IND_NSP_E!W57</f>
        <v>0.7369733447979363</v>
      </c>
      <c r="X57" s="10">
        <f>FC_IND_IS_E!X57+FC_IND_NFM_E!X57+FC_IND_CPC_E!X57+FC_IND_NMM_E!X57+FC_IND_PPP_E!X57+FC_IND_FBT_E!X57+FC_IND_TE_E!X57+FC_IND_MAC_E!X57+FC_IND_TL_E!X57+FC_IND_WP_E!X57+FC_IND_MQ_E!X57+FC_IND_CON_E!X57+FC_IND_NSP_E!X57</f>
        <v>0.77815993121238169</v>
      </c>
    </row>
    <row r="58" spans="1:24" ht="11.25" customHeight="1" x14ac:dyDescent="0.2">
      <c r="A58" s="42" t="s">
        <v>103</v>
      </c>
      <c r="B58" s="9" t="s">
        <v>104</v>
      </c>
      <c r="C58" s="10">
        <f>FC_IND_IS_E!C58+FC_IND_NFM_E!C58+FC_IND_CPC_E!C58+FC_IND_NMM_E!C58+FC_IND_PPP_E!C58+FC_IND_FBT_E!C58+FC_IND_TE_E!C58+FC_IND_MAC_E!C58+FC_IND_TL_E!C58+FC_IND_WP_E!C58+FC_IND_MQ_E!C58+FC_IND_CON_E!C58+FC_IND_NSP_E!C58</f>
        <v>0.28658641444539984</v>
      </c>
      <c r="D58" s="10">
        <f>FC_IND_IS_E!D58+FC_IND_NFM_E!D58+FC_IND_CPC_E!D58+FC_IND_NMM_E!D58+FC_IND_PPP_E!D58+FC_IND_FBT_E!D58+FC_IND_TE_E!D58+FC_IND_MAC_E!D58+FC_IND_TL_E!D58+FC_IND_WP_E!D58+FC_IND_MQ_E!D58+FC_IND_CON_E!D58+FC_IND_NSP_E!D58</f>
        <v>0.74041272570937222</v>
      </c>
      <c r="E58" s="10">
        <f>FC_IND_IS_E!E58+FC_IND_NFM_E!E58+FC_IND_CPC_E!E58+FC_IND_NMM_E!E58+FC_IND_PPP_E!E58+FC_IND_FBT_E!E58+FC_IND_TE_E!E58+FC_IND_MAC_E!E58+FC_IND_TL_E!E58+FC_IND_WP_E!E58+FC_IND_MQ_E!E58+FC_IND_CON_E!E58+FC_IND_NSP_E!E58</f>
        <v>0.45382631126397249</v>
      </c>
      <c r="F58" s="10">
        <f>FC_IND_IS_E!F58+FC_IND_NFM_E!F58+FC_IND_CPC_E!F58+FC_IND_NMM_E!F58+FC_IND_PPP_E!F58+FC_IND_FBT_E!F58+FC_IND_TE_E!F58+FC_IND_MAC_E!F58+FC_IND_TL_E!F58+FC_IND_WP_E!F58+FC_IND_MQ_E!F58+FC_IND_CON_E!F58+FC_IND_NSP_E!F58</f>
        <v>1.2420464316423043</v>
      </c>
      <c r="G58" s="10">
        <f>FC_IND_IS_E!G58+FC_IND_NFM_E!G58+FC_IND_CPC_E!G58+FC_IND_NMM_E!G58+FC_IND_PPP_E!G58+FC_IND_FBT_E!G58+FC_IND_TE_E!G58+FC_IND_MAC_E!G58+FC_IND_TL_E!G58+FC_IND_WP_E!G58+FC_IND_MQ_E!G58+FC_IND_CON_E!G58+FC_IND_NSP_E!G58</f>
        <v>0.54935511607910581</v>
      </c>
      <c r="H58" s="10">
        <f>FC_IND_IS_E!H58+FC_IND_NFM_E!H58+FC_IND_CPC_E!H58+FC_IND_NMM_E!H58+FC_IND_PPP_E!H58+FC_IND_FBT_E!H58+FC_IND_TE_E!H58+FC_IND_MAC_E!H58+FC_IND_TL_E!H58+FC_IND_WP_E!H58+FC_IND_MQ_E!H58+FC_IND_CON_E!H58+FC_IND_NSP_E!H58</f>
        <v>0.54935511607910581</v>
      </c>
      <c r="I58" s="10">
        <f>FC_IND_IS_E!I58+FC_IND_NFM_E!I58+FC_IND_CPC_E!I58+FC_IND_NMM_E!I58+FC_IND_PPP_E!I58+FC_IND_FBT_E!I58+FC_IND_TE_E!I58+FC_IND_MAC_E!I58+FC_IND_TL_E!I58+FC_IND_WP_E!I58+FC_IND_MQ_E!I58+FC_IND_CON_E!I58+FC_IND_NSP_E!I58</f>
        <v>0.59716251074806537</v>
      </c>
      <c r="J58" s="10">
        <f>FC_IND_IS_E!J58+FC_IND_NFM_E!J58+FC_IND_CPC_E!J58+FC_IND_NMM_E!J58+FC_IND_PPP_E!J58+FC_IND_FBT_E!J58+FC_IND_TE_E!J58+FC_IND_MAC_E!J58+FC_IND_TL_E!J58+FC_IND_WP_E!J58+FC_IND_MQ_E!J58+FC_IND_CON_E!J58+FC_IND_NSP_E!J58</f>
        <v>0.64496990541702504</v>
      </c>
      <c r="K58" s="10">
        <f>FC_IND_IS_E!K58+FC_IND_NFM_E!K58+FC_IND_CPC_E!K58+FC_IND_NMM_E!K58+FC_IND_PPP_E!K58+FC_IND_FBT_E!K58+FC_IND_TE_E!K58+FC_IND_MAC_E!K58+FC_IND_TL_E!K58+FC_IND_WP_E!K58+FC_IND_MQ_E!K58+FC_IND_CON_E!K58+FC_IND_NSP_E!K58</f>
        <v>0.3343938091143594</v>
      </c>
      <c r="L58" s="10">
        <f>FC_IND_IS_E!L58+FC_IND_NFM_E!L58+FC_IND_CPC_E!L58+FC_IND_NMM_E!L58+FC_IND_PPP_E!L58+FC_IND_FBT_E!L58+FC_IND_TE_E!L58+FC_IND_MAC_E!L58+FC_IND_TL_E!L58+FC_IND_WP_E!L58+FC_IND_MQ_E!L58+FC_IND_CON_E!L58+FC_IND_NSP_E!L58</f>
        <v>0.14333619948409279</v>
      </c>
      <c r="M58" s="10">
        <f>FC_IND_IS_E!M58+FC_IND_NFM_E!M58+FC_IND_CPC_E!M58+FC_IND_NMM_E!M58+FC_IND_PPP_E!M58+FC_IND_FBT_E!M58+FC_IND_TE_E!M58+FC_IND_MAC_E!M58+FC_IND_TL_E!M58+FC_IND_WP_E!M58+FC_IND_MQ_E!M58+FC_IND_CON_E!M58+FC_IND_NSP_E!M58</f>
        <v>2.6273430782459153</v>
      </c>
      <c r="N58" s="10">
        <f>FC_IND_IS_E!N58+FC_IND_NFM_E!N58+FC_IND_CPC_E!N58+FC_IND_NMM_E!N58+FC_IND_PPP_E!N58+FC_IND_FBT_E!N58+FC_IND_TE_E!N58+FC_IND_MAC_E!N58+FC_IND_TL_E!N58+FC_IND_WP_E!N58+FC_IND_MQ_E!N58+FC_IND_CON_E!N58+FC_IND_NSP_E!N58</f>
        <v>1.5047291487532242</v>
      </c>
      <c r="O58" s="10">
        <f>FC_IND_IS_E!O58+FC_IND_NFM_E!O58+FC_IND_CPC_E!O58+FC_IND_NMM_E!O58+FC_IND_PPP_E!O58+FC_IND_FBT_E!O58+FC_IND_TE_E!O58+FC_IND_MAC_E!O58+FC_IND_TL_E!O58+FC_IND_WP_E!O58+FC_IND_MQ_E!O58+FC_IND_CON_E!O58+FC_IND_NSP_E!O58</f>
        <v>0.81212381771281161</v>
      </c>
      <c r="P58" s="10">
        <f>FC_IND_IS_E!P58+FC_IND_NFM_E!P58+FC_IND_CPC_E!P58+FC_IND_NMM_E!P58+FC_IND_PPP_E!P58+FC_IND_FBT_E!P58+FC_IND_TE_E!P58+FC_IND_MAC_E!P58+FC_IND_TL_E!P58+FC_IND_WP_E!P58+FC_IND_MQ_E!P58+FC_IND_CON_E!P58+FC_IND_NSP_E!P58</f>
        <v>9.561478933791917E-2</v>
      </c>
      <c r="Q58" s="10">
        <f>FC_IND_IS_E!Q58+FC_IND_NFM_E!Q58+FC_IND_CPC_E!Q58+FC_IND_NMM_E!Q58+FC_IND_PPP_E!Q58+FC_IND_FBT_E!Q58+FC_IND_TE_E!Q58+FC_IND_MAC_E!Q58+FC_IND_TL_E!Q58+FC_IND_WP_E!Q58+FC_IND_MQ_E!Q58+FC_IND_CON_E!Q58+FC_IND_NSP_E!Q58</f>
        <v>7.1711092003439364E-2</v>
      </c>
      <c r="R58" s="10">
        <f>FC_IND_IS_E!R58+FC_IND_NFM_E!R58+FC_IND_CPC_E!R58+FC_IND_NMM_E!R58+FC_IND_PPP_E!R58+FC_IND_FBT_E!R58+FC_IND_TE_E!R58+FC_IND_MAC_E!R58+FC_IND_TL_E!R58+FC_IND_WP_E!R58+FC_IND_MQ_E!R58+FC_IND_CON_E!R58+FC_IND_NSP_E!R58</f>
        <v>7.1711092003439364E-2</v>
      </c>
      <c r="S58" s="10">
        <f>FC_IND_IS_E!S58+FC_IND_NFM_E!S58+FC_IND_CPC_E!S58+FC_IND_NMM_E!S58+FC_IND_PPP_E!S58+FC_IND_FBT_E!S58+FC_IND_TE_E!S58+FC_IND_MAC_E!S58+FC_IND_TL_E!S58+FC_IND_WP_E!S58+FC_IND_MQ_E!S58+FC_IND_CON_E!S58+FC_IND_NSP_E!S58</f>
        <v>3.1527944969905413</v>
      </c>
      <c r="T58" s="10">
        <f>FC_IND_IS_E!T58+FC_IND_NFM_E!T58+FC_IND_CPC_E!T58+FC_IND_NMM_E!T58+FC_IND_PPP_E!T58+FC_IND_FBT_E!T58+FC_IND_TE_E!T58+FC_IND_MAC_E!T58+FC_IND_TL_E!T58+FC_IND_WP_E!T58+FC_IND_MQ_E!T58+FC_IND_CON_E!T58+FC_IND_NSP_E!T58</f>
        <v>0.55141874462596729</v>
      </c>
      <c r="U58" s="10">
        <f>FC_IND_IS_E!U58+FC_IND_NFM_E!U58+FC_IND_CPC_E!U58+FC_IND_NMM_E!U58+FC_IND_PPP_E!U58+FC_IND_FBT_E!U58+FC_IND_TE_E!U58+FC_IND_MAC_E!U58+FC_IND_TL_E!U58+FC_IND_WP_E!U58+FC_IND_MQ_E!U58+FC_IND_CON_E!U58+FC_IND_NSP_E!U58</f>
        <v>0.38916595012897676</v>
      </c>
      <c r="V58" s="10">
        <f>FC_IND_IS_E!V58+FC_IND_NFM_E!V58+FC_IND_CPC_E!V58+FC_IND_NMM_E!V58+FC_IND_PPP_E!V58+FC_IND_FBT_E!V58+FC_IND_TE_E!V58+FC_IND_MAC_E!V58+FC_IND_TL_E!V58+FC_IND_WP_E!V58+FC_IND_MQ_E!V58+FC_IND_CON_E!V58+FC_IND_NSP_E!V58</f>
        <v>5.1762682717110917E-2</v>
      </c>
      <c r="W58" s="10">
        <f>FC_IND_IS_E!W58+FC_IND_NFM_E!W58+FC_IND_CPC_E!W58+FC_IND_NMM_E!W58+FC_IND_PPP_E!W58+FC_IND_FBT_E!W58+FC_IND_TE_E!W58+FC_IND_MAC_E!W58+FC_IND_TL_E!W58+FC_IND_WP_E!W58+FC_IND_MQ_E!W58+FC_IND_CON_E!W58+FC_IND_NSP_E!W58</f>
        <v>1.0920034393809114E-2</v>
      </c>
      <c r="X58" s="10">
        <f>FC_IND_IS_E!X58+FC_IND_NFM_E!X58+FC_IND_CPC_E!X58+FC_IND_NMM_E!X58+FC_IND_PPP_E!X58+FC_IND_FBT_E!X58+FC_IND_TE_E!X58+FC_IND_MAC_E!X58+FC_IND_TL_E!X58+FC_IND_WP_E!X58+FC_IND_MQ_E!X58+FC_IND_CON_E!X58+FC_IND_NSP_E!X58</f>
        <v>0.16311263972484952</v>
      </c>
    </row>
    <row r="59" spans="1:24" ht="11.25" customHeight="1" x14ac:dyDescent="0.2">
      <c r="A59" s="42" t="s">
        <v>105</v>
      </c>
      <c r="B59" s="9" t="s">
        <v>106</v>
      </c>
      <c r="C59" s="10">
        <f>FC_IND_IS_E!C59+FC_IND_NFM_E!C59+FC_IND_CPC_E!C59+FC_IND_NMM_E!C59+FC_IND_PPP_E!C59+FC_IND_FBT_E!C59+FC_IND_TE_E!C59+FC_IND_MAC_E!C59+FC_IND_TL_E!C59+FC_IND_WP_E!C59+FC_IND_MQ_E!C59+FC_IND_CON_E!C59+FC_IND_NSP_E!C59</f>
        <v>261.0347377472055</v>
      </c>
      <c r="D59" s="10">
        <f>FC_IND_IS_E!D59+FC_IND_NFM_E!D59+FC_IND_CPC_E!D59+FC_IND_NMM_E!D59+FC_IND_PPP_E!D59+FC_IND_FBT_E!D59+FC_IND_TE_E!D59+FC_IND_MAC_E!D59+FC_IND_TL_E!D59+FC_IND_WP_E!D59+FC_IND_MQ_E!D59+FC_IND_CON_E!D59+FC_IND_NSP_E!D59</f>
        <v>230.46216680997418</v>
      </c>
      <c r="E59" s="10">
        <f>FC_IND_IS_E!E59+FC_IND_NFM_E!E59+FC_IND_CPC_E!E59+FC_IND_NMM_E!E59+FC_IND_PPP_E!E59+FC_IND_FBT_E!E59+FC_IND_TE_E!E59+FC_IND_MAC_E!E59+FC_IND_TL_E!E59+FC_IND_WP_E!E59+FC_IND_MQ_E!E59+FC_IND_CON_E!E59+FC_IND_NSP_E!E59</f>
        <v>324.40034393809105</v>
      </c>
      <c r="F59" s="10">
        <f>FC_IND_IS_E!F59+FC_IND_NFM_E!F59+FC_IND_CPC_E!F59+FC_IND_NMM_E!F59+FC_IND_PPP_E!F59+FC_IND_FBT_E!F59+FC_IND_TE_E!F59+FC_IND_MAC_E!F59+FC_IND_TL_E!F59+FC_IND_WP_E!F59+FC_IND_MQ_E!F59+FC_IND_CON_E!F59+FC_IND_NSP_E!F59</f>
        <v>475.82871883061046</v>
      </c>
      <c r="G59" s="10">
        <f>FC_IND_IS_E!G59+FC_IND_NFM_E!G59+FC_IND_CPC_E!G59+FC_IND_NMM_E!G59+FC_IND_PPP_E!G59+FC_IND_FBT_E!G59+FC_IND_TE_E!G59+FC_IND_MAC_E!G59+FC_IND_TL_E!G59+FC_IND_WP_E!G59+FC_IND_MQ_E!G59+FC_IND_CON_E!G59+FC_IND_NSP_E!G59</f>
        <v>263.184350816853</v>
      </c>
      <c r="H59" s="10">
        <f>FC_IND_IS_E!H59+FC_IND_NFM_E!H59+FC_IND_CPC_E!H59+FC_IND_NMM_E!H59+FC_IND_PPP_E!H59+FC_IND_FBT_E!H59+FC_IND_TE_E!H59+FC_IND_MAC_E!H59+FC_IND_TL_E!H59+FC_IND_WP_E!H59+FC_IND_MQ_E!H59+FC_IND_CON_E!H59+FC_IND_NSP_E!H59</f>
        <v>245.53361994840924</v>
      </c>
      <c r="I59" s="10">
        <f>FC_IND_IS_E!I59+FC_IND_NFM_E!I59+FC_IND_CPC_E!I59+FC_IND_NMM_E!I59+FC_IND_PPP_E!I59+FC_IND_FBT_E!I59+FC_IND_TE_E!I59+FC_IND_MAC_E!I59+FC_IND_TL_E!I59+FC_IND_WP_E!I59+FC_IND_MQ_E!I59+FC_IND_CON_E!I59+FC_IND_NSP_E!I59</f>
        <v>292.65795356835764</v>
      </c>
      <c r="J59" s="10">
        <f>FC_IND_IS_E!J59+FC_IND_NFM_E!J59+FC_IND_CPC_E!J59+FC_IND_NMM_E!J59+FC_IND_PPP_E!J59+FC_IND_FBT_E!J59+FC_IND_TE_E!J59+FC_IND_MAC_E!J59+FC_IND_TL_E!J59+FC_IND_WP_E!J59+FC_IND_MQ_E!J59+FC_IND_CON_E!J59+FC_IND_NSP_E!J59</f>
        <v>352.75159071367159</v>
      </c>
      <c r="K59" s="10">
        <f>FC_IND_IS_E!K59+FC_IND_NFM_E!K59+FC_IND_CPC_E!K59+FC_IND_NMM_E!K59+FC_IND_PPP_E!K59+FC_IND_FBT_E!K59+FC_IND_TE_E!K59+FC_IND_MAC_E!K59+FC_IND_TL_E!K59+FC_IND_WP_E!K59+FC_IND_MQ_E!K59+FC_IND_CON_E!K59+FC_IND_NSP_E!K59</f>
        <v>208.24969905417021</v>
      </c>
      <c r="L59" s="10">
        <f>FC_IND_IS_E!L59+FC_IND_NFM_E!L59+FC_IND_CPC_E!L59+FC_IND_NMM_E!L59+FC_IND_PPP_E!L59+FC_IND_FBT_E!L59+FC_IND_TE_E!L59+FC_IND_MAC_E!L59+FC_IND_TL_E!L59+FC_IND_WP_E!L59+FC_IND_MQ_E!L59+FC_IND_CON_E!L59+FC_IND_NSP_E!L59</f>
        <v>211.97575236457433</v>
      </c>
      <c r="M59" s="10">
        <f>FC_IND_IS_E!M59+FC_IND_NFM_E!M59+FC_IND_CPC_E!M59+FC_IND_NMM_E!M59+FC_IND_PPP_E!M59+FC_IND_FBT_E!M59+FC_IND_TE_E!M59+FC_IND_MAC_E!M59+FC_IND_TL_E!M59+FC_IND_WP_E!M59+FC_IND_MQ_E!M59+FC_IND_CON_E!M59+FC_IND_NSP_E!M59</f>
        <v>250.00008598452277</v>
      </c>
      <c r="N59" s="10">
        <f>FC_IND_IS_E!N59+FC_IND_NFM_E!N59+FC_IND_CPC_E!N59+FC_IND_NMM_E!N59+FC_IND_PPP_E!N59+FC_IND_FBT_E!N59+FC_IND_TE_E!N59+FC_IND_MAC_E!N59+FC_IND_TL_E!N59+FC_IND_WP_E!N59+FC_IND_MQ_E!N59+FC_IND_CON_E!N59+FC_IND_NSP_E!N59</f>
        <v>207.81986242476353</v>
      </c>
      <c r="O59" s="10">
        <f>FC_IND_IS_E!O59+FC_IND_NFM_E!O59+FC_IND_CPC_E!O59+FC_IND_NMM_E!O59+FC_IND_PPP_E!O59+FC_IND_FBT_E!O59+FC_IND_TE_E!O59+FC_IND_MAC_E!O59+FC_IND_TL_E!O59+FC_IND_WP_E!O59+FC_IND_MQ_E!O59+FC_IND_CON_E!O59+FC_IND_NSP_E!O59</f>
        <v>257.83404987102318</v>
      </c>
      <c r="P59" s="10">
        <f>FC_IND_IS_E!P59+FC_IND_NFM_E!P59+FC_IND_CPC_E!P59+FC_IND_NMM_E!P59+FC_IND_PPP_E!P59+FC_IND_FBT_E!P59+FC_IND_TE_E!P59+FC_IND_MAC_E!P59+FC_IND_TL_E!P59+FC_IND_WP_E!P59+FC_IND_MQ_E!P59+FC_IND_CON_E!P59+FC_IND_NSP_E!P59</f>
        <v>270.51685296646599</v>
      </c>
      <c r="Q59" s="10">
        <f>FC_IND_IS_E!Q59+FC_IND_NFM_E!Q59+FC_IND_CPC_E!Q59+FC_IND_NMM_E!Q59+FC_IND_PPP_E!Q59+FC_IND_FBT_E!Q59+FC_IND_TE_E!Q59+FC_IND_MAC_E!Q59+FC_IND_TL_E!Q59+FC_IND_WP_E!Q59+FC_IND_MQ_E!Q59+FC_IND_CON_E!Q59+FC_IND_NSP_E!Q59</f>
        <v>257.73860705073076</v>
      </c>
      <c r="R59" s="10">
        <f>FC_IND_IS_E!R59+FC_IND_NFM_E!R59+FC_IND_CPC_E!R59+FC_IND_NMM_E!R59+FC_IND_PPP_E!R59+FC_IND_FBT_E!R59+FC_IND_TE_E!R59+FC_IND_MAC_E!R59+FC_IND_TL_E!R59+FC_IND_WP_E!R59+FC_IND_MQ_E!R59+FC_IND_CON_E!R59+FC_IND_NSP_E!R59</f>
        <v>242.95417024935512</v>
      </c>
      <c r="S59" s="10">
        <f>FC_IND_IS_E!S59+FC_IND_NFM_E!S59+FC_IND_CPC_E!S59+FC_IND_NMM_E!S59+FC_IND_PPP_E!S59+FC_IND_FBT_E!S59+FC_IND_TE_E!S59+FC_IND_MAC_E!S59+FC_IND_TL_E!S59+FC_IND_WP_E!S59+FC_IND_MQ_E!S59+FC_IND_CON_E!S59+FC_IND_NSP_E!S59</f>
        <v>290.29337919174554</v>
      </c>
      <c r="T59" s="10">
        <f>FC_IND_IS_E!T59+FC_IND_NFM_E!T59+FC_IND_CPC_E!T59+FC_IND_NMM_E!T59+FC_IND_PPP_E!T59+FC_IND_FBT_E!T59+FC_IND_TE_E!T59+FC_IND_MAC_E!T59+FC_IND_TL_E!T59+FC_IND_WP_E!T59+FC_IND_MQ_E!T59+FC_IND_CON_E!T59+FC_IND_NSP_E!T59</f>
        <v>286.50025795356834</v>
      </c>
      <c r="U59" s="10">
        <f>FC_IND_IS_E!U59+FC_IND_NFM_E!U59+FC_IND_CPC_E!U59+FC_IND_NMM_E!U59+FC_IND_PPP_E!U59+FC_IND_FBT_E!U59+FC_IND_TE_E!U59+FC_IND_MAC_E!U59+FC_IND_TL_E!U59+FC_IND_WP_E!U59+FC_IND_MQ_E!U59+FC_IND_CON_E!U59+FC_IND_NSP_E!U59</f>
        <v>238.68306104901117</v>
      </c>
      <c r="V59" s="10">
        <f>FC_IND_IS_E!V59+FC_IND_NFM_E!V59+FC_IND_CPC_E!V59+FC_IND_NMM_E!V59+FC_IND_PPP_E!V59+FC_IND_FBT_E!V59+FC_IND_TE_E!V59+FC_IND_MAC_E!V59+FC_IND_TL_E!V59+FC_IND_WP_E!V59+FC_IND_MQ_E!V59+FC_IND_CON_E!V59+FC_IND_NSP_E!V59</f>
        <v>233.69458297506446</v>
      </c>
      <c r="W59" s="10">
        <f>FC_IND_IS_E!W59+FC_IND_NFM_E!W59+FC_IND_CPC_E!W59+FC_IND_NMM_E!W59+FC_IND_PPP_E!W59+FC_IND_FBT_E!W59+FC_IND_TE_E!W59+FC_IND_MAC_E!W59+FC_IND_TL_E!W59+FC_IND_WP_E!W59+FC_IND_MQ_E!W59+FC_IND_CON_E!W59+FC_IND_NSP_E!W59</f>
        <v>196.9101461736887</v>
      </c>
      <c r="X59" s="10">
        <f>FC_IND_IS_E!X59+FC_IND_NFM_E!X59+FC_IND_CPC_E!X59+FC_IND_NMM_E!X59+FC_IND_PPP_E!X59+FC_IND_FBT_E!X59+FC_IND_TE_E!X59+FC_IND_MAC_E!X59+FC_IND_TL_E!X59+FC_IND_WP_E!X59+FC_IND_MQ_E!X59+FC_IND_CON_E!X59+FC_IND_NSP_E!X59</f>
        <v>199.09140154772143</v>
      </c>
    </row>
    <row r="60" spans="1:24" ht="11.25" customHeight="1" x14ac:dyDescent="0.2">
      <c r="A60" s="42" t="s">
        <v>107</v>
      </c>
      <c r="B60" s="9" t="s">
        <v>108</v>
      </c>
      <c r="C60" s="10">
        <f>FC_IND_IS_E!C60+FC_IND_NFM_E!C60+FC_IND_CPC_E!C60+FC_IND_NMM_E!C60+FC_IND_PPP_E!C60+FC_IND_FBT_E!C60+FC_IND_TE_E!C60+FC_IND_MAC_E!C60+FC_IND_TL_E!C60+FC_IND_WP_E!C60+FC_IND_MQ_E!C60+FC_IND_CON_E!C60+FC_IND_NSP_E!C60</f>
        <v>0</v>
      </c>
      <c r="D60" s="10">
        <f>FC_IND_IS_E!D60+FC_IND_NFM_E!D60+FC_IND_CPC_E!D60+FC_IND_NMM_E!D60+FC_IND_PPP_E!D60+FC_IND_FBT_E!D60+FC_IND_TE_E!D60+FC_IND_MAC_E!D60+FC_IND_TL_E!D60+FC_IND_WP_E!D60+FC_IND_MQ_E!D60+FC_IND_CON_E!D60+FC_IND_NSP_E!D60</f>
        <v>0</v>
      </c>
      <c r="E60" s="10">
        <f>FC_IND_IS_E!E60+FC_IND_NFM_E!E60+FC_IND_CPC_E!E60+FC_IND_NMM_E!E60+FC_IND_PPP_E!E60+FC_IND_FBT_E!E60+FC_IND_TE_E!E60+FC_IND_MAC_E!E60+FC_IND_TL_E!E60+FC_IND_WP_E!E60+FC_IND_MQ_E!E60+FC_IND_CON_E!E60+FC_IND_NSP_E!E60</f>
        <v>0</v>
      </c>
      <c r="F60" s="10">
        <f>FC_IND_IS_E!F60+FC_IND_NFM_E!F60+FC_IND_CPC_E!F60+FC_IND_NMM_E!F60+FC_IND_PPP_E!F60+FC_IND_FBT_E!F60+FC_IND_TE_E!F60+FC_IND_MAC_E!F60+FC_IND_TL_E!F60+FC_IND_WP_E!F60+FC_IND_MQ_E!F60+FC_IND_CON_E!F60+FC_IND_NSP_E!F60</f>
        <v>0</v>
      </c>
      <c r="G60" s="10">
        <f>FC_IND_IS_E!G60+FC_IND_NFM_E!G60+FC_IND_CPC_E!G60+FC_IND_NMM_E!G60+FC_IND_PPP_E!G60+FC_IND_FBT_E!G60+FC_IND_TE_E!G60+FC_IND_MAC_E!G60+FC_IND_TL_E!G60+FC_IND_WP_E!G60+FC_IND_MQ_E!G60+FC_IND_CON_E!G60+FC_IND_NSP_E!G60</f>
        <v>0</v>
      </c>
      <c r="H60" s="10">
        <f>FC_IND_IS_E!H60+FC_IND_NFM_E!H60+FC_IND_CPC_E!H60+FC_IND_NMM_E!H60+FC_IND_PPP_E!H60+FC_IND_FBT_E!H60+FC_IND_TE_E!H60+FC_IND_MAC_E!H60+FC_IND_TL_E!H60+FC_IND_WP_E!H60+FC_IND_MQ_E!H60+FC_IND_CON_E!H60+FC_IND_NSP_E!H60</f>
        <v>0</v>
      </c>
      <c r="I60" s="10">
        <f>FC_IND_IS_E!I60+FC_IND_NFM_E!I60+FC_IND_CPC_E!I60+FC_IND_NMM_E!I60+FC_IND_PPP_E!I60+FC_IND_FBT_E!I60+FC_IND_TE_E!I60+FC_IND_MAC_E!I60+FC_IND_TL_E!I60+FC_IND_WP_E!I60+FC_IND_MQ_E!I60+FC_IND_CON_E!I60+FC_IND_NSP_E!I60</f>
        <v>0</v>
      </c>
      <c r="J60" s="10">
        <f>FC_IND_IS_E!J60+FC_IND_NFM_E!J60+FC_IND_CPC_E!J60+FC_IND_NMM_E!J60+FC_IND_PPP_E!J60+FC_IND_FBT_E!J60+FC_IND_TE_E!J60+FC_IND_MAC_E!J60+FC_IND_TL_E!J60+FC_IND_WP_E!J60+FC_IND_MQ_E!J60+FC_IND_CON_E!J60+FC_IND_NSP_E!J60</f>
        <v>0</v>
      </c>
      <c r="K60" s="10">
        <f>FC_IND_IS_E!K60+FC_IND_NFM_E!K60+FC_IND_CPC_E!K60+FC_IND_NMM_E!K60+FC_IND_PPP_E!K60+FC_IND_FBT_E!K60+FC_IND_TE_E!K60+FC_IND_MAC_E!K60+FC_IND_TL_E!K60+FC_IND_WP_E!K60+FC_IND_MQ_E!K60+FC_IND_CON_E!K60+FC_IND_NSP_E!K60</f>
        <v>0</v>
      </c>
      <c r="L60" s="10">
        <f>FC_IND_IS_E!L60+FC_IND_NFM_E!L60+FC_IND_CPC_E!L60+FC_IND_NMM_E!L60+FC_IND_PPP_E!L60+FC_IND_FBT_E!L60+FC_IND_TE_E!L60+FC_IND_MAC_E!L60+FC_IND_TL_E!L60+FC_IND_WP_E!L60+FC_IND_MQ_E!L60+FC_IND_CON_E!L60+FC_IND_NSP_E!L60</f>
        <v>0</v>
      </c>
      <c r="M60" s="10">
        <f>FC_IND_IS_E!M60+FC_IND_NFM_E!M60+FC_IND_CPC_E!M60+FC_IND_NMM_E!M60+FC_IND_PPP_E!M60+FC_IND_FBT_E!M60+FC_IND_TE_E!M60+FC_IND_MAC_E!M60+FC_IND_TL_E!M60+FC_IND_WP_E!M60+FC_IND_MQ_E!M60+FC_IND_CON_E!M60+FC_IND_NSP_E!M60</f>
        <v>0</v>
      </c>
      <c r="N60" s="10">
        <f>FC_IND_IS_E!N60+FC_IND_NFM_E!N60+FC_IND_CPC_E!N60+FC_IND_NMM_E!N60+FC_IND_PPP_E!N60+FC_IND_FBT_E!N60+FC_IND_TE_E!N60+FC_IND_MAC_E!N60+FC_IND_TL_E!N60+FC_IND_WP_E!N60+FC_IND_MQ_E!N60+FC_IND_CON_E!N60+FC_IND_NSP_E!N60</f>
        <v>0</v>
      </c>
      <c r="O60" s="10">
        <f>FC_IND_IS_E!O60+FC_IND_NFM_E!O60+FC_IND_CPC_E!O60+FC_IND_NMM_E!O60+FC_IND_PPP_E!O60+FC_IND_FBT_E!O60+FC_IND_TE_E!O60+FC_IND_MAC_E!O60+FC_IND_TL_E!O60+FC_IND_WP_E!O60+FC_IND_MQ_E!O60+FC_IND_CON_E!O60+FC_IND_NSP_E!O60</f>
        <v>0</v>
      </c>
      <c r="P60" s="10">
        <f>FC_IND_IS_E!P60+FC_IND_NFM_E!P60+FC_IND_CPC_E!P60+FC_IND_NMM_E!P60+FC_IND_PPP_E!P60+FC_IND_FBT_E!P60+FC_IND_TE_E!P60+FC_IND_MAC_E!P60+FC_IND_TL_E!P60+FC_IND_WP_E!P60+FC_IND_MQ_E!P60+FC_IND_CON_E!P60+FC_IND_NSP_E!P60</f>
        <v>0</v>
      </c>
      <c r="Q60" s="10">
        <f>FC_IND_IS_E!Q60+FC_IND_NFM_E!Q60+FC_IND_CPC_E!Q60+FC_IND_NMM_E!Q60+FC_IND_PPP_E!Q60+FC_IND_FBT_E!Q60+FC_IND_TE_E!Q60+FC_IND_MAC_E!Q60+FC_IND_TL_E!Q60+FC_IND_WP_E!Q60+FC_IND_MQ_E!Q60+FC_IND_CON_E!Q60+FC_IND_NSP_E!Q60</f>
        <v>0</v>
      </c>
      <c r="R60" s="10">
        <f>FC_IND_IS_E!R60+FC_IND_NFM_E!R60+FC_IND_CPC_E!R60+FC_IND_NMM_E!R60+FC_IND_PPP_E!R60+FC_IND_FBT_E!R60+FC_IND_TE_E!R60+FC_IND_MAC_E!R60+FC_IND_TL_E!R60+FC_IND_WP_E!R60+FC_IND_MQ_E!R60+FC_IND_CON_E!R60+FC_IND_NSP_E!R60</f>
        <v>0</v>
      </c>
      <c r="S60" s="10">
        <f>FC_IND_IS_E!S60+FC_IND_NFM_E!S60+FC_IND_CPC_E!S60+FC_IND_NMM_E!S60+FC_IND_PPP_E!S60+FC_IND_FBT_E!S60+FC_IND_TE_E!S60+FC_IND_MAC_E!S60+FC_IND_TL_E!S60+FC_IND_WP_E!S60+FC_IND_MQ_E!S60+FC_IND_CON_E!S60+FC_IND_NSP_E!S60</f>
        <v>0</v>
      </c>
      <c r="T60" s="10">
        <f>FC_IND_IS_E!T60+FC_IND_NFM_E!T60+FC_IND_CPC_E!T60+FC_IND_NMM_E!T60+FC_IND_PPP_E!T60+FC_IND_FBT_E!T60+FC_IND_TE_E!T60+FC_IND_MAC_E!T60+FC_IND_TL_E!T60+FC_IND_WP_E!T60+FC_IND_MQ_E!T60+FC_IND_CON_E!T60+FC_IND_NSP_E!T60</f>
        <v>0</v>
      </c>
      <c r="U60" s="10">
        <f>FC_IND_IS_E!U60+FC_IND_NFM_E!U60+FC_IND_CPC_E!U60+FC_IND_NMM_E!U60+FC_IND_PPP_E!U60+FC_IND_FBT_E!U60+FC_IND_TE_E!U60+FC_IND_MAC_E!U60+FC_IND_TL_E!U60+FC_IND_WP_E!U60+FC_IND_MQ_E!U60+FC_IND_CON_E!U60+FC_IND_NSP_E!U60</f>
        <v>0</v>
      </c>
      <c r="V60" s="10">
        <f>FC_IND_IS_E!V60+FC_IND_NFM_E!V60+FC_IND_CPC_E!V60+FC_IND_NMM_E!V60+FC_IND_PPP_E!V60+FC_IND_FBT_E!V60+FC_IND_TE_E!V60+FC_IND_MAC_E!V60+FC_IND_TL_E!V60+FC_IND_WP_E!V60+FC_IND_MQ_E!V60+FC_IND_CON_E!V60+FC_IND_NSP_E!V60</f>
        <v>0</v>
      </c>
      <c r="W60" s="10">
        <f>FC_IND_IS_E!W60+FC_IND_NFM_E!W60+FC_IND_CPC_E!W60+FC_IND_NMM_E!W60+FC_IND_PPP_E!W60+FC_IND_FBT_E!W60+FC_IND_TE_E!W60+FC_IND_MAC_E!W60+FC_IND_TL_E!W60+FC_IND_WP_E!W60+FC_IND_MQ_E!W60+FC_IND_CON_E!W60+FC_IND_NSP_E!W60</f>
        <v>0</v>
      </c>
      <c r="X60" s="10">
        <f>FC_IND_IS_E!X60+FC_IND_NFM_E!X60+FC_IND_CPC_E!X60+FC_IND_NMM_E!X60+FC_IND_PPP_E!X60+FC_IND_FBT_E!X60+FC_IND_TE_E!X60+FC_IND_MAC_E!X60+FC_IND_TL_E!X60+FC_IND_WP_E!X60+FC_IND_MQ_E!X60+FC_IND_CON_E!X60+FC_IND_NSP_E!X60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FC_IND_IS_E!C61+FC_IND_NFM_E!C61+FC_IND_CPC_E!C61+FC_IND_NMM_E!C61+FC_IND_PPP_E!C61+FC_IND_FBT_E!C61+FC_IND_TE_E!C61+FC_IND_MAC_E!C61+FC_IND_TL_E!C61+FC_IND_WP_E!C61+FC_IND_MQ_E!C61+FC_IND_CON_E!C61+FC_IND_NSP_E!C61</f>
        <v>0</v>
      </c>
      <c r="D61" s="10">
        <f>FC_IND_IS_E!D61+FC_IND_NFM_E!D61+FC_IND_CPC_E!D61+FC_IND_NMM_E!D61+FC_IND_PPP_E!D61+FC_IND_FBT_E!D61+FC_IND_TE_E!D61+FC_IND_MAC_E!D61+FC_IND_TL_E!D61+FC_IND_WP_E!D61+FC_IND_MQ_E!D61+FC_IND_CON_E!D61+FC_IND_NSP_E!D61</f>
        <v>0</v>
      </c>
      <c r="E61" s="10">
        <f>FC_IND_IS_E!E61+FC_IND_NFM_E!E61+FC_IND_CPC_E!E61+FC_IND_NMM_E!E61+FC_IND_PPP_E!E61+FC_IND_FBT_E!E61+FC_IND_TE_E!E61+FC_IND_MAC_E!E61+FC_IND_TL_E!E61+FC_IND_WP_E!E61+FC_IND_MQ_E!E61+FC_IND_CON_E!E61+FC_IND_NSP_E!E61</f>
        <v>0</v>
      </c>
      <c r="F61" s="10">
        <f>FC_IND_IS_E!F61+FC_IND_NFM_E!F61+FC_IND_CPC_E!F61+FC_IND_NMM_E!F61+FC_IND_PPP_E!F61+FC_IND_FBT_E!F61+FC_IND_TE_E!F61+FC_IND_MAC_E!F61+FC_IND_TL_E!F61+FC_IND_WP_E!F61+FC_IND_MQ_E!F61+FC_IND_CON_E!F61+FC_IND_NSP_E!F61</f>
        <v>0</v>
      </c>
      <c r="G61" s="10">
        <f>FC_IND_IS_E!G61+FC_IND_NFM_E!G61+FC_IND_CPC_E!G61+FC_IND_NMM_E!G61+FC_IND_PPP_E!G61+FC_IND_FBT_E!G61+FC_IND_TE_E!G61+FC_IND_MAC_E!G61+FC_IND_TL_E!G61+FC_IND_WP_E!G61+FC_IND_MQ_E!G61+FC_IND_CON_E!G61+FC_IND_NSP_E!G61</f>
        <v>0</v>
      </c>
      <c r="H61" s="10">
        <f>FC_IND_IS_E!H61+FC_IND_NFM_E!H61+FC_IND_CPC_E!H61+FC_IND_NMM_E!H61+FC_IND_PPP_E!H61+FC_IND_FBT_E!H61+FC_IND_TE_E!H61+FC_IND_MAC_E!H61+FC_IND_TL_E!H61+FC_IND_WP_E!H61+FC_IND_MQ_E!H61+FC_IND_CON_E!H61+FC_IND_NSP_E!H61</f>
        <v>0</v>
      </c>
      <c r="I61" s="10">
        <f>FC_IND_IS_E!I61+FC_IND_NFM_E!I61+FC_IND_CPC_E!I61+FC_IND_NMM_E!I61+FC_IND_PPP_E!I61+FC_IND_FBT_E!I61+FC_IND_TE_E!I61+FC_IND_MAC_E!I61+FC_IND_TL_E!I61+FC_IND_WP_E!I61+FC_IND_MQ_E!I61+FC_IND_CON_E!I61+FC_IND_NSP_E!I61</f>
        <v>0</v>
      </c>
      <c r="J61" s="10">
        <f>FC_IND_IS_E!J61+FC_IND_NFM_E!J61+FC_IND_CPC_E!J61+FC_IND_NMM_E!J61+FC_IND_PPP_E!J61+FC_IND_FBT_E!J61+FC_IND_TE_E!J61+FC_IND_MAC_E!J61+FC_IND_TL_E!J61+FC_IND_WP_E!J61+FC_IND_MQ_E!J61+FC_IND_CON_E!J61+FC_IND_NSP_E!J61</f>
        <v>0.31049011177987962</v>
      </c>
      <c r="K61" s="10">
        <f>FC_IND_IS_E!K61+FC_IND_NFM_E!K61+FC_IND_CPC_E!K61+FC_IND_NMM_E!K61+FC_IND_PPP_E!K61+FC_IND_FBT_E!K61+FC_IND_TE_E!K61+FC_IND_MAC_E!K61+FC_IND_TL_E!K61+FC_IND_WP_E!K61+FC_IND_MQ_E!K61+FC_IND_CON_E!K61+FC_IND_NSP_E!K61</f>
        <v>0</v>
      </c>
      <c r="L61" s="10">
        <f>FC_IND_IS_E!L61+FC_IND_NFM_E!L61+FC_IND_CPC_E!L61+FC_IND_NMM_E!L61+FC_IND_PPP_E!L61+FC_IND_FBT_E!L61+FC_IND_TE_E!L61+FC_IND_MAC_E!L61+FC_IND_TL_E!L61+FC_IND_WP_E!L61+FC_IND_MQ_E!L61+FC_IND_CON_E!L61+FC_IND_NSP_E!L61</f>
        <v>4.7807394668959592E-2</v>
      </c>
      <c r="M61" s="10">
        <f>FC_IND_IS_E!M61+FC_IND_NFM_E!M61+FC_IND_CPC_E!M61+FC_IND_NMM_E!M61+FC_IND_PPP_E!M61+FC_IND_FBT_E!M61+FC_IND_TE_E!M61+FC_IND_MAC_E!M61+FC_IND_TL_E!M61+FC_IND_WP_E!M61+FC_IND_MQ_E!M61+FC_IND_CON_E!M61+FC_IND_NSP_E!M61</f>
        <v>2.0063628546861563</v>
      </c>
      <c r="N61" s="10">
        <f>FC_IND_IS_E!N61+FC_IND_NFM_E!N61+FC_IND_CPC_E!N61+FC_IND_NMM_E!N61+FC_IND_PPP_E!N61+FC_IND_FBT_E!N61+FC_IND_TE_E!N61+FC_IND_MAC_E!N61+FC_IND_TL_E!N61+FC_IND_WP_E!N61+FC_IND_MQ_E!N61+FC_IND_CON_E!N61+FC_IND_NSP_E!N61</f>
        <v>2.9139294926913153</v>
      </c>
      <c r="O61" s="10">
        <f>FC_IND_IS_E!O61+FC_IND_NFM_E!O61+FC_IND_CPC_E!O61+FC_IND_NMM_E!O61+FC_IND_PPP_E!O61+FC_IND_FBT_E!O61+FC_IND_TE_E!O61+FC_IND_MAC_E!O61+FC_IND_TL_E!O61+FC_IND_WP_E!O61+FC_IND_MQ_E!O61+FC_IND_CON_E!O61+FC_IND_NSP_E!O61</f>
        <v>4.1320722269991403</v>
      </c>
      <c r="P61" s="10">
        <f>FC_IND_IS_E!P61+FC_IND_NFM_E!P61+FC_IND_CPC_E!P61+FC_IND_NMM_E!P61+FC_IND_PPP_E!P61+FC_IND_FBT_E!P61+FC_IND_TE_E!P61+FC_IND_MAC_E!P61+FC_IND_TL_E!P61+FC_IND_WP_E!P61+FC_IND_MQ_E!P61+FC_IND_CON_E!P61+FC_IND_NSP_E!P61</f>
        <v>4.49036973344798</v>
      </c>
      <c r="Q61" s="10">
        <f>FC_IND_IS_E!Q61+FC_IND_NFM_E!Q61+FC_IND_CPC_E!Q61+FC_IND_NMM_E!Q61+FC_IND_PPP_E!Q61+FC_IND_FBT_E!Q61+FC_IND_TE_E!Q61+FC_IND_MAC_E!Q61+FC_IND_TL_E!Q61+FC_IND_WP_E!Q61+FC_IND_MQ_E!Q61+FC_IND_CON_E!Q61+FC_IND_NSP_E!Q61</f>
        <v>4.7052450558899386</v>
      </c>
      <c r="R61" s="10">
        <f>FC_IND_IS_E!R61+FC_IND_NFM_E!R61+FC_IND_CPC_E!R61+FC_IND_NMM_E!R61+FC_IND_PPP_E!R61+FC_IND_FBT_E!R61+FC_IND_TE_E!R61+FC_IND_MAC_E!R61+FC_IND_TL_E!R61+FC_IND_WP_E!R61+FC_IND_MQ_E!R61+FC_IND_CON_E!R61+FC_IND_NSP_E!R61</f>
        <v>2.4840068787618224</v>
      </c>
      <c r="S61" s="10">
        <f>FC_IND_IS_E!S61+FC_IND_NFM_E!S61+FC_IND_CPC_E!S61+FC_IND_NMM_E!S61+FC_IND_PPP_E!S61+FC_IND_FBT_E!S61+FC_IND_TE_E!S61+FC_IND_MAC_E!S61+FC_IND_TL_E!S61+FC_IND_WP_E!S61+FC_IND_MQ_E!S61+FC_IND_CON_E!S61+FC_IND_NSP_E!S61</f>
        <v>3.6782459157351672</v>
      </c>
      <c r="T61" s="10">
        <f>FC_IND_IS_E!T61+FC_IND_NFM_E!T61+FC_IND_CPC_E!T61+FC_IND_NMM_E!T61+FC_IND_PPP_E!T61+FC_IND_FBT_E!T61+FC_IND_TE_E!T61+FC_IND_MAC_E!T61+FC_IND_TL_E!T61+FC_IND_WP_E!T61+FC_IND_MQ_E!T61+FC_IND_CON_E!T61+FC_IND_NSP_E!T61</f>
        <v>3.3766981943250212</v>
      </c>
      <c r="U61" s="10">
        <f>FC_IND_IS_E!U61+FC_IND_NFM_E!U61+FC_IND_CPC_E!U61+FC_IND_NMM_E!U61+FC_IND_PPP_E!U61+FC_IND_FBT_E!U61+FC_IND_TE_E!U61+FC_IND_MAC_E!U61+FC_IND_TL_E!U61+FC_IND_WP_E!U61+FC_IND_MQ_E!U61+FC_IND_CON_E!U61+FC_IND_NSP_E!U61</f>
        <v>2.9462596732588127</v>
      </c>
      <c r="V61" s="10">
        <f>FC_IND_IS_E!V61+FC_IND_NFM_E!V61+FC_IND_CPC_E!V61+FC_IND_NMM_E!V61+FC_IND_PPP_E!V61+FC_IND_FBT_E!V61+FC_IND_TE_E!V61+FC_IND_MAC_E!V61+FC_IND_TL_E!V61+FC_IND_WP_E!V61+FC_IND_MQ_E!V61+FC_IND_CON_E!V61+FC_IND_NSP_E!V61</f>
        <v>3.1645743766122099</v>
      </c>
      <c r="W61" s="10">
        <f>FC_IND_IS_E!W61+FC_IND_NFM_E!W61+FC_IND_CPC_E!W61+FC_IND_NMM_E!W61+FC_IND_PPP_E!W61+FC_IND_FBT_E!W61+FC_IND_TE_E!W61+FC_IND_MAC_E!W61+FC_IND_TL_E!W61+FC_IND_WP_E!W61+FC_IND_MQ_E!W61+FC_IND_CON_E!W61+FC_IND_NSP_E!W61</f>
        <v>2.6944110060189166</v>
      </c>
      <c r="X61" s="10">
        <f>FC_IND_IS_E!X61+FC_IND_NFM_E!X61+FC_IND_CPC_E!X61+FC_IND_NMM_E!X61+FC_IND_PPP_E!X61+FC_IND_FBT_E!X61+FC_IND_TE_E!X61+FC_IND_MAC_E!X61+FC_IND_TL_E!X61+FC_IND_WP_E!X61+FC_IND_MQ_E!X61+FC_IND_CON_E!X61+FC_IND_NSP_E!X61</f>
        <v>1.6348237317282888</v>
      </c>
    </row>
    <row r="62" spans="1:24" ht="11.25" customHeight="1" x14ac:dyDescent="0.2">
      <c r="A62" s="42" t="s">
        <v>111</v>
      </c>
      <c r="B62" s="9" t="s">
        <v>112</v>
      </c>
      <c r="C62" s="10">
        <f>FC_IND_IS_E!C62+FC_IND_NFM_E!C62+FC_IND_CPC_E!C62+FC_IND_NMM_E!C62+FC_IND_PPP_E!C62+FC_IND_FBT_E!C62+FC_IND_TE_E!C62+FC_IND_MAC_E!C62+FC_IND_TL_E!C62+FC_IND_WP_E!C62+FC_IND_MQ_E!C62+FC_IND_CON_E!C62+FC_IND_NSP_E!C62</f>
        <v>0</v>
      </c>
      <c r="D62" s="10">
        <f>FC_IND_IS_E!D62+FC_IND_NFM_E!D62+FC_IND_CPC_E!D62+FC_IND_NMM_E!D62+FC_IND_PPP_E!D62+FC_IND_FBT_E!D62+FC_IND_TE_E!D62+FC_IND_MAC_E!D62+FC_IND_TL_E!D62+FC_IND_WP_E!D62+FC_IND_MQ_E!D62+FC_IND_CON_E!D62+FC_IND_NSP_E!D62</f>
        <v>0</v>
      </c>
      <c r="E62" s="10">
        <f>FC_IND_IS_E!E62+FC_IND_NFM_E!E62+FC_IND_CPC_E!E62+FC_IND_NMM_E!E62+FC_IND_PPP_E!E62+FC_IND_FBT_E!E62+FC_IND_TE_E!E62+FC_IND_MAC_E!E62+FC_IND_TL_E!E62+FC_IND_WP_E!E62+FC_IND_MQ_E!E62+FC_IND_CON_E!E62+FC_IND_NSP_E!E62</f>
        <v>0</v>
      </c>
      <c r="F62" s="10">
        <f>FC_IND_IS_E!F62+FC_IND_NFM_E!F62+FC_IND_CPC_E!F62+FC_IND_NMM_E!F62+FC_IND_PPP_E!F62+FC_IND_FBT_E!F62+FC_IND_TE_E!F62+FC_IND_MAC_E!F62+FC_IND_TL_E!F62+FC_IND_WP_E!F62+FC_IND_MQ_E!F62+FC_IND_CON_E!F62+FC_IND_NSP_E!F62</f>
        <v>0</v>
      </c>
      <c r="G62" s="10">
        <f>FC_IND_IS_E!G62+FC_IND_NFM_E!G62+FC_IND_CPC_E!G62+FC_IND_NMM_E!G62+FC_IND_PPP_E!G62+FC_IND_FBT_E!G62+FC_IND_TE_E!G62+FC_IND_MAC_E!G62+FC_IND_TL_E!G62+FC_IND_WP_E!G62+FC_IND_MQ_E!G62+FC_IND_CON_E!G62+FC_IND_NSP_E!G62</f>
        <v>0</v>
      </c>
      <c r="H62" s="10">
        <f>FC_IND_IS_E!H62+FC_IND_NFM_E!H62+FC_IND_CPC_E!H62+FC_IND_NMM_E!H62+FC_IND_PPP_E!H62+FC_IND_FBT_E!H62+FC_IND_TE_E!H62+FC_IND_MAC_E!H62+FC_IND_TL_E!H62+FC_IND_WP_E!H62+FC_IND_MQ_E!H62+FC_IND_CON_E!H62+FC_IND_NSP_E!H62</f>
        <v>0</v>
      </c>
      <c r="I62" s="10">
        <f>FC_IND_IS_E!I62+FC_IND_NFM_E!I62+FC_IND_CPC_E!I62+FC_IND_NMM_E!I62+FC_IND_PPP_E!I62+FC_IND_FBT_E!I62+FC_IND_TE_E!I62+FC_IND_MAC_E!I62+FC_IND_TL_E!I62+FC_IND_WP_E!I62+FC_IND_MQ_E!I62+FC_IND_CON_E!I62+FC_IND_NSP_E!I62</f>
        <v>0</v>
      </c>
      <c r="J62" s="10">
        <f>FC_IND_IS_E!J62+FC_IND_NFM_E!J62+FC_IND_CPC_E!J62+FC_IND_NMM_E!J62+FC_IND_PPP_E!J62+FC_IND_FBT_E!J62+FC_IND_TE_E!J62+FC_IND_MAC_E!J62+FC_IND_TL_E!J62+FC_IND_WP_E!J62+FC_IND_MQ_E!J62+FC_IND_CON_E!J62+FC_IND_NSP_E!J62</f>
        <v>0</v>
      </c>
      <c r="K62" s="10">
        <f>FC_IND_IS_E!K62+FC_IND_NFM_E!K62+FC_IND_CPC_E!K62+FC_IND_NMM_E!K62+FC_IND_PPP_E!K62+FC_IND_FBT_E!K62+FC_IND_TE_E!K62+FC_IND_MAC_E!K62+FC_IND_TL_E!K62+FC_IND_WP_E!K62+FC_IND_MQ_E!K62+FC_IND_CON_E!K62+FC_IND_NSP_E!K62</f>
        <v>0</v>
      </c>
      <c r="L62" s="10">
        <f>FC_IND_IS_E!L62+FC_IND_NFM_E!L62+FC_IND_CPC_E!L62+FC_IND_NMM_E!L62+FC_IND_PPP_E!L62+FC_IND_FBT_E!L62+FC_IND_TE_E!L62+FC_IND_MAC_E!L62+FC_IND_TL_E!L62+FC_IND_WP_E!L62+FC_IND_MQ_E!L62+FC_IND_CON_E!L62+FC_IND_NSP_E!L62</f>
        <v>0</v>
      </c>
      <c r="M62" s="10">
        <f>FC_IND_IS_E!M62+FC_IND_NFM_E!M62+FC_IND_CPC_E!M62+FC_IND_NMM_E!M62+FC_IND_PPP_E!M62+FC_IND_FBT_E!M62+FC_IND_TE_E!M62+FC_IND_MAC_E!M62+FC_IND_TL_E!M62+FC_IND_WP_E!M62+FC_IND_MQ_E!M62+FC_IND_CON_E!M62+FC_IND_NSP_E!M62</f>
        <v>0</v>
      </c>
      <c r="N62" s="10">
        <f>FC_IND_IS_E!N62+FC_IND_NFM_E!N62+FC_IND_CPC_E!N62+FC_IND_NMM_E!N62+FC_IND_PPP_E!N62+FC_IND_FBT_E!N62+FC_IND_TE_E!N62+FC_IND_MAC_E!N62+FC_IND_TL_E!N62+FC_IND_WP_E!N62+FC_IND_MQ_E!N62+FC_IND_CON_E!N62+FC_IND_NSP_E!N62</f>
        <v>0</v>
      </c>
      <c r="O62" s="10">
        <f>FC_IND_IS_E!O62+FC_IND_NFM_E!O62+FC_IND_CPC_E!O62+FC_IND_NMM_E!O62+FC_IND_PPP_E!O62+FC_IND_FBT_E!O62+FC_IND_TE_E!O62+FC_IND_MAC_E!O62+FC_IND_TL_E!O62+FC_IND_WP_E!O62+FC_IND_MQ_E!O62+FC_IND_CON_E!O62+FC_IND_NSP_E!O62</f>
        <v>0</v>
      </c>
      <c r="P62" s="10">
        <f>FC_IND_IS_E!P62+FC_IND_NFM_E!P62+FC_IND_CPC_E!P62+FC_IND_NMM_E!P62+FC_IND_PPP_E!P62+FC_IND_FBT_E!P62+FC_IND_TE_E!P62+FC_IND_MAC_E!P62+FC_IND_TL_E!P62+FC_IND_WP_E!P62+FC_IND_MQ_E!P62+FC_IND_CON_E!P62+FC_IND_NSP_E!P62</f>
        <v>0.14333619948409287</v>
      </c>
      <c r="Q62" s="10">
        <f>FC_IND_IS_E!Q62+FC_IND_NFM_E!Q62+FC_IND_CPC_E!Q62+FC_IND_NMM_E!Q62+FC_IND_PPP_E!Q62+FC_IND_FBT_E!Q62+FC_IND_TE_E!Q62+FC_IND_MAC_E!Q62+FC_IND_TL_E!Q62+FC_IND_WP_E!Q62+FC_IND_MQ_E!Q62+FC_IND_CON_E!Q62+FC_IND_NSP_E!Q62</f>
        <v>2.3903697334479789E-2</v>
      </c>
      <c r="R62" s="10">
        <f>FC_IND_IS_E!R62+FC_IND_NFM_E!R62+FC_IND_CPC_E!R62+FC_IND_NMM_E!R62+FC_IND_PPP_E!R62+FC_IND_FBT_E!R62+FC_IND_TE_E!R62+FC_IND_MAC_E!R62+FC_IND_TL_E!R62+FC_IND_WP_E!R62+FC_IND_MQ_E!R62+FC_IND_CON_E!R62+FC_IND_NSP_E!R62</f>
        <v>0.21504729148753224</v>
      </c>
      <c r="S62" s="10">
        <f>FC_IND_IS_E!S62+FC_IND_NFM_E!S62+FC_IND_CPC_E!S62+FC_IND_NMM_E!S62+FC_IND_PPP_E!S62+FC_IND_FBT_E!S62+FC_IND_TE_E!S62+FC_IND_MAC_E!S62+FC_IND_TL_E!S62+FC_IND_WP_E!S62+FC_IND_MQ_E!S62+FC_IND_CON_E!S62+FC_IND_NSP_E!S62</f>
        <v>0.57325881341358564</v>
      </c>
      <c r="T62" s="10">
        <f>FC_IND_IS_E!T62+FC_IND_NFM_E!T62+FC_IND_CPC_E!T62+FC_IND_NMM_E!T62+FC_IND_PPP_E!T62+FC_IND_FBT_E!T62+FC_IND_TE_E!T62+FC_IND_MAC_E!T62+FC_IND_TL_E!T62+FC_IND_WP_E!T62+FC_IND_MQ_E!T62+FC_IND_CON_E!T62+FC_IND_NSP_E!T62</f>
        <v>1.10146173688736</v>
      </c>
      <c r="U62" s="10">
        <f>FC_IND_IS_E!U62+FC_IND_NFM_E!U62+FC_IND_CPC_E!U62+FC_IND_NMM_E!U62+FC_IND_PPP_E!U62+FC_IND_FBT_E!U62+FC_IND_TE_E!U62+FC_IND_MAC_E!U62+FC_IND_TL_E!U62+FC_IND_WP_E!U62+FC_IND_MQ_E!U62+FC_IND_CON_E!U62+FC_IND_NSP_E!U62</f>
        <v>1.0893379191745485</v>
      </c>
      <c r="V62" s="10">
        <f>FC_IND_IS_E!V62+FC_IND_NFM_E!V62+FC_IND_CPC_E!V62+FC_IND_NMM_E!V62+FC_IND_PPP_E!V62+FC_IND_FBT_E!V62+FC_IND_TE_E!V62+FC_IND_MAC_E!V62+FC_IND_TL_E!V62+FC_IND_WP_E!V62+FC_IND_MQ_E!V62+FC_IND_CON_E!V62+FC_IND_NSP_E!V62</f>
        <v>1.1268271711092002</v>
      </c>
      <c r="W62" s="10">
        <f>FC_IND_IS_E!W62+FC_IND_NFM_E!W62+FC_IND_CPC_E!W62+FC_IND_NMM_E!W62+FC_IND_PPP_E!W62+FC_IND_FBT_E!W62+FC_IND_TE_E!W62+FC_IND_MAC_E!W62+FC_IND_TL_E!W62+FC_IND_WP_E!W62+FC_IND_MQ_E!W62+FC_IND_CON_E!W62+FC_IND_NSP_E!W62</f>
        <v>1.1489251934651763</v>
      </c>
      <c r="X62" s="10">
        <f>FC_IND_IS_E!X62+FC_IND_NFM_E!X62+FC_IND_CPC_E!X62+FC_IND_NMM_E!X62+FC_IND_PPP_E!X62+FC_IND_FBT_E!X62+FC_IND_TE_E!X62+FC_IND_MAC_E!X62+FC_IND_TL_E!X62+FC_IND_WP_E!X62+FC_IND_MQ_E!X62+FC_IND_CON_E!X62+FC_IND_NSP_E!X62</f>
        <v>1.1602751504729147</v>
      </c>
    </row>
    <row r="63" spans="1:24" ht="11.25" customHeight="1" x14ac:dyDescent="0.2">
      <c r="A63" s="42" t="s">
        <v>113</v>
      </c>
      <c r="B63" s="9" t="s">
        <v>114</v>
      </c>
      <c r="C63" s="10">
        <f>FC_IND_IS_E!C63+FC_IND_NFM_E!C63+FC_IND_CPC_E!C63+FC_IND_NMM_E!C63+FC_IND_PPP_E!C63+FC_IND_FBT_E!C63+FC_IND_TE_E!C63+FC_IND_MAC_E!C63+FC_IND_TL_E!C63+FC_IND_WP_E!C63+FC_IND_MQ_E!C63+FC_IND_CON_E!C63+FC_IND_NSP_E!C63</f>
        <v>0</v>
      </c>
      <c r="D63" s="10">
        <f>FC_IND_IS_E!D63+FC_IND_NFM_E!D63+FC_IND_CPC_E!D63+FC_IND_NMM_E!D63+FC_IND_PPP_E!D63+FC_IND_FBT_E!D63+FC_IND_TE_E!D63+FC_IND_MAC_E!D63+FC_IND_TL_E!D63+FC_IND_WP_E!D63+FC_IND_MQ_E!D63+FC_IND_CON_E!D63+FC_IND_NSP_E!D63</f>
        <v>0</v>
      </c>
      <c r="E63" s="10">
        <f>FC_IND_IS_E!E63+FC_IND_NFM_E!E63+FC_IND_CPC_E!E63+FC_IND_NMM_E!E63+FC_IND_PPP_E!E63+FC_IND_FBT_E!E63+FC_IND_TE_E!E63+FC_IND_MAC_E!E63+FC_IND_TL_E!E63+FC_IND_WP_E!E63+FC_IND_MQ_E!E63+FC_IND_CON_E!E63+FC_IND_NSP_E!E63</f>
        <v>0</v>
      </c>
      <c r="F63" s="10">
        <f>FC_IND_IS_E!F63+FC_IND_NFM_E!F63+FC_IND_CPC_E!F63+FC_IND_NMM_E!F63+FC_IND_PPP_E!F63+FC_IND_FBT_E!F63+FC_IND_TE_E!F63+FC_IND_MAC_E!F63+FC_IND_TL_E!F63+FC_IND_WP_E!F63+FC_IND_MQ_E!F63+FC_IND_CON_E!F63+FC_IND_NSP_E!F63</f>
        <v>0</v>
      </c>
      <c r="G63" s="10">
        <f>FC_IND_IS_E!G63+FC_IND_NFM_E!G63+FC_IND_CPC_E!G63+FC_IND_NMM_E!G63+FC_IND_PPP_E!G63+FC_IND_FBT_E!G63+FC_IND_TE_E!G63+FC_IND_MAC_E!G63+FC_IND_TL_E!G63+FC_IND_WP_E!G63+FC_IND_MQ_E!G63+FC_IND_CON_E!G63+FC_IND_NSP_E!G63</f>
        <v>0</v>
      </c>
      <c r="H63" s="10">
        <f>FC_IND_IS_E!H63+FC_IND_NFM_E!H63+FC_IND_CPC_E!H63+FC_IND_NMM_E!H63+FC_IND_PPP_E!H63+FC_IND_FBT_E!H63+FC_IND_TE_E!H63+FC_IND_MAC_E!H63+FC_IND_TL_E!H63+FC_IND_WP_E!H63+FC_IND_MQ_E!H63+FC_IND_CON_E!H63+FC_IND_NSP_E!H63</f>
        <v>0</v>
      </c>
      <c r="I63" s="10">
        <f>FC_IND_IS_E!I63+FC_IND_NFM_E!I63+FC_IND_CPC_E!I63+FC_IND_NMM_E!I63+FC_IND_PPP_E!I63+FC_IND_FBT_E!I63+FC_IND_TE_E!I63+FC_IND_MAC_E!I63+FC_IND_TL_E!I63+FC_IND_WP_E!I63+FC_IND_MQ_E!I63+FC_IND_CON_E!I63+FC_IND_NSP_E!I63</f>
        <v>0</v>
      </c>
      <c r="J63" s="10">
        <f>FC_IND_IS_E!J63+FC_IND_NFM_E!J63+FC_IND_CPC_E!J63+FC_IND_NMM_E!J63+FC_IND_PPP_E!J63+FC_IND_FBT_E!J63+FC_IND_TE_E!J63+FC_IND_MAC_E!J63+FC_IND_TL_E!J63+FC_IND_WP_E!J63+FC_IND_MQ_E!J63+FC_IND_CON_E!J63+FC_IND_NSP_E!J63</f>
        <v>0</v>
      </c>
      <c r="K63" s="10">
        <f>FC_IND_IS_E!K63+FC_IND_NFM_E!K63+FC_IND_CPC_E!K63+FC_IND_NMM_E!K63+FC_IND_PPP_E!K63+FC_IND_FBT_E!K63+FC_IND_TE_E!K63+FC_IND_MAC_E!K63+FC_IND_TL_E!K63+FC_IND_WP_E!K63+FC_IND_MQ_E!K63+FC_IND_CON_E!K63+FC_IND_NSP_E!K63</f>
        <v>0</v>
      </c>
      <c r="L63" s="10">
        <f>FC_IND_IS_E!L63+FC_IND_NFM_E!L63+FC_IND_CPC_E!L63+FC_IND_NMM_E!L63+FC_IND_PPP_E!L63+FC_IND_FBT_E!L63+FC_IND_TE_E!L63+FC_IND_MAC_E!L63+FC_IND_TL_E!L63+FC_IND_WP_E!L63+FC_IND_MQ_E!L63+FC_IND_CON_E!L63+FC_IND_NSP_E!L63</f>
        <v>0</v>
      </c>
      <c r="M63" s="10">
        <f>FC_IND_IS_E!M63+FC_IND_NFM_E!M63+FC_IND_CPC_E!M63+FC_IND_NMM_E!M63+FC_IND_PPP_E!M63+FC_IND_FBT_E!M63+FC_IND_TE_E!M63+FC_IND_MAC_E!M63+FC_IND_TL_E!M63+FC_IND_WP_E!M63+FC_IND_MQ_E!M63+FC_IND_CON_E!M63+FC_IND_NSP_E!M63</f>
        <v>0</v>
      </c>
      <c r="N63" s="10">
        <f>FC_IND_IS_E!N63+FC_IND_NFM_E!N63+FC_IND_CPC_E!N63+FC_IND_NMM_E!N63+FC_IND_PPP_E!N63+FC_IND_FBT_E!N63+FC_IND_TE_E!N63+FC_IND_MAC_E!N63+FC_IND_TL_E!N63+FC_IND_WP_E!N63+FC_IND_MQ_E!N63+FC_IND_CON_E!N63+FC_IND_NSP_E!N63</f>
        <v>0</v>
      </c>
      <c r="O63" s="10">
        <f>FC_IND_IS_E!O63+FC_IND_NFM_E!O63+FC_IND_CPC_E!O63+FC_IND_NMM_E!O63+FC_IND_PPP_E!O63+FC_IND_FBT_E!O63+FC_IND_TE_E!O63+FC_IND_MAC_E!O63+FC_IND_TL_E!O63+FC_IND_WP_E!O63+FC_IND_MQ_E!O63+FC_IND_CON_E!O63+FC_IND_NSP_E!O63</f>
        <v>0</v>
      </c>
      <c r="P63" s="10">
        <f>FC_IND_IS_E!P63+FC_IND_NFM_E!P63+FC_IND_CPC_E!P63+FC_IND_NMM_E!P63+FC_IND_PPP_E!P63+FC_IND_FBT_E!P63+FC_IND_TE_E!P63+FC_IND_MAC_E!P63+FC_IND_TL_E!P63+FC_IND_WP_E!P63+FC_IND_MQ_E!P63+FC_IND_CON_E!P63+FC_IND_NSP_E!P63</f>
        <v>0</v>
      </c>
      <c r="Q63" s="10">
        <f>FC_IND_IS_E!Q63+FC_IND_NFM_E!Q63+FC_IND_CPC_E!Q63+FC_IND_NMM_E!Q63+FC_IND_PPP_E!Q63+FC_IND_FBT_E!Q63+FC_IND_TE_E!Q63+FC_IND_MAC_E!Q63+FC_IND_TL_E!Q63+FC_IND_WP_E!Q63+FC_IND_MQ_E!Q63+FC_IND_CON_E!Q63+FC_IND_NSP_E!Q63</f>
        <v>0</v>
      </c>
      <c r="R63" s="10">
        <f>FC_IND_IS_E!R63+FC_IND_NFM_E!R63+FC_IND_CPC_E!R63+FC_IND_NMM_E!R63+FC_IND_PPP_E!R63+FC_IND_FBT_E!R63+FC_IND_TE_E!R63+FC_IND_MAC_E!R63+FC_IND_TL_E!R63+FC_IND_WP_E!R63+FC_IND_MQ_E!R63+FC_IND_CON_E!R63+FC_IND_NSP_E!R63</f>
        <v>0</v>
      </c>
      <c r="S63" s="10">
        <f>FC_IND_IS_E!S63+FC_IND_NFM_E!S63+FC_IND_CPC_E!S63+FC_IND_NMM_E!S63+FC_IND_PPP_E!S63+FC_IND_FBT_E!S63+FC_IND_TE_E!S63+FC_IND_MAC_E!S63+FC_IND_TL_E!S63+FC_IND_WP_E!S63+FC_IND_MQ_E!S63+FC_IND_CON_E!S63+FC_IND_NSP_E!S63</f>
        <v>0</v>
      </c>
      <c r="T63" s="10">
        <f>FC_IND_IS_E!T63+FC_IND_NFM_E!T63+FC_IND_CPC_E!T63+FC_IND_NMM_E!T63+FC_IND_PPP_E!T63+FC_IND_FBT_E!T63+FC_IND_TE_E!T63+FC_IND_MAC_E!T63+FC_IND_TL_E!T63+FC_IND_WP_E!T63+FC_IND_MQ_E!T63+FC_IND_CON_E!T63+FC_IND_NSP_E!T63</f>
        <v>0</v>
      </c>
      <c r="U63" s="10">
        <f>FC_IND_IS_E!U63+FC_IND_NFM_E!U63+FC_IND_CPC_E!U63+FC_IND_NMM_E!U63+FC_IND_PPP_E!U63+FC_IND_FBT_E!U63+FC_IND_TE_E!U63+FC_IND_MAC_E!U63+FC_IND_TL_E!U63+FC_IND_WP_E!U63+FC_IND_MQ_E!U63+FC_IND_CON_E!U63+FC_IND_NSP_E!U63</f>
        <v>0</v>
      </c>
      <c r="V63" s="10">
        <f>FC_IND_IS_E!V63+FC_IND_NFM_E!V63+FC_IND_CPC_E!V63+FC_IND_NMM_E!V63+FC_IND_PPP_E!V63+FC_IND_FBT_E!V63+FC_IND_TE_E!V63+FC_IND_MAC_E!V63+FC_IND_TL_E!V63+FC_IND_WP_E!V63+FC_IND_MQ_E!V63+FC_IND_CON_E!V63+FC_IND_NSP_E!V63</f>
        <v>0</v>
      </c>
      <c r="W63" s="10">
        <f>FC_IND_IS_E!W63+FC_IND_NFM_E!W63+FC_IND_CPC_E!W63+FC_IND_NMM_E!W63+FC_IND_PPP_E!W63+FC_IND_FBT_E!W63+FC_IND_TE_E!W63+FC_IND_MAC_E!W63+FC_IND_TL_E!W63+FC_IND_WP_E!W63+FC_IND_MQ_E!W63+FC_IND_CON_E!W63+FC_IND_NSP_E!W63</f>
        <v>0</v>
      </c>
      <c r="X63" s="10">
        <f>FC_IND_IS_E!X63+FC_IND_NFM_E!X63+FC_IND_CPC_E!X63+FC_IND_NMM_E!X63+FC_IND_PPP_E!X63+FC_IND_FBT_E!X63+FC_IND_TE_E!X63+FC_IND_MAC_E!X63+FC_IND_TL_E!X63+FC_IND_WP_E!X63+FC_IND_MQ_E!X63+FC_IND_CON_E!X63+FC_IND_NSP_E!X63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FC_IND_IS_E!C64+FC_IND_NFM_E!C64+FC_IND_CPC_E!C64+FC_IND_NMM_E!C64+FC_IND_PPP_E!C64+FC_IND_FBT_E!C64+FC_IND_TE_E!C64+FC_IND_MAC_E!C64+FC_IND_TL_E!C64+FC_IND_WP_E!C64+FC_IND_MQ_E!C64+FC_IND_CON_E!C64+FC_IND_NSP_E!C64</f>
        <v>0</v>
      </c>
      <c r="D64" s="10">
        <f>FC_IND_IS_E!D64+FC_IND_NFM_E!D64+FC_IND_CPC_E!D64+FC_IND_NMM_E!D64+FC_IND_PPP_E!D64+FC_IND_FBT_E!D64+FC_IND_TE_E!D64+FC_IND_MAC_E!D64+FC_IND_TL_E!D64+FC_IND_WP_E!D64+FC_IND_MQ_E!D64+FC_IND_CON_E!D64+FC_IND_NSP_E!D64</f>
        <v>0</v>
      </c>
      <c r="E64" s="10">
        <f>FC_IND_IS_E!E64+FC_IND_NFM_E!E64+FC_IND_CPC_E!E64+FC_IND_NMM_E!E64+FC_IND_PPP_E!E64+FC_IND_FBT_E!E64+FC_IND_TE_E!E64+FC_IND_MAC_E!E64+FC_IND_TL_E!E64+FC_IND_WP_E!E64+FC_IND_MQ_E!E64+FC_IND_CON_E!E64+FC_IND_NSP_E!E64</f>
        <v>0</v>
      </c>
      <c r="F64" s="10">
        <f>FC_IND_IS_E!F64+FC_IND_NFM_E!F64+FC_IND_CPC_E!F64+FC_IND_NMM_E!F64+FC_IND_PPP_E!F64+FC_IND_FBT_E!F64+FC_IND_TE_E!F64+FC_IND_MAC_E!F64+FC_IND_TL_E!F64+FC_IND_WP_E!F64+FC_IND_MQ_E!F64+FC_IND_CON_E!F64+FC_IND_NSP_E!F64</f>
        <v>0</v>
      </c>
      <c r="G64" s="10">
        <f>FC_IND_IS_E!G64+FC_IND_NFM_E!G64+FC_IND_CPC_E!G64+FC_IND_NMM_E!G64+FC_IND_PPP_E!G64+FC_IND_FBT_E!G64+FC_IND_TE_E!G64+FC_IND_MAC_E!G64+FC_IND_TL_E!G64+FC_IND_WP_E!G64+FC_IND_MQ_E!G64+FC_IND_CON_E!G64+FC_IND_NSP_E!G64</f>
        <v>0</v>
      </c>
      <c r="H64" s="10">
        <f>FC_IND_IS_E!H64+FC_IND_NFM_E!H64+FC_IND_CPC_E!H64+FC_IND_NMM_E!H64+FC_IND_PPP_E!H64+FC_IND_FBT_E!H64+FC_IND_TE_E!H64+FC_IND_MAC_E!H64+FC_IND_TL_E!H64+FC_IND_WP_E!H64+FC_IND_MQ_E!H64+FC_IND_CON_E!H64+FC_IND_NSP_E!H64</f>
        <v>0</v>
      </c>
      <c r="I64" s="10">
        <f>FC_IND_IS_E!I64+FC_IND_NFM_E!I64+FC_IND_CPC_E!I64+FC_IND_NMM_E!I64+FC_IND_PPP_E!I64+FC_IND_FBT_E!I64+FC_IND_TE_E!I64+FC_IND_MAC_E!I64+FC_IND_TL_E!I64+FC_IND_WP_E!I64+FC_IND_MQ_E!I64+FC_IND_CON_E!I64+FC_IND_NSP_E!I64</f>
        <v>0</v>
      </c>
      <c r="J64" s="10">
        <f>FC_IND_IS_E!J64+FC_IND_NFM_E!J64+FC_IND_CPC_E!J64+FC_IND_NMM_E!J64+FC_IND_PPP_E!J64+FC_IND_FBT_E!J64+FC_IND_TE_E!J64+FC_IND_MAC_E!J64+FC_IND_TL_E!J64+FC_IND_WP_E!J64+FC_IND_MQ_E!J64+FC_IND_CON_E!J64+FC_IND_NSP_E!J64</f>
        <v>0</v>
      </c>
      <c r="K64" s="10">
        <f>FC_IND_IS_E!K64+FC_IND_NFM_E!K64+FC_IND_CPC_E!K64+FC_IND_NMM_E!K64+FC_IND_PPP_E!K64+FC_IND_FBT_E!K64+FC_IND_TE_E!K64+FC_IND_MAC_E!K64+FC_IND_TL_E!K64+FC_IND_WP_E!K64+FC_IND_MQ_E!K64+FC_IND_CON_E!K64+FC_IND_NSP_E!K64</f>
        <v>0</v>
      </c>
      <c r="L64" s="10">
        <f>FC_IND_IS_E!L64+FC_IND_NFM_E!L64+FC_IND_CPC_E!L64+FC_IND_NMM_E!L64+FC_IND_PPP_E!L64+FC_IND_FBT_E!L64+FC_IND_TE_E!L64+FC_IND_MAC_E!L64+FC_IND_TL_E!L64+FC_IND_WP_E!L64+FC_IND_MQ_E!L64+FC_IND_CON_E!L64+FC_IND_NSP_E!L64</f>
        <v>0</v>
      </c>
      <c r="M64" s="10">
        <f>FC_IND_IS_E!M64+FC_IND_NFM_E!M64+FC_IND_CPC_E!M64+FC_IND_NMM_E!M64+FC_IND_PPP_E!M64+FC_IND_FBT_E!M64+FC_IND_TE_E!M64+FC_IND_MAC_E!M64+FC_IND_TL_E!M64+FC_IND_WP_E!M64+FC_IND_MQ_E!M64+FC_IND_CON_E!M64+FC_IND_NSP_E!M64</f>
        <v>0</v>
      </c>
      <c r="N64" s="10">
        <f>FC_IND_IS_E!N64+FC_IND_NFM_E!N64+FC_IND_CPC_E!N64+FC_IND_NMM_E!N64+FC_IND_PPP_E!N64+FC_IND_FBT_E!N64+FC_IND_TE_E!N64+FC_IND_MAC_E!N64+FC_IND_TL_E!N64+FC_IND_WP_E!N64+FC_IND_MQ_E!N64+FC_IND_CON_E!N64+FC_IND_NSP_E!N64</f>
        <v>0</v>
      </c>
      <c r="O64" s="10">
        <f>FC_IND_IS_E!O64+FC_IND_NFM_E!O64+FC_IND_CPC_E!O64+FC_IND_NMM_E!O64+FC_IND_PPP_E!O64+FC_IND_FBT_E!O64+FC_IND_TE_E!O64+FC_IND_MAC_E!O64+FC_IND_TL_E!O64+FC_IND_WP_E!O64+FC_IND_MQ_E!O64+FC_IND_CON_E!O64+FC_IND_NSP_E!O64</f>
        <v>0</v>
      </c>
      <c r="P64" s="10">
        <f>FC_IND_IS_E!P64+FC_IND_NFM_E!P64+FC_IND_CPC_E!P64+FC_IND_NMM_E!P64+FC_IND_PPP_E!P64+FC_IND_FBT_E!P64+FC_IND_TE_E!P64+FC_IND_MAC_E!P64+FC_IND_TL_E!P64+FC_IND_WP_E!P64+FC_IND_MQ_E!P64+FC_IND_CON_E!P64+FC_IND_NSP_E!P64</f>
        <v>0</v>
      </c>
      <c r="Q64" s="10">
        <f>FC_IND_IS_E!Q64+FC_IND_NFM_E!Q64+FC_IND_CPC_E!Q64+FC_IND_NMM_E!Q64+FC_IND_PPP_E!Q64+FC_IND_FBT_E!Q64+FC_IND_TE_E!Q64+FC_IND_MAC_E!Q64+FC_IND_TL_E!Q64+FC_IND_WP_E!Q64+FC_IND_MQ_E!Q64+FC_IND_CON_E!Q64+FC_IND_NSP_E!Q64</f>
        <v>0</v>
      </c>
      <c r="R64" s="10">
        <f>FC_IND_IS_E!R64+FC_IND_NFM_E!R64+FC_IND_CPC_E!R64+FC_IND_NMM_E!R64+FC_IND_PPP_E!R64+FC_IND_FBT_E!R64+FC_IND_TE_E!R64+FC_IND_MAC_E!R64+FC_IND_TL_E!R64+FC_IND_WP_E!R64+FC_IND_MQ_E!R64+FC_IND_CON_E!R64+FC_IND_NSP_E!R64</f>
        <v>0</v>
      </c>
      <c r="S64" s="10">
        <f>FC_IND_IS_E!S64+FC_IND_NFM_E!S64+FC_IND_CPC_E!S64+FC_IND_NMM_E!S64+FC_IND_PPP_E!S64+FC_IND_FBT_E!S64+FC_IND_TE_E!S64+FC_IND_MAC_E!S64+FC_IND_TL_E!S64+FC_IND_WP_E!S64+FC_IND_MQ_E!S64+FC_IND_CON_E!S64+FC_IND_NSP_E!S64</f>
        <v>0</v>
      </c>
      <c r="T64" s="10">
        <f>FC_IND_IS_E!T64+FC_IND_NFM_E!T64+FC_IND_CPC_E!T64+FC_IND_NMM_E!T64+FC_IND_PPP_E!T64+FC_IND_FBT_E!T64+FC_IND_TE_E!T64+FC_IND_MAC_E!T64+FC_IND_TL_E!T64+FC_IND_WP_E!T64+FC_IND_MQ_E!T64+FC_IND_CON_E!T64+FC_IND_NSP_E!T64</f>
        <v>0</v>
      </c>
      <c r="U64" s="10">
        <f>FC_IND_IS_E!U64+FC_IND_NFM_E!U64+FC_IND_CPC_E!U64+FC_IND_NMM_E!U64+FC_IND_PPP_E!U64+FC_IND_FBT_E!U64+FC_IND_TE_E!U64+FC_IND_MAC_E!U64+FC_IND_TL_E!U64+FC_IND_WP_E!U64+FC_IND_MQ_E!U64+FC_IND_CON_E!U64+FC_IND_NSP_E!U64</f>
        <v>0</v>
      </c>
      <c r="V64" s="10">
        <f>FC_IND_IS_E!V64+FC_IND_NFM_E!V64+FC_IND_CPC_E!V64+FC_IND_NMM_E!V64+FC_IND_PPP_E!V64+FC_IND_FBT_E!V64+FC_IND_TE_E!V64+FC_IND_MAC_E!V64+FC_IND_TL_E!V64+FC_IND_WP_E!V64+FC_IND_MQ_E!V64+FC_IND_CON_E!V64+FC_IND_NSP_E!V64</f>
        <v>0</v>
      </c>
      <c r="W64" s="10">
        <f>FC_IND_IS_E!W64+FC_IND_NFM_E!W64+FC_IND_CPC_E!W64+FC_IND_NMM_E!W64+FC_IND_PPP_E!W64+FC_IND_FBT_E!W64+FC_IND_TE_E!W64+FC_IND_MAC_E!W64+FC_IND_TL_E!W64+FC_IND_WP_E!W64+FC_IND_MQ_E!W64+FC_IND_CON_E!W64+FC_IND_NSP_E!W64</f>
        <v>0</v>
      </c>
      <c r="X64" s="10">
        <f>FC_IND_IS_E!X64+FC_IND_NFM_E!X64+FC_IND_CPC_E!X64+FC_IND_NMM_E!X64+FC_IND_PPP_E!X64+FC_IND_FBT_E!X64+FC_IND_TE_E!X64+FC_IND_MAC_E!X64+FC_IND_TL_E!X64+FC_IND_WP_E!X64+FC_IND_MQ_E!X64+FC_IND_CON_E!X64+FC_IND_NSP_E!X64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FC_IND_IS_E!C65+FC_IND_NFM_E!C65+FC_IND_CPC_E!C65+FC_IND_NMM_E!C65+FC_IND_PPP_E!C65+FC_IND_FBT_E!C65+FC_IND_TE_E!C65+FC_IND_MAC_E!C65+FC_IND_TL_E!C65+FC_IND_WP_E!C65+FC_IND_MQ_E!C65+FC_IND_CON_E!C65+FC_IND_NSP_E!C65</f>
        <v>0</v>
      </c>
      <c r="D65" s="10">
        <f>FC_IND_IS_E!D65+FC_IND_NFM_E!D65+FC_IND_CPC_E!D65+FC_IND_NMM_E!D65+FC_IND_PPP_E!D65+FC_IND_FBT_E!D65+FC_IND_TE_E!D65+FC_IND_MAC_E!D65+FC_IND_TL_E!D65+FC_IND_WP_E!D65+FC_IND_MQ_E!D65+FC_IND_CON_E!D65+FC_IND_NSP_E!D65</f>
        <v>0</v>
      </c>
      <c r="E65" s="10">
        <f>FC_IND_IS_E!E65+FC_IND_NFM_E!E65+FC_IND_CPC_E!E65+FC_IND_NMM_E!E65+FC_IND_PPP_E!E65+FC_IND_FBT_E!E65+FC_IND_TE_E!E65+FC_IND_MAC_E!E65+FC_IND_TL_E!E65+FC_IND_WP_E!E65+FC_IND_MQ_E!E65+FC_IND_CON_E!E65+FC_IND_NSP_E!E65</f>
        <v>0</v>
      </c>
      <c r="F65" s="10">
        <f>FC_IND_IS_E!F65+FC_IND_NFM_E!F65+FC_IND_CPC_E!F65+FC_IND_NMM_E!F65+FC_IND_PPP_E!F65+FC_IND_FBT_E!F65+FC_IND_TE_E!F65+FC_IND_MAC_E!F65+FC_IND_TL_E!F65+FC_IND_WP_E!F65+FC_IND_MQ_E!F65+FC_IND_CON_E!F65+FC_IND_NSP_E!F65</f>
        <v>0</v>
      </c>
      <c r="G65" s="10">
        <f>FC_IND_IS_E!G65+FC_IND_NFM_E!G65+FC_IND_CPC_E!G65+FC_IND_NMM_E!G65+FC_IND_PPP_E!G65+FC_IND_FBT_E!G65+FC_IND_TE_E!G65+FC_IND_MAC_E!G65+FC_IND_TL_E!G65+FC_IND_WP_E!G65+FC_IND_MQ_E!G65+FC_IND_CON_E!G65+FC_IND_NSP_E!G65</f>
        <v>0</v>
      </c>
      <c r="H65" s="10">
        <f>FC_IND_IS_E!H65+FC_IND_NFM_E!H65+FC_IND_CPC_E!H65+FC_IND_NMM_E!H65+FC_IND_PPP_E!H65+FC_IND_FBT_E!H65+FC_IND_TE_E!H65+FC_IND_MAC_E!H65+FC_IND_TL_E!H65+FC_IND_WP_E!H65+FC_IND_MQ_E!H65+FC_IND_CON_E!H65+FC_IND_NSP_E!H65</f>
        <v>0</v>
      </c>
      <c r="I65" s="10">
        <f>FC_IND_IS_E!I65+FC_IND_NFM_E!I65+FC_IND_CPC_E!I65+FC_IND_NMM_E!I65+FC_IND_PPP_E!I65+FC_IND_FBT_E!I65+FC_IND_TE_E!I65+FC_IND_MAC_E!I65+FC_IND_TL_E!I65+FC_IND_WP_E!I65+FC_IND_MQ_E!I65+FC_IND_CON_E!I65+FC_IND_NSP_E!I65</f>
        <v>0</v>
      </c>
      <c r="J65" s="10">
        <f>FC_IND_IS_E!J65+FC_IND_NFM_E!J65+FC_IND_CPC_E!J65+FC_IND_NMM_E!J65+FC_IND_PPP_E!J65+FC_IND_FBT_E!J65+FC_IND_TE_E!J65+FC_IND_MAC_E!J65+FC_IND_TL_E!J65+FC_IND_WP_E!J65+FC_IND_MQ_E!J65+FC_IND_CON_E!J65+FC_IND_NSP_E!J65</f>
        <v>0</v>
      </c>
      <c r="K65" s="10">
        <f>FC_IND_IS_E!K65+FC_IND_NFM_E!K65+FC_IND_CPC_E!K65+FC_IND_NMM_E!K65+FC_IND_PPP_E!K65+FC_IND_FBT_E!K65+FC_IND_TE_E!K65+FC_IND_MAC_E!K65+FC_IND_TL_E!K65+FC_IND_WP_E!K65+FC_IND_MQ_E!K65+FC_IND_CON_E!K65+FC_IND_NSP_E!K65</f>
        <v>0</v>
      </c>
      <c r="L65" s="10">
        <f>FC_IND_IS_E!L65+FC_IND_NFM_E!L65+FC_IND_CPC_E!L65+FC_IND_NMM_E!L65+FC_IND_PPP_E!L65+FC_IND_FBT_E!L65+FC_IND_TE_E!L65+FC_IND_MAC_E!L65+FC_IND_TL_E!L65+FC_IND_WP_E!L65+FC_IND_MQ_E!L65+FC_IND_CON_E!L65+FC_IND_NSP_E!L65</f>
        <v>0</v>
      </c>
      <c r="M65" s="10">
        <f>FC_IND_IS_E!M65+FC_IND_NFM_E!M65+FC_IND_CPC_E!M65+FC_IND_NMM_E!M65+FC_IND_PPP_E!M65+FC_IND_FBT_E!M65+FC_IND_TE_E!M65+FC_IND_MAC_E!M65+FC_IND_TL_E!M65+FC_IND_WP_E!M65+FC_IND_MQ_E!M65+FC_IND_CON_E!M65+FC_IND_NSP_E!M65</f>
        <v>0</v>
      </c>
      <c r="N65" s="10">
        <f>FC_IND_IS_E!N65+FC_IND_NFM_E!N65+FC_IND_CPC_E!N65+FC_IND_NMM_E!N65+FC_IND_PPP_E!N65+FC_IND_FBT_E!N65+FC_IND_TE_E!N65+FC_IND_MAC_E!N65+FC_IND_TL_E!N65+FC_IND_WP_E!N65+FC_IND_MQ_E!N65+FC_IND_CON_E!N65+FC_IND_NSP_E!N65</f>
        <v>0</v>
      </c>
      <c r="O65" s="10">
        <f>FC_IND_IS_E!O65+FC_IND_NFM_E!O65+FC_IND_CPC_E!O65+FC_IND_NMM_E!O65+FC_IND_PPP_E!O65+FC_IND_FBT_E!O65+FC_IND_TE_E!O65+FC_IND_MAC_E!O65+FC_IND_TL_E!O65+FC_IND_WP_E!O65+FC_IND_MQ_E!O65+FC_IND_CON_E!O65+FC_IND_NSP_E!O65</f>
        <v>0</v>
      </c>
      <c r="P65" s="10">
        <f>FC_IND_IS_E!P65+FC_IND_NFM_E!P65+FC_IND_CPC_E!P65+FC_IND_NMM_E!P65+FC_IND_PPP_E!P65+FC_IND_FBT_E!P65+FC_IND_TE_E!P65+FC_IND_MAC_E!P65+FC_IND_TL_E!P65+FC_IND_WP_E!P65+FC_IND_MQ_E!P65+FC_IND_CON_E!P65+FC_IND_NSP_E!P65</f>
        <v>0</v>
      </c>
      <c r="Q65" s="10">
        <f>FC_IND_IS_E!Q65+FC_IND_NFM_E!Q65+FC_IND_CPC_E!Q65+FC_IND_NMM_E!Q65+FC_IND_PPP_E!Q65+FC_IND_FBT_E!Q65+FC_IND_TE_E!Q65+FC_IND_MAC_E!Q65+FC_IND_TL_E!Q65+FC_IND_WP_E!Q65+FC_IND_MQ_E!Q65+FC_IND_CON_E!Q65+FC_IND_NSP_E!Q65</f>
        <v>0</v>
      </c>
      <c r="R65" s="10">
        <f>FC_IND_IS_E!R65+FC_IND_NFM_E!R65+FC_IND_CPC_E!R65+FC_IND_NMM_E!R65+FC_IND_PPP_E!R65+FC_IND_FBT_E!R65+FC_IND_TE_E!R65+FC_IND_MAC_E!R65+FC_IND_TL_E!R65+FC_IND_WP_E!R65+FC_IND_MQ_E!R65+FC_IND_CON_E!R65+FC_IND_NSP_E!R65</f>
        <v>0</v>
      </c>
      <c r="S65" s="10">
        <f>FC_IND_IS_E!S65+FC_IND_NFM_E!S65+FC_IND_CPC_E!S65+FC_IND_NMM_E!S65+FC_IND_PPP_E!S65+FC_IND_FBT_E!S65+FC_IND_TE_E!S65+FC_IND_MAC_E!S65+FC_IND_TL_E!S65+FC_IND_WP_E!S65+FC_IND_MQ_E!S65+FC_IND_CON_E!S65+FC_IND_NSP_E!S65</f>
        <v>0</v>
      </c>
      <c r="T65" s="10">
        <f>FC_IND_IS_E!T65+FC_IND_NFM_E!T65+FC_IND_CPC_E!T65+FC_IND_NMM_E!T65+FC_IND_PPP_E!T65+FC_IND_FBT_E!T65+FC_IND_TE_E!T65+FC_IND_MAC_E!T65+FC_IND_TL_E!T65+FC_IND_WP_E!T65+FC_IND_MQ_E!T65+FC_IND_CON_E!T65+FC_IND_NSP_E!T65</f>
        <v>0</v>
      </c>
      <c r="U65" s="10">
        <f>FC_IND_IS_E!U65+FC_IND_NFM_E!U65+FC_IND_CPC_E!U65+FC_IND_NMM_E!U65+FC_IND_PPP_E!U65+FC_IND_FBT_E!U65+FC_IND_TE_E!U65+FC_IND_MAC_E!U65+FC_IND_TL_E!U65+FC_IND_WP_E!U65+FC_IND_MQ_E!U65+FC_IND_CON_E!U65+FC_IND_NSP_E!U65</f>
        <v>0</v>
      </c>
      <c r="V65" s="10">
        <f>FC_IND_IS_E!V65+FC_IND_NFM_E!V65+FC_IND_CPC_E!V65+FC_IND_NMM_E!V65+FC_IND_PPP_E!V65+FC_IND_FBT_E!V65+FC_IND_TE_E!V65+FC_IND_MAC_E!V65+FC_IND_TL_E!V65+FC_IND_WP_E!V65+FC_IND_MQ_E!V65+FC_IND_CON_E!V65+FC_IND_NSP_E!V65</f>
        <v>0</v>
      </c>
      <c r="W65" s="10">
        <f>FC_IND_IS_E!W65+FC_IND_NFM_E!W65+FC_IND_CPC_E!W65+FC_IND_NMM_E!W65+FC_IND_PPP_E!W65+FC_IND_FBT_E!W65+FC_IND_TE_E!W65+FC_IND_MAC_E!W65+FC_IND_TL_E!W65+FC_IND_WP_E!W65+FC_IND_MQ_E!W65+FC_IND_CON_E!W65+FC_IND_NSP_E!W65</f>
        <v>0</v>
      </c>
      <c r="X65" s="10">
        <f>FC_IND_IS_E!X65+FC_IND_NFM_E!X65+FC_IND_CPC_E!X65+FC_IND_NMM_E!X65+FC_IND_PPP_E!X65+FC_IND_FBT_E!X65+FC_IND_TE_E!X65+FC_IND_MAC_E!X65+FC_IND_TL_E!X65+FC_IND_WP_E!X65+FC_IND_MQ_E!X65+FC_IND_CON_E!X65+FC_IND_NSP_E!X65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FC_IND_IS_E!C66+FC_IND_NFM_E!C66+FC_IND_CPC_E!C66+FC_IND_NMM_E!C66+FC_IND_PPP_E!C66+FC_IND_FBT_E!C66+FC_IND_TE_E!C66+FC_IND_MAC_E!C66+FC_IND_TL_E!C66+FC_IND_WP_E!C66+FC_IND_MQ_E!C66+FC_IND_CON_E!C66+FC_IND_NSP_E!C66</f>
        <v>0</v>
      </c>
      <c r="D66" s="10">
        <f>FC_IND_IS_E!D66+FC_IND_NFM_E!D66+FC_IND_CPC_E!D66+FC_IND_NMM_E!D66+FC_IND_PPP_E!D66+FC_IND_FBT_E!D66+FC_IND_TE_E!D66+FC_IND_MAC_E!D66+FC_IND_TL_E!D66+FC_IND_WP_E!D66+FC_IND_MQ_E!D66+FC_IND_CON_E!D66+FC_IND_NSP_E!D66</f>
        <v>0</v>
      </c>
      <c r="E66" s="10">
        <f>FC_IND_IS_E!E66+FC_IND_NFM_E!E66+FC_IND_CPC_E!E66+FC_IND_NMM_E!E66+FC_IND_PPP_E!E66+FC_IND_FBT_E!E66+FC_IND_TE_E!E66+FC_IND_MAC_E!E66+FC_IND_TL_E!E66+FC_IND_WP_E!E66+FC_IND_MQ_E!E66+FC_IND_CON_E!E66+FC_IND_NSP_E!E66</f>
        <v>0</v>
      </c>
      <c r="F66" s="10">
        <f>FC_IND_IS_E!F66+FC_IND_NFM_E!F66+FC_IND_CPC_E!F66+FC_IND_NMM_E!F66+FC_IND_PPP_E!F66+FC_IND_FBT_E!F66+FC_IND_TE_E!F66+FC_IND_MAC_E!F66+FC_IND_TL_E!F66+FC_IND_WP_E!F66+FC_IND_MQ_E!F66+FC_IND_CON_E!F66+FC_IND_NSP_E!F66</f>
        <v>0</v>
      </c>
      <c r="G66" s="10">
        <f>FC_IND_IS_E!G66+FC_IND_NFM_E!G66+FC_IND_CPC_E!G66+FC_IND_NMM_E!G66+FC_IND_PPP_E!G66+FC_IND_FBT_E!G66+FC_IND_TE_E!G66+FC_IND_MAC_E!G66+FC_IND_TL_E!G66+FC_IND_WP_E!G66+FC_IND_MQ_E!G66+FC_IND_CON_E!G66+FC_IND_NSP_E!G66</f>
        <v>0</v>
      </c>
      <c r="H66" s="10">
        <f>FC_IND_IS_E!H66+FC_IND_NFM_E!H66+FC_IND_CPC_E!H66+FC_IND_NMM_E!H66+FC_IND_PPP_E!H66+FC_IND_FBT_E!H66+FC_IND_TE_E!H66+FC_IND_MAC_E!H66+FC_IND_TL_E!H66+FC_IND_WP_E!H66+FC_IND_MQ_E!H66+FC_IND_CON_E!H66+FC_IND_NSP_E!H66</f>
        <v>0</v>
      </c>
      <c r="I66" s="10">
        <f>FC_IND_IS_E!I66+FC_IND_NFM_E!I66+FC_IND_CPC_E!I66+FC_IND_NMM_E!I66+FC_IND_PPP_E!I66+FC_IND_FBT_E!I66+FC_IND_TE_E!I66+FC_IND_MAC_E!I66+FC_IND_TL_E!I66+FC_IND_WP_E!I66+FC_IND_MQ_E!I66+FC_IND_CON_E!I66+FC_IND_NSP_E!I66</f>
        <v>0</v>
      </c>
      <c r="J66" s="10">
        <f>FC_IND_IS_E!J66+FC_IND_NFM_E!J66+FC_IND_CPC_E!J66+FC_IND_NMM_E!J66+FC_IND_PPP_E!J66+FC_IND_FBT_E!J66+FC_IND_TE_E!J66+FC_IND_MAC_E!J66+FC_IND_TL_E!J66+FC_IND_WP_E!J66+FC_IND_MQ_E!J66+FC_IND_CON_E!J66+FC_IND_NSP_E!J66</f>
        <v>0</v>
      </c>
      <c r="K66" s="10">
        <f>FC_IND_IS_E!K66+FC_IND_NFM_E!K66+FC_IND_CPC_E!K66+FC_IND_NMM_E!K66+FC_IND_PPP_E!K66+FC_IND_FBT_E!K66+FC_IND_TE_E!K66+FC_IND_MAC_E!K66+FC_IND_TL_E!K66+FC_IND_WP_E!K66+FC_IND_MQ_E!K66+FC_IND_CON_E!K66+FC_IND_NSP_E!K66</f>
        <v>0</v>
      </c>
      <c r="L66" s="10">
        <f>FC_IND_IS_E!L66+FC_IND_NFM_E!L66+FC_IND_CPC_E!L66+FC_IND_NMM_E!L66+FC_IND_PPP_E!L66+FC_IND_FBT_E!L66+FC_IND_TE_E!L66+FC_IND_MAC_E!L66+FC_IND_TL_E!L66+FC_IND_WP_E!L66+FC_IND_MQ_E!L66+FC_IND_CON_E!L66+FC_IND_NSP_E!L66</f>
        <v>0</v>
      </c>
      <c r="M66" s="10">
        <f>FC_IND_IS_E!M66+FC_IND_NFM_E!M66+FC_IND_CPC_E!M66+FC_IND_NMM_E!M66+FC_IND_PPP_E!M66+FC_IND_FBT_E!M66+FC_IND_TE_E!M66+FC_IND_MAC_E!M66+FC_IND_TL_E!M66+FC_IND_WP_E!M66+FC_IND_MQ_E!M66+FC_IND_CON_E!M66+FC_IND_NSP_E!M66</f>
        <v>0</v>
      </c>
      <c r="N66" s="10">
        <f>FC_IND_IS_E!N66+FC_IND_NFM_E!N66+FC_IND_CPC_E!N66+FC_IND_NMM_E!N66+FC_IND_PPP_E!N66+FC_IND_FBT_E!N66+FC_IND_TE_E!N66+FC_IND_MAC_E!N66+FC_IND_TL_E!N66+FC_IND_WP_E!N66+FC_IND_MQ_E!N66+FC_IND_CON_E!N66+FC_IND_NSP_E!N66</f>
        <v>0</v>
      </c>
      <c r="O66" s="10">
        <f>FC_IND_IS_E!O66+FC_IND_NFM_E!O66+FC_IND_CPC_E!O66+FC_IND_NMM_E!O66+FC_IND_PPP_E!O66+FC_IND_FBT_E!O66+FC_IND_TE_E!O66+FC_IND_MAC_E!O66+FC_IND_TL_E!O66+FC_IND_WP_E!O66+FC_IND_MQ_E!O66+FC_IND_CON_E!O66+FC_IND_NSP_E!O66</f>
        <v>0</v>
      </c>
      <c r="P66" s="10">
        <f>FC_IND_IS_E!P66+FC_IND_NFM_E!P66+FC_IND_CPC_E!P66+FC_IND_NMM_E!P66+FC_IND_PPP_E!P66+FC_IND_FBT_E!P66+FC_IND_TE_E!P66+FC_IND_MAC_E!P66+FC_IND_TL_E!P66+FC_IND_WP_E!P66+FC_IND_MQ_E!P66+FC_IND_CON_E!P66+FC_IND_NSP_E!P66</f>
        <v>0</v>
      </c>
      <c r="Q66" s="10">
        <f>FC_IND_IS_E!Q66+FC_IND_NFM_E!Q66+FC_IND_CPC_E!Q66+FC_IND_NMM_E!Q66+FC_IND_PPP_E!Q66+FC_IND_FBT_E!Q66+FC_IND_TE_E!Q66+FC_IND_MAC_E!Q66+FC_IND_TL_E!Q66+FC_IND_WP_E!Q66+FC_IND_MQ_E!Q66+FC_IND_CON_E!Q66+FC_IND_NSP_E!Q66</f>
        <v>0</v>
      </c>
      <c r="R66" s="10">
        <f>FC_IND_IS_E!R66+FC_IND_NFM_E!R66+FC_IND_CPC_E!R66+FC_IND_NMM_E!R66+FC_IND_PPP_E!R66+FC_IND_FBT_E!R66+FC_IND_TE_E!R66+FC_IND_MAC_E!R66+FC_IND_TL_E!R66+FC_IND_WP_E!R66+FC_IND_MQ_E!R66+FC_IND_CON_E!R66+FC_IND_NSP_E!R66</f>
        <v>0</v>
      </c>
      <c r="S66" s="10">
        <f>FC_IND_IS_E!S66+FC_IND_NFM_E!S66+FC_IND_CPC_E!S66+FC_IND_NMM_E!S66+FC_IND_PPP_E!S66+FC_IND_FBT_E!S66+FC_IND_TE_E!S66+FC_IND_MAC_E!S66+FC_IND_TL_E!S66+FC_IND_WP_E!S66+FC_IND_MQ_E!S66+FC_IND_CON_E!S66+FC_IND_NSP_E!S66</f>
        <v>0</v>
      </c>
      <c r="T66" s="10">
        <f>FC_IND_IS_E!T66+FC_IND_NFM_E!T66+FC_IND_CPC_E!T66+FC_IND_NMM_E!T66+FC_IND_PPP_E!T66+FC_IND_FBT_E!T66+FC_IND_TE_E!T66+FC_IND_MAC_E!T66+FC_IND_TL_E!T66+FC_IND_WP_E!T66+FC_IND_MQ_E!T66+FC_IND_CON_E!T66+FC_IND_NSP_E!T66</f>
        <v>0</v>
      </c>
      <c r="U66" s="10">
        <f>FC_IND_IS_E!U66+FC_IND_NFM_E!U66+FC_IND_CPC_E!U66+FC_IND_NMM_E!U66+FC_IND_PPP_E!U66+FC_IND_FBT_E!U66+FC_IND_TE_E!U66+FC_IND_MAC_E!U66+FC_IND_TL_E!U66+FC_IND_WP_E!U66+FC_IND_MQ_E!U66+FC_IND_CON_E!U66+FC_IND_NSP_E!U66</f>
        <v>0</v>
      </c>
      <c r="V66" s="10">
        <f>FC_IND_IS_E!V66+FC_IND_NFM_E!V66+FC_IND_CPC_E!V66+FC_IND_NMM_E!V66+FC_IND_PPP_E!V66+FC_IND_FBT_E!V66+FC_IND_TE_E!V66+FC_IND_MAC_E!V66+FC_IND_TL_E!V66+FC_IND_WP_E!V66+FC_IND_MQ_E!V66+FC_IND_CON_E!V66+FC_IND_NSP_E!V66</f>
        <v>0</v>
      </c>
      <c r="W66" s="10">
        <f>FC_IND_IS_E!W66+FC_IND_NFM_E!W66+FC_IND_CPC_E!W66+FC_IND_NMM_E!W66+FC_IND_PPP_E!W66+FC_IND_FBT_E!W66+FC_IND_TE_E!W66+FC_IND_MAC_E!W66+FC_IND_TL_E!W66+FC_IND_WP_E!W66+FC_IND_MQ_E!W66+FC_IND_CON_E!W66+FC_IND_NSP_E!W66</f>
        <v>0</v>
      </c>
      <c r="X66" s="10">
        <f>FC_IND_IS_E!X66+FC_IND_NFM_E!X66+FC_IND_CPC_E!X66+FC_IND_NMM_E!X66+FC_IND_PPP_E!X66+FC_IND_FBT_E!X66+FC_IND_TE_E!X66+FC_IND_MAC_E!X66+FC_IND_TL_E!X66+FC_IND_WP_E!X66+FC_IND_MQ_E!X66+FC_IND_CON_E!X66+FC_IND_NSP_E!X66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FC_IND_IS_E!C67+FC_IND_NFM_E!C67+FC_IND_CPC_E!C67+FC_IND_NMM_E!C67+FC_IND_PPP_E!C67+FC_IND_FBT_E!C67+FC_IND_TE_E!C67+FC_IND_MAC_E!C67+FC_IND_TL_E!C67+FC_IND_WP_E!C67+FC_IND_MQ_E!C67+FC_IND_CON_E!C67+FC_IND_NSP_E!C67</f>
        <v>0</v>
      </c>
      <c r="D67" s="10">
        <f>FC_IND_IS_E!D67+FC_IND_NFM_E!D67+FC_IND_CPC_E!D67+FC_IND_NMM_E!D67+FC_IND_PPP_E!D67+FC_IND_FBT_E!D67+FC_IND_TE_E!D67+FC_IND_MAC_E!D67+FC_IND_TL_E!D67+FC_IND_WP_E!D67+FC_IND_MQ_E!D67+FC_IND_CON_E!D67+FC_IND_NSP_E!D67</f>
        <v>0</v>
      </c>
      <c r="E67" s="10">
        <f>FC_IND_IS_E!E67+FC_IND_NFM_E!E67+FC_IND_CPC_E!E67+FC_IND_NMM_E!E67+FC_IND_PPP_E!E67+FC_IND_FBT_E!E67+FC_IND_TE_E!E67+FC_IND_MAC_E!E67+FC_IND_TL_E!E67+FC_IND_WP_E!E67+FC_IND_MQ_E!E67+FC_IND_CON_E!E67+FC_IND_NSP_E!E67</f>
        <v>0</v>
      </c>
      <c r="F67" s="10">
        <f>FC_IND_IS_E!F67+FC_IND_NFM_E!F67+FC_IND_CPC_E!F67+FC_IND_NMM_E!F67+FC_IND_PPP_E!F67+FC_IND_FBT_E!F67+FC_IND_TE_E!F67+FC_IND_MAC_E!F67+FC_IND_TL_E!F67+FC_IND_WP_E!F67+FC_IND_MQ_E!F67+FC_IND_CON_E!F67+FC_IND_NSP_E!F67</f>
        <v>0</v>
      </c>
      <c r="G67" s="10">
        <f>FC_IND_IS_E!G67+FC_IND_NFM_E!G67+FC_IND_CPC_E!G67+FC_IND_NMM_E!G67+FC_IND_PPP_E!G67+FC_IND_FBT_E!G67+FC_IND_TE_E!G67+FC_IND_MAC_E!G67+FC_IND_TL_E!G67+FC_IND_WP_E!G67+FC_IND_MQ_E!G67+FC_IND_CON_E!G67+FC_IND_NSP_E!G67</f>
        <v>0</v>
      </c>
      <c r="H67" s="10">
        <f>FC_IND_IS_E!H67+FC_IND_NFM_E!H67+FC_IND_CPC_E!H67+FC_IND_NMM_E!H67+FC_IND_PPP_E!H67+FC_IND_FBT_E!H67+FC_IND_TE_E!H67+FC_IND_MAC_E!H67+FC_IND_TL_E!H67+FC_IND_WP_E!H67+FC_IND_MQ_E!H67+FC_IND_CON_E!H67+FC_IND_NSP_E!H67</f>
        <v>0</v>
      </c>
      <c r="I67" s="10">
        <f>FC_IND_IS_E!I67+FC_IND_NFM_E!I67+FC_IND_CPC_E!I67+FC_IND_NMM_E!I67+FC_IND_PPP_E!I67+FC_IND_FBT_E!I67+FC_IND_TE_E!I67+FC_IND_MAC_E!I67+FC_IND_TL_E!I67+FC_IND_WP_E!I67+FC_IND_MQ_E!I67+FC_IND_CON_E!I67+FC_IND_NSP_E!I67</f>
        <v>0</v>
      </c>
      <c r="J67" s="10">
        <f>FC_IND_IS_E!J67+FC_IND_NFM_E!J67+FC_IND_CPC_E!J67+FC_IND_NMM_E!J67+FC_IND_PPP_E!J67+FC_IND_FBT_E!J67+FC_IND_TE_E!J67+FC_IND_MAC_E!J67+FC_IND_TL_E!J67+FC_IND_WP_E!J67+FC_IND_MQ_E!J67+FC_IND_CON_E!J67+FC_IND_NSP_E!J67</f>
        <v>0</v>
      </c>
      <c r="K67" s="10">
        <f>FC_IND_IS_E!K67+FC_IND_NFM_E!K67+FC_IND_CPC_E!K67+FC_IND_NMM_E!K67+FC_IND_PPP_E!K67+FC_IND_FBT_E!K67+FC_IND_TE_E!K67+FC_IND_MAC_E!K67+FC_IND_TL_E!K67+FC_IND_WP_E!K67+FC_IND_MQ_E!K67+FC_IND_CON_E!K67+FC_IND_NSP_E!K67</f>
        <v>0</v>
      </c>
      <c r="L67" s="10">
        <f>FC_IND_IS_E!L67+FC_IND_NFM_E!L67+FC_IND_CPC_E!L67+FC_IND_NMM_E!L67+FC_IND_PPP_E!L67+FC_IND_FBT_E!L67+FC_IND_TE_E!L67+FC_IND_MAC_E!L67+FC_IND_TL_E!L67+FC_IND_WP_E!L67+FC_IND_MQ_E!L67+FC_IND_CON_E!L67+FC_IND_NSP_E!L67</f>
        <v>0</v>
      </c>
      <c r="M67" s="10">
        <f>FC_IND_IS_E!M67+FC_IND_NFM_E!M67+FC_IND_CPC_E!M67+FC_IND_NMM_E!M67+FC_IND_PPP_E!M67+FC_IND_FBT_E!M67+FC_IND_TE_E!M67+FC_IND_MAC_E!M67+FC_IND_TL_E!M67+FC_IND_WP_E!M67+FC_IND_MQ_E!M67+FC_IND_CON_E!M67+FC_IND_NSP_E!M67</f>
        <v>0</v>
      </c>
      <c r="N67" s="10">
        <f>FC_IND_IS_E!N67+FC_IND_NFM_E!N67+FC_IND_CPC_E!N67+FC_IND_NMM_E!N67+FC_IND_PPP_E!N67+FC_IND_FBT_E!N67+FC_IND_TE_E!N67+FC_IND_MAC_E!N67+FC_IND_TL_E!N67+FC_IND_WP_E!N67+FC_IND_MQ_E!N67+FC_IND_CON_E!N67+FC_IND_NSP_E!N67</f>
        <v>0</v>
      </c>
      <c r="O67" s="10">
        <f>FC_IND_IS_E!O67+FC_IND_NFM_E!O67+FC_IND_CPC_E!O67+FC_IND_NMM_E!O67+FC_IND_PPP_E!O67+FC_IND_FBT_E!O67+FC_IND_TE_E!O67+FC_IND_MAC_E!O67+FC_IND_TL_E!O67+FC_IND_WP_E!O67+FC_IND_MQ_E!O67+FC_IND_CON_E!O67+FC_IND_NSP_E!O67</f>
        <v>0</v>
      </c>
      <c r="P67" s="10">
        <f>FC_IND_IS_E!P67+FC_IND_NFM_E!P67+FC_IND_CPC_E!P67+FC_IND_NMM_E!P67+FC_IND_PPP_E!P67+FC_IND_FBT_E!P67+FC_IND_TE_E!P67+FC_IND_MAC_E!P67+FC_IND_TL_E!P67+FC_IND_WP_E!P67+FC_IND_MQ_E!P67+FC_IND_CON_E!P67+FC_IND_NSP_E!P67</f>
        <v>0</v>
      </c>
      <c r="Q67" s="10">
        <f>FC_IND_IS_E!Q67+FC_IND_NFM_E!Q67+FC_IND_CPC_E!Q67+FC_IND_NMM_E!Q67+FC_IND_PPP_E!Q67+FC_IND_FBT_E!Q67+FC_IND_TE_E!Q67+FC_IND_MAC_E!Q67+FC_IND_TL_E!Q67+FC_IND_WP_E!Q67+FC_IND_MQ_E!Q67+FC_IND_CON_E!Q67+FC_IND_NSP_E!Q67</f>
        <v>0</v>
      </c>
      <c r="R67" s="10">
        <f>FC_IND_IS_E!R67+FC_IND_NFM_E!R67+FC_IND_CPC_E!R67+FC_IND_NMM_E!R67+FC_IND_PPP_E!R67+FC_IND_FBT_E!R67+FC_IND_TE_E!R67+FC_IND_MAC_E!R67+FC_IND_TL_E!R67+FC_IND_WP_E!R67+FC_IND_MQ_E!R67+FC_IND_CON_E!R67+FC_IND_NSP_E!R67</f>
        <v>0</v>
      </c>
      <c r="S67" s="10">
        <f>FC_IND_IS_E!S67+FC_IND_NFM_E!S67+FC_IND_CPC_E!S67+FC_IND_NMM_E!S67+FC_IND_PPP_E!S67+FC_IND_FBT_E!S67+FC_IND_TE_E!S67+FC_IND_MAC_E!S67+FC_IND_TL_E!S67+FC_IND_WP_E!S67+FC_IND_MQ_E!S67+FC_IND_CON_E!S67+FC_IND_NSP_E!S67</f>
        <v>0</v>
      </c>
      <c r="T67" s="10">
        <f>FC_IND_IS_E!T67+FC_IND_NFM_E!T67+FC_IND_CPC_E!T67+FC_IND_NMM_E!T67+FC_IND_PPP_E!T67+FC_IND_FBT_E!T67+FC_IND_TE_E!T67+FC_IND_MAC_E!T67+FC_IND_TL_E!T67+FC_IND_WP_E!T67+FC_IND_MQ_E!T67+FC_IND_CON_E!T67+FC_IND_NSP_E!T67</f>
        <v>0</v>
      </c>
      <c r="U67" s="10">
        <f>FC_IND_IS_E!U67+FC_IND_NFM_E!U67+FC_IND_CPC_E!U67+FC_IND_NMM_E!U67+FC_IND_PPP_E!U67+FC_IND_FBT_E!U67+FC_IND_TE_E!U67+FC_IND_MAC_E!U67+FC_IND_TL_E!U67+FC_IND_WP_E!U67+FC_IND_MQ_E!U67+FC_IND_CON_E!U67+FC_IND_NSP_E!U67</f>
        <v>0</v>
      </c>
      <c r="V67" s="10">
        <f>FC_IND_IS_E!V67+FC_IND_NFM_E!V67+FC_IND_CPC_E!V67+FC_IND_NMM_E!V67+FC_IND_PPP_E!V67+FC_IND_FBT_E!V67+FC_IND_TE_E!V67+FC_IND_MAC_E!V67+FC_IND_TL_E!V67+FC_IND_WP_E!V67+FC_IND_MQ_E!V67+FC_IND_CON_E!V67+FC_IND_NSP_E!V67</f>
        <v>0</v>
      </c>
      <c r="W67" s="10">
        <f>FC_IND_IS_E!W67+FC_IND_NFM_E!W67+FC_IND_CPC_E!W67+FC_IND_NMM_E!W67+FC_IND_PPP_E!W67+FC_IND_FBT_E!W67+FC_IND_TE_E!W67+FC_IND_MAC_E!W67+FC_IND_TL_E!W67+FC_IND_WP_E!W67+FC_IND_MQ_E!W67+FC_IND_CON_E!W67+FC_IND_NSP_E!W67</f>
        <v>0</v>
      </c>
      <c r="X67" s="10">
        <f>FC_IND_IS_E!X67+FC_IND_NFM_E!X67+FC_IND_CPC_E!X67+FC_IND_NMM_E!X67+FC_IND_PPP_E!X67+FC_IND_FBT_E!X67+FC_IND_TE_E!X67+FC_IND_MAC_E!X67+FC_IND_TL_E!X67+FC_IND_WP_E!X67+FC_IND_MQ_E!X67+FC_IND_CON_E!X67+FC_IND_NSP_E!X67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FC_IND_IS_E!C68+FC_IND_NFM_E!C68+FC_IND_CPC_E!C68+FC_IND_NMM_E!C68+FC_IND_PPP_E!C68+FC_IND_FBT_E!C68+FC_IND_TE_E!C68+FC_IND_MAC_E!C68+FC_IND_TL_E!C68+FC_IND_WP_E!C68+FC_IND_MQ_E!C68+FC_IND_CON_E!C68+FC_IND_NSP_E!C68</f>
        <v>0</v>
      </c>
      <c r="D68" s="10">
        <f>FC_IND_IS_E!D68+FC_IND_NFM_E!D68+FC_IND_CPC_E!D68+FC_IND_NMM_E!D68+FC_IND_PPP_E!D68+FC_IND_FBT_E!D68+FC_IND_TE_E!D68+FC_IND_MAC_E!D68+FC_IND_TL_E!D68+FC_IND_WP_E!D68+FC_IND_MQ_E!D68+FC_IND_CON_E!D68+FC_IND_NSP_E!D68</f>
        <v>0</v>
      </c>
      <c r="E68" s="10">
        <f>FC_IND_IS_E!E68+FC_IND_NFM_E!E68+FC_IND_CPC_E!E68+FC_IND_NMM_E!E68+FC_IND_PPP_E!E68+FC_IND_FBT_E!E68+FC_IND_TE_E!E68+FC_IND_MAC_E!E68+FC_IND_TL_E!E68+FC_IND_WP_E!E68+FC_IND_MQ_E!E68+FC_IND_CON_E!E68+FC_IND_NSP_E!E68</f>
        <v>0</v>
      </c>
      <c r="F68" s="10">
        <f>FC_IND_IS_E!F68+FC_IND_NFM_E!F68+FC_IND_CPC_E!F68+FC_IND_NMM_E!F68+FC_IND_PPP_E!F68+FC_IND_FBT_E!F68+FC_IND_TE_E!F68+FC_IND_MAC_E!F68+FC_IND_TL_E!F68+FC_IND_WP_E!F68+FC_IND_MQ_E!F68+FC_IND_CON_E!F68+FC_IND_NSP_E!F68</f>
        <v>0</v>
      </c>
      <c r="G68" s="10">
        <f>FC_IND_IS_E!G68+FC_IND_NFM_E!G68+FC_IND_CPC_E!G68+FC_IND_NMM_E!G68+FC_IND_PPP_E!G68+FC_IND_FBT_E!G68+FC_IND_TE_E!G68+FC_IND_MAC_E!G68+FC_IND_TL_E!G68+FC_IND_WP_E!G68+FC_IND_MQ_E!G68+FC_IND_CON_E!G68+FC_IND_NSP_E!G68</f>
        <v>0</v>
      </c>
      <c r="H68" s="10">
        <f>FC_IND_IS_E!H68+FC_IND_NFM_E!H68+FC_IND_CPC_E!H68+FC_IND_NMM_E!H68+FC_IND_PPP_E!H68+FC_IND_FBT_E!H68+FC_IND_TE_E!H68+FC_IND_MAC_E!H68+FC_IND_TL_E!H68+FC_IND_WP_E!H68+FC_IND_MQ_E!H68+FC_IND_CON_E!H68+FC_IND_NSP_E!H68</f>
        <v>0</v>
      </c>
      <c r="I68" s="10">
        <f>FC_IND_IS_E!I68+FC_IND_NFM_E!I68+FC_IND_CPC_E!I68+FC_IND_NMM_E!I68+FC_IND_PPP_E!I68+FC_IND_FBT_E!I68+FC_IND_TE_E!I68+FC_IND_MAC_E!I68+FC_IND_TL_E!I68+FC_IND_WP_E!I68+FC_IND_MQ_E!I68+FC_IND_CON_E!I68+FC_IND_NSP_E!I68</f>
        <v>0</v>
      </c>
      <c r="J68" s="10">
        <f>FC_IND_IS_E!J68+FC_IND_NFM_E!J68+FC_IND_CPC_E!J68+FC_IND_NMM_E!J68+FC_IND_PPP_E!J68+FC_IND_FBT_E!J68+FC_IND_TE_E!J68+FC_IND_MAC_E!J68+FC_IND_TL_E!J68+FC_IND_WP_E!J68+FC_IND_MQ_E!J68+FC_IND_CON_E!J68+FC_IND_NSP_E!J68</f>
        <v>0</v>
      </c>
      <c r="K68" s="10">
        <f>FC_IND_IS_E!K68+FC_IND_NFM_E!K68+FC_IND_CPC_E!K68+FC_IND_NMM_E!K68+FC_IND_PPP_E!K68+FC_IND_FBT_E!K68+FC_IND_TE_E!K68+FC_IND_MAC_E!K68+FC_IND_TL_E!K68+FC_IND_WP_E!K68+FC_IND_MQ_E!K68+FC_IND_CON_E!K68+FC_IND_NSP_E!K68</f>
        <v>0</v>
      </c>
      <c r="L68" s="10">
        <f>FC_IND_IS_E!L68+FC_IND_NFM_E!L68+FC_IND_CPC_E!L68+FC_IND_NMM_E!L68+FC_IND_PPP_E!L68+FC_IND_FBT_E!L68+FC_IND_TE_E!L68+FC_IND_MAC_E!L68+FC_IND_TL_E!L68+FC_IND_WP_E!L68+FC_IND_MQ_E!L68+FC_IND_CON_E!L68+FC_IND_NSP_E!L68</f>
        <v>0</v>
      </c>
      <c r="M68" s="10">
        <f>FC_IND_IS_E!M68+FC_IND_NFM_E!M68+FC_IND_CPC_E!M68+FC_IND_NMM_E!M68+FC_IND_PPP_E!M68+FC_IND_FBT_E!M68+FC_IND_TE_E!M68+FC_IND_MAC_E!M68+FC_IND_TL_E!M68+FC_IND_WP_E!M68+FC_IND_MQ_E!M68+FC_IND_CON_E!M68+FC_IND_NSP_E!M68</f>
        <v>0</v>
      </c>
      <c r="N68" s="10">
        <f>FC_IND_IS_E!N68+FC_IND_NFM_E!N68+FC_IND_CPC_E!N68+FC_IND_NMM_E!N68+FC_IND_PPP_E!N68+FC_IND_FBT_E!N68+FC_IND_TE_E!N68+FC_IND_MAC_E!N68+FC_IND_TL_E!N68+FC_IND_WP_E!N68+FC_IND_MQ_E!N68+FC_IND_CON_E!N68+FC_IND_NSP_E!N68</f>
        <v>0</v>
      </c>
      <c r="O68" s="10">
        <f>FC_IND_IS_E!O68+FC_IND_NFM_E!O68+FC_IND_CPC_E!O68+FC_IND_NMM_E!O68+FC_IND_PPP_E!O68+FC_IND_FBT_E!O68+FC_IND_TE_E!O68+FC_IND_MAC_E!O68+FC_IND_TL_E!O68+FC_IND_WP_E!O68+FC_IND_MQ_E!O68+FC_IND_CON_E!O68+FC_IND_NSP_E!O68</f>
        <v>0</v>
      </c>
      <c r="P68" s="10">
        <f>FC_IND_IS_E!P68+FC_IND_NFM_E!P68+FC_IND_CPC_E!P68+FC_IND_NMM_E!P68+FC_IND_PPP_E!P68+FC_IND_FBT_E!P68+FC_IND_TE_E!P68+FC_IND_MAC_E!P68+FC_IND_TL_E!P68+FC_IND_WP_E!P68+FC_IND_MQ_E!P68+FC_IND_CON_E!P68+FC_IND_NSP_E!P68</f>
        <v>0</v>
      </c>
      <c r="Q68" s="10">
        <f>FC_IND_IS_E!Q68+FC_IND_NFM_E!Q68+FC_IND_CPC_E!Q68+FC_IND_NMM_E!Q68+FC_IND_PPP_E!Q68+FC_IND_FBT_E!Q68+FC_IND_TE_E!Q68+FC_IND_MAC_E!Q68+FC_IND_TL_E!Q68+FC_IND_WP_E!Q68+FC_IND_MQ_E!Q68+FC_IND_CON_E!Q68+FC_IND_NSP_E!Q68</f>
        <v>0</v>
      </c>
      <c r="R68" s="10">
        <f>FC_IND_IS_E!R68+FC_IND_NFM_E!R68+FC_IND_CPC_E!R68+FC_IND_NMM_E!R68+FC_IND_PPP_E!R68+FC_IND_FBT_E!R68+FC_IND_TE_E!R68+FC_IND_MAC_E!R68+FC_IND_TL_E!R68+FC_IND_WP_E!R68+FC_IND_MQ_E!R68+FC_IND_CON_E!R68+FC_IND_NSP_E!R68</f>
        <v>0</v>
      </c>
      <c r="S68" s="10">
        <f>FC_IND_IS_E!S68+FC_IND_NFM_E!S68+FC_IND_CPC_E!S68+FC_IND_NMM_E!S68+FC_IND_PPP_E!S68+FC_IND_FBT_E!S68+FC_IND_TE_E!S68+FC_IND_MAC_E!S68+FC_IND_TL_E!S68+FC_IND_WP_E!S68+FC_IND_MQ_E!S68+FC_IND_CON_E!S68+FC_IND_NSP_E!S68</f>
        <v>0</v>
      </c>
      <c r="T68" s="10">
        <f>FC_IND_IS_E!T68+FC_IND_NFM_E!T68+FC_IND_CPC_E!T68+FC_IND_NMM_E!T68+FC_IND_PPP_E!T68+FC_IND_FBT_E!T68+FC_IND_TE_E!T68+FC_IND_MAC_E!T68+FC_IND_TL_E!T68+FC_IND_WP_E!T68+FC_IND_MQ_E!T68+FC_IND_CON_E!T68+FC_IND_NSP_E!T68</f>
        <v>0</v>
      </c>
      <c r="U68" s="10">
        <f>FC_IND_IS_E!U68+FC_IND_NFM_E!U68+FC_IND_CPC_E!U68+FC_IND_NMM_E!U68+FC_IND_PPP_E!U68+FC_IND_FBT_E!U68+FC_IND_TE_E!U68+FC_IND_MAC_E!U68+FC_IND_TL_E!U68+FC_IND_WP_E!U68+FC_IND_MQ_E!U68+FC_IND_CON_E!U68+FC_IND_NSP_E!U68</f>
        <v>0</v>
      </c>
      <c r="V68" s="10">
        <f>FC_IND_IS_E!V68+FC_IND_NFM_E!V68+FC_IND_CPC_E!V68+FC_IND_NMM_E!V68+FC_IND_PPP_E!V68+FC_IND_FBT_E!V68+FC_IND_TE_E!V68+FC_IND_MAC_E!V68+FC_IND_TL_E!V68+FC_IND_WP_E!V68+FC_IND_MQ_E!V68+FC_IND_CON_E!V68+FC_IND_NSP_E!V68</f>
        <v>0</v>
      </c>
      <c r="W68" s="10">
        <f>FC_IND_IS_E!W68+FC_IND_NFM_E!W68+FC_IND_CPC_E!W68+FC_IND_NMM_E!W68+FC_IND_PPP_E!W68+FC_IND_FBT_E!W68+FC_IND_TE_E!W68+FC_IND_MAC_E!W68+FC_IND_TL_E!W68+FC_IND_WP_E!W68+FC_IND_MQ_E!W68+FC_IND_CON_E!W68+FC_IND_NSP_E!W68</f>
        <v>0</v>
      </c>
      <c r="X68" s="10">
        <f>FC_IND_IS_E!X68+FC_IND_NFM_E!X68+FC_IND_CPC_E!X68+FC_IND_NMM_E!X68+FC_IND_PPP_E!X68+FC_IND_FBT_E!X68+FC_IND_TE_E!X68+FC_IND_MAC_E!X68+FC_IND_TL_E!X68+FC_IND_WP_E!X68+FC_IND_MQ_E!X68+FC_IND_CON_E!X68+FC_IND_NSP_E!X68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FC_IND_IS_E!C69+FC_IND_NFM_E!C69+FC_IND_CPC_E!C69+FC_IND_NMM_E!C69+FC_IND_PPP_E!C69+FC_IND_FBT_E!C69+FC_IND_TE_E!C69+FC_IND_MAC_E!C69+FC_IND_TL_E!C69+FC_IND_WP_E!C69+FC_IND_MQ_E!C69+FC_IND_CON_E!C69+FC_IND_NSP_E!C69</f>
        <v>0</v>
      </c>
      <c r="D69" s="10">
        <f>FC_IND_IS_E!D69+FC_IND_NFM_E!D69+FC_IND_CPC_E!D69+FC_IND_NMM_E!D69+FC_IND_PPP_E!D69+FC_IND_FBT_E!D69+FC_IND_TE_E!D69+FC_IND_MAC_E!D69+FC_IND_TL_E!D69+FC_IND_WP_E!D69+FC_IND_MQ_E!D69+FC_IND_CON_E!D69+FC_IND_NSP_E!D69</f>
        <v>0</v>
      </c>
      <c r="E69" s="10">
        <f>FC_IND_IS_E!E69+FC_IND_NFM_E!E69+FC_IND_CPC_E!E69+FC_IND_NMM_E!E69+FC_IND_PPP_E!E69+FC_IND_FBT_E!E69+FC_IND_TE_E!E69+FC_IND_MAC_E!E69+FC_IND_TL_E!E69+FC_IND_WP_E!E69+FC_IND_MQ_E!E69+FC_IND_CON_E!E69+FC_IND_NSP_E!E69</f>
        <v>0</v>
      </c>
      <c r="F69" s="10">
        <f>FC_IND_IS_E!F69+FC_IND_NFM_E!F69+FC_IND_CPC_E!F69+FC_IND_NMM_E!F69+FC_IND_PPP_E!F69+FC_IND_FBT_E!F69+FC_IND_TE_E!F69+FC_IND_MAC_E!F69+FC_IND_TL_E!F69+FC_IND_WP_E!F69+FC_IND_MQ_E!F69+FC_IND_CON_E!F69+FC_IND_NSP_E!F69</f>
        <v>0</v>
      </c>
      <c r="G69" s="10">
        <f>FC_IND_IS_E!G69+FC_IND_NFM_E!G69+FC_IND_CPC_E!G69+FC_IND_NMM_E!G69+FC_IND_PPP_E!G69+FC_IND_FBT_E!G69+FC_IND_TE_E!G69+FC_IND_MAC_E!G69+FC_IND_TL_E!G69+FC_IND_WP_E!G69+FC_IND_MQ_E!G69+FC_IND_CON_E!G69+FC_IND_NSP_E!G69</f>
        <v>0</v>
      </c>
      <c r="H69" s="10">
        <f>FC_IND_IS_E!H69+FC_IND_NFM_E!H69+FC_IND_CPC_E!H69+FC_IND_NMM_E!H69+FC_IND_PPP_E!H69+FC_IND_FBT_E!H69+FC_IND_TE_E!H69+FC_IND_MAC_E!H69+FC_IND_TL_E!H69+FC_IND_WP_E!H69+FC_IND_MQ_E!H69+FC_IND_CON_E!H69+FC_IND_NSP_E!H69</f>
        <v>0</v>
      </c>
      <c r="I69" s="10">
        <f>FC_IND_IS_E!I69+FC_IND_NFM_E!I69+FC_IND_CPC_E!I69+FC_IND_NMM_E!I69+FC_IND_PPP_E!I69+FC_IND_FBT_E!I69+FC_IND_TE_E!I69+FC_IND_MAC_E!I69+FC_IND_TL_E!I69+FC_IND_WP_E!I69+FC_IND_MQ_E!I69+FC_IND_CON_E!I69+FC_IND_NSP_E!I69</f>
        <v>0</v>
      </c>
      <c r="J69" s="10">
        <f>FC_IND_IS_E!J69+FC_IND_NFM_E!J69+FC_IND_CPC_E!J69+FC_IND_NMM_E!J69+FC_IND_PPP_E!J69+FC_IND_FBT_E!J69+FC_IND_TE_E!J69+FC_IND_MAC_E!J69+FC_IND_TL_E!J69+FC_IND_WP_E!J69+FC_IND_MQ_E!J69+FC_IND_CON_E!J69+FC_IND_NSP_E!J69</f>
        <v>0</v>
      </c>
      <c r="K69" s="10">
        <f>FC_IND_IS_E!K69+FC_IND_NFM_E!K69+FC_IND_CPC_E!K69+FC_IND_NMM_E!K69+FC_IND_PPP_E!K69+FC_IND_FBT_E!K69+FC_IND_TE_E!K69+FC_IND_MAC_E!K69+FC_IND_TL_E!K69+FC_IND_WP_E!K69+FC_IND_MQ_E!K69+FC_IND_CON_E!K69+FC_IND_NSP_E!K69</f>
        <v>0</v>
      </c>
      <c r="L69" s="10">
        <f>FC_IND_IS_E!L69+FC_IND_NFM_E!L69+FC_IND_CPC_E!L69+FC_IND_NMM_E!L69+FC_IND_PPP_E!L69+FC_IND_FBT_E!L69+FC_IND_TE_E!L69+FC_IND_MAC_E!L69+FC_IND_TL_E!L69+FC_IND_WP_E!L69+FC_IND_MQ_E!L69+FC_IND_CON_E!L69+FC_IND_NSP_E!L69</f>
        <v>0</v>
      </c>
      <c r="M69" s="10">
        <f>FC_IND_IS_E!M69+FC_IND_NFM_E!M69+FC_IND_CPC_E!M69+FC_IND_NMM_E!M69+FC_IND_PPP_E!M69+FC_IND_FBT_E!M69+FC_IND_TE_E!M69+FC_IND_MAC_E!M69+FC_IND_TL_E!M69+FC_IND_WP_E!M69+FC_IND_MQ_E!M69+FC_IND_CON_E!M69+FC_IND_NSP_E!M69</f>
        <v>0</v>
      </c>
      <c r="N69" s="10">
        <f>FC_IND_IS_E!N69+FC_IND_NFM_E!N69+FC_IND_CPC_E!N69+FC_IND_NMM_E!N69+FC_IND_PPP_E!N69+FC_IND_FBT_E!N69+FC_IND_TE_E!N69+FC_IND_MAC_E!N69+FC_IND_TL_E!N69+FC_IND_WP_E!N69+FC_IND_MQ_E!N69+FC_IND_CON_E!N69+FC_IND_NSP_E!N69</f>
        <v>0</v>
      </c>
      <c r="O69" s="10">
        <f>FC_IND_IS_E!O69+FC_IND_NFM_E!O69+FC_IND_CPC_E!O69+FC_IND_NMM_E!O69+FC_IND_PPP_E!O69+FC_IND_FBT_E!O69+FC_IND_TE_E!O69+FC_IND_MAC_E!O69+FC_IND_TL_E!O69+FC_IND_WP_E!O69+FC_IND_MQ_E!O69+FC_IND_CON_E!O69+FC_IND_NSP_E!O69</f>
        <v>0</v>
      </c>
      <c r="P69" s="10">
        <f>FC_IND_IS_E!P69+FC_IND_NFM_E!P69+FC_IND_CPC_E!P69+FC_IND_NMM_E!P69+FC_IND_PPP_E!P69+FC_IND_FBT_E!P69+FC_IND_TE_E!P69+FC_IND_MAC_E!P69+FC_IND_TL_E!P69+FC_IND_WP_E!P69+FC_IND_MQ_E!P69+FC_IND_CON_E!P69+FC_IND_NSP_E!P69</f>
        <v>0</v>
      </c>
      <c r="Q69" s="10">
        <f>FC_IND_IS_E!Q69+FC_IND_NFM_E!Q69+FC_IND_CPC_E!Q69+FC_IND_NMM_E!Q69+FC_IND_PPP_E!Q69+FC_IND_FBT_E!Q69+FC_IND_TE_E!Q69+FC_IND_MAC_E!Q69+FC_IND_TL_E!Q69+FC_IND_WP_E!Q69+FC_IND_MQ_E!Q69+FC_IND_CON_E!Q69+FC_IND_NSP_E!Q69</f>
        <v>0</v>
      </c>
      <c r="R69" s="10">
        <f>FC_IND_IS_E!R69+FC_IND_NFM_E!R69+FC_IND_CPC_E!R69+FC_IND_NMM_E!R69+FC_IND_PPP_E!R69+FC_IND_FBT_E!R69+FC_IND_TE_E!R69+FC_IND_MAC_E!R69+FC_IND_TL_E!R69+FC_IND_WP_E!R69+FC_IND_MQ_E!R69+FC_IND_CON_E!R69+FC_IND_NSP_E!R69</f>
        <v>0</v>
      </c>
      <c r="S69" s="10">
        <f>FC_IND_IS_E!S69+FC_IND_NFM_E!S69+FC_IND_CPC_E!S69+FC_IND_NMM_E!S69+FC_IND_PPP_E!S69+FC_IND_FBT_E!S69+FC_IND_TE_E!S69+FC_IND_MAC_E!S69+FC_IND_TL_E!S69+FC_IND_WP_E!S69+FC_IND_MQ_E!S69+FC_IND_CON_E!S69+FC_IND_NSP_E!S69</f>
        <v>0</v>
      </c>
      <c r="T69" s="10">
        <f>FC_IND_IS_E!T69+FC_IND_NFM_E!T69+FC_IND_CPC_E!T69+FC_IND_NMM_E!T69+FC_IND_PPP_E!T69+FC_IND_FBT_E!T69+FC_IND_TE_E!T69+FC_IND_MAC_E!T69+FC_IND_TL_E!T69+FC_IND_WP_E!T69+FC_IND_MQ_E!T69+FC_IND_CON_E!T69+FC_IND_NSP_E!T69</f>
        <v>0</v>
      </c>
      <c r="U69" s="10">
        <f>FC_IND_IS_E!U69+FC_IND_NFM_E!U69+FC_IND_CPC_E!U69+FC_IND_NMM_E!U69+FC_IND_PPP_E!U69+FC_IND_FBT_E!U69+FC_IND_TE_E!U69+FC_IND_MAC_E!U69+FC_IND_TL_E!U69+FC_IND_WP_E!U69+FC_IND_MQ_E!U69+FC_IND_CON_E!U69+FC_IND_NSP_E!U69</f>
        <v>0</v>
      </c>
      <c r="V69" s="10">
        <f>FC_IND_IS_E!V69+FC_IND_NFM_E!V69+FC_IND_CPC_E!V69+FC_IND_NMM_E!V69+FC_IND_PPP_E!V69+FC_IND_FBT_E!V69+FC_IND_TE_E!V69+FC_IND_MAC_E!V69+FC_IND_TL_E!V69+FC_IND_WP_E!V69+FC_IND_MQ_E!V69+FC_IND_CON_E!V69+FC_IND_NSP_E!V69</f>
        <v>0</v>
      </c>
      <c r="W69" s="10">
        <f>FC_IND_IS_E!W69+FC_IND_NFM_E!W69+FC_IND_CPC_E!W69+FC_IND_NMM_E!W69+FC_IND_PPP_E!W69+FC_IND_FBT_E!W69+FC_IND_TE_E!W69+FC_IND_MAC_E!W69+FC_IND_TL_E!W69+FC_IND_WP_E!W69+FC_IND_MQ_E!W69+FC_IND_CON_E!W69+FC_IND_NSP_E!W69</f>
        <v>0</v>
      </c>
      <c r="X69" s="10">
        <f>FC_IND_IS_E!X69+FC_IND_NFM_E!X69+FC_IND_CPC_E!X69+FC_IND_NMM_E!X69+FC_IND_PPP_E!X69+FC_IND_FBT_E!X69+FC_IND_TE_E!X69+FC_IND_MAC_E!X69+FC_IND_TL_E!X69+FC_IND_WP_E!X69+FC_IND_MQ_E!X69+FC_IND_CON_E!X69+FC_IND_NSP_E!X69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FC_IND_IS_E!C70+FC_IND_NFM_E!C70+FC_IND_CPC_E!C70+FC_IND_NMM_E!C70+FC_IND_PPP_E!C70+FC_IND_FBT_E!C70+FC_IND_TE_E!C70+FC_IND_MAC_E!C70+FC_IND_TL_E!C70+FC_IND_WP_E!C70+FC_IND_MQ_E!C70+FC_IND_CON_E!C70+FC_IND_NSP_E!C70</f>
        <v>0</v>
      </c>
      <c r="D70" s="10">
        <f>FC_IND_IS_E!D70+FC_IND_NFM_E!D70+FC_IND_CPC_E!D70+FC_IND_NMM_E!D70+FC_IND_PPP_E!D70+FC_IND_FBT_E!D70+FC_IND_TE_E!D70+FC_IND_MAC_E!D70+FC_IND_TL_E!D70+FC_IND_WP_E!D70+FC_IND_MQ_E!D70+FC_IND_CON_E!D70+FC_IND_NSP_E!D70</f>
        <v>0</v>
      </c>
      <c r="E70" s="10">
        <f>FC_IND_IS_E!E70+FC_IND_NFM_E!E70+FC_IND_CPC_E!E70+FC_IND_NMM_E!E70+FC_IND_PPP_E!E70+FC_IND_FBT_E!E70+FC_IND_TE_E!E70+FC_IND_MAC_E!E70+FC_IND_TL_E!E70+FC_IND_WP_E!E70+FC_IND_MQ_E!E70+FC_IND_CON_E!E70+FC_IND_NSP_E!E70</f>
        <v>0</v>
      </c>
      <c r="F70" s="10">
        <f>FC_IND_IS_E!F70+FC_IND_NFM_E!F70+FC_IND_CPC_E!F70+FC_IND_NMM_E!F70+FC_IND_PPP_E!F70+FC_IND_FBT_E!F70+FC_IND_TE_E!F70+FC_IND_MAC_E!F70+FC_IND_TL_E!F70+FC_IND_WP_E!F70+FC_IND_MQ_E!F70+FC_IND_CON_E!F70+FC_IND_NSP_E!F70</f>
        <v>0</v>
      </c>
      <c r="G70" s="10">
        <f>FC_IND_IS_E!G70+FC_IND_NFM_E!G70+FC_IND_CPC_E!G70+FC_IND_NMM_E!G70+FC_IND_PPP_E!G70+FC_IND_FBT_E!G70+FC_IND_TE_E!G70+FC_IND_MAC_E!G70+FC_IND_TL_E!G70+FC_IND_WP_E!G70+FC_IND_MQ_E!G70+FC_IND_CON_E!G70+FC_IND_NSP_E!G70</f>
        <v>0</v>
      </c>
      <c r="H70" s="10">
        <f>FC_IND_IS_E!H70+FC_IND_NFM_E!H70+FC_IND_CPC_E!H70+FC_IND_NMM_E!H70+FC_IND_PPP_E!H70+FC_IND_FBT_E!H70+FC_IND_TE_E!H70+FC_IND_MAC_E!H70+FC_IND_TL_E!H70+FC_IND_WP_E!H70+FC_IND_MQ_E!H70+FC_IND_CON_E!H70+FC_IND_NSP_E!H70</f>
        <v>0</v>
      </c>
      <c r="I70" s="10">
        <f>FC_IND_IS_E!I70+FC_IND_NFM_E!I70+FC_IND_CPC_E!I70+FC_IND_NMM_E!I70+FC_IND_PPP_E!I70+FC_IND_FBT_E!I70+FC_IND_TE_E!I70+FC_IND_MAC_E!I70+FC_IND_TL_E!I70+FC_IND_WP_E!I70+FC_IND_MQ_E!I70+FC_IND_CON_E!I70+FC_IND_NSP_E!I70</f>
        <v>0</v>
      </c>
      <c r="J70" s="10">
        <f>FC_IND_IS_E!J70+FC_IND_NFM_E!J70+FC_IND_CPC_E!J70+FC_IND_NMM_E!J70+FC_IND_PPP_E!J70+FC_IND_FBT_E!J70+FC_IND_TE_E!J70+FC_IND_MAC_E!J70+FC_IND_TL_E!J70+FC_IND_WP_E!J70+FC_IND_MQ_E!J70+FC_IND_CON_E!J70+FC_IND_NSP_E!J70</f>
        <v>0</v>
      </c>
      <c r="K70" s="10">
        <f>FC_IND_IS_E!K70+FC_IND_NFM_E!K70+FC_IND_CPC_E!K70+FC_IND_NMM_E!K70+FC_IND_PPP_E!K70+FC_IND_FBT_E!K70+FC_IND_TE_E!K70+FC_IND_MAC_E!K70+FC_IND_TL_E!K70+FC_IND_WP_E!K70+FC_IND_MQ_E!K70+FC_IND_CON_E!K70+FC_IND_NSP_E!K70</f>
        <v>0</v>
      </c>
      <c r="L70" s="10">
        <f>FC_IND_IS_E!L70+FC_IND_NFM_E!L70+FC_IND_CPC_E!L70+FC_IND_NMM_E!L70+FC_IND_PPP_E!L70+FC_IND_FBT_E!L70+FC_IND_TE_E!L70+FC_IND_MAC_E!L70+FC_IND_TL_E!L70+FC_IND_WP_E!L70+FC_IND_MQ_E!L70+FC_IND_CON_E!L70+FC_IND_NSP_E!L70</f>
        <v>0</v>
      </c>
      <c r="M70" s="10">
        <f>FC_IND_IS_E!M70+FC_IND_NFM_E!M70+FC_IND_CPC_E!M70+FC_IND_NMM_E!M70+FC_IND_PPP_E!M70+FC_IND_FBT_E!M70+FC_IND_TE_E!M70+FC_IND_MAC_E!M70+FC_IND_TL_E!M70+FC_IND_WP_E!M70+FC_IND_MQ_E!M70+FC_IND_CON_E!M70+FC_IND_NSP_E!M70</f>
        <v>0</v>
      </c>
      <c r="N70" s="10">
        <f>FC_IND_IS_E!N70+FC_IND_NFM_E!N70+FC_IND_CPC_E!N70+FC_IND_NMM_E!N70+FC_IND_PPP_E!N70+FC_IND_FBT_E!N70+FC_IND_TE_E!N70+FC_IND_MAC_E!N70+FC_IND_TL_E!N70+FC_IND_WP_E!N70+FC_IND_MQ_E!N70+FC_IND_CON_E!N70+FC_IND_NSP_E!N70</f>
        <v>0</v>
      </c>
      <c r="O70" s="10">
        <f>FC_IND_IS_E!O70+FC_IND_NFM_E!O70+FC_IND_CPC_E!O70+FC_IND_NMM_E!O70+FC_IND_PPP_E!O70+FC_IND_FBT_E!O70+FC_IND_TE_E!O70+FC_IND_MAC_E!O70+FC_IND_TL_E!O70+FC_IND_WP_E!O70+FC_IND_MQ_E!O70+FC_IND_CON_E!O70+FC_IND_NSP_E!O70</f>
        <v>0</v>
      </c>
      <c r="P70" s="10">
        <f>FC_IND_IS_E!P70+FC_IND_NFM_E!P70+FC_IND_CPC_E!P70+FC_IND_NMM_E!P70+FC_IND_PPP_E!P70+FC_IND_FBT_E!P70+FC_IND_TE_E!P70+FC_IND_MAC_E!P70+FC_IND_TL_E!P70+FC_IND_WP_E!P70+FC_IND_MQ_E!P70+FC_IND_CON_E!P70+FC_IND_NSP_E!P70</f>
        <v>0</v>
      </c>
      <c r="Q70" s="10">
        <f>FC_IND_IS_E!Q70+FC_IND_NFM_E!Q70+FC_IND_CPC_E!Q70+FC_IND_NMM_E!Q70+FC_IND_PPP_E!Q70+FC_IND_FBT_E!Q70+FC_IND_TE_E!Q70+FC_IND_MAC_E!Q70+FC_IND_TL_E!Q70+FC_IND_WP_E!Q70+FC_IND_MQ_E!Q70+FC_IND_CON_E!Q70+FC_IND_NSP_E!Q70</f>
        <v>0</v>
      </c>
      <c r="R70" s="10">
        <f>FC_IND_IS_E!R70+FC_IND_NFM_E!R70+FC_IND_CPC_E!R70+FC_IND_NMM_E!R70+FC_IND_PPP_E!R70+FC_IND_FBT_E!R70+FC_IND_TE_E!R70+FC_IND_MAC_E!R70+FC_IND_TL_E!R70+FC_IND_WP_E!R70+FC_IND_MQ_E!R70+FC_IND_CON_E!R70+FC_IND_NSP_E!R70</f>
        <v>0</v>
      </c>
      <c r="S70" s="10">
        <f>FC_IND_IS_E!S70+FC_IND_NFM_E!S70+FC_IND_CPC_E!S70+FC_IND_NMM_E!S70+FC_IND_PPP_E!S70+FC_IND_FBT_E!S70+FC_IND_TE_E!S70+FC_IND_MAC_E!S70+FC_IND_TL_E!S70+FC_IND_WP_E!S70+FC_IND_MQ_E!S70+FC_IND_CON_E!S70+FC_IND_NSP_E!S70</f>
        <v>0</v>
      </c>
      <c r="T70" s="10">
        <f>FC_IND_IS_E!T70+FC_IND_NFM_E!T70+FC_IND_CPC_E!T70+FC_IND_NMM_E!T70+FC_IND_PPP_E!T70+FC_IND_FBT_E!T70+FC_IND_TE_E!T70+FC_IND_MAC_E!T70+FC_IND_TL_E!T70+FC_IND_WP_E!T70+FC_IND_MQ_E!T70+FC_IND_CON_E!T70+FC_IND_NSP_E!T70</f>
        <v>0</v>
      </c>
      <c r="U70" s="10">
        <f>FC_IND_IS_E!U70+FC_IND_NFM_E!U70+FC_IND_CPC_E!U70+FC_IND_NMM_E!U70+FC_IND_PPP_E!U70+FC_IND_FBT_E!U70+FC_IND_TE_E!U70+FC_IND_MAC_E!U70+FC_IND_TL_E!U70+FC_IND_WP_E!U70+FC_IND_MQ_E!U70+FC_IND_CON_E!U70+FC_IND_NSP_E!U70</f>
        <v>0</v>
      </c>
      <c r="V70" s="10">
        <f>FC_IND_IS_E!V70+FC_IND_NFM_E!V70+FC_IND_CPC_E!V70+FC_IND_NMM_E!V70+FC_IND_PPP_E!V70+FC_IND_FBT_E!V70+FC_IND_TE_E!V70+FC_IND_MAC_E!V70+FC_IND_TL_E!V70+FC_IND_WP_E!V70+FC_IND_MQ_E!V70+FC_IND_CON_E!V70+FC_IND_NSP_E!V70</f>
        <v>0</v>
      </c>
      <c r="W70" s="10">
        <f>FC_IND_IS_E!W70+FC_IND_NFM_E!W70+FC_IND_CPC_E!W70+FC_IND_NMM_E!W70+FC_IND_PPP_E!W70+FC_IND_FBT_E!W70+FC_IND_TE_E!W70+FC_IND_MAC_E!W70+FC_IND_TL_E!W70+FC_IND_WP_E!W70+FC_IND_MQ_E!W70+FC_IND_CON_E!W70+FC_IND_NSP_E!W70</f>
        <v>0</v>
      </c>
      <c r="X70" s="10">
        <f>FC_IND_IS_E!X70+FC_IND_NFM_E!X70+FC_IND_CPC_E!X70+FC_IND_NMM_E!X70+FC_IND_PPP_E!X70+FC_IND_FBT_E!X70+FC_IND_TE_E!X70+FC_IND_MAC_E!X70+FC_IND_TL_E!X70+FC_IND_WP_E!X70+FC_IND_MQ_E!X70+FC_IND_CON_E!X70+FC_IND_NSP_E!X70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41.296474634565769</v>
      </c>
      <c r="D71" s="37">
        <f t="shared" si="22"/>
        <v>61.693981083404985</v>
      </c>
      <c r="E71" s="37">
        <f t="shared" si="22"/>
        <v>85.459071367153925</v>
      </c>
      <c r="F71" s="37">
        <f t="shared" si="22"/>
        <v>59.998194325021487</v>
      </c>
      <c r="G71" s="37">
        <f t="shared" si="22"/>
        <v>68.954858125537413</v>
      </c>
      <c r="H71" s="37">
        <f t="shared" si="22"/>
        <v>59.018916595012904</v>
      </c>
      <c r="I71" s="37">
        <f t="shared" si="22"/>
        <v>45.022441960447125</v>
      </c>
      <c r="J71" s="37">
        <f t="shared" si="22"/>
        <v>36.328460877042133</v>
      </c>
      <c r="K71" s="37">
        <f t="shared" si="22"/>
        <v>44.353654342218398</v>
      </c>
      <c r="L71" s="37">
        <f t="shared" si="22"/>
        <v>17.244711951848668</v>
      </c>
      <c r="M71" s="37">
        <f t="shared" si="22"/>
        <v>30.667841788478071</v>
      </c>
      <c r="N71" s="37">
        <f t="shared" si="22"/>
        <v>27.538950988822002</v>
      </c>
      <c r="O71" s="37">
        <f t="shared" si="22"/>
        <v>27.18065348237317</v>
      </c>
      <c r="P71" s="37">
        <f t="shared" si="22"/>
        <v>40.126225279449706</v>
      </c>
      <c r="Q71" s="37">
        <f t="shared" si="22"/>
        <v>63.413671539122952</v>
      </c>
      <c r="R71" s="37">
        <f t="shared" si="22"/>
        <v>66.16044711951848</v>
      </c>
      <c r="S71" s="37">
        <f t="shared" si="22"/>
        <v>73.301805674978468</v>
      </c>
      <c r="T71" s="37">
        <f t="shared" si="22"/>
        <v>88.947635425623389</v>
      </c>
      <c r="U71" s="37">
        <f t="shared" si="22"/>
        <v>167.91745485812547</v>
      </c>
      <c r="V71" s="37">
        <f t="shared" si="22"/>
        <v>149.7540842648323</v>
      </c>
      <c r="W71" s="37">
        <f t="shared" si="22"/>
        <v>279.18693035253642</v>
      </c>
      <c r="X71" s="37">
        <f t="shared" ref="X71" si="23">SUM(X72:X73)</f>
        <v>316.31590713671534</v>
      </c>
    </row>
    <row r="72" spans="1:24" ht="11.25" customHeight="1" x14ac:dyDescent="0.2">
      <c r="A72" s="42" t="s">
        <v>131</v>
      </c>
      <c r="B72" s="9" t="s">
        <v>132</v>
      </c>
      <c r="C72" s="10">
        <f>FC_IND_IS_E!C72+FC_IND_NFM_E!C72+FC_IND_CPC_E!C72+FC_IND_NMM_E!C72+FC_IND_PPP_E!C72+FC_IND_FBT_E!C72+FC_IND_TE_E!C72+FC_IND_MAC_E!C72+FC_IND_TL_E!C72+FC_IND_WP_E!C72+FC_IND_MQ_E!C72+FC_IND_CON_E!C72+FC_IND_NSP_E!C72</f>
        <v>41.296474634565769</v>
      </c>
      <c r="D72" s="10">
        <f>FC_IND_IS_E!D72+FC_IND_NFM_E!D72+FC_IND_CPC_E!D72+FC_IND_NMM_E!D72+FC_IND_PPP_E!D72+FC_IND_FBT_E!D72+FC_IND_TE_E!D72+FC_IND_MAC_E!D72+FC_IND_TL_E!D72+FC_IND_WP_E!D72+FC_IND_MQ_E!D72+FC_IND_CON_E!D72+FC_IND_NSP_E!D72</f>
        <v>61.693981083404985</v>
      </c>
      <c r="E72" s="10">
        <f>FC_IND_IS_E!E72+FC_IND_NFM_E!E72+FC_IND_CPC_E!E72+FC_IND_NMM_E!E72+FC_IND_PPP_E!E72+FC_IND_FBT_E!E72+FC_IND_TE_E!E72+FC_IND_MAC_E!E72+FC_IND_TL_E!E72+FC_IND_WP_E!E72+FC_IND_MQ_E!E72+FC_IND_CON_E!E72+FC_IND_NSP_E!E72</f>
        <v>85.459071367153925</v>
      </c>
      <c r="F72" s="10">
        <f>FC_IND_IS_E!F72+FC_IND_NFM_E!F72+FC_IND_CPC_E!F72+FC_IND_NMM_E!F72+FC_IND_PPP_E!F72+FC_IND_FBT_E!F72+FC_IND_TE_E!F72+FC_IND_MAC_E!F72+FC_IND_TL_E!F72+FC_IND_WP_E!F72+FC_IND_MQ_E!F72+FC_IND_CON_E!F72+FC_IND_NSP_E!F72</f>
        <v>59.998194325021487</v>
      </c>
      <c r="G72" s="10">
        <f>FC_IND_IS_E!G72+FC_IND_NFM_E!G72+FC_IND_CPC_E!G72+FC_IND_NMM_E!G72+FC_IND_PPP_E!G72+FC_IND_FBT_E!G72+FC_IND_TE_E!G72+FC_IND_MAC_E!G72+FC_IND_TL_E!G72+FC_IND_WP_E!G72+FC_IND_MQ_E!G72+FC_IND_CON_E!G72+FC_IND_NSP_E!G72</f>
        <v>68.954858125537413</v>
      </c>
      <c r="H72" s="10">
        <f>FC_IND_IS_E!H72+FC_IND_NFM_E!H72+FC_IND_CPC_E!H72+FC_IND_NMM_E!H72+FC_IND_PPP_E!H72+FC_IND_FBT_E!H72+FC_IND_TE_E!H72+FC_IND_MAC_E!H72+FC_IND_TL_E!H72+FC_IND_WP_E!H72+FC_IND_MQ_E!H72+FC_IND_CON_E!H72+FC_IND_NSP_E!H72</f>
        <v>59.018916595012904</v>
      </c>
      <c r="I72" s="10">
        <f>FC_IND_IS_E!I72+FC_IND_NFM_E!I72+FC_IND_CPC_E!I72+FC_IND_NMM_E!I72+FC_IND_PPP_E!I72+FC_IND_FBT_E!I72+FC_IND_TE_E!I72+FC_IND_MAC_E!I72+FC_IND_TL_E!I72+FC_IND_WP_E!I72+FC_IND_MQ_E!I72+FC_IND_CON_E!I72+FC_IND_NSP_E!I72</f>
        <v>45.022441960447125</v>
      </c>
      <c r="J72" s="10">
        <f>FC_IND_IS_E!J72+FC_IND_NFM_E!J72+FC_IND_CPC_E!J72+FC_IND_NMM_E!J72+FC_IND_PPP_E!J72+FC_IND_FBT_E!J72+FC_IND_TE_E!J72+FC_IND_MAC_E!J72+FC_IND_TL_E!J72+FC_IND_WP_E!J72+FC_IND_MQ_E!J72+FC_IND_CON_E!J72+FC_IND_NSP_E!J72</f>
        <v>36.328460877042133</v>
      </c>
      <c r="K72" s="10">
        <f>FC_IND_IS_E!K72+FC_IND_NFM_E!K72+FC_IND_CPC_E!K72+FC_IND_NMM_E!K72+FC_IND_PPP_E!K72+FC_IND_FBT_E!K72+FC_IND_TE_E!K72+FC_IND_MAC_E!K72+FC_IND_TL_E!K72+FC_IND_WP_E!K72+FC_IND_MQ_E!K72+FC_IND_CON_E!K72+FC_IND_NSP_E!K72</f>
        <v>44.353654342218398</v>
      </c>
      <c r="L72" s="10">
        <f>FC_IND_IS_E!L72+FC_IND_NFM_E!L72+FC_IND_CPC_E!L72+FC_IND_NMM_E!L72+FC_IND_PPP_E!L72+FC_IND_FBT_E!L72+FC_IND_TE_E!L72+FC_IND_MAC_E!L72+FC_IND_TL_E!L72+FC_IND_WP_E!L72+FC_IND_MQ_E!L72+FC_IND_CON_E!L72+FC_IND_NSP_E!L72</f>
        <v>17.244711951848668</v>
      </c>
      <c r="M72" s="10">
        <f>FC_IND_IS_E!M72+FC_IND_NFM_E!M72+FC_IND_CPC_E!M72+FC_IND_NMM_E!M72+FC_IND_PPP_E!M72+FC_IND_FBT_E!M72+FC_IND_TE_E!M72+FC_IND_MAC_E!M72+FC_IND_TL_E!M72+FC_IND_WP_E!M72+FC_IND_MQ_E!M72+FC_IND_CON_E!M72+FC_IND_NSP_E!M72</f>
        <v>30.667841788478071</v>
      </c>
      <c r="N72" s="10">
        <f>FC_IND_IS_E!N72+FC_IND_NFM_E!N72+FC_IND_CPC_E!N72+FC_IND_NMM_E!N72+FC_IND_PPP_E!N72+FC_IND_FBT_E!N72+FC_IND_TE_E!N72+FC_IND_MAC_E!N72+FC_IND_TL_E!N72+FC_IND_WP_E!N72+FC_IND_MQ_E!N72+FC_IND_CON_E!N72+FC_IND_NSP_E!N72</f>
        <v>27.538950988822002</v>
      </c>
      <c r="O72" s="10">
        <f>FC_IND_IS_E!O72+FC_IND_NFM_E!O72+FC_IND_CPC_E!O72+FC_IND_NMM_E!O72+FC_IND_PPP_E!O72+FC_IND_FBT_E!O72+FC_IND_TE_E!O72+FC_IND_MAC_E!O72+FC_IND_TL_E!O72+FC_IND_WP_E!O72+FC_IND_MQ_E!O72+FC_IND_CON_E!O72+FC_IND_NSP_E!O72</f>
        <v>27.109028374892517</v>
      </c>
      <c r="P72" s="10">
        <f>FC_IND_IS_E!P72+FC_IND_NFM_E!P72+FC_IND_CPC_E!P72+FC_IND_NMM_E!P72+FC_IND_PPP_E!P72+FC_IND_FBT_E!P72+FC_IND_TE_E!P72+FC_IND_MAC_E!P72+FC_IND_TL_E!P72+FC_IND_WP_E!P72+FC_IND_MQ_E!P72+FC_IND_CON_E!P72+FC_IND_NSP_E!P72</f>
        <v>40.006706792777308</v>
      </c>
      <c r="Q72" s="10">
        <f>FC_IND_IS_E!Q72+FC_IND_NFM_E!Q72+FC_IND_CPC_E!Q72+FC_IND_NMM_E!Q72+FC_IND_PPP_E!Q72+FC_IND_FBT_E!Q72+FC_IND_TE_E!Q72+FC_IND_MAC_E!Q72+FC_IND_TL_E!Q72+FC_IND_WP_E!Q72+FC_IND_MQ_E!Q72+FC_IND_CON_E!Q72+FC_IND_NSP_E!Q72</f>
        <v>63.294239036973337</v>
      </c>
      <c r="R72" s="10">
        <f>FC_IND_IS_E!R72+FC_IND_NFM_E!R72+FC_IND_CPC_E!R72+FC_IND_NMM_E!R72+FC_IND_PPP_E!R72+FC_IND_FBT_E!R72+FC_IND_TE_E!R72+FC_IND_MAC_E!R72+FC_IND_TL_E!R72+FC_IND_WP_E!R72+FC_IND_MQ_E!R72+FC_IND_CON_E!R72+FC_IND_NSP_E!R72</f>
        <v>65.993207222699908</v>
      </c>
      <c r="S72" s="10">
        <f>FC_IND_IS_E!S72+FC_IND_NFM_E!S72+FC_IND_CPC_E!S72+FC_IND_NMM_E!S72+FC_IND_PPP_E!S72+FC_IND_FBT_E!S72+FC_IND_TE_E!S72+FC_IND_MAC_E!S72+FC_IND_TL_E!S72+FC_IND_WP_E!S72+FC_IND_MQ_E!S72+FC_IND_CON_E!S72+FC_IND_NSP_E!S72</f>
        <v>73.182373172828861</v>
      </c>
      <c r="T72" s="10">
        <f>FC_IND_IS_E!T72+FC_IND_NFM_E!T72+FC_IND_CPC_E!T72+FC_IND_NMM_E!T72+FC_IND_PPP_E!T72+FC_IND_FBT_E!T72+FC_IND_TE_E!T72+FC_IND_MAC_E!T72+FC_IND_TL_E!T72+FC_IND_WP_E!T72+FC_IND_MQ_E!T72+FC_IND_CON_E!T72+FC_IND_NSP_E!T72</f>
        <v>88.794411006018919</v>
      </c>
      <c r="U72" s="10">
        <f>FC_IND_IS_E!U72+FC_IND_NFM_E!U72+FC_IND_CPC_E!U72+FC_IND_NMM_E!U72+FC_IND_PPP_E!U72+FC_IND_FBT_E!U72+FC_IND_TE_E!U72+FC_IND_MAC_E!U72+FC_IND_TL_E!U72+FC_IND_WP_E!U72+FC_IND_MQ_E!U72+FC_IND_CON_E!U72+FC_IND_NSP_E!U72</f>
        <v>167.88030954428197</v>
      </c>
      <c r="V72" s="10">
        <f>FC_IND_IS_E!V72+FC_IND_NFM_E!V72+FC_IND_CPC_E!V72+FC_IND_NMM_E!V72+FC_IND_PPP_E!V72+FC_IND_FBT_E!V72+FC_IND_TE_E!V72+FC_IND_MAC_E!V72+FC_IND_TL_E!V72+FC_IND_WP_E!V72+FC_IND_MQ_E!V72+FC_IND_CON_E!V72+FC_IND_NSP_E!V72</f>
        <v>149.7205503009458</v>
      </c>
      <c r="W72" s="10">
        <f>FC_IND_IS_E!W72+FC_IND_NFM_E!W72+FC_IND_CPC_E!W72+FC_IND_NMM_E!W72+FC_IND_PPP_E!W72+FC_IND_FBT_E!W72+FC_IND_TE_E!W72+FC_IND_MAC_E!W72+FC_IND_TL_E!W72+FC_IND_WP_E!W72+FC_IND_MQ_E!W72+FC_IND_CON_E!W72+FC_IND_NSP_E!W72</f>
        <v>279.14634565778147</v>
      </c>
      <c r="X72" s="10">
        <f>FC_IND_IS_E!X72+FC_IND_NFM_E!X72+FC_IND_CPC_E!X72+FC_IND_NMM_E!X72+FC_IND_PPP_E!X72+FC_IND_FBT_E!X72+FC_IND_TE_E!X72+FC_IND_MAC_E!X72+FC_IND_TL_E!X72+FC_IND_WP_E!X72+FC_IND_MQ_E!X72+FC_IND_CON_E!X72+FC_IND_NSP_E!X72</f>
        <v>316.24660361134988</v>
      </c>
    </row>
    <row r="73" spans="1:24" ht="11.25" customHeight="1" x14ac:dyDescent="0.2">
      <c r="A73" s="42" t="s">
        <v>133</v>
      </c>
      <c r="B73" s="9" t="s">
        <v>134</v>
      </c>
      <c r="C73" s="10">
        <f>FC_IND_IS_E!C73+FC_IND_NFM_E!C73+FC_IND_CPC_E!C73+FC_IND_NMM_E!C73+FC_IND_PPP_E!C73+FC_IND_FBT_E!C73+FC_IND_TE_E!C73+FC_IND_MAC_E!C73+FC_IND_TL_E!C73+FC_IND_WP_E!C73+FC_IND_MQ_E!C73+FC_IND_CON_E!C73+FC_IND_NSP_E!C73</f>
        <v>0</v>
      </c>
      <c r="D73" s="10">
        <f>FC_IND_IS_E!D73+FC_IND_NFM_E!D73+FC_IND_CPC_E!D73+FC_IND_NMM_E!D73+FC_IND_PPP_E!D73+FC_IND_FBT_E!D73+FC_IND_TE_E!D73+FC_IND_MAC_E!D73+FC_IND_TL_E!D73+FC_IND_WP_E!D73+FC_IND_MQ_E!D73+FC_IND_CON_E!D73+FC_IND_NSP_E!D73</f>
        <v>0</v>
      </c>
      <c r="E73" s="10">
        <f>FC_IND_IS_E!E73+FC_IND_NFM_E!E73+FC_IND_CPC_E!E73+FC_IND_NMM_E!E73+FC_IND_PPP_E!E73+FC_IND_FBT_E!E73+FC_IND_TE_E!E73+FC_IND_MAC_E!E73+FC_IND_TL_E!E73+FC_IND_WP_E!E73+FC_IND_MQ_E!E73+FC_IND_CON_E!E73+FC_IND_NSP_E!E73</f>
        <v>0</v>
      </c>
      <c r="F73" s="10">
        <f>FC_IND_IS_E!F73+FC_IND_NFM_E!F73+FC_IND_CPC_E!F73+FC_IND_NMM_E!F73+FC_IND_PPP_E!F73+FC_IND_FBT_E!F73+FC_IND_TE_E!F73+FC_IND_MAC_E!F73+FC_IND_TL_E!F73+FC_IND_WP_E!F73+FC_IND_MQ_E!F73+FC_IND_CON_E!F73+FC_IND_NSP_E!F73</f>
        <v>0</v>
      </c>
      <c r="G73" s="10">
        <f>FC_IND_IS_E!G73+FC_IND_NFM_E!G73+FC_IND_CPC_E!G73+FC_IND_NMM_E!G73+FC_IND_PPP_E!G73+FC_IND_FBT_E!G73+FC_IND_TE_E!G73+FC_IND_MAC_E!G73+FC_IND_TL_E!G73+FC_IND_WP_E!G73+FC_IND_MQ_E!G73+FC_IND_CON_E!G73+FC_IND_NSP_E!G73</f>
        <v>0</v>
      </c>
      <c r="H73" s="10">
        <f>FC_IND_IS_E!H73+FC_IND_NFM_E!H73+FC_IND_CPC_E!H73+FC_IND_NMM_E!H73+FC_IND_PPP_E!H73+FC_IND_FBT_E!H73+FC_IND_TE_E!H73+FC_IND_MAC_E!H73+FC_IND_TL_E!H73+FC_IND_WP_E!H73+FC_IND_MQ_E!H73+FC_IND_CON_E!H73+FC_IND_NSP_E!H73</f>
        <v>0</v>
      </c>
      <c r="I73" s="10">
        <f>FC_IND_IS_E!I73+FC_IND_NFM_E!I73+FC_IND_CPC_E!I73+FC_IND_NMM_E!I73+FC_IND_PPP_E!I73+FC_IND_FBT_E!I73+FC_IND_TE_E!I73+FC_IND_MAC_E!I73+FC_IND_TL_E!I73+FC_IND_WP_E!I73+FC_IND_MQ_E!I73+FC_IND_CON_E!I73+FC_IND_NSP_E!I73</f>
        <v>0</v>
      </c>
      <c r="J73" s="10">
        <f>FC_IND_IS_E!J73+FC_IND_NFM_E!J73+FC_IND_CPC_E!J73+FC_IND_NMM_E!J73+FC_IND_PPP_E!J73+FC_IND_FBT_E!J73+FC_IND_TE_E!J73+FC_IND_MAC_E!J73+FC_IND_TL_E!J73+FC_IND_WP_E!J73+FC_IND_MQ_E!J73+FC_IND_CON_E!J73+FC_IND_NSP_E!J73</f>
        <v>0</v>
      </c>
      <c r="K73" s="10">
        <f>FC_IND_IS_E!K73+FC_IND_NFM_E!K73+FC_IND_CPC_E!K73+FC_IND_NMM_E!K73+FC_IND_PPP_E!K73+FC_IND_FBT_E!K73+FC_IND_TE_E!K73+FC_IND_MAC_E!K73+FC_IND_TL_E!K73+FC_IND_WP_E!K73+FC_IND_MQ_E!K73+FC_IND_CON_E!K73+FC_IND_NSP_E!K73</f>
        <v>0</v>
      </c>
      <c r="L73" s="10">
        <f>FC_IND_IS_E!L73+FC_IND_NFM_E!L73+FC_IND_CPC_E!L73+FC_IND_NMM_E!L73+FC_IND_PPP_E!L73+FC_IND_FBT_E!L73+FC_IND_TE_E!L73+FC_IND_MAC_E!L73+FC_IND_TL_E!L73+FC_IND_WP_E!L73+FC_IND_MQ_E!L73+FC_IND_CON_E!L73+FC_IND_NSP_E!L73</f>
        <v>0</v>
      </c>
      <c r="M73" s="10">
        <f>FC_IND_IS_E!M73+FC_IND_NFM_E!M73+FC_IND_CPC_E!M73+FC_IND_NMM_E!M73+FC_IND_PPP_E!M73+FC_IND_FBT_E!M73+FC_IND_TE_E!M73+FC_IND_MAC_E!M73+FC_IND_TL_E!M73+FC_IND_WP_E!M73+FC_IND_MQ_E!M73+FC_IND_CON_E!M73+FC_IND_NSP_E!M73</f>
        <v>0</v>
      </c>
      <c r="N73" s="10">
        <f>FC_IND_IS_E!N73+FC_IND_NFM_E!N73+FC_IND_CPC_E!N73+FC_IND_NMM_E!N73+FC_IND_PPP_E!N73+FC_IND_FBT_E!N73+FC_IND_TE_E!N73+FC_IND_MAC_E!N73+FC_IND_TL_E!N73+FC_IND_WP_E!N73+FC_IND_MQ_E!N73+FC_IND_CON_E!N73+FC_IND_NSP_E!N73</f>
        <v>0</v>
      </c>
      <c r="O73" s="10">
        <f>FC_IND_IS_E!O73+FC_IND_NFM_E!O73+FC_IND_CPC_E!O73+FC_IND_NMM_E!O73+FC_IND_PPP_E!O73+FC_IND_FBT_E!O73+FC_IND_TE_E!O73+FC_IND_MAC_E!O73+FC_IND_TL_E!O73+FC_IND_WP_E!O73+FC_IND_MQ_E!O73+FC_IND_CON_E!O73+FC_IND_NSP_E!O73</f>
        <v>7.1625107480653469E-2</v>
      </c>
      <c r="P73" s="10">
        <f>FC_IND_IS_E!P73+FC_IND_NFM_E!P73+FC_IND_CPC_E!P73+FC_IND_NMM_E!P73+FC_IND_PPP_E!P73+FC_IND_FBT_E!P73+FC_IND_TE_E!P73+FC_IND_MAC_E!P73+FC_IND_TL_E!P73+FC_IND_WP_E!P73+FC_IND_MQ_E!P73+FC_IND_CON_E!P73+FC_IND_NSP_E!P73</f>
        <v>0.11951848667239898</v>
      </c>
      <c r="Q73" s="10">
        <f>FC_IND_IS_E!Q73+FC_IND_NFM_E!Q73+FC_IND_CPC_E!Q73+FC_IND_NMM_E!Q73+FC_IND_PPP_E!Q73+FC_IND_FBT_E!Q73+FC_IND_TE_E!Q73+FC_IND_MAC_E!Q73+FC_IND_TL_E!Q73+FC_IND_WP_E!Q73+FC_IND_MQ_E!Q73+FC_IND_CON_E!Q73+FC_IND_NSP_E!Q73</f>
        <v>0.11943250214961307</v>
      </c>
      <c r="R73" s="10">
        <f>FC_IND_IS_E!R73+FC_IND_NFM_E!R73+FC_IND_CPC_E!R73+FC_IND_NMM_E!R73+FC_IND_PPP_E!R73+FC_IND_FBT_E!R73+FC_IND_TE_E!R73+FC_IND_MAC_E!R73+FC_IND_TL_E!R73+FC_IND_WP_E!R73+FC_IND_MQ_E!R73+FC_IND_CON_E!R73+FC_IND_NSP_E!R73</f>
        <v>0.16723989681857257</v>
      </c>
      <c r="S73" s="10">
        <f>FC_IND_IS_E!S73+FC_IND_NFM_E!S73+FC_IND_CPC_E!S73+FC_IND_NMM_E!S73+FC_IND_PPP_E!S73+FC_IND_FBT_E!S73+FC_IND_TE_E!S73+FC_IND_MAC_E!S73+FC_IND_TL_E!S73+FC_IND_WP_E!S73+FC_IND_MQ_E!S73+FC_IND_CON_E!S73+FC_IND_NSP_E!S73</f>
        <v>0.11943250214961307</v>
      </c>
      <c r="T73" s="10">
        <f>FC_IND_IS_E!T73+FC_IND_NFM_E!T73+FC_IND_CPC_E!T73+FC_IND_NMM_E!T73+FC_IND_PPP_E!T73+FC_IND_FBT_E!T73+FC_IND_TE_E!T73+FC_IND_MAC_E!T73+FC_IND_TL_E!T73+FC_IND_WP_E!T73+FC_IND_MQ_E!T73+FC_IND_CON_E!T73+FC_IND_NSP_E!T73</f>
        <v>0.1532244196044712</v>
      </c>
      <c r="U73" s="10">
        <f>FC_IND_IS_E!U73+FC_IND_NFM_E!U73+FC_IND_CPC_E!U73+FC_IND_NMM_E!U73+FC_IND_PPP_E!U73+FC_IND_FBT_E!U73+FC_IND_TE_E!U73+FC_IND_MAC_E!U73+FC_IND_TL_E!U73+FC_IND_WP_E!U73+FC_IND_MQ_E!U73+FC_IND_CON_E!U73+FC_IND_NSP_E!U73</f>
        <v>3.7145313843508158E-2</v>
      </c>
      <c r="V73" s="10">
        <f>FC_IND_IS_E!V73+FC_IND_NFM_E!V73+FC_IND_CPC_E!V73+FC_IND_NMM_E!V73+FC_IND_PPP_E!V73+FC_IND_FBT_E!V73+FC_IND_TE_E!V73+FC_IND_MAC_E!V73+FC_IND_TL_E!V73+FC_IND_WP_E!V73+FC_IND_MQ_E!V73+FC_IND_CON_E!V73+FC_IND_NSP_E!V73</f>
        <v>3.3533963886500429E-2</v>
      </c>
      <c r="W73" s="10">
        <f>FC_IND_IS_E!W73+FC_IND_NFM_E!W73+FC_IND_CPC_E!W73+FC_IND_NMM_E!W73+FC_IND_PPP_E!W73+FC_IND_FBT_E!W73+FC_IND_TE_E!W73+FC_IND_MAC_E!W73+FC_IND_TL_E!W73+FC_IND_WP_E!W73+FC_IND_MQ_E!W73+FC_IND_CON_E!W73+FC_IND_NSP_E!W73</f>
        <v>4.0584694754944105E-2</v>
      </c>
      <c r="X73" s="10">
        <f>FC_IND_IS_E!X73+FC_IND_NFM_E!X73+FC_IND_CPC_E!X73+FC_IND_NMM_E!X73+FC_IND_PPP_E!X73+FC_IND_FBT_E!X73+FC_IND_TE_E!X73+FC_IND_MAC_E!X73+FC_IND_TL_E!X73+FC_IND_WP_E!X73+FC_IND_MQ_E!X73+FC_IND_CON_E!X73+FC_IND_NSP_E!X73</f>
        <v>6.9303525365434215E-2</v>
      </c>
    </row>
    <row r="74" spans="1:24" ht="11.25" customHeight="1" x14ac:dyDescent="0.2">
      <c r="A74" s="35" t="s">
        <v>135</v>
      </c>
      <c r="B74" s="36" t="s">
        <v>136</v>
      </c>
      <c r="C74" s="37">
        <f>FC_IND_IS_E!C74+FC_IND_NFM_E!C74+FC_IND_CPC_E!C74+FC_IND_NMM_E!C74+FC_IND_PPP_E!C74+FC_IND_FBT_E!C74+FC_IND_TE_E!C74+FC_IND_MAC_E!C74+FC_IND_TL_E!C74+FC_IND_WP_E!C74+FC_IND_MQ_E!C74+FC_IND_CON_E!C74+FC_IND_NSP_E!C74</f>
        <v>0</v>
      </c>
      <c r="D74" s="37">
        <f>FC_IND_IS_E!D74+FC_IND_NFM_E!D74+FC_IND_CPC_E!D74+FC_IND_NMM_E!D74+FC_IND_PPP_E!D74+FC_IND_FBT_E!D74+FC_IND_TE_E!D74+FC_IND_MAC_E!D74+FC_IND_TL_E!D74+FC_IND_WP_E!D74+FC_IND_MQ_E!D74+FC_IND_CON_E!D74+FC_IND_NSP_E!D74</f>
        <v>0</v>
      </c>
      <c r="E74" s="37">
        <f>FC_IND_IS_E!E74+FC_IND_NFM_E!E74+FC_IND_CPC_E!E74+FC_IND_NMM_E!E74+FC_IND_PPP_E!E74+FC_IND_FBT_E!E74+FC_IND_TE_E!E74+FC_IND_MAC_E!E74+FC_IND_TL_E!E74+FC_IND_WP_E!E74+FC_IND_MQ_E!E74+FC_IND_CON_E!E74+FC_IND_NSP_E!E74</f>
        <v>0</v>
      </c>
      <c r="F74" s="37">
        <f>FC_IND_IS_E!F74+FC_IND_NFM_E!F74+FC_IND_CPC_E!F74+FC_IND_NMM_E!F74+FC_IND_PPP_E!F74+FC_IND_FBT_E!F74+FC_IND_TE_E!F74+FC_IND_MAC_E!F74+FC_IND_TL_E!F74+FC_IND_WP_E!F74+FC_IND_MQ_E!F74+FC_IND_CON_E!F74+FC_IND_NSP_E!F74</f>
        <v>0</v>
      </c>
      <c r="G74" s="37">
        <f>FC_IND_IS_E!G74+FC_IND_NFM_E!G74+FC_IND_CPC_E!G74+FC_IND_NMM_E!G74+FC_IND_PPP_E!G74+FC_IND_FBT_E!G74+FC_IND_TE_E!G74+FC_IND_MAC_E!G74+FC_IND_TL_E!G74+FC_IND_WP_E!G74+FC_IND_MQ_E!G74+FC_IND_CON_E!G74+FC_IND_NSP_E!G74</f>
        <v>0</v>
      </c>
      <c r="H74" s="37">
        <f>FC_IND_IS_E!H74+FC_IND_NFM_E!H74+FC_IND_CPC_E!H74+FC_IND_NMM_E!H74+FC_IND_PPP_E!H74+FC_IND_FBT_E!H74+FC_IND_TE_E!H74+FC_IND_MAC_E!H74+FC_IND_TL_E!H74+FC_IND_WP_E!H74+FC_IND_MQ_E!H74+FC_IND_CON_E!H74+FC_IND_NSP_E!H74</f>
        <v>0</v>
      </c>
      <c r="I74" s="37">
        <f>FC_IND_IS_E!I74+FC_IND_NFM_E!I74+FC_IND_CPC_E!I74+FC_IND_NMM_E!I74+FC_IND_PPP_E!I74+FC_IND_FBT_E!I74+FC_IND_TE_E!I74+FC_IND_MAC_E!I74+FC_IND_TL_E!I74+FC_IND_WP_E!I74+FC_IND_MQ_E!I74+FC_IND_CON_E!I74+FC_IND_NSP_E!I74</f>
        <v>0</v>
      </c>
      <c r="J74" s="37">
        <f>FC_IND_IS_E!J74+FC_IND_NFM_E!J74+FC_IND_CPC_E!J74+FC_IND_NMM_E!J74+FC_IND_PPP_E!J74+FC_IND_FBT_E!J74+FC_IND_TE_E!J74+FC_IND_MAC_E!J74+FC_IND_TL_E!J74+FC_IND_WP_E!J74+FC_IND_MQ_E!J74+FC_IND_CON_E!J74+FC_IND_NSP_E!J74</f>
        <v>0</v>
      </c>
      <c r="K74" s="37">
        <f>FC_IND_IS_E!K74+FC_IND_NFM_E!K74+FC_IND_CPC_E!K74+FC_IND_NMM_E!K74+FC_IND_PPP_E!K74+FC_IND_FBT_E!K74+FC_IND_TE_E!K74+FC_IND_MAC_E!K74+FC_IND_TL_E!K74+FC_IND_WP_E!K74+FC_IND_MQ_E!K74+FC_IND_CON_E!K74+FC_IND_NSP_E!K74</f>
        <v>0</v>
      </c>
      <c r="L74" s="37">
        <f>FC_IND_IS_E!L74+FC_IND_NFM_E!L74+FC_IND_CPC_E!L74+FC_IND_NMM_E!L74+FC_IND_PPP_E!L74+FC_IND_FBT_E!L74+FC_IND_TE_E!L74+FC_IND_MAC_E!L74+FC_IND_TL_E!L74+FC_IND_WP_E!L74+FC_IND_MQ_E!L74+FC_IND_CON_E!L74+FC_IND_NSP_E!L74</f>
        <v>0</v>
      </c>
      <c r="M74" s="37">
        <f>FC_IND_IS_E!M74+FC_IND_NFM_E!M74+FC_IND_CPC_E!M74+FC_IND_NMM_E!M74+FC_IND_PPP_E!M74+FC_IND_FBT_E!M74+FC_IND_TE_E!M74+FC_IND_MAC_E!M74+FC_IND_TL_E!M74+FC_IND_WP_E!M74+FC_IND_MQ_E!M74+FC_IND_CON_E!M74+FC_IND_NSP_E!M74</f>
        <v>0</v>
      </c>
      <c r="N74" s="37">
        <f>FC_IND_IS_E!N74+FC_IND_NFM_E!N74+FC_IND_CPC_E!N74+FC_IND_NMM_E!N74+FC_IND_PPP_E!N74+FC_IND_FBT_E!N74+FC_IND_TE_E!N74+FC_IND_MAC_E!N74+FC_IND_TL_E!N74+FC_IND_WP_E!N74+FC_IND_MQ_E!N74+FC_IND_CON_E!N74+FC_IND_NSP_E!N74</f>
        <v>0</v>
      </c>
      <c r="O74" s="37">
        <f>FC_IND_IS_E!O74+FC_IND_NFM_E!O74+FC_IND_CPC_E!O74+FC_IND_NMM_E!O74+FC_IND_PPP_E!O74+FC_IND_FBT_E!O74+FC_IND_TE_E!O74+FC_IND_MAC_E!O74+FC_IND_TL_E!O74+FC_IND_WP_E!O74+FC_IND_MQ_E!O74+FC_IND_CON_E!O74+FC_IND_NSP_E!O74</f>
        <v>0</v>
      </c>
      <c r="P74" s="37">
        <f>FC_IND_IS_E!P74+FC_IND_NFM_E!P74+FC_IND_CPC_E!P74+FC_IND_NMM_E!P74+FC_IND_PPP_E!P74+FC_IND_FBT_E!P74+FC_IND_TE_E!P74+FC_IND_MAC_E!P74+FC_IND_TL_E!P74+FC_IND_WP_E!P74+FC_IND_MQ_E!P74+FC_IND_CON_E!P74+FC_IND_NSP_E!P74</f>
        <v>0</v>
      </c>
      <c r="Q74" s="37">
        <f>FC_IND_IS_E!Q74+FC_IND_NFM_E!Q74+FC_IND_CPC_E!Q74+FC_IND_NMM_E!Q74+FC_IND_PPP_E!Q74+FC_IND_FBT_E!Q74+FC_IND_TE_E!Q74+FC_IND_MAC_E!Q74+FC_IND_TL_E!Q74+FC_IND_WP_E!Q74+FC_IND_MQ_E!Q74+FC_IND_CON_E!Q74+FC_IND_NSP_E!Q74</f>
        <v>0</v>
      </c>
      <c r="R74" s="37">
        <f>FC_IND_IS_E!R74+FC_IND_NFM_E!R74+FC_IND_CPC_E!R74+FC_IND_NMM_E!R74+FC_IND_PPP_E!R74+FC_IND_FBT_E!R74+FC_IND_TE_E!R74+FC_IND_MAC_E!R74+FC_IND_TL_E!R74+FC_IND_WP_E!R74+FC_IND_MQ_E!R74+FC_IND_CON_E!R74+FC_IND_NSP_E!R74</f>
        <v>0</v>
      </c>
      <c r="S74" s="37">
        <f>FC_IND_IS_E!S74+FC_IND_NFM_E!S74+FC_IND_CPC_E!S74+FC_IND_NMM_E!S74+FC_IND_PPP_E!S74+FC_IND_FBT_E!S74+FC_IND_TE_E!S74+FC_IND_MAC_E!S74+FC_IND_TL_E!S74+FC_IND_WP_E!S74+FC_IND_MQ_E!S74+FC_IND_CON_E!S74+FC_IND_NSP_E!S74</f>
        <v>0</v>
      </c>
      <c r="T74" s="37">
        <f>FC_IND_IS_E!T74+FC_IND_NFM_E!T74+FC_IND_CPC_E!T74+FC_IND_NMM_E!T74+FC_IND_PPP_E!T74+FC_IND_FBT_E!T74+FC_IND_TE_E!T74+FC_IND_MAC_E!T74+FC_IND_TL_E!T74+FC_IND_WP_E!T74+FC_IND_MQ_E!T74+FC_IND_CON_E!T74+FC_IND_NSP_E!T74</f>
        <v>0</v>
      </c>
      <c r="U74" s="37">
        <f>FC_IND_IS_E!U74+FC_IND_NFM_E!U74+FC_IND_CPC_E!U74+FC_IND_NMM_E!U74+FC_IND_PPP_E!U74+FC_IND_FBT_E!U74+FC_IND_TE_E!U74+FC_IND_MAC_E!U74+FC_IND_TL_E!U74+FC_IND_WP_E!U74+FC_IND_MQ_E!U74+FC_IND_CON_E!U74+FC_IND_NSP_E!U74</f>
        <v>0</v>
      </c>
      <c r="V74" s="37">
        <f>FC_IND_IS_E!V74+FC_IND_NFM_E!V74+FC_IND_CPC_E!V74+FC_IND_NMM_E!V74+FC_IND_PPP_E!V74+FC_IND_FBT_E!V74+FC_IND_TE_E!V74+FC_IND_MAC_E!V74+FC_IND_TL_E!V74+FC_IND_WP_E!V74+FC_IND_MQ_E!V74+FC_IND_CON_E!V74+FC_IND_NSP_E!V74</f>
        <v>0</v>
      </c>
      <c r="W74" s="37">
        <f>FC_IND_IS_E!W74+FC_IND_NFM_E!W74+FC_IND_CPC_E!W74+FC_IND_NMM_E!W74+FC_IND_PPP_E!W74+FC_IND_FBT_E!W74+FC_IND_TE_E!W74+FC_IND_MAC_E!W74+FC_IND_TL_E!W74+FC_IND_WP_E!W74+FC_IND_MQ_E!W74+FC_IND_CON_E!W74+FC_IND_NSP_E!W74</f>
        <v>0</v>
      </c>
      <c r="X74" s="37">
        <f>FC_IND_IS_E!X74+FC_IND_NFM_E!X74+FC_IND_CPC_E!X74+FC_IND_NMM_E!X74+FC_IND_PPP_E!X74+FC_IND_FBT_E!X74+FC_IND_TE_E!X74+FC_IND_MAC_E!X74+FC_IND_TL_E!X74+FC_IND_WP_E!X74+FC_IND_MQ_E!X74+FC_IND_CON_E!X74+FC_IND_NSP_E!X74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FC_IND_IS_E!C75+FC_IND_NFM_E!C75+FC_IND_CPC_E!C75+FC_IND_NMM_E!C75+FC_IND_PPP_E!C75+FC_IND_FBT_E!C75+FC_IND_TE_E!C75+FC_IND_MAC_E!C75+FC_IND_TL_E!C75+FC_IND_WP_E!C75+FC_IND_MQ_E!C75+FC_IND_CON_E!C75+FC_IND_NSP_E!C75</f>
        <v>468.3767841788478</v>
      </c>
      <c r="D75" s="37">
        <f>FC_IND_IS_E!D75+FC_IND_NFM_E!D75+FC_IND_CPC_E!D75+FC_IND_NMM_E!D75+FC_IND_PPP_E!D75+FC_IND_FBT_E!D75+FC_IND_TE_E!D75+FC_IND_MAC_E!D75+FC_IND_TL_E!D75+FC_IND_WP_E!D75+FC_IND_MQ_E!D75+FC_IND_CON_E!D75+FC_IND_NSP_E!D75</f>
        <v>439.76302665520211</v>
      </c>
      <c r="E75" s="37">
        <f>FC_IND_IS_E!E75+FC_IND_NFM_E!E75+FC_IND_CPC_E!E75+FC_IND_NMM_E!E75+FC_IND_PPP_E!E75+FC_IND_FBT_E!E75+FC_IND_TE_E!E75+FC_IND_MAC_E!E75+FC_IND_TL_E!E75+FC_IND_WP_E!E75+FC_IND_MQ_E!E75+FC_IND_CON_E!E75+FC_IND_NSP_E!E75</f>
        <v>447.0000859845228</v>
      </c>
      <c r="F75" s="37">
        <f>FC_IND_IS_E!F75+FC_IND_NFM_E!F75+FC_IND_CPC_E!F75+FC_IND_NMM_E!F75+FC_IND_PPP_E!F75+FC_IND_FBT_E!F75+FC_IND_TE_E!F75+FC_IND_MAC_E!F75+FC_IND_TL_E!F75+FC_IND_WP_E!F75+FC_IND_MQ_E!F75+FC_IND_CON_E!F75+FC_IND_NSP_E!F75</f>
        <v>343.48435081685301</v>
      </c>
      <c r="G75" s="37">
        <f>FC_IND_IS_E!G75+FC_IND_NFM_E!G75+FC_IND_CPC_E!G75+FC_IND_NMM_E!G75+FC_IND_PPP_E!G75+FC_IND_FBT_E!G75+FC_IND_TE_E!G75+FC_IND_MAC_E!G75+FC_IND_TL_E!G75+FC_IND_WP_E!G75+FC_IND_MQ_E!G75+FC_IND_CON_E!G75+FC_IND_NSP_E!G75</f>
        <v>478.98168529664667</v>
      </c>
      <c r="H75" s="37">
        <f>FC_IND_IS_E!H75+FC_IND_NFM_E!H75+FC_IND_CPC_E!H75+FC_IND_NMM_E!H75+FC_IND_PPP_E!H75+FC_IND_FBT_E!H75+FC_IND_TE_E!H75+FC_IND_MAC_E!H75+FC_IND_TL_E!H75+FC_IND_WP_E!H75+FC_IND_MQ_E!H75+FC_IND_CON_E!H75+FC_IND_NSP_E!H75</f>
        <v>355.09226139294924</v>
      </c>
      <c r="I75" s="37">
        <f>FC_IND_IS_E!I75+FC_IND_NFM_E!I75+FC_IND_CPC_E!I75+FC_IND_NMM_E!I75+FC_IND_PPP_E!I75+FC_IND_FBT_E!I75+FC_IND_TE_E!I75+FC_IND_MAC_E!I75+FC_IND_TL_E!I75+FC_IND_WP_E!I75+FC_IND_MQ_E!I75+FC_IND_CON_E!I75+FC_IND_NSP_E!I75</f>
        <v>342.6721410146173</v>
      </c>
      <c r="J75" s="37">
        <f>FC_IND_IS_E!J75+FC_IND_NFM_E!J75+FC_IND_CPC_E!J75+FC_IND_NMM_E!J75+FC_IND_PPP_E!J75+FC_IND_FBT_E!J75+FC_IND_TE_E!J75+FC_IND_MAC_E!J75+FC_IND_TL_E!J75+FC_IND_WP_E!J75+FC_IND_MQ_E!J75+FC_IND_CON_E!J75+FC_IND_NSP_E!J75</f>
        <v>307.75305245055893</v>
      </c>
      <c r="K75" s="37">
        <f>FC_IND_IS_E!K75+FC_IND_NFM_E!K75+FC_IND_CPC_E!K75+FC_IND_NMM_E!K75+FC_IND_PPP_E!K75+FC_IND_FBT_E!K75+FC_IND_TE_E!K75+FC_IND_MAC_E!K75+FC_IND_TL_E!K75+FC_IND_WP_E!K75+FC_IND_MQ_E!K75+FC_IND_CON_E!K75+FC_IND_NSP_E!K75</f>
        <v>323.51668099742045</v>
      </c>
      <c r="L75" s="37">
        <f>FC_IND_IS_E!L75+FC_IND_NFM_E!L75+FC_IND_CPC_E!L75+FC_IND_NMM_E!L75+FC_IND_PPP_E!L75+FC_IND_FBT_E!L75+FC_IND_TE_E!L75+FC_IND_MAC_E!L75+FC_IND_TL_E!L75+FC_IND_WP_E!L75+FC_IND_MQ_E!L75+FC_IND_CON_E!L75+FC_IND_NSP_E!L75</f>
        <v>237.58005159071365</v>
      </c>
      <c r="M75" s="37">
        <f>FC_IND_IS_E!M75+FC_IND_NFM_E!M75+FC_IND_CPC_E!M75+FC_IND_NMM_E!M75+FC_IND_PPP_E!M75+FC_IND_FBT_E!M75+FC_IND_TE_E!M75+FC_IND_MAC_E!M75+FC_IND_TL_E!M75+FC_IND_WP_E!M75+FC_IND_MQ_E!M75+FC_IND_CON_E!M75+FC_IND_NSP_E!M75</f>
        <v>282.65030094582966</v>
      </c>
      <c r="N75" s="37">
        <f>FC_IND_IS_E!N75+FC_IND_NFM_E!N75+FC_IND_CPC_E!N75+FC_IND_NMM_E!N75+FC_IND_PPP_E!N75+FC_IND_FBT_E!N75+FC_IND_TE_E!N75+FC_IND_MAC_E!N75+FC_IND_TL_E!N75+FC_IND_WP_E!N75+FC_IND_MQ_E!N75+FC_IND_CON_E!N75+FC_IND_NSP_E!N75</f>
        <v>291.39200343938091</v>
      </c>
      <c r="O75" s="37">
        <f>FC_IND_IS_E!O75+FC_IND_NFM_E!O75+FC_IND_CPC_E!O75+FC_IND_NMM_E!O75+FC_IND_PPP_E!O75+FC_IND_FBT_E!O75+FC_IND_TE_E!O75+FC_IND_MAC_E!O75+FC_IND_TL_E!O75+FC_IND_WP_E!O75+FC_IND_MQ_E!O75+FC_IND_CON_E!O75+FC_IND_NSP_E!O75</f>
        <v>278.685554600172</v>
      </c>
      <c r="P75" s="37">
        <f>FC_IND_IS_E!P75+FC_IND_NFM_E!P75+FC_IND_CPC_E!P75+FC_IND_NMM_E!P75+FC_IND_PPP_E!P75+FC_IND_FBT_E!P75+FC_IND_TE_E!P75+FC_IND_MAC_E!P75+FC_IND_TL_E!P75+FC_IND_WP_E!P75+FC_IND_MQ_E!P75+FC_IND_CON_E!P75+FC_IND_NSP_E!P75</f>
        <v>258.67016337059329</v>
      </c>
      <c r="Q75" s="37">
        <f>FC_IND_IS_E!Q75+FC_IND_NFM_E!Q75+FC_IND_CPC_E!Q75+FC_IND_NMM_E!Q75+FC_IND_PPP_E!Q75+FC_IND_FBT_E!Q75+FC_IND_TE_E!Q75+FC_IND_MAC_E!Q75+FC_IND_TL_E!Q75+FC_IND_WP_E!Q75+FC_IND_MQ_E!Q75+FC_IND_CON_E!Q75+FC_IND_NSP_E!Q75</f>
        <v>263.68598452278587</v>
      </c>
      <c r="R75" s="37">
        <f>FC_IND_IS_E!R75+FC_IND_NFM_E!R75+FC_IND_CPC_E!R75+FC_IND_NMM_E!R75+FC_IND_PPP_E!R75+FC_IND_FBT_E!R75+FC_IND_TE_E!R75+FC_IND_MAC_E!R75+FC_IND_TL_E!R75+FC_IND_WP_E!R75+FC_IND_MQ_E!R75+FC_IND_CON_E!R75+FC_IND_NSP_E!R75</f>
        <v>270.85133276010322</v>
      </c>
      <c r="S75" s="37">
        <f>FC_IND_IS_E!S75+FC_IND_NFM_E!S75+FC_IND_CPC_E!S75+FC_IND_NMM_E!S75+FC_IND_PPP_E!S75+FC_IND_FBT_E!S75+FC_IND_TE_E!S75+FC_IND_MAC_E!S75+FC_IND_TL_E!S75+FC_IND_WP_E!S75+FC_IND_MQ_E!S75+FC_IND_CON_E!S75+FC_IND_NSP_E!S75</f>
        <v>274.83989681857275</v>
      </c>
      <c r="T75" s="37">
        <f>FC_IND_IS_E!T75+FC_IND_NFM_E!T75+FC_IND_CPC_E!T75+FC_IND_NMM_E!T75+FC_IND_PPP_E!T75+FC_IND_FBT_E!T75+FC_IND_TE_E!T75+FC_IND_MAC_E!T75+FC_IND_TL_E!T75+FC_IND_WP_E!T75+FC_IND_MQ_E!T75+FC_IND_CON_E!T75+FC_IND_NSP_E!T75</f>
        <v>271.31143594153053</v>
      </c>
      <c r="U75" s="37">
        <f>FC_IND_IS_E!U75+FC_IND_NFM_E!U75+FC_IND_CPC_E!U75+FC_IND_NMM_E!U75+FC_IND_PPP_E!U75+FC_IND_FBT_E!U75+FC_IND_TE_E!U75+FC_IND_MAC_E!U75+FC_IND_TL_E!U75+FC_IND_WP_E!U75+FC_IND_MQ_E!U75+FC_IND_CON_E!U75+FC_IND_NSP_E!U75</f>
        <v>288.32949269131558</v>
      </c>
      <c r="V75" s="37">
        <f>FC_IND_IS_E!V75+FC_IND_NFM_E!V75+FC_IND_CPC_E!V75+FC_IND_NMM_E!V75+FC_IND_PPP_E!V75+FC_IND_FBT_E!V75+FC_IND_TE_E!V75+FC_IND_MAC_E!V75+FC_IND_TL_E!V75+FC_IND_WP_E!V75+FC_IND_MQ_E!V75+FC_IND_CON_E!V75+FC_IND_NSP_E!V75</f>
        <v>242.53473774720553</v>
      </c>
      <c r="W75" s="37">
        <f>FC_IND_IS_E!W75+FC_IND_NFM_E!W75+FC_IND_CPC_E!W75+FC_IND_NMM_E!W75+FC_IND_PPP_E!W75+FC_IND_FBT_E!W75+FC_IND_TE_E!W75+FC_IND_MAC_E!W75+FC_IND_TL_E!W75+FC_IND_WP_E!W75+FC_IND_MQ_E!W75+FC_IND_CON_E!W75+FC_IND_NSP_E!W75</f>
        <v>156.4690455717971</v>
      </c>
      <c r="X75" s="37">
        <f>FC_IND_IS_E!X75+FC_IND_NFM_E!X75+FC_IND_CPC_E!X75+FC_IND_NMM_E!X75+FC_IND_PPP_E!X75+FC_IND_FBT_E!X75+FC_IND_TE_E!X75+FC_IND_MAC_E!X75+FC_IND_TL_E!X75+FC_IND_WP_E!X75+FC_IND_MQ_E!X75+FC_IND_CON_E!X75+FC_IND_NSP_E!X75</f>
        <v>157.00154772141016</v>
      </c>
    </row>
    <row r="76" spans="1:24" ht="11.25" customHeight="1" x14ac:dyDescent="0.2">
      <c r="A76" s="38" t="s">
        <v>139</v>
      </c>
      <c r="B76" s="39" t="s">
        <v>140</v>
      </c>
      <c r="C76" s="40">
        <f>FC_IND_IS_E!C76+FC_IND_NFM_E!C76+FC_IND_CPC_E!C76+FC_IND_NMM_E!C76+FC_IND_PPP_E!C76+FC_IND_FBT_E!C76+FC_IND_TE_E!C76+FC_IND_MAC_E!C76+FC_IND_TL_E!C76+FC_IND_WP_E!C76+FC_IND_MQ_E!C76+FC_IND_CON_E!C76+FC_IND_NSP_E!C76</f>
        <v>1711.865864144454</v>
      </c>
      <c r="D76" s="40">
        <f>FC_IND_IS_E!D76+FC_IND_NFM_E!D76+FC_IND_CPC_E!D76+FC_IND_NMM_E!D76+FC_IND_PPP_E!D76+FC_IND_FBT_E!D76+FC_IND_TE_E!D76+FC_IND_MAC_E!D76+FC_IND_TL_E!D76+FC_IND_WP_E!D76+FC_IND_MQ_E!D76+FC_IND_CON_E!D76+FC_IND_NSP_E!D76</f>
        <v>1784.5227858985384</v>
      </c>
      <c r="E76" s="40">
        <f>FC_IND_IS_E!E76+FC_IND_NFM_E!E76+FC_IND_CPC_E!E76+FC_IND_NMM_E!E76+FC_IND_PPP_E!E76+FC_IND_FBT_E!E76+FC_IND_TE_E!E76+FC_IND_MAC_E!E76+FC_IND_TL_E!E76+FC_IND_WP_E!E76+FC_IND_MQ_E!E76+FC_IND_CON_E!E76+FC_IND_NSP_E!E76</f>
        <v>1950.4729148753227</v>
      </c>
      <c r="F76" s="40">
        <f>FC_IND_IS_E!F76+FC_IND_NFM_E!F76+FC_IND_CPC_E!F76+FC_IND_NMM_E!F76+FC_IND_PPP_E!F76+FC_IND_FBT_E!F76+FC_IND_TE_E!F76+FC_IND_MAC_E!F76+FC_IND_TL_E!F76+FC_IND_WP_E!F76+FC_IND_MQ_E!F76+FC_IND_CON_E!F76+FC_IND_NSP_E!F76</f>
        <v>1920.6362854686156</v>
      </c>
      <c r="G76" s="40">
        <f>FC_IND_IS_E!G76+FC_IND_NFM_E!G76+FC_IND_CPC_E!G76+FC_IND_NMM_E!G76+FC_IND_PPP_E!G76+FC_IND_FBT_E!G76+FC_IND_TE_E!G76+FC_IND_MAC_E!G76+FC_IND_TL_E!G76+FC_IND_WP_E!G76+FC_IND_MQ_E!G76+FC_IND_CON_E!G76+FC_IND_NSP_E!G76</f>
        <v>2163.0266552020635</v>
      </c>
      <c r="H76" s="40">
        <f>FC_IND_IS_E!H76+FC_IND_NFM_E!H76+FC_IND_CPC_E!H76+FC_IND_NMM_E!H76+FC_IND_PPP_E!H76+FC_IND_FBT_E!H76+FC_IND_TE_E!H76+FC_IND_MAC_E!H76+FC_IND_TL_E!H76+FC_IND_WP_E!H76+FC_IND_MQ_E!H76+FC_IND_CON_E!H76+FC_IND_NSP_E!H76</f>
        <v>2036.4574376612209</v>
      </c>
      <c r="I76" s="40">
        <f>FC_IND_IS_E!I76+FC_IND_NFM_E!I76+FC_IND_CPC_E!I76+FC_IND_NMM_E!I76+FC_IND_PPP_E!I76+FC_IND_FBT_E!I76+FC_IND_TE_E!I76+FC_IND_MAC_E!I76+FC_IND_TL_E!I76+FC_IND_WP_E!I76+FC_IND_MQ_E!I76+FC_IND_CON_E!I76+FC_IND_NSP_E!I76</f>
        <v>2087.4462596732592</v>
      </c>
      <c r="J76" s="40">
        <f>FC_IND_IS_E!J76+FC_IND_NFM_E!J76+FC_IND_CPC_E!J76+FC_IND_NMM_E!J76+FC_IND_PPP_E!J76+FC_IND_FBT_E!J76+FC_IND_TE_E!J76+FC_IND_MAC_E!J76+FC_IND_TL_E!J76+FC_IND_WP_E!J76+FC_IND_MQ_E!J76+FC_IND_CON_E!J76+FC_IND_NSP_E!J76</f>
        <v>1963.6285468615649</v>
      </c>
      <c r="K76" s="40">
        <f>FC_IND_IS_E!K76+FC_IND_NFM_E!K76+FC_IND_CPC_E!K76+FC_IND_NMM_E!K76+FC_IND_PPP_E!K76+FC_IND_FBT_E!K76+FC_IND_TE_E!K76+FC_IND_MAC_E!K76+FC_IND_TL_E!K76+FC_IND_WP_E!K76+FC_IND_MQ_E!K76+FC_IND_CON_E!K76+FC_IND_NSP_E!K76</f>
        <v>1976.5262252794494</v>
      </c>
      <c r="L76" s="40">
        <f>FC_IND_IS_E!L76+FC_IND_NFM_E!L76+FC_IND_CPC_E!L76+FC_IND_NMM_E!L76+FC_IND_PPP_E!L76+FC_IND_FBT_E!L76+FC_IND_TE_E!L76+FC_IND_MAC_E!L76+FC_IND_TL_E!L76+FC_IND_WP_E!L76+FC_IND_MQ_E!L76+FC_IND_CON_E!L76+FC_IND_NSP_E!L76</f>
        <v>1563.4565778159929</v>
      </c>
      <c r="M76" s="40">
        <f>FC_IND_IS_E!M76+FC_IND_NFM_E!M76+FC_IND_CPC_E!M76+FC_IND_NMM_E!M76+FC_IND_PPP_E!M76+FC_IND_FBT_E!M76+FC_IND_TE_E!M76+FC_IND_MAC_E!M76+FC_IND_TL_E!M76+FC_IND_WP_E!M76+FC_IND_MQ_E!M76+FC_IND_CON_E!M76+FC_IND_NSP_E!M76</f>
        <v>1752.4505588993982</v>
      </c>
      <c r="N76" s="40">
        <f>FC_IND_IS_E!N76+FC_IND_NFM_E!N76+FC_IND_CPC_E!N76+FC_IND_NMM_E!N76+FC_IND_PPP_E!N76+FC_IND_FBT_E!N76+FC_IND_TE_E!N76+FC_IND_MAC_E!N76+FC_IND_TL_E!N76+FC_IND_WP_E!N76+FC_IND_MQ_E!N76+FC_IND_CON_E!N76+FC_IND_NSP_E!N76</f>
        <v>1812.8116938950991</v>
      </c>
      <c r="O76" s="40">
        <f>FC_IND_IS_E!O76+FC_IND_NFM_E!O76+FC_IND_CPC_E!O76+FC_IND_NMM_E!O76+FC_IND_PPP_E!O76+FC_IND_FBT_E!O76+FC_IND_TE_E!O76+FC_IND_MAC_E!O76+FC_IND_TL_E!O76+FC_IND_WP_E!O76+FC_IND_MQ_E!O76+FC_IND_CON_E!O76+FC_IND_NSP_E!O76</f>
        <v>1754.5141874462595</v>
      </c>
      <c r="P76" s="40">
        <f>FC_IND_IS_E!P76+FC_IND_NFM_E!P76+FC_IND_CPC_E!P76+FC_IND_NMM_E!P76+FC_IND_PPP_E!P76+FC_IND_FBT_E!P76+FC_IND_TE_E!P76+FC_IND_MAC_E!P76+FC_IND_TL_E!P76+FC_IND_WP_E!P76+FC_IND_MQ_E!P76+FC_IND_CON_E!P76+FC_IND_NSP_E!P76</f>
        <v>1618.486672398968</v>
      </c>
      <c r="Q76" s="40">
        <f>FC_IND_IS_E!Q76+FC_IND_NFM_E!Q76+FC_IND_CPC_E!Q76+FC_IND_NMM_E!Q76+FC_IND_PPP_E!Q76+FC_IND_FBT_E!Q76+FC_IND_TE_E!Q76+FC_IND_MAC_E!Q76+FC_IND_TL_E!Q76+FC_IND_WP_E!Q76+FC_IND_MQ_E!Q76+FC_IND_CON_E!Q76+FC_IND_NSP_E!Q76</f>
        <v>1707.2226999140157</v>
      </c>
      <c r="R76" s="40">
        <f>FC_IND_IS_E!R76+FC_IND_NFM_E!R76+FC_IND_CPC_E!R76+FC_IND_NMM_E!R76+FC_IND_PPP_E!R76+FC_IND_FBT_E!R76+FC_IND_TE_E!R76+FC_IND_MAC_E!R76+FC_IND_TL_E!R76+FC_IND_WP_E!R76+FC_IND_MQ_E!R76+FC_IND_CON_E!R76+FC_IND_NSP_E!R76</f>
        <v>1764.8323301805672</v>
      </c>
      <c r="S76" s="40">
        <f>FC_IND_IS_E!S76+FC_IND_NFM_E!S76+FC_IND_CPC_E!S76+FC_IND_NMM_E!S76+FC_IND_PPP_E!S76+FC_IND_FBT_E!S76+FC_IND_TE_E!S76+FC_IND_MAC_E!S76+FC_IND_TL_E!S76+FC_IND_WP_E!S76+FC_IND_MQ_E!S76+FC_IND_CON_E!S76+FC_IND_NSP_E!S76</f>
        <v>1789.9398108340497</v>
      </c>
      <c r="T76" s="40">
        <f>FC_IND_IS_E!T76+FC_IND_NFM_E!T76+FC_IND_CPC_E!T76+FC_IND_NMM_E!T76+FC_IND_PPP_E!T76+FC_IND_FBT_E!T76+FC_IND_TE_E!T76+FC_IND_MAC_E!T76+FC_IND_TL_E!T76+FC_IND_WP_E!T76+FC_IND_MQ_E!T76+FC_IND_CON_E!T76+FC_IND_NSP_E!T76</f>
        <v>1867.9202923473777</v>
      </c>
      <c r="U76" s="40">
        <f>FC_IND_IS_E!U76+FC_IND_NFM_E!U76+FC_IND_CPC_E!U76+FC_IND_NMM_E!U76+FC_IND_PPP_E!U76+FC_IND_FBT_E!U76+FC_IND_TE_E!U76+FC_IND_MAC_E!U76+FC_IND_TL_E!U76+FC_IND_WP_E!U76+FC_IND_MQ_E!U76+FC_IND_CON_E!U76+FC_IND_NSP_E!U76</f>
        <v>1910.9923473774718</v>
      </c>
      <c r="V76" s="40">
        <f>FC_IND_IS_E!V76+FC_IND_NFM_E!V76+FC_IND_CPC_E!V76+FC_IND_NMM_E!V76+FC_IND_PPP_E!V76+FC_IND_FBT_E!V76+FC_IND_TE_E!V76+FC_IND_MAC_E!V76+FC_IND_TL_E!V76+FC_IND_WP_E!V76+FC_IND_MQ_E!V76+FC_IND_CON_E!V76+FC_IND_NSP_E!V76</f>
        <v>1887.2523645743765</v>
      </c>
      <c r="W76" s="40">
        <f>FC_IND_IS_E!W76+FC_IND_NFM_E!W76+FC_IND_CPC_E!W76+FC_IND_NMM_E!W76+FC_IND_PPP_E!W76+FC_IND_FBT_E!W76+FC_IND_TE_E!W76+FC_IND_MAC_E!W76+FC_IND_TL_E!W76+FC_IND_WP_E!W76+FC_IND_MQ_E!W76+FC_IND_CON_E!W76+FC_IND_NSP_E!W76</f>
        <v>1740.6416165090282</v>
      </c>
      <c r="X76" s="40">
        <f>FC_IND_IS_E!X76+FC_IND_NFM_E!X76+FC_IND_CPC_E!X76+FC_IND_NMM_E!X76+FC_IND_PPP_E!X76+FC_IND_FBT_E!X76+FC_IND_TE_E!X76+FC_IND_MAC_E!X76+FC_IND_TL_E!X76+FC_IND_WP_E!X76+FC_IND_MQ_E!X76+FC_IND_CON_E!X76+FC_IND_NSP_E!X76</f>
        <v>1814.5601031814274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183</v>
      </c>
      <c r="B1" s="4" t="s">
        <v>252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1612.0215477214101</v>
      </c>
      <c r="D2" s="31">
        <f t="shared" ref="D2:W2" si="1">SUM(D3,D17,D22,D25,D26,D51,D52,D71,D74,D75,D76)</f>
        <v>1397.8947549441098</v>
      </c>
      <c r="E2" s="31">
        <f t="shared" si="1"/>
        <v>1341.3692777300087</v>
      </c>
      <c r="F2" s="31">
        <f t="shared" si="1"/>
        <v>1462.7856620808252</v>
      </c>
      <c r="G2" s="31">
        <f t="shared" si="1"/>
        <v>1740.2606792777297</v>
      </c>
      <c r="H2" s="31">
        <f t="shared" si="1"/>
        <v>1867.8347205503005</v>
      </c>
      <c r="I2" s="31">
        <f t="shared" si="1"/>
        <v>1914.0654729148753</v>
      </c>
      <c r="J2" s="31">
        <f t="shared" si="1"/>
        <v>1687.8278503869301</v>
      </c>
      <c r="K2" s="31">
        <f t="shared" si="1"/>
        <v>1490.6930997420461</v>
      </c>
      <c r="L2" s="31">
        <f t="shared" si="1"/>
        <v>952.06000429922619</v>
      </c>
      <c r="M2" s="31">
        <f t="shared" si="1"/>
        <v>1098.3471969045572</v>
      </c>
      <c r="N2" s="31">
        <f t="shared" si="1"/>
        <v>1377.8040068787618</v>
      </c>
      <c r="O2" s="31">
        <f t="shared" si="1"/>
        <v>1186.8326268271708</v>
      </c>
      <c r="P2" s="31">
        <f t="shared" si="1"/>
        <v>1200.2041616509027</v>
      </c>
      <c r="Q2" s="31">
        <f t="shared" si="1"/>
        <v>1191.9422441960446</v>
      </c>
      <c r="R2" s="31">
        <f t="shared" si="1"/>
        <v>1286.4855631986243</v>
      </c>
      <c r="S2" s="31">
        <f t="shared" si="1"/>
        <v>1227.901423043852</v>
      </c>
      <c r="T2" s="31">
        <f t="shared" si="1"/>
        <v>1082.8034557179706</v>
      </c>
      <c r="U2" s="31">
        <f t="shared" si="1"/>
        <v>939.89976870163355</v>
      </c>
      <c r="V2" s="31">
        <f t="shared" si="1"/>
        <v>956.12703009458289</v>
      </c>
      <c r="W2" s="31">
        <f t="shared" si="1"/>
        <v>877.86695184866721</v>
      </c>
      <c r="X2" s="31">
        <f t="shared" ref="X2" si="2">SUM(X3,X17,X22,X25,X26,X51,X52,X71,X74,X75,X76)</f>
        <v>933.46220894239036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141.66699054170246</v>
      </c>
      <c r="D3" s="34">
        <f t="shared" ref="D3:W3" si="4">SUM(D4,D8,D11)</f>
        <v>16.375752364574371</v>
      </c>
      <c r="E3" s="34">
        <f t="shared" si="4"/>
        <v>10.122588134135855</v>
      </c>
      <c r="F3" s="34">
        <f t="shared" si="4"/>
        <v>105.18271711092</v>
      </c>
      <c r="G3" s="34">
        <f t="shared" si="4"/>
        <v>235.9350558899398</v>
      </c>
      <c r="H3" s="34">
        <f t="shared" si="4"/>
        <v>341.66679277730009</v>
      </c>
      <c r="I3" s="34">
        <f t="shared" si="4"/>
        <v>383.39245055889933</v>
      </c>
      <c r="J3" s="34">
        <f t="shared" si="4"/>
        <v>300.86993981083407</v>
      </c>
      <c r="K3" s="34">
        <f t="shared" si="4"/>
        <v>313.62970765262259</v>
      </c>
      <c r="L3" s="34">
        <f t="shared" si="4"/>
        <v>212.92932932072227</v>
      </c>
      <c r="M3" s="34">
        <f t="shared" si="4"/>
        <v>310.55128116938943</v>
      </c>
      <c r="N3" s="34">
        <f t="shared" si="4"/>
        <v>587.10888650042989</v>
      </c>
      <c r="O3" s="34">
        <f t="shared" si="4"/>
        <v>412.02746775580385</v>
      </c>
      <c r="P3" s="34">
        <f t="shared" si="4"/>
        <v>414.47524935511609</v>
      </c>
      <c r="Q3" s="34">
        <f t="shared" si="4"/>
        <v>385.53972914875317</v>
      </c>
      <c r="R3" s="34">
        <f t="shared" si="4"/>
        <v>469.07612639724846</v>
      </c>
      <c r="S3" s="34">
        <f t="shared" si="4"/>
        <v>490.36915735167668</v>
      </c>
      <c r="T3" s="34">
        <f t="shared" si="4"/>
        <v>433.48107910576084</v>
      </c>
      <c r="U3" s="34">
        <f t="shared" si="4"/>
        <v>422.89827171109198</v>
      </c>
      <c r="V3" s="34">
        <f t="shared" si="4"/>
        <v>446.0115692175408</v>
      </c>
      <c r="W3" s="34">
        <f t="shared" si="4"/>
        <v>412.25894239036973</v>
      </c>
      <c r="X3" s="34">
        <f t="shared" ref="X3" si="5">SUM(X4,X8,X11)</f>
        <v>480.52916165090278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1.1282115219260533</v>
      </c>
      <c r="D4" s="29">
        <f t="shared" ref="D4:W4" si="7">SUM(D5:D7)</f>
        <v>0</v>
      </c>
      <c r="E4" s="29">
        <f t="shared" si="7"/>
        <v>0.54851246775580387</v>
      </c>
      <c r="F4" s="29">
        <f t="shared" si="7"/>
        <v>0</v>
      </c>
      <c r="G4" s="29">
        <f t="shared" si="7"/>
        <v>157.83531384350817</v>
      </c>
      <c r="H4" s="29">
        <f t="shared" si="7"/>
        <v>179.70763542562341</v>
      </c>
      <c r="I4" s="29">
        <f t="shared" si="7"/>
        <v>78.030928632846084</v>
      </c>
      <c r="J4" s="29">
        <f t="shared" si="7"/>
        <v>45.264350816852975</v>
      </c>
      <c r="K4" s="29">
        <f t="shared" si="7"/>
        <v>31.455889939810838</v>
      </c>
      <c r="L4" s="29">
        <f t="shared" si="7"/>
        <v>19.972106620808255</v>
      </c>
      <c r="M4" s="29">
        <f t="shared" si="7"/>
        <v>40.239286328460878</v>
      </c>
      <c r="N4" s="29">
        <f t="shared" si="7"/>
        <v>116.15525365434223</v>
      </c>
      <c r="O4" s="29">
        <f t="shared" si="7"/>
        <v>91.57929492691315</v>
      </c>
      <c r="P4" s="29">
        <f t="shared" si="7"/>
        <v>87.610395528804816</v>
      </c>
      <c r="Q4" s="29">
        <f t="shared" si="7"/>
        <v>65.104668959587272</v>
      </c>
      <c r="R4" s="29">
        <f t="shared" si="7"/>
        <v>67.552932072226994</v>
      </c>
      <c r="S4" s="29">
        <f t="shared" si="7"/>
        <v>72.323628546861556</v>
      </c>
      <c r="T4" s="29">
        <f t="shared" si="7"/>
        <v>73.636560619088556</v>
      </c>
      <c r="U4" s="29">
        <f t="shared" si="7"/>
        <v>70.889974204643167</v>
      </c>
      <c r="V4" s="29">
        <f t="shared" si="7"/>
        <v>70.212149613069641</v>
      </c>
      <c r="W4" s="29">
        <f t="shared" si="7"/>
        <v>66.117110920034392</v>
      </c>
      <c r="X4" s="29">
        <f t="shared" ref="X4" si="8">SUM(X5:X7)</f>
        <v>65.098013757523631</v>
      </c>
    </row>
    <row r="5" spans="1:24" ht="11.25" customHeight="1" x14ac:dyDescent="0.2">
      <c r="A5" s="41" t="s">
        <v>5</v>
      </c>
      <c r="B5" s="9" t="s">
        <v>6</v>
      </c>
      <c r="C5" s="10">
        <f>FC_IND_IS_BF_E!C5+FC_IND_IS_EA_E!C5</f>
        <v>0</v>
      </c>
      <c r="D5" s="10">
        <f>FC_IND_IS_BF_E!D5+FC_IND_IS_EA_E!D5</f>
        <v>0</v>
      </c>
      <c r="E5" s="10">
        <f>FC_IND_IS_BF_E!E5+FC_IND_IS_EA_E!E5</f>
        <v>0</v>
      </c>
      <c r="F5" s="10">
        <f>FC_IND_IS_BF_E!F5+FC_IND_IS_EA_E!F5</f>
        <v>0</v>
      </c>
      <c r="G5" s="10">
        <f>FC_IND_IS_BF_E!G5+FC_IND_IS_EA_E!G5</f>
        <v>0</v>
      </c>
      <c r="H5" s="10">
        <f>FC_IND_IS_BF_E!H5+FC_IND_IS_EA_E!H5</f>
        <v>0</v>
      </c>
      <c r="I5" s="10">
        <f>FC_IND_IS_BF_E!I5+FC_IND_IS_EA_E!I5</f>
        <v>0</v>
      </c>
      <c r="J5" s="10">
        <f>FC_IND_IS_BF_E!J5+FC_IND_IS_EA_E!J5</f>
        <v>3.2931642304385211</v>
      </c>
      <c r="K5" s="10">
        <f>FC_IND_IS_BF_E!K5+FC_IND_IS_EA_E!K5</f>
        <v>13.721556319862428</v>
      </c>
      <c r="L5" s="10">
        <f>FC_IND_IS_BF_E!L5+FC_IND_IS_EA_E!L5</f>
        <v>1.6466208082545142</v>
      </c>
      <c r="M5" s="10">
        <f>FC_IND_IS_BF_E!M5+FC_IND_IS_EA_E!M5</f>
        <v>7.1352278589853828</v>
      </c>
      <c r="N5" s="10">
        <f>FC_IND_IS_BF_E!N5+FC_IND_IS_EA_E!N5</f>
        <v>42.262312983662945</v>
      </c>
      <c r="O5" s="10">
        <f>FC_IND_IS_BF_E!O5+FC_IND_IS_EA_E!O5</f>
        <v>54.337248495270849</v>
      </c>
      <c r="P5" s="10">
        <f>FC_IND_IS_BF_E!P5+FC_IND_IS_EA_E!P5</f>
        <v>52.141805674978507</v>
      </c>
      <c r="Q5" s="10">
        <f>FC_IND_IS_BF_E!Q5+FC_IND_IS_EA_E!Q5</f>
        <v>52.690627687016331</v>
      </c>
      <c r="R5" s="10">
        <f>FC_IND_IS_BF_E!R5+FC_IND_IS_EA_E!R5</f>
        <v>59.276956147893372</v>
      </c>
      <c r="S5" s="10">
        <f>FC_IND_IS_BF_E!S5+FC_IND_IS_EA_E!S5</f>
        <v>66.412184006878761</v>
      </c>
      <c r="T5" s="10">
        <f>FC_IND_IS_BF_E!T5+FC_IND_IS_EA_E!T5</f>
        <v>68.792579535683572</v>
      </c>
      <c r="U5" s="10">
        <f>FC_IND_IS_BF_E!U5+FC_IND_IS_EA_E!U5</f>
        <v>66.714763542562338</v>
      </c>
      <c r="V5" s="10">
        <f>FC_IND_IS_BF_E!V5+FC_IND_IS_EA_E!V5</f>
        <v>69.219518486672399</v>
      </c>
      <c r="W5" s="10">
        <f>FC_IND_IS_BF_E!W5+FC_IND_IS_EA_E!W5</f>
        <v>58.71273430782459</v>
      </c>
      <c r="X5" s="10">
        <f>FC_IND_IS_BF_E!X5+FC_IND_IS_EA_E!X5</f>
        <v>59.656225279449693</v>
      </c>
    </row>
    <row r="6" spans="1:24" ht="11.25" customHeight="1" x14ac:dyDescent="0.2">
      <c r="A6" s="41" t="s">
        <v>7</v>
      </c>
      <c r="B6" s="9" t="s">
        <v>8</v>
      </c>
      <c r="C6" s="10">
        <f>FC_IND_IS_BF_E!C6+FC_IND_IS_EA_E!C6</f>
        <v>0.58256233877901964</v>
      </c>
      <c r="D6" s="10">
        <f>FC_IND_IS_BF_E!D6+FC_IND_IS_EA_E!D6</f>
        <v>0</v>
      </c>
      <c r="E6" s="10">
        <f>FC_IND_IS_BF_E!E6+FC_IND_IS_EA_E!E6</f>
        <v>0</v>
      </c>
      <c r="F6" s="10">
        <f>FC_IND_IS_BF_E!F6+FC_IND_IS_EA_E!F6</f>
        <v>0</v>
      </c>
      <c r="G6" s="10">
        <f>FC_IND_IS_BF_E!G6+FC_IND_IS_EA_E!G6</f>
        <v>157.83531384350817</v>
      </c>
      <c r="H6" s="10">
        <f>FC_IND_IS_BF_E!H6+FC_IND_IS_EA_E!H6</f>
        <v>179.70763542562341</v>
      </c>
      <c r="I6" s="10">
        <f>FC_IND_IS_BF_E!I6+FC_IND_IS_EA_E!I6</f>
        <v>78.030928632846084</v>
      </c>
      <c r="J6" s="10">
        <f>FC_IND_IS_BF_E!J6+FC_IND_IS_EA_E!J6</f>
        <v>41.971186586414454</v>
      </c>
      <c r="K6" s="10">
        <f>FC_IND_IS_BF_E!K6+FC_IND_IS_EA_E!K6</f>
        <v>17.734333619948409</v>
      </c>
      <c r="L6" s="10">
        <f>FC_IND_IS_BF_E!L6+FC_IND_IS_EA_E!L6</f>
        <v>18.32548581255374</v>
      </c>
      <c r="M6" s="10">
        <f>FC_IND_IS_BF_E!M6+FC_IND_IS_EA_E!M6</f>
        <v>33.104058469475497</v>
      </c>
      <c r="N6" s="10">
        <f>FC_IND_IS_BF_E!N6+FC_IND_IS_EA_E!N6</f>
        <v>73.89294067067928</v>
      </c>
      <c r="O6" s="10">
        <f>FC_IND_IS_BF_E!O6+FC_IND_IS_EA_E!O6</f>
        <v>37.242046431642301</v>
      </c>
      <c r="P6" s="10">
        <f>FC_IND_IS_BF_E!P6+FC_IND_IS_EA_E!P6</f>
        <v>35.468589853826316</v>
      </c>
      <c r="Q6" s="10">
        <f>FC_IND_IS_BF_E!Q6+FC_IND_IS_EA_E!Q6</f>
        <v>12.414041272570941</v>
      </c>
      <c r="R6" s="10">
        <f>FC_IND_IS_BF_E!R6+FC_IND_IS_EA_E!R6</f>
        <v>8.2759759243336202</v>
      </c>
      <c r="S6" s="10">
        <f>FC_IND_IS_BF_E!S6+FC_IND_IS_EA_E!S6</f>
        <v>5.9114445399828019</v>
      </c>
      <c r="T6" s="10">
        <f>FC_IND_IS_BF_E!T6+FC_IND_IS_EA_E!T6</f>
        <v>4.8439810834049863</v>
      </c>
      <c r="U6" s="10">
        <f>FC_IND_IS_BF_E!U6+FC_IND_IS_EA_E!U6</f>
        <v>4.1752106620808256</v>
      </c>
      <c r="V6" s="10">
        <f>FC_IND_IS_BF_E!V6+FC_IND_IS_EA_E!V6</f>
        <v>0.99263112639724804</v>
      </c>
      <c r="W6" s="10">
        <f>FC_IND_IS_BF_E!W6+FC_IND_IS_EA_E!W6</f>
        <v>7.404376612209802</v>
      </c>
      <c r="X6" s="10">
        <f>FC_IND_IS_BF_E!X6+FC_IND_IS_EA_E!X6</f>
        <v>5.4417884780739456</v>
      </c>
    </row>
    <row r="7" spans="1:24" ht="11.25" customHeight="1" x14ac:dyDescent="0.2">
      <c r="A7" s="41" t="s">
        <v>9</v>
      </c>
      <c r="B7" s="9" t="s">
        <v>10</v>
      </c>
      <c r="C7" s="10">
        <f>FC_IND_IS_BF_E!C7+FC_IND_IS_EA_E!C7</f>
        <v>0.54564918314703359</v>
      </c>
      <c r="D7" s="10">
        <f>FC_IND_IS_BF_E!D7+FC_IND_IS_EA_E!D7</f>
        <v>0</v>
      </c>
      <c r="E7" s="10">
        <f>FC_IND_IS_BF_E!E7+FC_IND_IS_EA_E!E7</f>
        <v>0.54851246775580387</v>
      </c>
      <c r="F7" s="10">
        <f>FC_IND_IS_BF_E!F7+FC_IND_IS_EA_E!F7</f>
        <v>0</v>
      </c>
      <c r="G7" s="10">
        <f>FC_IND_IS_BF_E!G7+FC_IND_IS_EA_E!G7</f>
        <v>0</v>
      </c>
      <c r="H7" s="10">
        <f>FC_IND_IS_BF_E!H7+FC_IND_IS_EA_E!H7</f>
        <v>0</v>
      </c>
      <c r="I7" s="10">
        <f>FC_IND_IS_BF_E!I7+FC_IND_IS_EA_E!I7</f>
        <v>0</v>
      </c>
      <c r="J7" s="10">
        <f>FC_IND_IS_BF_E!J7+FC_IND_IS_EA_E!J7</f>
        <v>0</v>
      </c>
      <c r="K7" s="10">
        <f>FC_IND_IS_BF_E!K7+FC_IND_IS_EA_E!K7</f>
        <v>0</v>
      </c>
      <c r="L7" s="10">
        <f>FC_IND_IS_BF_E!L7+FC_IND_IS_EA_E!L7</f>
        <v>0</v>
      </c>
      <c r="M7" s="10">
        <f>FC_IND_IS_BF_E!M7+FC_IND_IS_EA_E!M7</f>
        <v>0</v>
      </c>
      <c r="N7" s="10">
        <f>FC_IND_IS_BF_E!N7+FC_IND_IS_EA_E!N7</f>
        <v>0</v>
      </c>
      <c r="O7" s="10">
        <f>FC_IND_IS_BF_E!O7+FC_IND_IS_EA_E!O7</f>
        <v>0</v>
      </c>
      <c r="P7" s="10">
        <f>FC_IND_IS_BF_E!P7+FC_IND_IS_EA_E!P7</f>
        <v>0</v>
      </c>
      <c r="Q7" s="10">
        <f>FC_IND_IS_BF_E!Q7+FC_IND_IS_EA_E!Q7</f>
        <v>0</v>
      </c>
      <c r="R7" s="10">
        <f>FC_IND_IS_BF_E!R7+FC_IND_IS_EA_E!R7</f>
        <v>0</v>
      </c>
      <c r="S7" s="10">
        <f>FC_IND_IS_BF_E!S7+FC_IND_IS_EA_E!S7</f>
        <v>0</v>
      </c>
      <c r="T7" s="10">
        <f>FC_IND_IS_BF_E!T7+FC_IND_IS_EA_E!T7</f>
        <v>0</v>
      </c>
      <c r="U7" s="10">
        <f>FC_IND_IS_BF_E!U7+FC_IND_IS_EA_E!U7</f>
        <v>0</v>
      </c>
      <c r="V7" s="10">
        <f>FC_IND_IS_BF_E!V7+FC_IND_IS_EA_E!V7</f>
        <v>0</v>
      </c>
      <c r="W7" s="10">
        <f>FC_IND_IS_BF_E!W7+FC_IND_IS_EA_E!W7</f>
        <v>0</v>
      </c>
      <c r="X7" s="10">
        <f>FC_IND_IS_BF_E!X7+FC_IND_IS_EA_E!X7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0.75103181427343058</v>
      </c>
      <c r="F8" s="29">
        <f t="shared" si="10"/>
        <v>0</v>
      </c>
      <c r="G8" s="29">
        <f t="shared" si="10"/>
        <v>0</v>
      </c>
      <c r="H8" s="29">
        <f t="shared" si="10"/>
        <v>95.196474634565774</v>
      </c>
      <c r="I8" s="29">
        <f t="shared" si="10"/>
        <v>126.48791917454858</v>
      </c>
      <c r="J8" s="29">
        <f t="shared" si="10"/>
        <v>113.26251074806538</v>
      </c>
      <c r="K8" s="29">
        <f t="shared" si="10"/>
        <v>73.068056749785029</v>
      </c>
      <c r="L8" s="29">
        <f t="shared" si="10"/>
        <v>43.124290627687017</v>
      </c>
      <c r="M8" s="29">
        <f t="shared" si="10"/>
        <v>70.023946689595874</v>
      </c>
      <c r="N8" s="29">
        <f t="shared" si="10"/>
        <v>77.935576096302682</v>
      </c>
      <c r="O8" s="29">
        <f t="shared" si="10"/>
        <v>72.922377472055018</v>
      </c>
      <c r="P8" s="29">
        <f t="shared" si="10"/>
        <v>104.53252364574375</v>
      </c>
      <c r="Q8" s="29">
        <f t="shared" si="10"/>
        <v>115.73815563198622</v>
      </c>
      <c r="R8" s="29">
        <f t="shared" si="10"/>
        <v>160.33239466895955</v>
      </c>
      <c r="S8" s="29">
        <f t="shared" si="10"/>
        <v>163.068056749785</v>
      </c>
      <c r="T8" s="29">
        <f t="shared" si="10"/>
        <v>146.54658211521922</v>
      </c>
      <c r="U8" s="29">
        <f t="shared" si="10"/>
        <v>145.18516766981941</v>
      </c>
      <c r="V8" s="29">
        <f t="shared" si="10"/>
        <v>158.27276440240755</v>
      </c>
      <c r="W8" s="29">
        <f t="shared" si="10"/>
        <v>144.88955288048152</v>
      </c>
      <c r="X8" s="29">
        <f t="shared" ref="X8" si="11">SUM(X9:X10)</f>
        <v>171.33372742906275</v>
      </c>
    </row>
    <row r="9" spans="1:24" ht="11.25" customHeight="1" x14ac:dyDescent="0.2">
      <c r="A9" s="41" t="s">
        <v>11</v>
      </c>
      <c r="B9" s="9" t="s">
        <v>12</v>
      </c>
      <c r="C9" s="10">
        <f>FC_IND_IS_BF_E!C9+FC_IND_IS_EA_E!C9</f>
        <v>0</v>
      </c>
      <c r="D9" s="10">
        <f>FC_IND_IS_BF_E!D9+FC_IND_IS_EA_E!D9</f>
        <v>0</v>
      </c>
      <c r="E9" s="10">
        <f>FC_IND_IS_BF_E!E9+FC_IND_IS_EA_E!E9</f>
        <v>0</v>
      </c>
      <c r="F9" s="10">
        <f>FC_IND_IS_BF_E!F9+FC_IND_IS_EA_E!F9</f>
        <v>0</v>
      </c>
      <c r="G9" s="10">
        <f>FC_IND_IS_BF_E!G9+FC_IND_IS_EA_E!G9</f>
        <v>0</v>
      </c>
      <c r="H9" s="10">
        <f>FC_IND_IS_BF_E!H9+FC_IND_IS_EA_E!H9</f>
        <v>95.196474634565774</v>
      </c>
      <c r="I9" s="10">
        <f>FC_IND_IS_BF_E!I9+FC_IND_IS_EA_E!I9</f>
        <v>126.48791917454858</v>
      </c>
      <c r="J9" s="10">
        <f>FC_IND_IS_BF_E!J9+FC_IND_IS_EA_E!J9</f>
        <v>113.26251074806538</v>
      </c>
      <c r="K9" s="10">
        <f>FC_IND_IS_BF_E!K9+FC_IND_IS_EA_E!K9</f>
        <v>73.068056749785029</v>
      </c>
      <c r="L9" s="10">
        <f>FC_IND_IS_BF_E!L9+FC_IND_IS_EA_E!L9</f>
        <v>43.124290627687017</v>
      </c>
      <c r="M9" s="10">
        <f>FC_IND_IS_BF_E!M9+FC_IND_IS_EA_E!M9</f>
        <v>70.023946689595874</v>
      </c>
      <c r="N9" s="10">
        <f>FC_IND_IS_BF_E!N9+FC_IND_IS_EA_E!N9</f>
        <v>77.935576096302682</v>
      </c>
      <c r="O9" s="10">
        <f>FC_IND_IS_BF_E!O9+FC_IND_IS_EA_E!O9</f>
        <v>72.922377472055018</v>
      </c>
      <c r="P9" s="10">
        <f>FC_IND_IS_BF_E!P9+FC_IND_IS_EA_E!P9</f>
        <v>104.53252364574375</v>
      </c>
      <c r="Q9" s="10">
        <f>FC_IND_IS_BF_E!Q9+FC_IND_IS_EA_E!Q9</f>
        <v>115.73815563198622</v>
      </c>
      <c r="R9" s="10">
        <f>FC_IND_IS_BF_E!R9+FC_IND_IS_EA_E!R9</f>
        <v>160.33239466895955</v>
      </c>
      <c r="S9" s="10">
        <f>FC_IND_IS_BF_E!S9+FC_IND_IS_EA_E!S9</f>
        <v>163.068056749785</v>
      </c>
      <c r="T9" s="10">
        <f>FC_IND_IS_BF_E!T9+FC_IND_IS_EA_E!T9</f>
        <v>146.54658211521922</v>
      </c>
      <c r="U9" s="10">
        <f>FC_IND_IS_BF_E!U9+FC_IND_IS_EA_E!U9</f>
        <v>145.18516766981941</v>
      </c>
      <c r="V9" s="10">
        <f>FC_IND_IS_BF_E!V9+FC_IND_IS_EA_E!V9</f>
        <v>158.27276440240755</v>
      </c>
      <c r="W9" s="10">
        <f>FC_IND_IS_BF_E!W9+FC_IND_IS_EA_E!W9</f>
        <v>144.88955288048152</v>
      </c>
      <c r="X9" s="10">
        <f>FC_IND_IS_BF_E!X9+FC_IND_IS_EA_E!X9</f>
        <v>171.33372742906275</v>
      </c>
    </row>
    <row r="10" spans="1:24" ht="11.25" customHeight="1" x14ac:dyDescent="0.2">
      <c r="A10" s="41" t="s">
        <v>13</v>
      </c>
      <c r="B10" s="9" t="s">
        <v>14</v>
      </c>
      <c r="C10" s="10">
        <f>FC_IND_IS_BF_E!C10+FC_IND_IS_EA_E!C10</f>
        <v>0</v>
      </c>
      <c r="D10" s="10">
        <f>FC_IND_IS_BF_E!D10+FC_IND_IS_EA_E!D10</f>
        <v>0</v>
      </c>
      <c r="E10" s="10">
        <f>FC_IND_IS_BF_E!E10+FC_IND_IS_EA_E!E10</f>
        <v>0.75103181427343058</v>
      </c>
      <c r="F10" s="10">
        <f>FC_IND_IS_BF_E!F10+FC_IND_IS_EA_E!F10</f>
        <v>0</v>
      </c>
      <c r="G10" s="10">
        <f>FC_IND_IS_BF_E!G10+FC_IND_IS_EA_E!G10</f>
        <v>0</v>
      </c>
      <c r="H10" s="10">
        <f>FC_IND_IS_BF_E!H10+FC_IND_IS_EA_E!H10</f>
        <v>0</v>
      </c>
      <c r="I10" s="10">
        <f>FC_IND_IS_BF_E!I10+FC_IND_IS_EA_E!I10</f>
        <v>0</v>
      </c>
      <c r="J10" s="10">
        <f>FC_IND_IS_BF_E!J10+FC_IND_IS_EA_E!J10</f>
        <v>0</v>
      </c>
      <c r="K10" s="10">
        <f>FC_IND_IS_BF_E!K10+FC_IND_IS_EA_E!K10</f>
        <v>0</v>
      </c>
      <c r="L10" s="10">
        <f>FC_IND_IS_BF_E!L10+FC_IND_IS_EA_E!L10</f>
        <v>0</v>
      </c>
      <c r="M10" s="10">
        <f>FC_IND_IS_BF_E!M10+FC_IND_IS_EA_E!M10</f>
        <v>0</v>
      </c>
      <c r="N10" s="10">
        <f>FC_IND_IS_BF_E!N10+FC_IND_IS_EA_E!N10</f>
        <v>0</v>
      </c>
      <c r="O10" s="10">
        <f>FC_IND_IS_BF_E!O10+FC_IND_IS_EA_E!O10</f>
        <v>0</v>
      </c>
      <c r="P10" s="10">
        <f>FC_IND_IS_BF_E!P10+FC_IND_IS_EA_E!P10</f>
        <v>0</v>
      </c>
      <c r="Q10" s="10">
        <f>FC_IND_IS_BF_E!Q10+FC_IND_IS_EA_E!Q10</f>
        <v>0</v>
      </c>
      <c r="R10" s="10">
        <f>FC_IND_IS_BF_E!R10+FC_IND_IS_EA_E!R10</f>
        <v>0</v>
      </c>
      <c r="S10" s="10">
        <f>FC_IND_IS_BF_E!S10+FC_IND_IS_EA_E!S10</f>
        <v>0</v>
      </c>
      <c r="T10" s="10">
        <f>FC_IND_IS_BF_E!T10+FC_IND_IS_EA_E!T10</f>
        <v>0</v>
      </c>
      <c r="U10" s="10">
        <f>FC_IND_IS_BF_E!U10+FC_IND_IS_EA_E!U10</f>
        <v>0</v>
      </c>
      <c r="V10" s="10">
        <f>FC_IND_IS_BF_E!V10+FC_IND_IS_EA_E!V10</f>
        <v>0</v>
      </c>
      <c r="W10" s="10">
        <f>FC_IND_IS_BF_E!W10+FC_IND_IS_EA_E!W10</f>
        <v>0</v>
      </c>
      <c r="X10" s="10">
        <f>FC_IND_IS_BF_E!X10+FC_IND_IS_EA_E!X10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140.5387790197764</v>
      </c>
      <c r="D11" s="29">
        <f t="shared" ref="D11:W11" si="13">SUM(D12:D16)</f>
        <v>16.375752364574371</v>
      </c>
      <c r="E11" s="29">
        <f t="shared" si="13"/>
        <v>8.8230438521066201</v>
      </c>
      <c r="F11" s="29">
        <f t="shared" si="13"/>
        <v>105.18271711092</v>
      </c>
      <c r="G11" s="29">
        <f t="shared" si="13"/>
        <v>78.099742046431629</v>
      </c>
      <c r="H11" s="29">
        <f t="shared" si="13"/>
        <v>66.76268271711092</v>
      </c>
      <c r="I11" s="29">
        <f t="shared" si="13"/>
        <v>178.87360275150471</v>
      </c>
      <c r="J11" s="29">
        <f t="shared" si="13"/>
        <v>142.34307824591571</v>
      </c>
      <c r="K11" s="29">
        <f t="shared" si="13"/>
        <v>209.10576096302671</v>
      </c>
      <c r="L11" s="29">
        <f t="shared" si="13"/>
        <v>149.83293207222701</v>
      </c>
      <c r="M11" s="29">
        <f t="shared" si="13"/>
        <v>200.2880481513327</v>
      </c>
      <c r="N11" s="29">
        <f t="shared" si="13"/>
        <v>393.01805674978499</v>
      </c>
      <c r="O11" s="29">
        <f t="shared" si="13"/>
        <v>247.52579535683569</v>
      </c>
      <c r="P11" s="29">
        <f t="shared" si="13"/>
        <v>222.33233018056751</v>
      </c>
      <c r="Q11" s="29">
        <f t="shared" si="13"/>
        <v>204.69690455717969</v>
      </c>
      <c r="R11" s="29">
        <f t="shared" si="13"/>
        <v>241.1907996560619</v>
      </c>
      <c r="S11" s="29">
        <f t="shared" si="13"/>
        <v>254.97747205503009</v>
      </c>
      <c r="T11" s="29">
        <f t="shared" si="13"/>
        <v>213.29793637145309</v>
      </c>
      <c r="U11" s="29">
        <f t="shared" si="13"/>
        <v>206.82312983662939</v>
      </c>
      <c r="V11" s="29">
        <f t="shared" si="13"/>
        <v>217.52665520206361</v>
      </c>
      <c r="W11" s="29">
        <f t="shared" si="13"/>
        <v>201.2522785898538</v>
      </c>
      <c r="X11" s="29">
        <f t="shared" ref="X11" si="14">SUM(X12:X16)</f>
        <v>244.0974204643164</v>
      </c>
    </row>
    <row r="12" spans="1:24" ht="11.25" customHeight="1" x14ac:dyDescent="0.2">
      <c r="A12" s="41" t="s">
        <v>15</v>
      </c>
      <c r="B12" s="9" t="s">
        <v>16</v>
      </c>
      <c r="C12" s="10">
        <f>FC_IND_IS_BF_E!C12+FC_IND_IS_EA_E!C12</f>
        <v>0</v>
      </c>
      <c r="D12" s="10">
        <f>FC_IND_IS_BF_E!D12+FC_IND_IS_EA_E!D12</f>
        <v>0</v>
      </c>
      <c r="E12" s="10">
        <f>FC_IND_IS_BF_E!E12+FC_IND_IS_EA_E!E12</f>
        <v>0</v>
      </c>
      <c r="F12" s="10">
        <f>FC_IND_IS_BF_E!F12+FC_IND_IS_EA_E!F12</f>
        <v>0</v>
      </c>
      <c r="G12" s="10">
        <f>FC_IND_IS_BF_E!G12+FC_IND_IS_EA_E!G12</f>
        <v>0</v>
      </c>
      <c r="H12" s="10">
        <f>FC_IND_IS_BF_E!H12+FC_IND_IS_EA_E!H12</f>
        <v>0</v>
      </c>
      <c r="I12" s="10">
        <f>FC_IND_IS_BF_E!I12+FC_IND_IS_EA_E!I12</f>
        <v>0</v>
      </c>
      <c r="J12" s="10">
        <f>FC_IND_IS_BF_E!J12+FC_IND_IS_EA_E!J12</f>
        <v>0</v>
      </c>
      <c r="K12" s="10">
        <f>FC_IND_IS_BF_E!K12+FC_IND_IS_EA_E!K12</f>
        <v>0</v>
      </c>
      <c r="L12" s="10">
        <f>FC_IND_IS_BF_E!L12+FC_IND_IS_EA_E!L12</f>
        <v>0</v>
      </c>
      <c r="M12" s="10">
        <f>FC_IND_IS_BF_E!M12+FC_IND_IS_EA_E!M12</f>
        <v>0</v>
      </c>
      <c r="N12" s="10">
        <f>FC_IND_IS_BF_E!N12+FC_IND_IS_EA_E!N12</f>
        <v>0</v>
      </c>
      <c r="O12" s="10">
        <f>FC_IND_IS_BF_E!O12+FC_IND_IS_EA_E!O12</f>
        <v>0</v>
      </c>
      <c r="P12" s="10">
        <f>FC_IND_IS_BF_E!P12+FC_IND_IS_EA_E!P12</f>
        <v>0</v>
      </c>
      <c r="Q12" s="10">
        <f>FC_IND_IS_BF_E!Q12+FC_IND_IS_EA_E!Q12</f>
        <v>0</v>
      </c>
      <c r="R12" s="10">
        <f>FC_IND_IS_BF_E!R12+FC_IND_IS_EA_E!R12</f>
        <v>0</v>
      </c>
      <c r="S12" s="10">
        <f>FC_IND_IS_BF_E!S12+FC_IND_IS_EA_E!S12</f>
        <v>0</v>
      </c>
      <c r="T12" s="10">
        <f>FC_IND_IS_BF_E!T12+FC_IND_IS_EA_E!T12</f>
        <v>0</v>
      </c>
      <c r="U12" s="10">
        <f>FC_IND_IS_BF_E!U12+FC_IND_IS_EA_E!U12</f>
        <v>0</v>
      </c>
      <c r="V12" s="10">
        <f>FC_IND_IS_BF_E!V12+FC_IND_IS_EA_E!V12</f>
        <v>0</v>
      </c>
      <c r="W12" s="10">
        <f>FC_IND_IS_BF_E!W12+FC_IND_IS_EA_E!W12</f>
        <v>0</v>
      </c>
      <c r="X12" s="10">
        <f>FC_IND_IS_BF_E!X12+FC_IND_IS_EA_E!X12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FC_IND_IS_BF_E!C13+FC_IND_IS_EA_E!C13</f>
        <v>140.5387790197764</v>
      </c>
      <c r="D13" s="10">
        <f>FC_IND_IS_BF_E!D13+FC_IND_IS_EA_E!D13</f>
        <v>16.375752364574371</v>
      </c>
      <c r="E13" s="10">
        <f>FC_IND_IS_BF_E!E13+FC_IND_IS_EA_E!E13</f>
        <v>8.8230438521066201</v>
      </c>
      <c r="F13" s="10">
        <f>FC_IND_IS_BF_E!F13+FC_IND_IS_EA_E!F13</f>
        <v>105.18271711092</v>
      </c>
      <c r="G13" s="10">
        <f>FC_IND_IS_BF_E!G13+FC_IND_IS_EA_E!G13</f>
        <v>78.099742046431629</v>
      </c>
      <c r="H13" s="10">
        <f>FC_IND_IS_BF_E!H13+FC_IND_IS_EA_E!H13</f>
        <v>66.76268271711092</v>
      </c>
      <c r="I13" s="10">
        <f>FC_IND_IS_BF_E!I13+FC_IND_IS_EA_E!I13</f>
        <v>178.87360275150471</v>
      </c>
      <c r="J13" s="10">
        <f>FC_IND_IS_BF_E!J13+FC_IND_IS_EA_E!J13</f>
        <v>142.34307824591571</v>
      </c>
      <c r="K13" s="10">
        <f>FC_IND_IS_BF_E!K13+FC_IND_IS_EA_E!K13</f>
        <v>209.10576096302671</v>
      </c>
      <c r="L13" s="10">
        <f>FC_IND_IS_BF_E!L13+FC_IND_IS_EA_E!L13</f>
        <v>149.83293207222701</v>
      </c>
      <c r="M13" s="10">
        <f>FC_IND_IS_BF_E!M13+FC_IND_IS_EA_E!M13</f>
        <v>200.2880481513327</v>
      </c>
      <c r="N13" s="10">
        <f>FC_IND_IS_BF_E!N13+FC_IND_IS_EA_E!N13</f>
        <v>393.01805674978499</v>
      </c>
      <c r="O13" s="10">
        <f>FC_IND_IS_BF_E!O13+FC_IND_IS_EA_E!O13</f>
        <v>247.52579535683569</v>
      </c>
      <c r="P13" s="10">
        <f>FC_IND_IS_BF_E!P13+FC_IND_IS_EA_E!P13</f>
        <v>222.33233018056751</v>
      </c>
      <c r="Q13" s="10">
        <f>FC_IND_IS_BF_E!Q13+FC_IND_IS_EA_E!Q13</f>
        <v>204.69690455717969</v>
      </c>
      <c r="R13" s="10">
        <f>FC_IND_IS_BF_E!R13+FC_IND_IS_EA_E!R13</f>
        <v>241.1907996560619</v>
      </c>
      <c r="S13" s="10">
        <f>FC_IND_IS_BF_E!S13+FC_IND_IS_EA_E!S13</f>
        <v>254.97747205503009</v>
      </c>
      <c r="T13" s="10">
        <f>FC_IND_IS_BF_E!T13+FC_IND_IS_EA_E!T13</f>
        <v>213.29793637145309</v>
      </c>
      <c r="U13" s="10">
        <f>FC_IND_IS_BF_E!U13+FC_IND_IS_EA_E!U13</f>
        <v>206.82312983662939</v>
      </c>
      <c r="V13" s="10">
        <f>FC_IND_IS_BF_E!V13+FC_IND_IS_EA_E!V13</f>
        <v>217.52665520206361</v>
      </c>
      <c r="W13" s="10">
        <f>FC_IND_IS_BF_E!W13+FC_IND_IS_EA_E!W13</f>
        <v>201.2522785898538</v>
      </c>
      <c r="X13" s="10">
        <f>FC_IND_IS_BF_E!X13+FC_IND_IS_EA_E!X13</f>
        <v>244.0974204643164</v>
      </c>
    </row>
    <row r="14" spans="1:24" ht="11.25" customHeight="1" x14ac:dyDescent="0.2">
      <c r="A14" s="41" t="s">
        <v>19</v>
      </c>
      <c r="B14" s="9" t="s">
        <v>20</v>
      </c>
      <c r="C14" s="10">
        <f>FC_IND_IS_BF_E!C14+FC_IND_IS_EA_E!C14</f>
        <v>0</v>
      </c>
      <c r="D14" s="10">
        <f>FC_IND_IS_BF_E!D14+FC_IND_IS_EA_E!D14</f>
        <v>0</v>
      </c>
      <c r="E14" s="10">
        <f>FC_IND_IS_BF_E!E14+FC_IND_IS_EA_E!E14</f>
        <v>0</v>
      </c>
      <c r="F14" s="10">
        <f>FC_IND_IS_BF_E!F14+FC_IND_IS_EA_E!F14</f>
        <v>0</v>
      </c>
      <c r="G14" s="10">
        <f>FC_IND_IS_BF_E!G14+FC_IND_IS_EA_E!G14</f>
        <v>0</v>
      </c>
      <c r="H14" s="10">
        <f>FC_IND_IS_BF_E!H14+FC_IND_IS_EA_E!H14</f>
        <v>0</v>
      </c>
      <c r="I14" s="10">
        <f>FC_IND_IS_BF_E!I14+FC_IND_IS_EA_E!I14</f>
        <v>0</v>
      </c>
      <c r="J14" s="10">
        <f>FC_IND_IS_BF_E!J14+FC_IND_IS_EA_E!J14</f>
        <v>0</v>
      </c>
      <c r="K14" s="10">
        <f>FC_IND_IS_BF_E!K14+FC_IND_IS_EA_E!K14</f>
        <v>0</v>
      </c>
      <c r="L14" s="10">
        <f>FC_IND_IS_BF_E!L14+FC_IND_IS_EA_E!L14</f>
        <v>0</v>
      </c>
      <c r="M14" s="10">
        <f>FC_IND_IS_BF_E!M14+FC_IND_IS_EA_E!M14</f>
        <v>0</v>
      </c>
      <c r="N14" s="10">
        <f>FC_IND_IS_BF_E!N14+FC_IND_IS_EA_E!N14</f>
        <v>0</v>
      </c>
      <c r="O14" s="10">
        <f>FC_IND_IS_BF_E!O14+FC_IND_IS_EA_E!O14</f>
        <v>0</v>
      </c>
      <c r="P14" s="10">
        <f>FC_IND_IS_BF_E!P14+FC_IND_IS_EA_E!P14</f>
        <v>0</v>
      </c>
      <c r="Q14" s="10">
        <f>FC_IND_IS_BF_E!Q14+FC_IND_IS_EA_E!Q14</f>
        <v>0</v>
      </c>
      <c r="R14" s="10">
        <f>FC_IND_IS_BF_E!R14+FC_IND_IS_EA_E!R14</f>
        <v>0</v>
      </c>
      <c r="S14" s="10">
        <f>FC_IND_IS_BF_E!S14+FC_IND_IS_EA_E!S14</f>
        <v>0</v>
      </c>
      <c r="T14" s="10">
        <f>FC_IND_IS_BF_E!T14+FC_IND_IS_EA_E!T14</f>
        <v>0</v>
      </c>
      <c r="U14" s="10">
        <f>FC_IND_IS_BF_E!U14+FC_IND_IS_EA_E!U14</f>
        <v>0</v>
      </c>
      <c r="V14" s="10">
        <f>FC_IND_IS_BF_E!V14+FC_IND_IS_EA_E!V14</f>
        <v>0</v>
      </c>
      <c r="W14" s="10">
        <f>FC_IND_IS_BF_E!W14+FC_IND_IS_EA_E!W14</f>
        <v>0</v>
      </c>
      <c r="X14" s="10">
        <f>FC_IND_IS_BF_E!X14+FC_IND_IS_EA_E!X14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FC_IND_IS_BF_E!C15+FC_IND_IS_EA_E!C15</f>
        <v>0</v>
      </c>
      <c r="D15" s="10">
        <f>FC_IND_IS_BF_E!D15+FC_IND_IS_EA_E!D15</f>
        <v>0</v>
      </c>
      <c r="E15" s="10">
        <f>FC_IND_IS_BF_E!E15+FC_IND_IS_EA_E!E15</f>
        <v>0</v>
      </c>
      <c r="F15" s="10">
        <f>FC_IND_IS_BF_E!F15+FC_IND_IS_EA_E!F15</f>
        <v>0</v>
      </c>
      <c r="G15" s="10">
        <f>FC_IND_IS_BF_E!G15+FC_IND_IS_EA_E!G15</f>
        <v>0</v>
      </c>
      <c r="H15" s="10">
        <f>FC_IND_IS_BF_E!H15+FC_IND_IS_EA_E!H15</f>
        <v>0</v>
      </c>
      <c r="I15" s="10">
        <f>FC_IND_IS_BF_E!I15+FC_IND_IS_EA_E!I15</f>
        <v>0</v>
      </c>
      <c r="J15" s="10">
        <f>FC_IND_IS_BF_E!J15+FC_IND_IS_EA_E!J15</f>
        <v>0</v>
      </c>
      <c r="K15" s="10">
        <f>FC_IND_IS_BF_E!K15+FC_IND_IS_EA_E!K15</f>
        <v>0</v>
      </c>
      <c r="L15" s="10">
        <f>FC_IND_IS_BF_E!L15+FC_IND_IS_EA_E!L15</f>
        <v>0</v>
      </c>
      <c r="M15" s="10">
        <f>FC_IND_IS_BF_E!M15+FC_IND_IS_EA_E!M15</f>
        <v>0</v>
      </c>
      <c r="N15" s="10">
        <f>FC_IND_IS_BF_E!N15+FC_IND_IS_EA_E!N15</f>
        <v>0</v>
      </c>
      <c r="O15" s="10">
        <f>FC_IND_IS_BF_E!O15+FC_IND_IS_EA_E!O15</f>
        <v>0</v>
      </c>
      <c r="P15" s="10">
        <f>FC_IND_IS_BF_E!P15+FC_IND_IS_EA_E!P15</f>
        <v>0</v>
      </c>
      <c r="Q15" s="10">
        <f>FC_IND_IS_BF_E!Q15+FC_IND_IS_EA_E!Q15</f>
        <v>0</v>
      </c>
      <c r="R15" s="10">
        <f>FC_IND_IS_BF_E!R15+FC_IND_IS_EA_E!R15</f>
        <v>0</v>
      </c>
      <c r="S15" s="10">
        <f>FC_IND_IS_BF_E!S15+FC_IND_IS_EA_E!S15</f>
        <v>0</v>
      </c>
      <c r="T15" s="10">
        <f>FC_IND_IS_BF_E!T15+FC_IND_IS_EA_E!T15</f>
        <v>0</v>
      </c>
      <c r="U15" s="10">
        <f>FC_IND_IS_BF_E!U15+FC_IND_IS_EA_E!U15</f>
        <v>0</v>
      </c>
      <c r="V15" s="10">
        <f>FC_IND_IS_BF_E!V15+FC_IND_IS_EA_E!V15</f>
        <v>0</v>
      </c>
      <c r="W15" s="10">
        <f>FC_IND_IS_BF_E!W15+FC_IND_IS_EA_E!W15</f>
        <v>0</v>
      </c>
      <c r="X15" s="10">
        <f>FC_IND_IS_BF_E!X15+FC_IND_IS_EA_E!X15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FC_IND_IS_BF_E!C16+FC_IND_IS_EA_E!C16</f>
        <v>0</v>
      </c>
      <c r="D16" s="10">
        <f>FC_IND_IS_BF_E!D16+FC_IND_IS_EA_E!D16</f>
        <v>0</v>
      </c>
      <c r="E16" s="10">
        <f>FC_IND_IS_BF_E!E16+FC_IND_IS_EA_E!E16</f>
        <v>0</v>
      </c>
      <c r="F16" s="10">
        <f>FC_IND_IS_BF_E!F16+FC_IND_IS_EA_E!F16</f>
        <v>0</v>
      </c>
      <c r="G16" s="10">
        <f>FC_IND_IS_BF_E!G16+FC_IND_IS_EA_E!G16</f>
        <v>0</v>
      </c>
      <c r="H16" s="10">
        <f>FC_IND_IS_BF_E!H16+FC_IND_IS_EA_E!H16</f>
        <v>0</v>
      </c>
      <c r="I16" s="10">
        <f>FC_IND_IS_BF_E!I16+FC_IND_IS_EA_E!I16</f>
        <v>0</v>
      </c>
      <c r="J16" s="10">
        <f>FC_IND_IS_BF_E!J16+FC_IND_IS_EA_E!J16</f>
        <v>0</v>
      </c>
      <c r="K16" s="10">
        <f>FC_IND_IS_BF_E!K16+FC_IND_IS_EA_E!K16</f>
        <v>0</v>
      </c>
      <c r="L16" s="10">
        <f>FC_IND_IS_BF_E!L16+FC_IND_IS_EA_E!L16</f>
        <v>0</v>
      </c>
      <c r="M16" s="10">
        <f>FC_IND_IS_BF_E!M16+FC_IND_IS_EA_E!M16</f>
        <v>0</v>
      </c>
      <c r="N16" s="10">
        <f>FC_IND_IS_BF_E!N16+FC_IND_IS_EA_E!N16</f>
        <v>0</v>
      </c>
      <c r="O16" s="10">
        <f>FC_IND_IS_BF_E!O16+FC_IND_IS_EA_E!O16</f>
        <v>0</v>
      </c>
      <c r="P16" s="10">
        <f>FC_IND_IS_BF_E!P16+FC_IND_IS_EA_E!P16</f>
        <v>0</v>
      </c>
      <c r="Q16" s="10">
        <f>FC_IND_IS_BF_E!Q16+FC_IND_IS_EA_E!Q16</f>
        <v>0</v>
      </c>
      <c r="R16" s="10">
        <f>FC_IND_IS_BF_E!R16+FC_IND_IS_EA_E!R16</f>
        <v>0</v>
      </c>
      <c r="S16" s="10">
        <f>FC_IND_IS_BF_E!S16+FC_IND_IS_EA_E!S16</f>
        <v>0</v>
      </c>
      <c r="T16" s="10">
        <f>FC_IND_IS_BF_E!T16+FC_IND_IS_EA_E!T16</f>
        <v>0</v>
      </c>
      <c r="U16" s="10">
        <f>FC_IND_IS_BF_E!U16+FC_IND_IS_EA_E!U16</f>
        <v>0</v>
      </c>
      <c r="V16" s="10">
        <f>FC_IND_IS_BF_E!V16+FC_IND_IS_EA_E!V16</f>
        <v>0</v>
      </c>
      <c r="W16" s="10">
        <f>FC_IND_IS_BF_E!W16+FC_IND_IS_EA_E!W16</f>
        <v>0</v>
      </c>
      <c r="X16" s="10">
        <f>FC_IND_IS_BF_E!X16+FC_IND_IS_EA_E!X16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434.10481513327602</v>
      </c>
      <c r="D17" s="37">
        <f t="shared" ref="D17:W17" si="16">SUM(D18:D21)</f>
        <v>367.59097162510739</v>
      </c>
      <c r="E17" s="37">
        <f t="shared" si="16"/>
        <v>447.1075666380051</v>
      </c>
      <c r="F17" s="37">
        <f t="shared" si="16"/>
        <v>492.65313843508159</v>
      </c>
      <c r="G17" s="37">
        <f t="shared" si="16"/>
        <v>516.81711092003434</v>
      </c>
      <c r="H17" s="37">
        <f t="shared" si="16"/>
        <v>562.38417884780733</v>
      </c>
      <c r="I17" s="37">
        <f t="shared" si="16"/>
        <v>550.61857265692174</v>
      </c>
      <c r="J17" s="37">
        <f t="shared" si="16"/>
        <v>526.31126397248488</v>
      </c>
      <c r="K17" s="37">
        <f t="shared" si="16"/>
        <v>369.59251934651752</v>
      </c>
      <c r="L17" s="37">
        <f t="shared" si="16"/>
        <v>182.57145313843503</v>
      </c>
      <c r="M17" s="37">
        <f t="shared" si="16"/>
        <v>171.3480653482373</v>
      </c>
      <c r="N17" s="37">
        <f t="shared" si="16"/>
        <v>140.9429922613929</v>
      </c>
      <c r="O17" s="37">
        <f t="shared" si="16"/>
        <v>188.44944110060189</v>
      </c>
      <c r="P17" s="37">
        <f t="shared" si="16"/>
        <v>195.68641444539981</v>
      </c>
      <c r="Q17" s="37">
        <f t="shared" si="16"/>
        <v>173.64092863284614</v>
      </c>
      <c r="R17" s="37">
        <f t="shared" si="16"/>
        <v>168.98349097162506</v>
      </c>
      <c r="S17" s="37">
        <f t="shared" si="16"/>
        <v>158.9758383490971</v>
      </c>
      <c r="T17" s="37">
        <f t="shared" si="16"/>
        <v>150.23705932932069</v>
      </c>
      <c r="U17" s="37">
        <f t="shared" si="16"/>
        <v>148.01298366294071</v>
      </c>
      <c r="V17" s="37">
        <f t="shared" si="16"/>
        <v>148.20197764402411</v>
      </c>
      <c r="W17" s="37">
        <f t="shared" si="16"/>
        <v>145.02055030094581</v>
      </c>
      <c r="X17" s="37">
        <f t="shared" ref="X17" si="17">SUM(X18:X21)</f>
        <v>150.47635425623389</v>
      </c>
    </row>
    <row r="18" spans="1:24" ht="11.25" customHeight="1" x14ac:dyDescent="0.2">
      <c r="A18" s="42" t="s">
        <v>27</v>
      </c>
      <c r="B18" s="9" t="s">
        <v>28</v>
      </c>
      <c r="C18" s="10">
        <f>FC_IND_IS_BF_E!C18+FC_IND_IS_EA_E!C18</f>
        <v>0</v>
      </c>
      <c r="D18" s="10">
        <f>FC_IND_IS_BF_E!D18+FC_IND_IS_EA_E!D18</f>
        <v>0</v>
      </c>
      <c r="E18" s="10">
        <f>FC_IND_IS_BF_E!E18+FC_IND_IS_EA_E!E18</f>
        <v>0</v>
      </c>
      <c r="F18" s="10">
        <f>FC_IND_IS_BF_E!F18+FC_IND_IS_EA_E!F18</f>
        <v>0</v>
      </c>
      <c r="G18" s="10">
        <f>FC_IND_IS_BF_E!G18+FC_IND_IS_EA_E!G18</f>
        <v>0</v>
      </c>
      <c r="H18" s="10">
        <f>FC_IND_IS_BF_E!H18+FC_IND_IS_EA_E!H18</f>
        <v>0</v>
      </c>
      <c r="I18" s="10">
        <f>FC_IND_IS_BF_E!I18+FC_IND_IS_EA_E!I18</f>
        <v>0</v>
      </c>
      <c r="J18" s="10">
        <f>FC_IND_IS_BF_E!J18+FC_IND_IS_EA_E!J18</f>
        <v>0</v>
      </c>
      <c r="K18" s="10">
        <f>FC_IND_IS_BF_E!K18+FC_IND_IS_EA_E!K18</f>
        <v>0</v>
      </c>
      <c r="L18" s="10">
        <f>FC_IND_IS_BF_E!L18+FC_IND_IS_EA_E!L18</f>
        <v>0</v>
      </c>
      <c r="M18" s="10">
        <f>FC_IND_IS_BF_E!M18+FC_IND_IS_EA_E!M18</f>
        <v>0</v>
      </c>
      <c r="N18" s="10">
        <f>FC_IND_IS_BF_E!N18+FC_IND_IS_EA_E!N18</f>
        <v>0</v>
      </c>
      <c r="O18" s="10">
        <f>FC_IND_IS_BF_E!O18+FC_IND_IS_EA_E!O18</f>
        <v>0</v>
      </c>
      <c r="P18" s="10">
        <f>FC_IND_IS_BF_E!P18+FC_IND_IS_EA_E!P18</f>
        <v>0</v>
      </c>
      <c r="Q18" s="10">
        <f>FC_IND_IS_BF_E!Q18+FC_IND_IS_EA_E!Q18</f>
        <v>0</v>
      </c>
      <c r="R18" s="10">
        <f>FC_IND_IS_BF_E!R18+FC_IND_IS_EA_E!R18</f>
        <v>0</v>
      </c>
      <c r="S18" s="10">
        <f>FC_IND_IS_BF_E!S18+FC_IND_IS_EA_E!S18</f>
        <v>0</v>
      </c>
      <c r="T18" s="10">
        <f>FC_IND_IS_BF_E!T18+FC_IND_IS_EA_E!T18</f>
        <v>0</v>
      </c>
      <c r="U18" s="10">
        <f>FC_IND_IS_BF_E!U18+FC_IND_IS_EA_E!U18</f>
        <v>0</v>
      </c>
      <c r="V18" s="10">
        <f>FC_IND_IS_BF_E!V18+FC_IND_IS_EA_E!V18</f>
        <v>0</v>
      </c>
      <c r="W18" s="10">
        <f>FC_IND_IS_BF_E!W18+FC_IND_IS_EA_E!W18</f>
        <v>0</v>
      </c>
      <c r="X18" s="10">
        <f>FC_IND_IS_BF_E!X18+FC_IND_IS_EA_E!X18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FC_IND_IS_BF_E!C19+FC_IND_IS_EA_E!C19</f>
        <v>158.61994840928631</v>
      </c>
      <c r="D19" s="10">
        <f>FC_IND_IS_BF_E!D19+FC_IND_IS_EA_E!D19</f>
        <v>94.303525365434211</v>
      </c>
      <c r="E19" s="10">
        <f>FC_IND_IS_BF_E!E19+FC_IND_IS_EA_E!E19</f>
        <v>131.01891659501291</v>
      </c>
      <c r="F19" s="10">
        <f>FC_IND_IS_BF_E!F19+FC_IND_IS_EA_E!F19</f>
        <v>93.207222699914013</v>
      </c>
      <c r="G19" s="10">
        <f>FC_IND_IS_BF_E!G19+FC_IND_IS_EA_E!G19</f>
        <v>103.37489251934649</v>
      </c>
      <c r="H19" s="10">
        <f>FC_IND_IS_BF_E!H19+FC_IND_IS_EA_E!H19</f>
        <v>118.68013757523639</v>
      </c>
      <c r="I19" s="10">
        <f>FC_IND_IS_BF_E!I19+FC_IND_IS_EA_E!I19</f>
        <v>128.6973344797936</v>
      </c>
      <c r="J19" s="10">
        <f>FC_IND_IS_BF_E!J19+FC_IND_IS_EA_E!J19</f>
        <v>105.8469475494411</v>
      </c>
      <c r="K19" s="10">
        <f>FC_IND_IS_BF_E!K19+FC_IND_IS_EA_E!K19</f>
        <v>39.101461736887352</v>
      </c>
      <c r="L19" s="10">
        <f>FC_IND_IS_BF_E!L19+FC_IND_IS_EA_E!L19</f>
        <v>13.77901977644024</v>
      </c>
      <c r="M19" s="10">
        <f>FC_IND_IS_BF_E!M19+FC_IND_IS_EA_E!M19</f>
        <v>0</v>
      </c>
      <c r="N19" s="10">
        <f>FC_IND_IS_BF_E!N19+FC_IND_IS_EA_E!N19</f>
        <v>0</v>
      </c>
      <c r="O19" s="10">
        <f>FC_IND_IS_BF_E!O19+FC_IND_IS_EA_E!O19</f>
        <v>0</v>
      </c>
      <c r="P19" s="10">
        <f>FC_IND_IS_BF_E!P19+FC_IND_IS_EA_E!P19</f>
        <v>0</v>
      </c>
      <c r="Q19" s="10">
        <f>FC_IND_IS_BF_E!Q19+FC_IND_IS_EA_E!Q19</f>
        <v>0</v>
      </c>
      <c r="R19" s="10">
        <f>FC_IND_IS_BF_E!R19+FC_IND_IS_EA_E!R19</f>
        <v>0</v>
      </c>
      <c r="S19" s="10">
        <f>FC_IND_IS_BF_E!S19+FC_IND_IS_EA_E!S19</f>
        <v>0</v>
      </c>
      <c r="T19" s="10">
        <f>FC_IND_IS_BF_E!T19+FC_IND_IS_EA_E!T19</f>
        <v>0</v>
      </c>
      <c r="U19" s="10">
        <f>FC_IND_IS_BF_E!U19+FC_IND_IS_EA_E!U19</f>
        <v>0</v>
      </c>
      <c r="V19" s="10">
        <f>FC_IND_IS_BF_E!V19+FC_IND_IS_EA_E!V19</f>
        <v>0</v>
      </c>
      <c r="W19" s="10">
        <f>FC_IND_IS_BF_E!W19+FC_IND_IS_EA_E!W19</f>
        <v>0</v>
      </c>
      <c r="X19" s="10">
        <f>FC_IND_IS_BF_E!X19+FC_IND_IS_EA_E!X19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FC_IND_IS_BF_E!C20+FC_IND_IS_EA_E!C20</f>
        <v>275.48486672398968</v>
      </c>
      <c r="D20" s="10">
        <f>FC_IND_IS_BF_E!D20+FC_IND_IS_EA_E!D20</f>
        <v>273.28744625967317</v>
      </c>
      <c r="E20" s="10">
        <f>FC_IND_IS_BF_E!E20+FC_IND_IS_EA_E!E20</f>
        <v>316.08865004299219</v>
      </c>
      <c r="F20" s="10">
        <f>FC_IND_IS_BF_E!F20+FC_IND_IS_EA_E!F20</f>
        <v>399.4459157351676</v>
      </c>
      <c r="G20" s="10">
        <f>FC_IND_IS_BF_E!G20+FC_IND_IS_EA_E!G20</f>
        <v>413.44221840068781</v>
      </c>
      <c r="H20" s="10">
        <f>FC_IND_IS_BF_E!H20+FC_IND_IS_EA_E!H20</f>
        <v>443.70404127257092</v>
      </c>
      <c r="I20" s="10">
        <f>FC_IND_IS_BF_E!I20+FC_IND_IS_EA_E!I20</f>
        <v>421.92123817712809</v>
      </c>
      <c r="J20" s="10">
        <f>FC_IND_IS_BF_E!J20+FC_IND_IS_EA_E!J20</f>
        <v>420.46431642304378</v>
      </c>
      <c r="K20" s="10">
        <f>FC_IND_IS_BF_E!K20+FC_IND_IS_EA_E!K20</f>
        <v>330.49105760963016</v>
      </c>
      <c r="L20" s="10">
        <f>FC_IND_IS_BF_E!L20+FC_IND_IS_EA_E!L20</f>
        <v>168.7924333619948</v>
      </c>
      <c r="M20" s="10">
        <f>FC_IND_IS_BF_E!M20+FC_IND_IS_EA_E!M20</f>
        <v>171.3480653482373</v>
      </c>
      <c r="N20" s="10">
        <f>FC_IND_IS_BF_E!N20+FC_IND_IS_EA_E!N20</f>
        <v>140.9429922613929</v>
      </c>
      <c r="O20" s="10">
        <f>FC_IND_IS_BF_E!O20+FC_IND_IS_EA_E!O20</f>
        <v>188.44944110060189</v>
      </c>
      <c r="P20" s="10">
        <f>FC_IND_IS_BF_E!P20+FC_IND_IS_EA_E!P20</f>
        <v>195.68641444539981</v>
      </c>
      <c r="Q20" s="10">
        <f>FC_IND_IS_BF_E!Q20+FC_IND_IS_EA_E!Q20</f>
        <v>173.64092863284614</v>
      </c>
      <c r="R20" s="10">
        <f>FC_IND_IS_BF_E!R20+FC_IND_IS_EA_E!R20</f>
        <v>168.98349097162506</v>
      </c>
      <c r="S20" s="10">
        <f>FC_IND_IS_BF_E!S20+FC_IND_IS_EA_E!S20</f>
        <v>158.9758383490971</v>
      </c>
      <c r="T20" s="10">
        <f>FC_IND_IS_BF_E!T20+FC_IND_IS_EA_E!T20</f>
        <v>150.23705932932069</v>
      </c>
      <c r="U20" s="10">
        <f>FC_IND_IS_BF_E!U20+FC_IND_IS_EA_E!U20</f>
        <v>148.01298366294071</v>
      </c>
      <c r="V20" s="10">
        <f>FC_IND_IS_BF_E!V20+FC_IND_IS_EA_E!V20</f>
        <v>148.20197764402411</v>
      </c>
      <c r="W20" s="10">
        <f>FC_IND_IS_BF_E!W20+FC_IND_IS_EA_E!W20</f>
        <v>145.02055030094581</v>
      </c>
      <c r="X20" s="10">
        <f>FC_IND_IS_BF_E!X20+FC_IND_IS_EA_E!X20</f>
        <v>150.47635425623389</v>
      </c>
    </row>
    <row r="21" spans="1:24" ht="11.25" customHeight="1" x14ac:dyDescent="0.2">
      <c r="A21" s="42" t="s">
        <v>33</v>
      </c>
      <c r="B21" s="9" t="s">
        <v>34</v>
      </c>
      <c r="C21" s="10">
        <f>FC_IND_IS_BF_E!C21+FC_IND_IS_EA_E!C21</f>
        <v>0</v>
      </c>
      <c r="D21" s="10">
        <f>FC_IND_IS_BF_E!D21+FC_IND_IS_EA_E!D21</f>
        <v>0</v>
      </c>
      <c r="E21" s="10">
        <f>FC_IND_IS_BF_E!E21+FC_IND_IS_EA_E!E21</f>
        <v>0</v>
      </c>
      <c r="F21" s="10">
        <f>FC_IND_IS_BF_E!F21+FC_IND_IS_EA_E!F21</f>
        <v>0</v>
      </c>
      <c r="G21" s="10">
        <f>FC_IND_IS_BF_E!G21+FC_IND_IS_EA_E!G21</f>
        <v>0</v>
      </c>
      <c r="H21" s="10">
        <f>FC_IND_IS_BF_E!H21+FC_IND_IS_EA_E!H21</f>
        <v>0</v>
      </c>
      <c r="I21" s="10">
        <f>FC_IND_IS_BF_E!I21+FC_IND_IS_EA_E!I21</f>
        <v>0</v>
      </c>
      <c r="J21" s="10">
        <f>FC_IND_IS_BF_E!J21+FC_IND_IS_EA_E!J21</f>
        <v>0</v>
      </c>
      <c r="K21" s="10">
        <f>FC_IND_IS_BF_E!K21+FC_IND_IS_EA_E!K21</f>
        <v>0</v>
      </c>
      <c r="L21" s="10">
        <f>FC_IND_IS_BF_E!L21+FC_IND_IS_EA_E!L21</f>
        <v>0</v>
      </c>
      <c r="M21" s="10">
        <f>FC_IND_IS_BF_E!M21+FC_IND_IS_EA_E!M21</f>
        <v>0</v>
      </c>
      <c r="N21" s="10">
        <f>FC_IND_IS_BF_E!N21+FC_IND_IS_EA_E!N21</f>
        <v>0</v>
      </c>
      <c r="O21" s="10">
        <f>FC_IND_IS_BF_E!O21+FC_IND_IS_EA_E!O21</f>
        <v>0</v>
      </c>
      <c r="P21" s="10">
        <f>FC_IND_IS_BF_E!P21+FC_IND_IS_EA_E!P21</f>
        <v>0</v>
      </c>
      <c r="Q21" s="10">
        <f>FC_IND_IS_BF_E!Q21+FC_IND_IS_EA_E!Q21</f>
        <v>0</v>
      </c>
      <c r="R21" s="10">
        <f>FC_IND_IS_BF_E!R21+FC_IND_IS_EA_E!R21</f>
        <v>0</v>
      </c>
      <c r="S21" s="10">
        <f>FC_IND_IS_BF_E!S21+FC_IND_IS_EA_E!S21</f>
        <v>0</v>
      </c>
      <c r="T21" s="10">
        <f>FC_IND_IS_BF_E!T21+FC_IND_IS_EA_E!T21</f>
        <v>0</v>
      </c>
      <c r="U21" s="10">
        <f>FC_IND_IS_BF_E!U21+FC_IND_IS_EA_E!U21</f>
        <v>0</v>
      </c>
      <c r="V21" s="10">
        <f>FC_IND_IS_BF_E!V21+FC_IND_IS_EA_E!V21</f>
        <v>0</v>
      </c>
      <c r="W21" s="10">
        <f>FC_IND_IS_BF_E!W21+FC_IND_IS_EA_E!W21</f>
        <v>0</v>
      </c>
      <c r="X21" s="10">
        <f>FC_IND_IS_BF_E!X21+FC_IND_IS_EA_E!X21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FC_IND_IS_BF_E!C23+FC_IND_IS_EA_E!C23</f>
        <v>0</v>
      </c>
      <c r="D23" s="10">
        <f>FC_IND_IS_BF_E!D23+FC_IND_IS_EA_E!D23</f>
        <v>0</v>
      </c>
      <c r="E23" s="10">
        <f>FC_IND_IS_BF_E!E23+FC_IND_IS_EA_E!E23</f>
        <v>0</v>
      </c>
      <c r="F23" s="10">
        <f>FC_IND_IS_BF_E!F23+FC_IND_IS_EA_E!F23</f>
        <v>0</v>
      </c>
      <c r="G23" s="10">
        <f>FC_IND_IS_BF_E!G23+FC_IND_IS_EA_E!G23</f>
        <v>0</v>
      </c>
      <c r="H23" s="10">
        <f>FC_IND_IS_BF_E!H23+FC_IND_IS_EA_E!H23</f>
        <v>0</v>
      </c>
      <c r="I23" s="10">
        <f>FC_IND_IS_BF_E!I23+FC_IND_IS_EA_E!I23</f>
        <v>0</v>
      </c>
      <c r="J23" s="10">
        <f>FC_IND_IS_BF_E!J23+FC_IND_IS_EA_E!J23</f>
        <v>0</v>
      </c>
      <c r="K23" s="10">
        <f>FC_IND_IS_BF_E!K23+FC_IND_IS_EA_E!K23</f>
        <v>0</v>
      </c>
      <c r="L23" s="10">
        <f>FC_IND_IS_BF_E!L23+FC_IND_IS_EA_E!L23</f>
        <v>0</v>
      </c>
      <c r="M23" s="10">
        <f>FC_IND_IS_BF_E!M23+FC_IND_IS_EA_E!M23</f>
        <v>0</v>
      </c>
      <c r="N23" s="10">
        <f>FC_IND_IS_BF_E!N23+FC_IND_IS_EA_E!N23</f>
        <v>0</v>
      </c>
      <c r="O23" s="10">
        <f>FC_IND_IS_BF_E!O23+FC_IND_IS_EA_E!O23</f>
        <v>0</v>
      </c>
      <c r="P23" s="10">
        <f>FC_IND_IS_BF_E!P23+FC_IND_IS_EA_E!P23</f>
        <v>0</v>
      </c>
      <c r="Q23" s="10">
        <f>FC_IND_IS_BF_E!Q23+FC_IND_IS_EA_E!Q23</f>
        <v>0</v>
      </c>
      <c r="R23" s="10">
        <f>FC_IND_IS_BF_E!R23+FC_IND_IS_EA_E!R23</f>
        <v>0</v>
      </c>
      <c r="S23" s="10">
        <f>FC_IND_IS_BF_E!S23+FC_IND_IS_EA_E!S23</f>
        <v>0</v>
      </c>
      <c r="T23" s="10">
        <f>FC_IND_IS_BF_E!T23+FC_IND_IS_EA_E!T23</f>
        <v>0</v>
      </c>
      <c r="U23" s="10">
        <f>FC_IND_IS_BF_E!U23+FC_IND_IS_EA_E!U23</f>
        <v>0</v>
      </c>
      <c r="V23" s="10">
        <f>FC_IND_IS_BF_E!V23+FC_IND_IS_EA_E!V23</f>
        <v>0</v>
      </c>
      <c r="W23" s="10">
        <f>FC_IND_IS_BF_E!W23+FC_IND_IS_EA_E!W23</f>
        <v>0</v>
      </c>
      <c r="X23" s="10">
        <f>FC_IND_IS_BF_E!X23+FC_IND_IS_EA_E!X23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FC_IND_IS_BF_E!C24+FC_IND_IS_EA_E!C24</f>
        <v>0</v>
      </c>
      <c r="D24" s="10">
        <f>FC_IND_IS_BF_E!D24+FC_IND_IS_EA_E!D24</f>
        <v>0</v>
      </c>
      <c r="E24" s="10">
        <f>FC_IND_IS_BF_E!E24+FC_IND_IS_EA_E!E24</f>
        <v>0</v>
      </c>
      <c r="F24" s="10">
        <f>FC_IND_IS_BF_E!F24+FC_IND_IS_EA_E!F24</f>
        <v>0</v>
      </c>
      <c r="G24" s="10">
        <f>FC_IND_IS_BF_E!G24+FC_IND_IS_EA_E!G24</f>
        <v>0</v>
      </c>
      <c r="H24" s="10">
        <f>FC_IND_IS_BF_E!H24+FC_IND_IS_EA_E!H24</f>
        <v>0</v>
      </c>
      <c r="I24" s="10">
        <f>FC_IND_IS_BF_E!I24+FC_IND_IS_EA_E!I24</f>
        <v>0</v>
      </c>
      <c r="J24" s="10">
        <f>FC_IND_IS_BF_E!J24+FC_IND_IS_EA_E!J24</f>
        <v>0</v>
      </c>
      <c r="K24" s="10">
        <f>FC_IND_IS_BF_E!K24+FC_IND_IS_EA_E!K24</f>
        <v>0</v>
      </c>
      <c r="L24" s="10">
        <f>FC_IND_IS_BF_E!L24+FC_IND_IS_EA_E!L24</f>
        <v>0</v>
      </c>
      <c r="M24" s="10">
        <f>FC_IND_IS_BF_E!M24+FC_IND_IS_EA_E!M24</f>
        <v>0</v>
      </c>
      <c r="N24" s="10">
        <f>FC_IND_IS_BF_E!N24+FC_IND_IS_EA_E!N24</f>
        <v>0</v>
      </c>
      <c r="O24" s="10">
        <f>FC_IND_IS_BF_E!O24+FC_IND_IS_EA_E!O24</f>
        <v>0</v>
      </c>
      <c r="P24" s="10">
        <f>FC_IND_IS_BF_E!P24+FC_IND_IS_EA_E!P24</f>
        <v>0</v>
      </c>
      <c r="Q24" s="10">
        <f>FC_IND_IS_BF_E!Q24+FC_IND_IS_EA_E!Q24</f>
        <v>0</v>
      </c>
      <c r="R24" s="10">
        <f>FC_IND_IS_BF_E!R24+FC_IND_IS_EA_E!R24</f>
        <v>0</v>
      </c>
      <c r="S24" s="10">
        <f>FC_IND_IS_BF_E!S24+FC_IND_IS_EA_E!S24</f>
        <v>0</v>
      </c>
      <c r="T24" s="10">
        <f>FC_IND_IS_BF_E!T24+FC_IND_IS_EA_E!T24</f>
        <v>0</v>
      </c>
      <c r="U24" s="10">
        <f>FC_IND_IS_BF_E!U24+FC_IND_IS_EA_E!U24</f>
        <v>0</v>
      </c>
      <c r="V24" s="10">
        <f>FC_IND_IS_BF_E!V24+FC_IND_IS_EA_E!V24</f>
        <v>0</v>
      </c>
      <c r="W24" s="10">
        <f>FC_IND_IS_BF_E!W24+FC_IND_IS_EA_E!W24</f>
        <v>0</v>
      </c>
      <c r="X24" s="10">
        <f>FC_IND_IS_BF_E!X24+FC_IND_IS_EA_E!X24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FC_IND_IS_BF_E!C25+FC_IND_IS_EA_E!C25</f>
        <v>0</v>
      </c>
      <c r="D25" s="37">
        <f>FC_IND_IS_BF_E!D25+FC_IND_IS_EA_E!D25</f>
        <v>0</v>
      </c>
      <c r="E25" s="37">
        <f>FC_IND_IS_BF_E!E25+FC_IND_IS_EA_E!E25</f>
        <v>0</v>
      </c>
      <c r="F25" s="37">
        <f>FC_IND_IS_BF_E!F25+FC_IND_IS_EA_E!F25</f>
        <v>0</v>
      </c>
      <c r="G25" s="37">
        <f>FC_IND_IS_BF_E!G25+FC_IND_IS_EA_E!G25</f>
        <v>0</v>
      </c>
      <c r="H25" s="37">
        <f>FC_IND_IS_BF_E!H25+FC_IND_IS_EA_E!H25</f>
        <v>0</v>
      </c>
      <c r="I25" s="37">
        <f>FC_IND_IS_BF_E!I25+FC_IND_IS_EA_E!I25</f>
        <v>0</v>
      </c>
      <c r="J25" s="37">
        <f>FC_IND_IS_BF_E!J25+FC_IND_IS_EA_E!J25</f>
        <v>0</v>
      </c>
      <c r="K25" s="37">
        <f>FC_IND_IS_BF_E!K25+FC_IND_IS_EA_E!K25</f>
        <v>0</v>
      </c>
      <c r="L25" s="37">
        <f>FC_IND_IS_BF_E!L25+FC_IND_IS_EA_E!L25</f>
        <v>0</v>
      </c>
      <c r="M25" s="37">
        <f>FC_IND_IS_BF_E!M25+FC_IND_IS_EA_E!M25</f>
        <v>0</v>
      </c>
      <c r="N25" s="37">
        <f>FC_IND_IS_BF_E!N25+FC_IND_IS_EA_E!N25</f>
        <v>0</v>
      </c>
      <c r="O25" s="37">
        <f>FC_IND_IS_BF_E!O25+FC_IND_IS_EA_E!O25</f>
        <v>0</v>
      </c>
      <c r="P25" s="37">
        <f>FC_IND_IS_BF_E!P25+FC_IND_IS_EA_E!P25</f>
        <v>0</v>
      </c>
      <c r="Q25" s="37">
        <f>FC_IND_IS_BF_E!Q25+FC_IND_IS_EA_E!Q25</f>
        <v>0</v>
      </c>
      <c r="R25" s="37">
        <f>FC_IND_IS_BF_E!R25+FC_IND_IS_EA_E!R25</f>
        <v>0</v>
      </c>
      <c r="S25" s="37">
        <f>FC_IND_IS_BF_E!S25+FC_IND_IS_EA_E!S25</f>
        <v>0</v>
      </c>
      <c r="T25" s="37">
        <f>FC_IND_IS_BF_E!T25+FC_IND_IS_EA_E!T25</f>
        <v>0</v>
      </c>
      <c r="U25" s="37">
        <f>FC_IND_IS_BF_E!U25+FC_IND_IS_EA_E!U25</f>
        <v>0</v>
      </c>
      <c r="V25" s="37">
        <f>FC_IND_IS_BF_E!V25+FC_IND_IS_EA_E!V25</f>
        <v>0</v>
      </c>
      <c r="W25" s="37">
        <f>FC_IND_IS_BF_E!W25+FC_IND_IS_EA_E!W25</f>
        <v>0</v>
      </c>
      <c r="X25" s="37">
        <f>FC_IND_IS_BF_E!X25+FC_IND_IS_EA_E!X25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162.20088134135852</v>
      </c>
      <c r="D26" s="37">
        <f t="shared" ref="D26:W26" si="22">SUM(D27,D33)</f>
        <v>136.68314703353394</v>
      </c>
      <c r="E26" s="37">
        <f t="shared" si="22"/>
        <v>107.97143164230437</v>
      </c>
      <c r="F26" s="37">
        <f t="shared" si="22"/>
        <v>90.649204643164268</v>
      </c>
      <c r="G26" s="37">
        <f t="shared" si="22"/>
        <v>114.43826311263969</v>
      </c>
      <c r="H26" s="37">
        <f t="shared" si="22"/>
        <v>156.11646603611351</v>
      </c>
      <c r="I26" s="37">
        <f t="shared" si="22"/>
        <v>183.61715391229578</v>
      </c>
      <c r="J26" s="37">
        <f t="shared" si="22"/>
        <v>20.485060189165946</v>
      </c>
      <c r="K26" s="37">
        <f t="shared" si="22"/>
        <v>10.316981943250214</v>
      </c>
      <c r="L26" s="37">
        <f t="shared" si="22"/>
        <v>28.885705073086836</v>
      </c>
      <c r="M26" s="37">
        <f t="shared" si="22"/>
        <v>1.3848882201203783</v>
      </c>
      <c r="N26" s="37">
        <f t="shared" si="22"/>
        <v>2.1552020636285469</v>
      </c>
      <c r="O26" s="37">
        <f t="shared" si="22"/>
        <v>1.9895313843508171</v>
      </c>
      <c r="P26" s="37">
        <f t="shared" si="22"/>
        <v>2.9301590713671537</v>
      </c>
      <c r="Q26" s="37">
        <f t="shared" si="22"/>
        <v>3.0406276870163369</v>
      </c>
      <c r="R26" s="37">
        <f t="shared" si="22"/>
        <v>3.8335124677558028</v>
      </c>
      <c r="S26" s="37">
        <f t="shared" si="22"/>
        <v>3.8335124677558028</v>
      </c>
      <c r="T26" s="37">
        <f t="shared" si="22"/>
        <v>3.4866294067067924</v>
      </c>
      <c r="U26" s="37">
        <f t="shared" si="22"/>
        <v>0.535189165950129</v>
      </c>
      <c r="V26" s="37">
        <f t="shared" si="22"/>
        <v>0.16102751504729151</v>
      </c>
      <c r="W26" s="37">
        <f t="shared" si="22"/>
        <v>0.30148323301805674</v>
      </c>
      <c r="X26" s="37">
        <f t="shared" ref="X26" si="23">SUM(X27,X33)</f>
        <v>0.39647463456577814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FC_IND_IS_BF_E!C28+FC_IND_IS_EA_E!C28</f>
        <v>0</v>
      </c>
      <c r="D28" s="10">
        <f>FC_IND_IS_BF_E!D28+FC_IND_IS_EA_E!D28</f>
        <v>0</v>
      </c>
      <c r="E28" s="10">
        <f>FC_IND_IS_BF_E!E28+FC_IND_IS_EA_E!E28</f>
        <v>0</v>
      </c>
      <c r="F28" s="10">
        <f>FC_IND_IS_BF_E!F28+FC_IND_IS_EA_E!F28</f>
        <v>0</v>
      </c>
      <c r="G28" s="10">
        <f>FC_IND_IS_BF_E!G28+FC_IND_IS_EA_E!G28</f>
        <v>0</v>
      </c>
      <c r="H28" s="10">
        <f>FC_IND_IS_BF_E!H28+FC_IND_IS_EA_E!H28</f>
        <v>0</v>
      </c>
      <c r="I28" s="10">
        <f>FC_IND_IS_BF_E!I28+FC_IND_IS_EA_E!I28</f>
        <v>0</v>
      </c>
      <c r="J28" s="10">
        <f>FC_IND_IS_BF_E!J28+FC_IND_IS_EA_E!J28</f>
        <v>0</v>
      </c>
      <c r="K28" s="10">
        <f>FC_IND_IS_BF_E!K28+FC_IND_IS_EA_E!K28</f>
        <v>0</v>
      </c>
      <c r="L28" s="10">
        <f>FC_IND_IS_BF_E!L28+FC_IND_IS_EA_E!L28</f>
        <v>0</v>
      </c>
      <c r="M28" s="10">
        <f>FC_IND_IS_BF_E!M28+FC_IND_IS_EA_E!M28</f>
        <v>0</v>
      </c>
      <c r="N28" s="10">
        <f>FC_IND_IS_BF_E!N28+FC_IND_IS_EA_E!N28</f>
        <v>0</v>
      </c>
      <c r="O28" s="10">
        <f>FC_IND_IS_BF_E!O28+FC_IND_IS_EA_E!O28</f>
        <v>0</v>
      </c>
      <c r="P28" s="10">
        <f>FC_IND_IS_BF_E!P28+FC_IND_IS_EA_E!P28</f>
        <v>0</v>
      </c>
      <c r="Q28" s="10">
        <f>FC_IND_IS_BF_E!Q28+FC_IND_IS_EA_E!Q28</f>
        <v>0</v>
      </c>
      <c r="R28" s="10">
        <f>FC_IND_IS_BF_E!R28+FC_IND_IS_EA_E!R28</f>
        <v>0</v>
      </c>
      <c r="S28" s="10">
        <f>FC_IND_IS_BF_E!S28+FC_IND_IS_EA_E!S28</f>
        <v>0</v>
      </c>
      <c r="T28" s="10">
        <f>FC_IND_IS_BF_E!T28+FC_IND_IS_EA_E!T28</f>
        <v>0</v>
      </c>
      <c r="U28" s="10">
        <f>FC_IND_IS_BF_E!U28+FC_IND_IS_EA_E!U28</f>
        <v>0</v>
      </c>
      <c r="V28" s="10">
        <f>FC_IND_IS_BF_E!V28+FC_IND_IS_EA_E!V28</f>
        <v>0</v>
      </c>
      <c r="W28" s="10">
        <f>FC_IND_IS_BF_E!W28+FC_IND_IS_EA_E!W28</f>
        <v>0</v>
      </c>
      <c r="X28" s="10">
        <f>FC_IND_IS_BF_E!X28+FC_IND_IS_EA_E!X28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FC_IND_IS_BF_E!C29+FC_IND_IS_EA_E!C29</f>
        <v>0</v>
      </c>
      <c r="D29" s="10">
        <f>FC_IND_IS_BF_E!D29+FC_IND_IS_EA_E!D29</f>
        <v>0</v>
      </c>
      <c r="E29" s="10">
        <f>FC_IND_IS_BF_E!E29+FC_IND_IS_EA_E!E29</f>
        <v>0</v>
      </c>
      <c r="F29" s="10">
        <f>FC_IND_IS_BF_E!F29+FC_IND_IS_EA_E!F29</f>
        <v>0</v>
      </c>
      <c r="G29" s="10">
        <f>FC_IND_IS_BF_E!G29+FC_IND_IS_EA_E!G29</f>
        <v>0</v>
      </c>
      <c r="H29" s="10">
        <f>FC_IND_IS_BF_E!H29+FC_IND_IS_EA_E!H29</f>
        <v>0</v>
      </c>
      <c r="I29" s="10">
        <f>FC_IND_IS_BF_E!I29+FC_IND_IS_EA_E!I29</f>
        <v>0</v>
      </c>
      <c r="J29" s="10">
        <f>FC_IND_IS_BF_E!J29+FC_IND_IS_EA_E!J29</f>
        <v>0</v>
      </c>
      <c r="K29" s="10">
        <f>FC_IND_IS_BF_E!K29+FC_IND_IS_EA_E!K29</f>
        <v>0</v>
      </c>
      <c r="L29" s="10">
        <f>FC_IND_IS_BF_E!L29+FC_IND_IS_EA_E!L29</f>
        <v>0</v>
      </c>
      <c r="M29" s="10">
        <f>FC_IND_IS_BF_E!M29+FC_IND_IS_EA_E!M29</f>
        <v>0</v>
      </c>
      <c r="N29" s="10">
        <f>FC_IND_IS_BF_E!N29+FC_IND_IS_EA_E!N29</f>
        <v>0</v>
      </c>
      <c r="O29" s="10">
        <f>FC_IND_IS_BF_E!O29+FC_IND_IS_EA_E!O29</f>
        <v>0</v>
      </c>
      <c r="P29" s="10">
        <f>FC_IND_IS_BF_E!P29+FC_IND_IS_EA_E!P29</f>
        <v>0</v>
      </c>
      <c r="Q29" s="10">
        <f>FC_IND_IS_BF_E!Q29+FC_IND_IS_EA_E!Q29</f>
        <v>0</v>
      </c>
      <c r="R29" s="10">
        <f>FC_IND_IS_BF_E!R29+FC_IND_IS_EA_E!R29</f>
        <v>0</v>
      </c>
      <c r="S29" s="10">
        <f>FC_IND_IS_BF_E!S29+FC_IND_IS_EA_E!S29</f>
        <v>0</v>
      </c>
      <c r="T29" s="10">
        <f>FC_IND_IS_BF_E!T29+FC_IND_IS_EA_E!T29</f>
        <v>0</v>
      </c>
      <c r="U29" s="10">
        <f>FC_IND_IS_BF_E!U29+FC_IND_IS_EA_E!U29</f>
        <v>0</v>
      </c>
      <c r="V29" s="10">
        <f>FC_IND_IS_BF_E!V29+FC_IND_IS_EA_E!V29</f>
        <v>0</v>
      </c>
      <c r="W29" s="10">
        <f>FC_IND_IS_BF_E!W29+FC_IND_IS_EA_E!W29</f>
        <v>0</v>
      </c>
      <c r="X29" s="10">
        <f>FC_IND_IS_BF_E!X29+FC_IND_IS_EA_E!X29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FC_IND_IS_BF_E!C30+FC_IND_IS_EA_E!C30</f>
        <v>0</v>
      </c>
      <c r="D30" s="10">
        <f>FC_IND_IS_BF_E!D30+FC_IND_IS_EA_E!D30</f>
        <v>0</v>
      </c>
      <c r="E30" s="10">
        <f>FC_IND_IS_BF_E!E30+FC_IND_IS_EA_E!E30</f>
        <v>0</v>
      </c>
      <c r="F30" s="10">
        <f>FC_IND_IS_BF_E!F30+FC_IND_IS_EA_E!F30</f>
        <v>0</v>
      </c>
      <c r="G30" s="10">
        <f>FC_IND_IS_BF_E!G30+FC_IND_IS_EA_E!G30</f>
        <v>0</v>
      </c>
      <c r="H30" s="10">
        <f>FC_IND_IS_BF_E!H30+FC_IND_IS_EA_E!H30</f>
        <v>0</v>
      </c>
      <c r="I30" s="10">
        <f>FC_IND_IS_BF_E!I30+FC_IND_IS_EA_E!I30</f>
        <v>0</v>
      </c>
      <c r="J30" s="10">
        <f>FC_IND_IS_BF_E!J30+FC_IND_IS_EA_E!J30</f>
        <v>0</v>
      </c>
      <c r="K30" s="10">
        <f>FC_IND_IS_BF_E!K30+FC_IND_IS_EA_E!K30</f>
        <v>0</v>
      </c>
      <c r="L30" s="10">
        <f>FC_IND_IS_BF_E!L30+FC_IND_IS_EA_E!L30</f>
        <v>0</v>
      </c>
      <c r="M30" s="10">
        <f>FC_IND_IS_BF_E!M30+FC_IND_IS_EA_E!M30</f>
        <v>0</v>
      </c>
      <c r="N30" s="10">
        <f>FC_IND_IS_BF_E!N30+FC_IND_IS_EA_E!N30</f>
        <v>0</v>
      </c>
      <c r="O30" s="10">
        <f>FC_IND_IS_BF_E!O30+FC_IND_IS_EA_E!O30</f>
        <v>0</v>
      </c>
      <c r="P30" s="10">
        <f>FC_IND_IS_BF_E!P30+FC_IND_IS_EA_E!P30</f>
        <v>0</v>
      </c>
      <c r="Q30" s="10">
        <f>FC_IND_IS_BF_E!Q30+FC_IND_IS_EA_E!Q30</f>
        <v>0</v>
      </c>
      <c r="R30" s="10">
        <f>FC_IND_IS_BF_E!R30+FC_IND_IS_EA_E!R30</f>
        <v>0</v>
      </c>
      <c r="S30" s="10">
        <f>FC_IND_IS_BF_E!S30+FC_IND_IS_EA_E!S30</f>
        <v>0</v>
      </c>
      <c r="T30" s="10">
        <f>FC_IND_IS_BF_E!T30+FC_IND_IS_EA_E!T30</f>
        <v>0</v>
      </c>
      <c r="U30" s="10">
        <f>FC_IND_IS_BF_E!U30+FC_IND_IS_EA_E!U30</f>
        <v>0</v>
      </c>
      <c r="V30" s="10">
        <f>FC_IND_IS_BF_E!V30+FC_IND_IS_EA_E!V30</f>
        <v>0</v>
      </c>
      <c r="W30" s="10">
        <f>FC_IND_IS_BF_E!W30+FC_IND_IS_EA_E!W30</f>
        <v>0</v>
      </c>
      <c r="X30" s="10">
        <f>FC_IND_IS_BF_E!X30+FC_IND_IS_EA_E!X30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FC_IND_IS_BF_E!C31+FC_IND_IS_EA_E!C31</f>
        <v>0</v>
      </c>
      <c r="D31" s="10">
        <f>FC_IND_IS_BF_E!D31+FC_IND_IS_EA_E!D31</f>
        <v>0</v>
      </c>
      <c r="E31" s="10">
        <f>FC_IND_IS_BF_E!E31+FC_IND_IS_EA_E!E31</f>
        <v>0</v>
      </c>
      <c r="F31" s="10">
        <f>FC_IND_IS_BF_E!F31+FC_IND_IS_EA_E!F31</f>
        <v>0</v>
      </c>
      <c r="G31" s="10">
        <f>FC_IND_IS_BF_E!G31+FC_IND_IS_EA_E!G31</f>
        <v>0</v>
      </c>
      <c r="H31" s="10">
        <f>FC_IND_IS_BF_E!H31+FC_IND_IS_EA_E!H31</f>
        <v>0</v>
      </c>
      <c r="I31" s="10">
        <f>FC_IND_IS_BF_E!I31+FC_IND_IS_EA_E!I31</f>
        <v>0</v>
      </c>
      <c r="J31" s="10">
        <f>FC_IND_IS_BF_E!J31+FC_IND_IS_EA_E!J31</f>
        <v>0</v>
      </c>
      <c r="K31" s="10">
        <f>FC_IND_IS_BF_E!K31+FC_IND_IS_EA_E!K31</f>
        <v>0</v>
      </c>
      <c r="L31" s="10">
        <f>FC_IND_IS_BF_E!L31+FC_IND_IS_EA_E!L31</f>
        <v>0</v>
      </c>
      <c r="M31" s="10">
        <f>FC_IND_IS_BF_E!M31+FC_IND_IS_EA_E!M31</f>
        <v>0</v>
      </c>
      <c r="N31" s="10">
        <f>FC_IND_IS_BF_E!N31+FC_IND_IS_EA_E!N31</f>
        <v>0</v>
      </c>
      <c r="O31" s="10">
        <f>FC_IND_IS_BF_E!O31+FC_IND_IS_EA_E!O31</f>
        <v>0</v>
      </c>
      <c r="P31" s="10">
        <f>FC_IND_IS_BF_E!P31+FC_IND_IS_EA_E!P31</f>
        <v>0</v>
      </c>
      <c r="Q31" s="10">
        <f>FC_IND_IS_BF_E!Q31+FC_IND_IS_EA_E!Q31</f>
        <v>0</v>
      </c>
      <c r="R31" s="10">
        <f>FC_IND_IS_BF_E!R31+FC_IND_IS_EA_E!R31</f>
        <v>0</v>
      </c>
      <c r="S31" s="10">
        <f>FC_IND_IS_BF_E!S31+FC_IND_IS_EA_E!S31</f>
        <v>0</v>
      </c>
      <c r="T31" s="10">
        <f>FC_IND_IS_BF_E!T31+FC_IND_IS_EA_E!T31</f>
        <v>0</v>
      </c>
      <c r="U31" s="10">
        <f>FC_IND_IS_BF_E!U31+FC_IND_IS_EA_E!U31</f>
        <v>0</v>
      </c>
      <c r="V31" s="10">
        <f>FC_IND_IS_BF_E!V31+FC_IND_IS_EA_E!V31</f>
        <v>0</v>
      </c>
      <c r="W31" s="10">
        <f>FC_IND_IS_BF_E!W31+FC_IND_IS_EA_E!W31</f>
        <v>0</v>
      </c>
      <c r="X31" s="10">
        <f>FC_IND_IS_BF_E!X31+FC_IND_IS_EA_E!X31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FC_IND_IS_BF_E!C32+FC_IND_IS_EA_E!C32</f>
        <v>0</v>
      </c>
      <c r="D32" s="10">
        <f>FC_IND_IS_BF_E!D32+FC_IND_IS_EA_E!D32</f>
        <v>0</v>
      </c>
      <c r="E32" s="10">
        <f>FC_IND_IS_BF_E!E32+FC_IND_IS_EA_E!E32</f>
        <v>0</v>
      </c>
      <c r="F32" s="10">
        <f>FC_IND_IS_BF_E!F32+FC_IND_IS_EA_E!F32</f>
        <v>0</v>
      </c>
      <c r="G32" s="10">
        <f>FC_IND_IS_BF_E!G32+FC_IND_IS_EA_E!G32</f>
        <v>0</v>
      </c>
      <c r="H32" s="10">
        <f>FC_IND_IS_BF_E!H32+FC_IND_IS_EA_E!H32</f>
        <v>0</v>
      </c>
      <c r="I32" s="10">
        <f>FC_IND_IS_BF_E!I32+FC_IND_IS_EA_E!I32</f>
        <v>0</v>
      </c>
      <c r="J32" s="10">
        <f>FC_IND_IS_BF_E!J32+FC_IND_IS_EA_E!J32</f>
        <v>0</v>
      </c>
      <c r="K32" s="10">
        <f>FC_IND_IS_BF_E!K32+FC_IND_IS_EA_E!K32</f>
        <v>0</v>
      </c>
      <c r="L32" s="10">
        <f>FC_IND_IS_BF_E!L32+FC_IND_IS_EA_E!L32</f>
        <v>0</v>
      </c>
      <c r="M32" s="10">
        <f>FC_IND_IS_BF_E!M32+FC_IND_IS_EA_E!M32</f>
        <v>0</v>
      </c>
      <c r="N32" s="10">
        <f>FC_IND_IS_BF_E!N32+FC_IND_IS_EA_E!N32</f>
        <v>0</v>
      </c>
      <c r="O32" s="10">
        <f>FC_IND_IS_BF_E!O32+FC_IND_IS_EA_E!O32</f>
        <v>0</v>
      </c>
      <c r="P32" s="10">
        <f>FC_IND_IS_BF_E!P32+FC_IND_IS_EA_E!P32</f>
        <v>0</v>
      </c>
      <c r="Q32" s="10">
        <f>FC_IND_IS_BF_E!Q32+FC_IND_IS_EA_E!Q32</f>
        <v>0</v>
      </c>
      <c r="R32" s="10">
        <f>FC_IND_IS_BF_E!R32+FC_IND_IS_EA_E!R32</f>
        <v>0</v>
      </c>
      <c r="S32" s="10">
        <f>FC_IND_IS_BF_E!S32+FC_IND_IS_EA_E!S32</f>
        <v>0</v>
      </c>
      <c r="T32" s="10">
        <f>FC_IND_IS_BF_E!T32+FC_IND_IS_EA_E!T32</f>
        <v>0</v>
      </c>
      <c r="U32" s="10">
        <f>FC_IND_IS_BF_E!U32+FC_IND_IS_EA_E!U32</f>
        <v>0</v>
      </c>
      <c r="V32" s="10">
        <f>FC_IND_IS_BF_E!V32+FC_IND_IS_EA_E!V32</f>
        <v>0</v>
      </c>
      <c r="W32" s="10">
        <f>FC_IND_IS_BF_E!W32+FC_IND_IS_EA_E!W32</f>
        <v>0</v>
      </c>
      <c r="X32" s="10">
        <f>FC_IND_IS_BF_E!X32+FC_IND_IS_EA_E!X32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162.20088134135852</v>
      </c>
      <c r="D33" s="29">
        <f t="shared" ref="D33:W33" si="28">SUM(D34:D50)</f>
        <v>136.68314703353394</v>
      </c>
      <c r="E33" s="29">
        <f t="shared" si="28"/>
        <v>107.97143164230437</v>
      </c>
      <c r="F33" s="29">
        <f t="shared" si="28"/>
        <v>90.649204643164268</v>
      </c>
      <c r="G33" s="29">
        <f t="shared" si="28"/>
        <v>114.43826311263969</v>
      </c>
      <c r="H33" s="29">
        <f t="shared" si="28"/>
        <v>156.11646603611351</v>
      </c>
      <c r="I33" s="29">
        <f t="shared" si="28"/>
        <v>183.61715391229578</v>
      </c>
      <c r="J33" s="29">
        <f t="shared" si="28"/>
        <v>20.485060189165946</v>
      </c>
      <c r="K33" s="29">
        <f t="shared" si="28"/>
        <v>10.316981943250214</v>
      </c>
      <c r="L33" s="29">
        <f t="shared" si="28"/>
        <v>28.885705073086836</v>
      </c>
      <c r="M33" s="29">
        <f t="shared" si="28"/>
        <v>1.3848882201203783</v>
      </c>
      <c r="N33" s="29">
        <f t="shared" si="28"/>
        <v>2.1552020636285469</v>
      </c>
      <c r="O33" s="29">
        <f t="shared" si="28"/>
        <v>1.9895313843508171</v>
      </c>
      <c r="P33" s="29">
        <f t="shared" si="28"/>
        <v>2.9301590713671537</v>
      </c>
      <c r="Q33" s="29">
        <f t="shared" si="28"/>
        <v>3.0406276870163369</v>
      </c>
      <c r="R33" s="29">
        <f t="shared" si="28"/>
        <v>3.8335124677558028</v>
      </c>
      <c r="S33" s="29">
        <f t="shared" si="28"/>
        <v>3.8335124677558028</v>
      </c>
      <c r="T33" s="29">
        <f t="shared" si="28"/>
        <v>3.4866294067067924</v>
      </c>
      <c r="U33" s="29">
        <f t="shared" si="28"/>
        <v>0.535189165950129</v>
      </c>
      <c r="V33" s="29">
        <f t="shared" si="28"/>
        <v>0.16102751504729151</v>
      </c>
      <c r="W33" s="29">
        <f t="shared" si="28"/>
        <v>0.30148323301805674</v>
      </c>
      <c r="X33" s="29">
        <f t="shared" ref="X33" si="29">SUM(X34:X50)</f>
        <v>0.39647463456577814</v>
      </c>
    </row>
    <row r="34" spans="1:24" ht="11.25" customHeight="1" x14ac:dyDescent="0.2">
      <c r="A34" s="41" t="s">
        <v>55</v>
      </c>
      <c r="B34" s="9" t="s">
        <v>56</v>
      </c>
      <c r="C34" s="10">
        <f>FC_IND_IS_BF_E!C34+FC_IND_IS_EA_E!C34</f>
        <v>0</v>
      </c>
      <c r="D34" s="10">
        <f>FC_IND_IS_BF_E!D34+FC_IND_IS_EA_E!D34</f>
        <v>0</v>
      </c>
      <c r="E34" s="10">
        <f>FC_IND_IS_BF_E!E34+FC_IND_IS_EA_E!E34</f>
        <v>0</v>
      </c>
      <c r="F34" s="10">
        <f>FC_IND_IS_BF_E!F34+FC_IND_IS_EA_E!F34</f>
        <v>0</v>
      </c>
      <c r="G34" s="10">
        <f>FC_IND_IS_BF_E!G34+FC_IND_IS_EA_E!G34</f>
        <v>0</v>
      </c>
      <c r="H34" s="10">
        <f>FC_IND_IS_BF_E!H34+FC_IND_IS_EA_E!H34</f>
        <v>0</v>
      </c>
      <c r="I34" s="10">
        <f>FC_IND_IS_BF_E!I34+FC_IND_IS_EA_E!I34</f>
        <v>0</v>
      </c>
      <c r="J34" s="10">
        <f>FC_IND_IS_BF_E!J34+FC_IND_IS_EA_E!J34</f>
        <v>0</v>
      </c>
      <c r="K34" s="10">
        <f>FC_IND_IS_BF_E!K34+FC_IND_IS_EA_E!K34</f>
        <v>0</v>
      </c>
      <c r="L34" s="10">
        <f>FC_IND_IS_BF_E!L34+FC_IND_IS_EA_E!L34</f>
        <v>0</v>
      </c>
      <c r="M34" s="10">
        <f>FC_IND_IS_BF_E!M34+FC_IND_IS_EA_E!M34</f>
        <v>0</v>
      </c>
      <c r="N34" s="10">
        <f>FC_IND_IS_BF_E!N34+FC_IND_IS_EA_E!N34</f>
        <v>0</v>
      </c>
      <c r="O34" s="10">
        <f>FC_IND_IS_BF_E!O34+FC_IND_IS_EA_E!O34</f>
        <v>0</v>
      </c>
      <c r="P34" s="10">
        <f>FC_IND_IS_BF_E!P34+FC_IND_IS_EA_E!P34</f>
        <v>0</v>
      </c>
      <c r="Q34" s="10">
        <f>FC_IND_IS_BF_E!Q34+FC_IND_IS_EA_E!Q34</f>
        <v>0</v>
      </c>
      <c r="R34" s="10">
        <f>FC_IND_IS_BF_E!R34+FC_IND_IS_EA_E!R34</f>
        <v>0</v>
      </c>
      <c r="S34" s="10">
        <f>FC_IND_IS_BF_E!S34+FC_IND_IS_EA_E!S34</f>
        <v>0</v>
      </c>
      <c r="T34" s="10">
        <f>FC_IND_IS_BF_E!T34+FC_IND_IS_EA_E!T34</f>
        <v>0</v>
      </c>
      <c r="U34" s="10">
        <f>FC_IND_IS_BF_E!U34+FC_IND_IS_EA_E!U34</f>
        <v>0</v>
      </c>
      <c r="V34" s="10">
        <f>FC_IND_IS_BF_E!V34+FC_IND_IS_EA_E!V34</f>
        <v>0</v>
      </c>
      <c r="W34" s="10">
        <f>FC_IND_IS_BF_E!W34+FC_IND_IS_EA_E!W34</f>
        <v>0</v>
      </c>
      <c r="X34" s="10">
        <f>FC_IND_IS_BF_E!X34+FC_IND_IS_EA_E!X34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FC_IND_IS_BF_E!C35+FC_IND_IS_EA_E!C35</f>
        <v>0</v>
      </c>
      <c r="D35" s="10">
        <f>FC_IND_IS_BF_E!D35+FC_IND_IS_EA_E!D35</f>
        <v>0</v>
      </c>
      <c r="E35" s="10">
        <f>FC_IND_IS_BF_E!E35+FC_IND_IS_EA_E!E35</f>
        <v>0</v>
      </c>
      <c r="F35" s="10">
        <f>FC_IND_IS_BF_E!F35+FC_IND_IS_EA_E!F35</f>
        <v>0</v>
      </c>
      <c r="G35" s="10">
        <f>FC_IND_IS_BF_E!G35+FC_IND_IS_EA_E!G35</f>
        <v>0</v>
      </c>
      <c r="H35" s="10">
        <f>FC_IND_IS_BF_E!H35+FC_IND_IS_EA_E!H35</f>
        <v>0</v>
      </c>
      <c r="I35" s="10">
        <f>FC_IND_IS_BF_E!I35+FC_IND_IS_EA_E!I35</f>
        <v>0</v>
      </c>
      <c r="J35" s="10">
        <f>FC_IND_IS_BF_E!J35+FC_IND_IS_EA_E!J35</f>
        <v>0</v>
      </c>
      <c r="K35" s="10">
        <f>FC_IND_IS_BF_E!K35+FC_IND_IS_EA_E!K35</f>
        <v>0</v>
      </c>
      <c r="L35" s="10">
        <f>FC_IND_IS_BF_E!L35+FC_IND_IS_EA_E!L35</f>
        <v>0</v>
      </c>
      <c r="M35" s="10">
        <f>FC_IND_IS_BF_E!M35+FC_IND_IS_EA_E!M35</f>
        <v>0</v>
      </c>
      <c r="N35" s="10">
        <f>FC_IND_IS_BF_E!N35+FC_IND_IS_EA_E!N35</f>
        <v>0</v>
      </c>
      <c r="O35" s="10">
        <f>FC_IND_IS_BF_E!O35+FC_IND_IS_EA_E!O35</f>
        <v>0</v>
      </c>
      <c r="P35" s="10">
        <f>FC_IND_IS_BF_E!P35+FC_IND_IS_EA_E!P35</f>
        <v>0</v>
      </c>
      <c r="Q35" s="10">
        <f>FC_IND_IS_BF_E!Q35+FC_IND_IS_EA_E!Q35</f>
        <v>0</v>
      </c>
      <c r="R35" s="10">
        <f>FC_IND_IS_BF_E!R35+FC_IND_IS_EA_E!R35</f>
        <v>0</v>
      </c>
      <c r="S35" s="10">
        <f>FC_IND_IS_BF_E!S35+FC_IND_IS_EA_E!S35</f>
        <v>0</v>
      </c>
      <c r="T35" s="10">
        <f>FC_IND_IS_BF_E!T35+FC_IND_IS_EA_E!T35</f>
        <v>0</v>
      </c>
      <c r="U35" s="10">
        <f>FC_IND_IS_BF_E!U35+FC_IND_IS_EA_E!U35</f>
        <v>0</v>
      </c>
      <c r="V35" s="10">
        <f>FC_IND_IS_BF_E!V35+FC_IND_IS_EA_E!V35</f>
        <v>0</v>
      </c>
      <c r="W35" s="10">
        <f>FC_IND_IS_BF_E!W35+FC_IND_IS_EA_E!W35</f>
        <v>0</v>
      </c>
      <c r="X35" s="10">
        <f>FC_IND_IS_BF_E!X35+FC_IND_IS_EA_E!X35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FC_IND_IS_BF_E!C36+FC_IND_IS_EA_E!C36</f>
        <v>0</v>
      </c>
      <c r="D36" s="10">
        <f>FC_IND_IS_BF_E!D36+FC_IND_IS_EA_E!D36</f>
        <v>0</v>
      </c>
      <c r="E36" s="10">
        <f>FC_IND_IS_BF_E!E36+FC_IND_IS_EA_E!E36</f>
        <v>0</v>
      </c>
      <c r="F36" s="10">
        <f>FC_IND_IS_BF_E!F36+FC_IND_IS_EA_E!F36</f>
        <v>0</v>
      </c>
      <c r="G36" s="10">
        <f>FC_IND_IS_BF_E!G36+FC_IND_IS_EA_E!G36</f>
        <v>0</v>
      </c>
      <c r="H36" s="10">
        <f>FC_IND_IS_BF_E!H36+FC_IND_IS_EA_E!H36</f>
        <v>0</v>
      </c>
      <c r="I36" s="10">
        <f>FC_IND_IS_BF_E!I36+FC_IND_IS_EA_E!I36</f>
        <v>0</v>
      </c>
      <c r="J36" s="10">
        <f>FC_IND_IS_BF_E!J36+FC_IND_IS_EA_E!J36</f>
        <v>0</v>
      </c>
      <c r="K36" s="10">
        <f>FC_IND_IS_BF_E!K36+FC_IND_IS_EA_E!K36</f>
        <v>0.86227429062768679</v>
      </c>
      <c r="L36" s="10">
        <f>FC_IND_IS_BF_E!L36+FC_IND_IS_EA_E!L36</f>
        <v>0</v>
      </c>
      <c r="M36" s="10">
        <f>FC_IND_IS_BF_E!M36+FC_IND_IS_EA_E!M36</f>
        <v>0</v>
      </c>
      <c r="N36" s="10">
        <f>FC_IND_IS_BF_E!N36+FC_IND_IS_EA_E!N36</f>
        <v>0</v>
      </c>
      <c r="O36" s="10">
        <f>FC_IND_IS_BF_E!O36+FC_IND_IS_EA_E!O36</f>
        <v>0</v>
      </c>
      <c r="P36" s="10">
        <f>FC_IND_IS_BF_E!P36+FC_IND_IS_EA_E!P36</f>
        <v>0</v>
      </c>
      <c r="Q36" s="10">
        <f>FC_IND_IS_BF_E!Q36+FC_IND_IS_EA_E!Q36</f>
        <v>0</v>
      </c>
      <c r="R36" s="10">
        <f>FC_IND_IS_BF_E!R36+FC_IND_IS_EA_E!R36</f>
        <v>0</v>
      </c>
      <c r="S36" s="10">
        <f>FC_IND_IS_BF_E!S36+FC_IND_IS_EA_E!S36</f>
        <v>0</v>
      </c>
      <c r="T36" s="10">
        <f>FC_IND_IS_BF_E!T36+FC_IND_IS_EA_E!T36</f>
        <v>0</v>
      </c>
      <c r="U36" s="10">
        <f>FC_IND_IS_BF_E!U36+FC_IND_IS_EA_E!U36</f>
        <v>1.8121238177128116E-2</v>
      </c>
      <c r="V36" s="10">
        <f>FC_IND_IS_BF_E!V36+FC_IND_IS_EA_E!V36</f>
        <v>2.2441960447119512E-2</v>
      </c>
      <c r="W36" s="10">
        <f>FC_IND_IS_BF_E!W36+FC_IND_IS_EA_E!W36</f>
        <v>4.3142734307824594E-2</v>
      </c>
      <c r="X36" s="10">
        <f>FC_IND_IS_BF_E!X36+FC_IND_IS_EA_E!X36</f>
        <v>3.1018916595012894E-2</v>
      </c>
    </row>
    <row r="37" spans="1:24" ht="11.25" customHeight="1" x14ac:dyDescent="0.2">
      <c r="A37" s="41" t="s">
        <v>61</v>
      </c>
      <c r="B37" s="9" t="s">
        <v>62</v>
      </c>
      <c r="C37" s="10">
        <f>FC_IND_IS_BF_E!C37+FC_IND_IS_EA_E!C37</f>
        <v>0.79359415305245018</v>
      </c>
      <c r="D37" s="10">
        <f>FC_IND_IS_BF_E!D37+FC_IND_IS_EA_E!D37</f>
        <v>0</v>
      </c>
      <c r="E37" s="10">
        <f>FC_IND_IS_BF_E!E37+FC_IND_IS_EA_E!E37</f>
        <v>0</v>
      </c>
      <c r="F37" s="10">
        <f>FC_IND_IS_BF_E!F37+FC_IND_IS_EA_E!F37</f>
        <v>0</v>
      </c>
      <c r="G37" s="10">
        <f>FC_IND_IS_BF_E!G37+FC_IND_IS_EA_E!G37</f>
        <v>0</v>
      </c>
      <c r="H37" s="10">
        <f>FC_IND_IS_BF_E!H37+FC_IND_IS_EA_E!H37</f>
        <v>0</v>
      </c>
      <c r="I37" s="10">
        <f>FC_IND_IS_BF_E!I37+FC_IND_IS_EA_E!I37</f>
        <v>0</v>
      </c>
      <c r="J37" s="10">
        <f>FC_IND_IS_BF_E!J37+FC_IND_IS_EA_E!J37</f>
        <v>0.78256663800515913</v>
      </c>
      <c r="K37" s="10">
        <f>FC_IND_IS_BF_E!K37+FC_IND_IS_EA_E!K37</f>
        <v>0</v>
      </c>
      <c r="L37" s="10">
        <f>FC_IND_IS_BF_E!L37+FC_IND_IS_EA_E!L37</f>
        <v>0</v>
      </c>
      <c r="M37" s="10">
        <f>FC_IND_IS_BF_E!M37+FC_IND_IS_EA_E!M37</f>
        <v>0</v>
      </c>
      <c r="N37" s="10">
        <f>FC_IND_IS_BF_E!N37+FC_IND_IS_EA_E!N37</f>
        <v>0</v>
      </c>
      <c r="O37" s="10">
        <f>FC_IND_IS_BF_E!O37+FC_IND_IS_EA_E!O37</f>
        <v>0</v>
      </c>
      <c r="P37" s="10">
        <f>FC_IND_IS_BF_E!P37+FC_IND_IS_EA_E!P37</f>
        <v>0</v>
      </c>
      <c r="Q37" s="10">
        <f>FC_IND_IS_BF_E!Q37+FC_IND_IS_EA_E!Q37</f>
        <v>0</v>
      </c>
      <c r="R37" s="10">
        <f>FC_IND_IS_BF_E!R37+FC_IND_IS_EA_E!R37</f>
        <v>0</v>
      </c>
      <c r="S37" s="10">
        <f>FC_IND_IS_BF_E!S37+FC_IND_IS_EA_E!S37</f>
        <v>0</v>
      </c>
      <c r="T37" s="10">
        <f>FC_IND_IS_BF_E!T37+FC_IND_IS_EA_E!T37</f>
        <v>2.0249355116079105E-2</v>
      </c>
      <c r="U37" s="10">
        <f>FC_IND_IS_BF_E!U37+FC_IND_IS_EA_E!U37</f>
        <v>7.029234737747205E-3</v>
      </c>
      <c r="V37" s="10">
        <f>FC_IND_IS_BF_E!V37+FC_IND_IS_EA_E!V37</f>
        <v>5.4815133276010317E-3</v>
      </c>
      <c r="W37" s="10">
        <f>FC_IND_IS_BF_E!W37+FC_IND_IS_EA_E!W37</f>
        <v>3.8693035253654336E-3</v>
      </c>
      <c r="X37" s="10">
        <f>FC_IND_IS_BF_E!X37+FC_IND_IS_EA_E!X37</f>
        <v>1.2446259673258814E-2</v>
      </c>
    </row>
    <row r="38" spans="1:24" ht="11.25" customHeight="1" x14ac:dyDescent="0.2">
      <c r="A38" s="41" t="s">
        <v>63</v>
      </c>
      <c r="B38" s="9" t="s">
        <v>64</v>
      </c>
      <c r="C38" s="10">
        <f>FC_IND_IS_BF_E!C38+FC_IND_IS_EA_E!C38</f>
        <v>0</v>
      </c>
      <c r="D38" s="10">
        <f>FC_IND_IS_BF_E!D38+FC_IND_IS_EA_E!D38</f>
        <v>0</v>
      </c>
      <c r="E38" s="10">
        <f>FC_IND_IS_BF_E!E38+FC_IND_IS_EA_E!E38</f>
        <v>0</v>
      </c>
      <c r="F38" s="10">
        <f>FC_IND_IS_BF_E!F38+FC_IND_IS_EA_E!F38</f>
        <v>0</v>
      </c>
      <c r="G38" s="10">
        <f>FC_IND_IS_BF_E!G38+FC_IND_IS_EA_E!G38</f>
        <v>0</v>
      </c>
      <c r="H38" s="10">
        <f>FC_IND_IS_BF_E!H38+FC_IND_IS_EA_E!H38</f>
        <v>0</v>
      </c>
      <c r="I38" s="10">
        <f>FC_IND_IS_BF_E!I38+FC_IND_IS_EA_E!I38</f>
        <v>0</v>
      </c>
      <c r="J38" s="10">
        <f>FC_IND_IS_BF_E!J38+FC_IND_IS_EA_E!J38</f>
        <v>0</v>
      </c>
      <c r="K38" s="10">
        <f>FC_IND_IS_BF_E!K38+FC_IND_IS_EA_E!K38</f>
        <v>0</v>
      </c>
      <c r="L38" s="10">
        <f>FC_IND_IS_BF_E!L38+FC_IND_IS_EA_E!L38</f>
        <v>0</v>
      </c>
      <c r="M38" s="10">
        <f>FC_IND_IS_BF_E!M38+FC_IND_IS_EA_E!M38</f>
        <v>0</v>
      </c>
      <c r="N38" s="10">
        <f>FC_IND_IS_BF_E!N38+FC_IND_IS_EA_E!N38</f>
        <v>0</v>
      </c>
      <c r="O38" s="10">
        <f>FC_IND_IS_BF_E!O38+FC_IND_IS_EA_E!O38</f>
        <v>0</v>
      </c>
      <c r="P38" s="10">
        <f>FC_IND_IS_BF_E!P38+FC_IND_IS_EA_E!P38</f>
        <v>0</v>
      </c>
      <c r="Q38" s="10">
        <f>FC_IND_IS_BF_E!Q38+FC_IND_IS_EA_E!Q38</f>
        <v>0</v>
      </c>
      <c r="R38" s="10">
        <f>FC_IND_IS_BF_E!R38+FC_IND_IS_EA_E!R38</f>
        <v>0</v>
      </c>
      <c r="S38" s="10">
        <f>FC_IND_IS_BF_E!S38+FC_IND_IS_EA_E!S38</f>
        <v>0</v>
      </c>
      <c r="T38" s="10">
        <f>FC_IND_IS_BF_E!T38+FC_IND_IS_EA_E!T38</f>
        <v>0</v>
      </c>
      <c r="U38" s="10">
        <f>FC_IND_IS_BF_E!U38+FC_IND_IS_EA_E!U38</f>
        <v>0</v>
      </c>
      <c r="V38" s="10">
        <f>FC_IND_IS_BF_E!V38+FC_IND_IS_EA_E!V38</f>
        <v>0</v>
      </c>
      <c r="W38" s="10">
        <f>FC_IND_IS_BF_E!W38+FC_IND_IS_EA_E!W38</f>
        <v>0</v>
      </c>
      <c r="X38" s="10">
        <f>FC_IND_IS_BF_E!X38+FC_IND_IS_EA_E!X38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FC_IND_IS_BF_E!C39+FC_IND_IS_EA_E!C39</f>
        <v>0</v>
      </c>
      <c r="D39" s="10">
        <f>FC_IND_IS_BF_E!D39+FC_IND_IS_EA_E!D39</f>
        <v>0</v>
      </c>
      <c r="E39" s="10">
        <f>FC_IND_IS_BF_E!E39+FC_IND_IS_EA_E!E39</f>
        <v>0</v>
      </c>
      <c r="F39" s="10">
        <f>FC_IND_IS_BF_E!F39+FC_IND_IS_EA_E!F39</f>
        <v>0</v>
      </c>
      <c r="G39" s="10">
        <f>FC_IND_IS_BF_E!G39+FC_IND_IS_EA_E!G39</f>
        <v>0</v>
      </c>
      <c r="H39" s="10">
        <f>FC_IND_IS_BF_E!H39+FC_IND_IS_EA_E!H39</f>
        <v>0</v>
      </c>
      <c r="I39" s="10">
        <f>FC_IND_IS_BF_E!I39+FC_IND_IS_EA_E!I39</f>
        <v>0</v>
      </c>
      <c r="J39" s="10">
        <f>FC_IND_IS_BF_E!J39+FC_IND_IS_EA_E!J39</f>
        <v>0</v>
      </c>
      <c r="K39" s="10">
        <f>FC_IND_IS_BF_E!K39+FC_IND_IS_EA_E!K39</f>
        <v>0</v>
      </c>
      <c r="L39" s="10">
        <f>FC_IND_IS_BF_E!L39+FC_IND_IS_EA_E!L39</f>
        <v>0</v>
      </c>
      <c r="M39" s="10">
        <f>FC_IND_IS_BF_E!M39+FC_IND_IS_EA_E!M39</f>
        <v>0</v>
      </c>
      <c r="N39" s="10">
        <f>FC_IND_IS_BF_E!N39+FC_IND_IS_EA_E!N39</f>
        <v>0</v>
      </c>
      <c r="O39" s="10">
        <f>FC_IND_IS_BF_E!O39+FC_IND_IS_EA_E!O39</f>
        <v>0</v>
      </c>
      <c r="P39" s="10">
        <f>FC_IND_IS_BF_E!P39+FC_IND_IS_EA_E!P39</f>
        <v>0</v>
      </c>
      <c r="Q39" s="10">
        <f>FC_IND_IS_BF_E!Q39+FC_IND_IS_EA_E!Q39</f>
        <v>0</v>
      </c>
      <c r="R39" s="10">
        <f>FC_IND_IS_BF_E!R39+FC_IND_IS_EA_E!R39</f>
        <v>0</v>
      </c>
      <c r="S39" s="10">
        <f>FC_IND_IS_BF_E!S39+FC_IND_IS_EA_E!S39</f>
        <v>0</v>
      </c>
      <c r="T39" s="10">
        <f>FC_IND_IS_BF_E!T39+FC_IND_IS_EA_E!T39</f>
        <v>0</v>
      </c>
      <c r="U39" s="10">
        <f>FC_IND_IS_BF_E!U39+FC_IND_IS_EA_E!U39</f>
        <v>0</v>
      </c>
      <c r="V39" s="10">
        <f>FC_IND_IS_BF_E!V39+FC_IND_IS_EA_E!V39</f>
        <v>0</v>
      </c>
      <c r="W39" s="10">
        <f>FC_IND_IS_BF_E!W39+FC_IND_IS_EA_E!W39</f>
        <v>0</v>
      </c>
      <c r="X39" s="10">
        <f>FC_IND_IS_BF_E!X39+FC_IND_IS_EA_E!X39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FC_IND_IS_BF_E!C40+FC_IND_IS_EA_E!C40</f>
        <v>0</v>
      </c>
      <c r="D40" s="10">
        <f>FC_IND_IS_BF_E!D40+FC_IND_IS_EA_E!D40</f>
        <v>0</v>
      </c>
      <c r="E40" s="10">
        <f>FC_IND_IS_BF_E!E40+FC_IND_IS_EA_E!E40</f>
        <v>0</v>
      </c>
      <c r="F40" s="10">
        <f>FC_IND_IS_BF_E!F40+FC_IND_IS_EA_E!F40</f>
        <v>0</v>
      </c>
      <c r="G40" s="10">
        <f>FC_IND_IS_BF_E!G40+FC_IND_IS_EA_E!G40</f>
        <v>0</v>
      </c>
      <c r="H40" s="10">
        <f>FC_IND_IS_BF_E!H40+FC_IND_IS_EA_E!H40</f>
        <v>0</v>
      </c>
      <c r="I40" s="10">
        <f>FC_IND_IS_BF_E!I40+FC_IND_IS_EA_E!I40</f>
        <v>0</v>
      </c>
      <c r="J40" s="10">
        <f>FC_IND_IS_BF_E!J40+FC_IND_IS_EA_E!J40</f>
        <v>0</v>
      </c>
      <c r="K40" s="10">
        <f>FC_IND_IS_BF_E!K40+FC_IND_IS_EA_E!K40</f>
        <v>0</v>
      </c>
      <c r="L40" s="10">
        <f>FC_IND_IS_BF_E!L40+FC_IND_IS_EA_E!L40</f>
        <v>0</v>
      </c>
      <c r="M40" s="10">
        <f>FC_IND_IS_BF_E!M40+FC_IND_IS_EA_E!M40</f>
        <v>0</v>
      </c>
      <c r="N40" s="10">
        <f>FC_IND_IS_BF_E!N40+FC_IND_IS_EA_E!N40</f>
        <v>0</v>
      </c>
      <c r="O40" s="10">
        <f>FC_IND_IS_BF_E!O40+FC_IND_IS_EA_E!O40</f>
        <v>0</v>
      </c>
      <c r="P40" s="10">
        <f>FC_IND_IS_BF_E!P40+FC_IND_IS_EA_E!P40</f>
        <v>0</v>
      </c>
      <c r="Q40" s="10">
        <f>FC_IND_IS_BF_E!Q40+FC_IND_IS_EA_E!Q40</f>
        <v>0</v>
      </c>
      <c r="R40" s="10">
        <f>FC_IND_IS_BF_E!R40+FC_IND_IS_EA_E!R40</f>
        <v>0</v>
      </c>
      <c r="S40" s="10">
        <f>FC_IND_IS_BF_E!S40+FC_IND_IS_EA_E!S40</f>
        <v>0</v>
      </c>
      <c r="T40" s="10">
        <f>FC_IND_IS_BF_E!T40+FC_IND_IS_EA_E!T40</f>
        <v>0</v>
      </c>
      <c r="U40" s="10">
        <f>FC_IND_IS_BF_E!U40+FC_IND_IS_EA_E!U40</f>
        <v>0</v>
      </c>
      <c r="V40" s="10">
        <f>FC_IND_IS_BF_E!V40+FC_IND_IS_EA_E!V40</f>
        <v>0</v>
      </c>
      <c r="W40" s="10">
        <f>FC_IND_IS_BF_E!W40+FC_IND_IS_EA_E!W40</f>
        <v>0</v>
      </c>
      <c r="X40" s="10">
        <f>FC_IND_IS_BF_E!X40+FC_IND_IS_EA_E!X40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FC_IND_IS_BF_E!C41+FC_IND_IS_EA_E!C41</f>
        <v>0</v>
      </c>
      <c r="D41" s="10">
        <f>FC_IND_IS_BF_E!D41+FC_IND_IS_EA_E!D41</f>
        <v>0</v>
      </c>
      <c r="E41" s="10">
        <f>FC_IND_IS_BF_E!E41+FC_IND_IS_EA_E!E41</f>
        <v>0</v>
      </c>
      <c r="F41" s="10">
        <f>FC_IND_IS_BF_E!F41+FC_IND_IS_EA_E!F41</f>
        <v>0</v>
      </c>
      <c r="G41" s="10">
        <f>FC_IND_IS_BF_E!G41+FC_IND_IS_EA_E!G41</f>
        <v>0</v>
      </c>
      <c r="H41" s="10">
        <f>FC_IND_IS_BF_E!H41+FC_IND_IS_EA_E!H41</f>
        <v>0</v>
      </c>
      <c r="I41" s="10">
        <f>FC_IND_IS_BF_E!I41+FC_IND_IS_EA_E!I41</f>
        <v>0</v>
      </c>
      <c r="J41" s="10">
        <f>FC_IND_IS_BF_E!J41+FC_IND_IS_EA_E!J41</f>
        <v>0</v>
      </c>
      <c r="K41" s="10">
        <f>FC_IND_IS_BF_E!K41+FC_IND_IS_EA_E!K41</f>
        <v>0</v>
      </c>
      <c r="L41" s="10">
        <f>FC_IND_IS_BF_E!L41+FC_IND_IS_EA_E!L41</f>
        <v>0</v>
      </c>
      <c r="M41" s="10">
        <f>FC_IND_IS_BF_E!M41+FC_IND_IS_EA_E!M41</f>
        <v>0</v>
      </c>
      <c r="N41" s="10">
        <f>FC_IND_IS_BF_E!N41+FC_IND_IS_EA_E!N41</f>
        <v>0</v>
      </c>
      <c r="O41" s="10">
        <f>FC_IND_IS_BF_E!O41+FC_IND_IS_EA_E!O41</f>
        <v>0</v>
      </c>
      <c r="P41" s="10">
        <f>FC_IND_IS_BF_E!P41+FC_IND_IS_EA_E!P41</f>
        <v>0</v>
      </c>
      <c r="Q41" s="10">
        <f>FC_IND_IS_BF_E!Q41+FC_IND_IS_EA_E!Q41</f>
        <v>0</v>
      </c>
      <c r="R41" s="10">
        <f>FC_IND_IS_BF_E!R41+FC_IND_IS_EA_E!R41</f>
        <v>0</v>
      </c>
      <c r="S41" s="10">
        <f>FC_IND_IS_BF_E!S41+FC_IND_IS_EA_E!S41</f>
        <v>0</v>
      </c>
      <c r="T41" s="10">
        <f>FC_IND_IS_BF_E!T41+FC_IND_IS_EA_E!T41</f>
        <v>7.7386070507308642E-4</v>
      </c>
      <c r="U41" s="10">
        <f>FC_IND_IS_BF_E!U41+FC_IND_IS_EA_E!U41</f>
        <v>7.7386070507308642E-4</v>
      </c>
      <c r="V41" s="10">
        <f>FC_IND_IS_BF_E!V41+FC_IND_IS_EA_E!V41</f>
        <v>0</v>
      </c>
      <c r="W41" s="10">
        <f>FC_IND_IS_BF_E!W41+FC_IND_IS_EA_E!W41</f>
        <v>0</v>
      </c>
      <c r="X41" s="10">
        <f>FC_IND_IS_BF_E!X41+FC_IND_IS_EA_E!X41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FC_IND_IS_BF_E!C42+FC_IND_IS_EA_E!C42</f>
        <v>0</v>
      </c>
      <c r="D42" s="10">
        <f>FC_IND_IS_BF_E!D42+FC_IND_IS_EA_E!D42</f>
        <v>0</v>
      </c>
      <c r="E42" s="10">
        <f>FC_IND_IS_BF_E!E42+FC_IND_IS_EA_E!E42</f>
        <v>0</v>
      </c>
      <c r="F42" s="10">
        <f>FC_IND_IS_BF_E!F42+FC_IND_IS_EA_E!F42</f>
        <v>0</v>
      </c>
      <c r="G42" s="10">
        <f>FC_IND_IS_BF_E!G42+FC_IND_IS_EA_E!G42</f>
        <v>0</v>
      </c>
      <c r="H42" s="10">
        <f>FC_IND_IS_BF_E!H42+FC_IND_IS_EA_E!H42</f>
        <v>0</v>
      </c>
      <c r="I42" s="10">
        <f>FC_IND_IS_BF_E!I42+FC_IND_IS_EA_E!I42</f>
        <v>0</v>
      </c>
      <c r="J42" s="10">
        <f>FC_IND_IS_BF_E!J42+FC_IND_IS_EA_E!J42</f>
        <v>0</v>
      </c>
      <c r="K42" s="10">
        <f>FC_IND_IS_BF_E!K42+FC_IND_IS_EA_E!K42</f>
        <v>0</v>
      </c>
      <c r="L42" s="10">
        <f>FC_IND_IS_BF_E!L42+FC_IND_IS_EA_E!L42</f>
        <v>0</v>
      </c>
      <c r="M42" s="10">
        <f>FC_IND_IS_BF_E!M42+FC_IND_IS_EA_E!M42</f>
        <v>0</v>
      </c>
      <c r="N42" s="10">
        <f>FC_IND_IS_BF_E!N42+FC_IND_IS_EA_E!N42</f>
        <v>0</v>
      </c>
      <c r="O42" s="10">
        <f>FC_IND_IS_BF_E!O42+FC_IND_IS_EA_E!O42</f>
        <v>0</v>
      </c>
      <c r="P42" s="10">
        <f>FC_IND_IS_BF_E!P42+FC_IND_IS_EA_E!P42</f>
        <v>0</v>
      </c>
      <c r="Q42" s="10">
        <f>FC_IND_IS_BF_E!Q42+FC_IND_IS_EA_E!Q42</f>
        <v>0</v>
      </c>
      <c r="R42" s="10">
        <f>FC_IND_IS_BF_E!R42+FC_IND_IS_EA_E!R42</f>
        <v>0</v>
      </c>
      <c r="S42" s="10">
        <f>FC_IND_IS_BF_E!S42+FC_IND_IS_EA_E!S42</f>
        <v>0</v>
      </c>
      <c r="T42" s="10">
        <f>FC_IND_IS_BF_E!T42+FC_IND_IS_EA_E!T42</f>
        <v>0</v>
      </c>
      <c r="U42" s="10">
        <f>FC_IND_IS_BF_E!U42+FC_IND_IS_EA_E!U42</f>
        <v>0</v>
      </c>
      <c r="V42" s="10">
        <f>FC_IND_IS_BF_E!V42+FC_IND_IS_EA_E!V42</f>
        <v>0</v>
      </c>
      <c r="W42" s="10">
        <f>FC_IND_IS_BF_E!W42+FC_IND_IS_EA_E!W42</f>
        <v>0</v>
      </c>
      <c r="X42" s="10">
        <f>FC_IND_IS_BF_E!X42+FC_IND_IS_EA_E!X42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FC_IND_IS_BF_E!C43+FC_IND_IS_EA_E!C43</f>
        <v>12.324441100601893</v>
      </c>
      <c r="D43" s="10">
        <f>FC_IND_IS_BF_E!D43+FC_IND_IS_EA_E!D43</f>
        <v>22.338069647463456</v>
      </c>
      <c r="E43" s="10">
        <f>FC_IND_IS_BF_E!E43+FC_IND_IS_EA_E!E43</f>
        <v>2.3108125537403268</v>
      </c>
      <c r="F43" s="10">
        <f>FC_IND_IS_BF_E!F43+FC_IND_IS_EA_E!F43</f>
        <v>3.0811263972484948</v>
      </c>
      <c r="G43" s="10">
        <f>FC_IND_IS_BF_E!G43+FC_IND_IS_EA_E!G43</f>
        <v>1.5405631986242474</v>
      </c>
      <c r="H43" s="10">
        <f>FC_IND_IS_BF_E!H43+FC_IND_IS_EA_E!H43</f>
        <v>3.8513757523645742</v>
      </c>
      <c r="I43" s="10">
        <f>FC_IND_IS_BF_E!I43+FC_IND_IS_EA_E!I43</f>
        <v>3.8513757523645742</v>
      </c>
      <c r="J43" s="10">
        <f>FC_IND_IS_BF_E!J43+FC_IND_IS_EA_E!J43</f>
        <v>1.5405631986242474</v>
      </c>
      <c r="K43" s="10">
        <f>FC_IND_IS_BF_E!K43+FC_IND_IS_EA_E!K43</f>
        <v>0.77024935511607895</v>
      </c>
      <c r="L43" s="10">
        <f>FC_IND_IS_BF_E!L43+FC_IND_IS_EA_E!L43</f>
        <v>0.77024935511607895</v>
      </c>
      <c r="M43" s="10">
        <f>FC_IND_IS_BF_E!M43+FC_IND_IS_EA_E!M43</f>
        <v>0.77024935511607895</v>
      </c>
      <c r="N43" s="10">
        <f>FC_IND_IS_BF_E!N43+FC_IND_IS_EA_E!N43</f>
        <v>1.5405631986242474</v>
      </c>
      <c r="O43" s="10">
        <f>FC_IND_IS_BF_E!O43+FC_IND_IS_EA_E!O43</f>
        <v>0.76018916595012898</v>
      </c>
      <c r="P43" s="10">
        <f>FC_IND_IS_BF_E!P43+FC_IND_IS_EA_E!P43</f>
        <v>1.5203138435081684</v>
      </c>
      <c r="Q43" s="10">
        <f>FC_IND_IS_BF_E!Q43+FC_IND_IS_EA_E!Q43</f>
        <v>3.0406276870163369</v>
      </c>
      <c r="R43" s="10">
        <f>FC_IND_IS_BF_E!R43+FC_IND_IS_EA_E!R43</f>
        <v>0.76018916595012898</v>
      </c>
      <c r="S43" s="10">
        <f>FC_IND_IS_BF_E!S43+FC_IND_IS_EA_E!S43</f>
        <v>0.76018916595012898</v>
      </c>
      <c r="T43" s="10">
        <f>FC_IND_IS_BF_E!T43+FC_IND_IS_EA_E!T43</f>
        <v>0.52757953568357685</v>
      </c>
      <c r="U43" s="10">
        <f>FC_IND_IS_BF_E!U43+FC_IND_IS_EA_E!U43</f>
        <v>0.1011177987962167</v>
      </c>
      <c r="V43" s="10">
        <f>FC_IND_IS_BF_E!V43+FC_IND_IS_EA_E!V43</f>
        <v>0.13310404127257097</v>
      </c>
      <c r="W43" s="10">
        <f>FC_IND_IS_BF_E!W43+FC_IND_IS_EA_E!W43</f>
        <v>0.25105331040412726</v>
      </c>
      <c r="X43" s="10">
        <f>FC_IND_IS_BF_E!X43+FC_IND_IS_EA_E!X43</f>
        <v>0.35300945829750646</v>
      </c>
    </row>
    <row r="44" spans="1:24" ht="11.25" customHeight="1" x14ac:dyDescent="0.2">
      <c r="A44" s="41" t="s">
        <v>75</v>
      </c>
      <c r="B44" s="9" t="s">
        <v>76</v>
      </c>
      <c r="C44" s="10">
        <f>FC_IND_IS_BF_E!C44+FC_IND_IS_EA_E!C44</f>
        <v>149.08284608770418</v>
      </c>
      <c r="D44" s="10">
        <f>FC_IND_IS_BF_E!D44+FC_IND_IS_EA_E!D44</f>
        <v>114.34507738607047</v>
      </c>
      <c r="E44" s="10">
        <f>FC_IND_IS_BF_E!E44+FC_IND_IS_EA_E!E44</f>
        <v>105.66061908856403</v>
      </c>
      <c r="F44" s="10">
        <f>FC_IND_IS_BF_E!F44+FC_IND_IS_EA_E!F44</f>
        <v>87.568078245915771</v>
      </c>
      <c r="G44" s="10">
        <f>FC_IND_IS_BF_E!G44+FC_IND_IS_EA_E!G44</f>
        <v>112.89769991401545</v>
      </c>
      <c r="H44" s="10">
        <f>FC_IND_IS_BF_E!H44+FC_IND_IS_EA_E!H44</f>
        <v>149.80653482373174</v>
      </c>
      <c r="I44" s="10">
        <f>FC_IND_IS_BF_E!I44+FC_IND_IS_EA_E!I44</f>
        <v>177.30722269991401</v>
      </c>
      <c r="J44" s="10">
        <f>FC_IND_IS_BF_E!J44+FC_IND_IS_EA_E!J44</f>
        <v>14.474032674118657</v>
      </c>
      <c r="K44" s="10">
        <f>FC_IND_IS_BF_E!K44+FC_IND_IS_EA_E!K44</f>
        <v>8.684458297506449</v>
      </c>
      <c r="L44" s="10">
        <f>FC_IND_IS_BF_E!L44+FC_IND_IS_EA_E!L44</f>
        <v>27.50068787618228</v>
      </c>
      <c r="M44" s="10">
        <f>FC_IND_IS_BF_E!M44+FC_IND_IS_EA_E!M44</f>
        <v>0</v>
      </c>
      <c r="N44" s="10">
        <f>FC_IND_IS_BF_E!N44+FC_IND_IS_EA_E!N44</f>
        <v>0</v>
      </c>
      <c r="O44" s="10">
        <f>FC_IND_IS_BF_E!O44+FC_IND_IS_EA_E!O44</f>
        <v>0</v>
      </c>
      <c r="P44" s="10">
        <f>FC_IND_IS_BF_E!P44+FC_IND_IS_EA_E!P44</f>
        <v>1.4098452278589855</v>
      </c>
      <c r="Q44" s="10">
        <f>FC_IND_IS_BF_E!Q44+FC_IND_IS_EA_E!Q44</f>
        <v>0</v>
      </c>
      <c r="R44" s="10">
        <f>FC_IND_IS_BF_E!R44+FC_IND_IS_EA_E!R44</f>
        <v>0</v>
      </c>
      <c r="S44" s="10">
        <f>FC_IND_IS_BF_E!S44+FC_IND_IS_EA_E!S44</f>
        <v>0</v>
      </c>
      <c r="T44" s="10">
        <f>FC_IND_IS_BF_E!T44+FC_IND_IS_EA_E!T44</f>
        <v>0</v>
      </c>
      <c r="U44" s="10">
        <f>FC_IND_IS_BF_E!U44+FC_IND_IS_EA_E!U44</f>
        <v>0</v>
      </c>
      <c r="V44" s="10">
        <f>FC_IND_IS_BF_E!V44+FC_IND_IS_EA_E!V44</f>
        <v>0</v>
      </c>
      <c r="W44" s="10">
        <f>FC_IND_IS_BF_E!W44+FC_IND_IS_EA_E!W44</f>
        <v>0</v>
      </c>
      <c r="X44" s="10">
        <f>FC_IND_IS_BF_E!X44+FC_IND_IS_EA_E!X44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FC_IND_IS_BF_E!C45+FC_IND_IS_EA_E!C45</f>
        <v>0</v>
      </c>
      <c r="D45" s="10">
        <f>FC_IND_IS_BF_E!D45+FC_IND_IS_EA_E!D45</f>
        <v>0</v>
      </c>
      <c r="E45" s="10">
        <f>FC_IND_IS_BF_E!E45+FC_IND_IS_EA_E!E45</f>
        <v>0</v>
      </c>
      <c r="F45" s="10">
        <f>FC_IND_IS_BF_E!F45+FC_IND_IS_EA_E!F45</f>
        <v>0</v>
      </c>
      <c r="G45" s="10">
        <f>FC_IND_IS_BF_E!G45+FC_IND_IS_EA_E!G45</f>
        <v>0</v>
      </c>
      <c r="H45" s="10">
        <f>FC_IND_IS_BF_E!H45+FC_IND_IS_EA_E!H45</f>
        <v>0</v>
      </c>
      <c r="I45" s="10">
        <f>FC_IND_IS_BF_E!I45+FC_IND_IS_EA_E!I45</f>
        <v>0</v>
      </c>
      <c r="J45" s="10">
        <f>FC_IND_IS_BF_E!J45+FC_IND_IS_EA_E!J45</f>
        <v>0</v>
      </c>
      <c r="K45" s="10">
        <f>FC_IND_IS_BF_E!K45+FC_IND_IS_EA_E!K45</f>
        <v>0</v>
      </c>
      <c r="L45" s="10">
        <f>FC_IND_IS_BF_E!L45+FC_IND_IS_EA_E!L45</f>
        <v>0</v>
      </c>
      <c r="M45" s="10">
        <f>FC_IND_IS_BF_E!M45+FC_IND_IS_EA_E!M45</f>
        <v>0</v>
      </c>
      <c r="N45" s="10">
        <f>FC_IND_IS_BF_E!N45+FC_IND_IS_EA_E!N45</f>
        <v>0</v>
      </c>
      <c r="O45" s="10">
        <f>FC_IND_IS_BF_E!O45+FC_IND_IS_EA_E!O45</f>
        <v>0</v>
      </c>
      <c r="P45" s="10">
        <f>FC_IND_IS_BF_E!P45+FC_IND_IS_EA_E!P45</f>
        <v>0</v>
      </c>
      <c r="Q45" s="10">
        <f>FC_IND_IS_BF_E!Q45+FC_IND_IS_EA_E!Q45</f>
        <v>0</v>
      </c>
      <c r="R45" s="10">
        <f>FC_IND_IS_BF_E!R45+FC_IND_IS_EA_E!R45</f>
        <v>0</v>
      </c>
      <c r="S45" s="10">
        <f>FC_IND_IS_BF_E!S45+FC_IND_IS_EA_E!S45</f>
        <v>0</v>
      </c>
      <c r="T45" s="10">
        <f>FC_IND_IS_BF_E!T45+FC_IND_IS_EA_E!T45</f>
        <v>0</v>
      </c>
      <c r="U45" s="10">
        <f>FC_IND_IS_BF_E!U45+FC_IND_IS_EA_E!U45</f>
        <v>0</v>
      </c>
      <c r="V45" s="10">
        <f>FC_IND_IS_BF_E!V45+FC_IND_IS_EA_E!V45</f>
        <v>0</v>
      </c>
      <c r="W45" s="10">
        <f>FC_IND_IS_BF_E!W45+FC_IND_IS_EA_E!W45</f>
        <v>0</v>
      </c>
      <c r="X45" s="10">
        <f>FC_IND_IS_BF_E!X45+FC_IND_IS_EA_E!X45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FC_IND_IS_BF_E!C46+FC_IND_IS_EA_E!C46</f>
        <v>0</v>
      </c>
      <c r="D46" s="10">
        <f>FC_IND_IS_BF_E!D46+FC_IND_IS_EA_E!D46</f>
        <v>0</v>
      </c>
      <c r="E46" s="10">
        <f>FC_IND_IS_BF_E!E46+FC_IND_IS_EA_E!E46</f>
        <v>0</v>
      </c>
      <c r="F46" s="10">
        <f>FC_IND_IS_BF_E!F46+FC_IND_IS_EA_E!F46</f>
        <v>0</v>
      </c>
      <c r="G46" s="10">
        <f>FC_IND_IS_BF_E!G46+FC_IND_IS_EA_E!G46</f>
        <v>0</v>
      </c>
      <c r="H46" s="10">
        <f>FC_IND_IS_BF_E!H46+FC_IND_IS_EA_E!H46</f>
        <v>0</v>
      </c>
      <c r="I46" s="10">
        <f>FC_IND_IS_BF_E!I46+FC_IND_IS_EA_E!I46</f>
        <v>0</v>
      </c>
      <c r="J46" s="10">
        <f>FC_IND_IS_BF_E!J46+FC_IND_IS_EA_E!J46</f>
        <v>0</v>
      </c>
      <c r="K46" s="10">
        <f>FC_IND_IS_BF_E!K46+FC_IND_IS_EA_E!K46</f>
        <v>0</v>
      </c>
      <c r="L46" s="10">
        <f>FC_IND_IS_BF_E!L46+FC_IND_IS_EA_E!L46</f>
        <v>0</v>
      </c>
      <c r="M46" s="10">
        <f>FC_IND_IS_BF_E!M46+FC_IND_IS_EA_E!M46</f>
        <v>0</v>
      </c>
      <c r="N46" s="10">
        <f>FC_IND_IS_BF_E!N46+FC_IND_IS_EA_E!N46</f>
        <v>0</v>
      </c>
      <c r="O46" s="10">
        <f>FC_IND_IS_BF_E!O46+FC_IND_IS_EA_E!O46</f>
        <v>0</v>
      </c>
      <c r="P46" s="10">
        <f>FC_IND_IS_BF_E!P46+FC_IND_IS_EA_E!P46</f>
        <v>0</v>
      </c>
      <c r="Q46" s="10">
        <f>FC_IND_IS_BF_E!Q46+FC_IND_IS_EA_E!Q46</f>
        <v>0</v>
      </c>
      <c r="R46" s="10">
        <f>FC_IND_IS_BF_E!R46+FC_IND_IS_EA_E!R46</f>
        <v>0</v>
      </c>
      <c r="S46" s="10">
        <f>FC_IND_IS_BF_E!S46+FC_IND_IS_EA_E!S46</f>
        <v>0</v>
      </c>
      <c r="T46" s="10">
        <f>FC_IND_IS_BF_E!T46+FC_IND_IS_EA_E!T46</f>
        <v>0</v>
      </c>
      <c r="U46" s="10">
        <f>FC_IND_IS_BF_E!U46+FC_IND_IS_EA_E!U46</f>
        <v>0</v>
      </c>
      <c r="V46" s="10">
        <f>FC_IND_IS_BF_E!V46+FC_IND_IS_EA_E!V46</f>
        <v>0</v>
      </c>
      <c r="W46" s="10">
        <f>FC_IND_IS_BF_E!W46+FC_IND_IS_EA_E!W46</f>
        <v>0</v>
      </c>
      <c r="X46" s="10">
        <f>FC_IND_IS_BF_E!X46+FC_IND_IS_EA_E!X46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FC_IND_IS_BF_E!C47+FC_IND_IS_EA_E!C47</f>
        <v>0</v>
      </c>
      <c r="D47" s="10">
        <f>FC_IND_IS_BF_E!D47+FC_IND_IS_EA_E!D47</f>
        <v>0</v>
      </c>
      <c r="E47" s="10">
        <f>FC_IND_IS_BF_E!E47+FC_IND_IS_EA_E!E47</f>
        <v>0</v>
      </c>
      <c r="F47" s="10">
        <f>FC_IND_IS_BF_E!F47+FC_IND_IS_EA_E!F47</f>
        <v>0</v>
      </c>
      <c r="G47" s="10">
        <f>FC_IND_IS_BF_E!G47+FC_IND_IS_EA_E!G47</f>
        <v>0</v>
      </c>
      <c r="H47" s="10">
        <f>FC_IND_IS_BF_E!H47+FC_IND_IS_EA_E!H47</f>
        <v>0</v>
      </c>
      <c r="I47" s="10">
        <f>FC_IND_IS_BF_E!I47+FC_IND_IS_EA_E!I47</f>
        <v>0</v>
      </c>
      <c r="J47" s="10">
        <f>FC_IND_IS_BF_E!J47+FC_IND_IS_EA_E!J47</f>
        <v>0</v>
      </c>
      <c r="K47" s="10">
        <f>FC_IND_IS_BF_E!K47+FC_IND_IS_EA_E!K47</f>
        <v>0</v>
      </c>
      <c r="L47" s="10">
        <f>FC_IND_IS_BF_E!L47+FC_IND_IS_EA_E!L47</f>
        <v>0</v>
      </c>
      <c r="M47" s="10">
        <f>FC_IND_IS_BF_E!M47+FC_IND_IS_EA_E!M47</f>
        <v>0</v>
      </c>
      <c r="N47" s="10">
        <f>FC_IND_IS_BF_E!N47+FC_IND_IS_EA_E!N47</f>
        <v>0</v>
      </c>
      <c r="O47" s="10">
        <f>FC_IND_IS_BF_E!O47+FC_IND_IS_EA_E!O47</f>
        <v>0</v>
      </c>
      <c r="P47" s="10">
        <f>FC_IND_IS_BF_E!P47+FC_IND_IS_EA_E!P47</f>
        <v>0</v>
      </c>
      <c r="Q47" s="10">
        <f>FC_IND_IS_BF_E!Q47+FC_IND_IS_EA_E!Q47</f>
        <v>0</v>
      </c>
      <c r="R47" s="10">
        <f>FC_IND_IS_BF_E!R47+FC_IND_IS_EA_E!R47</f>
        <v>0</v>
      </c>
      <c r="S47" s="10">
        <f>FC_IND_IS_BF_E!S47+FC_IND_IS_EA_E!S47</f>
        <v>0</v>
      </c>
      <c r="T47" s="10">
        <f>FC_IND_IS_BF_E!T47+FC_IND_IS_EA_E!T47</f>
        <v>0</v>
      </c>
      <c r="U47" s="10">
        <f>FC_IND_IS_BF_E!U47+FC_IND_IS_EA_E!U47</f>
        <v>0</v>
      </c>
      <c r="V47" s="10">
        <f>FC_IND_IS_BF_E!V47+FC_IND_IS_EA_E!V47</f>
        <v>0</v>
      </c>
      <c r="W47" s="10">
        <f>FC_IND_IS_BF_E!W47+FC_IND_IS_EA_E!W47</f>
        <v>0</v>
      </c>
      <c r="X47" s="10">
        <f>FC_IND_IS_BF_E!X47+FC_IND_IS_EA_E!X47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FC_IND_IS_BF_E!C48+FC_IND_IS_EA_E!C48</f>
        <v>0</v>
      </c>
      <c r="D48" s="10">
        <f>FC_IND_IS_BF_E!D48+FC_IND_IS_EA_E!D48</f>
        <v>0</v>
      </c>
      <c r="E48" s="10">
        <f>FC_IND_IS_BF_E!E48+FC_IND_IS_EA_E!E48</f>
        <v>0</v>
      </c>
      <c r="F48" s="10">
        <f>FC_IND_IS_BF_E!F48+FC_IND_IS_EA_E!F48</f>
        <v>0</v>
      </c>
      <c r="G48" s="10">
        <f>FC_IND_IS_BF_E!G48+FC_IND_IS_EA_E!G48</f>
        <v>0</v>
      </c>
      <c r="H48" s="10">
        <f>FC_IND_IS_BF_E!H48+FC_IND_IS_EA_E!H48</f>
        <v>2.4585554600171973</v>
      </c>
      <c r="I48" s="10">
        <f>FC_IND_IS_BF_E!I48+FC_IND_IS_EA_E!I48</f>
        <v>2.4585554600171973</v>
      </c>
      <c r="J48" s="10">
        <f>FC_IND_IS_BF_E!J48+FC_IND_IS_EA_E!J48</f>
        <v>3.6878976784178836</v>
      </c>
      <c r="K48" s="10">
        <f>FC_IND_IS_BF_E!K48+FC_IND_IS_EA_E!K48</f>
        <v>0</v>
      </c>
      <c r="L48" s="10">
        <f>FC_IND_IS_BF_E!L48+FC_IND_IS_EA_E!L48</f>
        <v>0.61476784178847799</v>
      </c>
      <c r="M48" s="10">
        <f>FC_IND_IS_BF_E!M48+FC_IND_IS_EA_E!M48</f>
        <v>0.61463886500429932</v>
      </c>
      <c r="N48" s="10">
        <f>FC_IND_IS_BF_E!N48+FC_IND_IS_EA_E!N48</f>
        <v>0.61463886500429932</v>
      </c>
      <c r="O48" s="10">
        <f>FC_IND_IS_BF_E!O48+FC_IND_IS_EA_E!O48</f>
        <v>1.2293422184006881</v>
      </c>
      <c r="P48" s="10">
        <f>FC_IND_IS_BF_E!P48+FC_IND_IS_EA_E!P48</f>
        <v>0</v>
      </c>
      <c r="Q48" s="10">
        <f>FC_IND_IS_BF_E!Q48+FC_IND_IS_EA_E!Q48</f>
        <v>0</v>
      </c>
      <c r="R48" s="10">
        <f>FC_IND_IS_BF_E!R48+FC_IND_IS_EA_E!R48</f>
        <v>3.073323301805674</v>
      </c>
      <c r="S48" s="10">
        <f>FC_IND_IS_BF_E!S48+FC_IND_IS_EA_E!S48</f>
        <v>3.073323301805674</v>
      </c>
      <c r="T48" s="10">
        <f>FC_IND_IS_BF_E!T48+FC_IND_IS_EA_E!T48</f>
        <v>2.9380266552020635</v>
      </c>
      <c r="U48" s="10">
        <f>FC_IND_IS_BF_E!U48+FC_IND_IS_EA_E!U48</f>
        <v>0.40814703353396387</v>
      </c>
      <c r="V48" s="10">
        <f>FC_IND_IS_BF_E!V48+FC_IND_IS_EA_E!V48</f>
        <v>0</v>
      </c>
      <c r="W48" s="10">
        <f>FC_IND_IS_BF_E!W48+FC_IND_IS_EA_E!W48</f>
        <v>0</v>
      </c>
      <c r="X48" s="10">
        <f>FC_IND_IS_BF_E!X48+FC_IND_IS_EA_E!X48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FC_IND_IS_BF_E!C49+FC_IND_IS_EA_E!C49</f>
        <v>0</v>
      </c>
      <c r="D49" s="10">
        <f>FC_IND_IS_BF_E!D49+FC_IND_IS_EA_E!D49</f>
        <v>0</v>
      </c>
      <c r="E49" s="10">
        <f>FC_IND_IS_BF_E!E49+FC_IND_IS_EA_E!E49</f>
        <v>0</v>
      </c>
      <c r="F49" s="10">
        <f>FC_IND_IS_BF_E!F49+FC_IND_IS_EA_E!F49</f>
        <v>0</v>
      </c>
      <c r="G49" s="10">
        <f>FC_IND_IS_BF_E!G49+FC_IND_IS_EA_E!G49</f>
        <v>0</v>
      </c>
      <c r="H49" s="10">
        <f>FC_IND_IS_BF_E!H49+FC_IND_IS_EA_E!H49</f>
        <v>0</v>
      </c>
      <c r="I49" s="10">
        <f>FC_IND_IS_BF_E!I49+FC_IND_IS_EA_E!I49</f>
        <v>0</v>
      </c>
      <c r="J49" s="10">
        <f>FC_IND_IS_BF_E!J49+FC_IND_IS_EA_E!J49</f>
        <v>0</v>
      </c>
      <c r="K49" s="10">
        <f>FC_IND_IS_BF_E!K49+FC_IND_IS_EA_E!K49</f>
        <v>0</v>
      </c>
      <c r="L49" s="10">
        <f>FC_IND_IS_BF_E!L49+FC_IND_IS_EA_E!L49</f>
        <v>0</v>
      </c>
      <c r="M49" s="10">
        <f>FC_IND_IS_BF_E!M49+FC_IND_IS_EA_E!M49</f>
        <v>0</v>
      </c>
      <c r="N49" s="10">
        <f>FC_IND_IS_BF_E!N49+FC_IND_IS_EA_E!N49</f>
        <v>0</v>
      </c>
      <c r="O49" s="10">
        <f>FC_IND_IS_BF_E!O49+FC_IND_IS_EA_E!O49</f>
        <v>0</v>
      </c>
      <c r="P49" s="10">
        <f>FC_IND_IS_BF_E!P49+FC_IND_IS_EA_E!P49</f>
        <v>0</v>
      </c>
      <c r="Q49" s="10">
        <f>FC_IND_IS_BF_E!Q49+FC_IND_IS_EA_E!Q49</f>
        <v>0</v>
      </c>
      <c r="R49" s="10">
        <f>FC_IND_IS_BF_E!R49+FC_IND_IS_EA_E!R49</f>
        <v>0</v>
      </c>
      <c r="S49" s="10">
        <f>FC_IND_IS_BF_E!S49+FC_IND_IS_EA_E!S49</f>
        <v>0</v>
      </c>
      <c r="T49" s="10">
        <f>FC_IND_IS_BF_E!T49+FC_IND_IS_EA_E!T49</f>
        <v>0</v>
      </c>
      <c r="U49" s="10">
        <f>FC_IND_IS_BF_E!U49+FC_IND_IS_EA_E!U49</f>
        <v>0</v>
      </c>
      <c r="V49" s="10">
        <f>FC_IND_IS_BF_E!V49+FC_IND_IS_EA_E!V49</f>
        <v>0</v>
      </c>
      <c r="W49" s="10">
        <f>FC_IND_IS_BF_E!W49+FC_IND_IS_EA_E!W49</f>
        <v>0</v>
      </c>
      <c r="X49" s="10">
        <f>FC_IND_IS_BF_E!X49+FC_IND_IS_EA_E!X49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FC_IND_IS_BF_E!C50+FC_IND_IS_EA_E!C50</f>
        <v>0</v>
      </c>
      <c r="D50" s="10">
        <f>FC_IND_IS_BF_E!D50+FC_IND_IS_EA_E!D50</f>
        <v>0</v>
      </c>
      <c r="E50" s="10">
        <f>FC_IND_IS_BF_E!E50+FC_IND_IS_EA_E!E50</f>
        <v>0</v>
      </c>
      <c r="F50" s="10">
        <f>FC_IND_IS_BF_E!F50+FC_IND_IS_EA_E!F50</f>
        <v>0</v>
      </c>
      <c r="G50" s="10">
        <f>FC_IND_IS_BF_E!G50+FC_IND_IS_EA_E!G50</f>
        <v>0</v>
      </c>
      <c r="H50" s="10">
        <f>FC_IND_IS_BF_E!H50+FC_IND_IS_EA_E!H50</f>
        <v>0</v>
      </c>
      <c r="I50" s="10">
        <f>FC_IND_IS_BF_E!I50+FC_IND_IS_EA_E!I50</f>
        <v>0</v>
      </c>
      <c r="J50" s="10">
        <f>FC_IND_IS_BF_E!J50+FC_IND_IS_EA_E!J50</f>
        <v>0</v>
      </c>
      <c r="K50" s="10">
        <f>FC_IND_IS_BF_E!K50+FC_IND_IS_EA_E!K50</f>
        <v>0</v>
      </c>
      <c r="L50" s="10">
        <f>FC_IND_IS_BF_E!L50+FC_IND_IS_EA_E!L50</f>
        <v>0</v>
      </c>
      <c r="M50" s="10">
        <f>FC_IND_IS_BF_E!M50+FC_IND_IS_EA_E!M50</f>
        <v>0</v>
      </c>
      <c r="N50" s="10">
        <f>FC_IND_IS_BF_E!N50+FC_IND_IS_EA_E!N50</f>
        <v>0</v>
      </c>
      <c r="O50" s="10">
        <f>FC_IND_IS_BF_E!O50+FC_IND_IS_EA_E!O50</f>
        <v>0</v>
      </c>
      <c r="P50" s="10">
        <f>FC_IND_IS_BF_E!P50+FC_IND_IS_EA_E!P50</f>
        <v>0</v>
      </c>
      <c r="Q50" s="10">
        <f>FC_IND_IS_BF_E!Q50+FC_IND_IS_EA_E!Q50</f>
        <v>0</v>
      </c>
      <c r="R50" s="10">
        <f>FC_IND_IS_BF_E!R50+FC_IND_IS_EA_E!R50</f>
        <v>0</v>
      </c>
      <c r="S50" s="10">
        <f>FC_IND_IS_BF_E!S50+FC_IND_IS_EA_E!S50</f>
        <v>0</v>
      </c>
      <c r="T50" s="10">
        <f>FC_IND_IS_BF_E!T50+FC_IND_IS_EA_E!T50</f>
        <v>0</v>
      </c>
      <c r="U50" s="10">
        <f>FC_IND_IS_BF_E!U50+FC_IND_IS_EA_E!U50</f>
        <v>0</v>
      </c>
      <c r="V50" s="10">
        <f>FC_IND_IS_BF_E!V50+FC_IND_IS_EA_E!V50</f>
        <v>0</v>
      </c>
      <c r="W50" s="10">
        <f>FC_IND_IS_BF_E!W50+FC_IND_IS_EA_E!W50</f>
        <v>3.4178847807394665E-3</v>
      </c>
      <c r="X50" s="10">
        <f>FC_IND_IS_BF_E!X50+FC_IND_IS_EA_E!X50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FC_IND_IS_BF_E!C51+FC_IND_IS_EA_E!C51</f>
        <v>628.06362854686154</v>
      </c>
      <c r="D51" s="37">
        <f>FC_IND_IS_BF_E!D51+FC_IND_IS_EA_E!D51</f>
        <v>568.21367153912286</v>
      </c>
      <c r="E51" s="37">
        <f>FC_IND_IS_BF_E!E51+FC_IND_IS_EA_E!E51</f>
        <v>497.81857265692173</v>
      </c>
      <c r="F51" s="37">
        <f>FC_IND_IS_BF_E!F51+FC_IND_IS_EA_E!F51</f>
        <v>490.08233018056745</v>
      </c>
      <c r="G51" s="37">
        <f>FC_IND_IS_BF_E!G51+FC_IND_IS_EA_E!G51</f>
        <v>533.25150472914868</v>
      </c>
      <c r="H51" s="37">
        <f>FC_IND_IS_BF_E!H51+FC_IND_IS_EA_E!H51</f>
        <v>472.89939810834045</v>
      </c>
      <c r="I51" s="37">
        <f>FC_IND_IS_BF_E!I51+FC_IND_IS_EA_E!I51</f>
        <v>460.58104041272577</v>
      </c>
      <c r="J51" s="37">
        <f>FC_IND_IS_BF_E!J51+FC_IND_IS_EA_E!J51</f>
        <v>513.68336199484088</v>
      </c>
      <c r="K51" s="37">
        <f>FC_IND_IS_BF_E!K51+FC_IND_IS_EA_E!K51</f>
        <v>477.19905417024927</v>
      </c>
      <c r="L51" s="37">
        <f>FC_IND_IS_BF_E!L51+FC_IND_IS_EA_E!L51</f>
        <v>311.00322441960452</v>
      </c>
      <c r="M51" s="37">
        <f>FC_IND_IS_BF_E!M51+FC_IND_IS_EA_E!M51</f>
        <v>345.88693035253658</v>
      </c>
      <c r="N51" s="37">
        <f>FC_IND_IS_BF_E!N51+FC_IND_IS_EA_E!N51</f>
        <v>373.91315563198617</v>
      </c>
      <c r="O51" s="37">
        <f>FC_IND_IS_BF_E!O51+FC_IND_IS_EA_E!O51</f>
        <v>330.88521066208079</v>
      </c>
      <c r="P51" s="37">
        <f>FC_IND_IS_BF_E!P51+FC_IND_IS_EA_E!P51</f>
        <v>376.627901977644</v>
      </c>
      <c r="Q51" s="37">
        <f>FC_IND_IS_BF_E!Q51+FC_IND_IS_EA_E!Q51</f>
        <v>416.53310404127257</v>
      </c>
      <c r="R51" s="37">
        <f>FC_IND_IS_BF_E!R51+FC_IND_IS_EA_E!R51</f>
        <v>418.79277730008596</v>
      </c>
      <c r="S51" s="37">
        <f>FC_IND_IS_BF_E!S51+FC_IND_IS_EA_E!S51</f>
        <v>354.75300945829747</v>
      </c>
      <c r="T51" s="37">
        <f>FC_IND_IS_BF_E!T51+FC_IND_IS_EA_E!T51</f>
        <v>362.9165812553739</v>
      </c>
      <c r="U51" s="37">
        <f>FC_IND_IS_BF_E!U51+FC_IND_IS_EA_E!U51</f>
        <v>242.60868959587276</v>
      </c>
      <c r="V51" s="37">
        <f>FC_IND_IS_BF_E!V51+FC_IND_IS_EA_E!V51</f>
        <v>217.79245571797077</v>
      </c>
      <c r="W51" s="37">
        <f>FC_IND_IS_BF_E!W51+FC_IND_IS_EA_E!W51</f>
        <v>199.83263542562338</v>
      </c>
      <c r="X51" s="37">
        <f>FC_IND_IS_BF_E!X51+FC_IND_IS_EA_E!X51</f>
        <v>181.92271625107483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0.10750214961306959</v>
      </c>
      <c r="D52" s="37">
        <f t="shared" ref="D52:W52" si="31">SUM(D53:D70)</f>
        <v>5.3718830610490098E-2</v>
      </c>
      <c r="E52" s="37">
        <f t="shared" si="31"/>
        <v>0.42994411006018918</v>
      </c>
      <c r="F52" s="37">
        <f t="shared" si="31"/>
        <v>0.10750214961306959</v>
      </c>
      <c r="G52" s="37">
        <f t="shared" si="31"/>
        <v>0</v>
      </c>
      <c r="H52" s="37">
        <f t="shared" si="31"/>
        <v>0</v>
      </c>
      <c r="I52" s="37">
        <f t="shared" si="31"/>
        <v>0.16122098022355974</v>
      </c>
      <c r="J52" s="37">
        <f t="shared" si="31"/>
        <v>0.10750214961306959</v>
      </c>
      <c r="K52" s="37">
        <f t="shared" si="31"/>
        <v>0</v>
      </c>
      <c r="L52" s="37">
        <f t="shared" si="31"/>
        <v>0</v>
      </c>
      <c r="M52" s="37">
        <f t="shared" si="31"/>
        <v>0</v>
      </c>
      <c r="N52" s="37">
        <f t="shared" si="31"/>
        <v>3.5855546001719696E-2</v>
      </c>
      <c r="O52" s="37">
        <f t="shared" si="31"/>
        <v>0</v>
      </c>
      <c r="P52" s="37">
        <f t="shared" si="31"/>
        <v>1.7927773000859841E-2</v>
      </c>
      <c r="Q52" s="37">
        <f t="shared" si="31"/>
        <v>1.7927773000859841E-2</v>
      </c>
      <c r="R52" s="37">
        <f t="shared" si="31"/>
        <v>3.5855546001719696E-2</v>
      </c>
      <c r="S52" s="37">
        <f t="shared" si="31"/>
        <v>1.7927773000859841E-2</v>
      </c>
      <c r="T52" s="37">
        <f t="shared" si="31"/>
        <v>0</v>
      </c>
      <c r="U52" s="37">
        <f t="shared" si="31"/>
        <v>3.1599312123817714E-3</v>
      </c>
      <c r="V52" s="37">
        <f t="shared" si="31"/>
        <v>3.0954428202923474E-3</v>
      </c>
      <c r="W52" s="37">
        <f t="shared" si="31"/>
        <v>1.6766981943250211E-2</v>
      </c>
      <c r="X52" s="37">
        <f t="shared" ref="X52" si="32">SUM(X53:X70)</f>
        <v>3.4630266552020637E-2</v>
      </c>
    </row>
    <row r="53" spans="1:24" ht="11.25" customHeight="1" x14ac:dyDescent="0.2">
      <c r="A53" s="42" t="s">
        <v>93</v>
      </c>
      <c r="B53" s="9" t="s">
        <v>94</v>
      </c>
      <c r="C53" s="10">
        <f>FC_IND_IS_BF_E!C53+FC_IND_IS_EA_E!C53</f>
        <v>0</v>
      </c>
      <c r="D53" s="10">
        <f>FC_IND_IS_BF_E!D53+FC_IND_IS_EA_E!D53</f>
        <v>0</v>
      </c>
      <c r="E53" s="10">
        <f>FC_IND_IS_BF_E!E53+FC_IND_IS_EA_E!E53</f>
        <v>0</v>
      </c>
      <c r="F53" s="10">
        <f>FC_IND_IS_BF_E!F53+FC_IND_IS_EA_E!F53</f>
        <v>0</v>
      </c>
      <c r="G53" s="10">
        <f>FC_IND_IS_BF_E!G53+FC_IND_IS_EA_E!G53</f>
        <v>0</v>
      </c>
      <c r="H53" s="10">
        <f>FC_IND_IS_BF_E!H53+FC_IND_IS_EA_E!H53</f>
        <v>0</v>
      </c>
      <c r="I53" s="10">
        <f>FC_IND_IS_BF_E!I53+FC_IND_IS_EA_E!I53</f>
        <v>0</v>
      </c>
      <c r="J53" s="10">
        <f>FC_IND_IS_BF_E!J53+FC_IND_IS_EA_E!J53</f>
        <v>0</v>
      </c>
      <c r="K53" s="10">
        <f>FC_IND_IS_BF_E!K53+FC_IND_IS_EA_E!K53</f>
        <v>0</v>
      </c>
      <c r="L53" s="10">
        <f>FC_IND_IS_BF_E!L53+FC_IND_IS_EA_E!L53</f>
        <v>0</v>
      </c>
      <c r="M53" s="10">
        <f>FC_IND_IS_BF_E!M53+FC_IND_IS_EA_E!M53</f>
        <v>0</v>
      </c>
      <c r="N53" s="10">
        <f>FC_IND_IS_BF_E!N53+FC_IND_IS_EA_E!N53</f>
        <v>0</v>
      </c>
      <c r="O53" s="10">
        <f>FC_IND_IS_BF_E!O53+FC_IND_IS_EA_E!O53</f>
        <v>0</v>
      </c>
      <c r="P53" s="10">
        <f>FC_IND_IS_BF_E!P53+FC_IND_IS_EA_E!P53</f>
        <v>0</v>
      </c>
      <c r="Q53" s="10">
        <f>FC_IND_IS_BF_E!Q53+FC_IND_IS_EA_E!Q53</f>
        <v>0</v>
      </c>
      <c r="R53" s="10">
        <f>FC_IND_IS_BF_E!R53+FC_IND_IS_EA_E!R53</f>
        <v>0</v>
      </c>
      <c r="S53" s="10">
        <f>FC_IND_IS_BF_E!S53+FC_IND_IS_EA_E!S53</f>
        <v>0</v>
      </c>
      <c r="T53" s="10">
        <f>FC_IND_IS_BF_E!T53+FC_IND_IS_EA_E!T53</f>
        <v>0</v>
      </c>
      <c r="U53" s="10">
        <f>FC_IND_IS_BF_E!U53+FC_IND_IS_EA_E!U53</f>
        <v>0</v>
      </c>
      <c r="V53" s="10">
        <f>FC_IND_IS_BF_E!V53+FC_IND_IS_EA_E!V53</f>
        <v>0</v>
      </c>
      <c r="W53" s="10">
        <f>FC_IND_IS_BF_E!W53+FC_IND_IS_EA_E!W53</f>
        <v>0</v>
      </c>
      <c r="X53" s="10">
        <f>FC_IND_IS_BF_E!X53+FC_IND_IS_EA_E!X53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FC_IND_IS_BF_E!C54+FC_IND_IS_EA_E!C54</f>
        <v>0</v>
      </c>
      <c r="D54" s="10">
        <f>FC_IND_IS_BF_E!D54+FC_IND_IS_EA_E!D54</f>
        <v>0</v>
      </c>
      <c r="E54" s="10">
        <f>FC_IND_IS_BF_E!E54+FC_IND_IS_EA_E!E54</f>
        <v>0</v>
      </c>
      <c r="F54" s="10">
        <f>FC_IND_IS_BF_E!F54+FC_IND_IS_EA_E!F54</f>
        <v>0</v>
      </c>
      <c r="G54" s="10">
        <f>FC_IND_IS_BF_E!G54+FC_IND_IS_EA_E!G54</f>
        <v>0</v>
      </c>
      <c r="H54" s="10">
        <f>FC_IND_IS_BF_E!H54+FC_IND_IS_EA_E!H54</f>
        <v>0</v>
      </c>
      <c r="I54" s="10">
        <f>FC_IND_IS_BF_E!I54+FC_IND_IS_EA_E!I54</f>
        <v>0</v>
      </c>
      <c r="J54" s="10">
        <f>FC_IND_IS_BF_E!J54+FC_IND_IS_EA_E!J54</f>
        <v>0</v>
      </c>
      <c r="K54" s="10">
        <f>FC_IND_IS_BF_E!K54+FC_IND_IS_EA_E!K54</f>
        <v>0</v>
      </c>
      <c r="L54" s="10">
        <f>FC_IND_IS_BF_E!L54+FC_IND_IS_EA_E!L54</f>
        <v>0</v>
      </c>
      <c r="M54" s="10">
        <f>FC_IND_IS_BF_E!M54+FC_IND_IS_EA_E!M54</f>
        <v>0</v>
      </c>
      <c r="N54" s="10">
        <f>FC_IND_IS_BF_E!N54+FC_IND_IS_EA_E!N54</f>
        <v>0</v>
      </c>
      <c r="O54" s="10">
        <f>FC_IND_IS_BF_E!O54+FC_IND_IS_EA_E!O54</f>
        <v>0</v>
      </c>
      <c r="P54" s="10">
        <f>FC_IND_IS_BF_E!P54+FC_IND_IS_EA_E!P54</f>
        <v>0</v>
      </c>
      <c r="Q54" s="10">
        <f>FC_IND_IS_BF_E!Q54+FC_IND_IS_EA_E!Q54</f>
        <v>0</v>
      </c>
      <c r="R54" s="10">
        <f>FC_IND_IS_BF_E!R54+FC_IND_IS_EA_E!R54</f>
        <v>0</v>
      </c>
      <c r="S54" s="10">
        <f>FC_IND_IS_BF_E!S54+FC_IND_IS_EA_E!S54</f>
        <v>0</v>
      </c>
      <c r="T54" s="10">
        <f>FC_IND_IS_BF_E!T54+FC_IND_IS_EA_E!T54</f>
        <v>0</v>
      </c>
      <c r="U54" s="10">
        <f>FC_IND_IS_BF_E!U54+FC_IND_IS_EA_E!U54</f>
        <v>0</v>
      </c>
      <c r="V54" s="10">
        <f>FC_IND_IS_BF_E!V54+FC_IND_IS_EA_E!V54</f>
        <v>0</v>
      </c>
      <c r="W54" s="10">
        <f>FC_IND_IS_BF_E!W54+FC_IND_IS_EA_E!W54</f>
        <v>0</v>
      </c>
      <c r="X54" s="10">
        <f>FC_IND_IS_BF_E!X54+FC_IND_IS_EA_E!X54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FC_IND_IS_BF_E!C55+FC_IND_IS_EA_E!C55</f>
        <v>0</v>
      </c>
      <c r="D55" s="10">
        <f>FC_IND_IS_BF_E!D55+FC_IND_IS_EA_E!D55</f>
        <v>0</v>
      </c>
      <c r="E55" s="10">
        <f>FC_IND_IS_BF_E!E55+FC_IND_IS_EA_E!E55</f>
        <v>0</v>
      </c>
      <c r="F55" s="10">
        <f>FC_IND_IS_BF_E!F55+FC_IND_IS_EA_E!F55</f>
        <v>0</v>
      </c>
      <c r="G55" s="10">
        <f>FC_IND_IS_BF_E!G55+FC_IND_IS_EA_E!G55</f>
        <v>0</v>
      </c>
      <c r="H55" s="10">
        <f>FC_IND_IS_BF_E!H55+FC_IND_IS_EA_E!H55</f>
        <v>0</v>
      </c>
      <c r="I55" s="10">
        <f>FC_IND_IS_BF_E!I55+FC_IND_IS_EA_E!I55</f>
        <v>0</v>
      </c>
      <c r="J55" s="10">
        <f>FC_IND_IS_BF_E!J55+FC_IND_IS_EA_E!J55</f>
        <v>0</v>
      </c>
      <c r="K55" s="10">
        <f>FC_IND_IS_BF_E!K55+FC_IND_IS_EA_E!K55</f>
        <v>0</v>
      </c>
      <c r="L55" s="10">
        <f>FC_IND_IS_BF_E!L55+FC_IND_IS_EA_E!L55</f>
        <v>0</v>
      </c>
      <c r="M55" s="10">
        <f>FC_IND_IS_BF_E!M55+FC_IND_IS_EA_E!M55</f>
        <v>0</v>
      </c>
      <c r="N55" s="10">
        <f>FC_IND_IS_BF_E!N55+FC_IND_IS_EA_E!N55</f>
        <v>0</v>
      </c>
      <c r="O55" s="10">
        <f>FC_IND_IS_BF_E!O55+FC_IND_IS_EA_E!O55</f>
        <v>0</v>
      </c>
      <c r="P55" s="10">
        <f>FC_IND_IS_BF_E!P55+FC_IND_IS_EA_E!P55</f>
        <v>0</v>
      </c>
      <c r="Q55" s="10">
        <f>FC_IND_IS_BF_E!Q55+FC_IND_IS_EA_E!Q55</f>
        <v>0</v>
      </c>
      <c r="R55" s="10">
        <f>FC_IND_IS_BF_E!R55+FC_IND_IS_EA_E!R55</f>
        <v>0</v>
      </c>
      <c r="S55" s="10">
        <f>FC_IND_IS_BF_E!S55+FC_IND_IS_EA_E!S55</f>
        <v>0</v>
      </c>
      <c r="T55" s="10">
        <f>FC_IND_IS_BF_E!T55+FC_IND_IS_EA_E!T55</f>
        <v>0</v>
      </c>
      <c r="U55" s="10">
        <f>FC_IND_IS_BF_E!U55+FC_IND_IS_EA_E!U55</f>
        <v>0</v>
      </c>
      <c r="V55" s="10">
        <f>FC_IND_IS_BF_E!V55+FC_IND_IS_EA_E!V55</f>
        <v>0</v>
      </c>
      <c r="W55" s="10">
        <f>FC_IND_IS_BF_E!W55+FC_IND_IS_EA_E!W55</f>
        <v>0</v>
      </c>
      <c r="X55" s="10">
        <f>FC_IND_IS_BF_E!X55+FC_IND_IS_EA_E!X55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FC_IND_IS_BF_E!C56+FC_IND_IS_EA_E!C56</f>
        <v>0</v>
      </c>
      <c r="D56" s="10">
        <f>FC_IND_IS_BF_E!D56+FC_IND_IS_EA_E!D56</f>
        <v>0</v>
      </c>
      <c r="E56" s="10">
        <f>FC_IND_IS_BF_E!E56+FC_IND_IS_EA_E!E56</f>
        <v>0</v>
      </c>
      <c r="F56" s="10">
        <f>FC_IND_IS_BF_E!F56+FC_IND_IS_EA_E!F56</f>
        <v>0</v>
      </c>
      <c r="G56" s="10">
        <f>FC_IND_IS_BF_E!G56+FC_IND_IS_EA_E!G56</f>
        <v>0</v>
      </c>
      <c r="H56" s="10">
        <f>FC_IND_IS_BF_E!H56+FC_IND_IS_EA_E!H56</f>
        <v>0</v>
      </c>
      <c r="I56" s="10">
        <f>FC_IND_IS_BF_E!I56+FC_IND_IS_EA_E!I56</f>
        <v>0</v>
      </c>
      <c r="J56" s="10">
        <f>FC_IND_IS_BF_E!J56+FC_IND_IS_EA_E!J56</f>
        <v>0</v>
      </c>
      <c r="K56" s="10">
        <f>FC_IND_IS_BF_E!K56+FC_IND_IS_EA_E!K56</f>
        <v>0</v>
      </c>
      <c r="L56" s="10">
        <f>FC_IND_IS_BF_E!L56+FC_IND_IS_EA_E!L56</f>
        <v>0</v>
      </c>
      <c r="M56" s="10">
        <f>FC_IND_IS_BF_E!M56+FC_IND_IS_EA_E!M56</f>
        <v>0</v>
      </c>
      <c r="N56" s="10">
        <f>FC_IND_IS_BF_E!N56+FC_IND_IS_EA_E!N56</f>
        <v>0</v>
      </c>
      <c r="O56" s="10">
        <f>FC_IND_IS_BF_E!O56+FC_IND_IS_EA_E!O56</f>
        <v>0</v>
      </c>
      <c r="P56" s="10">
        <f>FC_IND_IS_BF_E!P56+FC_IND_IS_EA_E!P56</f>
        <v>0</v>
      </c>
      <c r="Q56" s="10">
        <f>FC_IND_IS_BF_E!Q56+FC_IND_IS_EA_E!Q56</f>
        <v>0</v>
      </c>
      <c r="R56" s="10">
        <f>FC_IND_IS_BF_E!R56+FC_IND_IS_EA_E!R56</f>
        <v>0</v>
      </c>
      <c r="S56" s="10">
        <f>FC_IND_IS_BF_E!S56+FC_IND_IS_EA_E!S56</f>
        <v>0</v>
      </c>
      <c r="T56" s="10">
        <f>FC_IND_IS_BF_E!T56+FC_IND_IS_EA_E!T56</f>
        <v>0</v>
      </c>
      <c r="U56" s="10">
        <f>FC_IND_IS_BF_E!U56+FC_IND_IS_EA_E!U56</f>
        <v>0</v>
      </c>
      <c r="V56" s="10">
        <f>FC_IND_IS_BF_E!V56+FC_IND_IS_EA_E!V56</f>
        <v>0</v>
      </c>
      <c r="W56" s="10">
        <f>FC_IND_IS_BF_E!W56+FC_IND_IS_EA_E!W56</f>
        <v>0</v>
      </c>
      <c r="X56" s="10">
        <f>FC_IND_IS_BF_E!X56+FC_IND_IS_EA_E!X56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FC_IND_IS_BF_E!C57+FC_IND_IS_EA_E!C57</f>
        <v>0</v>
      </c>
      <c r="D57" s="10">
        <f>FC_IND_IS_BF_E!D57+FC_IND_IS_EA_E!D57</f>
        <v>0</v>
      </c>
      <c r="E57" s="10">
        <f>FC_IND_IS_BF_E!E57+FC_IND_IS_EA_E!E57</f>
        <v>0</v>
      </c>
      <c r="F57" s="10">
        <f>FC_IND_IS_BF_E!F57+FC_IND_IS_EA_E!F57</f>
        <v>0</v>
      </c>
      <c r="G57" s="10">
        <f>FC_IND_IS_BF_E!G57+FC_IND_IS_EA_E!G57</f>
        <v>0</v>
      </c>
      <c r="H57" s="10">
        <f>FC_IND_IS_BF_E!H57+FC_IND_IS_EA_E!H57</f>
        <v>0</v>
      </c>
      <c r="I57" s="10">
        <f>FC_IND_IS_BF_E!I57+FC_IND_IS_EA_E!I57</f>
        <v>0</v>
      </c>
      <c r="J57" s="10">
        <f>FC_IND_IS_BF_E!J57+FC_IND_IS_EA_E!J57</f>
        <v>0</v>
      </c>
      <c r="K57" s="10">
        <f>FC_IND_IS_BF_E!K57+FC_IND_IS_EA_E!K57</f>
        <v>0</v>
      </c>
      <c r="L57" s="10">
        <f>FC_IND_IS_BF_E!L57+FC_IND_IS_EA_E!L57</f>
        <v>0</v>
      </c>
      <c r="M57" s="10">
        <f>FC_IND_IS_BF_E!M57+FC_IND_IS_EA_E!M57</f>
        <v>0</v>
      </c>
      <c r="N57" s="10">
        <f>FC_IND_IS_BF_E!N57+FC_IND_IS_EA_E!N57</f>
        <v>0</v>
      </c>
      <c r="O57" s="10">
        <f>FC_IND_IS_BF_E!O57+FC_IND_IS_EA_E!O57</f>
        <v>0</v>
      </c>
      <c r="P57" s="10">
        <f>FC_IND_IS_BF_E!P57+FC_IND_IS_EA_E!P57</f>
        <v>0</v>
      </c>
      <c r="Q57" s="10">
        <f>FC_IND_IS_BF_E!Q57+FC_IND_IS_EA_E!Q57</f>
        <v>0</v>
      </c>
      <c r="R57" s="10">
        <f>FC_IND_IS_BF_E!R57+FC_IND_IS_EA_E!R57</f>
        <v>0</v>
      </c>
      <c r="S57" s="10">
        <f>FC_IND_IS_BF_E!S57+FC_IND_IS_EA_E!S57</f>
        <v>0</v>
      </c>
      <c r="T57" s="10">
        <f>FC_IND_IS_BF_E!T57+FC_IND_IS_EA_E!T57</f>
        <v>0</v>
      </c>
      <c r="U57" s="10">
        <f>FC_IND_IS_BF_E!U57+FC_IND_IS_EA_E!U57</f>
        <v>0</v>
      </c>
      <c r="V57" s="10">
        <f>FC_IND_IS_BF_E!V57+FC_IND_IS_EA_E!V57</f>
        <v>1.5477214101461737E-3</v>
      </c>
      <c r="W57" s="10">
        <f>FC_IND_IS_BF_E!W57+FC_IND_IS_EA_E!W57</f>
        <v>1.5477214101461737E-3</v>
      </c>
      <c r="X57" s="10">
        <f>FC_IND_IS_BF_E!X57+FC_IND_IS_EA_E!X57</f>
        <v>1.5477214101461735E-3</v>
      </c>
    </row>
    <row r="58" spans="1:24" ht="11.25" customHeight="1" x14ac:dyDescent="0.2">
      <c r="A58" s="42" t="s">
        <v>103</v>
      </c>
      <c r="B58" s="9" t="s">
        <v>104</v>
      </c>
      <c r="C58" s="10">
        <f>FC_IND_IS_BF_E!C58+FC_IND_IS_EA_E!C58</f>
        <v>0</v>
      </c>
      <c r="D58" s="10">
        <f>FC_IND_IS_BF_E!D58+FC_IND_IS_EA_E!D58</f>
        <v>0</v>
      </c>
      <c r="E58" s="10">
        <f>FC_IND_IS_BF_E!E58+FC_IND_IS_EA_E!E58</f>
        <v>0</v>
      </c>
      <c r="F58" s="10">
        <f>FC_IND_IS_BF_E!F58+FC_IND_IS_EA_E!F58</f>
        <v>0</v>
      </c>
      <c r="G58" s="10">
        <f>FC_IND_IS_BF_E!G58+FC_IND_IS_EA_E!G58</f>
        <v>0</v>
      </c>
      <c r="H58" s="10">
        <f>FC_IND_IS_BF_E!H58+FC_IND_IS_EA_E!H58</f>
        <v>0</v>
      </c>
      <c r="I58" s="10">
        <f>FC_IND_IS_BF_E!I58+FC_IND_IS_EA_E!I58</f>
        <v>0</v>
      </c>
      <c r="J58" s="10">
        <f>FC_IND_IS_BF_E!J58+FC_IND_IS_EA_E!J58</f>
        <v>0</v>
      </c>
      <c r="K58" s="10">
        <f>FC_IND_IS_BF_E!K58+FC_IND_IS_EA_E!K58</f>
        <v>0</v>
      </c>
      <c r="L58" s="10">
        <f>FC_IND_IS_BF_E!L58+FC_IND_IS_EA_E!L58</f>
        <v>0</v>
      </c>
      <c r="M58" s="10">
        <f>FC_IND_IS_BF_E!M58+FC_IND_IS_EA_E!M58</f>
        <v>0</v>
      </c>
      <c r="N58" s="10">
        <f>FC_IND_IS_BF_E!N58+FC_IND_IS_EA_E!N58</f>
        <v>0</v>
      </c>
      <c r="O58" s="10">
        <f>FC_IND_IS_BF_E!O58+FC_IND_IS_EA_E!O58</f>
        <v>0</v>
      </c>
      <c r="P58" s="10">
        <f>FC_IND_IS_BF_E!P58+FC_IND_IS_EA_E!P58</f>
        <v>0</v>
      </c>
      <c r="Q58" s="10">
        <f>FC_IND_IS_BF_E!Q58+FC_IND_IS_EA_E!Q58</f>
        <v>0</v>
      </c>
      <c r="R58" s="10">
        <f>FC_IND_IS_BF_E!R58+FC_IND_IS_EA_E!R58</f>
        <v>0</v>
      </c>
      <c r="S58" s="10">
        <f>FC_IND_IS_BF_E!S58+FC_IND_IS_EA_E!S58</f>
        <v>0</v>
      </c>
      <c r="T58" s="10">
        <f>FC_IND_IS_BF_E!T58+FC_IND_IS_EA_E!T58</f>
        <v>0</v>
      </c>
      <c r="U58" s="10">
        <f>FC_IND_IS_BF_E!U58+FC_IND_IS_EA_E!U58</f>
        <v>0</v>
      </c>
      <c r="V58" s="10">
        <f>FC_IND_IS_BF_E!V58+FC_IND_IS_EA_E!V58</f>
        <v>0</v>
      </c>
      <c r="W58" s="10">
        <f>FC_IND_IS_BF_E!W58+FC_IND_IS_EA_E!W58</f>
        <v>0</v>
      </c>
      <c r="X58" s="10">
        <f>FC_IND_IS_BF_E!X58+FC_IND_IS_EA_E!X58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FC_IND_IS_BF_E!C59+FC_IND_IS_EA_E!C59</f>
        <v>0.10750214961306959</v>
      </c>
      <c r="D59" s="10">
        <f>FC_IND_IS_BF_E!D59+FC_IND_IS_EA_E!D59</f>
        <v>5.3718830610490098E-2</v>
      </c>
      <c r="E59" s="10">
        <f>FC_IND_IS_BF_E!E59+FC_IND_IS_EA_E!E59</f>
        <v>0.42994411006018918</v>
      </c>
      <c r="F59" s="10">
        <f>FC_IND_IS_BF_E!F59+FC_IND_IS_EA_E!F59</f>
        <v>0.10750214961306959</v>
      </c>
      <c r="G59" s="10">
        <f>FC_IND_IS_BF_E!G59+FC_IND_IS_EA_E!G59</f>
        <v>0</v>
      </c>
      <c r="H59" s="10">
        <f>FC_IND_IS_BF_E!H59+FC_IND_IS_EA_E!H59</f>
        <v>0</v>
      </c>
      <c r="I59" s="10">
        <f>FC_IND_IS_BF_E!I59+FC_IND_IS_EA_E!I59</f>
        <v>0.16122098022355974</v>
      </c>
      <c r="J59" s="10">
        <f>FC_IND_IS_BF_E!J59+FC_IND_IS_EA_E!J59</f>
        <v>0.10750214961306959</v>
      </c>
      <c r="K59" s="10">
        <f>FC_IND_IS_BF_E!K59+FC_IND_IS_EA_E!K59</f>
        <v>0</v>
      </c>
      <c r="L59" s="10">
        <f>FC_IND_IS_BF_E!L59+FC_IND_IS_EA_E!L59</f>
        <v>0</v>
      </c>
      <c r="M59" s="10">
        <f>FC_IND_IS_BF_E!M59+FC_IND_IS_EA_E!M59</f>
        <v>0</v>
      </c>
      <c r="N59" s="10">
        <f>FC_IND_IS_BF_E!N59+FC_IND_IS_EA_E!N59</f>
        <v>3.5855546001719696E-2</v>
      </c>
      <c r="O59" s="10">
        <f>FC_IND_IS_BF_E!O59+FC_IND_IS_EA_E!O59</f>
        <v>0</v>
      </c>
      <c r="P59" s="10">
        <f>FC_IND_IS_BF_E!P59+FC_IND_IS_EA_E!P59</f>
        <v>1.7927773000859841E-2</v>
      </c>
      <c r="Q59" s="10">
        <f>FC_IND_IS_BF_E!Q59+FC_IND_IS_EA_E!Q59</f>
        <v>1.7927773000859841E-2</v>
      </c>
      <c r="R59" s="10">
        <f>FC_IND_IS_BF_E!R59+FC_IND_IS_EA_E!R59</f>
        <v>3.5855546001719696E-2</v>
      </c>
      <c r="S59" s="10">
        <f>FC_IND_IS_BF_E!S59+FC_IND_IS_EA_E!S59</f>
        <v>1.7927773000859841E-2</v>
      </c>
      <c r="T59" s="10">
        <f>FC_IND_IS_BF_E!T59+FC_IND_IS_EA_E!T59</f>
        <v>0</v>
      </c>
      <c r="U59" s="10">
        <f>FC_IND_IS_BF_E!U59+FC_IND_IS_EA_E!U59</f>
        <v>3.1599312123817714E-3</v>
      </c>
      <c r="V59" s="10">
        <f>FC_IND_IS_BF_E!V59+FC_IND_IS_EA_E!V59</f>
        <v>1.5477214101461739E-3</v>
      </c>
      <c r="W59" s="10">
        <f>FC_IND_IS_BF_E!W59+FC_IND_IS_EA_E!W59</f>
        <v>1.5219260533104037E-2</v>
      </c>
      <c r="X59" s="10">
        <f>FC_IND_IS_BF_E!X59+FC_IND_IS_EA_E!X59</f>
        <v>3.3082545141874461E-2</v>
      </c>
    </row>
    <row r="60" spans="1:24" ht="11.25" customHeight="1" x14ac:dyDescent="0.2">
      <c r="A60" s="42" t="s">
        <v>107</v>
      </c>
      <c r="B60" s="9" t="s">
        <v>108</v>
      </c>
      <c r="C60" s="10">
        <f>FC_IND_IS_BF_E!C60+FC_IND_IS_EA_E!C60</f>
        <v>0</v>
      </c>
      <c r="D60" s="10">
        <f>FC_IND_IS_BF_E!D60+FC_IND_IS_EA_E!D60</f>
        <v>0</v>
      </c>
      <c r="E60" s="10">
        <f>FC_IND_IS_BF_E!E60+FC_IND_IS_EA_E!E60</f>
        <v>0</v>
      </c>
      <c r="F60" s="10">
        <f>FC_IND_IS_BF_E!F60+FC_IND_IS_EA_E!F60</f>
        <v>0</v>
      </c>
      <c r="G60" s="10">
        <f>FC_IND_IS_BF_E!G60+FC_IND_IS_EA_E!G60</f>
        <v>0</v>
      </c>
      <c r="H60" s="10">
        <f>FC_IND_IS_BF_E!H60+FC_IND_IS_EA_E!H60</f>
        <v>0</v>
      </c>
      <c r="I60" s="10">
        <f>FC_IND_IS_BF_E!I60+FC_IND_IS_EA_E!I60</f>
        <v>0</v>
      </c>
      <c r="J60" s="10">
        <f>FC_IND_IS_BF_E!J60+FC_IND_IS_EA_E!J60</f>
        <v>0</v>
      </c>
      <c r="K60" s="10">
        <f>FC_IND_IS_BF_E!K60+FC_IND_IS_EA_E!K60</f>
        <v>0</v>
      </c>
      <c r="L60" s="10">
        <f>FC_IND_IS_BF_E!L60+FC_IND_IS_EA_E!L60</f>
        <v>0</v>
      </c>
      <c r="M60" s="10">
        <f>FC_IND_IS_BF_E!M60+FC_IND_IS_EA_E!M60</f>
        <v>0</v>
      </c>
      <c r="N60" s="10">
        <f>FC_IND_IS_BF_E!N60+FC_IND_IS_EA_E!N60</f>
        <v>0</v>
      </c>
      <c r="O60" s="10">
        <f>FC_IND_IS_BF_E!O60+FC_IND_IS_EA_E!O60</f>
        <v>0</v>
      </c>
      <c r="P60" s="10">
        <f>FC_IND_IS_BF_E!P60+FC_IND_IS_EA_E!P60</f>
        <v>0</v>
      </c>
      <c r="Q60" s="10">
        <f>FC_IND_IS_BF_E!Q60+FC_IND_IS_EA_E!Q60</f>
        <v>0</v>
      </c>
      <c r="R60" s="10">
        <f>FC_IND_IS_BF_E!R60+FC_IND_IS_EA_E!R60</f>
        <v>0</v>
      </c>
      <c r="S60" s="10">
        <f>FC_IND_IS_BF_E!S60+FC_IND_IS_EA_E!S60</f>
        <v>0</v>
      </c>
      <c r="T60" s="10">
        <f>FC_IND_IS_BF_E!T60+FC_IND_IS_EA_E!T60</f>
        <v>0</v>
      </c>
      <c r="U60" s="10">
        <f>FC_IND_IS_BF_E!U60+FC_IND_IS_EA_E!U60</f>
        <v>0</v>
      </c>
      <c r="V60" s="10">
        <f>FC_IND_IS_BF_E!V60+FC_IND_IS_EA_E!V60</f>
        <v>0</v>
      </c>
      <c r="W60" s="10">
        <f>FC_IND_IS_BF_E!W60+FC_IND_IS_EA_E!W60</f>
        <v>0</v>
      </c>
      <c r="X60" s="10">
        <f>FC_IND_IS_BF_E!X60+FC_IND_IS_EA_E!X60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FC_IND_IS_BF_E!C61+FC_IND_IS_EA_E!C61</f>
        <v>0</v>
      </c>
      <c r="D61" s="10">
        <f>FC_IND_IS_BF_E!D61+FC_IND_IS_EA_E!D61</f>
        <v>0</v>
      </c>
      <c r="E61" s="10">
        <f>FC_IND_IS_BF_E!E61+FC_IND_IS_EA_E!E61</f>
        <v>0</v>
      </c>
      <c r="F61" s="10">
        <f>FC_IND_IS_BF_E!F61+FC_IND_IS_EA_E!F61</f>
        <v>0</v>
      </c>
      <c r="G61" s="10">
        <f>FC_IND_IS_BF_E!G61+FC_IND_IS_EA_E!G61</f>
        <v>0</v>
      </c>
      <c r="H61" s="10">
        <f>FC_IND_IS_BF_E!H61+FC_IND_IS_EA_E!H61</f>
        <v>0</v>
      </c>
      <c r="I61" s="10">
        <f>FC_IND_IS_BF_E!I61+FC_IND_IS_EA_E!I61</f>
        <v>0</v>
      </c>
      <c r="J61" s="10">
        <f>FC_IND_IS_BF_E!J61+FC_IND_IS_EA_E!J61</f>
        <v>0</v>
      </c>
      <c r="K61" s="10">
        <f>FC_IND_IS_BF_E!K61+FC_IND_IS_EA_E!K61</f>
        <v>0</v>
      </c>
      <c r="L61" s="10">
        <f>FC_IND_IS_BF_E!L61+FC_IND_IS_EA_E!L61</f>
        <v>0</v>
      </c>
      <c r="M61" s="10">
        <f>FC_IND_IS_BF_E!M61+FC_IND_IS_EA_E!M61</f>
        <v>0</v>
      </c>
      <c r="N61" s="10">
        <f>FC_IND_IS_BF_E!N61+FC_IND_IS_EA_E!N61</f>
        <v>0</v>
      </c>
      <c r="O61" s="10">
        <f>FC_IND_IS_BF_E!O61+FC_IND_IS_EA_E!O61</f>
        <v>0</v>
      </c>
      <c r="P61" s="10">
        <f>FC_IND_IS_BF_E!P61+FC_IND_IS_EA_E!P61</f>
        <v>0</v>
      </c>
      <c r="Q61" s="10">
        <f>FC_IND_IS_BF_E!Q61+FC_IND_IS_EA_E!Q61</f>
        <v>0</v>
      </c>
      <c r="R61" s="10">
        <f>FC_IND_IS_BF_E!R61+FC_IND_IS_EA_E!R61</f>
        <v>0</v>
      </c>
      <c r="S61" s="10">
        <f>FC_IND_IS_BF_E!S61+FC_IND_IS_EA_E!S61</f>
        <v>0</v>
      </c>
      <c r="T61" s="10">
        <f>FC_IND_IS_BF_E!T61+FC_IND_IS_EA_E!T61</f>
        <v>0</v>
      </c>
      <c r="U61" s="10">
        <f>FC_IND_IS_BF_E!U61+FC_IND_IS_EA_E!U61</f>
        <v>0</v>
      </c>
      <c r="V61" s="10">
        <f>FC_IND_IS_BF_E!V61+FC_IND_IS_EA_E!V61</f>
        <v>0</v>
      </c>
      <c r="W61" s="10">
        <f>FC_IND_IS_BF_E!W61+FC_IND_IS_EA_E!W61</f>
        <v>0</v>
      </c>
      <c r="X61" s="10">
        <f>FC_IND_IS_BF_E!X61+FC_IND_IS_EA_E!X61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FC_IND_IS_BF_E!C62+FC_IND_IS_EA_E!C62</f>
        <v>0</v>
      </c>
      <c r="D62" s="10">
        <f>FC_IND_IS_BF_E!D62+FC_IND_IS_EA_E!D62</f>
        <v>0</v>
      </c>
      <c r="E62" s="10">
        <f>FC_IND_IS_BF_E!E62+FC_IND_IS_EA_E!E62</f>
        <v>0</v>
      </c>
      <c r="F62" s="10">
        <f>FC_IND_IS_BF_E!F62+FC_IND_IS_EA_E!F62</f>
        <v>0</v>
      </c>
      <c r="G62" s="10">
        <f>FC_IND_IS_BF_E!G62+FC_IND_IS_EA_E!G62</f>
        <v>0</v>
      </c>
      <c r="H62" s="10">
        <f>FC_IND_IS_BF_E!H62+FC_IND_IS_EA_E!H62</f>
        <v>0</v>
      </c>
      <c r="I62" s="10">
        <f>FC_IND_IS_BF_E!I62+FC_IND_IS_EA_E!I62</f>
        <v>0</v>
      </c>
      <c r="J62" s="10">
        <f>FC_IND_IS_BF_E!J62+FC_IND_IS_EA_E!J62</f>
        <v>0</v>
      </c>
      <c r="K62" s="10">
        <f>FC_IND_IS_BF_E!K62+FC_IND_IS_EA_E!K62</f>
        <v>0</v>
      </c>
      <c r="L62" s="10">
        <f>FC_IND_IS_BF_E!L62+FC_IND_IS_EA_E!L62</f>
        <v>0</v>
      </c>
      <c r="M62" s="10">
        <f>FC_IND_IS_BF_E!M62+FC_IND_IS_EA_E!M62</f>
        <v>0</v>
      </c>
      <c r="N62" s="10">
        <f>FC_IND_IS_BF_E!N62+FC_IND_IS_EA_E!N62</f>
        <v>0</v>
      </c>
      <c r="O62" s="10">
        <f>FC_IND_IS_BF_E!O62+FC_IND_IS_EA_E!O62</f>
        <v>0</v>
      </c>
      <c r="P62" s="10">
        <f>FC_IND_IS_BF_E!P62+FC_IND_IS_EA_E!P62</f>
        <v>0</v>
      </c>
      <c r="Q62" s="10">
        <f>FC_IND_IS_BF_E!Q62+FC_IND_IS_EA_E!Q62</f>
        <v>0</v>
      </c>
      <c r="R62" s="10">
        <f>FC_IND_IS_BF_E!R62+FC_IND_IS_EA_E!R62</f>
        <v>0</v>
      </c>
      <c r="S62" s="10">
        <f>FC_IND_IS_BF_E!S62+FC_IND_IS_EA_E!S62</f>
        <v>0</v>
      </c>
      <c r="T62" s="10">
        <f>FC_IND_IS_BF_E!T62+FC_IND_IS_EA_E!T62</f>
        <v>0</v>
      </c>
      <c r="U62" s="10">
        <f>FC_IND_IS_BF_E!U62+FC_IND_IS_EA_E!U62</f>
        <v>0</v>
      </c>
      <c r="V62" s="10">
        <f>FC_IND_IS_BF_E!V62+FC_IND_IS_EA_E!V62</f>
        <v>0</v>
      </c>
      <c r="W62" s="10">
        <f>FC_IND_IS_BF_E!W62+FC_IND_IS_EA_E!W62</f>
        <v>0</v>
      </c>
      <c r="X62" s="10">
        <f>FC_IND_IS_BF_E!X62+FC_IND_IS_EA_E!X62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FC_IND_IS_BF_E!C63+FC_IND_IS_EA_E!C63</f>
        <v>0</v>
      </c>
      <c r="D63" s="10">
        <f>FC_IND_IS_BF_E!D63+FC_IND_IS_EA_E!D63</f>
        <v>0</v>
      </c>
      <c r="E63" s="10">
        <f>FC_IND_IS_BF_E!E63+FC_IND_IS_EA_E!E63</f>
        <v>0</v>
      </c>
      <c r="F63" s="10">
        <f>FC_IND_IS_BF_E!F63+FC_IND_IS_EA_E!F63</f>
        <v>0</v>
      </c>
      <c r="G63" s="10">
        <f>FC_IND_IS_BF_E!G63+FC_IND_IS_EA_E!G63</f>
        <v>0</v>
      </c>
      <c r="H63" s="10">
        <f>FC_IND_IS_BF_E!H63+FC_IND_IS_EA_E!H63</f>
        <v>0</v>
      </c>
      <c r="I63" s="10">
        <f>FC_IND_IS_BF_E!I63+FC_IND_IS_EA_E!I63</f>
        <v>0</v>
      </c>
      <c r="J63" s="10">
        <f>FC_IND_IS_BF_E!J63+FC_IND_IS_EA_E!J63</f>
        <v>0</v>
      </c>
      <c r="K63" s="10">
        <f>FC_IND_IS_BF_E!K63+FC_IND_IS_EA_E!K63</f>
        <v>0</v>
      </c>
      <c r="L63" s="10">
        <f>FC_IND_IS_BF_E!L63+FC_IND_IS_EA_E!L63</f>
        <v>0</v>
      </c>
      <c r="M63" s="10">
        <f>FC_IND_IS_BF_E!M63+FC_IND_IS_EA_E!M63</f>
        <v>0</v>
      </c>
      <c r="N63" s="10">
        <f>FC_IND_IS_BF_E!N63+FC_IND_IS_EA_E!N63</f>
        <v>0</v>
      </c>
      <c r="O63" s="10">
        <f>FC_IND_IS_BF_E!O63+FC_IND_IS_EA_E!O63</f>
        <v>0</v>
      </c>
      <c r="P63" s="10">
        <f>FC_IND_IS_BF_E!P63+FC_IND_IS_EA_E!P63</f>
        <v>0</v>
      </c>
      <c r="Q63" s="10">
        <f>FC_IND_IS_BF_E!Q63+FC_IND_IS_EA_E!Q63</f>
        <v>0</v>
      </c>
      <c r="R63" s="10">
        <f>FC_IND_IS_BF_E!R63+FC_IND_IS_EA_E!R63</f>
        <v>0</v>
      </c>
      <c r="S63" s="10">
        <f>FC_IND_IS_BF_E!S63+FC_IND_IS_EA_E!S63</f>
        <v>0</v>
      </c>
      <c r="T63" s="10">
        <f>FC_IND_IS_BF_E!T63+FC_IND_IS_EA_E!T63</f>
        <v>0</v>
      </c>
      <c r="U63" s="10">
        <f>FC_IND_IS_BF_E!U63+FC_IND_IS_EA_E!U63</f>
        <v>0</v>
      </c>
      <c r="V63" s="10">
        <f>FC_IND_IS_BF_E!V63+FC_IND_IS_EA_E!V63</f>
        <v>0</v>
      </c>
      <c r="W63" s="10">
        <f>FC_IND_IS_BF_E!W63+FC_IND_IS_EA_E!W63</f>
        <v>0</v>
      </c>
      <c r="X63" s="10">
        <f>FC_IND_IS_BF_E!X63+FC_IND_IS_EA_E!X63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FC_IND_IS_BF_E!C64+FC_IND_IS_EA_E!C64</f>
        <v>0</v>
      </c>
      <c r="D64" s="10">
        <f>FC_IND_IS_BF_E!D64+FC_IND_IS_EA_E!D64</f>
        <v>0</v>
      </c>
      <c r="E64" s="10">
        <f>FC_IND_IS_BF_E!E64+FC_IND_IS_EA_E!E64</f>
        <v>0</v>
      </c>
      <c r="F64" s="10">
        <f>FC_IND_IS_BF_E!F64+FC_IND_IS_EA_E!F64</f>
        <v>0</v>
      </c>
      <c r="G64" s="10">
        <f>FC_IND_IS_BF_E!G64+FC_IND_IS_EA_E!G64</f>
        <v>0</v>
      </c>
      <c r="H64" s="10">
        <f>FC_IND_IS_BF_E!H64+FC_IND_IS_EA_E!H64</f>
        <v>0</v>
      </c>
      <c r="I64" s="10">
        <f>FC_IND_IS_BF_E!I64+FC_IND_IS_EA_E!I64</f>
        <v>0</v>
      </c>
      <c r="J64" s="10">
        <f>FC_IND_IS_BF_E!J64+FC_IND_IS_EA_E!J64</f>
        <v>0</v>
      </c>
      <c r="K64" s="10">
        <f>FC_IND_IS_BF_E!K64+FC_IND_IS_EA_E!K64</f>
        <v>0</v>
      </c>
      <c r="L64" s="10">
        <f>FC_IND_IS_BF_E!L64+FC_IND_IS_EA_E!L64</f>
        <v>0</v>
      </c>
      <c r="M64" s="10">
        <f>FC_IND_IS_BF_E!M64+FC_IND_IS_EA_E!M64</f>
        <v>0</v>
      </c>
      <c r="N64" s="10">
        <f>FC_IND_IS_BF_E!N64+FC_IND_IS_EA_E!N64</f>
        <v>0</v>
      </c>
      <c r="O64" s="10">
        <f>FC_IND_IS_BF_E!O64+FC_IND_IS_EA_E!O64</f>
        <v>0</v>
      </c>
      <c r="P64" s="10">
        <f>FC_IND_IS_BF_E!P64+FC_IND_IS_EA_E!P64</f>
        <v>0</v>
      </c>
      <c r="Q64" s="10">
        <f>FC_IND_IS_BF_E!Q64+FC_IND_IS_EA_E!Q64</f>
        <v>0</v>
      </c>
      <c r="R64" s="10">
        <f>FC_IND_IS_BF_E!R64+FC_IND_IS_EA_E!R64</f>
        <v>0</v>
      </c>
      <c r="S64" s="10">
        <f>FC_IND_IS_BF_E!S64+FC_IND_IS_EA_E!S64</f>
        <v>0</v>
      </c>
      <c r="T64" s="10">
        <f>FC_IND_IS_BF_E!T64+FC_IND_IS_EA_E!T64</f>
        <v>0</v>
      </c>
      <c r="U64" s="10">
        <f>FC_IND_IS_BF_E!U64+FC_IND_IS_EA_E!U64</f>
        <v>0</v>
      </c>
      <c r="V64" s="10">
        <f>FC_IND_IS_BF_E!V64+FC_IND_IS_EA_E!V64</f>
        <v>0</v>
      </c>
      <c r="W64" s="10">
        <f>FC_IND_IS_BF_E!W64+FC_IND_IS_EA_E!W64</f>
        <v>0</v>
      </c>
      <c r="X64" s="10">
        <f>FC_IND_IS_BF_E!X64+FC_IND_IS_EA_E!X64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FC_IND_IS_BF_E!C65+FC_IND_IS_EA_E!C65</f>
        <v>0</v>
      </c>
      <c r="D65" s="10">
        <f>FC_IND_IS_BF_E!D65+FC_IND_IS_EA_E!D65</f>
        <v>0</v>
      </c>
      <c r="E65" s="10">
        <f>FC_IND_IS_BF_E!E65+FC_IND_IS_EA_E!E65</f>
        <v>0</v>
      </c>
      <c r="F65" s="10">
        <f>FC_IND_IS_BF_E!F65+FC_IND_IS_EA_E!F65</f>
        <v>0</v>
      </c>
      <c r="G65" s="10">
        <f>FC_IND_IS_BF_E!G65+FC_IND_IS_EA_E!G65</f>
        <v>0</v>
      </c>
      <c r="H65" s="10">
        <f>FC_IND_IS_BF_E!H65+FC_IND_IS_EA_E!H65</f>
        <v>0</v>
      </c>
      <c r="I65" s="10">
        <f>FC_IND_IS_BF_E!I65+FC_IND_IS_EA_E!I65</f>
        <v>0</v>
      </c>
      <c r="J65" s="10">
        <f>FC_IND_IS_BF_E!J65+FC_IND_IS_EA_E!J65</f>
        <v>0</v>
      </c>
      <c r="K65" s="10">
        <f>FC_IND_IS_BF_E!K65+FC_IND_IS_EA_E!K65</f>
        <v>0</v>
      </c>
      <c r="L65" s="10">
        <f>FC_IND_IS_BF_E!L65+FC_IND_IS_EA_E!L65</f>
        <v>0</v>
      </c>
      <c r="M65" s="10">
        <f>FC_IND_IS_BF_E!M65+FC_IND_IS_EA_E!M65</f>
        <v>0</v>
      </c>
      <c r="N65" s="10">
        <f>FC_IND_IS_BF_E!N65+FC_IND_IS_EA_E!N65</f>
        <v>0</v>
      </c>
      <c r="O65" s="10">
        <f>FC_IND_IS_BF_E!O65+FC_IND_IS_EA_E!O65</f>
        <v>0</v>
      </c>
      <c r="P65" s="10">
        <f>FC_IND_IS_BF_E!P65+FC_IND_IS_EA_E!P65</f>
        <v>0</v>
      </c>
      <c r="Q65" s="10">
        <f>FC_IND_IS_BF_E!Q65+FC_IND_IS_EA_E!Q65</f>
        <v>0</v>
      </c>
      <c r="R65" s="10">
        <f>FC_IND_IS_BF_E!R65+FC_IND_IS_EA_E!R65</f>
        <v>0</v>
      </c>
      <c r="S65" s="10">
        <f>FC_IND_IS_BF_E!S65+FC_IND_IS_EA_E!S65</f>
        <v>0</v>
      </c>
      <c r="T65" s="10">
        <f>FC_IND_IS_BF_E!T65+FC_IND_IS_EA_E!T65</f>
        <v>0</v>
      </c>
      <c r="U65" s="10">
        <f>FC_IND_IS_BF_E!U65+FC_IND_IS_EA_E!U65</f>
        <v>0</v>
      </c>
      <c r="V65" s="10">
        <f>FC_IND_IS_BF_E!V65+FC_IND_IS_EA_E!V65</f>
        <v>0</v>
      </c>
      <c r="W65" s="10">
        <f>FC_IND_IS_BF_E!W65+FC_IND_IS_EA_E!W65</f>
        <v>0</v>
      </c>
      <c r="X65" s="10">
        <f>FC_IND_IS_BF_E!X65+FC_IND_IS_EA_E!X65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FC_IND_IS_BF_E!C66+FC_IND_IS_EA_E!C66</f>
        <v>0</v>
      </c>
      <c r="D66" s="10">
        <f>FC_IND_IS_BF_E!D66+FC_IND_IS_EA_E!D66</f>
        <v>0</v>
      </c>
      <c r="E66" s="10">
        <f>FC_IND_IS_BF_E!E66+FC_IND_IS_EA_E!E66</f>
        <v>0</v>
      </c>
      <c r="F66" s="10">
        <f>FC_IND_IS_BF_E!F66+FC_IND_IS_EA_E!F66</f>
        <v>0</v>
      </c>
      <c r="G66" s="10">
        <f>FC_IND_IS_BF_E!G66+FC_IND_IS_EA_E!G66</f>
        <v>0</v>
      </c>
      <c r="H66" s="10">
        <f>FC_IND_IS_BF_E!H66+FC_IND_IS_EA_E!H66</f>
        <v>0</v>
      </c>
      <c r="I66" s="10">
        <f>FC_IND_IS_BF_E!I66+FC_IND_IS_EA_E!I66</f>
        <v>0</v>
      </c>
      <c r="J66" s="10">
        <f>FC_IND_IS_BF_E!J66+FC_IND_IS_EA_E!J66</f>
        <v>0</v>
      </c>
      <c r="K66" s="10">
        <f>FC_IND_IS_BF_E!K66+FC_IND_IS_EA_E!K66</f>
        <v>0</v>
      </c>
      <c r="L66" s="10">
        <f>FC_IND_IS_BF_E!L66+FC_IND_IS_EA_E!L66</f>
        <v>0</v>
      </c>
      <c r="M66" s="10">
        <f>FC_IND_IS_BF_E!M66+FC_IND_IS_EA_E!M66</f>
        <v>0</v>
      </c>
      <c r="N66" s="10">
        <f>FC_IND_IS_BF_E!N66+FC_IND_IS_EA_E!N66</f>
        <v>0</v>
      </c>
      <c r="O66" s="10">
        <f>FC_IND_IS_BF_E!O66+FC_IND_IS_EA_E!O66</f>
        <v>0</v>
      </c>
      <c r="P66" s="10">
        <f>FC_IND_IS_BF_E!P66+FC_IND_IS_EA_E!P66</f>
        <v>0</v>
      </c>
      <c r="Q66" s="10">
        <f>FC_IND_IS_BF_E!Q66+FC_IND_IS_EA_E!Q66</f>
        <v>0</v>
      </c>
      <c r="R66" s="10">
        <f>FC_IND_IS_BF_E!R66+FC_IND_IS_EA_E!R66</f>
        <v>0</v>
      </c>
      <c r="S66" s="10">
        <f>FC_IND_IS_BF_E!S66+FC_IND_IS_EA_E!S66</f>
        <v>0</v>
      </c>
      <c r="T66" s="10">
        <f>FC_IND_IS_BF_E!T66+FC_IND_IS_EA_E!T66</f>
        <v>0</v>
      </c>
      <c r="U66" s="10">
        <f>FC_IND_IS_BF_E!U66+FC_IND_IS_EA_E!U66</f>
        <v>0</v>
      </c>
      <c r="V66" s="10">
        <f>FC_IND_IS_BF_E!V66+FC_IND_IS_EA_E!V66</f>
        <v>0</v>
      </c>
      <c r="W66" s="10">
        <f>FC_IND_IS_BF_E!W66+FC_IND_IS_EA_E!W66</f>
        <v>0</v>
      </c>
      <c r="X66" s="10">
        <f>FC_IND_IS_BF_E!X66+FC_IND_IS_EA_E!X66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FC_IND_IS_BF_E!C67+FC_IND_IS_EA_E!C67</f>
        <v>0</v>
      </c>
      <c r="D67" s="10">
        <f>FC_IND_IS_BF_E!D67+FC_IND_IS_EA_E!D67</f>
        <v>0</v>
      </c>
      <c r="E67" s="10">
        <f>FC_IND_IS_BF_E!E67+FC_IND_IS_EA_E!E67</f>
        <v>0</v>
      </c>
      <c r="F67" s="10">
        <f>FC_IND_IS_BF_E!F67+FC_IND_IS_EA_E!F67</f>
        <v>0</v>
      </c>
      <c r="G67" s="10">
        <f>FC_IND_IS_BF_E!G67+FC_IND_IS_EA_E!G67</f>
        <v>0</v>
      </c>
      <c r="H67" s="10">
        <f>FC_IND_IS_BF_E!H67+FC_IND_IS_EA_E!H67</f>
        <v>0</v>
      </c>
      <c r="I67" s="10">
        <f>FC_IND_IS_BF_E!I67+FC_IND_IS_EA_E!I67</f>
        <v>0</v>
      </c>
      <c r="J67" s="10">
        <f>FC_IND_IS_BF_E!J67+FC_IND_IS_EA_E!J67</f>
        <v>0</v>
      </c>
      <c r="K67" s="10">
        <f>FC_IND_IS_BF_E!K67+FC_IND_IS_EA_E!K67</f>
        <v>0</v>
      </c>
      <c r="L67" s="10">
        <f>FC_IND_IS_BF_E!L67+FC_IND_IS_EA_E!L67</f>
        <v>0</v>
      </c>
      <c r="M67" s="10">
        <f>FC_IND_IS_BF_E!M67+FC_IND_IS_EA_E!M67</f>
        <v>0</v>
      </c>
      <c r="N67" s="10">
        <f>FC_IND_IS_BF_E!N67+FC_IND_IS_EA_E!N67</f>
        <v>0</v>
      </c>
      <c r="O67" s="10">
        <f>FC_IND_IS_BF_E!O67+FC_IND_IS_EA_E!O67</f>
        <v>0</v>
      </c>
      <c r="P67" s="10">
        <f>FC_IND_IS_BF_E!P67+FC_IND_IS_EA_E!P67</f>
        <v>0</v>
      </c>
      <c r="Q67" s="10">
        <f>FC_IND_IS_BF_E!Q67+FC_IND_IS_EA_E!Q67</f>
        <v>0</v>
      </c>
      <c r="R67" s="10">
        <f>FC_IND_IS_BF_E!R67+FC_IND_IS_EA_E!R67</f>
        <v>0</v>
      </c>
      <c r="S67" s="10">
        <f>FC_IND_IS_BF_E!S67+FC_IND_IS_EA_E!S67</f>
        <v>0</v>
      </c>
      <c r="T67" s="10">
        <f>FC_IND_IS_BF_E!T67+FC_IND_IS_EA_E!T67</f>
        <v>0</v>
      </c>
      <c r="U67" s="10">
        <f>FC_IND_IS_BF_E!U67+FC_IND_IS_EA_E!U67</f>
        <v>0</v>
      </c>
      <c r="V67" s="10">
        <f>FC_IND_IS_BF_E!V67+FC_IND_IS_EA_E!V67</f>
        <v>0</v>
      </c>
      <c r="W67" s="10">
        <f>FC_IND_IS_BF_E!W67+FC_IND_IS_EA_E!W67</f>
        <v>0</v>
      </c>
      <c r="X67" s="10">
        <f>FC_IND_IS_BF_E!X67+FC_IND_IS_EA_E!X67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FC_IND_IS_BF_E!C68+FC_IND_IS_EA_E!C68</f>
        <v>0</v>
      </c>
      <c r="D68" s="10">
        <f>FC_IND_IS_BF_E!D68+FC_IND_IS_EA_E!D68</f>
        <v>0</v>
      </c>
      <c r="E68" s="10">
        <f>FC_IND_IS_BF_E!E68+FC_IND_IS_EA_E!E68</f>
        <v>0</v>
      </c>
      <c r="F68" s="10">
        <f>FC_IND_IS_BF_E!F68+FC_IND_IS_EA_E!F68</f>
        <v>0</v>
      </c>
      <c r="G68" s="10">
        <f>FC_IND_IS_BF_E!G68+FC_IND_IS_EA_E!G68</f>
        <v>0</v>
      </c>
      <c r="H68" s="10">
        <f>FC_IND_IS_BF_E!H68+FC_IND_IS_EA_E!H68</f>
        <v>0</v>
      </c>
      <c r="I68" s="10">
        <f>FC_IND_IS_BF_E!I68+FC_IND_IS_EA_E!I68</f>
        <v>0</v>
      </c>
      <c r="J68" s="10">
        <f>FC_IND_IS_BF_E!J68+FC_IND_IS_EA_E!J68</f>
        <v>0</v>
      </c>
      <c r="K68" s="10">
        <f>FC_IND_IS_BF_E!K68+FC_IND_IS_EA_E!K68</f>
        <v>0</v>
      </c>
      <c r="L68" s="10">
        <f>FC_IND_IS_BF_E!L68+FC_IND_IS_EA_E!L68</f>
        <v>0</v>
      </c>
      <c r="M68" s="10">
        <f>FC_IND_IS_BF_E!M68+FC_IND_IS_EA_E!M68</f>
        <v>0</v>
      </c>
      <c r="N68" s="10">
        <f>FC_IND_IS_BF_E!N68+FC_IND_IS_EA_E!N68</f>
        <v>0</v>
      </c>
      <c r="O68" s="10">
        <f>FC_IND_IS_BF_E!O68+FC_IND_IS_EA_E!O68</f>
        <v>0</v>
      </c>
      <c r="P68" s="10">
        <f>FC_IND_IS_BF_E!P68+FC_IND_IS_EA_E!P68</f>
        <v>0</v>
      </c>
      <c r="Q68" s="10">
        <f>FC_IND_IS_BF_E!Q68+FC_IND_IS_EA_E!Q68</f>
        <v>0</v>
      </c>
      <c r="R68" s="10">
        <f>FC_IND_IS_BF_E!R68+FC_IND_IS_EA_E!R68</f>
        <v>0</v>
      </c>
      <c r="S68" s="10">
        <f>FC_IND_IS_BF_E!S68+FC_IND_IS_EA_E!S68</f>
        <v>0</v>
      </c>
      <c r="T68" s="10">
        <f>FC_IND_IS_BF_E!T68+FC_IND_IS_EA_E!T68</f>
        <v>0</v>
      </c>
      <c r="U68" s="10">
        <f>FC_IND_IS_BF_E!U68+FC_IND_IS_EA_E!U68</f>
        <v>0</v>
      </c>
      <c r="V68" s="10">
        <f>FC_IND_IS_BF_E!V68+FC_IND_IS_EA_E!V68</f>
        <v>0</v>
      </c>
      <c r="W68" s="10">
        <f>FC_IND_IS_BF_E!W68+FC_IND_IS_EA_E!W68</f>
        <v>0</v>
      </c>
      <c r="X68" s="10">
        <f>FC_IND_IS_BF_E!X68+FC_IND_IS_EA_E!X68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FC_IND_IS_BF_E!C69+FC_IND_IS_EA_E!C69</f>
        <v>0</v>
      </c>
      <c r="D69" s="10">
        <f>FC_IND_IS_BF_E!D69+FC_IND_IS_EA_E!D69</f>
        <v>0</v>
      </c>
      <c r="E69" s="10">
        <f>FC_IND_IS_BF_E!E69+FC_IND_IS_EA_E!E69</f>
        <v>0</v>
      </c>
      <c r="F69" s="10">
        <f>FC_IND_IS_BF_E!F69+FC_IND_IS_EA_E!F69</f>
        <v>0</v>
      </c>
      <c r="G69" s="10">
        <f>FC_IND_IS_BF_E!G69+FC_IND_IS_EA_E!G69</f>
        <v>0</v>
      </c>
      <c r="H69" s="10">
        <f>FC_IND_IS_BF_E!H69+FC_IND_IS_EA_E!H69</f>
        <v>0</v>
      </c>
      <c r="I69" s="10">
        <f>FC_IND_IS_BF_E!I69+FC_IND_IS_EA_E!I69</f>
        <v>0</v>
      </c>
      <c r="J69" s="10">
        <f>FC_IND_IS_BF_E!J69+FC_IND_IS_EA_E!J69</f>
        <v>0</v>
      </c>
      <c r="K69" s="10">
        <f>FC_IND_IS_BF_E!K69+FC_IND_IS_EA_E!K69</f>
        <v>0</v>
      </c>
      <c r="L69" s="10">
        <f>FC_IND_IS_BF_E!L69+FC_IND_IS_EA_E!L69</f>
        <v>0</v>
      </c>
      <c r="M69" s="10">
        <f>FC_IND_IS_BF_E!M69+FC_IND_IS_EA_E!M69</f>
        <v>0</v>
      </c>
      <c r="N69" s="10">
        <f>FC_IND_IS_BF_E!N69+FC_IND_IS_EA_E!N69</f>
        <v>0</v>
      </c>
      <c r="O69" s="10">
        <f>FC_IND_IS_BF_E!O69+FC_IND_IS_EA_E!O69</f>
        <v>0</v>
      </c>
      <c r="P69" s="10">
        <f>FC_IND_IS_BF_E!P69+FC_IND_IS_EA_E!P69</f>
        <v>0</v>
      </c>
      <c r="Q69" s="10">
        <f>FC_IND_IS_BF_E!Q69+FC_IND_IS_EA_E!Q69</f>
        <v>0</v>
      </c>
      <c r="R69" s="10">
        <f>FC_IND_IS_BF_E!R69+FC_IND_IS_EA_E!R69</f>
        <v>0</v>
      </c>
      <c r="S69" s="10">
        <f>FC_IND_IS_BF_E!S69+FC_IND_IS_EA_E!S69</f>
        <v>0</v>
      </c>
      <c r="T69" s="10">
        <f>FC_IND_IS_BF_E!T69+FC_IND_IS_EA_E!T69</f>
        <v>0</v>
      </c>
      <c r="U69" s="10">
        <f>FC_IND_IS_BF_E!U69+FC_IND_IS_EA_E!U69</f>
        <v>0</v>
      </c>
      <c r="V69" s="10">
        <f>FC_IND_IS_BF_E!V69+FC_IND_IS_EA_E!V69</f>
        <v>0</v>
      </c>
      <c r="W69" s="10">
        <f>FC_IND_IS_BF_E!W69+FC_IND_IS_EA_E!W69</f>
        <v>0</v>
      </c>
      <c r="X69" s="10">
        <f>FC_IND_IS_BF_E!X69+FC_IND_IS_EA_E!X69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FC_IND_IS_BF_E!C70+FC_IND_IS_EA_E!C70</f>
        <v>0</v>
      </c>
      <c r="D70" s="10">
        <f>FC_IND_IS_BF_E!D70+FC_IND_IS_EA_E!D70</f>
        <v>0</v>
      </c>
      <c r="E70" s="10">
        <f>FC_IND_IS_BF_E!E70+FC_IND_IS_EA_E!E70</f>
        <v>0</v>
      </c>
      <c r="F70" s="10">
        <f>FC_IND_IS_BF_E!F70+FC_IND_IS_EA_E!F70</f>
        <v>0</v>
      </c>
      <c r="G70" s="10">
        <f>FC_IND_IS_BF_E!G70+FC_IND_IS_EA_E!G70</f>
        <v>0</v>
      </c>
      <c r="H70" s="10">
        <f>FC_IND_IS_BF_E!H70+FC_IND_IS_EA_E!H70</f>
        <v>0</v>
      </c>
      <c r="I70" s="10">
        <f>FC_IND_IS_BF_E!I70+FC_IND_IS_EA_E!I70</f>
        <v>0</v>
      </c>
      <c r="J70" s="10">
        <f>FC_IND_IS_BF_E!J70+FC_IND_IS_EA_E!J70</f>
        <v>0</v>
      </c>
      <c r="K70" s="10">
        <f>FC_IND_IS_BF_E!K70+FC_IND_IS_EA_E!K70</f>
        <v>0</v>
      </c>
      <c r="L70" s="10">
        <f>FC_IND_IS_BF_E!L70+FC_IND_IS_EA_E!L70</f>
        <v>0</v>
      </c>
      <c r="M70" s="10">
        <f>FC_IND_IS_BF_E!M70+FC_IND_IS_EA_E!M70</f>
        <v>0</v>
      </c>
      <c r="N70" s="10">
        <f>FC_IND_IS_BF_E!N70+FC_IND_IS_EA_E!N70</f>
        <v>0</v>
      </c>
      <c r="O70" s="10">
        <f>FC_IND_IS_BF_E!O70+FC_IND_IS_EA_E!O70</f>
        <v>0</v>
      </c>
      <c r="P70" s="10">
        <f>FC_IND_IS_BF_E!P70+FC_IND_IS_EA_E!P70</f>
        <v>0</v>
      </c>
      <c r="Q70" s="10">
        <f>FC_IND_IS_BF_E!Q70+FC_IND_IS_EA_E!Q70</f>
        <v>0</v>
      </c>
      <c r="R70" s="10">
        <f>FC_IND_IS_BF_E!R70+FC_IND_IS_EA_E!R70</f>
        <v>0</v>
      </c>
      <c r="S70" s="10">
        <f>FC_IND_IS_BF_E!S70+FC_IND_IS_EA_E!S70</f>
        <v>0</v>
      </c>
      <c r="T70" s="10">
        <f>FC_IND_IS_BF_E!T70+FC_IND_IS_EA_E!T70</f>
        <v>0</v>
      </c>
      <c r="U70" s="10">
        <f>FC_IND_IS_BF_E!U70+FC_IND_IS_EA_E!U70</f>
        <v>0</v>
      </c>
      <c r="V70" s="10">
        <f>FC_IND_IS_BF_E!V70+FC_IND_IS_EA_E!V70</f>
        <v>0</v>
      </c>
      <c r="W70" s="10">
        <f>FC_IND_IS_BF_E!W70+FC_IND_IS_EA_E!W70</f>
        <v>0</v>
      </c>
      <c r="X70" s="10">
        <f>FC_IND_IS_BF_E!X70+FC_IND_IS_EA_E!X70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5.3740111779879616</v>
      </c>
      <c r="D71" s="37">
        <f t="shared" ref="D71:W71" si="34">SUM(D72:D73)</f>
        <v>5.6068787618228715</v>
      </c>
      <c r="E71" s="37">
        <f t="shared" si="34"/>
        <v>5.3740111779879616</v>
      </c>
      <c r="F71" s="37">
        <f t="shared" si="34"/>
        <v>1.6838564058469476</v>
      </c>
      <c r="G71" s="37">
        <f t="shared" si="34"/>
        <v>6.3055460017196889</v>
      </c>
      <c r="H71" s="37">
        <f t="shared" si="34"/>
        <v>4.854557179707653</v>
      </c>
      <c r="I71" s="37">
        <f t="shared" si="34"/>
        <v>4.0305245055889936</v>
      </c>
      <c r="J71" s="37">
        <f t="shared" si="34"/>
        <v>3.3677128116938948</v>
      </c>
      <c r="K71" s="37">
        <f t="shared" si="34"/>
        <v>12.826031814273435</v>
      </c>
      <c r="L71" s="37">
        <f t="shared" si="34"/>
        <v>1.7913585554600167</v>
      </c>
      <c r="M71" s="37">
        <f t="shared" si="34"/>
        <v>1.8809329320722274</v>
      </c>
      <c r="N71" s="37">
        <f t="shared" si="34"/>
        <v>2.3645958727429068</v>
      </c>
      <c r="O71" s="37">
        <f t="shared" si="34"/>
        <v>1.3076956147893375</v>
      </c>
      <c r="P71" s="37">
        <f t="shared" si="34"/>
        <v>0.59116509028374886</v>
      </c>
      <c r="Q71" s="37">
        <f t="shared" si="34"/>
        <v>0.77024935511607895</v>
      </c>
      <c r="R71" s="37">
        <f t="shared" si="34"/>
        <v>0.71653052450558907</v>
      </c>
      <c r="S71" s="37">
        <f t="shared" si="34"/>
        <v>0.64488392089423896</v>
      </c>
      <c r="T71" s="37">
        <f t="shared" si="34"/>
        <v>0.78888650042992292</v>
      </c>
      <c r="U71" s="37">
        <f t="shared" si="34"/>
        <v>0.81719690455717942</v>
      </c>
      <c r="V71" s="37">
        <f t="shared" si="34"/>
        <v>0.73639294926913157</v>
      </c>
      <c r="W71" s="37">
        <f t="shared" si="34"/>
        <v>0.33430782459157349</v>
      </c>
      <c r="X71" s="37">
        <f t="shared" ref="X71" si="35">SUM(X72:X73)</f>
        <v>0.26298366294067077</v>
      </c>
    </row>
    <row r="72" spans="1:24" ht="11.25" customHeight="1" x14ac:dyDescent="0.2">
      <c r="A72" s="42" t="s">
        <v>131</v>
      </c>
      <c r="B72" s="9" t="s">
        <v>132</v>
      </c>
      <c r="C72" s="10">
        <f>FC_IND_IS_BF_E!C72+FC_IND_IS_EA_E!C72</f>
        <v>5.3740111779879616</v>
      </c>
      <c r="D72" s="10">
        <f>FC_IND_IS_BF_E!D72+FC_IND_IS_EA_E!D72</f>
        <v>5.6068787618228715</v>
      </c>
      <c r="E72" s="10">
        <f>FC_IND_IS_BF_E!E72+FC_IND_IS_EA_E!E72</f>
        <v>5.3740111779879616</v>
      </c>
      <c r="F72" s="10">
        <f>FC_IND_IS_BF_E!F72+FC_IND_IS_EA_E!F72</f>
        <v>1.6838564058469476</v>
      </c>
      <c r="G72" s="10">
        <f>FC_IND_IS_BF_E!G72+FC_IND_IS_EA_E!G72</f>
        <v>6.3055460017196889</v>
      </c>
      <c r="H72" s="10">
        <f>FC_IND_IS_BF_E!H72+FC_IND_IS_EA_E!H72</f>
        <v>4.854557179707653</v>
      </c>
      <c r="I72" s="10">
        <f>FC_IND_IS_BF_E!I72+FC_IND_IS_EA_E!I72</f>
        <v>4.0305245055889936</v>
      </c>
      <c r="J72" s="10">
        <f>FC_IND_IS_BF_E!J72+FC_IND_IS_EA_E!J72</f>
        <v>3.3677128116938948</v>
      </c>
      <c r="K72" s="10">
        <f>FC_IND_IS_BF_E!K72+FC_IND_IS_EA_E!K72</f>
        <v>12.826031814273435</v>
      </c>
      <c r="L72" s="10">
        <f>FC_IND_IS_BF_E!L72+FC_IND_IS_EA_E!L72</f>
        <v>1.7913585554600167</v>
      </c>
      <c r="M72" s="10">
        <f>FC_IND_IS_BF_E!M72+FC_IND_IS_EA_E!M72</f>
        <v>1.8809329320722274</v>
      </c>
      <c r="N72" s="10">
        <f>FC_IND_IS_BF_E!N72+FC_IND_IS_EA_E!N72</f>
        <v>2.3645958727429068</v>
      </c>
      <c r="O72" s="10">
        <f>FC_IND_IS_BF_E!O72+FC_IND_IS_EA_E!O72</f>
        <v>1.3076956147893375</v>
      </c>
      <c r="P72" s="10">
        <f>FC_IND_IS_BF_E!P72+FC_IND_IS_EA_E!P72</f>
        <v>0.59116509028374886</v>
      </c>
      <c r="Q72" s="10">
        <f>FC_IND_IS_BF_E!Q72+FC_IND_IS_EA_E!Q72</f>
        <v>0.77024935511607895</v>
      </c>
      <c r="R72" s="10">
        <f>FC_IND_IS_BF_E!R72+FC_IND_IS_EA_E!R72</f>
        <v>0.71653052450558907</v>
      </c>
      <c r="S72" s="10">
        <f>FC_IND_IS_BF_E!S72+FC_IND_IS_EA_E!S72</f>
        <v>0.64488392089423896</v>
      </c>
      <c r="T72" s="10">
        <f>FC_IND_IS_BF_E!T72+FC_IND_IS_EA_E!T72</f>
        <v>0.78888650042992292</v>
      </c>
      <c r="U72" s="10">
        <f>FC_IND_IS_BF_E!U72+FC_IND_IS_EA_E!U72</f>
        <v>0.81719690455717942</v>
      </c>
      <c r="V72" s="10">
        <f>FC_IND_IS_BF_E!V72+FC_IND_IS_EA_E!V72</f>
        <v>0.73639294926913157</v>
      </c>
      <c r="W72" s="10">
        <f>FC_IND_IS_BF_E!W72+FC_IND_IS_EA_E!W72</f>
        <v>0.33430782459157349</v>
      </c>
      <c r="X72" s="10">
        <f>FC_IND_IS_BF_E!X72+FC_IND_IS_EA_E!X72</f>
        <v>0.26298366294067077</v>
      </c>
    </row>
    <row r="73" spans="1:24" ht="11.25" customHeight="1" x14ac:dyDescent="0.2">
      <c r="A73" s="42" t="s">
        <v>133</v>
      </c>
      <c r="B73" s="9" t="s">
        <v>134</v>
      </c>
      <c r="C73" s="10">
        <f>FC_IND_IS_BF_E!C73+FC_IND_IS_EA_E!C73</f>
        <v>0</v>
      </c>
      <c r="D73" s="10">
        <f>FC_IND_IS_BF_E!D73+FC_IND_IS_EA_E!D73</f>
        <v>0</v>
      </c>
      <c r="E73" s="10">
        <f>FC_IND_IS_BF_E!E73+FC_IND_IS_EA_E!E73</f>
        <v>0</v>
      </c>
      <c r="F73" s="10">
        <f>FC_IND_IS_BF_E!F73+FC_IND_IS_EA_E!F73</f>
        <v>0</v>
      </c>
      <c r="G73" s="10">
        <f>FC_IND_IS_BF_E!G73+FC_IND_IS_EA_E!G73</f>
        <v>0</v>
      </c>
      <c r="H73" s="10">
        <f>FC_IND_IS_BF_E!H73+FC_IND_IS_EA_E!H73</f>
        <v>0</v>
      </c>
      <c r="I73" s="10">
        <f>FC_IND_IS_BF_E!I73+FC_IND_IS_EA_E!I73</f>
        <v>0</v>
      </c>
      <c r="J73" s="10">
        <f>FC_IND_IS_BF_E!J73+FC_IND_IS_EA_E!J73</f>
        <v>0</v>
      </c>
      <c r="K73" s="10">
        <f>FC_IND_IS_BF_E!K73+FC_IND_IS_EA_E!K73</f>
        <v>0</v>
      </c>
      <c r="L73" s="10">
        <f>FC_IND_IS_BF_E!L73+FC_IND_IS_EA_E!L73</f>
        <v>0</v>
      </c>
      <c r="M73" s="10">
        <f>FC_IND_IS_BF_E!M73+FC_IND_IS_EA_E!M73</f>
        <v>0</v>
      </c>
      <c r="N73" s="10">
        <f>FC_IND_IS_BF_E!N73+FC_IND_IS_EA_E!N73</f>
        <v>0</v>
      </c>
      <c r="O73" s="10">
        <f>FC_IND_IS_BF_E!O73+FC_IND_IS_EA_E!O73</f>
        <v>0</v>
      </c>
      <c r="P73" s="10">
        <f>FC_IND_IS_BF_E!P73+FC_IND_IS_EA_E!P73</f>
        <v>0</v>
      </c>
      <c r="Q73" s="10">
        <f>FC_IND_IS_BF_E!Q73+FC_IND_IS_EA_E!Q73</f>
        <v>0</v>
      </c>
      <c r="R73" s="10">
        <f>FC_IND_IS_BF_E!R73+FC_IND_IS_EA_E!R73</f>
        <v>0</v>
      </c>
      <c r="S73" s="10">
        <f>FC_IND_IS_BF_E!S73+FC_IND_IS_EA_E!S73</f>
        <v>0</v>
      </c>
      <c r="T73" s="10">
        <f>FC_IND_IS_BF_E!T73+FC_IND_IS_EA_E!T73</f>
        <v>0</v>
      </c>
      <c r="U73" s="10">
        <f>FC_IND_IS_BF_E!U73+FC_IND_IS_EA_E!U73</f>
        <v>0</v>
      </c>
      <c r="V73" s="10">
        <f>FC_IND_IS_BF_E!V73+FC_IND_IS_EA_E!V73</f>
        <v>0</v>
      </c>
      <c r="W73" s="10">
        <f>FC_IND_IS_BF_E!W73+FC_IND_IS_EA_E!W73</f>
        <v>0</v>
      </c>
      <c r="X73" s="10">
        <f>FC_IND_IS_BF_E!X73+FC_IND_IS_EA_E!X73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FC_IND_IS_BF_E!C74+FC_IND_IS_EA_E!C74</f>
        <v>0</v>
      </c>
      <c r="D74" s="37">
        <f>FC_IND_IS_BF_E!D74+FC_IND_IS_EA_E!D74</f>
        <v>0</v>
      </c>
      <c r="E74" s="37">
        <f>FC_IND_IS_BF_E!E74+FC_IND_IS_EA_E!E74</f>
        <v>0</v>
      </c>
      <c r="F74" s="37">
        <f>FC_IND_IS_BF_E!F74+FC_IND_IS_EA_E!F74</f>
        <v>0</v>
      </c>
      <c r="G74" s="37">
        <f>FC_IND_IS_BF_E!G74+FC_IND_IS_EA_E!G74</f>
        <v>0</v>
      </c>
      <c r="H74" s="37">
        <f>FC_IND_IS_BF_E!H74+FC_IND_IS_EA_E!H74</f>
        <v>0</v>
      </c>
      <c r="I74" s="37">
        <f>FC_IND_IS_BF_E!I74+FC_IND_IS_EA_E!I74</f>
        <v>0</v>
      </c>
      <c r="J74" s="37">
        <f>FC_IND_IS_BF_E!J74+FC_IND_IS_EA_E!J74</f>
        <v>0</v>
      </c>
      <c r="K74" s="37">
        <f>FC_IND_IS_BF_E!K74+FC_IND_IS_EA_E!K74</f>
        <v>0</v>
      </c>
      <c r="L74" s="37">
        <f>FC_IND_IS_BF_E!L74+FC_IND_IS_EA_E!L74</f>
        <v>0</v>
      </c>
      <c r="M74" s="37">
        <f>FC_IND_IS_BF_E!M74+FC_IND_IS_EA_E!M74</f>
        <v>0</v>
      </c>
      <c r="N74" s="37">
        <f>FC_IND_IS_BF_E!N74+FC_IND_IS_EA_E!N74</f>
        <v>0</v>
      </c>
      <c r="O74" s="37">
        <f>FC_IND_IS_BF_E!O74+FC_IND_IS_EA_E!O74</f>
        <v>0</v>
      </c>
      <c r="P74" s="37">
        <f>FC_IND_IS_BF_E!P74+FC_IND_IS_EA_E!P74</f>
        <v>0</v>
      </c>
      <c r="Q74" s="37">
        <f>FC_IND_IS_BF_E!Q74+FC_IND_IS_EA_E!Q74</f>
        <v>0</v>
      </c>
      <c r="R74" s="37">
        <f>FC_IND_IS_BF_E!R74+FC_IND_IS_EA_E!R74</f>
        <v>0</v>
      </c>
      <c r="S74" s="37">
        <f>FC_IND_IS_BF_E!S74+FC_IND_IS_EA_E!S74</f>
        <v>0</v>
      </c>
      <c r="T74" s="37">
        <f>FC_IND_IS_BF_E!T74+FC_IND_IS_EA_E!T74</f>
        <v>0</v>
      </c>
      <c r="U74" s="37">
        <f>FC_IND_IS_BF_E!U74+FC_IND_IS_EA_E!U74</f>
        <v>0</v>
      </c>
      <c r="V74" s="37">
        <f>FC_IND_IS_BF_E!V74+FC_IND_IS_EA_E!V74</f>
        <v>0</v>
      </c>
      <c r="W74" s="37">
        <f>FC_IND_IS_BF_E!W74+FC_IND_IS_EA_E!W74</f>
        <v>0</v>
      </c>
      <c r="X74" s="37">
        <f>FC_IND_IS_BF_E!X74+FC_IND_IS_EA_E!X74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FC_IND_IS_BF_E!C75+FC_IND_IS_EA_E!C75</f>
        <v>12.485662080825453</v>
      </c>
      <c r="D75" s="37">
        <f>FC_IND_IS_BF_E!D75+FC_IND_IS_EA_E!D75</f>
        <v>22.033555460017187</v>
      </c>
      <c r="E75" s="37">
        <f>FC_IND_IS_BF_E!E75+FC_IND_IS_EA_E!E75</f>
        <v>3.0094797936371447</v>
      </c>
      <c r="F75" s="37">
        <f>FC_IND_IS_BF_E!F75+FC_IND_IS_EA_E!F75</f>
        <v>3.0631986242476348</v>
      </c>
      <c r="G75" s="37">
        <f>FC_IND_IS_BF_E!G75+FC_IND_IS_EA_E!G75</f>
        <v>2.9199054170249346</v>
      </c>
      <c r="H75" s="37">
        <f>FC_IND_IS_BF_E!H75+FC_IND_IS_EA_E!H75</f>
        <v>2.4541702493551152</v>
      </c>
      <c r="I75" s="37">
        <f>FC_IND_IS_BF_E!I75+FC_IND_IS_EA_E!I75</f>
        <v>2.8124032674118657</v>
      </c>
      <c r="J75" s="37">
        <f>FC_IND_IS_BF_E!J75+FC_IND_IS_EA_E!J75</f>
        <v>0.80610490111779887</v>
      </c>
      <c r="K75" s="37">
        <f>FC_IND_IS_BF_E!K75+FC_IND_IS_EA_E!K75</f>
        <v>4.3171109200343931</v>
      </c>
      <c r="L75" s="37">
        <f>FC_IND_IS_BF_E!L75+FC_IND_IS_EA_E!L75</f>
        <v>0.51951848667239886</v>
      </c>
      <c r="M75" s="37">
        <f>FC_IND_IS_BF_E!M75+FC_IND_IS_EA_E!M75</f>
        <v>7.9356835769561478</v>
      </c>
      <c r="N75" s="37">
        <f>FC_IND_IS_BF_E!N75+FC_IND_IS_EA_E!N75</f>
        <v>9.8344797936371471</v>
      </c>
      <c r="O75" s="37">
        <f>FC_IND_IS_BF_E!O75+FC_IND_IS_EA_E!O75</f>
        <v>6.3951203783318995</v>
      </c>
      <c r="P75" s="37">
        <f>FC_IND_IS_BF_E!P75+FC_IND_IS_EA_E!P75</f>
        <v>6.2338993981083402</v>
      </c>
      <c r="Q75" s="37">
        <f>FC_IND_IS_BF_E!Q75+FC_IND_IS_EA_E!Q75</f>
        <v>4.4246130696474637</v>
      </c>
      <c r="R75" s="37">
        <f>FC_IND_IS_BF_E!R75+FC_IND_IS_EA_E!R75</f>
        <v>4.7291272570937224</v>
      </c>
      <c r="S75" s="37">
        <f>FC_IND_IS_BF_E!S75+FC_IND_IS_EA_E!S75</f>
        <v>1.2718400687876181</v>
      </c>
      <c r="T75" s="37">
        <f>FC_IND_IS_BF_E!T75+FC_IND_IS_EA_E!T75</f>
        <v>0.81932502149613085</v>
      </c>
      <c r="U75" s="37">
        <f>FC_IND_IS_BF_E!U75+FC_IND_IS_EA_E!U75</f>
        <v>0.47340928632846085</v>
      </c>
      <c r="V75" s="37">
        <f>FC_IND_IS_BF_E!V75+FC_IND_IS_EA_E!V75</f>
        <v>0.17740756663800511</v>
      </c>
      <c r="W75" s="37">
        <f>FC_IND_IS_BF_E!W75+FC_IND_IS_EA_E!W75</f>
        <v>1.3735382631126398</v>
      </c>
      <c r="X75" s="37">
        <f>FC_IND_IS_BF_E!X75+FC_IND_IS_EA_E!X75</f>
        <v>1.6008598452278588</v>
      </c>
    </row>
    <row r="76" spans="1:24" ht="11.25" customHeight="1" x14ac:dyDescent="0.2">
      <c r="A76" s="38" t="s">
        <v>139</v>
      </c>
      <c r="B76" s="39" t="s">
        <v>140</v>
      </c>
      <c r="C76" s="40">
        <f>FC_IND_IS_BF_E!C76+FC_IND_IS_EA_E!C76</f>
        <v>228.01805674978505</v>
      </c>
      <c r="D76" s="40">
        <f>FC_IND_IS_BF_E!D76+FC_IND_IS_EA_E!D76</f>
        <v>281.33705932932071</v>
      </c>
      <c r="E76" s="40">
        <f>FC_IND_IS_BF_E!E76+FC_IND_IS_EA_E!E76</f>
        <v>269.53568357695616</v>
      </c>
      <c r="F76" s="40">
        <f>FC_IND_IS_BF_E!F76+FC_IND_IS_EA_E!F76</f>
        <v>279.36371453138435</v>
      </c>
      <c r="G76" s="40">
        <f>FC_IND_IS_BF_E!G76+FC_IND_IS_EA_E!G76</f>
        <v>330.5932932072227</v>
      </c>
      <c r="H76" s="40">
        <f>FC_IND_IS_BF_E!H76+FC_IND_IS_EA_E!H76</f>
        <v>327.45915735167671</v>
      </c>
      <c r="I76" s="40">
        <f>FC_IND_IS_BF_E!I76+FC_IND_IS_EA_E!I76</f>
        <v>328.85210662080823</v>
      </c>
      <c r="J76" s="40">
        <f>FC_IND_IS_BF_E!J76+FC_IND_IS_EA_E!J76</f>
        <v>322.19690455717966</v>
      </c>
      <c r="K76" s="40">
        <f>FC_IND_IS_BF_E!K76+FC_IND_IS_EA_E!K76</f>
        <v>302.81169389509887</v>
      </c>
      <c r="L76" s="40">
        <f>FC_IND_IS_BF_E!L76+FC_IND_IS_EA_E!L76</f>
        <v>214.35941530524508</v>
      </c>
      <c r="M76" s="40">
        <f>FC_IND_IS_BF_E!M76+FC_IND_IS_EA_E!M76</f>
        <v>259.35941530524508</v>
      </c>
      <c r="N76" s="40">
        <f>FC_IND_IS_BF_E!N76+FC_IND_IS_EA_E!N76</f>
        <v>261.44883920894239</v>
      </c>
      <c r="O76" s="40">
        <f>FC_IND_IS_BF_E!O76+FC_IND_IS_EA_E!O76</f>
        <v>245.77815993121234</v>
      </c>
      <c r="P76" s="40">
        <f>FC_IND_IS_BF_E!P76+FC_IND_IS_EA_E!P76</f>
        <v>203.64144453998279</v>
      </c>
      <c r="Q76" s="40">
        <f>FC_IND_IS_BF_E!Q76+FC_IND_IS_EA_E!Q76</f>
        <v>207.97506448839209</v>
      </c>
      <c r="R76" s="40">
        <f>FC_IND_IS_BF_E!R76+FC_IND_IS_EA_E!R76</f>
        <v>220.3181427343078</v>
      </c>
      <c r="S76" s="40">
        <f>FC_IND_IS_BF_E!S76+FC_IND_IS_EA_E!S76</f>
        <v>218.0352536543422</v>
      </c>
      <c r="T76" s="40">
        <f>FC_IND_IS_BF_E!T76+FC_IND_IS_EA_E!T76</f>
        <v>131.07389509888216</v>
      </c>
      <c r="U76" s="40">
        <f>FC_IND_IS_BF_E!U76+FC_IND_IS_EA_E!U76</f>
        <v>124.55086844368014</v>
      </c>
      <c r="V76" s="40">
        <f>FC_IND_IS_BF_E!V76+FC_IND_IS_EA_E!V76</f>
        <v>143.04310404127258</v>
      </c>
      <c r="W76" s="40">
        <f>FC_IND_IS_BF_E!W76+FC_IND_IS_EA_E!W76</f>
        <v>118.72872742906272</v>
      </c>
      <c r="X76" s="40">
        <f>FC_IND_IS_BF_E!X76+FC_IND_IS_EA_E!X76</f>
        <v>118.23902837489251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416</v>
      </c>
      <c r="B1" s="4" t="s">
        <v>415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1389.0035536861192</v>
      </c>
      <c r="D2" s="31">
        <f t="shared" ref="D2:X2" si="1">SUM(D3,D17,D22,D25,D26,D51,D52,D71,D74,D75,D76)</f>
        <v>1199.4473992030719</v>
      </c>
      <c r="E2" s="31">
        <f t="shared" si="1"/>
        <v>1219.4025886944007</v>
      </c>
      <c r="F2" s="31">
        <f t="shared" si="1"/>
        <v>1313.5239679942388</v>
      </c>
      <c r="G2" s="31">
        <f t="shared" si="1"/>
        <v>1546.012703680291</v>
      </c>
      <c r="H2" s="31">
        <f t="shared" si="1"/>
        <v>1601.4589856041596</v>
      </c>
      <c r="I2" s="31">
        <f t="shared" si="1"/>
        <v>1619.96123414778</v>
      </c>
      <c r="J2" s="31">
        <f t="shared" si="1"/>
        <v>1418.4113890872336</v>
      </c>
      <c r="K2" s="31">
        <f t="shared" si="1"/>
        <v>1229.7453496240244</v>
      </c>
      <c r="L2" s="31">
        <f t="shared" si="1"/>
        <v>782.60552378643615</v>
      </c>
      <c r="M2" s="31">
        <f t="shared" si="1"/>
        <v>811.06848450738175</v>
      </c>
      <c r="N2" s="31">
        <f t="shared" si="1"/>
        <v>988.25133731310098</v>
      </c>
      <c r="O2" s="31">
        <f t="shared" si="1"/>
        <v>874.52210907890071</v>
      </c>
      <c r="P2" s="31">
        <f t="shared" si="1"/>
        <v>968.75529663888585</v>
      </c>
      <c r="Q2" s="31">
        <f t="shared" si="1"/>
        <v>936.40698181354082</v>
      </c>
      <c r="R2" s="31">
        <f t="shared" si="1"/>
        <v>1080.9034954758843</v>
      </c>
      <c r="S2" s="31">
        <f t="shared" si="1"/>
        <v>1036.793057424067</v>
      </c>
      <c r="T2" s="31">
        <f t="shared" si="1"/>
        <v>915.89531762586353</v>
      </c>
      <c r="U2" s="31">
        <f t="shared" si="1"/>
        <v>739.13593928027183</v>
      </c>
      <c r="V2" s="31">
        <f t="shared" si="1"/>
        <v>793.28098353518033</v>
      </c>
      <c r="W2" s="31">
        <f t="shared" si="1"/>
        <v>761.76031185533475</v>
      </c>
      <c r="X2" s="31">
        <f t="shared" si="1"/>
        <v>805.79987072370886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2">SUM(C4,C8,C11)</f>
        <v>141.6036947137992</v>
      </c>
      <c r="D3" s="34">
        <f t="shared" ref="D3:X3" si="3">SUM(D4,D8,D11)</f>
        <v>16.375752364542091</v>
      </c>
      <c r="E3" s="34">
        <f t="shared" si="3"/>
        <v>10.084858418378927</v>
      </c>
      <c r="F3" s="34">
        <f t="shared" si="3"/>
        <v>105.1827171108181</v>
      </c>
      <c r="G3" s="34">
        <f t="shared" si="3"/>
        <v>229.49925179145998</v>
      </c>
      <c r="H3" s="34">
        <f t="shared" si="3"/>
        <v>326.26810458285888</v>
      </c>
      <c r="I3" s="34">
        <f t="shared" si="3"/>
        <v>369.56606904188135</v>
      </c>
      <c r="J3" s="34">
        <f t="shared" si="3"/>
        <v>289.99381410892806</v>
      </c>
      <c r="K3" s="34">
        <f t="shared" si="3"/>
        <v>304.99107140592406</v>
      </c>
      <c r="L3" s="34">
        <f t="shared" si="3"/>
        <v>207.50553751529264</v>
      </c>
      <c r="M3" s="34">
        <f t="shared" si="3"/>
        <v>293.89844617526279</v>
      </c>
      <c r="N3" s="34">
        <f t="shared" si="3"/>
        <v>543.90601536025031</v>
      </c>
      <c r="O3" s="34">
        <f t="shared" si="3"/>
        <v>384.50022271460301</v>
      </c>
      <c r="P3" s="34">
        <f t="shared" si="3"/>
        <v>394.02291862502227</v>
      </c>
      <c r="Q3" s="34">
        <f t="shared" si="3"/>
        <v>364.36073111436724</v>
      </c>
      <c r="R3" s="34">
        <f t="shared" si="3"/>
        <v>450.13926017478502</v>
      </c>
      <c r="S3" s="34">
        <f t="shared" si="3"/>
        <v>470.40208917935217</v>
      </c>
      <c r="T3" s="34">
        <f t="shared" si="3"/>
        <v>414.53773275052652</v>
      </c>
      <c r="U3" s="34">
        <f t="shared" si="3"/>
        <v>391.99071534481914</v>
      </c>
      <c r="V3" s="34">
        <f t="shared" si="3"/>
        <v>421.63949052018154</v>
      </c>
      <c r="W3" s="34">
        <f t="shared" si="3"/>
        <v>395.57445510593072</v>
      </c>
      <c r="X3" s="34">
        <f t="shared" si="3"/>
        <v>458.99021258017797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4">SUM(C5:C7)</f>
        <v>1.064915694151086</v>
      </c>
      <c r="D4" s="29">
        <f t="shared" ref="D4:X4" si="5">SUM(D5:D7)</f>
        <v>0</v>
      </c>
      <c r="E4" s="29">
        <f t="shared" si="5"/>
        <v>0.53258748561117286</v>
      </c>
      <c r="F4" s="29">
        <f t="shared" si="5"/>
        <v>0</v>
      </c>
      <c r="G4" s="29">
        <f t="shared" si="5"/>
        <v>151.39950974510771</v>
      </c>
      <c r="H4" s="29">
        <f t="shared" si="5"/>
        <v>169.64135506529757</v>
      </c>
      <c r="I4" s="29">
        <f t="shared" si="5"/>
        <v>72.755691651210327</v>
      </c>
      <c r="J4" s="29">
        <f t="shared" si="5"/>
        <v>42.158878567991351</v>
      </c>
      <c r="K4" s="29">
        <f t="shared" si="5"/>
        <v>28.856141273594169</v>
      </c>
      <c r="L4" s="29">
        <f t="shared" si="5"/>
        <v>18.255296264807328</v>
      </c>
      <c r="M4" s="29">
        <f t="shared" si="5"/>
        <v>34.162027598138394</v>
      </c>
      <c r="N4" s="29">
        <f t="shared" si="5"/>
        <v>90.300140034310033</v>
      </c>
      <c r="O4" s="29">
        <f t="shared" si="5"/>
        <v>76.254674481847985</v>
      </c>
      <c r="P4" s="29">
        <f t="shared" si="5"/>
        <v>78.284853934993549</v>
      </c>
      <c r="Q4" s="29">
        <f t="shared" si="5"/>
        <v>57.480083029691542</v>
      </c>
      <c r="R4" s="29">
        <f t="shared" si="5"/>
        <v>61.939403303874528</v>
      </c>
      <c r="S4" s="29">
        <f t="shared" si="5"/>
        <v>66.188786443972219</v>
      </c>
      <c r="T4" s="29">
        <f t="shared" si="5"/>
        <v>67.301276024362721</v>
      </c>
      <c r="U4" s="29">
        <f t="shared" si="5"/>
        <v>60.749817153367545</v>
      </c>
      <c r="V4" s="29">
        <f t="shared" si="5"/>
        <v>62.722744707627776</v>
      </c>
      <c r="W4" s="29">
        <f t="shared" si="5"/>
        <v>60.889171306520915</v>
      </c>
      <c r="X4" s="29">
        <f t="shared" si="5"/>
        <v>59.16757990010607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3.0672285891664295</v>
      </c>
      <c r="K5" s="10">
        <v>12.587504865294243</v>
      </c>
      <c r="L5" s="10">
        <v>1.5050766181652886</v>
      </c>
      <c r="M5" s="10">
        <v>6.057608702300957</v>
      </c>
      <c r="N5" s="10">
        <v>32.85510263664203</v>
      </c>
      <c r="O5" s="10">
        <v>45.244606868320489</v>
      </c>
      <c r="P5" s="10">
        <v>46.591658632912406</v>
      </c>
      <c r="Q5" s="10">
        <v>46.519884099499194</v>
      </c>
      <c r="R5" s="10">
        <v>54.351146291397576</v>
      </c>
      <c r="S5" s="10">
        <v>60.778779395186135</v>
      </c>
      <c r="T5" s="10">
        <v>62.874044426224756</v>
      </c>
      <c r="U5" s="10">
        <v>57.171831872035796</v>
      </c>
      <c r="V5" s="10">
        <v>61.835995774957723</v>
      </c>
      <c r="W5" s="10">
        <v>54.070265433514493</v>
      </c>
      <c r="X5" s="10">
        <v>54.221538753978095</v>
      </c>
    </row>
    <row r="6" spans="1:24" ht="11.25" customHeight="1" x14ac:dyDescent="0.2">
      <c r="A6" s="41" t="s">
        <v>7</v>
      </c>
      <c r="B6" s="9" t="s">
        <v>8</v>
      </c>
      <c r="C6" s="10">
        <v>0.54987895915833551</v>
      </c>
      <c r="D6" s="10">
        <v>0</v>
      </c>
      <c r="E6" s="10">
        <v>0</v>
      </c>
      <c r="F6" s="10">
        <v>0</v>
      </c>
      <c r="G6" s="10">
        <v>151.39950974510771</v>
      </c>
      <c r="H6" s="10">
        <v>169.64135506529757</v>
      </c>
      <c r="I6" s="10">
        <v>72.755691651210327</v>
      </c>
      <c r="J6" s="10">
        <v>39.091649978824918</v>
      </c>
      <c r="K6" s="10">
        <v>16.268636408299926</v>
      </c>
      <c r="L6" s="10">
        <v>16.750219646642037</v>
      </c>
      <c r="M6" s="10">
        <v>28.104418895837433</v>
      </c>
      <c r="N6" s="10">
        <v>57.44503739766801</v>
      </c>
      <c r="O6" s="10">
        <v>31.01006761352749</v>
      </c>
      <c r="P6" s="10">
        <v>31.693195302081136</v>
      </c>
      <c r="Q6" s="10">
        <v>10.960198930192348</v>
      </c>
      <c r="R6" s="10">
        <v>7.5882570124769551</v>
      </c>
      <c r="S6" s="10">
        <v>5.4100070487860812</v>
      </c>
      <c r="T6" s="10">
        <v>4.4272315981379649</v>
      </c>
      <c r="U6" s="10">
        <v>3.5779852813317516</v>
      </c>
      <c r="V6" s="10">
        <v>0.88674893267005306</v>
      </c>
      <c r="W6" s="10">
        <v>6.8189058730064218</v>
      </c>
      <c r="X6" s="10">
        <v>4.9460411461279739</v>
      </c>
    </row>
    <row r="7" spans="1:24" ht="11.25" customHeight="1" x14ac:dyDescent="0.2">
      <c r="A7" s="41" t="s">
        <v>9</v>
      </c>
      <c r="B7" s="9" t="s">
        <v>10</v>
      </c>
      <c r="C7" s="10">
        <v>0.51503673499275038</v>
      </c>
      <c r="D7" s="10">
        <v>0</v>
      </c>
      <c r="E7" s="10">
        <v>0.53258748561117286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6">SUM(C9:C10)</f>
        <v>0</v>
      </c>
      <c r="D8" s="29">
        <f t="shared" ref="D8:X8" si="7">SUM(D9:D10)</f>
        <v>0</v>
      </c>
      <c r="E8" s="29">
        <f t="shared" si="7"/>
        <v>0.72922708067951925</v>
      </c>
      <c r="F8" s="29">
        <f t="shared" si="7"/>
        <v>0</v>
      </c>
      <c r="G8" s="29">
        <f t="shared" si="7"/>
        <v>0</v>
      </c>
      <c r="H8" s="29">
        <f t="shared" si="7"/>
        <v>89.864066800493561</v>
      </c>
      <c r="I8" s="29">
        <f t="shared" si="7"/>
        <v>117.93677463929231</v>
      </c>
      <c r="J8" s="29">
        <f t="shared" si="7"/>
        <v>105.49185729524815</v>
      </c>
      <c r="K8" s="29">
        <f t="shared" si="7"/>
        <v>67.029169169691983</v>
      </c>
      <c r="L8" s="29">
        <f t="shared" si="7"/>
        <v>39.417309178485709</v>
      </c>
      <c r="M8" s="29">
        <f t="shared" si="7"/>
        <v>59.4483704262069</v>
      </c>
      <c r="N8" s="29">
        <f t="shared" si="7"/>
        <v>60.587818576793858</v>
      </c>
      <c r="O8" s="29">
        <f t="shared" si="7"/>
        <v>60.71975287658433</v>
      </c>
      <c r="P8" s="29">
        <f t="shared" si="7"/>
        <v>93.405734509813655</v>
      </c>
      <c r="Q8" s="29">
        <f t="shared" si="7"/>
        <v>102.18374352781755</v>
      </c>
      <c r="R8" s="29">
        <f t="shared" si="7"/>
        <v>147.00905721543879</v>
      </c>
      <c r="S8" s="29">
        <f t="shared" si="7"/>
        <v>149.23583068086302</v>
      </c>
      <c r="T8" s="29">
        <f t="shared" si="7"/>
        <v>133.93852035515377</v>
      </c>
      <c r="U8" s="29">
        <f t="shared" si="7"/>
        <v>124.41776835552645</v>
      </c>
      <c r="V8" s="29">
        <f t="shared" si="7"/>
        <v>141.39009061096755</v>
      </c>
      <c r="W8" s="29">
        <f t="shared" si="7"/>
        <v>133.43300521002666</v>
      </c>
      <c r="X8" s="29">
        <f t="shared" si="7"/>
        <v>155.72521221617833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89.864066800493561</v>
      </c>
      <c r="I9" s="10">
        <v>117.93677463929231</v>
      </c>
      <c r="J9" s="10">
        <v>105.49185729524815</v>
      </c>
      <c r="K9" s="10">
        <v>67.029169169691983</v>
      </c>
      <c r="L9" s="10">
        <v>39.417309178485709</v>
      </c>
      <c r="M9" s="10">
        <v>59.4483704262069</v>
      </c>
      <c r="N9" s="10">
        <v>60.587818576793858</v>
      </c>
      <c r="O9" s="10">
        <v>60.71975287658433</v>
      </c>
      <c r="P9" s="10">
        <v>93.405734509813655</v>
      </c>
      <c r="Q9" s="10">
        <v>102.18374352781755</v>
      </c>
      <c r="R9" s="10">
        <v>147.00905721543879</v>
      </c>
      <c r="S9" s="10">
        <v>149.23583068086302</v>
      </c>
      <c r="T9" s="10">
        <v>133.93852035515377</v>
      </c>
      <c r="U9" s="10">
        <v>124.41776835552645</v>
      </c>
      <c r="V9" s="10">
        <v>141.39009061096755</v>
      </c>
      <c r="W9" s="10">
        <v>133.43300521002666</v>
      </c>
      <c r="X9" s="10">
        <v>155.72521221617833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0.72922708067951925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8">SUM(C12:C16)</f>
        <v>140.5387790196481</v>
      </c>
      <c r="D11" s="29">
        <f t="shared" ref="D11:X11" si="9">SUM(D12:D16)</f>
        <v>16.375752364542091</v>
      </c>
      <c r="E11" s="29">
        <f t="shared" si="9"/>
        <v>8.8230438520882348</v>
      </c>
      <c r="F11" s="29">
        <f t="shared" si="9"/>
        <v>105.1827171108181</v>
      </c>
      <c r="G11" s="29">
        <f t="shared" si="9"/>
        <v>78.09974204635229</v>
      </c>
      <c r="H11" s="29">
        <f t="shared" si="9"/>
        <v>66.762682717067705</v>
      </c>
      <c r="I11" s="29">
        <f t="shared" si="9"/>
        <v>178.87360275137871</v>
      </c>
      <c r="J11" s="29">
        <f t="shared" si="9"/>
        <v>142.34307824568859</v>
      </c>
      <c r="K11" s="29">
        <f t="shared" si="9"/>
        <v>209.1057609626379</v>
      </c>
      <c r="L11" s="29">
        <f t="shared" si="9"/>
        <v>149.83293207199961</v>
      </c>
      <c r="M11" s="29">
        <f t="shared" si="9"/>
        <v>200.28804815091749</v>
      </c>
      <c r="N11" s="29">
        <f t="shared" si="9"/>
        <v>393.01805674914641</v>
      </c>
      <c r="O11" s="29">
        <f t="shared" si="9"/>
        <v>247.5257953561707</v>
      </c>
      <c r="P11" s="29">
        <f t="shared" si="9"/>
        <v>222.33233018021511</v>
      </c>
      <c r="Q11" s="29">
        <f t="shared" si="9"/>
        <v>204.69690455685819</v>
      </c>
      <c r="R11" s="29">
        <f t="shared" si="9"/>
        <v>241.19079965547169</v>
      </c>
      <c r="S11" s="29">
        <f t="shared" si="9"/>
        <v>254.97747205451691</v>
      </c>
      <c r="T11" s="29">
        <f t="shared" si="9"/>
        <v>213.29793637101</v>
      </c>
      <c r="U11" s="29">
        <f t="shared" si="9"/>
        <v>206.82312983592519</v>
      </c>
      <c r="V11" s="29">
        <f t="shared" si="9"/>
        <v>217.52665520158621</v>
      </c>
      <c r="W11" s="29">
        <f t="shared" si="9"/>
        <v>201.25227858938311</v>
      </c>
      <c r="X11" s="29">
        <f t="shared" si="9"/>
        <v>244.0974204638936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140.5387790196481</v>
      </c>
      <c r="D13" s="10">
        <v>16.375752364542091</v>
      </c>
      <c r="E13" s="10">
        <v>8.8230438520882348</v>
      </c>
      <c r="F13" s="10">
        <v>105.1827171108181</v>
      </c>
      <c r="G13" s="10">
        <v>78.09974204635229</v>
      </c>
      <c r="H13" s="10">
        <v>66.762682717067705</v>
      </c>
      <c r="I13" s="10">
        <v>178.87360275137871</v>
      </c>
      <c r="J13" s="10">
        <v>142.34307824568859</v>
      </c>
      <c r="K13" s="10">
        <v>209.1057609626379</v>
      </c>
      <c r="L13" s="10">
        <v>149.83293207199961</v>
      </c>
      <c r="M13" s="10">
        <v>200.28804815091749</v>
      </c>
      <c r="N13" s="10">
        <v>393.01805674914641</v>
      </c>
      <c r="O13" s="10">
        <v>247.5257953561707</v>
      </c>
      <c r="P13" s="10">
        <v>222.33233018021511</v>
      </c>
      <c r="Q13" s="10">
        <v>204.69690455685819</v>
      </c>
      <c r="R13" s="10">
        <v>241.19079965547169</v>
      </c>
      <c r="S13" s="10">
        <v>254.97747205451691</v>
      </c>
      <c r="T13" s="10">
        <v>213.29793637101</v>
      </c>
      <c r="U13" s="10">
        <v>206.82312983592519</v>
      </c>
      <c r="V13" s="10">
        <v>217.52665520158621</v>
      </c>
      <c r="W13" s="10">
        <v>201.25227858938311</v>
      </c>
      <c r="X13" s="10">
        <v>244.0974204638936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0">SUM(C18:C21)</f>
        <v>409.75031858661799</v>
      </c>
      <c r="D17" s="37">
        <f t="shared" ref="D17:X17" si="11">SUM(D18:D21)</f>
        <v>350.25714210923405</v>
      </c>
      <c r="E17" s="37">
        <f t="shared" si="11"/>
        <v>434.12667662439196</v>
      </c>
      <c r="F17" s="37">
        <f t="shared" si="11"/>
        <v>473.94405446953033</v>
      </c>
      <c r="G17" s="37">
        <f t="shared" si="11"/>
        <v>495.74366671086352</v>
      </c>
      <c r="H17" s="37">
        <f t="shared" si="11"/>
        <v>530.88236312899323</v>
      </c>
      <c r="I17" s="37">
        <f t="shared" si="11"/>
        <v>513.39431417218282</v>
      </c>
      <c r="J17" s="37">
        <f t="shared" si="11"/>
        <v>490.20238369459776</v>
      </c>
      <c r="K17" s="37">
        <f t="shared" si="11"/>
        <v>339.04664507497057</v>
      </c>
      <c r="L17" s="37">
        <f t="shared" si="11"/>
        <v>166.87753724833576</v>
      </c>
      <c r="M17" s="37">
        <f t="shared" si="11"/>
        <v>145.46971060917826</v>
      </c>
      <c r="N17" s="37">
        <f t="shared" si="11"/>
        <v>109.57035121234991</v>
      </c>
      <c r="O17" s="37">
        <f t="shared" si="11"/>
        <v>156.91484411299226</v>
      </c>
      <c r="P17" s="37">
        <f t="shared" si="11"/>
        <v>174.85690230561252</v>
      </c>
      <c r="Q17" s="37">
        <f t="shared" si="11"/>
        <v>153.30536434144508</v>
      </c>
      <c r="R17" s="37">
        <f t="shared" si="11"/>
        <v>154.94126276877822</v>
      </c>
      <c r="S17" s="37">
        <f t="shared" si="11"/>
        <v>145.49073415799356</v>
      </c>
      <c r="T17" s="37">
        <f t="shared" si="11"/>
        <v>137.31148921156796</v>
      </c>
      <c r="U17" s="37">
        <f t="shared" si="11"/>
        <v>126.84109134967386</v>
      </c>
      <c r="V17" s="37">
        <f t="shared" si="11"/>
        <v>132.39353673362953</v>
      </c>
      <c r="W17" s="37">
        <f t="shared" si="11"/>
        <v>133.5536445464773</v>
      </c>
      <c r="X17" s="37">
        <f t="shared" si="11"/>
        <v>136.76794727878385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149.72092482997169</v>
      </c>
      <c r="D19" s="10">
        <v>89.856622809031421</v>
      </c>
      <c r="E19" s="10">
        <v>127.2150396917182</v>
      </c>
      <c r="F19" s="10">
        <v>89.667568489595169</v>
      </c>
      <c r="G19" s="10">
        <v>99.159735969561638</v>
      </c>
      <c r="H19" s="10">
        <v>112.032297959552</v>
      </c>
      <c r="I19" s="10">
        <v>119.9968236672793</v>
      </c>
      <c r="J19" s="10">
        <v>98.585057070421485</v>
      </c>
      <c r="K19" s="10">
        <v>35.869826161144417</v>
      </c>
      <c r="L19" s="10">
        <v>12.594569668265343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260.0293937566463</v>
      </c>
      <c r="D20" s="10">
        <v>260.40051930020263</v>
      </c>
      <c r="E20" s="10">
        <v>306.91163693267379</v>
      </c>
      <c r="F20" s="10">
        <v>384.27648597993516</v>
      </c>
      <c r="G20" s="10">
        <v>396.58393074130191</v>
      </c>
      <c r="H20" s="10">
        <v>418.85006516944128</v>
      </c>
      <c r="I20" s="10">
        <v>393.39749050490349</v>
      </c>
      <c r="J20" s="10">
        <v>391.61732662417626</v>
      </c>
      <c r="K20" s="10">
        <v>303.17681891382614</v>
      </c>
      <c r="L20" s="10">
        <v>154.28296758007042</v>
      </c>
      <c r="M20" s="10">
        <v>145.46971060917826</v>
      </c>
      <c r="N20" s="10">
        <v>109.57035121234991</v>
      </c>
      <c r="O20" s="10">
        <v>156.91484411299226</v>
      </c>
      <c r="P20" s="10">
        <v>174.85690230561252</v>
      </c>
      <c r="Q20" s="10">
        <v>153.30536434144508</v>
      </c>
      <c r="R20" s="10">
        <v>154.94126276877822</v>
      </c>
      <c r="S20" s="10">
        <v>145.49073415799356</v>
      </c>
      <c r="T20" s="10">
        <v>137.31148921156796</v>
      </c>
      <c r="U20" s="10">
        <v>126.84109134967386</v>
      </c>
      <c r="V20" s="10">
        <v>132.39353673362953</v>
      </c>
      <c r="W20" s="10">
        <v>133.5536445464773</v>
      </c>
      <c r="X20" s="10">
        <v>136.76794727878385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2">SUM(C23:C24)</f>
        <v>0</v>
      </c>
      <c r="D22" s="37">
        <f t="shared" ref="D22:X22" si="13">SUM(D23:D24)</f>
        <v>0</v>
      </c>
      <c r="E22" s="37">
        <f t="shared" si="13"/>
        <v>0</v>
      </c>
      <c r="F22" s="37">
        <f t="shared" si="13"/>
        <v>0</v>
      </c>
      <c r="G22" s="37">
        <f t="shared" si="13"/>
        <v>0</v>
      </c>
      <c r="H22" s="37">
        <f t="shared" si="13"/>
        <v>0</v>
      </c>
      <c r="I22" s="37">
        <f t="shared" si="13"/>
        <v>0</v>
      </c>
      <c r="J22" s="37">
        <f t="shared" si="13"/>
        <v>0</v>
      </c>
      <c r="K22" s="37">
        <f t="shared" si="13"/>
        <v>0</v>
      </c>
      <c r="L22" s="37">
        <f t="shared" si="13"/>
        <v>0</v>
      </c>
      <c r="M22" s="37">
        <f t="shared" si="13"/>
        <v>0</v>
      </c>
      <c r="N22" s="37">
        <f t="shared" si="13"/>
        <v>0</v>
      </c>
      <c r="O22" s="37">
        <f t="shared" si="13"/>
        <v>0</v>
      </c>
      <c r="P22" s="37">
        <f t="shared" si="13"/>
        <v>0</v>
      </c>
      <c r="Q22" s="37">
        <f t="shared" si="13"/>
        <v>0</v>
      </c>
      <c r="R22" s="37">
        <f t="shared" si="13"/>
        <v>0</v>
      </c>
      <c r="S22" s="37">
        <f t="shared" si="13"/>
        <v>0</v>
      </c>
      <c r="T22" s="37">
        <f t="shared" si="13"/>
        <v>0</v>
      </c>
      <c r="U22" s="37">
        <f t="shared" si="13"/>
        <v>0</v>
      </c>
      <c r="V22" s="37">
        <f t="shared" si="13"/>
        <v>0</v>
      </c>
      <c r="W22" s="37">
        <f t="shared" si="13"/>
        <v>0</v>
      </c>
      <c r="X22" s="37">
        <f t="shared" si="13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14">SUM(C27,C33)</f>
        <v>143.89325290786448</v>
      </c>
      <c r="D26" s="37">
        <f t="shared" ref="D26:X26" si="15">SUM(D27,D33)</f>
        <v>122.94519101695209</v>
      </c>
      <c r="E26" s="37">
        <f t="shared" si="15"/>
        <v>101.52110905856253</v>
      </c>
      <c r="F26" s="37">
        <f t="shared" si="15"/>
        <v>83.671653676748065</v>
      </c>
      <c r="G26" s="37">
        <f t="shared" si="15"/>
        <v>104.58367269279357</v>
      </c>
      <c r="H26" s="37">
        <f t="shared" si="15"/>
        <v>136.5722740148459</v>
      </c>
      <c r="I26" s="37">
        <f t="shared" si="15"/>
        <v>157.68078934490222</v>
      </c>
      <c r="J26" s="37">
        <f t="shared" si="15"/>
        <v>17.403647923546522</v>
      </c>
      <c r="K26" s="37">
        <f t="shared" si="15"/>
        <v>8.6274556574008514</v>
      </c>
      <c r="L26" s="37">
        <f t="shared" si="15"/>
        <v>24.512777998067278</v>
      </c>
      <c r="M26" s="37">
        <f t="shared" si="15"/>
        <v>0.97041863246672833</v>
      </c>
      <c r="N26" s="37">
        <f t="shared" si="15"/>
        <v>1.3381397023342179</v>
      </c>
      <c r="O26" s="37">
        <f t="shared" si="15"/>
        <v>1.3629318570601985</v>
      </c>
      <c r="P26" s="37">
        <f t="shared" si="15"/>
        <v>2.2765490889691669</v>
      </c>
      <c r="Q26" s="37">
        <f t="shared" si="15"/>
        <v>2.2225264208051283</v>
      </c>
      <c r="R26" s="37">
        <f t="shared" si="15"/>
        <v>3.1546663814278797</v>
      </c>
      <c r="S26" s="37">
        <f t="shared" si="15"/>
        <v>3.161049190445854</v>
      </c>
      <c r="T26" s="37">
        <f t="shared" si="15"/>
        <v>2.8444285677074146</v>
      </c>
      <c r="U26" s="37">
        <f t="shared" si="15"/>
        <v>0.38528225659192072</v>
      </c>
      <c r="V26" s="37">
        <f t="shared" si="15"/>
        <v>0.12241800953030327</v>
      </c>
      <c r="W26" s="37">
        <f t="shared" si="15"/>
        <v>0.24501613880217368</v>
      </c>
      <c r="X26" s="37">
        <f t="shared" si="15"/>
        <v>0.31469159687007614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16">SUM(C28:C32)</f>
        <v>0</v>
      </c>
      <c r="D27" s="29">
        <f t="shared" ref="D27:X27" si="17">SUM(D28:D32)</f>
        <v>0</v>
      </c>
      <c r="E27" s="29">
        <f t="shared" si="17"/>
        <v>0</v>
      </c>
      <c r="F27" s="29">
        <f t="shared" si="17"/>
        <v>0</v>
      </c>
      <c r="G27" s="29">
        <f t="shared" si="17"/>
        <v>0</v>
      </c>
      <c r="H27" s="29">
        <f t="shared" si="17"/>
        <v>0</v>
      </c>
      <c r="I27" s="29">
        <f t="shared" si="17"/>
        <v>0</v>
      </c>
      <c r="J27" s="29">
        <f t="shared" si="17"/>
        <v>0</v>
      </c>
      <c r="K27" s="29">
        <f t="shared" si="17"/>
        <v>0</v>
      </c>
      <c r="L27" s="29">
        <f t="shared" si="17"/>
        <v>0</v>
      </c>
      <c r="M27" s="29">
        <f t="shared" si="17"/>
        <v>0</v>
      </c>
      <c r="N27" s="29">
        <f t="shared" si="17"/>
        <v>0</v>
      </c>
      <c r="O27" s="29">
        <f t="shared" si="17"/>
        <v>0</v>
      </c>
      <c r="P27" s="29">
        <f t="shared" si="17"/>
        <v>0</v>
      </c>
      <c r="Q27" s="29">
        <f t="shared" si="17"/>
        <v>0</v>
      </c>
      <c r="R27" s="29">
        <f t="shared" si="17"/>
        <v>0</v>
      </c>
      <c r="S27" s="29">
        <f t="shared" si="17"/>
        <v>0</v>
      </c>
      <c r="T27" s="29">
        <f t="shared" si="17"/>
        <v>0</v>
      </c>
      <c r="U27" s="29">
        <f t="shared" si="17"/>
        <v>0</v>
      </c>
      <c r="V27" s="29">
        <f t="shared" si="17"/>
        <v>0</v>
      </c>
      <c r="W27" s="29">
        <f t="shared" si="17"/>
        <v>0</v>
      </c>
      <c r="X27" s="29">
        <f t="shared" si="17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18">SUM(C34:C50)</f>
        <v>143.89325290786448</v>
      </c>
      <c r="D33" s="29">
        <f t="shared" ref="D33:X33" si="19">SUM(D34:D50)</f>
        <v>122.94519101695209</v>
      </c>
      <c r="E33" s="29">
        <f t="shared" si="19"/>
        <v>101.52110905856253</v>
      </c>
      <c r="F33" s="29">
        <f t="shared" si="19"/>
        <v>83.671653676748065</v>
      </c>
      <c r="G33" s="29">
        <f t="shared" si="19"/>
        <v>104.58367269279357</v>
      </c>
      <c r="H33" s="29">
        <f t="shared" si="19"/>
        <v>136.5722740148459</v>
      </c>
      <c r="I33" s="29">
        <f t="shared" si="19"/>
        <v>157.68078934490222</v>
      </c>
      <c r="J33" s="29">
        <f t="shared" si="19"/>
        <v>17.403647923546522</v>
      </c>
      <c r="K33" s="29">
        <f t="shared" si="19"/>
        <v>8.6274556574008514</v>
      </c>
      <c r="L33" s="29">
        <f t="shared" si="19"/>
        <v>24.512777998067278</v>
      </c>
      <c r="M33" s="29">
        <f t="shared" si="19"/>
        <v>0.97041863246672833</v>
      </c>
      <c r="N33" s="29">
        <f t="shared" si="19"/>
        <v>1.3381397023342179</v>
      </c>
      <c r="O33" s="29">
        <f t="shared" si="19"/>
        <v>1.3629318570601985</v>
      </c>
      <c r="P33" s="29">
        <f t="shared" si="19"/>
        <v>2.2765490889691669</v>
      </c>
      <c r="Q33" s="29">
        <f t="shared" si="19"/>
        <v>2.2225264208051283</v>
      </c>
      <c r="R33" s="29">
        <f t="shared" si="19"/>
        <v>3.1546663814278797</v>
      </c>
      <c r="S33" s="29">
        <f t="shared" si="19"/>
        <v>3.161049190445854</v>
      </c>
      <c r="T33" s="29">
        <f t="shared" si="19"/>
        <v>2.8444285677074146</v>
      </c>
      <c r="U33" s="29">
        <f t="shared" si="19"/>
        <v>0.38528225659192072</v>
      </c>
      <c r="V33" s="29">
        <f t="shared" si="19"/>
        <v>0.12241800953030327</v>
      </c>
      <c r="W33" s="29">
        <f t="shared" si="19"/>
        <v>0.24501613880217368</v>
      </c>
      <c r="X33" s="29">
        <f t="shared" si="19"/>
        <v>0.31469159687007614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0.68358977755372929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1.2504826042256849E-2</v>
      </c>
      <c r="V36" s="10">
        <v>1.7036510692104462E-2</v>
      </c>
      <c r="W36" s="10">
        <v>3.5034534379707778E-2</v>
      </c>
      <c r="X36" s="10">
        <v>2.4592336015942785E-2</v>
      </c>
    </row>
    <row r="37" spans="1:24" ht="11.25" customHeight="1" x14ac:dyDescent="0.2">
      <c r="A37" s="41" t="s">
        <v>61</v>
      </c>
      <c r="B37" s="9" t="s">
        <v>62</v>
      </c>
      <c r="C37" s="10">
        <v>0.68395708224725682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0.65505372193503675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1.6607952337240769E-2</v>
      </c>
      <c r="U37" s="10">
        <v>5.1204797028486715E-3</v>
      </c>
      <c r="V37" s="10">
        <v>4.3387948682922818E-3</v>
      </c>
      <c r="W37" s="10">
        <v>3.245928388608957E-3</v>
      </c>
      <c r="X37" s="10">
        <v>1.0230158254327038E-2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6.3469881543595265E-4</v>
      </c>
      <c r="U41" s="10">
        <v>5.6372253609343148E-4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10.354760260218031</v>
      </c>
      <c r="D43" s="10">
        <v>19.029338921589758</v>
      </c>
      <c r="E43" s="10">
        <v>2.0940317711805889</v>
      </c>
      <c r="F43" s="10">
        <v>2.738014973268859</v>
      </c>
      <c r="G43" s="10">
        <v>1.3502087575033073</v>
      </c>
      <c r="H43" s="10">
        <v>3.2075237490256985</v>
      </c>
      <c r="I43" s="10">
        <v>3.141077122588829</v>
      </c>
      <c r="J43" s="10">
        <v>1.2487335204295649</v>
      </c>
      <c r="K43" s="10">
        <v>0.61062394402912368</v>
      </c>
      <c r="L43" s="10">
        <v>0.61337615750048091</v>
      </c>
      <c r="M43" s="10">
        <v>0.52680927390942001</v>
      </c>
      <c r="N43" s="10">
        <v>0.93777426394322072</v>
      </c>
      <c r="O43" s="10">
        <v>0.5020605408896186</v>
      </c>
      <c r="P43" s="10">
        <v>1.1450250786561422</v>
      </c>
      <c r="Q43" s="10">
        <v>2.2225264208051283</v>
      </c>
      <c r="R43" s="10">
        <v>0.60876258088470758</v>
      </c>
      <c r="S43" s="10">
        <v>0.61011748800013987</v>
      </c>
      <c r="T43" s="10">
        <v>0.41749897218418935</v>
      </c>
      <c r="U43" s="10">
        <v>6.9776567399444309E-2</v>
      </c>
      <c r="V43" s="10">
        <v>0.10104270396990653</v>
      </c>
      <c r="W43" s="10">
        <v>0.20386843929058571</v>
      </c>
      <c r="X43" s="10">
        <v>0.2798691025998063</v>
      </c>
    </row>
    <row r="44" spans="1:24" ht="11.25" customHeight="1" x14ac:dyDescent="0.2">
      <c r="A44" s="41" t="s">
        <v>75</v>
      </c>
      <c r="B44" s="9" t="s">
        <v>76</v>
      </c>
      <c r="C44" s="10">
        <v>132.8545355653992</v>
      </c>
      <c r="D44" s="10">
        <v>103.91585209536234</v>
      </c>
      <c r="E44" s="10">
        <v>99.427077287381948</v>
      </c>
      <c r="F44" s="10">
        <v>80.933638703479204</v>
      </c>
      <c r="G44" s="10">
        <v>103.23346393529026</v>
      </c>
      <c r="H44" s="10">
        <v>131.2615066861969</v>
      </c>
      <c r="I44" s="10">
        <v>152.47520427570871</v>
      </c>
      <c r="J44" s="10">
        <v>12.41287615738308</v>
      </c>
      <c r="K44" s="10">
        <v>7.3332419358179983</v>
      </c>
      <c r="L44" s="10">
        <v>23.393184642570134</v>
      </c>
      <c r="M44" s="10">
        <v>0</v>
      </c>
      <c r="N44" s="10">
        <v>0</v>
      </c>
      <c r="O44" s="10">
        <v>0</v>
      </c>
      <c r="P44" s="10">
        <v>1.1315240103130246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2.103243579623292</v>
      </c>
      <c r="I48" s="10">
        <v>2.0645079466047025</v>
      </c>
      <c r="J48" s="10">
        <v>3.0869845237988405</v>
      </c>
      <c r="K48" s="10">
        <v>0</v>
      </c>
      <c r="L48" s="10">
        <v>0.50621719799666132</v>
      </c>
      <c r="M48" s="10">
        <v>0.44360935855730838</v>
      </c>
      <c r="N48" s="10">
        <v>0.40036543839099714</v>
      </c>
      <c r="O48" s="10">
        <v>0.86087131617057999</v>
      </c>
      <c r="P48" s="10">
        <v>0</v>
      </c>
      <c r="Q48" s="10">
        <v>0</v>
      </c>
      <c r="R48" s="10">
        <v>2.5459038005431722</v>
      </c>
      <c r="S48" s="10">
        <v>2.5509317024457143</v>
      </c>
      <c r="T48" s="10">
        <v>2.4096869443705486</v>
      </c>
      <c r="U48" s="10">
        <v>0.29731666091127745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2.8672367432712453E-3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555.74041949335935</v>
      </c>
      <c r="D51" s="37">
        <v>512.59923158836921</v>
      </c>
      <c r="E51" s="37">
        <v>466.40088033362304</v>
      </c>
      <c r="F51" s="37">
        <v>450.96153374004092</v>
      </c>
      <c r="G51" s="37">
        <v>485.21792830484458</v>
      </c>
      <c r="H51" s="37">
        <v>411.86328581341127</v>
      </c>
      <c r="I51" s="37">
        <v>393.61345304448332</v>
      </c>
      <c r="J51" s="37">
        <v>438.19719702730112</v>
      </c>
      <c r="K51" s="37">
        <v>400.60336924135407</v>
      </c>
      <c r="L51" s="37">
        <v>262.83972489426617</v>
      </c>
      <c r="M51" s="37">
        <v>257.49599725666536</v>
      </c>
      <c r="N51" s="37">
        <v>245.30325562262908</v>
      </c>
      <c r="O51" s="37">
        <v>235.85973188818124</v>
      </c>
      <c r="P51" s="37">
        <v>300.82024877217395</v>
      </c>
      <c r="Q51" s="37">
        <v>326.56717824033268</v>
      </c>
      <c r="R51" s="37">
        <v>352.39512534073782</v>
      </c>
      <c r="S51" s="37">
        <v>297.85744686363461</v>
      </c>
      <c r="T51" s="37">
        <v>300.85211300118146</v>
      </c>
      <c r="U51" s="37">
        <v>176.42108186857314</v>
      </c>
      <c r="V51" s="37">
        <v>172.12913065989451</v>
      </c>
      <c r="W51" s="37">
        <v>167.36126193710246</v>
      </c>
      <c r="X51" s="37">
        <v>148.28677403903447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20">SUM(C53:C70)</f>
        <v>9.2650451495707553E-2</v>
      </c>
      <c r="D52" s="37">
        <f t="shared" ref="D52:X52" si="21">SUM(D53:D70)</f>
        <v>4.6866475151935851E-2</v>
      </c>
      <c r="E52" s="37">
        <f t="shared" si="21"/>
        <v>0.39549356240374955</v>
      </c>
      <c r="F52" s="37">
        <f t="shared" si="21"/>
        <v>9.7263582784348879E-2</v>
      </c>
      <c r="G52" s="37">
        <f t="shared" si="21"/>
        <v>0</v>
      </c>
      <c r="H52" s="37">
        <f t="shared" si="21"/>
        <v>0</v>
      </c>
      <c r="I52" s="37">
        <f t="shared" si="21"/>
        <v>0.13538112124939028</v>
      </c>
      <c r="J52" s="37">
        <f t="shared" si="21"/>
        <v>8.9985542189180506E-2</v>
      </c>
      <c r="K52" s="37">
        <f t="shared" si="21"/>
        <v>0</v>
      </c>
      <c r="L52" s="37">
        <f t="shared" si="21"/>
        <v>0</v>
      </c>
      <c r="M52" s="37">
        <f t="shared" si="21"/>
        <v>0</v>
      </c>
      <c r="N52" s="37">
        <f t="shared" si="21"/>
        <v>2.3355700739208313E-2</v>
      </c>
      <c r="O52" s="37">
        <f t="shared" si="21"/>
        <v>0</v>
      </c>
      <c r="P52" s="37">
        <f t="shared" si="21"/>
        <v>1.408482001601837E-2</v>
      </c>
      <c r="Q52" s="37">
        <f t="shared" si="21"/>
        <v>1.3719564878058125E-2</v>
      </c>
      <c r="R52" s="37">
        <f t="shared" si="21"/>
        <v>2.9702300042008609E-2</v>
      </c>
      <c r="S52" s="37">
        <f t="shared" si="21"/>
        <v>1.4880479536687344E-2</v>
      </c>
      <c r="T52" s="37">
        <f t="shared" si="21"/>
        <v>0</v>
      </c>
      <c r="U52" s="37">
        <f t="shared" si="21"/>
        <v>2.3018670223815129E-3</v>
      </c>
      <c r="V52" s="37">
        <f t="shared" si="21"/>
        <v>2.3973453577804558E-3</v>
      </c>
      <c r="W52" s="37">
        <f t="shared" si="21"/>
        <v>1.4022017701442565E-2</v>
      </c>
      <c r="X52" s="37">
        <f t="shared" si="21"/>
        <v>2.841709887832895E-2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1.1722738655567525E-3</v>
      </c>
      <c r="W57" s="10">
        <v>1.2546993729140037E-3</v>
      </c>
      <c r="X57" s="10">
        <v>1.2250202023197712E-3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9.2650451495707553E-2</v>
      </c>
      <c r="D59" s="10">
        <v>4.6866475151935851E-2</v>
      </c>
      <c r="E59" s="10">
        <v>0.39549356240374955</v>
      </c>
      <c r="F59" s="10">
        <v>9.7263582784348879E-2</v>
      </c>
      <c r="G59" s="10">
        <v>0</v>
      </c>
      <c r="H59" s="10">
        <v>0</v>
      </c>
      <c r="I59" s="10">
        <v>0.13538112124939028</v>
      </c>
      <c r="J59" s="10">
        <v>8.9985542189180506E-2</v>
      </c>
      <c r="K59" s="10">
        <v>0</v>
      </c>
      <c r="L59" s="10">
        <v>0</v>
      </c>
      <c r="M59" s="10">
        <v>0</v>
      </c>
      <c r="N59" s="10">
        <v>2.3355700739208313E-2</v>
      </c>
      <c r="O59" s="10">
        <v>0</v>
      </c>
      <c r="P59" s="10">
        <v>1.408482001601837E-2</v>
      </c>
      <c r="Q59" s="10">
        <v>1.3719564878058125E-2</v>
      </c>
      <c r="R59" s="10">
        <v>2.9702300042008609E-2</v>
      </c>
      <c r="S59" s="10">
        <v>1.4880479536687344E-2</v>
      </c>
      <c r="T59" s="10">
        <v>0</v>
      </c>
      <c r="U59" s="10">
        <v>2.3018670223815129E-3</v>
      </c>
      <c r="V59" s="10">
        <v>1.2250714922237033E-3</v>
      </c>
      <c r="W59" s="10">
        <v>1.2767318328528562E-2</v>
      </c>
      <c r="X59" s="10">
        <v>2.7192078676009177E-2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22">SUM(C72:C73)</f>
        <v>4.6315777291492504</v>
      </c>
      <c r="D71" s="37">
        <f t="shared" ref="D71:X71" si="23">SUM(D72:D73)</f>
        <v>4.8916672456301455</v>
      </c>
      <c r="E71" s="37">
        <f t="shared" si="23"/>
        <v>4.9434025852394869</v>
      </c>
      <c r="F71" s="37">
        <f t="shared" si="23"/>
        <v>1.5234849490594693</v>
      </c>
      <c r="G71" s="37">
        <f t="shared" si="23"/>
        <v>5.6380213670722492</v>
      </c>
      <c r="H71" s="37">
        <f t="shared" si="23"/>
        <v>4.1529737222453615</v>
      </c>
      <c r="I71" s="37">
        <f t="shared" si="23"/>
        <v>3.384528031234757</v>
      </c>
      <c r="J71" s="37">
        <f t="shared" si="23"/>
        <v>2.8189711962827757</v>
      </c>
      <c r="K71" s="37">
        <f t="shared" si="23"/>
        <v>10.531219710169754</v>
      </c>
      <c r="L71" s="37">
        <f t="shared" si="23"/>
        <v>1.4750552109463189</v>
      </c>
      <c r="M71" s="37">
        <f t="shared" si="23"/>
        <v>1.3575442410073459</v>
      </c>
      <c r="N71" s="37">
        <f t="shared" si="23"/>
        <v>1.5402580557635814</v>
      </c>
      <c r="O71" s="37">
        <f t="shared" si="23"/>
        <v>0.91573983891869104</v>
      </c>
      <c r="P71" s="37">
        <f t="shared" si="23"/>
        <v>0.46444440678719573</v>
      </c>
      <c r="Q71" s="37">
        <f t="shared" si="23"/>
        <v>0.58944778022851163</v>
      </c>
      <c r="R71" s="37">
        <f t="shared" si="23"/>
        <v>0.59356520821359293</v>
      </c>
      <c r="S71" s="37">
        <f t="shared" si="23"/>
        <v>0.5352690480822786</v>
      </c>
      <c r="T71" s="37">
        <f t="shared" si="23"/>
        <v>0.64702255076900139</v>
      </c>
      <c r="U71" s="37">
        <f t="shared" si="23"/>
        <v>0.59529099811466368</v>
      </c>
      <c r="V71" s="37">
        <f t="shared" si="23"/>
        <v>0.58287880707093609</v>
      </c>
      <c r="W71" s="37">
        <f t="shared" si="23"/>
        <v>0.28044821277581389</v>
      </c>
      <c r="X71" s="37">
        <f t="shared" si="23"/>
        <v>0.2161584733738118</v>
      </c>
    </row>
    <row r="72" spans="1:24" ht="11.25" customHeight="1" x14ac:dyDescent="0.2">
      <c r="A72" s="42" t="s">
        <v>131</v>
      </c>
      <c r="B72" s="9" t="s">
        <v>132</v>
      </c>
      <c r="C72" s="10">
        <v>4.6315777291492504</v>
      </c>
      <c r="D72" s="10">
        <v>4.8916672456301455</v>
      </c>
      <c r="E72" s="10">
        <v>4.9434025852394869</v>
      </c>
      <c r="F72" s="10">
        <v>1.5234849490594693</v>
      </c>
      <c r="G72" s="10">
        <v>5.6380213670722492</v>
      </c>
      <c r="H72" s="10">
        <v>4.1529737222453615</v>
      </c>
      <c r="I72" s="10">
        <v>3.384528031234757</v>
      </c>
      <c r="J72" s="10">
        <v>2.8189711962827757</v>
      </c>
      <c r="K72" s="10">
        <v>10.531219710169754</v>
      </c>
      <c r="L72" s="10">
        <v>1.4750552109463189</v>
      </c>
      <c r="M72" s="10">
        <v>1.3575442410073459</v>
      </c>
      <c r="N72" s="10">
        <v>1.5402580557635814</v>
      </c>
      <c r="O72" s="10">
        <v>0.91573983891869104</v>
      </c>
      <c r="P72" s="10">
        <v>0.46444440678719573</v>
      </c>
      <c r="Q72" s="10">
        <v>0.58944778022851163</v>
      </c>
      <c r="R72" s="10">
        <v>0.59356520821359293</v>
      </c>
      <c r="S72" s="10">
        <v>0.5352690480822786</v>
      </c>
      <c r="T72" s="10">
        <v>0.64702255076900139</v>
      </c>
      <c r="U72" s="10">
        <v>0.59529099811466368</v>
      </c>
      <c r="V72" s="10">
        <v>0.58287880707093609</v>
      </c>
      <c r="W72" s="10">
        <v>0.28044821277581389</v>
      </c>
      <c r="X72" s="10">
        <v>0.2161584733738118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10.760735791562954</v>
      </c>
      <c r="D75" s="37">
        <v>19.222962743981348</v>
      </c>
      <c r="E75" s="37">
        <v>2.7683362946896319</v>
      </c>
      <c r="F75" s="37">
        <v>2.7714578177903859</v>
      </c>
      <c r="G75" s="37">
        <v>2.6107951835617138</v>
      </c>
      <c r="H75" s="37">
        <v>2.0994921221840301</v>
      </c>
      <c r="I75" s="37">
        <v>2.3616424315228639</v>
      </c>
      <c r="J75" s="37">
        <v>0.67475661509583518</v>
      </c>
      <c r="K75" s="37">
        <v>3.5447006736300337</v>
      </c>
      <c r="L75" s="37">
        <v>0.42778618976828942</v>
      </c>
      <c r="M75" s="37">
        <v>5.7274990270305457</v>
      </c>
      <c r="N75" s="37">
        <v>6.4060150408799776</v>
      </c>
      <c r="O75" s="37">
        <v>4.478310119639505</v>
      </c>
      <c r="P75" s="37">
        <v>4.8976161744188786</v>
      </c>
      <c r="Q75" s="37">
        <v>3.3860182224764253</v>
      </c>
      <c r="R75" s="37">
        <v>3.9175517427708937</v>
      </c>
      <c r="S75" s="37">
        <v>1.0556576166278697</v>
      </c>
      <c r="T75" s="37">
        <v>0.67198737084281535</v>
      </c>
      <c r="U75" s="37">
        <v>0.34485726145515683</v>
      </c>
      <c r="V75" s="37">
        <v>0.14042381979614194</v>
      </c>
      <c r="W75" s="37">
        <v>1.1522504791497032</v>
      </c>
      <c r="X75" s="37">
        <v>1.3158209767119917</v>
      </c>
    </row>
    <row r="76" spans="1:24" ht="11.25" customHeight="1" x14ac:dyDescent="0.2">
      <c r="A76" s="38" t="s">
        <v>139</v>
      </c>
      <c r="B76" s="39" t="s">
        <v>140</v>
      </c>
      <c r="C76" s="40">
        <v>122.53090401227023</v>
      </c>
      <c r="D76" s="40">
        <v>173.10858565921097</v>
      </c>
      <c r="E76" s="40">
        <v>199.16183181711131</v>
      </c>
      <c r="F76" s="40">
        <v>195.37180264746738</v>
      </c>
      <c r="G76" s="40">
        <v>222.71936762969531</v>
      </c>
      <c r="H76" s="40">
        <v>189.62049221962101</v>
      </c>
      <c r="I76" s="40">
        <v>179.82505696032322</v>
      </c>
      <c r="J76" s="40">
        <v>179.03063297929216</v>
      </c>
      <c r="K76" s="40">
        <v>162.4008878605749</v>
      </c>
      <c r="L76" s="40">
        <v>118.96710472975968</v>
      </c>
      <c r="M76" s="40">
        <v>106.14886856577087</v>
      </c>
      <c r="N76" s="40">
        <v>80.16394661815454</v>
      </c>
      <c r="O76" s="40">
        <v>90.490328547505612</v>
      </c>
      <c r="P76" s="40">
        <v>91.402532445885839</v>
      </c>
      <c r="Q76" s="40">
        <v>85.961996129007673</v>
      </c>
      <c r="R76" s="40">
        <v>115.73236155912885</v>
      </c>
      <c r="S76" s="40">
        <v>118.27593088839403</v>
      </c>
      <c r="T76" s="40">
        <v>59.030544173268517</v>
      </c>
      <c r="U76" s="40">
        <v>42.555318334021436</v>
      </c>
      <c r="V76" s="40">
        <v>66.270707639719603</v>
      </c>
      <c r="W76" s="40">
        <v>63.579213417395117</v>
      </c>
      <c r="X76" s="40">
        <v>59.879848679878357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418</v>
      </c>
      <c r="B1" s="4" t="s">
        <v>417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223.01799403529085</v>
      </c>
      <c r="D2" s="31">
        <f t="shared" ref="D2:X2" si="1">SUM(D3,D17,D22,D25,D26,D51,D52,D71,D74,D75,D76)</f>
        <v>198.44735574103794</v>
      </c>
      <c r="E2" s="31">
        <f t="shared" si="1"/>
        <v>121.96668903560786</v>
      </c>
      <c r="F2" s="31">
        <f t="shared" si="1"/>
        <v>149.26169408658632</v>
      </c>
      <c r="G2" s="31">
        <f t="shared" si="1"/>
        <v>194.2479755974388</v>
      </c>
      <c r="H2" s="31">
        <f t="shared" si="1"/>
        <v>266.37573494614116</v>
      </c>
      <c r="I2" s="31">
        <f t="shared" si="1"/>
        <v>294.10423876709535</v>
      </c>
      <c r="J2" s="31">
        <f t="shared" si="1"/>
        <v>269.41646129969678</v>
      </c>
      <c r="K2" s="31">
        <f t="shared" si="1"/>
        <v>260.94775011802204</v>
      </c>
      <c r="L2" s="31">
        <f t="shared" si="1"/>
        <v>169.45448051279004</v>
      </c>
      <c r="M2" s="31">
        <f t="shared" si="1"/>
        <v>287.27871239717524</v>
      </c>
      <c r="N2" s="31">
        <f t="shared" si="1"/>
        <v>389.55266956566089</v>
      </c>
      <c r="O2" s="31">
        <f t="shared" si="1"/>
        <v>312.31051774827046</v>
      </c>
      <c r="P2" s="31">
        <f t="shared" si="1"/>
        <v>231.44886501201691</v>
      </c>
      <c r="Q2" s="31">
        <f t="shared" si="1"/>
        <v>255.53526238250384</v>
      </c>
      <c r="R2" s="31">
        <f t="shared" si="1"/>
        <v>205.58206772273979</v>
      </c>
      <c r="S2" s="31">
        <f t="shared" si="1"/>
        <v>191.10836561978493</v>
      </c>
      <c r="T2" s="31">
        <f t="shared" si="1"/>
        <v>166.90813809210681</v>
      </c>
      <c r="U2" s="31">
        <f t="shared" si="1"/>
        <v>200.76382942136198</v>
      </c>
      <c r="V2" s="31">
        <f t="shared" si="1"/>
        <v>162.84604655940268</v>
      </c>
      <c r="W2" s="31">
        <f t="shared" si="1"/>
        <v>116.10663999333242</v>
      </c>
      <c r="X2" s="31">
        <f t="shared" si="1"/>
        <v>127.66233821868144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2">SUM(C4,C8,C11)</f>
        <v>6.3295827903262936E-2</v>
      </c>
      <c r="D3" s="34">
        <f t="shared" ref="D3:X3" si="3">SUM(D4,D8,D11)</f>
        <v>3.2279956485581351E-11</v>
      </c>
      <c r="E3" s="34">
        <f t="shared" si="3"/>
        <v>3.7729715756927629E-2</v>
      </c>
      <c r="F3" s="34">
        <f t="shared" si="3"/>
        <v>1.0189182830799837E-10</v>
      </c>
      <c r="G3" s="34">
        <f t="shared" si="3"/>
        <v>6.4358040984798066</v>
      </c>
      <c r="H3" s="34">
        <f t="shared" si="3"/>
        <v>15.398688194441263</v>
      </c>
      <c r="I3" s="34">
        <f t="shared" si="3"/>
        <v>13.826381517018021</v>
      </c>
      <c r="J3" s="34">
        <f t="shared" si="3"/>
        <v>10.876125701905973</v>
      </c>
      <c r="K3" s="34">
        <f t="shared" si="3"/>
        <v>8.6386362466985229</v>
      </c>
      <c r="L3" s="34">
        <f t="shared" si="3"/>
        <v>5.423791805429639</v>
      </c>
      <c r="M3" s="34">
        <f t="shared" si="3"/>
        <v>16.652834994126678</v>
      </c>
      <c r="N3" s="34">
        <f t="shared" si="3"/>
        <v>43.202871140179589</v>
      </c>
      <c r="O3" s="34">
        <f t="shared" si="3"/>
        <v>27.527245041200842</v>
      </c>
      <c r="P3" s="34">
        <f t="shared" si="3"/>
        <v>20.452330730093777</v>
      </c>
      <c r="Q3" s="34">
        <f t="shared" si="3"/>
        <v>21.178998034385899</v>
      </c>
      <c r="R3" s="34">
        <f t="shared" si="3"/>
        <v>18.936866222463429</v>
      </c>
      <c r="S3" s="34">
        <f t="shared" si="3"/>
        <v>19.967068172324513</v>
      </c>
      <c r="T3" s="34">
        <f t="shared" si="3"/>
        <v>18.943346355234386</v>
      </c>
      <c r="U3" s="34">
        <f t="shared" si="3"/>
        <v>30.907556366272779</v>
      </c>
      <c r="V3" s="34">
        <f t="shared" si="3"/>
        <v>24.372078697359271</v>
      </c>
      <c r="W3" s="34">
        <f t="shared" si="3"/>
        <v>16.684487284439022</v>
      </c>
      <c r="X3" s="34">
        <f t="shared" si="3"/>
        <v>21.538949070724783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4">SUM(C5:C7)</f>
        <v>6.3295827774967339E-2</v>
      </c>
      <c r="D4" s="29">
        <f t="shared" ref="D4:X4" si="5">SUM(D5:D7)</f>
        <v>0</v>
      </c>
      <c r="E4" s="29">
        <f t="shared" si="5"/>
        <v>1.5924982144631006E-2</v>
      </c>
      <c r="F4" s="29">
        <f t="shared" si="5"/>
        <v>0</v>
      </c>
      <c r="G4" s="29">
        <f t="shared" si="5"/>
        <v>6.4358040984004674</v>
      </c>
      <c r="H4" s="29">
        <f t="shared" si="5"/>
        <v>10.066280360325834</v>
      </c>
      <c r="I4" s="29">
        <f t="shared" si="5"/>
        <v>5.2752369816357572</v>
      </c>
      <c r="J4" s="29">
        <f t="shared" si="5"/>
        <v>3.1054722488616275</v>
      </c>
      <c r="K4" s="29">
        <f t="shared" si="5"/>
        <v>2.5997486662166676</v>
      </c>
      <c r="L4" s="29">
        <f t="shared" si="5"/>
        <v>1.7168103560009287</v>
      </c>
      <c r="M4" s="29">
        <f t="shared" si="5"/>
        <v>6.0772587303224892</v>
      </c>
      <c r="N4" s="29">
        <f t="shared" si="5"/>
        <v>25.855113620032185</v>
      </c>
      <c r="O4" s="29">
        <f t="shared" si="5"/>
        <v>15.324620445065172</v>
      </c>
      <c r="P4" s="29">
        <f t="shared" si="5"/>
        <v>9.3255415938112804</v>
      </c>
      <c r="Q4" s="29">
        <f t="shared" si="5"/>
        <v>7.6245859298957299</v>
      </c>
      <c r="R4" s="29">
        <f t="shared" si="5"/>
        <v>5.6135287683524613</v>
      </c>
      <c r="S4" s="29">
        <f t="shared" si="5"/>
        <v>6.1348421028893467</v>
      </c>
      <c r="T4" s="29">
        <f t="shared" si="5"/>
        <v>6.3352845947258372</v>
      </c>
      <c r="U4" s="29">
        <f t="shared" si="5"/>
        <v>10.140157051275615</v>
      </c>
      <c r="V4" s="29">
        <f t="shared" si="5"/>
        <v>7.4894049054418712</v>
      </c>
      <c r="W4" s="29">
        <f t="shared" si="5"/>
        <v>5.2279396135134775</v>
      </c>
      <c r="X4" s="29">
        <f t="shared" si="5"/>
        <v>5.9304338574175697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0.22593564127209165</v>
      </c>
      <c r="K5" s="10">
        <v>1.1340514545681852</v>
      </c>
      <c r="L5" s="10">
        <v>0.14154419008922559</v>
      </c>
      <c r="M5" s="10">
        <v>1.0776191566844258</v>
      </c>
      <c r="N5" s="10">
        <v>9.4072103470209143</v>
      </c>
      <c r="O5" s="10">
        <v>9.0926416269503605</v>
      </c>
      <c r="P5" s="10">
        <v>5.5501470420661008</v>
      </c>
      <c r="Q5" s="10">
        <v>6.170743587517137</v>
      </c>
      <c r="R5" s="10">
        <v>4.9258098564957962</v>
      </c>
      <c r="S5" s="10">
        <v>5.633404611692626</v>
      </c>
      <c r="T5" s="10">
        <v>5.9185351094588157</v>
      </c>
      <c r="U5" s="10">
        <v>9.5429316705265421</v>
      </c>
      <c r="V5" s="10">
        <v>7.3835227117146758</v>
      </c>
      <c r="W5" s="10">
        <v>4.6424688743100972</v>
      </c>
      <c r="X5" s="10">
        <v>5.4346865254715979</v>
      </c>
    </row>
    <row r="6" spans="1:24" ht="11.25" customHeight="1" x14ac:dyDescent="0.2">
      <c r="A6" s="41" t="s">
        <v>7</v>
      </c>
      <c r="B6" s="9" t="s">
        <v>8</v>
      </c>
      <c r="C6" s="10">
        <v>3.2683379620684128E-2</v>
      </c>
      <c r="D6" s="10">
        <v>0</v>
      </c>
      <c r="E6" s="10">
        <v>0</v>
      </c>
      <c r="F6" s="10">
        <v>0</v>
      </c>
      <c r="G6" s="10">
        <v>6.4358040984004674</v>
      </c>
      <c r="H6" s="10">
        <v>10.066280360325834</v>
      </c>
      <c r="I6" s="10">
        <v>5.2752369816357572</v>
      </c>
      <c r="J6" s="10">
        <v>2.8795366075895359</v>
      </c>
      <c r="K6" s="10">
        <v>1.4656972116484823</v>
      </c>
      <c r="L6" s="10">
        <v>1.5752661659117031</v>
      </c>
      <c r="M6" s="10">
        <v>4.9996395736380634</v>
      </c>
      <c r="N6" s="10">
        <v>16.447903273011271</v>
      </c>
      <c r="O6" s="10">
        <v>6.2319788181148112</v>
      </c>
      <c r="P6" s="10">
        <v>3.7753945517451797</v>
      </c>
      <c r="Q6" s="10">
        <v>1.4538423423785929</v>
      </c>
      <c r="R6" s="10">
        <v>0.68771891185666512</v>
      </c>
      <c r="S6" s="10">
        <v>0.50143749119672076</v>
      </c>
      <c r="T6" s="10">
        <v>0.41674948526702149</v>
      </c>
      <c r="U6" s="10">
        <v>0.59722538074907394</v>
      </c>
      <c r="V6" s="10">
        <v>0.10588219372719498</v>
      </c>
      <c r="W6" s="10">
        <v>0.58547073920338022</v>
      </c>
      <c r="X6" s="10">
        <v>0.49574733194597176</v>
      </c>
    </row>
    <row r="7" spans="1:24" ht="11.25" customHeight="1" x14ac:dyDescent="0.2">
      <c r="A7" s="41" t="s">
        <v>9</v>
      </c>
      <c r="B7" s="9" t="s">
        <v>10</v>
      </c>
      <c r="C7" s="10">
        <v>3.0612448154283212E-2</v>
      </c>
      <c r="D7" s="10">
        <v>0</v>
      </c>
      <c r="E7" s="10">
        <v>1.5924982144631006E-2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6">SUM(C9:C10)</f>
        <v>0</v>
      </c>
      <c r="D8" s="29">
        <f t="shared" ref="D8:X8" si="7">SUM(D9:D10)</f>
        <v>0</v>
      </c>
      <c r="E8" s="29">
        <f t="shared" si="7"/>
        <v>2.180473359391133E-2</v>
      </c>
      <c r="F8" s="29">
        <f t="shared" si="7"/>
        <v>0</v>
      </c>
      <c r="G8" s="29">
        <f t="shared" si="7"/>
        <v>0</v>
      </c>
      <c r="H8" s="29">
        <f t="shared" si="7"/>
        <v>5.3324078340722139</v>
      </c>
      <c r="I8" s="29">
        <f t="shared" si="7"/>
        <v>8.5511445352562703</v>
      </c>
      <c r="J8" s="29">
        <f t="shared" si="7"/>
        <v>7.7706534528172284</v>
      </c>
      <c r="K8" s="29">
        <f t="shared" si="7"/>
        <v>6.0388875800930464</v>
      </c>
      <c r="L8" s="29">
        <f t="shared" si="7"/>
        <v>3.706981449201308</v>
      </c>
      <c r="M8" s="29">
        <f t="shared" si="7"/>
        <v>10.575576263388974</v>
      </c>
      <c r="N8" s="29">
        <f t="shared" si="7"/>
        <v>17.347757519508825</v>
      </c>
      <c r="O8" s="29">
        <f t="shared" si="7"/>
        <v>12.202624595470688</v>
      </c>
      <c r="P8" s="29">
        <f t="shared" si="7"/>
        <v>11.126789135930096</v>
      </c>
      <c r="Q8" s="29">
        <f t="shared" si="7"/>
        <v>13.554412104168662</v>
      </c>
      <c r="R8" s="29">
        <f t="shared" si="7"/>
        <v>13.323337453520764</v>
      </c>
      <c r="S8" s="29">
        <f t="shared" si="7"/>
        <v>13.832226068921983</v>
      </c>
      <c r="T8" s="29">
        <f t="shared" si="7"/>
        <v>12.608061760065453</v>
      </c>
      <c r="U8" s="29">
        <f t="shared" si="7"/>
        <v>20.767399314292959</v>
      </c>
      <c r="V8" s="29">
        <f t="shared" si="7"/>
        <v>16.882673791439998</v>
      </c>
      <c r="W8" s="29">
        <f t="shared" si="7"/>
        <v>11.456547670454853</v>
      </c>
      <c r="X8" s="29">
        <f t="shared" si="7"/>
        <v>15.608515212884413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5.3324078340722139</v>
      </c>
      <c r="I9" s="10">
        <v>8.5511445352562703</v>
      </c>
      <c r="J9" s="10">
        <v>7.7706534528172284</v>
      </c>
      <c r="K9" s="10">
        <v>6.0388875800930464</v>
      </c>
      <c r="L9" s="10">
        <v>3.706981449201308</v>
      </c>
      <c r="M9" s="10">
        <v>10.575576263388974</v>
      </c>
      <c r="N9" s="10">
        <v>17.347757519508825</v>
      </c>
      <c r="O9" s="10">
        <v>12.202624595470688</v>
      </c>
      <c r="P9" s="10">
        <v>11.126789135930096</v>
      </c>
      <c r="Q9" s="10">
        <v>13.554412104168662</v>
      </c>
      <c r="R9" s="10">
        <v>13.323337453520764</v>
      </c>
      <c r="S9" s="10">
        <v>13.832226068921983</v>
      </c>
      <c r="T9" s="10">
        <v>12.608061760065453</v>
      </c>
      <c r="U9" s="10">
        <v>20.767399314292959</v>
      </c>
      <c r="V9" s="10">
        <v>16.882673791439998</v>
      </c>
      <c r="W9" s="10">
        <v>11.456547670454853</v>
      </c>
      <c r="X9" s="10">
        <v>15.608515212884413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2.180473359391133E-2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8">SUM(C12:C16)</f>
        <v>1.2829559636884369E-10</v>
      </c>
      <c r="D11" s="29">
        <f t="shared" ref="D11:X11" si="9">SUM(D12:D16)</f>
        <v>3.2279956485581351E-11</v>
      </c>
      <c r="E11" s="29">
        <f t="shared" si="9"/>
        <v>1.8385293287792592E-11</v>
      </c>
      <c r="F11" s="29">
        <f t="shared" si="9"/>
        <v>1.0189182830799837E-10</v>
      </c>
      <c r="G11" s="29">
        <f t="shared" si="9"/>
        <v>7.9339201874972787E-11</v>
      </c>
      <c r="H11" s="29">
        <f t="shared" si="9"/>
        <v>4.3215209188929293E-11</v>
      </c>
      <c r="I11" s="29">
        <f t="shared" si="9"/>
        <v>1.2599343790498096E-10</v>
      </c>
      <c r="J11" s="29">
        <f t="shared" si="9"/>
        <v>2.2711788005835842E-10</v>
      </c>
      <c r="K11" s="29">
        <f t="shared" si="9"/>
        <v>3.8880898500792682E-10</v>
      </c>
      <c r="L11" s="29">
        <f t="shared" si="9"/>
        <v>2.2740209715266246E-10</v>
      </c>
      <c r="M11" s="29">
        <f t="shared" si="9"/>
        <v>4.1521275306877214E-10</v>
      </c>
      <c r="N11" s="29">
        <f t="shared" si="9"/>
        <v>6.3857896748231724E-10</v>
      </c>
      <c r="O11" s="29">
        <f t="shared" si="9"/>
        <v>6.6498273554316256E-10</v>
      </c>
      <c r="P11" s="29">
        <f t="shared" si="9"/>
        <v>3.5240077522757929E-10</v>
      </c>
      <c r="Q11" s="29">
        <f t="shared" si="9"/>
        <v>3.2150637707673013E-10</v>
      </c>
      <c r="R11" s="29">
        <f t="shared" si="9"/>
        <v>5.9020521803176962E-10</v>
      </c>
      <c r="S11" s="29">
        <f t="shared" si="9"/>
        <v>5.1318238547537476E-10</v>
      </c>
      <c r="T11" s="29">
        <f t="shared" si="9"/>
        <v>4.4309445001999848E-10</v>
      </c>
      <c r="U11" s="29">
        <f t="shared" si="9"/>
        <v>7.0420469455712009E-10</v>
      </c>
      <c r="V11" s="29">
        <f t="shared" si="9"/>
        <v>4.7739945330249611E-10</v>
      </c>
      <c r="W11" s="29">
        <f t="shared" si="9"/>
        <v>4.7069192987692077E-10</v>
      </c>
      <c r="X11" s="29">
        <f t="shared" si="9"/>
        <v>4.2280134948669001E-10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1.2829559636884369E-10</v>
      </c>
      <c r="D13" s="10">
        <v>3.2279956485581351E-11</v>
      </c>
      <c r="E13" s="10">
        <v>1.8385293287792592E-11</v>
      </c>
      <c r="F13" s="10">
        <v>1.0189182830799837E-10</v>
      </c>
      <c r="G13" s="10">
        <v>7.9339201874972787E-11</v>
      </c>
      <c r="H13" s="10">
        <v>4.3215209188929293E-11</v>
      </c>
      <c r="I13" s="10">
        <v>1.2599343790498096E-10</v>
      </c>
      <c r="J13" s="10">
        <v>2.2711788005835842E-10</v>
      </c>
      <c r="K13" s="10">
        <v>3.8880898500792682E-10</v>
      </c>
      <c r="L13" s="10">
        <v>2.2740209715266246E-10</v>
      </c>
      <c r="M13" s="10">
        <v>4.1521275306877214E-10</v>
      </c>
      <c r="N13" s="10">
        <v>6.3857896748231724E-10</v>
      </c>
      <c r="O13" s="10">
        <v>6.6498273554316256E-10</v>
      </c>
      <c r="P13" s="10">
        <v>3.5240077522757929E-10</v>
      </c>
      <c r="Q13" s="10">
        <v>3.2150637707673013E-10</v>
      </c>
      <c r="R13" s="10">
        <v>5.9020521803176962E-10</v>
      </c>
      <c r="S13" s="10">
        <v>5.1318238547537476E-10</v>
      </c>
      <c r="T13" s="10">
        <v>4.4309445001999848E-10</v>
      </c>
      <c r="U13" s="10">
        <v>7.0420469455712009E-10</v>
      </c>
      <c r="V13" s="10">
        <v>4.7739945330249611E-10</v>
      </c>
      <c r="W13" s="10">
        <v>4.7069192987692077E-10</v>
      </c>
      <c r="X13" s="10">
        <v>4.2280134948669001E-10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0">SUM(C18:C21)</f>
        <v>24.354496546657991</v>
      </c>
      <c r="D17" s="37">
        <f t="shared" ref="D17:X17" si="11">SUM(D18:D21)</f>
        <v>17.333829515873347</v>
      </c>
      <c r="E17" s="37">
        <f t="shared" si="11"/>
        <v>12.980890013613116</v>
      </c>
      <c r="F17" s="37">
        <f t="shared" si="11"/>
        <v>18.709083965551272</v>
      </c>
      <c r="G17" s="37">
        <f t="shared" si="11"/>
        <v>21.073444209170724</v>
      </c>
      <c r="H17" s="37">
        <f t="shared" si="11"/>
        <v>31.501815718814022</v>
      </c>
      <c r="I17" s="37">
        <f t="shared" si="11"/>
        <v>37.224258484738932</v>
      </c>
      <c r="J17" s="37">
        <f t="shared" si="11"/>
        <v>36.108880277887145</v>
      </c>
      <c r="K17" s="37">
        <f t="shared" si="11"/>
        <v>30.545874271546975</v>
      </c>
      <c r="L17" s="37">
        <f t="shared" si="11"/>
        <v>15.693915890099266</v>
      </c>
      <c r="M17" s="37">
        <f t="shared" si="11"/>
        <v>25.878354739059038</v>
      </c>
      <c r="N17" s="37">
        <f t="shared" si="11"/>
        <v>31.372641049042997</v>
      </c>
      <c r="O17" s="37">
        <f t="shared" si="11"/>
        <v>31.534596987609625</v>
      </c>
      <c r="P17" s="37">
        <f t="shared" si="11"/>
        <v>20.829512139787298</v>
      </c>
      <c r="Q17" s="37">
        <f t="shared" si="11"/>
        <v>20.335564291401045</v>
      </c>
      <c r="R17" s="37">
        <f t="shared" si="11"/>
        <v>14.042228202846852</v>
      </c>
      <c r="S17" s="37">
        <f t="shared" si="11"/>
        <v>13.485104191103552</v>
      </c>
      <c r="T17" s="37">
        <f t="shared" si="11"/>
        <v>12.92557011775272</v>
      </c>
      <c r="U17" s="37">
        <f t="shared" si="11"/>
        <v>21.171892313266863</v>
      </c>
      <c r="V17" s="37">
        <f t="shared" si="11"/>
        <v>15.808440910394584</v>
      </c>
      <c r="W17" s="37">
        <f t="shared" si="11"/>
        <v>11.466905754468504</v>
      </c>
      <c r="X17" s="37">
        <f t="shared" si="11"/>
        <v>13.708406977450041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8.8990235793146084</v>
      </c>
      <c r="D19" s="10">
        <v>4.4469025564027866</v>
      </c>
      <c r="E19" s="10">
        <v>3.8038769032947211</v>
      </c>
      <c r="F19" s="10">
        <v>3.5396542103188415</v>
      </c>
      <c r="G19" s="10">
        <v>4.2151565497848553</v>
      </c>
      <c r="H19" s="10">
        <v>6.6478396156843971</v>
      </c>
      <c r="I19" s="10">
        <v>8.700510812514306</v>
      </c>
      <c r="J19" s="10">
        <v>7.2618904790196188</v>
      </c>
      <c r="K19" s="10">
        <v>3.2316355757429371</v>
      </c>
      <c r="L19" s="10">
        <v>1.184450108174897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15.455472967343383</v>
      </c>
      <c r="D20" s="10">
        <v>12.886926959470559</v>
      </c>
      <c r="E20" s="10">
        <v>9.177013110318395</v>
      </c>
      <c r="F20" s="10">
        <v>15.16942975523243</v>
      </c>
      <c r="G20" s="10">
        <v>16.858287659385869</v>
      </c>
      <c r="H20" s="10">
        <v>24.853976103129625</v>
      </c>
      <c r="I20" s="10">
        <v>28.523747672224626</v>
      </c>
      <c r="J20" s="10">
        <v>28.846989798867529</v>
      </c>
      <c r="K20" s="10">
        <v>27.314238695804036</v>
      </c>
      <c r="L20" s="10">
        <v>14.509465781924369</v>
      </c>
      <c r="M20" s="10">
        <v>25.878354739059038</v>
      </c>
      <c r="N20" s="10">
        <v>31.372641049042997</v>
      </c>
      <c r="O20" s="10">
        <v>31.534596987609625</v>
      </c>
      <c r="P20" s="10">
        <v>20.829512139787298</v>
      </c>
      <c r="Q20" s="10">
        <v>20.335564291401045</v>
      </c>
      <c r="R20" s="10">
        <v>14.042228202846852</v>
      </c>
      <c r="S20" s="10">
        <v>13.485104191103552</v>
      </c>
      <c r="T20" s="10">
        <v>12.92557011775272</v>
      </c>
      <c r="U20" s="10">
        <v>21.171892313266863</v>
      </c>
      <c r="V20" s="10">
        <v>15.808440910394584</v>
      </c>
      <c r="W20" s="10">
        <v>11.466905754468504</v>
      </c>
      <c r="X20" s="10">
        <v>13.708406977450041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2">SUM(C23:C24)</f>
        <v>0</v>
      </c>
      <c r="D22" s="37">
        <f t="shared" ref="D22:X22" si="13">SUM(D23:D24)</f>
        <v>0</v>
      </c>
      <c r="E22" s="37">
        <f t="shared" si="13"/>
        <v>0</v>
      </c>
      <c r="F22" s="37">
        <f t="shared" si="13"/>
        <v>0</v>
      </c>
      <c r="G22" s="37">
        <f t="shared" si="13"/>
        <v>0</v>
      </c>
      <c r="H22" s="37">
        <f t="shared" si="13"/>
        <v>0</v>
      </c>
      <c r="I22" s="37">
        <f t="shared" si="13"/>
        <v>0</v>
      </c>
      <c r="J22" s="37">
        <f t="shared" si="13"/>
        <v>0</v>
      </c>
      <c r="K22" s="37">
        <f t="shared" si="13"/>
        <v>0</v>
      </c>
      <c r="L22" s="37">
        <f t="shared" si="13"/>
        <v>0</v>
      </c>
      <c r="M22" s="37">
        <f t="shared" si="13"/>
        <v>0</v>
      </c>
      <c r="N22" s="37">
        <f t="shared" si="13"/>
        <v>0</v>
      </c>
      <c r="O22" s="37">
        <f t="shared" si="13"/>
        <v>0</v>
      </c>
      <c r="P22" s="37">
        <f t="shared" si="13"/>
        <v>0</v>
      </c>
      <c r="Q22" s="37">
        <f t="shared" si="13"/>
        <v>0</v>
      </c>
      <c r="R22" s="37">
        <f t="shared" si="13"/>
        <v>0</v>
      </c>
      <c r="S22" s="37">
        <f t="shared" si="13"/>
        <v>0</v>
      </c>
      <c r="T22" s="37">
        <f t="shared" si="13"/>
        <v>0</v>
      </c>
      <c r="U22" s="37">
        <f t="shared" si="13"/>
        <v>0</v>
      </c>
      <c r="V22" s="37">
        <f t="shared" si="13"/>
        <v>0</v>
      </c>
      <c r="W22" s="37">
        <f t="shared" si="13"/>
        <v>0</v>
      </c>
      <c r="X22" s="37">
        <f t="shared" si="13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14">SUM(C27,C33)</f>
        <v>18.307628433494049</v>
      </c>
      <c r="D26" s="37">
        <f t="shared" ref="D26:X26" si="15">SUM(D27,D33)</f>
        <v>13.737956016581832</v>
      </c>
      <c r="E26" s="37">
        <f t="shared" si="15"/>
        <v>6.4503225837418201</v>
      </c>
      <c r="F26" s="37">
        <f t="shared" si="15"/>
        <v>6.9775509664162039</v>
      </c>
      <c r="G26" s="37">
        <f t="shared" si="15"/>
        <v>9.8545904198461329</v>
      </c>
      <c r="H26" s="37">
        <f t="shared" si="15"/>
        <v>19.544192021267634</v>
      </c>
      <c r="I26" s="37">
        <f t="shared" si="15"/>
        <v>25.93636456739355</v>
      </c>
      <c r="J26" s="37">
        <f t="shared" si="15"/>
        <v>3.0814122656194263</v>
      </c>
      <c r="K26" s="37">
        <f t="shared" si="15"/>
        <v>1.689526285849364</v>
      </c>
      <c r="L26" s="37">
        <f t="shared" si="15"/>
        <v>4.372927075019561</v>
      </c>
      <c r="M26" s="37">
        <f t="shared" si="15"/>
        <v>0.41446958765364983</v>
      </c>
      <c r="N26" s="37">
        <f t="shared" si="15"/>
        <v>0.81706236129432874</v>
      </c>
      <c r="O26" s="37">
        <f t="shared" si="15"/>
        <v>0.62659952729061863</v>
      </c>
      <c r="P26" s="37">
        <f t="shared" si="15"/>
        <v>0.65360998239798707</v>
      </c>
      <c r="Q26" s="37">
        <f t="shared" si="15"/>
        <v>0.81810126621120838</v>
      </c>
      <c r="R26" s="37">
        <f t="shared" si="15"/>
        <v>0.6788460863279232</v>
      </c>
      <c r="S26" s="37">
        <f t="shared" si="15"/>
        <v>0.67246327730994859</v>
      </c>
      <c r="T26" s="37">
        <f t="shared" si="15"/>
        <v>0.64220083899937785</v>
      </c>
      <c r="U26" s="37">
        <f t="shared" si="15"/>
        <v>0.14990690935820827</v>
      </c>
      <c r="V26" s="37">
        <f t="shared" si="15"/>
        <v>3.8609505516988246E-2</v>
      </c>
      <c r="W26" s="37">
        <f t="shared" si="15"/>
        <v>5.6467094215883085E-2</v>
      </c>
      <c r="X26" s="37">
        <f t="shared" si="15"/>
        <v>8.1783037695702054E-2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16">SUM(C28:C32)</f>
        <v>0</v>
      </c>
      <c r="D27" s="29">
        <f t="shared" ref="D27:X27" si="17">SUM(D28:D32)</f>
        <v>0</v>
      </c>
      <c r="E27" s="29">
        <f t="shared" si="17"/>
        <v>0</v>
      </c>
      <c r="F27" s="29">
        <f t="shared" si="17"/>
        <v>0</v>
      </c>
      <c r="G27" s="29">
        <f t="shared" si="17"/>
        <v>0</v>
      </c>
      <c r="H27" s="29">
        <f t="shared" si="17"/>
        <v>0</v>
      </c>
      <c r="I27" s="29">
        <f t="shared" si="17"/>
        <v>0</v>
      </c>
      <c r="J27" s="29">
        <f t="shared" si="17"/>
        <v>0</v>
      </c>
      <c r="K27" s="29">
        <f t="shared" si="17"/>
        <v>0</v>
      </c>
      <c r="L27" s="29">
        <f t="shared" si="17"/>
        <v>0</v>
      </c>
      <c r="M27" s="29">
        <f t="shared" si="17"/>
        <v>0</v>
      </c>
      <c r="N27" s="29">
        <f t="shared" si="17"/>
        <v>0</v>
      </c>
      <c r="O27" s="29">
        <f t="shared" si="17"/>
        <v>0</v>
      </c>
      <c r="P27" s="29">
        <f t="shared" si="17"/>
        <v>0</v>
      </c>
      <c r="Q27" s="29">
        <f t="shared" si="17"/>
        <v>0</v>
      </c>
      <c r="R27" s="29">
        <f t="shared" si="17"/>
        <v>0</v>
      </c>
      <c r="S27" s="29">
        <f t="shared" si="17"/>
        <v>0</v>
      </c>
      <c r="T27" s="29">
        <f t="shared" si="17"/>
        <v>0</v>
      </c>
      <c r="U27" s="29">
        <f t="shared" si="17"/>
        <v>0</v>
      </c>
      <c r="V27" s="29">
        <f t="shared" si="17"/>
        <v>0</v>
      </c>
      <c r="W27" s="29">
        <f t="shared" si="17"/>
        <v>0</v>
      </c>
      <c r="X27" s="29">
        <f t="shared" si="17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18">SUM(C34:C50)</f>
        <v>18.307628433494049</v>
      </c>
      <c r="D33" s="29">
        <f t="shared" ref="D33:X33" si="19">SUM(D34:D50)</f>
        <v>13.737956016581832</v>
      </c>
      <c r="E33" s="29">
        <f t="shared" si="19"/>
        <v>6.4503225837418201</v>
      </c>
      <c r="F33" s="29">
        <f t="shared" si="19"/>
        <v>6.9775509664162039</v>
      </c>
      <c r="G33" s="29">
        <f t="shared" si="19"/>
        <v>9.8545904198461329</v>
      </c>
      <c r="H33" s="29">
        <f t="shared" si="19"/>
        <v>19.544192021267634</v>
      </c>
      <c r="I33" s="29">
        <f t="shared" si="19"/>
        <v>25.93636456739355</v>
      </c>
      <c r="J33" s="29">
        <f t="shared" si="19"/>
        <v>3.0814122656194263</v>
      </c>
      <c r="K33" s="29">
        <f t="shared" si="19"/>
        <v>1.689526285849364</v>
      </c>
      <c r="L33" s="29">
        <f t="shared" si="19"/>
        <v>4.372927075019561</v>
      </c>
      <c r="M33" s="29">
        <f t="shared" si="19"/>
        <v>0.41446958765364983</v>
      </c>
      <c r="N33" s="29">
        <f t="shared" si="19"/>
        <v>0.81706236129432874</v>
      </c>
      <c r="O33" s="29">
        <f t="shared" si="19"/>
        <v>0.62659952729061863</v>
      </c>
      <c r="P33" s="29">
        <f t="shared" si="19"/>
        <v>0.65360998239798707</v>
      </c>
      <c r="Q33" s="29">
        <f t="shared" si="19"/>
        <v>0.81810126621120838</v>
      </c>
      <c r="R33" s="29">
        <f t="shared" si="19"/>
        <v>0.6788460863279232</v>
      </c>
      <c r="S33" s="29">
        <f t="shared" si="19"/>
        <v>0.67246327730994859</v>
      </c>
      <c r="T33" s="29">
        <f t="shared" si="19"/>
        <v>0.64220083899937785</v>
      </c>
      <c r="U33" s="29">
        <f t="shared" si="19"/>
        <v>0.14990690935820827</v>
      </c>
      <c r="V33" s="29">
        <f t="shared" si="19"/>
        <v>3.8609505516988246E-2</v>
      </c>
      <c r="W33" s="29">
        <f t="shared" si="19"/>
        <v>5.6467094215883085E-2</v>
      </c>
      <c r="X33" s="29">
        <f t="shared" si="19"/>
        <v>8.1783037695702054E-2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0.1786845130739575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5.6164121348712681E-3</v>
      </c>
      <c r="V36" s="10">
        <v>5.4054497550150519E-3</v>
      </c>
      <c r="W36" s="10">
        <v>8.108199928116816E-3</v>
      </c>
      <c r="X36" s="10">
        <v>6.426580579070109E-3</v>
      </c>
    </row>
    <row r="37" spans="1:24" ht="11.25" customHeight="1" x14ac:dyDescent="0.2">
      <c r="A37" s="41" t="s">
        <v>61</v>
      </c>
      <c r="B37" s="9" t="s">
        <v>62</v>
      </c>
      <c r="C37" s="10">
        <v>0.10963707080519336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0.12751291607012241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3.6414027788383352E-3</v>
      </c>
      <c r="U37" s="10">
        <v>1.9087550348985338E-3</v>
      </c>
      <c r="V37" s="10">
        <v>1.1427184593087499E-3</v>
      </c>
      <c r="W37" s="10">
        <v>6.2337513675647682E-4</v>
      </c>
      <c r="X37" s="10">
        <v>2.2161014189317754E-3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1.3916188963713377E-4</v>
      </c>
      <c r="U41" s="10">
        <v>2.1013816897965499E-4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1.9696808403838624</v>
      </c>
      <c r="D43" s="10">
        <v>3.3087307258736991</v>
      </c>
      <c r="E43" s="10">
        <v>0.21678078255973771</v>
      </c>
      <c r="F43" s="10">
        <v>0.34311142397963562</v>
      </c>
      <c r="G43" s="10">
        <v>0.19035444112094022</v>
      </c>
      <c r="H43" s="10">
        <v>0.6438520033388756</v>
      </c>
      <c r="I43" s="10">
        <v>0.71029862977574543</v>
      </c>
      <c r="J43" s="10">
        <v>0.29182967819468242</v>
      </c>
      <c r="K43" s="10">
        <v>0.1596254110869553</v>
      </c>
      <c r="L43" s="10">
        <v>0.15687319761559798</v>
      </c>
      <c r="M43" s="10">
        <v>0.24344008120665889</v>
      </c>
      <c r="N43" s="10">
        <v>0.60278893468102657</v>
      </c>
      <c r="O43" s="10">
        <v>0.25812862506051037</v>
      </c>
      <c r="P43" s="10">
        <v>0.37528876485202634</v>
      </c>
      <c r="Q43" s="10">
        <v>0.81810126621120838</v>
      </c>
      <c r="R43" s="10">
        <v>0.15142658506542139</v>
      </c>
      <c r="S43" s="10">
        <v>0.1500716779499891</v>
      </c>
      <c r="T43" s="10">
        <v>0.11008056349938745</v>
      </c>
      <c r="U43" s="10">
        <v>3.134123139677239E-2</v>
      </c>
      <c r="V43" s="10">
        <v>3.2061337302664444E-2</v>
      </c>
      <c r="W43" s="10">
        <v>4.7184871113541568E-2</v>
      </c>
      <c r="X43" s="10">
        <v>7.3140355697700166E-2</v>
      </c>
    </row>
    <row r="44" spans="1:24" ht="11.25" customHeight="1" x14ac:dyDescent="0.2">
      <c r="A44" s="41" t="s">
        <v>75</v>
      </c>
      <c r="B44" s="9" t="s">
        <v>76</v>
      </c>
      <c r="C44" s="10">
        <v>16.228310522304994</v>
      </c>
      <c r="D44" s="10">
        <v>10.429225290708132</v>
      </c>
      <c r="E44" s="10">
        <v>6.2335418011820822</v>
      </c>
      <c r="F44" s="10">
        <v>6.6344395424365681</v>
      </c>
      <c r="G44" s="10">
        <v>9.664235978725193</v>
      </c>
      <c r="H44" s="10">
        <v>18.545028137534853</v>
      </c>
      <c r="I44" s="10">
        <v>24.832018424205309</v>
      </c>
      <c r="J44" s="10">
        <v>2.0611565167355783</v>
      </c>
      <c r="K44" s="10">
        <v>1.3512163616884514</v>
      </c>
      <c r="L44" s="10">
        <v>4.1075032336121469</v>
      </c>
      <c r="M44" s="10">
        <v>0</v>
      </c>
      <c r="N44" s="10">
        <v>0</v>
      </c>
      <c r="O44" s="10">
        <v>0</v>
      </c>
      <c r="P44" s="10">
        <v>0.27832121754596079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0.35531188039390504</v>
      </c>
      <c r="I48" s="10">
        <v>0.39404751341249472</v>
      </c>
      <c r="J48" s="10">
        <v>0.60091315461904304</v>
      </c>
      <c r="K48" s="10">
        <v>0</v>
      </c>
      <c r="L48" s="10">
        <v>0.10855064379181667</v>
      </c>
      <c r="M48" s="10">
        <v>0.17102950644699097</v>
      </c>
      <c r="N48" s="10">
        <v>0.2142734266133022</v>
      </c>
      <c r="O48" s="10">
        <v>0.3684709022301082</v>
      </c>
      <c r="P48" s="10">
        <v>0</v>
      </c>
      <c r="Q48" s="10">
        <v>0</v>
      </c>
      <c r="R48" s="10">
        <v>0.52741950126250181</v>
      </c>
      <c r="S48" s="10">
        <v>0.52239159935995949</v>
      </c>
      <c r="T48" s="10">
        <v>0.52833971083151499</v>
      </c>
      <c r="U48" s="10">
        <v>0.11083037262268643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5.5064803746822117E-4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72.323209053502168</v>
      </c>
      <c r="D51" s="37">
        <v>55.614439950753642</v>
      </c>
      <c r="E51" s="37">
        <v>31.417692323298713</v>
      </c>
      <c r="F51" s="37">
        <v>39.120796440526512</v>
      </c>
      <c r="G51" s="37">
        <v>48.033576424304087</v>
      </c>
      <c r="H51" s="37">
        <v>61.036112294929168</v>
      </c>
      <c r="I51" s="37">
        <v>66.967587368242434</v>
      </c>
      <c r="J51" s="37">
        <v>75.48616496753975</v>
      </c>
      <c r="K51" s="37">
        <v>76.595684928895182</v>
      </c>
      <c r="L51" s="37">
        <v>48.163499525338381</v>
      </c>
      <c r="M51" s="37">
        <v>88.390933095871205</v>
      </c>
      <c r="N51" s="37">
        <v>128.60990000935709</v>
      </c>
      <c r="O51" s="37">
        <v>95.025478773899579</v>
      </c>
      <c r="P51" s="37">
        <v>75.807653205470018</v>
      </c>
      <c r="Q51" s="37">
        <v>89.965925800939871</v>
      </c>
      <c r="R51" s="37">
        <v>66.397651959348124</v>
      </c>
      <c r="S51" s="37">
        <v>56.895562594662856</v>
      </c>
      <c r="T51" s="37">
        <v>62.064468254192448</v>
      </c>
      <c r="U51" s="37">
        <v>66.187607727299607</v>
      </c>
      <c r="V51" s="37">
        <v>45.663325058076268</v>
      </c>
      <c r="W51" s="37">
        <v>32.471373488520911</v>
      </c>
      <c r="X51" s="37">
        <v>33.635942212040355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20">SUM(C53:C70)</f>
        <v>1.4851698117362038E-2</v>
      </c>
      <c r="D52" s="37">
        <f t="shared" ref="D52:X52" si="21">SUM(D53:D70)</f>
        <v>6.8523554585542493E-3</v>
      </c>
      <c r="E52" s="37">
        <f t="shared" si="21"/>
        <v>3.445054765643963E-2</v>
      </c>
      <c r="F52" s="37">
        <f t="shared" si="21"/>
        <v>1.0238566828720704E-2</v>
      </c>
      <c r="G52" s="37">
        <f t="shared" si="21"/>
        <v>0</v>
      </c>
      <c r="H52" s="37">
        <f t="shared" si="21"/>
        <v>0</v>
      </c>
      <c r="I52" s="37">
        <f t="shared" si="21"/>
        <v>2.5839858974169464E-2</v>
      </c>
      <c r="J52" s="37">
        <f t="shared" si="21"/>
        <v>1.7516607423889073E-2</v>
      </c>
      <c r="K52" s="37">
        <f t="shared" si="21"/>
        <v>0</v>
      </c>
      <c r="L52" s="37">
        <f t="shared" si="21"/>
        <v>0</v>
      </c>
      <c r="M52" s="37">
        <f t="shared" si="21"/>
        <v>0</v>
      </c>
      <c r="N52" s="37">
        <f t="shared" si="21"/>
        <v>1.2499845262511381E-2</v>
      </c>
      <c r="O52" s="37">
        <f t="shared" si="21"/>
        <v>0</v>
      </c>
      <c r="P52" s="37">
        <f t="shared" si="21"/>
        <v>3.842952984841469E-3</v>
      </c>
      <c r="Q52" s="37">
        <f t="shared" si="21"/>
        <v>4.2082081228017173E-3</v>
      </c>
      <c r="R52" s="37">
        <f t="shared" si="21"/>
        <v>6.1532459597110848E-3</v>
      </c>
      <c r="S52" s="37">
        <f t="shared" si="21"/>
        <v>3.0472934641724981E-3</v>
      </c>
      <c r="T52" s="37">
        <f t="shared" si="21"/>
        <v>0</v>
      </c>
      <c r="U52" s="37">
        <f t="shared" si="21"/>
        <v>8.5806419000025854E-4</v>
      </c>
      <c r="V52" s="37">
        <f t="shared" si="21"/>
        <v>6.980974625118917E-4</v>
      </c>
      <c r="W52" s="37">
        <f t="shared" si="21"/>
        <v>2.7449642418076446E-3</v>
      </c>
      <c r="X52" s="37">
        <f t="shared" si="21"/>
        <v>6.2131676736916904E-3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3.7544754458942108E-4</v>
      </c>
      <c r="W57" s="10">
        <v>2.9302203723217003E-4</v>
      </c>
      <c r="X57" s="10">
        <v>3.227012078264023E-4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1.4851698117362038E-2</v>
      </c>
      <c r="D59" s="10">
        <v>6.8523554585542493E-3</v>
      </c>
      <c r="E59" s="10">
        <v>3.445054765643963E-2</v>
      </c>
      <c r="F59" s="10">
        <v>1.0238566828720704E-2</v>
      </c>
      <c r="G59" s="10">
        <v>0</v>
      </c>
      <c r="H59" s="10">
        <v>0</v>
      </c>
      <c r="I59" s="10">
        <v>2.5839858974169464E-2</v>
      </c>
      <c r="J59" s="10">
        <v>1.7516607423889073E-2</v>
      </c>
      <c r="K59" s="10">
        <v>0</v>
      </c>
      <c r="L59" s="10">
        <v>0</v>
      </c>
      <c r="M59" s="10">
        <v>0</v>
      </c>
      <c r="N59" s="10">
        <v>1.2499845262511381E-2</v>
      </c>
      <c r="O59" s="10">
        <v>0</v>
      </c>
      <c r="P59" s="10">
        <v>3.842952984841469E-3</v>
      </c>
      <c r="Q59" s="10">
        <v>4.2082081228017173E-3</v>
      </c>
      <c r="R59" s="10">
        <v>6.1532459597110848E-3</v>
      </c>
      <c r="S59" s="10">
        <v>3.0472934641724981E-3</v>
      </c>
      <c r="T59" s="10">
        <v>0</v>
      </c>
      <c r="U59" s="10">
        <v>8.5806419000025854E-4</v>
      </c>
      <c r="V59" s="10">
        <v>3.2264991792247061E-4</v>
      </c>
      <c r="W59" s="10">
        <v>2.4519422045754745E-3</v>
      </c>
      <c r="X59" s="10">
        <v>5.8904664658652878E-3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22">SUM(C72:C73)</f>
        <v>0.7424334488387111</v>
      </c>
      <c r="D71" s="37">
        <f t="shared" ref="D71:X71" si="23">SUM(D72:D73)</f>
        <v>0.71521151619272605</v>
      </c>
      <c r="E71" s="37">
        <f t="shared" si="23"/>
        <v>0.43060859274847507</v>
      </c>
      <c r="F71" s="37">
        <f t="shared" si="23"/>
        <v>0.16037145678747841</v>
      </c>
      <c r="G71" s="37">
        <f t="shared" si="23"/>
        <v>0.66752463464744005</v>
      </c>
      <c r="H71" s="37">
        <f t="shared" si="23"/>
        <v>0.70158345746229123</v>
      </c>
      <c r="I71" s="37">
        <f t="shared" si="23"/>
        <v>0.64599647435423657</v>
      </c>
      <c r="J71" s="37">
        <f t="shared" si="23"/>
        <v>0.54874161541111921</v>
      </c>
      <c r="K71" s="37">
        <f t="shared" si="23"/>
        <v>2.2948121041036802</v>
      </c>
      <c r="L71" s="37">
        <f t="shared" si="23"/>
        <v>0.31630334451369785</v>
      </c>
      <c r="M71" s="37">
        <f t="shared" si="23"/>
        <v>0.52338869106488151</v>
      </c>
      <c r="N71" s="37">
        <f t="shared" si="23"/>
        <v>0.82433781697932529</v>
      </c>
      <c r="O71" s="37">
        <f t="shared" si="23"/>
        <v>0.39195577587064634</v>
      </c>
      <c r="P71" s="37">
        <f t="shared" si="23"/>
        <v>0.12672068349655308</v>
      </c>
      <c r="Q71" s="37">
        <f t="shared" si="23"/>
        <v>0.18080157488756732</v>
      </c>
      <c r="R71" s="37">
        <f t="shared" si="23"/>
        <v>0.12296531629199615</v>
      </c>
      <c r="S71" s="37">
        <f t="shared" si="23"/>
        <v>0.10961487281196038</v>
      </c>
      <c r="T71" s="37">
        <f t="shared" si="23"/>
        <v>0.1418639496609215</v>
      </c>
      <c r="U71" s="37">
        <f t="shared" si="23"/>
        <v>0.22190590644251579</v>
      </c>
      <c r="V71" s="37">
        <f t="shared" si="23"/>
        <v>0.15351414219819548</v>
      </c>
      <c r="W71" s="37">
        <f t="shared" si="23"/>
        <v>5.3859611815759587E-2</v>
      </c>
      <c r="X71" s="37">
        <f t="shared" si="23"/>
        <v>4.6825189566858973E-2</v>
      </c>
    </row>
    <row r="72" spans="1:24" ht="11.25" customHeight="1" x14ac:dyDescent="0.2">
      <c r="A72" s="42" t="s">
        <v>131</v>
      </c>
      <c r="B72" s="9" t="s">
        <v>132</v>
      </c>
      <c r="C72" s="10">
        <v>0.7424334488387111</v>
      </c>
      <c r="D72" s="10">
        <v>0.71521151619272605</v>
      </c>
      <c r="E72" s="10">
        <v>0.43060859274847507</v>
      </c>
      <c r="F72" s="10">
        <v>0.16037145678747841</v>
      </c>
      <c r="G72" s="10">
        <v>0.66752463464744005</v>
      </c>
      <c r="H72" s="10">
        <v>0.70158345746229123</v>
      </c>
      <c r="I72" s="10">
        <v>0.64599647435423657</v>
      </c>
      <c r="J72" s="10">
        <v>0.54874161541111921</v>
      </c>
      <c r="K72" s="10">
        <v>2.2948121041036802</v>
      </c>
      <c r="L72" s="10">
        <v>0.31630334451369785</v>
      </c>
      <c r="M72" s="10">
        <v>0.52338869106488151</v>
      </c>
      <c r="N72" s="10">
        <v>0.82433781697932529</v>
      </c>
      <c r="O72" s="10">
        <v>0.39195577587064634</v>
      </c>
      <c r="P72" s="10">
        <v>0.12672068349655308</v>
      </c>
      <c r="Q72" s="10">
        <v>0.18080157488756732</v>
      </c>
      <c r="R72" s="10">
        <v>0.12296531629199615</v>
      </c>
      <c r="S72" s="10">
        <v>0.10961487281196038</v>
      </c>
      <c r="T72" s="10">
        <v>0.1418639496609215</v>
      </c>
      <c r="U72" s="10">
        <v>0.22190590644251579</v>
      </c>
      <c r="V72" s="10">
        <v>0.15351414219819548</v>
      </c>
      <c r="W72" s="10">
        <v>5.3859611815759587E-2</v>
      </c>
      <c r="X72" s="10">
        <v>4.6825189566858973E-2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1.7249262892624981</v>
      </c>
      <c r="D75" s="37">
        <v>2.8105927160358393</v>
      </c>
      <c r="E75" s="37">
        <v>0.24114349894751286</v>
      </c>
      <c r="F75" s="37">
        <v>0.29174080645724865</v>
      </c>
      <c r="G75" s="37">
        <v>0.3091102334632207</v>
      </c>
      <c r="H75" s="37">
        <v>0.35467812717108521</v>
      </c>
      <c r="I75" s="37">
        <v>0.45076083588900184</v>
      </c>
      <c r="J75" s="37">
        <v>0.13134828602196372</v>
      </c>
      <c r="K75" s="37">
        <v>0.77241024640435962</v>
      </c>
      <c r="L75" s="37">
        <v>9.1732296904109403E-2</v>
      </c>
      <c r="M75" s="37">
        <v>2.2081845499256016</v>
      </c>
      <c r="N75" s="37">
        <v>3.4284647527571699</v>
      </c>
      <c r="O75" s="37">
        <v>1.916810258692395</v>
      </c>
      <c r="P75" s="37">
        <v>1.3362832236894613</v>
      </c>
      <c r="Q75" s="37">
        <v>1.0385948471710387</v>
      </c>
      <c r="R75" s="37">
        <v>0.81157551432282915</v>
      </c>
      <c r="S75" s="37">
        <v>0.21618245215974832</v>
      </c>
      <c r="T75" s="37">
        <v>0.14733765065331547</v>
      </c>
      <c r="U75" s="37">
        <v>0.12855202487330403</v>
      </c>
      <c r="V75" s="37">
        <v>3.6983746841863188E-2</v>
      </c>
      <c r="W75" s="37">
        <v>0.22128778396293655</v>
      </c>
      <c r="X75" s="37">
        <v>0.28503886851586713</v>
      </c>
    </row>
    <row r="76" spans="1:24" ht="11.25" customHeight="1" x14ac:dyDescent="0.2">
      <c r="A76" s="38" t="s">
        <v>139</v>
      </c>
      <c r="B76" s="39" t="s">
        <v>140</v>
      </c>
      <c r="C76" s="40">
        <v>105.4871527375148</v>
      </c>
      <c r="D76" s="40">
        <v>108.22847367010974</v>
      </c>
      <c r="E76" s="40">
        <v>70.37385175984484</v>
      </c>
      <c r="F76" s="40">
        <v>83.99191188391697</v>
      </c>
      <c r="G76" s="40">
        <v>107.8739255775274</v>
      </c>
      <c r="H76" s="40">
        <v>137.83866513205567</v>
      </c>
      <c r="I76" s="40">
        <v>149.02704966048501</v>
      </c>
      <c r="J76" s="40">
        <v>143.16627157788753</v>
      </c>
      <c r="K76" s="40">
        <v>140.41080603452397</v>
      </c>
      <c r="L76" s="40">
        <v>95.392310575485382</v>
      </c>
      <c r="M76" s="40">
        <v>153.21054673947421</v>
      </c>
      <c r="N76" s="40">
        <v>181.28489259078785</v>
      </c>
      <c r="O76" s="40">
        <v>155.28783138370673</v>
      </c>
      <c r="P76" s="40">
        <v>112.23891209409696</v>
      </c>
      <c r="Q76" s="40">
        <v>122.01306835938441</v>
      </c>
      <c r="R76" s="40">
        <v>104.58578117517894</v>
      </c>
      <c r="S76" s="40">
        <v>99.75932276594817</v>
      </c>
      <c r="T76" s="40">
        <v>72.043350925613638</v>
      </c>
      <c r="U76" s="40">
        <v>81.995550109658708</v>
      </c>
      <c r="V76" s="40">
        <v>76.772396401552982</v>
      </c>
      <c r="W76" s="40">
        <v>55.149514011667598</v>
      </c>
      <c r="X76" s="40">
        <v>58.359179695014156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185</v>
      </c>
      <c r="B1" s="4" t="s">
        <v>250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571.16761822871877</v>
      </c>
      <c r="D2" s="31">
        <f t="shared" ref="D2:W2" si="1">SUM(D3,D17,D22,D25,D26,D51,D52,D71,D74,D75,D76)</f>
        <v>608.81006018916582</v>
      </c>
      <c r="E2" s="31">
        <f t="shared" si="1"/>
        <v>552.7967583834909</v>
      </c>
      <c r="F2" s="31">
        <f t="shared" si="1"/>
        <v>554.54245485812544</v>
      </c>
      <c r="G2" s="31">
        <f t="shared" si="1"/>
        <v>660.04697334479795</v>
      </c>
      <c r="H2" s="31">
        <f t="shared" si="1"/>
        <v>681.31059329320715</v>
      </c>
      <c r="I2" s="31">
        <f t="shared" si="1"/>
        <v>686.65542132416158</v>
      </c>
      <c r="J2" s="31">
        <f t="shared" si="1"/>
        <v>635.97739466895962</v>
      </c>
      <c r="K2" s="31">
        <f t="shared" si="1"/>
        <v>583.60595442820284</v>
      </c>
      <c r="L2" s="31">
        <f t="shared" si="1"/>
        <v>404.01617798796212</v>
      </c>
      <c r="M2" s="31">
        <f t="shared" si="1"/>
        <v>476.47180567497838</v>
      </c>
      <c r="N2" s="31">
        <f t="shared" si="1"/>
        <v>501.52660361134997</v>
      </c>
      <c r="O2" s="31">
        <f t="shared" si="1"/>
        <v>460.49144883920883</v>
      </c>
      <c r="P2" s="31">
        <f t="shared" si="1"/>
        <v>436.03220980223563</v>
      </c>
      <c r="Q2" s="31">
        <f t="shared" si="1"/>
        <v>456.81631126397241</v>
      </c>
      <c r="R2" s="31">
        <f t="shared" si="1"/>
        <v>488.22871023215816</v>
      </c>
      <c r="S2" s="31">
        <f t="shared" si="1"/>
        <v>462.0122484952708</v>
      </c>
      <c r="T2" s="31">
        <f t="shared" si="1"/>
        <v>569.08717196904558</v>
      </c>
      <c r="U2" s="31">
        <f t="shared" si="1"/>
        <v>699.19094496990533</v>
      </c>
      <c r="V2" s="31">
        <f t="shared" si="1"/>
        <v>626.29687360275148</v>
      </c>
      <c r="W2" s="31">
        <f t="shared" si="1"/>
        <v>585.98102751504723</v>
      </c>
      <c r="X2" s="31">
        <f t="shared" ref="X2" si="2">SUM(X3,X17,X22,X25,X26,X51,X52,X71,X74,X75,X76)</f>
        <v>625.10442906276853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0.1253568357695615</v>
      </c>
      <c r="D3" s="34">
        <f t="shared" ref="D3:W3" si="4">SUM(D4,D8,D11)</f>
        <v>0</v>
      </c>
      <c r="E3" s="34">
        <f t="shared" si="4"/>
        <v>0.31128976784178841</v>
      </c>
      <c r="F3" s="34">
        <f t="shared" si="4"/>
        <v>0</v>
      </c>
      <c r="G3" s="34">
        <f t="shared" si="4"/>
        <v>17.537257093723127</v>
      </c>
      <c r="H3" s="34">
        <f t="shared" si="4"/>
        <v>51.699673258813419</v>
      </c>
      <c r="I3" s="34">
        <f t="shared" si="4"/>
        <v>50.832742906276863</v>
      </c>
      <c r="J3" s="34">
        <f t="shared" si="4"/>
        <v>42.783542562338781</v>
      </c>
      <c r="K3" s="34">
        <f t="shared" si="4"/>
        <v>27.85111779879621</v>
      </c>
      <c r="L3" s="34">
        <f t="shared" si="4"/>
        <v>16.593886500429921</v>
      </c>
      <c r="M3" s="34">
        <f t="shared" si="4"/>
        <v>27.812347377472054</v>
      </c>
      <c r="N3" s="34">
        <f t="shared" si="4"/>
        <v>38.884664660361125</v>
      </c>
      <c r="O3" s="34">
        <f t="shared" si="4"/>
        <v>34.482936371453135</v>
      </c>
      <c r="P3" s="34">
        <f t="shared" si="4"/>
        <v>44.578662940670675</v>
      </c>
      <c r="Q3" s="34">
        <f t="shared" si="4"/>
        <v>45.813237317282884</v>
      </c>
      <c r="R3" s="34">
        <f t="shared" si="4"/>
        <v>60.950012897678405</v>
      </c>
      <c r="S3" s="34">
        <f t="shared" si="4"/>
        <v>62.391977644024067</v>
      </c>
      <c r="T3" s="34">
        <f t="shared" si="4"/>
        <v>57.030700773860673</v>
      </c>
      <c r="U3" s="34">
        <f t="shared" si="4"/>
        <v>56.271719690455676</v>
      </c>
      <c r="V3" s="34">
        <f t="shared" si="4"/>
        <v>60.558938091143602</v>
      </c>
      <c r="W3" s="34">
        <f t="shared" si="4"/>
        <v>55.642863284608779</v>
      </c>
      <c r="X3" s="34">
        <f t="shared" ref="X3" si="5">SUM(X4,X8,X11)</f>
        <v>64.3443551160791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0.1253568357695615</v>
      </c>
      <c r="D4" s="29">
        <f t="shared" ref="D4:W4" si="7">SUM(D5:D7)</f>
        <v>0</v>
      </c>
      <c r="E4" s="29">
        <f t="shared" si="7"/>
        <v>6.0945829750644887E-2</v>
      </c>
      <c r="F4" s="29">
        <f t="shared" si="7"/>
        <v>0</v>
      </c>
      <c r="G4" s="29">
        <f t="shared" si="7"/>
        <v>17.537257093723127</v>
      </c>
      <c r="H4" s="29">
        <f t="shared" si="7"/>
        <v>19.967515047291499</v>
      </c>
      <c r="I4" s="29">
        <f t="shared" si="7"/>
        <v>8.6701031814273364</v>
      </c>
      <c r="J4" s="29">
        <f t="shared" si="7"/>
        <v>5.0293723129836589</v>
      </c>
      <c r="K4" s="29">
        <f t="shared" si="7"/>
        <v>3.495098882201205</v>
      </c>
      <c r="L4" s="29">
        <f t="shared" si="7"/>
        <v>2.2191229578675831</v>
      </c>
      <c r="M4" s="29">
        <f t="shared" si="7"/>
        <v>4.47103181427343</v>
      </c>
      <c r="N4" s="29">
        <f t="shared" si="7"/>
        <v>12.906139294926902</v>
      </c>
      <c r="O4" s="29">
        <f t="shared" si="7"/>
        <v>10.175477214101463</v>
      </c>
      <c r="P4" s="29">
        <f t="shared" si="7"/>
        <v>9.7344883920894194</v>
      </c>
      <c r="Q4" s="29">
        <f t="shared" si="7"/>
        <v>7.2338521066208052</v>
      </c>
      <c r="R4" s="29">
        <f t="shared" si="7"/>
        <v>7.5058813413585534</v>
      </c>
      <c r="S4" s="29">
        <f t="shared" si="7"/>
        <v>8.0359587274290654</v>
      </c>
      <c r="T4" s="29">
        <f t="shared" si="7"/>
        <v>8.1818400687876132</v>
      </c>
      <c r="U4" s="29">
        <f t="shared" si="7"/>
        <v>7.8766638005159013</v>
      </c>
      <c r="V4" s="29">
        <f t="shared" si="7"/>
        <v>7.8013499570077371</v>
      </c>
      <c r="W4" s="29">
        <f t="shared" si="7"/>
        <v>7.3463456577815975</v>
      </c>
      <c r="X4" s="29">
        <f t="shared" ref="X4" si="8">SUM(X5:X7)</f>
        <v>7.233112639724844</v>
      </c>
    </row>
    <row r="5" spans="1:24" ht="11.25" customHeight="1" x14ac:dyDescent="0.2">
      <c r="A5" s="41" t="s">
        <v>5</v>
      </c>
      <c r="B5" s="9" t="s">
        <v>6</v>
      </c>
      <c r="C5" s="10">
        <f>FC_IND_NFM_AM_E!C5+FC_IND_NFM_PA_E!C5+FC_IND_NFM_SA_E!C5+FC_IND_NFM_OM_E!C5</f>
        <v>0</v>
      </c>
      <c r="D5" s="10">
        <f>FC_IND_NFM_AM_E!D5+FC_IND_NFM_PA_E!D5+FC_IND_NFM_SA_E!D5+FC_IND_NFM_OM_E!D5</f>
        <v>0</v>
      </c>
      <c r="E5" s="10">
        <f>FC_IND_NFM_AM_E!E5+FC_IND_NFM_PA_E!E5+FC_IND_NFM_SA_E!E5+FC_IND_NFM_OM_E!E5</f>
        <v>0</v>
      </c>
      <c r="F5" s="10">
        <f>FC_IND_NFM_AM_E!F5+FC_IND_NFM_PA_E!F5+FC_IND_NFM_SA_E!F5+FC_IND_NFM_OM_E!F5</f>
        <v>0</v>
      </c>
      <c r="G5" s="10">
        <f>FC_IND_NFM_AM_E!G5+FC_IND_NFM_PA_E!G5+FC_IND_NFM_SA_E!G5+FC_IND_NFM_OM_E!G5</f>
        <v>0</v>
      </c>
      <c r="H5" s="10">
        <f>FC_IND_NFM_AM_E!H5+FC_IND_NFM_PA_E!H5+FC_IND_NFM_SA_E!H5+FC_IND_NFM_OM_E!H5</f>
        <v>0</v>
      </c>
      <c r="I5" s="10">
        <f>FC_IND_NFM_AM_E!I5+FC_IND_NFM_PA_E!I5+FC_IND_NFM_SA_E!I5+FC_IND_NFM_OM_E!I5</f>
        <v>0</v>
      </c>
      <c r="J5" s="10">
        <f>FC_IND_NFM_AM_E!J5+FC_IND_NFM_PA_E!J5+FC_IND_NFM_SA_E!J5+FC_IND_NFM_OM_E!J5</f>
        <v>0.36590713671539093</v>
      </c>
      <c r="K5" s="10">
        <f>FC_IND_NFM_AM_E!K5+FC_IND_NFM_PA_E!K5+FC_IND_NFM_SA_E!K5+FC_IND_NFM_OM_E!K5</f>
        <v>1.5246173688736029</v>
      </c>
      <c r="L5" s="10">
        <f>FC_IND_NFM_AM_E!L5+FC_IND_NFM_PA_E!L5+FC_IND_NFM_SA_E!L5+FC_IND_NFM_OM_E!L5</f>
        <v>0.18295786758383478</v>
      </c>
      <c r="M5" s="10">
        <f>FC_IND_NFM_AM_E!M5+FC_IND_NFM_PA_E!M5+FC_IND_NFM_SA_E!M5+FC_IND_NFM_OM_E!M5</f>
        <v>0.79280309544282024</v>
      </c>
      <c r="N5" s="10">
        <f>FC_IND_NFM_AM_E!N5+FC_IND_NFM_PA_E!N5+FC_IND_NFM_SA_E!N5+FC_IND_NFM_OM_E!N5</f>
        <v>4.6958125537403239</v>
      </c>
      <c r="O5" s="10">
        <f>FC_IND_NFM_AM_E!O5+FC_IND_NFM_PA_E!O5+FC_IND_NFM_SA_E!O5+FC_IND_NFM_OM_E!O5</f>
        <v>6.0374720550300935</v>
      </c>
      <c r="P5" s="10">
        <f>FC_IND_NFM_AM_E!P5+FC_IND_NFM_PA_E!P5+FC_IND_NFM_SA_E!P5+FC_IND_NFM_OM_E!P5</f>
        <v>5.7935339638864969</v>
      </c>
      <c r="Q5" s="10">
        <f>FC_IND_NFM_AM_E!Q5+FC_IND_NFM_PA_E!Q5+FC_IND_NFM_SA_E!Q5+FC_IND_NFM_OM_E!Q5</f>
        <v>5.8545141874462558</v>
      </c>
      <c r="R5" s="10">
        <f>FC_IND_NFM_AM_E!R5+FC_IND_NFM_PA_E!R5+FC_IND_NFM_SA_E!R5+FC_IND_NFM_OM_E!R5</f>
        <v>6.5863284608770405</v>
      </c>
      <c r="S5" s="10">
        <f>FC_IND_NFM_AM_E!S5+FC_IND_NFM_PA_E!S5+FC_IND_NFM_SA_E!S5+FC_IND_NFM_OM_E!S5</f>
        <v>7.3791315563198641</v>
      </c>
      <c r="T5" s="10">
        <f>FC_IND_NFM_AM_E!T5+FC_IND_NFM_PA_E!T5+FC_IND_NFM_SA_E!T5+FC_IND_NFM_OM_E!T5</f>
        <v>7.6436199484092819</v>
      </c>
      <c r="U5" s="10">
        <f>FC_IND_NFM_AM_E!U5+FC_IND_NFM_PA_E!U5+FC_IND_NFM_SA_E!U5+FC_IND_NFM_OM_E!U5</f>
        <v>7.412751504729143</v>
      </c>
      <c r="V5" s="10">
        <f>FC_IND_NFM_AM_E!V5+FC_IND_NFM_PA_E!V5+FC_IND_NFM_SA_E!V5+FC_IND_NFM_OM_E!V5</f>
        <v>7.6910576096302652</v>
      </c>
      <c r="W5" s="10">
        <f>FC_IND_NFM_AM_E!W5+FC_IND_NFM_PA_E!W5+FC_IND_NFM_SA_E!W5+FC_IND_NFM_OM_E!W5</f>
        <v>6.5236371453138418</v>
      </c>
      <c r="X5" s="10">
        <f>FC_IND_NFM_AM_E!X5+FC_IND_NFM_PA_E!X5+FC_IND_NFM_SA_E!X5+FC_IND_NFM_OM_E!X5</f>
        <v>6.6284694754944056</v>
      </c>
    </row>
    <row r="6" spans="1:24" ht="11.25" customHeight="1" x14ac:dyDescent="0.2">
      <c r="A6" s="41" t="s">
        <v>7</v>
      </c>
      <c r="B6" s="9" t="s">
        <v>8</v>
      </c>
      <c r="C6" s="10">
        <f>FC_IND_NFM_AM_E!C6+FC_IND_NFM_PA_E!C6+FC_IND_NFM_SA_E!C6+FC_IND_NFM_OM_E!C6</f>
        <v>6.4729148753224455E-2</v>
      </c>
      <c r="D6" s="10">
        <f>FC_IND_NFM_AM_E!D6+FC_IND_NFM_PA_E!D6+FC_IND_NFM_SA_E!D6+FC_IND_NFM_OM_E!D6</f>
        <v>0</v>
      </c>
      <c r="E6" s="10">
        <f>FC_IND_NFM_AM_E!E6+FC_IND_NFM_PA_E!E6+FC_IND_NFM_SA_E!E6+FC_IND_NFM_OM_E!E6</f>
        <v>0</v>
      </c>
      <c r="F6" s="10">
        <f>FC_IND_NFM_AM_E!F6+FC_IND_NFM_PA_E!F6+FC_IND_NFM_SA_E!F6+FC_IND_NFM_OM_E!F6</f>
        <v>0</v>
      </c>
      <c r="G6" s="10">
        <f>FC_IND_NFM_AM_E!G6+FC_IND_NFM_PA_E!G6+FC_IND_NFM_SA_E!G6+FC_IND_NFM_OM_E!G6</f>
        <v>17.537257093723127</v>
      </c>
      <c r="H6" s="10">
        <f>FC_IND_NFM_AM_E!H6+FC_IND_NFM_PA_E!H6+FC_IND_NFM_SA_E!H6+FC_IND_NFM_OM_E!H6</f>
        <v>19.967515047291499</v>
      </c>
      <c r="I6" s="10">
        <f>FC_IND_NFM_AM_E!I6+FC_IND_NFM_PA_E!I6+FC_IND_NFM_SA_E!I6+FC_IND_NFM_OM_E!I6</f>
        <v>8.6701031814273364</v>
      </c>
      <c r="J6" s="10">
        <f>FC_IND_NFM_AM_E!J6+FC_IND_NFM_PA_E!J6+FC_IND_NFM_SA_E!J6+FC_IND_NFM_OM_E!J6</f>
        <v>4.663465176268268</v>
      </c>
      <c r="K6" s="10">
        <f>FC_IND_NFM_AM_E!K6+FC_IND_NFM_PA_E!K6+FC_IND_NFM_SA_E!K6+FC_IND_NFM_OM_E!K6</f>
        <v>1.9704815133276024</v>
      </c>
      <c r="L6" s="10">
        <f>FC_IND_NFM_AM_E!L6+FC_IND_NFM_PA_E!L6+FC_IND_NFM_SA_E!L6+FC_IND_NFM_OM_E!L6</f>
        <v>2.0361650902837485</v>
      </c>
      <c r="M6" s="10">
        <f>FC_IND_NFM_AM_E!M6+FC_IND_NFM_PA_E!M6+FC_IND_NFM_SA_E!M6+FC_IND_NFM_OM_E!M6</f>
        <v>3.67822871883061</v>
      </c>
      <c r="N6" s="10">
        <f>FC_IND_NFM_AM_E!N6+FC_IND_NFM_PA_E!N6+FC_IND_NFM_SA_E!N6+FC_IND_NFM_OM_E!N6</f>
        <v>8.2103267411865772</v>
      </c>
      <c r="O6" s="10">
        <f>FC_IND_NFM_AM_E!O6+FC_IND_NFM_PA_E!O6+FC_IND_NFM_SA_E!O6+FC_IND_NFM_OM_E!O6</f>
        <v>4.1380051590713691</v>
      </c>
      <c r="P6" s="10">
        <f>FC_IND_NFM_AM_E!P6+FC_IND_NFM_PA_E!P6+FC_IND_NFM_SA_E!P6+FC_IND_NFM_OM_E!P6</f>
        <v>3.9409544282029225</v>
      </c>
      <c r="Q6" s="10">
        <f>FC_IND_NFM_AM_E!Q6+FC_IND_NFM_PA_E!Q6+FC_IND_NFM_SA_E!Q6+FC_IND_NFM_OM_E!Q6</f>
        <v>1.3793379191745492</v>
      </c>
      <c r="R6" s="10">
        <f>FC_IND_NFM_AM_E!R6+FC_IND_NFM_PA_E!R6+FC_IND_NFM_SA_E!R6+FC_IND_NFM_OM_E!R6</f>
        <v>0.91955288048151285</v>
      </c>
      <c r="S6" s="10">
        <f>FC_IND_NFM_AM_E!S6+FC_IND_NFM_PA_E!S6+FC_IND_NFM_SA_E!S6+FC_IND_NFM_OM_E!S6</f>
        <v>0.65682717110920064</v>
      </c>
      <c r="T6" s="10">
        <f>FC_IND_NFM_AM_E!T6+FC_IND_NFM_PA_E!T6+FC_IND_NFM_SA_E!T6+FC_IND_NFM_OM_E!T6</f>
        <v>0.53822012037833122</v>
      </c>
      <c r="U6" s="10">
        <f>FC_IND_NFM_AM_E!U6+FC_IND_NFM_PA_E!U6+FC_IND_NFM_SA_E!U6+FC_IND_NFM_OM_E!U6</f>
        <v>0.4639122957867583</v>
      </c>
      <c r="V6" s="10">
        <f>FC_IND_NFM_AM_E!V6+FC_IND_NFM_PA_E!V6+FC_IND_NFM_SA_E!V6+FC_IND_NFM_OM_E!V6</f>
        <v>0.11029234737747197</v>
      </c>
      <c r="W6" s="10">
        <f>FC_IND_NFM_AM_E!W6+FC_IND_NFM_PA_E!W6+FC_IND_NFM_SA_E!W6+FC_IND_NFM_OM_E!W6</f>
        <v>0.82270851246775589</v>
      </c>
      <c r="X6" s="10">
        <f>FC_IND_NFM_AM_E!X6+FC_IND_NFM_PA_E!X6+FC_IND_NFM_SA_E!X6+FC_IND_NFM_OM_E!X6</f>
        <v>0.60464316423043851</v>
      </c>
    </row>
    <row r="7" spans="1:24" ht="11.25" customHeight="1" x14ac:dyDescent="0.2">
      <c r="A7" s="41" t="s">
        <v>9</v>
      </c>
      <c r="B7" s="9" t="s">
        <v>10</v>
      </c>
      <c r="C7" s="10">
        <f>FC_IND_NFM_AM_E!C7+FC_IND_NFM_PA_E!C7+FC_IND_NFM_SA_E!C7+FC_IND_NFM_OM_E!C7</f>
        <v>6.0627687016337035E-2</v>
      </c>
      <c r="D7" s="10">
        <f>FC_IND_NFM_AM_E!D7+FC_IND_NFM_PA_E!D7+FC_IND_NFM_SA_E!D7+FC_IND_NFM_OM_E!D7</f>
        <v>0</v>
      </c>
      <c r="E7" s="10">
        <f>FC_IND_NFM_AM_E!E7+FC_IND_NFM_PA_E!E7+FC_IND_NFM_SA_E!E7+FC_IND_NFM_OM_E!E7</f>
        <v>6.0945829750644887E-2</v>
      </c>
      <c r="F7" s="10">
        <f>FC_IND_NFM_AM_E!F7+FC_IND_NFM_PA_E!F7+FC_IND_NFM_SA_E!F7+FC_IND_NFM_OM_E!F7</f>
        <v>0</v>
      </c>
      <c r="G7" s="10">
        <f>FC_IND_NFM_AM_E!G7+FC_IND_NFM_PA_E!G7+FC_IND_NFM_SA_E!G7+FC_IND_NFM_OM_E!G7</f>
        <v>0</v>
      </c>
      <c r="H7" s="10">
        <f>FC_IND_NFM_AM_E!H7+FC_IND_NFM_PA_E!H7+FC_IND_NFM_SA_E!H7+FC_IND_NFM_OM_E!H7</f>
        <v>0</v>
      </c>
      <c r="I7" s="10">
        <f>FC_IND_NFM_AM_E!I7+FC_IND_NFM_PA_E!I7+FC_IND_NFM_SA_E!I7+FC_IND_NFM_OM_E!I7</f>
        <v>0</v>
      </c>
      <c r="J7" s="10">
        <f>FC_IND_NFM_AM_E!J7+FC_IND_NFM_PA_E!J7+FC_IND_NFM_SA_E!J7+FC_IND_NFM_OM_E!J7</f>
        <v>0</v>
      </c>
      <c r="K7" s="10">
        <f>FC_IND_NFM_AM_E!K7+FC_IND_NFM_PA_E!K7+FC_IND_NFM_SA_E!K7+FC_IND_NFM_OM_E!K7</f>
        <v>0</v>
      </c>
      <c r="L7" s="10">
        <f>FC_IND_NFM_AM_E!L7+FC_IND_NFM_PA_E!L7+FC_IND_NFM_SA_E!L7+FC_IND_NFM_OM_E!L7</f>
        <v>0</v>
      </c>
      <c r="M7" s="10">
        <f>FC_IND_NFM_AM_E!M7+FC_IND_NFM_PA_E!M7+FC_IND_NFM_SA_E!M7+FC_IND_NFM_OM_E!M7</f>
        <v>0</v>
      </c>
      <c r="N7" s="10">
        <f>FC_IND_NFM_AM_E!N7+FC_IND_NFM_PA_E!N7+FC_IND_NFM_SA_E!N7+FC_IND_NFM_OM_E!N7</f>
        <v>0</v>
      </c>
      <c r="O7" s="10">
        <f>FC_IND_NFM_AM_E!O7+FC_IND_NFM_PA_E!O7+FC_IND_NFM_SA_E!O7+FC_IND_NFM_OM_E!O7</f>
        <v>0</v>
      </c>
      <c r="P7" s="10">
        <f>FC_IND_NFM_AM_E!P7+FC_IND_NFM_PA_E!P7+FC_IND_NFM_SA_E!P7+FC_IND_NFM_OM_E!P7</f>
        <v>0</v>
      </c>
      <c r="Q7" s="10">
        <f>FC_IND_NFM_AM_E!Q7+FC_IND_NFM_PA_E!Q7+FC_IND_NFM_SA_E!Q7+FC_IND_NFM_OM_E!Q7</f>
        <v>0</v>
      </c>
      <c r="R7" s="10">
        <f>FC_IND_NFM_AM_E!R7+FC_IND_NFM_PA_E!R7+FC_IND_NFM_SA_E!R7+FC_IND_NFM_OM_E!R7</f>
        <v>0</v>
      </c>
      <c r="S7" s="10">
        <f>FC_IND_NFM_AM_E!S7+FC_IND_NFM_PA_E!S7+FC_IND_NFM_SA_E!S7+FC_IND_NFM_OM_E!S7</f>
        <v>0</v>
      </c>
      <c r="T7" s="10">
        <f>FC_IND_NFM_AM_E!T7+FC_IND_NFM_PA_E!T7+FC_IND_NFM_SA_E!T7+FC_IND_NFM_OM_E!T7</f>
        <v>0</v>
      </c>
      <c r="U7" s="10">
        <f>FC_IND_NFM_AM_E!U7+FC_IND_NFM_PA_E!U7+FC_IND_NFM_SA_E!U7+FC_IND_NFM_OM_E!U7</f>
        <v>0</v>
      </c>
      <c r="V7" s="10">
        <f>FC_IND_NFM_AM_E!V7+FC_IND_NFM_PA_E!V7+FC_IND_NFM_SA_E!V7+FC_IND_NFM_OM_E!V7</f>
        <v>0</v>
      </c>
      <c r="W7" s="10">
        <f>FC_IND_NFM_AM_E!W7+FC_IND_NFM_PA_E!W7+FC_IND_NFM_SA_E!W7+FC_IND_NFM_OM_E!W7</f>
        <v>0</v>
      </c>
      <c r="X7" s="10">
        <f>FC_IND_NFM_AM_E!X7+FC_IND_NFM_PA_E!X7+FC_IND_NFM_SA_E!X7+FC_IND_NFM_OM_E!X7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0.25034393809114353</v>
      </c>
      <c r="F8" s="29">
        <f t="shared" si="10"/>
        <v>0</v>
      </c>
      <c r="G8" s="29">
        <f t="shared" si="10"/>
        <v>0</v>
      </c>
      <c r="H8" s="29">
        <f t="shared" si="10"/>
        <v>31.732158211521917</v>
      </c>
      <c r="I8" s="29">
        <f t="shared" si="10"/>
        <v>42.162639724849527</v>
      </c>
      <c r="J8" s="29">
        <f t="shared" si="10"/>
        <v>37.75417024935512</v>
      </c>
      <c r="K8" s="29">
        <f t="shared" si="10"/>
        <v>24.356018916595005</v>
      </c>
      <c r="L8" s="29">
        <f t="shared" si="10"/>
        <v>14.374763542562338</v>
      </c>
      <c r="M8" s="29">
        <f t="shared" si="10"/>
        <v>23.341315563198624</v>
      </c>
      <c r="N8" s="29">
        <f t="shared" si="10"/>
        <v>25.978525365434226</v>
      </c>
      <c r="O8" s="29">
        <f t="shared" si="10"/>
        <v>24.307459157351676</v>
      </c>
      <c r="P8" s="29">
        <f t="shared" si="10"/>
        <v>34.844174548581258</v>
      </c>
      <c r="Q8" s="29">
        <f t="shared" si="10"/>
        <v>38.579385210662075</v>
      </c>
      <c r="R8" s="29">
        <f t="shared" si="10"/>
        <v>53.444131556319853</v>
      </c>
      <c r="S8" s="29">
        <f t="shared" si="10"/>
        <v>54.356018916594998</v>
      </c>
      <c r="T8" s="29">
        <f t="shared" si="10"/>
        <v>48.848860705073058</v>
      </c>
      <c r="U8" s="29">
        <f t="shared" si="10"/>
        <v>48.395055889939776</v>
      </c>
      <c r="V8" s="29">
        <f t="shared" si="10"/>
        <v>52.757588134135865</v>
      </c>
      <c r="W8" s="29">
        <f t="shared" si="10"/>
        <v>48.296517626827182</v>
      </c>
      <c r="X8" s="29">
        <f t="shared" ref="X8" si="11">SUM(X9:X10)</f>
        <v>57.111242476354263</v>
      </c>
    </row>
    <row r="9" spans="1:24" ht="11.25" customHeight="1" x14ac:dyDescent="0.2">
      <c r="A9" s="41" t="s">
        <v>11</v>
      </c>
      <c r="B9" s="9" t="s">
        <v>12</v>
      </c>
      <c r="C9" s="10">
        <f>FC_IND_NFM_AM_E!C9+FC_IND_NFM_PA_E!C9+FC_IND_NFM_SA_E!C9+FC_IND_NFM_OM_E!C9</f>
        <v>0</v>
      </c>
      <c r="D9" s="10">
        <f>FC_IND_NFM_AM_E!D9+FC_IND_NFM_PA_E!D9+FC_IND_NFM_SA_E!D9+FC_IND_NFM_OM_E!D9</f>
        <v>0</v>
      </c>
      <c r="E9" s="10">
        <f>FC_IND_NFM_AM_E!E9+FC_IND_NFM_PA_E!E9+FC_IND_NFM_SA_E!E9+FC_IND_NFM_OM_E!E9</f>
        <v>0</v>
      </c>
      <c r="F9" s="10">
        <f>FC_IND_NFM_AM_E!F9+FC_IND_NFM_PA_E!F9+FC_IND_NFM_SA_E!F9+FC_IND_NFM_OM_E!F9</f>
        <v>0</v>
      </c>
      <c r="G9" s="10">
        <f>FC_IND_NFM_AM_E!G9+FC_IND_NFM_PA_E!G9+FC_IND_NFM_SA_E!G9+FC_IND_NFM_OM_E!G9</f>
        <v>0</v>
      </c>
      <c r="H9" s="10">
        <f>FC_IND_NFM_AM_E!H9+FC_IND_NFM_PA_E!H9+FC_IND_NFM_SA_E!H9+FC_IND_NFM_OM_E!H9</f>
        <v>31.732158211521917</v>
      </c>
      <c r="I9" s="10">
        <f>FC_IND_NFM_AM_E!I9+FC_IND_NFM_PA_E!I9+FC_IND_NFM_SA_E!I9+FC_IND_NFM_OM_E!I9</f>
        <v>42.162639724849527</v>
      </c>
      <c r="J9" s="10">
        <f>FC_IND_NFM_AM_E!J9+FC_IND_NFM_PA_E!J9+FC_IND_NFM_SA_E!J9+FC_IND_NFM_OM_E!J9</f>
        <v>37.75417024935512</v>
      </c>
      <c r="K9" s="10">
        <f>FC_IND_NFM_AM_E!K9+FC_IND_NFM_PA_E!K9+FC_IND_NFM_SA_E!K9+FC_IND_NFM_OM_E!K9</f>
        <v>24.356018916595005</v>
      </c>
      <c r="L9" s="10">
        <f>FC_IND_NFM_AM_E!L9+FC_IND_NFM_PA_E!L9+FC_IND_NFM_SA_E!L9+FC_IND_NFM_OM_E!L9</f>
        <v>14.374763542562338</v>
      </c>
      <c r="M9" s="10">
        <f>FC_IND_NFM_AM_E!M9+FC_IND_NFM_PA_E!M9+FC_IND_NFM_SA_E!M9+FC_IND_NFM_OM_E!M9</f>
        <v>23.341315563198624</v>
      </c>
      <c r="N9" s="10">
        <f>FC_IND_NFM_AM_E!N9+FC_IND_NFM_PA_E!N9+FC_IND_NFM_SA_E!N9+FC_IND_NFM_OM_E!N9</f>
        <v>25.978525365434226</v>
      </c>
      <c r="O9" s="10">
        <f>FC_IND_NFM_AM_E!O9+FC_IND_NFM_PA_E!O9+FC_IND_NFM_SA_E!O9+FC_IND_NFM_OM_E!O9</f>
        <v>24.307459157351676</v>
      </c>
      <c r="P9" s="10">
        <f>FC_IND_NFM_AM_E!P9+FC_IND_NFM_PA_E!P9+FC_IND_NFM_SA_E!P9+FC_IND_NFM_OM_E!P9</f>
        <v>34.844174548581258</v>
      </c>
      <c r="Q9" s="10">
        <f>FC_IND_NFM_AM_E!Q9+FC_IND_NFM_PA_E!Q9+FC_IND_NFM_SA_E!Q9+FC_IND_NFM_OM_E!Q9</f>
        <v>38.579385210662075</v>
      </c>
      <c r="R9" s="10">
        <f>FC_IND_NFM_AM_E!R9+FC_IND_NFM_PA_E!R9+FC_IND_NFM_SA_E!R9+FC_IND_NFM_OM_E!R9</f>
        <v>53.444131556319853</v>
      </c>
      <c r="S9" s="10">
        <f>FC_IND_NFM_AM_E!S9+FC_IND_NFM_PA_E!S9+FC_IND_NFM_SA_E!S9+FC_IND_NFM_OM_E!S9</f>
        <v>54.356018916594998</v>
      </c>
      <c r="T9" s="10">
        <f>FC_IND_NFM_AM_E!T9+FC_IND_NFM_PA_E!T9+FC_IND_NFM_SA_E!T9+FC_IND_NFM_OM_E!T9</f>
        <v>48.848860705073058</v>
      </c>
      <c r="U9" s="10">
        <f>FC_IND_NFM_AM_E!U9+FC_IND_NFM_PA_E!U9+FC_IND_NFM_SA_E!U9+FC_IND_NFM_OM_E!U9</f>
        <v>48.395055889939776</v>
      </c>
      <c r="V9" s="10">
        <f>FC_IND_NFM_AM_E!V9+FC_IND_NFM_PA_E!V9+FC_IND_NFM_SA_E!V9+FC_IND_NFM_OM_E!V9</f>
        <v>52.757588134135865</v>
      </c>
      <c r="W9" s="10">
        <f>FC_IND_NFM_AM_E!W9+FC_IND_NFM_PA_E!W9+FC_IND_NFM_SA_E!W9+FC_IND_NFM_OM_E!W9</f>
        <v>48.296517626827182</v>
      </c>
      <c r="X9" s="10">
        <f>FC_IND_NFM_AM_E!X9+FC_IND_NFM_PA_E!X9+FC_IND_NFM_SA_E!X9+FC_IND_NFM_OM_E!X9</f>
        <v>57.111242476354263</v>
      </c>
    </row>
    <row r="10" spans="1:24" ht="11.25" customHeight="1" x14ac:dyDescent="0.2">
      <c r="A10" s="41" t="s">
        <v>13</v>
      </c>
      <c r="B10" s="9" t="s">
        <v>14</v>
      </c>
      <c r="C10" s="10">
        <f>FC_IND_NFM_AM_E!C10+FC_IND_NFM_PA_E!C10+FC_IND_NFM_SA_E!C10+FC_IND_NFM_OM_E!C10</f>
        <v>0</v>
      </c>
      <c r="D10" s="10">
        <f>FC_IND_NFM_AM_E!D10+FC_IND_NFM_PA_E!D10+FC_IND_NFM_SA_E!D10+FC_IND_NFM_OM_E!D10</f>
        <v>0</v>
      </c>
      <c r="E10" s="10">
        <f>FC_IND_NFM_AM_E!E10+FC_IND_NFM_PA_E!E10+FC_IND_NFM_SA_E!E10+FC_IND_NFM_OM_E!E10</f>
        <v>0.25034393809114353</v>
      </c>
      <c r="F10" s="10">
        <f>FC_IND_NFM_AM_E!F10+FC_IND_NFM_PA_E!F10+FC_IND_NFM_SA_E!F10+FC_IND_NFM_OM_E!F10</f>
        <v>0</v>
      </c>
      <c r="G10" s="10">
        <f>FC_IND_NFM_AM_E!G10+FC_IND_NFM_PA_E!G10+FC_IND_NFM_SA_E!G10+FC_IND_NFM_OM_E!G10</f>
        <v>0</v>
      </c>
      <c r="H10" s="10">
        <f>FC_IND_NFM_AM_E!H10+FC_IND_NFM_PA_E!H10+FC_IND_NFM_SA_E!H10+FC_IND_NFM_OM_E!H10</f>
        <v>0</v>
      </c>
      <c r="I10" s="10">
        <f>FC_IND_NFM_AM_E!I10+FC_IND_NFM_PA_E!I10+FC_IND_NFM_SA_E!I10+FC_IND_NFM_OM_E!I10</f>
        <v>0</v>
      </c>
      <c r="J10" s="10">
        <f>FC_IND_NFM_AM_E!J10+FC_IND_NFM_PA_E!J10+FC_IND_NFM_SA_E!J10+FC_IND_NFM_OM_E!J10</f>
        <v>0</v>
      </c>
      <c r="K10" s="10">
        <f>FC_IND_NFM_AM_E!K10+FC_IND_NFM_PA_E!K10+FC_IND_NFM_SA_E!K10+FC_IND_NFM_OM_E!K10</f>
        <v>0</v>
      </c>
      <c r="L10" s="10">
        <f>FC_IND_NFM_AM_E!L10+FC_IND_NFM_PA_E!L10+FC_IND_NFM_SA_E!L10+FC_IND_NFM_OM_E!L10</f>
        <v>0</v>
      </c>
      <c r="M10" s="10">
        <f>FC_IND_NFM_AM_E!M10+FC_IND_NFM_PA_E!M10+FC_IND_NFM_SA_E!M10+FC_IND_NFM_OM_E!M10</f>
        <v>0</v>
      </c>
      <c r="N10" s="10">
        <f>FC_IND_NFM_AM_E!N10+FC_IND_NFM_PA_E!N10+FC_IND_NFM_SA_E!N10+FC_IND_NFM_OM_E!N10</f>
        <v>0</v>
      </c>
      <c r="O10" s="10">
        <f>FC_IND_NFM_AM_E!O10+FC_IND_NFM_PA_E!O10+FC_IND_NFM_SA_E!O10+FC_IND_NFM_OM_E!O10</f>
        <v>0</v>
      </c>
      <c r="P10" s="10">
        <f>FC_IND_NFM_AM_E!P10+FC_IND_NFM_PA_E!P10+FC_IND_NFM_SA_E!P10+FC_IND_NFM_OM_E!P10</f>
        <v>0</v>
      </c>
      <c r="Q10" s="10">
        <f>FC_IND_NFM_AM_E!Q10+FC_IND_NFM_PA_E!Q10+FC_IND_NFM_SA_E!Q10+FC_IND_NFM_OM_E!Q10</f>
        <v>0</v>
      </c>
      <c r="R10" s="10">
        <f>FC_IND_NFM_AM_E!R10+FC_IND_NFM_PA_E!R10+FC_IND_NFM_SA_E!R10+FC_IND_NFM_OM_E!R10</f>
        <v>0</v>
      </c>
      <c r="S10" s="10">
        <f>FC_IND_NFM_AM_E!S10+FC_IND_NFM_PA_E!S10+FC_IND_NFM_SA_E!S10+FC_IND_NFM_OM_E!S10</f>
        <v>0</v>
      </c>
      <c r="T10" s="10">
        <f>FC_IND_NFM_AM_E!T10+FC_IND_NFM_PA_E!T10+FC_IND_NFM_SA_E!T10+FC_IND_NFM_OM_E!T10</f>
        <v>0</v>
      </c>
      <c r="U10" s="10">
        <f>FC_IND_NFM_AM_E!U10+FC_IND_NFM_PA_E!U10+FC_IND_NFM_SA_E!U10+FC_IND_NFM_OM_E!U10</f>
        <v>0</v>
      </c>
      <c r="V10" s="10">
        <f>FC_IND_NFM_AM_E!V10+FC_IND_NFM_PA_E!V10+FC_IND_NFM_SA_E!V10+FC_IND_NFM_OM_E!V10</f>
        <v>0</v>
      </c>
      <c r="W10" s="10">
        <f>FC_IND_NFM_AM_E!W10+FC_IND_NFM_PA_E!W10+FC_IND_NFM_SA_E!W10+FC_IND_NFM_OM_E!W10</f>
        <v>0</v>
      </c>
      <c r="X10" s="10">
        <f>FC_IND_NFM_AM_E!X10+FC_IND_NFM_PA_E!X10+FC_IND_NFM_SA_E!X10+FC_IND_NFM_OM_E!X10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FC_IND_NFM_AM_E!C12+FC_IND_NFM_PA_E!C12+FC_IND_NFM_SA_E!C12+FC_IND_NFM_OM_E!C12</f>
        <v>0</v>
      </c>
      <c r="D12" s="10">
        <f>FC_IND_NFM_AM_E!D12+FC_IND_NFM_PA_E!D12+FC_IND_NFM_SA_E!D12+FC_IND_NFM_OM_E!D12</f>
        <v>0</v>
      </c>
      <c r="E12" s="10">
        <f>FC_IND_NFM_AM_E!E12+FC_IND_NFM_PA_E!E12+FC_IND_NFM_SA_E!E12+FC_IND_NFM_OM_E!E12</f>
        <v>0</v>
      </c>
      <c r="F12" s="10">
        <f>FC_IND_NFM_AM_E!F12+FC_IND_NFM_PA_E!F12+FC_IND_NFM_SA_E!F12+FC_IND_NFM_OM_E!F12</f>
        <v>0</v>
      </c>
      <c r="G12" s="10">
        <f>FC_IND_NFM_AM_E!G12+FC_IND_NFM_PA_E!G12+FC_IND_NFM_SA_E!G12+FC_IND_NFM_OM_E!G12</f>
        <v>0</v>
      </c>
      <c r="H12" s="10">
        <f>FC_IND_NFM_AM_E!H12+FC_IND_NFM_PA_E!H12+FC_IND_NFM_SA_E!H12+FC_IND_NFM_OM_E!H12</f>
        <v>0</v>
      </c>
      <c r="I12" s="10">
        <f>FC_IND_NFM_AM_E!I12+FC_IND_NFM_PA_E!I12+FC_IND_NFM_SA_E!I12+FC_IND_NFM_OM_E!I12</f>
        <v>0</v>
      </c>
      <c r="J12" s="10">
        <f>FC_IND_NFM_AM_E!J12+FC_IND_NFM_PA_E!J12+FC_IND_NFM_SA_E!J12+FC_IND_NFM_OM_E!J12</f>
        <v>0</v>
      </c>
      <c r="K12" s="10">
        <f>FC_IND_NFM_AM_E!K12+FC_IND_NFM_PA_E!K12+FC_IND_NFM_SA_E!K12+FC_IND_NFM_OM_E!K12</f>
        <v>0</v>
      </c>
      <c r="L12" s="10">
        <f>FC_IND_NFM_AM_E!L12+FC_IND_NFM_PA_E!L12+FC_IND_NFM_SA_E!L12+FC_IND_NFM_OM_E!L12</f>
        <v>0</v>
      </c>
      <c r="M12" s="10">
        <f>FC_IND_NFM_AM_E!M12+FC_IND_NFM_PA_E!M12+FC_IND_NFM_SA_E!M12+FC_IND_NFM_OM_E!M12</f>
        <v>0</v>
      </c>
      <c r="N12" s="10">
        <f>FC_IND_NFM_AM_E!N12+FC_IND_NFM_PA_E!N12+FC_IND_NFM_SA_E!N12+FC_IND_NFM_OM_E!N12</f>
        <v>0</v>
      </c>
      <c r="O12" s="10">
        <f>FC_IND_NFM_AM_E!O12+FC_IND_NFM_PA_E!O12+FC_IND_NFM_SA_E!O12+FC_IND_NFM_OM_E!O12</f>
        <v>0</v>
      </c>
      <c r="P12" s="10">
        <f>FC_IND_NFM_AM_E!P12+FC_IND_NFM_PA_E!P12+FC_IND_NFM_SA_E!P12+FC_IND_NFM_OM_E!P12</f>
        <v>0</v>
      </c>
      <c r="Q12" s="10">
        <f>FC_IND_NFM_AM_E!Q12+FC_IND_NFM_PA_E!Q12+FC_IND_NFM_SA_E!Q12+FC_IND_NFM_OM_E!Q12</f>
        <v>0</v>
      </c>
      <c r="R12" s="10">
        <f>FC_IND_NFM_AM_E!R12+FC_IND_NFM_PA_E!R12+FC_IND_NFM_SA_E!R12+FC_IND_NFM_OM_E!R12</f>
        <v>0</v>
      </c>
      <c r="S12" s="10">
        <f>FC_IND_NFM_AM_E!S12+FC_IND_NFM_PA_E!S12+FC_IND_NFM_SA_E!S12+FC_IND_NFM_OM_E!S12</f>
        <v>0</v>
      </c>
      <c r="T12" s="10">
        <f>FC_IND_NFM_AM_E!T12+FC_IND_NFM_PA_E!T12+FC_IND_NFM_SA_E!T12+FC_IND_NFM_OM_E!T12</f>
        <v>0</v>
      </c>
      <c r="U12" s="10">
        <f>FC_IND_NFM_AM_E!U12+FC_IND_NFM_PA_E!U12+FC_IND_NFM_SA_E!U12+FC_IND_NFM_OM_E!U12</f>
        <v>0</v>
      </c>
      <c r="V12" s="10">
        <f>FC_IND_NFM_AM_E!V12+FC_IND_NFM_PA_E!V12+FC_IND_NFM_SA_E!V12+FC_IND_NFM_OM_E!V12</f>
        <v>0</v>
      </c>
      <c r="W12" s="10">
        <f>FC_IND_NFM_AM_E!W12+FC_IND_NFM_PA_E!W12+FC_IND_NFM_SA_E!W12+FC_IND_NFM_OM_E!W12</f>
        <v>0</v>
      </c>
      <c r="X12" s="10">
        <f>FC_IND_NFM_AM_E!X12+FC_IND_NFM_PA_E!X12+FC_IND_NFM_SA_E!X12+FC_IND_NFM_OM_E!X12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FC_IND_NFM_AM_E!C13+FC_IND_NFM_PA_E!C13+FC_IND_NFM_SA_E!C13+FC_IND_NFM_OM_E!C13</f>
        <v>0</v>
      </c>
      <c r="D13" s="10">
        <f>FC_IND_NFM_AM_E!D13+FC_IND_NFM_PA_E!D13+FC_IND_NFM_SA_E!D13+FC_IND_NFM_OM_E!D13</f>
        <v>0</v>
      </c>
      <c r="E13" s="10">
        <f>FC_IND_NFM_AM_E!E13+FC_IND_NFM_PA_E!E13+FC_IND_NFM_SA_E!E13+FC_IND_NFM_OM_E!E13</f>
        <v>0</v>
      </c>
      <c r="F13" s="10">
        <f>FC_IND_NFM_AM_E!F13+FC_IND_NFM_PA_E!F13+FC_IND_NFM_SA_E!F13+FC_IND_NFM_OM_E!F13</f>
        <v>0</v>
      </c>
      <c r="G13" s="10">
        <f>FC_IND_NFM_AM_E!G13+FC_IND_NFM_PA_E!G13+FC_IND_NFM_SA_E!G13+FC_IND_NFM_OM_E!G13</f>
        <v>0</v>
      </c>
      <c r="H13" s="10">
        <f>FC_IND_NFM_AM_E!H13+FC_IND_NFM_PA_E!H13+FC_IND_NFM_SA_E!H13+FC_IND_NFM_OM_E!H13</f>
        <v>0</v>
      </c>
      <c r="I13" s="10">
        <f>FC_IND_NFM_AM_E!I13+FC_IND_NFM_PA_E!I13+FC_IND_NFM_SA_E!I13+FC_IND_NFM_OM_E!I13</f>
        <v>0</v>
      </c>
      <c r="J13" s="10">
        <f>FC_IND_NFM_AM_E!J13+FC_IND_NFM_PA_E!J13+FC_IND_NFM_SA_E!J13+FC_IND_NFM_OM_E!J13</f>
        <v>0</v>
      </c>
      <c r="K13" s="10">
        <f>FC_IND_NFM_AM_E!K13+FC_IND_NFM_PA_E!K13+FC_IND_NFM_SA_E!K13+FC_IND_NFM_OM_E!K13</f>
        <v>0</v>
      </c>
      <c r="L13" s="10">
        <f>FC_IND_NFM_AM_E!L13+FC_IND_NFM_PA_E!L13+FC_IND_NFM_SA_E!L13+FC_IND_NFM_OM_E!L13</f>
        <v>0</v>
      </c>
      <c r="M13" s="10">
        <f>FC_IND_NFM_AM_E!M13+FC_IND_NFM_PA_E!M13+FC_IND_NFM_SA_E!M13+FC_IND_NFM_OM_E!M13</f>
        <v>0</v>
      </c>
      <c r="N13" s="10">
        <f>FC_IND_NFM_AM_E!N13+FC_IND_NFM_PA_E!N13+FC_IND_NFM_SA_E!N13+FC_IND_NFM_OM_E!N13</f>
        <v>0</v>
      </c>
      <c r="O13" s="10">
        <f>FC_IND_NFM_AM_E!O13+FC_IND_NFM_PA_E!O13+FC_IND_NFM_SA_E!O13+FC_IND_NFM_OM_E!O13</f>
        <v>0</v>
      </c>
      <c r="P13" s="10">
        <f>FC_IND_NFM_AM_E!P13+FC_IND_NFM_PA_E!P13+FC_IND_NFM_SA_E!P13+FC_IND_NFM_OM_E!P13</f>
        <v>0</v>
      </c>
      <c r="Q13" s="10">
        <f>FC_IND_NFM_AM_E!Q13+FC_IND_NFM_PA_E!Q13+FC_IND_NFM_SA_E!Q13+FC_IND_NFM_OM_E!Q13</f>
        <v>0</v>
      </c>
      <c r="R13" s="10">
        <f>FC_IND_NFM_AM_E!R13+FC_IND_NFM_PA_E!R13+FC_IND_NFM_SA_E!R13+FC_IND_NFM_OM_E!R13</f>
        <v>0</v>
      </c>
      <c r="S13" s="10">
        <f>FC_IND_NFM_AM_E!S13+FC_IND_NFM_PA_E!S13+FC_IND_NFM_SA_E!S13+FC_IND_NFM_OM_E!S13</f>
        <v>0</v>
      </c>
      <c r="T13" s="10">
        <f>FC_IND_NFM_AM_E!T13+FC_IND_NFM_PA_E!T13+FC_IND_NFM_SA_E!T13+FC_IND_NFM_OM_E!T13</f>
        <v>0</v>
      </c>
      <c r="U13" s="10">
        <f>FC_IND_NFM_AM_E!U13+FC_IND_NFM_PA_E!U13+FC_IND_NFM_SA_E!U13+FC_IND_NFM_OM_E!U13</f>
        <v>0</v>
      </c>
      <c r="V13" s="10">
        <f>FC_IND_NFM_AM_E!V13+FC_IND_NFM_PA_E!V13+FC_IND_NFM_SA_E!V13+FC_IND_NFM_OM_E!V13</f>
        <v>0</v>
      </c>
      <c r="W13" s="10">
        <f>FC_IND_NFM_AM_E!W13+FC_IND_NFM_PA_E!W13+FC_IND_NFM_SA_E!W13+FC_IND_NFM_OM_E!W13</f>
        <v>0</v>
      </c>
      <c r="X13" s="10">
        <f>FC_IND_NFM_AM_E!X13+FC_IND_NFM_PA_E!X13+FC_IND_NFM_SA_E!X13+FC_IND_NFM_OM_E!X13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FC_IND_NFM_AM_E!C14+FC_IND_NFM_PA_E!C14+FC_IND_NFM_SA_E!C14+FC_IND_NFM_OM_E!C14</f>
        <v>0</v>
      </c>
      <c r="D14" s="10">
        <f>FC_IND_NFM_AM_E!D14+FC_IND_NFM_PA_E!D14+FC_IND_NFM_SA_E!D14+FC_IND_NFM_OM_E!D14</f>
        <v>0</v>
      </c>
      <c r="E14" s="10">
        <f>FC_IND_NFM_AM_E!E14+FC_IND_NFM_PA_E!E14+FC_IND_NFM_SA_E!E14+FC_IND_NFM_OM_E!E14</f>
        <v>0</v>
      </c>
      <c r="F14" s="10">
        <f>FC_IND_NFM_AM_E!F14+FC_IND_NFM_PA_E!F14+FC_IND_NFM_SA_E!F14+FC_IND_NFM_OM_E!F14</f>
        <v>0</v>
      </c>
      <c r="G14" s="10">
        <f>FC_IND_NFM_AM_E!G14+FC_IND_NFM_PA_E!G14+FC_IND_NFM_SA_E!G14+FC_IND_NFM_OM_E!G14</f>
        <v>0</v>
      </c>
      <c r="H14" s="10">
        <f>FC_IND_NFM_AM_E!H14+FC_IND_NFM_PA_E!H14+FC_IND_NFM_SA_E!H14+FC_IND_NFM_OM_E!H14</f>
        <v>0</v>
      </c>
      <c r="I14" s="10">
        <f>FC_IND_NFM_AM_E!I14+FC_IND_NFM_PA_E!I14+FC_IND_NFM_SA_E!I14+FC_IND_NFM_OM_E!I14</f>
        <v>0</v>
      </c>
      <c r="J14" s="10">
        <f>FC_IND_NFM_AM_E!J14+FC_IND_NFM_PA_E!J14+FC_IND_NFM_SA_E!J14+FC_IND_NFM_OM_E!J14</f>
        <v>0</v>
      </c>
      <c r="K14" s="10">
        <f>FC_IND_NFM_AM_E!K14+FC_IND_NFM_PA_E!K14+FC_IND_NFM_SA_E!K14+FC_IND_NFM_OM_E!K14</f>
        <v>0</v>
      </c>
      <c r="L14" s="10">
        <f>FC_IND_NFM_AM_E!L14+FC_IND_NFM_PA_E!L14+FC_IND_NFM_SA_E!L14+FC_IND_NFM_OM_E!L14</f>
        <v>0</v>
      </c>
      <c r="M14" s="10">
        <f>FC_IND_NFM_AM_E!M14+FC_IND_NFM_PA_E!M14+FC_IND_NFM_SA_E!M14+FC_IND_NFM_OM_E!M14</f>
        <v>0</v>
      </c>
      <c r="N14" s="10">
        <f>FC_IND_NFM_AM_E!N14+FC_IND_NFM_PA_E!N14+FC_IND_NFM_SA_E!N14+FC_IND_NFM_OM_E!N14</f>
        <v>0</v>
      </c>
      <c r="O14" s="10">
        <f>FC_IND_NFM_AM_E!O14+FC_IND_NFM_PA_E!O14+FC_IND_NFM_SA_E!O14+FC_IND_NFM_OM_E!O14</f>
        <v>0</v>
      </c>
      <c r="P14" s="10">
        <f>FC_IND_NFM_AM_E!P14+FC_IND_NFM_PA_E!P14+FC_IND_NFM_SA_E!P14+FC_IND_NFM_OM_E!P14</f>
        <v>0</v>
      </c>
      <c r="Q14" s="10">
        <f>FC_IND_NFM_AM_E!Q14+FC_IND_NFM_PA_E!Q14+FC_IND_NFM_SA_E!Q14+FC_IND_NFM_OM_E!Q14</f>
        <v>0</v>
      </c>
      <c r="R14" s="10">
        <f>FC_IND_NFM_AM_E!R14+FC_IND_NFM_PA_E!R14+FC_IND_NFM_SA_E!R14+FC_IND_NFM_OM_E!R14</f>
        <v>0</v>
      </c>
      <c r="S14" s="10">
        <f>FC_IND_NFM_AM_E!S14+FC_IND_NFM_PA_E!S14+FC_IND_NFM_SA_E!S14+FC_IND_NFM_OM_E!S14</f>
        <v>0</v>
      </c>
      <c r="T14" s="10">
        <f>FC_IND_NFM_AM_E!T14+FC_IND_NFM_PA_E!T14+FC_IND_NFM_SA_E!T14+FC_IND_NFM_OM_E!T14</f>
        <v>0</v>
      </c>
      <c r="U14" s="10">
        <f>FC_IND_NFM_AM_E!U14+FC_IND_NFM_PA_E!U14+FC_IND_NFM_SA_E!U14+FC_IND_NFM_OM_E!U14</f>
        <v>0</v>
      </c>
      <c r="V14" s="10">
        <f>FC_IND_NFM_AM_E!V14+FC_IND_NFM_PA_E!V14+FC_IND_NFM_SA_E!V14+FC_IND_NFM_OM_E!V14</f>
        <v>0</v>
      </c>
      <c r="W14" s="10">
        <f>FC_IND_NFM_AM_E!W14+FC_IND_NFM_PA_E!W14+FC_IND_NFM_SA_E!W14+FC_IND_NFM_OM_E!W14</f>
        <v>0</v>
      </c>
      <c r="X14" s="10">
        <f>FC_IND_NFM_AM_E!X14+FC_IND_NFM_PA_E!X14+FC_IND_NFM_SA_E!X14+FC_IND_NFM_OM_E!X14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FC_IND_NFM_AM_E!C15+FC_IND_NFM_PA_E!C15+FC_IND_NFM_SA_E!C15+FC_IND_NFM_OM_E!C15</f>
        <v>0</v>
      </c>
      <c r="D15" s="10">
        <f>FC_IND_NFM_AM_E!D15+FC_IND_NFM_PA_E!D15+FC_IND_NFM_SA_E!D15+FC_IND_NFM_OM_E!D15</f>
        <v>0</v>
      </c>
      <c r="E15" s="10">
        <f>FC_IND_NFM_AM_E!E15+FC_IND_NFM_PA_E!E15+FC_IND_NFM_SA_E!E15+FC_IND_NFM_OM_E!E15</f>
        <v>0</v>
      </c>
      <c r="F15" s="10">
        <f>FC_IND_NFM_AM_E!F15+FC_IND_NFM_PA_E!F15+FC_IND_NFM_SA_E!F15+FC_IND_NFM_OM_E!F15</f>
        <v>0</v>
      </c>
      <c r="G15" s="10">
        <f>FC_IND_NFM_AM_E!G15+FC_IND_NFM_PA_E!G15+FC_IND_NFM_SA_E!G15+FC_IND_NFM_OM_E!G15</f>
        <v>0</v>
      </c>
      <c r="H15" s="10">
        <f>FC_IND_NFM_AM_E!H15+FC_IND_NFM_PA_E!H15+FC_IND_NFM_SA_E!H15+FC_IND_NFM_OM_E!H15</f>
        <v>0</v>
      </c>
      <c r="I15" s="10">
        <f>FC_IND_NFM_AM_E!I15+FC_IND_NFM_PA_E!I15+FC_IND_NFM_SA_E!I15+FC_IND_NFM_OM_E!I15</f>
        <v>0</v>
      </c>
      <c r="J15" s="10">
        <f>FC_IND_NFM_AM_E!J15+FC_IND_NFM_PA_E!J15+FC_IND_NFM_SA_E!J15+FC_IND_NFM_OM_E!J15</f>
        <v>0</v>
      </c>
      <c r="K15" s="10">
        <f>FC_IND_NFM_AM_E!K15+FC_IND_NFM_PA_E!K15+FC_IND_NFM_SA_E!K15+FC_IND_NFM_OM_E!K15</f>
        <v>0</v>
      </c>
      <c r="L15" s="10">
        <f>FC_IND_NFM_AM_E!L15+FC_IND_NFM_PA_E!L15+FC_IND_NFM_SA_E!L15+FC_IND_NFM_OM_E!L15</f>
        <v>0</v>
      </c>
      <c r="M15" s="10">
        <f>FC_IND_NFM_AM_E!M15+FC_IND_NFM_PA_E!M15+FC_IND_NFM_SA_E!M15+FC_IND_NFM_OM_E!M15</f>
        <v>0</v>
      </c>
      <c r="N15" s="10">
        <f>FC_IND_NFM_AM_E!N15+FC_IND_NFM_PA_E!N15+FC_IND_NFM_SA_E!N15+FC_IND_NFM_OM_E!N15</f>
        <v>0</v>
      </c>
      <c r="O15" s="10">
        <f>FC_IND_NFM_AM_E!O15+FC_IND_NFM_PA_E!O15+FC_IND_NFM_SA_E!O15+FC_IND_NFM_OM_E!O15</f>
        <v>0</v>
      </c>
      <c r="P15" s="10">
        <f>FC_IND_NFM_AM_E!P15+FC_IND_NFM_PA_E!P15+FC_IND_NFM_SA_E!P15+FC_IND_NFM_OM_E!P15</f>
        <v>0</v>
      </c>
      <c r="Q15" s="10">
        <f>FC_IND_NFM_AM_E!Q15+FC_IND_NFM_PA_E!Q15+FC_IND_NFM_SA_E!Q15+FC_IND_NFM_OM_E!Q15</f>
        <v>0</v>
      </c>
      <c r="R15" s="10">
        <f>FC_IND_NFM_AM_E!R15+FC_IND_NFM_PA_E!R15+FC_IND_NFM_SA_E!R15+FC_IND_NFM_OM_E!R15</f>
        <v>0</v>
      </c>
      <c r="S15" s="10">
        <f>FC_IND_NFM_AM_E!S15+FC_IND_NFM_PA_E!S15+FC_IND_NFM_SA_E!S15+FC_IND_NFM_OM_E!S15</f>
        <v>0</v>
      </c>
      <c r="T15" s="10">
        <f>FC_IND_NFM_AM_E!T15+FC_IND_NFM_PA_E!T15+FC_IND_NFM_SA_E!T15+FC_IND_NFM_OM_E!T15</f>
        <v>0</v>
      </c>
      <c r="U15" s="10">
        <f>FC_IND_NFM_AM_E!U15+FC_IND_NFM_PA_E!U15+FC_IND_NFM_SA_E!U15+FC_IND_NFM_OM_E!U15</f>
        <v>0</v>
      </c>
      <c r="V15" s="10">
        <f>FC_IND_NFM_AM_E!V15+FC_IND_NFM_PA_E!V15+FC_IND_NFM_SA_E!V15+FC_IND_NFM_OM_E!V15</f>
        <v>0</v>
      </c>
      <c r="W15" s="10">
        <f>FC_IND_NFM_AM_E!W15+FC_IND_NFM_PA_E!W15+FC_IND_NFM_SA_E!W15+FC_IND_NFM_OM_E!W15</f>
        <v>0</v>
      </c>
      <c r="X15" s="10">
        <f>FC_IND_NFM_AM_E!X15+FC_IND_NFM_PA_E!X15+FC_IND_NFM_SA_E!X15+FC_IND_NFM_OM_E!X15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FC_IND_NFM_AM_E!C16+FC_IND_NFM_PA_E!C16+FC_IND_NFM_SA_E!C16+FC_IND_NFM_OM_E!C16</f>
        <v>0</v>
      </c>
      <c r="D16" s="10">
        <f>FC_IND_NFM_AM_E!D16+FC_IND_NFM_PA_E!D16+FC_IND_NFM_SA_E!D16+FC_IND_NFM_OM_E!D16</f>
        <v>0</v>
      </c>
      <c r="E16" s="10">
        <f>FC_IND_NFM_AM_E!E16+FC_IND_NFM_PA_E!E16+FC_IND_NFM_SA_E!E16+FC_IND_NFM_OM_E!E16</f>
        <v>0</v>
      </c>
      <c r="F16" s="10">
        <f>FC_IND_NFM_AM_E!F16+FC_IND_NFM_PA_E!F16+FC_IND_NFM_SA_E!F16+FC_IND_NFM_OM_E!F16</f>
        <v>0</v>
      </c>
      <c r="G16" s="10">
        <f>FC_IND_NFM_AM_E!G16+FC_IND_NFM_PA_E!G16+FC_IND_NFM_SA_E!G16+FC_IND_NFM_OM_E!G16</f>
        <v>0</v>
      </c>
      <c r="H16" s="10">
        <f>FC_IND_NFM_AM_E!H16+FC_IND_NFM_PA_E!H16+FC_IND_NFM_SA_E!H16+FC_IND_NFM_OM_E!H16</f>
        <v>0</v>
      </c>
      <c r="I16" s="10">
        <f>FC_IND_NFM_AM_E!I16+FC_IND_NFM_PA_E!I16+FC_IND_NFM_SA_E!I16+FC_IND_NFM_OM_E!I16</f>
        <v>0</v>
      </c>
      <c r="J16" s="10">
        <f>FC_IND_NFM_AM_E!J16+FC_IND_NFM_PA_E!J16+FC_IND_NFM_SA_E!J16+FC_IND_NFM_OM_E!J16</f>
        <v>0</v>
      </c>
      <c r="K16" s="10">
        <f>FC_IND_NFM_AM_E!K16+FC_IND_NFM_PA_E!K16+FC_IND_NFM_SA_E!K16+FC_IND_NFM_OM_E!K16</f>
        <v>0</v>
      </c>
      <c r="L16" s="10">
        <f>FC_IND_NFM_AM_E!L16+FC_IND_NFM_PA_E!L16+FC_IND_NFM_SA_E!L16+FC_IND_NFM_OM_E!L16</f>
        <v>0</v>
      </c>
      <c r="M16" s="10">
        <f>FC_IND_NFM_AM_E!M16+FC_IND_NFM_PA_E!M16+FC_IND_NFM_SA_E!M16+FC_IND_NFM_OM_E!M16</f>
        <v>0</v>
      </c>
      <c r="N16" s="10">
        <f>FC_IND_NFM_AM_E!N16+FC_IND_NFM_PA_E!N16+FC_IND_NFM_SA_E!N16+FC_IND_NFM_OM_E!N16</f>
        <v>0</v>
      </c>
      <c r="O16" s="10">
        <f>FC_IND_NFM_AM_E!O16+FC_IND_NFM_PA_E!O16+FC_IND_NFM_SA_E!O16+FC_IND_NFM_OM_E!O16</f>
        <v>0</v>
      </c>
      <c r="P16" s="10">
        <f>FC_IND_NFM_AM_E!P16+FC_IND_NFM_PA_E!P16+FC_IND_NFM_SA_E!P16+FC_IND_NFM_OM_E!P16</f>
        <v>0</v>
      </c>
      <c r="Q16" s="10">
        <f>FC_IND_NFM_AM_E!Q16+FC_IND_NFM_PA_E!Q16+FC_IND_NFM_SA_E!Q16+FC_IND_NFM_OM_E!Q16</f>
        <v>0</v>
      </c>
      <c r="R16" s="10">
        <f>FC_IND_NFM_AM_E!R16+FC_IND_NFM_PA_E!R16+FC_IND_NFM_SA_E!R16+FC_IND_NFM_OM_E!R16</f>
        <v>0</v>
      </c>
      <c r="S16" s="10">
        <f>FC_IND_NFM_AM_E!S16+FC_IND_NFM_PA_E!S16+FC_IND_NFM_SA_E!S16+FC_IND_NFM_OM_E!S16</f>
        <v>0</v>
      </c>
      <c r="T16" s="10">
        <f>FC_IND_NFM_AM_E!T16+FC_IND_NFM_PA_E!T16+FC_IND_NFM_SA_E!T16+FC_IND_NFM_OM_E!T16</f>
        <v>0</v>
      </c>
      <c r="U16" s="10">
        <f>FC_IND_NFM_AM_E!U16+FC_IND_NFM_PA_E!U16+FC_IND_NFM_SA_E!U16+FC_IND_NFM_OM_E!U16</f>
        <v>0</v>
      </c>
      <c r="V16" s="10">
        <f>FC_IND_NFM_AM_E!V16+FC_IND_NFM_PA_E!V16+FC_IND_NFM_SA_E!V16+FC_IND_NFM_OM_E!V16</f>
        <v>0</v>
      </c>
      <c r="W16" s="10">
        <f>FC_IND_NFM_AM_E!W16+FC_IND_NFM_PA_E!W16+FC_IND_NFM_SA_E!W16+FC_IND_NFM_OM_E!W16</f>
        <v>0</v>
      </c>
      <c r="X16" s="10">
        <f>FC_IND_NFM_AM_E!X16+FC_IND_NFM_PA_E!X16+FC_IND_NFM_SA_E!X16+FC_IND_NFM_OM_E!X16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FC_IND_NFM_AM_E!C18+FC_IND_NFM_PA_E!C18+FC_IND_NFM_SA_E!C18+FC_IND_NFM_OM_E!C18</f>
        <v>0</v>
      </c>
      <c r="D18" s="10">
        <f>FC_IND_NFM_AM_E!D18+FC_IND_NFM_PA_E!D18+FC_IND_NFM_SA_E!D18+FC_IND_NFM_OM_E!D18</f>
        <v>0</v>
      </c>
      <c r="E18" s="10">
        <f>FC_IND_NFM_AM_E!E18+FC_IND_NFM_PA_E!E18+FC_IND_NFM_SA_E!E18+FC_IND_NFM_OM_E!E18</f>
        <v>0</v>
      </c>
      <c r="F18" s="10">
        <f>FC_IND_NFM_AM_E!F18+FC_IND_NFM_PA_E!F18+FC_IND_NFM_SA_E!F18+FC_IND_NFM_OM_E!F18</f>
        <v>0</v>
      </c>
      <c r="G18" s="10">
        <f>FC_IND_NFM_AM_E!G18+FC_IND_NFM_PA_E!G18+FC_IND_NFM_SA_E!G18+FC_IND_NFM_OM_E!G18</f>
        <v>0</v>
      </c>
      <c r="H18" s="10">
        <f>FC_IND_NFM_AM_E!H18+FC_IND_NFM_PA_E!H18+FC_IND_NFM_SA_E!H18+FC_IND_NFM_OM_E!H18</f>
        <v>0</v>
      </c>
      <c r="I18" s="10">
        <f>FC_IND_NFM_AM_E!I18+FC_IND_NFM_PA_E!I18+FC_IND_NFM_SA_E!I18+FC_IND_NFM_OM_E!I18</f>
        <v>0</v>
      </c>
      <c r="J18" s="10">
        <f>FC_IND_NFM_AM_E!J18+FC_IND_NFM_PA_E!J18+FC_IND_NFM_SA_E!J18+FC_IND_NFM_OM_E!J18</f>
        <v>0</v>
      </c>
      <c r="K18" s="10">
        <f>FC_IND_NFM_AM_E!K18+FC_IND_NFM_PA_E!K18+FC_IND_NFM_SA_E!K18+FC_IND_NFM_OM_E!K18</f>
        <v>0</v>
      </c>
      <c r="L18" s="10">
        <f>FC_IND_NFM_AM_E!L18+FC_IND_NFM_PA_E!L18+FC_IND_NFM_SA_E!L18+FC_IND_NFM_OM_E!L18</f>
        <v>0</v>
      </c>
      <c r="M18" s="10">
        <f>FC_IND_NFM_AM_E!M18+FC_IND_NFM_PA_E!M18+FC_IND_NFM_SA_E!M18+FC_IND_NFM_OM_E!M18</f>
        <v>0</v>
      </c>
      <c r="N18" s="10">
        <f>FC_IND_NFM_AM_E!N18+FC_IND_NFM_PA_E!N18+FC_IND_NFM_SA_E!N18+FC_IND_NFM_OM_E!N18</f>
        <v>0</v>
      </c>
      <c r="O18" s="10">
        <f>FC_IND_NFM_AM_E!O18+FC_IND_NFM_PA_E!O18+FC_IND_NFM_SA_E!O18+FC_IND_NFM_OM_E!O18</f>
        <v>0</v>
      </c>
      <c r="P18" s="10">
        <f>FC_IND_NFM_AM_E!P18+FC_IND_NFM_PA_E!P18+FC_IND_NFM_SA_E!P18+FC_IND_NFM_OM_E!P18</f>
        <v>0</v>
      </c>
      <c r="Q18" s="10">
        <f>FC_IND_NFM_AM_E!Q18+FC_IND_NFM_PA_E!Q18+FC_IND_NFM_SA_E!Q18+FC_IND_NFM_OM_E!Q18</f>
        <v>0</v>
      </c>
      <c r="R18" s="10">
        <f>FC_IND_NFM_AM_E!R18+FC_IND_NFM_PA_E!R18+FC_IND_NFM_SA_E!R18+FC_IND_NFM_OM_E!R18</f>
        <v>0</v>
      </c>
      <c r="S18" s="10">
        <f>FC_IND_NFM_AM_E!S18+FC_IND_NFM_PA_E!S18+FC_IND_NFM_SA_E!S18+FC_IND_NFM_OM_E!S18</f>
        <v>0</v>
      </c>
      <c r="T18" s="10">
        <f>FC_IND_NFM_AM_E!T18+FC_IND_NFM_PA_E!T18+FC_IND_NFM_SA_E!T18+FC_IND_NFM_OM_E!T18</f>
        <v>0</v>
      </c>
      <c r="U18" s="10">
        <f>FC_IND_NFM_AM_E!U18+FC_IND_NFM_PA_E!U18+FC_IND_NFM_SA_E!U18+FC_IND_NFM_OM_E!U18</f>
        <v>0</v>
      </c>
      <c r="V18" s="10">
        <f>FC_IND_NFM_AM_E!V18+FC_IND_NFM_PA_E!V18+FC_IND_NFM_SA_E!V18+FC_IND_NFM_OM_E!V18</f>
        <v>0</v>
      </c>
      <c r="W18" s="10">
        <f>FC_IND_NFM_AM_E!W18+FC_IND_NFM_PA_E!W18+FC_IND_NFM_SA_E!W18+FC_IND_NFM_OM_E!W18</f>
        <v>0</v>
      </c>
      <c r="X18" s="10">
        <f>FC_IND_NFM_AM_E!X18+FC_IND_NFM_PA_E!X18+FC_IND_NFM_SA_E!X18+FC_IND_NFM_OM_E!X18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FC_IND_NFM_AM_E!C19+FC_IND_NFM_PA_E!C19+FC_IND_NFM_SA_E!C19+FC_IND_NFM_OM_E!C19</f>
        <v>0</v>
      </c>
      <c r="D19" s="10">
        <f>FC_IND_NFM_AM_E!D19+FC_IND_NFM_PA_E!D19+FC_IND_NFM_SA_E!D19+FC_IND_NFM_OM_E!D19</f>
        <v>0</v>
      </c>
      <c r="E19" s="10">
        <f>FC_IND_NFM_AM_E!E19+FC_IND_NFM_PA_E!E19+FC_IND_NFM_SA_E!E19+FC_IND_NFM_OM_E!E19</f>
        <v>0</v>
      </c>
      <c r="F19" s="10">
        <f>FC_IND_NFM_AM_E!F19+FC_IND_NFM_PA_E!F19+FC_IND_NFM_SA_E!F19+FC_IND_NFM_OM_E!F19</f>
        <v>0</v>
      </c>
      <c r="G19" s="10">
        <f>FC_IND_NFM_AM_E!G19+FC_IND_NFM_PA_E!G19+FC_IND_NFM_SA_E!G19+FC_IND_NFM_OM_E!G19</f>
        <v>0</v>
      </c>
      <c r="H19" s="10">
        <f>FC_IND_NFM_AM_E!H19+FC_IND_NFM_PA_E!H19+FC_IND_NFM_SA_E!H19+FC_IND_NFM_OM_E!H19</f>
        <v>0</v>
      </c>
      <c r="I19" s="10">
        <f>FC_IND_NFM_AM_E!I19+FC_IND_NFM_PA_E!I19+FC_IND_NFM_SA_E!I19+FC_IND_NFM_OM_E!I19</f>
        <v>0</v>
      </c>
      <c r="J19" s="10">
        <f>FC_IND_NFM_AM_E!J19+FC_IND_NFM_PA_E!J19+FC_IND_NFM_SA_E!J19+FC_IND_NFM_OM_E!J19</f>
        <v>0</v>
      </c>
      <c r="K19" s="10">
        <f>FC_IND_NFM_AM_E!K19+FC_IND_NFM_PA_E!K19+FC_IND_NFM_SA_E!K19+FC_IND_NFM_OM_E!K19</f>
        <v>0</v>
      </c>
      <c r="L19" s="10">
        <f>FC_IND_NFM_AM_E!L19+FC_IND_NFM_PA_E!L19+FC_IND_NFM_SA_E!L19+FC_IND_NFM_OM_E!L19</f>
        <v>0</v>
      </c>
      <c r="M19" s="10">
        <f>FC_IND_NFM_AM_E!M19+FC_IND_NFM_PA_E!M19+FC_IND_NFM_SA_E!M19+FC_IND_NFM_OM_E!M19</f>
        <v>0</v>
      </c>
      <c r="N19" s="10">
        <f>FC_IND_NFM_AM_E!N19+FC_IND_NFM_PA_E!N19+FC_IND_NFM_SA_E!N19+FC_IND_NFM_OM_E!N19</f>
        <v>0</v>
      </c>
      <c r="O19" s="10">
        <f>FC_IND_NFM_AM_E!O19+FC_IND_NFM_PA_E!O19+FC_IND_NFM_SA_E!O19+FC_IND_NFM_OM_E!O19</f>
        <v>0</v>
      </c>
      <c r="P19" s="10">
        <f>FC_IND_NFM_AM_E!P19+FC_IND_NFM_PA_E!P19+FC_IND_NFM_SA_E!P19+FC_IND_NFM_OM_E!P19</f>
        <v>0</v>
      </c>
      <c r="Q19" s="10">
        <f>FC_IND_NFM_AM_E!Q19+FC_IND_NFM_PA_E!Q19+FC_IND_NFM_SA_E!Q19+FC_IND_NFM_OM_E!Q19</f>
        <v>0</v>
      </c>
      <c r="R19" s="10">
        <f>FC_IND_NFM_AM_E!R19+FC_IND_NFM_PA_E!R19+FC_IND_NFM_SA_E!R19+FC_IND_NFM_OM_E!R19</f>
        <v>0</v>
      </c>
      <c r="S19" s="10">
        <f>FC_IND_NFM_AM_E!S19+FC_IND_NFM_PA_E!S19+FC_IND_NFM_SA_E!S19+FC_IND_NFM_OM_E!S19</f>
        <v>0</v>
      </c>
      <c r="T19" s="10">
        <f>FC_IND_NFM_AM_E!T19+FC_IND_NFM_PA_E!T19+FC_IND_NFM_SA_E!T19+FC_IND_NFM_OM_E!T19</f>
        <v>0</v>
      </c>
      <c r="U19" s="10">
        <f>FC_IND_NFM_AM_E!U19+FC_IND_NFM_PA_E!U19+FC_IND_NFM_SA_E!U19+FC_IND_NFM_OM_E!U19</f>
        <v>0</v>
      </c>
      <c r="V19" s="10">
        <f>FC_IND_NFM_AM_E!V19+FC_IND_NFM_PA_E!V19+FC_IND_NFM_SA_E!V19+FC_IND_NFM_OM_E!V19</f>
        <v>0</v>
      </c>
      <c r="W19" s="10">
        <f>FC_IND_NFM_AM_E!W19+FC_IND_NFM_PA_E!W19+FC_IND_NFM_SA_E!W19+FC_IND_NFM_OM_E!W19</f>
        <v>0</v>
      </c>
      <c r="X19" s="10">
        <f>FC_IND_NFM_AM_E!X19+FC_IND_NFM_PA_E!X19+FC_IND_NFM_SA_E!X19+FC_IND_NFM_OM_E!X19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FC_IND_NFM_AM_E!C20+FC_IND_NFM_PA_E!C20+FC_IND_NFM_SA_E!C20+FC_IND_NFM_OM_E!C20</f>
        <v>0</v>
      </c>
      <c r="D20" s="10">
        <f>FC_IND_NFM_AM_E!D20+FC_IND_NFM_PA_E!D20+FC_IND_NFM_SA_E!D20+FC_IND_NFM_OM_E!D20</f>
        <v>0</v>
      </c>
      <c r="E20" s="10">
        <f>FC_IND_NFM_AM_E!E20+FC_IND_NFM_PA_E!E20+FC_IND_NFM_SA_E!E20+FC_IND_NFM_OM_E!E20</f>
        <v>0</v>
      </c>
      <c r="F20" s="10">
        <f>FC_IND_NFM_AM_E!F20+FC_IND_NFM_PA_E!F20+FC_IND_NFM_SA_E!F20+FC_IND_NFM_OM_E!F20</f>
        <v>0</v>
      </c>
      <c r="G20" s="10">
        <f>FC_IND_NFM_AM_E!G20+FC_IND_NFM_PA_E!G20+FC_IND_NFM_SA_E!G20+FC_IND_NFM_OM_E!G20</f>
        <v>0</v>
      </c>
      <c r="H20" s="10">
        <f>FC_IND_NFM_AM_E!H20+FC_IND_NFM_PA_E!H20+FC_IND_NFM_SA_E!H20+FC_IND_NFM_OM_E!H20</f>
        <v>0</v>
      </c>
      <c r="I20" s="10">
        <f>FC_IND_NFM_AM_E!I20+FC_IND_NFM_PA_E!I20+FC_IND_NFM_SA_E!I20+FC_IND_NFM_OM_E!I20</f>
        <v>0</v>
      </c>
      <c r="J20" s="10">
        <f>FC_IND_NFM_AM_E!J20+FC_IND_NFM_PA_E!J20+FC_IND_NFM_SA_E!J20+FC_IND_NFM_OM_E!J20</f>
        <v>0</v>
      </c>
      <c r="K20" s="10">
        <f>FC_IND_NFM_AM_E!K20+FC_IND_NFM_PA_E!K20+FC_IND_NFM_SA_E!K20+FC_IND_NFM_OM_E!K20</f>
        <v>0</v>
      </c>
      <c r="L20" s="10">
        <f>FC_IND_NFM_AM_E!L20+FC_IND_NFM_PA_E!L20+FC_IND_NFM_SA_E!L20+FC_IND_NFM_OM_E!L20</f>
        <v>0</v>
      </c>
      <c r="M20" s="10">
        <f>FC_IND_NFM_AM_E!M20+FC_IND_NFM_PA_E!M20+FC_IND_NFM_SA_E!M20+FC_IND_NFM_OM_E!M20</f>
        <v>0</v>
      </c>
      <c r="N20" s="10">
        <f>FC_IND_NFM_AM_E!N20+FC_IND_NFM_PA_E!N20+FC_IND_NFM_SA_E!N20+FC_IND_NFM_OM_E!N20</f>
        <v>0</v>
      </c>
      <c r="O20" s="10">
        <f>FC_IND_NFM_AM_E!O20+FC_IND_NFM_PA_E!O20+FC_IND_NFM_SA_E!O20+FC_IND_NFM_OM_E!O20</f>
        <v>0</v>
      </c>
      <c r="P20" s="10">
        <f>FC_IND_NFM_AM_E!P20+FC_IND_NFM_PA_E!P20+FC_IND_NFM_SA_E!P20+FC_IND_NFM_OM_E!P20</f>
        <v>0</v>
      </c>
      <c r="Q20" s="10">
        <f>FC_IND_NFM_AM_E!Q20+FC_IND_NFM_PA_E!Q20+FC_IND_NFM_SA_E!Q20+FC_IND_NFM_OM_E!Q20</f>
        <v>0</v>
      </c>
      <c r="R20" s="10">
        <f>FC_IND_NFM_AM_E!R20+FC_IND_NFM_PA_E!R20+FC_IND_NFM_SA_E!R20+FC_IND_NFM_OM_E!R20</f>
        <v>0</v>
      </c>
      <c r="S20" s="10">
        <f>FC_IND_NFM_AM_E!S20+FC_IND_NFM_PA_E!S20+FC_IND_NFM_SA_E!S20+FC_IND_NFM_OM_E!S20</f>
        <v>0</v>
      </c>
      <c r="T20" s="10">
        <f>FC_IND_NFM_AM_E!T20+FC_IND_NFM_PA_E!T20+FC_IND_NFM_SA_E!T20+FC_IND_NFM_OM_E!T20</f>
        <v>0</v>
      </c>
      <c r="U20" s="10">
        <f>FC_IND_NFM_AM_E!U20+FC_IND_NFM_PA_E!U20+FC_IND_NFM_SA_E!U20+FC_IND_NFM_OM_E!U20</f>
        <v>0</v>
      </c>
      <c r="V20" s="10">
        <f>FC_IND_NFM_AM_E!V20+FC_IND_NFM_PA_E!V20+FC_IND_NFM_SA_E!V20+FC_IND_NFM_OM_E!V20</f>
        <v>0</v>
      </c>
      <c r="W20" s="10">
        <f>FC_IND_NFM_AM_E!W20+FC_IND_NFM_PA_E!W20+FC_IND_NFM_SA_E!W20+FC_IND_NFM_OM_E!W20</f>
        <v>0</v>
      </c>
      <c r="X20" s="10">
        <f>FC_IND_NFM_AM_E!X20+FC_IND_NFM_PA_E!X20+FC_IND_NFM_SA_E!X20+FC_IND_NFM_OM_E!X20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FC_IND_NFM_AM_E!C21+FC_IND_NFM_PA_E!C21+FC_IND_NFM_SA_E!C21+FC_IND_NFM_OM_E!C21</f>
        <v>0</v>
      </c>
      <c r="D21" s="10">
        <f>FC_IND_NFM_AM_E!D21+FC_IND_NFM_PA_E!D21+FC_IND_NFM_SA_E!D21+FC_IND_NFM_OM_E!D21</f>
        <v>0</v>
      </c>
      <c r="E21" s="10">
        <f>FC_IND_NFM_AM_E!E21+FC_IND_NFM_PA_E!E21+FC_IND_NFM_SA_E!E21+FC_IND_NFM_OM_E!E21</f>
        <v>0</v>
      </c>
      <c r="F21" s="10">
        <f>FC_IND_NFM_AM_E!F21+FC_IND_NFM_PA_E!F21+FC_IND_NFM_SA_E!F21+FC_IND_NFM_OM_E!F21</f>
        <v>0</v>
      </c>
      <c r="G21" s="10">
        <f>FC_IND_NFM_AM_E!G21+FC_IND_NFM_PA_E!G21+FC_IND_NFM_SA_E!G21+FC_IND_NFM_OM_E!G21</f>
        <v>0</v>
      </c>
      <c r="H21" s="10">
        <f>FC_IND_NFM_AM_E!H21+FC_IND_NFM_PA_E!H21+FC_IND_NFM_SA_E!H21+FC_IND_NFM_OM_E!H21</f>
        <v>0</v>
      </c>
      <c r="I21" s="10">
        <f>FC_IND_NFM_AM_E!I21+FC_IND_NFM_PA_E!I21+FC_IND_NFM_SA_E!I21+FC_IND_NFM_OM_E!I21</f>
        <v>0</v>
      </c>
      <c r="J21" s="10">
        <f>FC_IND_NFM_AM_E!J21+FC_IND_NFM_PA_E!J21+FC_IND_NFM_SA_E!J21+FC_IND_NFM_OM_E!J21</f>
        <v>0</v>
      </c>
      <c r="K21" s="10">
        <f>FC_IND_NFM_AM_E!K21+FC_IND_NFM_PA_E!K21+FC_IND_NFM_SA_E!K21+FC_IND_NFM_OM_E!K21</f>
        <v>0</v>
      </c>
      <c r="L21" s="10">
        <f>FC_IND_NFM_AM_E!L21+FC_IND_NFM_PA_E!L21+FC_IND_NFM_SA_E!L21+FC_IND_NFM_OM_E!L21</f>
        <v>0</v>
      </c>
      <c r="M21" s="10">
        <f>FC_IND_NFM_AM_E!M21+FC_IND_NFM_PA_E!M21+FC_IND_NFM_SA_E!M21+FC_IND_NFM_OM_E!M21</f>
        <v>0</v>
      </c>
      <c r="N21" s="10">
        <f>FC_IND_NFM_AM_E!N21+FC_IND_NFM_PA_E!N21+FC_IND_NFM_SA_E!N21+FC_IND_NFM_OM_E!N21</f>
        <v>0</v>
      </c>
      <c r="O21" s="10">
        <f>FC_IND_NFM_AM_E!O21+FC_IND_NFM_PA_E!O21+FC_IND_NFM_SA_E!O21+FC_IND_NFM_OM_E!O21</f>
        <v>0</v>
      </c>
      <c r="P21" s="10">
        <f>FC_IND_NFM_AM_E!P21+FC_IND_NFM_PA_E!P21+FC_IND_NFM_SA_E!P21+FC_IND_NFM_OM_E!P21</f>
        <v>0</v>
      </c>
      <c r="Q21" s="10">
        <f>FC_IND_NFM_AM_E!Q21+FC_IND_NFM_PA_E!Q21+FC_IND_NFM_SA_E!Q21+FC_IND_NFM_OM_E!Q21</f>
        <v>0</v>
      </c>
      <c r="R21" s="10">
        <f>FC_IND_NFM_AM_E!R21+FC_IND_NFM_PA_E!R21+FC_IND_NFM_SA_E!R21+FC_IND_NFM_OM_E!R21</f>
        <v>0</v>
      </c>
      <c r="S21" s="10">
        <f>FC_IND_NFM_AM_E!S21+FC_IND_NFM_PA_E!S21+FC_IND_NFM_SA_E!S21+FC_IND_NFM_OM_E!S21</f>
        <v>0</v>
      </c>
      <c r="T21" s="10">
        <f>FC_IND_NFM_AM_E!T21+FC_IND_NFM_PA_E!T21+FC_IND_NFM_SA_E!T21+FC_IND_NFM_OM_E!T21</f>
        <v>0</v>
      </c>
      <c r="U21" s="10">
        <f>FC_IND_NFM_AM_E!U21+FC_IND_NFM_PA_E!U21+FC_IND_NFM_SA_E!U21+FC_IND_NFM_OM_E!U21</f>
        <v>0</v>
      </c>
      <c r="V21" s="10">
        <f>FC_IND_NFM_AM_E!V21+FC_IND_NFM_PA_E!V21+FC_IND_NFM_SA_E!V21+FC_IND_NFM_OM_E!V21</f>
        <v>0</v>
      </c>
      <c r="W21" s="10">
        <f>FC_IND_NFM_AM_E!W21+FC_IND_NFM_PA_E!W21+FC_IND_NFM_SA_E!W21+FC_IND_NFM_OM_E!W21</f>
        <v>0</v>
      </c>
      <c r="X21" s="10">
        <f>FC_IND_NFM_AM_E!X21+FC_IND_NFM_PA_E!X21+FC_IND_NFM_SA_E!X21+FC_IND_NFM_OM_E!X21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FC_IND_NFM_AM_E!C23+FC_IND_NFM_PA_E!C23+FC_IND_NFM_SA_E!C23+FC_IND_NFM_OM_E!C23</f>
        <v>0</v>
      </c>
      <c r="D23" s="10">
        <f>FC_IND_NFM_AM_E!D23+FC_IND_NFM_PA_E!D23+FC_IND_NFM_SA_E!D23+FC_IND_NFM_OM_E!D23</f>
        <v>0</v>
      </c>
      <c r="E23" s="10">
        <f>FC_IND_NFM_AM_E!E23+FC_IND_NFM_PA_E!E23+FC_IND_NFM_SA_E!E23+FC_IND_NFM_OM_E!E23</f>
        <v>0</v>
      </c>
      <c r="F23" s="10">
        <f>FC_IND_NFM_AM_E!F23+FC_IND_NFM_PA_E!F23+FC_IND_NFM_SA_E!F23+FC_IND_NFM_OM_E!F23</f>
        <v>0</v>
      </c>
      <c r="G23" s="10">
        <f>FC_IND_NFM_AM_E!G23+FC_IND_NFM_PA_E!G23+FC_IND_NFM_SA_E!G23+FC_IND_NFM_OM_E!G23</f>
        <v>0</v>
      </c>
      <c r="H23" s="10">
        <f>FC_IND_NFM_AM_E!H23+FC_IND_NFM_PA_E!H23+FC_IND_NFM_SA_E!H23+FC_IND_NFM_OM_E!H23</f>
        <v>0</v>
      </c>
      <c r="I23" s="10">
        <f>FC_IND_NFM_AM_E!I23+FC_IND_NFM_PA_E!I23+FC_IND_NFM_SA_E!I23+FC_IND_NFM_OM_E!I23</f>
        <v>0</v>
      </c>
      <c r="J23" s="10">
        <f>FC_IND_NFM_AM_E!J23+FC_IND_NFM_PA_E!J23+FC_IND_NFM_SA_E!J23+FC_IND_NFM_OM_E!J23</f>
        <v>0</v>
      </c>
      <c r="K23" s="10">
        <f>FC_IND_NFM_AM_E!K23+FC_IND_NFM_PA_E!K23+FC_IND_NFM_SA_E!K23+FC_IND_NFM_OM_E!K23</f>
        <v>0</v>
      </c>
      <c r="L23" s="10">
        <f>FC_IND_NFM_AM_E!L23+FC_IND_NFM_PA_E!L23+FC_IND_NFM_SA_E!L23+FC_IND_NFM_OM_E!L23</f>
        <v>0</v>
      </c>
      <c r="M23" s="10">
        <f>FC_IND_NFM_AM_E!M23+FC_IND_NFM_PA_E!M23+FC_IND_NFM_SA_E!M23+FC_IND_NFM_OM_E!M23</f>
        <v>0</v>
      </c>
      <c r="N23" s="10">
        <f>FC_IND_NFM_AM_E!N23+FC_IND_NFM_PA_E!N23+FC_IND_NFM_SA_E!N23+FC_IND_NFM_OM_E!N23</f>
        <v>0</v>
      </c>
      <c r="O23" s="10">
        <f>FC_IND_NFM_AM_E!O23+FC_IND_NFM_PA_E!O23+FC_IND_NFM_SA_E!O23+FC_IND_NFM_OM_E!O23</f>
        <v>0</v>
      </c>
      <c r="P23" s="10">
        <f>FC_IND_NFM_AM_E!P23+FC_IND_NFM_PA_E!P23+FC_IND_NFM_SA_E!P23+FC_IND_NFM_OM_E!P23</f>
        <v>0</v>
      </c>
      <c r="Q23" s="10">
        <f>FC_IND_NFM_AM_E!Q23+FC_IND_NFM_PA_E!Q23+FC_IND_NFM_SA_E!Q23+FC_IND_NFM_OM_E!Q23</f>
        <v>0</v>
      </c>
      <c r="R23" s="10">
        <f>FC_IND_NFM_AM_E!R23+FC_IND_NFM_PA_E!R23+FC_IND_NFM_SA_E!R23+FC_IND_NFM_OM_E!R23</f>
        <v>0</v>
      </c>
      <c r="S23" s="10">
        <f>FC_IND_NFM_AM_E!S23+FC_IND_NFM_PA_E!S23+FC_IND_NFM_SA_E!S23+FC_IND_NFM_OM_E!S23</f>
        <v>0</v>
      </c>
      <c r="T23" s="10">
        <f>FC_IND_NFM_AM_E!T23+FC_IND_NFM_PA_E!T23+FC_IND_NFM_SA_E!T23+FC_IND_NFM_OM_E!T23</f>
        <v>0</v>
      </c>
      <c r="U23" s="10">
        <f>FC_IND_NFM_AM_E!U23+FC_IND_NFM_PA_E!U23+FC_IND_NFM_SA_E!U23+FC_IND_NFM_OM_E!U23</f>
        <v>0</v>
      </c>
      <c r="V23" s="10">
        <f>FC_IND_NFM_AM_E!V23+FC_IND_NFM_PA_E!V23+FC_IND_NFM_SA_E!V23+FC_IND_NFM_OM_E!V23</f>
        <v>0</v>
      </c>
      <c r="W23" s="10">
        <f>FC_IND_NFM_AM_E!W23+FC_IND_NFM_PA_E!W23+FC_IND_NFM_SA_E!W23+FC_IND_NFM_OM_E!W23</f>
        <v>0</v>
      </c>
      <c r="X23" s="10">
        <f>FC_IND_NFM_AM_E!X23+FC_IND_NFM_PA_E!X23+FC_IND_NFM_SA_E!X23+FC_IND_NFM_OM_E!X23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FC_IND_NFM_AM_E!C24+FC_IND_NFM_PA_E!C24+FC_IND_NFM_SA_E!C24+FC_IND_NFM_OM_E!C24</f>
        <v>0</v>
      </c>
      <c r="D24" s="10">
        <f>FC_IND_NFM_AM_E!D24+FC_IND_NFM_PA_E!D24+FC_IND_NFM_SA_E!D24+FC_IND_NFM_OM_E!D24</f>
        <v>0</v>
      </c>
      <c r="E24" s="10">
        <f>FC_IND_NFM_AM_E!E24+FC_IND_NFM_PA_E!E24+FC_IND_NFM_SA_E!E24+FC_IND_NFM_OM_E!E24</f>
        <v>0</v>
      </c>
      <c r="F24" s="10">
        <f>FC_IND_NFM_AM_E!F24+FC_IND_NFM_PA_E!F24+FC_IND_NFM_SA_E!F24+FC_IND_NFM_OM_E!F24</f>
        <v>0</v>
      </c>
      <c r="G24" s="10">
        <f>FC_IND_NFM_AM_E!G24+FC_IND_NFM_PA_E!G24+FC_IND_NFM_SA_E!G24+FC_IND_NFM_OM_E!G24</f>
        <v>0</v>
      </c>
      <c r="H24" s="10">
        <f>FC_IND_NFM_AM_E!H24+FC_IND_NFM_PA_E!H24+FC_IND_NFM_SA_E!H24+FC_IND_NFM_OM_E!H24</f>
        <v>0</v>
      </c>
      <c r="I24" s="10">
        <f>FC_IND_NFM_AM_E!I24+FC_IND_NFM_PA_E!I24+FC_IND_NFM_SA_E!I24+FC_IND_NFM_OM_E!I24</f>
        <v>0</v>
      </c>
      <c r="J24" s="10">
        <f>FC_IND_NFM_AM_E!J24+FC_IND_NFM_PA_E!J24+FC_IND_NFM_SA_E!J24+FC_IND_NFM_OM_E!J24</f>
        <v>0</v>
      </c>
      <c r="K24" s="10">
        <f>FC_IND_NFM_AM_E!K24+FC_IND_NFM_PA_E!K24+FC_IND_NFM_SA_E!K24+FC_IND_NFM_OM_E!K24</f>
        <v>0</v>
      </c>
      <c r="L24" s="10">
        <f>FC_IND_NFM_AM_E!L24+FC_IND_NFM_PA_E!L24+FC_IND_NFM_SA_E!L24+FC_IND_NFM_OM_E!L24</f>
        <v>0</v>
      </c>
      <c r="M24" s="10">
        <f>FC_IND_NFM_AM_E!M24+FC_IND_NFM_PA_E!M24+FC_IND_NFM_SA_E!M24+FC_IND_NFM_OM_E!M24</f>
        <v>0</v>
      </c>
      <c r="N24" s="10">
        <f>FC_IND_NFM_AM_E!N24+FC_IND_NFM_PA_E!N24+FC_IND_NFM_SA_E!N24+FC_IND_NFM_OM_E!N24</f>
        <v>0</v>
      </c>
      <c r="O24" s="10">
        <f>FC_IND_NFM_AM_E!O24+FC_IND_NFM_PA_E!O24+FC_IND_NFM_SA_E!O24+FC_IND_NFM_OM_E!O24</f>
        <v>0</v>
      </c>
      <c r="P24" s="10">
        <f>FC_IND_NFM_AM_E!P24+FC_IND_NFM_PA_E!P24+FC_IND_NFM_SA_E!P24+FC_IND_NFM_OM_E!P24</f>
        <v>0</v>
      </c>
      <c r="Q24" s="10">
        <f>FC_IND_NFM_AM_E!Q24+FC_IND_NFM_PA_E!Q24+FC_IND_NFM_SA_E!Q24+FC_IND_NFM_OM_E!Q24</f>
        <v>0</v>
      </c>
      <c r="R24" s="10">
        <f>FC_IND_NFM_AM_E!R24+FC_IND_NFM_PA_E!R24+FC_IND_NFM_SA_E!R24+FC_IND_NFM_OM_E!R24</f>
        <v>0</v>
      </c>
      <c r="S24" s="10">
        <f>FC_IND_NFM_AM_E!S24+FC_IND_NFM_PA_E!S24+FC_IND_NFM_SA_E!S24+FC_IND_NFM_OM_E!S24</f>
        <v>0</v>
      </c>
      <c r="T24" s="10">
        <f>FC_IND_NFM_AM_E!T24+FC_IND_NFM_PA_E!T24+FC_IND_NFM_SA_E!T24+FC_IND_NFM_OM_E!T24</f>
        <v>0</v>
      </c>
      <c r="U24" s="10">
        <f>FC_IND_NFM_AM_E!U24+FC_IND_NFM_PA_E!U24+FC_IND_NFM_SA_E!U24+FC_IND_NFM_OM_E!U24</f>
        <v>0</v>
      </c>
      <c r="V24" s="10">
        <f>FC_IND_NFM_AM_E!V24+FC_IND_NFM_PA_E!V24+FC_IND_NFM_SA_E!V24+FC_IND_NFM_OM_E!V24</f>
        <v>0</v>
      </c>
      <c r="W24" s="10">
        <f>FC_IND_NFM_AM_E!W24+FC_IND_NFM_PA_E!W24+FC_IND_NFM_SA_E!W24+FC_IND_NFM_OM_E!W24</f>
        <v>0</v>
      </c>
      <c r="X24" s="10">
        <f>FC_IND_NFM_AM_E!X24+FC_IND_NFM_PA_E!X24+FC_IND_NFM_SA_E!X24+FC_IND_NFM_OM_E!X24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FC_IND_NFM_AM_E!C25+FC_IND_NFM_PA_E!C25+FC_IND_NFM_SA_E!C25+FC_IND_NFM_OM_E!C25</f>
        <v>0</v>
      </c>
      <c r="D25" s="37">
        <f>FC_IND_NFM_AM_E!D25+FC_IND_NFM_PA_E!D25+FC_IND_NFM_SA_E!D25+FC_IND_NFM_OM_E!D25</f>
        <v>0</v>
      </c>
      <c r="E25" s="37">
        <f>FC_IND_NFM_AM_E!E25+FC_IND_NFM_PA_E!E25+FC_IND_NFM_SA_E!E25+FC_IND_NFM_OM_E!E25</f>
        <v>0</v>
      </c>
      <c r="F25" s="37">
        <f>FC_IND_NFM_AM_E!F25+FC_IND_NFM_PA_E!F25+FC_IND_NFM_SA_E!F25+FC_IND_NFM_OM_E!F25</f>
        <v>0</v>
      </c>
      <c r="G25" s="37">
        <f>FC_IND_NFM_AM_E!G25+FC_IND_NFM_PA_E!G25+FC_IND_NFM_SA_E!G25+FC_IND_NFM_OM_E!G25</f>
        <v>0</v>
      </c>
      <c r="H25" s="37">
        <f>FC_IND_NFM_AM_E!H25+FC_IND_NFM_PA_E!H25+FC_IND_NFM_SA_E!H25+FC_IND_NFM_OM_E!H25</f>
        <v>0</v>
      </c>
      <c r="I25" s="37">
        <f>FC_IND_NFM_AM_E!I25+FC_IND_NFM_PA_E!I25+FC_IND_NFM_SA_E!I25+FC_IND_NFM_OM_E!I25</f>
        <v>0</v>
      </c>
      <c r="J25" s="37">
        <f>FC_IND_NFM_AM_E!J25+FC_IND_NFM_PA_E!J25+FC_IND_NFM_SA_E!J25+FC_IND_NFM_OM_E!J25</f>
        <v>0</v>
      </c>
      <c r="K25" s="37">
        <f>FC_IND_NFM_AM_E!K25+FC_IND_NFM_PA_E!K25+FC_IND_NFM_SA_E!K25+FC_IND_NFM_OM_E!K25</f>
        <v>0</v>
      </c>
      <c r="L25" s="37">
        <f>FC_IND_NFM_AM_E!L25+FC_IND_NFM_PA_E!L25+FC_IND_NFM_SA_E!L25+FC_IND_NFM_OM_E!L25</f>
        <v>0</v>
      </c>
      <c r="M25" s="37">
        <f>FC_IND_NFM_AM_E!M25+FC_IND_NFM_PA_E!M25+FC_IND_NFM_SA_E!M25+FC_IND_NFM_OM_E!M25</f>
        <v>0</v>
      </c>
      <c r="N25" s="37">
        <f>FC_IND_NFM_AM_E!N25+FC_IND_NFM_PA_E!N25+FC_IND_NFM_SA_E!N25+FC_IND_NFM_OM_E!N25</f>
        <v>0</v>
      </c>
      <c r="O25" s="37">
        <f>FC_IND_NFM_AM_E!O25+FC_IND_NFM_PA_E!O25+FC_IND_NFM_SA_E!O25+FC_IND_NFM_OM_E!O25</f>
        <v>0</v>
      </c>
      <c r="P25" s="37">
        <f>FC_IND_NFM_AM_E!P25+FC_IND_NFM_PA_E!P25+FC_IND_NFM_SA_E!P25+FC_IND_NFM_OM_E!P25</f>
        <v>0</v>
      </c>
      <c r="Q25" s="37">
        <f>FC_IND_NFM_AM_E!Q25+FC_IND_NFM_PA_E!Q25+FC_IND_NFM_SA_E!Q25+FC_IND_NFM_OM_E!Q25</f>
        <v>0</v>
      </c>
      <c r="R25" s="37">
        <f>FC_IND_NFM_AM_E!R25+FC_IND_NFM_PA_E!R25+FC_IND_NFM_SA_E!R25+FC_IND_NFM_OM_E!R25</f>
        <v>0</v>
      </c>
      <c r="S25" s="37">
        <f>FC_IND_NFM_AM_E!S25+FC_IND_NFM_PA_E!S25+FC_IND_NFM_SA_E!S25+FC_IND_NFM_OM_E!S25</f>
        <v>0</v>
      </c>
      <c r="T25" s="37">
        <f>FC_IND_NFM_AM_E!T25+FC_IND_NFM_PA_E!T25+FC_IND_NFM_SA_E!T25+FC_IND_NFM_OM_E!T25</f>
        <v>0</v>
      </c>
      <c r="U25" s="37">
        <f>FC_IND_NFM_AM_E!U25+FC_IND_NFM_PA_E!U25+FC_IND_NFM_SA_E!U25+FC_IND_NFM_OM_E!U25</f>
        <v>0</v>
      </c>
      <c r="V25" s="37">
        <f>FC_IND_NFM_AM_E!V25+FC_IND_NFM_PA_E!V25+FC_IND_NFM_SA_E!V25+FC_IND_NFM_OM_E!V25</f>
        <v>0</v>
      </c>
      <c r="W25" s="37">
        <f>FC_IND_NFM_AM_E!W25+FC_IND_NFM_PA_E!W25+FC_IND_NFM_SA_E!W25+FC_IND_NFM_OM_E!W25</f>
        <v>0</v>
      </c>
      <c r="X25" s="37">
        <f>FC_IND_NFM_AM_E!X25+FC_IND_NFM_PA_E!X25+FC_IND_NFM_SA_E!X25+FC_IND_NFM_OM_E!X25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54.066960447119492</v>
      </c>
      <c r="D26" s="37">
        <f t="shared" ref="D26:W26" si="22">SUM(D27,D33)</f>
        <v>45.561049011177957</v>
      </c>
      <c r="E26" s="37">
        <f t="shared" si="22"/>
        <v>35.990477214101446</v>
      </c>
      <c r="F26" s="37">
        <f t="shared" si="22"/>
        <v>30.216401547721418</v>
      </c>
      <c r="G26" s="37">
        <f t="shared" si="22"/>
        <v>38.146087704213244</v>
      </c>
      <c r="H26" s="37">
        <f t="shared" si="22"/>
        <v>52.038822012037819</v>
      </c>
      <c r="I26" s="37">
        <f t="shared" si="22"/>
        <v>61.205717970765257</v>
      </c>
      <c r="J26" s="37">
        <f t="shared" si="22"/>
        <v>7.9780524505588994</v>
      </c>
      <c r="K26" s="37">
        <f t="shared" si="22"/>
        <v>3.4389939810834047</v>
      </c>
      <c r="L26" s="37">
        <f t="shared" si="22"/>
        <v>9.6285683576956149</v>
      </c>
      <c r="M26" s="37">
        <f t="shared" si="22"/>
        <v>0.46162940670679276</v>
      </c>
      <c r="N26" s="37">
        <f t="shared" si="22"/>
        <v>0.71840068787618216</v>
      </c>
      <c r="O26" s="37">
        <f t="shared" si="22"/>
        <v>0.66317712811693896</v>
      </c>
      <c r="P26" s="37">
        <f t="shared" si="22"/>
        <v>0.97671969045571805</v>
      </c>
      <c r="Q26" s="37">
        <f t="shared" si="22"/>
        <v>1.0135425623387788</v>
      </c>
      <c r="R26" s="37">
        <f t="shared" si="22"/>
        <v>1.2778374892519346</v>
      </c>
      <c r="S26" s="37">
        <f t="shared" si="22"/>
        <v>1.2778374892519346</v>
      </c>
      <c r="T26" s="37">
        <f t="shared" si="22"/>
        <v>1.1622098022355976</v>
      </c>
      <c r="U26" s="37">
        <f t="shared" si="22"/>
        <v>0.28759673258813412</v>
      </c>
      <c r="V26" s="37">
        <f t="shared" si="22"/>
        <v>0.93544711951848647</v>
      </c>
      <c r="W26" s="37">
        <f t="shared" si="22"/>
        <v>0.40720120378331898</v>
      </c>
      <c r="X26" s="37">
        <f t="shared" ref="X26" si="23">SUM(X27,X33)</f>
        <v>1.6639724849527084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FC_IND_NFM_AM_E!C28+FC_IND_NFM_PA_E!C28+FC_IND_NFM_SA_E!C28+FC_IND_NFM_OM_E!C28</f>
        <v>0</v>
      </c>
      <c r="D28" s="10">
        <f>FC_IND_NFM_AM_E!D28+FC_IND_NFM_PA_E!D28+FC_IND_NFM_SA_E!D28+FC_IND_NFM_OM_E!D28</f>
        <v>0</v>
      </c>
      <c r="E28" s="10">
        <f>FC_IND_NFM_AM_E!E28+FC_IND_NFM_PA_E!E28+FC_IND_NFM_SA_E!E28+FC_IND_NFM_OM_E!E28</f>
        <v>0</v>
      </c>
      <c r="F28" s="10">
        <f>FC_IND_NFM_AM_E!F28+FC_IND_NFM_PA_E!F28+FC_IND_NFM_SA_E!F28+FC_IND_NFM_OM_E!F28</f>
        <v>0</v>
      </c>
      <c r="G28" s="10">
        <f>FC_IND_NFM_AM_E!G28+FC_IND_NFM_PA_E!G28+FC_IND_NFM_SA_E!G28+FC_IND_NFM_OM_E!G28</f>
        <v>0</v>
      </c>
      <c r="H28" s="10">
        <f>FC_IND_NFM_AM_E!H28+FC_IND_NFM_PA_E!H28+FC_IND_NFM_SA_E!H28+FC_IND_NFM_OM_E!H28</f>
        <v>0</v>
      </c>
      <c r="I28" s="10">
        <f>FC_IND_NFM_AM_E!I28+FC_IND_NFM_PA_E!I28+FC_IND_NFM_SA_E!I28+FC_IND_NFM_OM_E!I28</f>
        <v>0</v>
      </c>
      <c r="J28" s="10">
        <f>FC_IND_NFM_AM_E!J28+FC_IND_NFM_PA_E!J28+FC_IND_NFM_SA_E!J28+FC_IND_NFM_OM_E!J28</f>
        <v>0</v>
      </c>
      <c r="K28" s="10">
        <f>FC_IND_NFM_AM_E!K28+FC_IND_NFM_PA_E!K28+FC_IND_NFM_SA_E!K28+FC_IND_NFM_OM_E!K28</f>
        <v>0</v>
      </c>
      <c r="L28" s="10">
        <f>FC_IND_NFM_AM_E!L28+FC_IND_NFM_PA_E!L28+FC_IND_NFM_SA_E!L28+FC_IND_NFM_OM_E!L28</f>
        <v>0</v>
      </c>
      <c r="M28" s="10">
        <f>FC_IND_NFM_AM_E!M28+FC_IND_NFM_PA_E!M28+FC_IND_NFM_SA_E!M28+FC_IND_NFM_OM_E!M28</f>
        <v>0</v>
      </c>
      <c r="N28" s="10">
        <f>FC_IND_NFM_AM_E!N28+FC_IND_NFM_PA_E!N28+FC_IND_NFM_SA_E!N28+FC_IND_NFM_OM_E!N28</f>
        <v>0</v>
      </c>
      <c r="O28" s="10">
        <f>FC_IND_NFM_AM_E!O28+FC_IND_NFM_PA_E!O28+FC_IND_NFM_SA_E!O28+FC_IND_NFM_OM_E!O28</f>
        <v>0</v>
      </c>
      <c r="P28" s="10">
        <f>FC_IND_NFM_AM_E!P28+FC_IND_NFM_PA_E!P28+FC_IND_NFM_SA_E!P28+FC_IND_NFM_OM_E!P28</f>
        <v>0</v>
      </c>
      <c r="Q28" s="10">
        <f>FC_IND_NFM_AM_E!Q28+FC_IND_NFM_PA_E!Q28+FC_IND_NFM_SA_E!Q28+FC_IND_NFM_OM_E!Q28</f>
        <v>0</v>
      </c>
      <c r="R28" s="10">
        <f>FC_IND_NFM_AM_E!R28+FC_IND_NFM_PA_E!R28+FC_IND_NFM_SA_E!R28+FC_IND_NFM_OM_E!R28</f>
        <v>0</v>
      </c>
      <c r="S28" s="10">
        <f>FC_IND_NFM_AM_E!S28+FC_IND_NFM_PA_E!S28+FC_IND_NFM_SA_E!S28+FC_IND_NFM_OM_E!S28</f>
        <v>0</v>
      </c>
      <c r="T28" s="10">
        <f>FC_IND_NFM_AM_E!T28+FC_IND_NFM_PA_E!T28+FC_IND_NFM_SA_E!T28+FC_IND_NFM_OM_E!T28</f>
        <v>0</v>
      </c>
      <c r="U28" s="10">
        <f>FC_IND_NFM_AM_E!U28+FC_IND_NFM_PA_E!U28+FC_IND_NFM_SA_E!U28+FC_IND_NFM_OM_E!U28</f>
        <v>0</v>
      </c>
      <c r="V28" s="10">
        <f>FC_IND_NFM_AM_E!V28+FC_IND_NFM_PA_E!V28+FC_IND_NFM_SA_E!V28+FC_IND_NFM_OM_E!V28</f>
        <v>0</v>
      </c>
      <c r="W28" s="10">
        <f>FC_IND_NFM_AM_E!W28+FC_IND_NFM_PA_E!W28+FC_IND_NFM_SA_E!W28+FC_IND_NFM_OM_E!W28</f>
        <v>0</v>
      </c>
      <c r="X28" s="10">
        <f>FC_IND_NFM_AM_E!X28+FC_IND_NFM_PA_E!X28+FC_IND_NFM_SA_E!X28+FC_IND_NFM_OM_E!X28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FC_IND_NFM_AM_E!C29+FC_IND_NFM_PA_E!C29+FC_IND_NFM_SA_E!C29+FC_IND_NFM_OM_E!C29</f>
        <v>0</v>
      </c>
      <c r="D29" s="10">
        <f>FC_IND_NFM_AM_E!D29+FC_IND_NFM_PA_E!D29+FC_IND_NFM_SA_E!D29+FC_IND_NFM_OM_E!D29</f>
        <v>0</v>
      </c>
      <c r="E29" s="10">
        <f>FC_IND_NFM_AM_E!E29+FC_IND_NFM_PA_E!E29+FC_IND_NFM_SA_E!E29+FC_IND_NFM_OM_E!E29</f>
        <v>0</v>
      </c>
      <c r="F29" s="10">
        <f>FC_IND_NFM_AM_E!F29+FC_IND_NFM_PA_E!F29+FC_IND_NFM_SA_E!F29+FC_IND_NFM_OM_E!F29</f>
        <v>0</v>
      </c>
      <c r="G29" s="10">
        <f>FC_IND_NFM_AM_E!G29+FC_IND_NFM_PA_E!G29+FC_IND_NFM_SA_E!G29+FC_IND_NFM_OM_E!G29</f>
        <v>0</v>
      </c>
      <c r="H29" s="10">
        <f>FC_IND_NFM_AM_E!H29+FC_IND_NFM_PA_E!H29+FC_IND_NFM_SA_E!H29+FC_IND_NFM_OM_E!H29</f>
        <v>0</v>
      </c>
      <c r="I29" s="10">
        <f>FC_IND_NFM_AM_E!I29+FC_IND_NFM_PA_E!I29+FC_IND_NFM_SA_E!I29+FC_IND_NFM_OM_E!I29</f>
        <v>0</v>
      </c>
      <c r="J29" s="10">
        <f>FC_IND_NFM_AM_E!J29+FC_IND_NFM_PA_E!J29+FC_IND_NFM_SA_E!J29+FC_IND_NFM_OM_E!J29</f>
        <v>0</v>
      </c>
      <c r="K29" s="10">
        <f>FC_IND_NFM_AM_E!K29+FC_IND_NFM_PA_E!K29+FC_IND_NFM_SA_E!K29+FC_IND_NFM_OM_E!K29</f>
        <v>0</v>
      </c>
      <c r="L29" s="10">
        <f>FC_IND_NFM_AM_E!L29+FC_IND_NFM_PA_E!L29+FC_IND_NFM_SA_E!L29+FC_IND_NFM_OM_E!L29</f>
        <v>0</v>
      </c>
      <c r="M29" s="10">
        <f>FC_IND_NFM_AM_E!M29+FC_IND_NFM_PA_E!M29+FC_IND_NFM_SA_E!M29+FC_IND_NFM_OM_E!M29</f>
        <v>0</v>
      </c>
      <c r="N29" s="10">
        <f>FC_IND_NFM_AM_E!N29+FC_IND_NFM_PA_E!N29+FC_IND_NFM_SA_E!N29+FC_IND_NFM_OM_E!N29</f>
        <v>0</v>
      </c>
      <c r="O29" s="10">
        <f>FC_IND_NFM_AM_E!O29+FC_IND_NFM_PA_E!O29+FC_IND_NFM_SA_E!O29+FC_IND_NFM_OM_E!O29</f>
        <v>0</v>
      </c>
      <c r="P29" s="10">
        <f>FC_IND_NFM_AM_E!P29+FC_IND_NFM_PA_E!P29+FC_IND_NFM_SA_E!P29+FC_IND_NFM_OM_E!P29</f>
        <v>0</v>
      </c>
      <c r="Q29" s="10">
        <f>FC_IND_NFM_AM_E!Q29+FC_IND_NFM_PA_E!Q29+FC_IND_NFM_SA_E!Q29+FC_IND_NFM_OM_E!Q29</f>
        <v>0</v>
      </c>
      <c r="R29" s="10">
        <f>FC_IND_NFM_AM_E!R29+FC_IND_NFM_PA_E!R29+FC_IND_NFM_SA_E!R29+FC_IND_NFM_OM_E!R29</f>
        <v>0</v>
      </c>
      <c r="S29" s="10">
        <f>FC_IND_NFM_AM_E!S29+FC_IND_NFM_PA_E!S29+FC_IND_NFM_SA_E!S29+FC_IND_NFM_OM_E!S29</f>
        <v>0</v>
      </c>
      <c r="T29" s="10">
        <f>FC_IND_NFM_AM_E!T29+FC_IND_NFM_PA_E!T29+FC_IND_NFM_SA_E!T29+FC_IND_NFM_OM_E!T29</f>
        <v>0</v>
      </c>
      <c r="U29" s="10">
        <f>FC_IND_NFM_AM_E!U29+FC_IND_NFM_PA_E!U29+FC_IND_NFM_SA_E!U29+FC_IND_NFM_OM_E!U29</f>
        <v>0</v>
      </c>
      <c r="V29" s="10">
        <f>FC_IND_NFM_AM_E!V29+FC_IND_NFM_PA_E!V29+FC_IND_NFM_SA_E!V29+FC_IND_NFM_OM_E!V29</f>
        <v>0</v>
      </c>
      <c r="W29" s="10">
        <f>FC_IND_NFM_AM_E!W29+FC_IND_NFM_PA_E!W29+FC_IND_NFM_SA_E!W29+FC_IND_NFM_OM_E!W29</f>
        <v>0</v>
      </c>
      <c r="X29" s="10">
        <f>FC_IND_NFM_AM_E!X29+FC_IND_NFM_PA_E!X29+FC_IND_NFM_SA_E!X29+FC_IND_NFM_OM_E!X29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FC_IND_NFM_AM_E!C30+FC_IND_NFM_PA_E!C30+FC_IND_NFM_SA_E!C30+FC_IND_NFM_OM_E!C30</f>
        <v>0</v>
      </c>
      <c r="D30" s="10">
        <f>FC_IND_NFM_AM_E!D30+FC_IND_NFM_PA_E!D30+FC_IND_NFM_SA_E!D30+FC_IND_NFM_OM_E!D30</f>
        <v>0</v>
      </c>
      <c r="E30" s="10">
        <f>FC_IND_NFM_AM_E!E30+FC_IND_NFM_PA_E!E30+FC_IND_NFM_SA_E!E30+FC_IND_NFM_OM_E!E30</f>
        <v>0</v>
      </c>
      <c r="F30" s="10">
        <f>FC_IND_NFM_AM_E!F30+FC_IND_NFM_PA_E!F30+FC_IND_NFM_SA_E!F30+FC_IND_NFM_OM_E!F30</f>
        <v>0</v>
      </c>
      <c r="G30" s="10">
        <f>FC_IND_NFM_AM_E!G30+FC_IND_NFM_PA_E!G30+FC_IND_NFM_SA_E!G30+FC_IND_NFM_OM_E!G30</f>
        <v>0</v>
      </c>
      <c r="H30" s="10">
        <f>FC_IND_NFM_AM_E!H30+FC_IND_NFM_PA_E!H30+FC_IND_NFM_SA_E!H30+FC_IND_NFM_OM_E!H30</f>
        <v>0</v>
      </c>
      <c r="I30" s="10">
        <f>FC_IND_NFM_AM_E!I30+FC_IND_NFM_PA_E!I30+FC_IND_NFM_SA_E!I30+FC_IND_NFM_OM_E!I30</f>
        <v>0</v>
      </c>
      <c r="J30" s="10">
        <f>FC_IND_NFM_AM_E!J30+FC_IND_NFM_PA_E!J30+FC_IND_NFM_SA_E!J30+FC_IND_NFM_OM_E!J30</f>
        <v>0</v>
      </c>
      <c r="K30" s="10">
        <f>FC_IND_NFM_AM_E!K30+FC_IND_NFM_PA_E!K30+FC_IND_NFM_SA_E!K30+FC_IND_NFM_OM_E!K30</f>
        <v>0</v>
      </c>
      <c r="L30" s="10">
        <f>FC_IND_NFM_AM_E!L30+FC_IND_NFM_PA_E!L30+FC_IND_NFM_SA_E!L30+FC_IND_NFM_OM_E!L30</f>
        <v>0</v>
      </c>
      <c r="M30" s="10">
        <f>FC_IND_NFM_AM_E!M30+FC_IND_NFM_PA_E!M30+FC_IND_NFM_SA_E!M30+FC_IND_NFM_OM_E!M30</f>
        <v>0</v>
      </c>
      <c r="N30" s="10">
        <f>FC_IND_NFM_AM_E!N30+FC_IND_NFM_PA_E!N30+FC_IND_NFM_SA_E!N30+FC_IND_NFM_OM_E!N30</f>
        <v>0</v>
      </c>
      <c r="O30" s="10">
        <f>FC_IND_NFM_AM_E!O30+FC_IND_NFM_PA_E!O30+FC_IND_NFM_SA_E!O30+FC_IND_NFM_OM_E!O30</f>
        <v>0</v>
      </c>
      <c r="P30" s="10">
        <f>FC_IND_NFM_AM_E!P30+FC_IND_NFM_PA_E!P30+FC_IND_NFM_SA_E!P30+FC_IND_NFM_OM_E!P30</f>
        <v>0</v>
      </c>
      <c r="Q30" s="10">
        <f>FC_IND_NFM_AM_E!Q30+FC_IND_NFM_PA_E!Q30+FC_IND_NFM_SA_E!Q30+FC_IND_NFM_OM_E!Q30</f>
        <v>0</v>
      </c>
      <c r="R30" s="10">
        <f>FC_IND_NFM_AM_E!R30+FC_IND_NFM_PA_E!R30+FC_IND_NFM_SA_E!R30+FC_IND_NFM_OM_E!R30</f>
        <v>0</v>
      </c>
      <c r="S30" s="10">
        <f>FC_IND_NFM_AM_E!S30+FC_IND_NFM_PA_E!S30+FC_IND_NFM_SA_E!S30+FC_IND_NFM_OM_E!S30</f>
        <v>0</v>
      </c>
      <c r="T30" s="10">
        <f>FC_IND_NFM_AM_E!T30+FC_IND_NFM_PA_E!T30+FC_IND_NFM_SA_E!T30+FC_IND_NFM_OM_E!T30</f>
        <v>0</v>
      </c>
      <c r="U30" s="10">
        <f>FC_IND_NFM_AM_E!U30+FC_IND_NFM_PA_E!U30+FC_IND_NFM_SA_E!U30+FC_IND_NFM_OM_E!U30</f>
        <v>0</v>
      </c>
      <c r="V30" s="10">
        <f>FC_IND_NFM_AM_E!V30+FC_IND_NFM_PA_E!V30+FC_IND_NFM_SA_E!V30+FC_IND_NFM_OM_E!V30</f>
        <v>0</v>
      </c>
      <c r="W30" s="10">
        <f>FC_IND_NFM_AM_E!W30+FC_IND_NFM_PA_E!W30+FC_IND_NFM_SA_E!W30+FC_IND_NFM_OM_E!W30</f>
        <v>0</v>
      </c>
      <c r="X30" s="10">
        <f>FC_IND_NFM_AM_E!X30+FC_IND_NFM_PA_E!X30+FC_IND_NFM_SA_E!X30+FC_IND_NFM_OM_E!X30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FC_IND_NFM_AM_E!C31+FC_IND_NFM_PA_E!C31+FC_IND_NFM_SA_E!C31+FC_IND_NFM_OM_E!C31</f>
        <v>0</v>
      </c>
      <c r="D31" s="10">
        <f>FC_IND_NFM_AM_E!D31+FC_IND_NFM_PA_E!D31+FC_IND_NFM_SA_E!D31+FC_IND_NFM_OM_E!D31</f>
        <v>0</v>
      </c>
      <c r="E31" s="10">
        <f>FC_IND_NFM_AM_E!E31+FC_IND_NFM_PA_E!E31+FC_IND_NFM_SA_E!E31+FC_IND_NFM_OM_E!E31</f>
        <v>0</v>
      </c>
      <c r="F31" s="10">
        <f>FC_IND_NFM_AM_E!F31+FC_IND_NFM_PA_E!F31+FC_IND_NFM_SA_E!F31+FC_IND_NFM_OM_E!F31</f>
        <v>0</v>
      </c>
      <c r="G31" s="10">
        <f>FC_IND_NFM_AM_E!G31+FC_IND_NFM_PA_E!G31+FC_IND_NFM_SA_E!G31+FC_IND_NFM_OM_E!G31</f>
        <v>0</v>
      </c>
      <c r="H31" s="10">
        <f>FC_IND_NFM_AM_E!H31+FC_IND_NFM_PA_E!H31+FC_IND_NFM_SA_E!H31+FC_IND_NFM_OM_E!H31</f>
        <v>0</v>
      </c>
      <c r="I31" s="10">
        <f>FC_IND_NFM_AM_E!I31+FC_IND_NFM_PA_E!I31+FC_IND_NFM_SA_E!I31+FC_IND_NFM_OM_E!I31</f>
        <v>0</v>
      </c>
      <c r="J31" s="10">
        <f>FC_IND_NFM_AM_E!J31+FC_IND_NFM_PA_E!J31+FC_IND_NFM_SA_E!J31+FC_IND_NFM_OM_E!J31</f>
        <v>0</v>
      </c>
      <c r="K31" s="10">
        <f>FC_IND_NFM_AM_E!K31+FC_IND_NFM_PA_E!K31+FC_IND_NFM_SA_E!K31+FC_IND_NFM_OM_E!K31</f>
        <v>0</v>
      </c>
      <c r="L31" s="10">
        <f>FC_IND_NFM_AM_E!L31+FC_IND_NFM_PA_E!L31+FC_IND_NFM_SA_E!L31+FC_IND_NFM_OM_E!L31</f>
        <v>0</v>
      </c>
      <c r="M31" s="10">
        <f>FC_IND_NFM_AM_E!M31+FC_IND_NFM_PA_E!M31+FC_IND_NFM_SA_E!M31+FC_IND_NFM_OM_E!M31</f>
        <v>0</v>
      </c>
      <c r="N31" s="10">
        <f>FC_IND_NFM_AM_E!N31+FC_IND_NFM_PA_E!N31+FC_IND_NFM_SA_E!N31+FC_IND_NFM_OM_E!N31</f>
        <v>0</v>
      </c>
      <c r="O31" s="10">
        <f>FC_IND_NFM_AM_E!O31+FC_IND_NFM_PA_E!O31+FC_IND_NFM_SA_E!O31+FC_IND_NFM_OM_E!O31</f>
        <v>0</v>
      </c>
      <c r="P31" s="10">
        <f>FC_IND_NFM_AM_E!P31+FC_IND_NFM_PA_E!P31+FC_IND_NFM_SA_E!P31+FC_IND_NFM_OM_E!P31</f>
        <v>0</v>
      </c>
      <c r="Q31" s="10">
        <f>FC_IND_NFM_AM_E!Q31+FC_IND_NFM_PA_E!Q31+FC_IND_NFM_SA_E!Q31+FC_IND_NFM_OM_E!Q31</f>
        <v>0</v>
      </c>
      <c r="R31" s="10">
        <f>FC_IND_NFM_AM_E!R31+FC_IND_NFM_PA_E!R31+FC_IND_NFM_SA_E!R31+FC_IND_NFM_OM_E!R31</f>
        <v>0</v>
      </c>
      <c r="S31" s="10">
        <f>FC_IND_NFM_AM_E!S31+FC_IND_NFM_PA_E!S31+FC_IND_NFM_SA_E!S31+FC_IND_NFM_OM_E!S31</f>
        <v>0</v>
      </c>
      <c r="T31" s="10">
        <f>FC_IND_NFM_AM_E!T31+FC_IND_NFM_PA_E!T31+FC_IND_NFM_SA_E!T31+FC_IND_NFM_OM_E!T31</f>
        <v>0</v>
      </c>
      <c r="U31" s="10">
        <f>FC_IND_NFM_AM_E!U31+FC_IND_NFM_PA_E!U31+FC_IND_NFM_SA_E!U31+FC_IND_NFM_OM_E!U31</f>
        <v>0</v>
      </c>
      <c r="V31" s="10">
        <f>FC_IND_NFM_AM_E!V31+FC_IND_NFM_PA_E!V31+FC_IND_NFM_SA_E!V31+FC_IND_NFM_OM_E!V31</f>
        <v>0</v>
      </c>
      <c r="W31" s="10">
        <f>FC_IND_NFM_AM_E!W31+FC_IND_NFM_PA_E!W31+FC_IND_NFM_SA_E!W31+FC_IND_NFM_OM_E!W31</f>
        <v>0</v>
      </c>
      <c r="X31" s="10">
        <f>FC_IND_NFM_AM_E!X31+FC_IND_NFM_PA_E!X31+FC_IND_NFM_SA_E!X31+FC_IND_NFM_OM_E!X31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FC_IND_NFM_AM_E!C32+FC_IND_NFM_PA_E!C32+FC_IND_NFM_SA_E!C32+FC_IND_NFM_OM_E!C32</f>
        <v>0</v>
      </c>
      <c r="D32" s="10">
        <f>FC_IND_NFM_AM_E!D32+FC_IND_NFM_PA_E!D32+FC_IND_NFM_SA_E!D32+FC_IND_NFM_OM_E!D32</f>
        <v>0</v>
      </c>
      <c r="E32" s="10">
        <f>FC_IND_NFM_AM_E!E32+FC_IND_NFM_PA_E!E32+FC_IND_NFM_SA_E!E32+FC_IND_NFM_OM_E!E32</f>
        <v>0</v>
      </c>
      <c r="F32" s="10">
        <f>FC_IND_NFM_AM_E!F32+FC_IND_NFM_PA_E!F32+FC_IND_NFM_SA_E!F32+FC_IND_NFM_OM_E!F32</f>
        <v>0</v>
      </c>
      <c r="G32" s="10">
        <f>FC_IND_NFM_AM_E!G32+FC_IND_NFM_PA_E!G32+FC_IND_NFM_SA_E!G32+FC_IND_NFM_OM_E!G32</f>
        <v>0</v>
      </c>
      <c r="H32" s="10">
        <f>FC_IND_NFM_AM_E!H32+FC_IND_NFM_PA_E!H32+FC_IND_NFM_SA_E!H32+FC_IND_NFM_OM_E!H32</f>
        <v>0</v>
      </c>
      <c r="I32" s="10">
        <f>FC_IND_NFM_AM_E!I32+FC_IND_NFM_PA_E!I32+FC_IND_NFM_SA_E!I32+FC_IND_NFM_OM_E!I32</f>
        <v>0</v>
      </c>
      <c r="J32" s="10">
        <f>FC_IND_NFM_AM_E!J32+FC_IND_NFM_PA_E!J32+FC_IND_NFM_SA_E!J32+FC_IND_NFM_OM_E!J32</f>
        <v>0</v>
      </c>
      <c r="K32" s="10">
        <f>FC_IND_NFM_AM_E!K32+FC_IND_NFM_PA_E!K32+FC_IND_NFM_SA_E!K32+FC_IND_NFM_OM_E!K32</f>
        <v>0</v>
      </c>
      <c r="L32" s="10">
        <f>FC_IND_NFM_AM_E!L32+FC_IND_NFM_PA_E!L32+FC_IND_NFM_SA_E!L32+FC_IND_NFM_OM_E!L32</f>
        <v>0</v>
      </c>
      <c r="M32" s="10">
        <f>FC_IND_NFM_AM_E!M32+FC_IND_NFM_PA_E!M32+FC_IND_NFM_SA_E!M32+FC_IND_NFM_OM_E!M32</f>
        <v>0</v>
      </c>
      <c r="N32" s="10">
        <f>FC_IND_NFM_AM_E!N32+FC_IND_NFM_PA_E!N32+FC_IND_NFM_SA_E!N32+FC_IND_NFM_OM_E!N32</f>
        <v>0</v>
      </c>
      <c r="O32" s="10">
        <f>FC_IND_NFM_AM_E!O32+FC_IND_NFM_PA_E!O32+FC_IND_NFM_SA_E!O32+FC_IND_NFM_OM_E!O32</f>
        <v>0</v>
      </c>
      <c r="P32" s="10">
        <f>FC_IND_NFM_AM_E!P32+FC_IND_NFM_PA_E!P32+FC_IND_NFM_SA_E!P32+FC_IND_NFM_OM_E!P32</f>
        <v>0</v>
      </c>
      <c r="Q32" s="10">
        <f>FC_IND_NFM_AM_E!Q32+FC_IND_NFM_PA_E!Q32+FC_IND_NFM_SA_E!Q32+FC_IND_NFM_OM_E!Q32</f>
        <v>0</v>
      </c>
      <c r="R32" s="10">
        <f>FC_IND_NFM_AM_E!R32+FC_IND_NFM_PA_E!R32+FC_IND_NFM_SA_E!R32+FC_IND_NFM_OM_E!R32</f>
        <v>0</v>
      </c>
      <c r="S32" s="10">
        <f>FC_IND_NFM_AM_E!S32+FC_IND_NFM_PA_E!S32+FC_IND_NFM_SA_E!S32+FC_IND_NFM_OM_E!S32</f>
        <v>0</v>
      </c>
      <c r="T32" s="10">
        <f>FC_IND_NFM_AM_E!T32+FC_IND_NFM_PA_E!T32+FC_IND_NFM_SA_E!T32+FC_IND_NFM_OM_E!T32</f>
        <v>0</v>
      </c>
      <c r="U32" s="10">
        <f>FC_IND_NFM_AM_E!U32+FC_IND_NFM_PA_E!U32+FC_IND_NFM_SA_E!U32+FC_IND_NFM_OM_E!U32</f>
        <v>0</v>
      </c>
      <c r="V32" s="10">
        <f>FC_IND_NFM_AM_E!V32+FC_IND_NFM_PA_E!V32+FC_IND_NFM_SA_E!V32+FC_IND_NFM_OM_E!V32</f>
        <v>0</v>
      </c>
      <c r="W32" s="10">
        <f>FC_IND_NFM_AM_E!W32+FC_IND_NFM_PA_E!W32+FC_IND_NFM_SA_E!W32+FC_IND_NFM_OM_E!W32</f>
        <v>0</v>
      </c>
      <c r="X32" s="10">
        <f>FC_IND_NFM_AM_E!X32+FC_IND_NFM_PA_E!X32+FC_IND_NFM_SA_E!X32+FC_IND_NFM_OM_E!X32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54.066960447119492</v>
      </c>
      <c r="D33" s="29">
        <f t="shared" ref="D33:W33" si="28">SUM(D34:D50)</f>
        <v>45.561049011177957</v>
      </c>
      <c r="E33" s="29">
        <f t="shared" si="28"/>
        <v>35.990477214101446</v>
      </c>
      <c r="F33" s="29">
        <f t="shared" si="28"/>
        <v>30.216401547721418</v>
      </c>
      <c r="G33" s="29">
        <f t="shared" si="28"/>
        <v>38.146087704213244</v>
      </c>
      <c r="H33" s="29">
        <f t="shared" si="28"/>
        <v>52.038822012037819</v>
      </c>
      <c r="I33" s="29">
        <f t="shared" si="28"/>
        <v>61.205717970765257</v>
      </c>
      <c r="J33" s="29">
        <f t="shared" si="28"/>
        <v>7.9780524505588994</v>
      </c>
      <c r="K33" s="29">
        <f t="shared" si="28"/>
        <v>3.4389939810834047</v>
      </c>
      <c r="L33" s="29">
        <f t="shared" si="28"/>
        <v>9.6285683576956149</v>
      </c>
      <c r="M33" s="29">
        <f t="shared" si="28"/>
        <v>0.46162940670679276</v>
      </c>
      <c r="N33" s="29">
        <f t="shared" si="28"/>
        <v>0.71840068787618216</v>
      </c>
      <c r="O33" s="29">
        <f t="shared" si="28"/>
        <v>0.66317712811693896</v>
      </c>
      <c r="P33" s="29">
        <f t="shared" si="28"/>
        <v>0.97671969045571805</v>
      </c>
      <c r="Q33" s="29">
        <f t="shared" si="28"/>
        <v>1.0135425623387788</v>
      </c>
      <c r="R33" s="29">
        <f t="shared" si="28"/>
        <v>1.2778374892519346</v>
      </c>
      <c r="S33" s="29">
        <f t="shared" si="28"/>
        <v>1.2778374892519346</v>
      </c>
      <c r="T33" s="29">
        <f t="shared" si="28"/>
        <v>1.1622098022355976</v>
      </c>
      <c r="U33" s="29">
        <f t="shared" si="28"/>
        <v>0.28759673258813412</v>
      </c>
      <c r="V33" s="29">
        <f t="shared" si="28"/>
        <v>0.93544711951848647</v>
      </c>
      <c r="W33" s="29">
        <f t="shared" si="28"/>
        <v>0.40720120378331898</v>
      </c>
      <c r="X33" s="29">
        <f t="shared" ref="X33" si="29">SUM(X34:X50)</f>
        <v>1.6639724849527084</v>
      </c>
    </row>
    <row r="34" spans="1:24" ht="11.25" customHeight="1" x14ac:dyDescent="0.2">
      <c r="A34" s="41" t="s">
        <v>55</v>
      </c>
      <c r="B34" s="9" t="s">
        <v>56</v>
      </c>
      <c r="C34" s="10">
        <f>FC_IND_NFM_AM_E!C34+FC_IND_NFM_PA_E!C34+FC_IND_NFM_SA_E!C34+FC_IND_NFM_OM_E!C34</f>
        <v>0</v>
      </c>
      <c r="D34" s="10">
        <f>FC_IND_NFM_AM_E!D34+FC_IND_NFM_PA_E!D34+FC_IND_NFM_SA_E!D34+FC_IND_NFM_OM_E!D34</f>
        <v>0</v>
      </c>
      <c r="E34" s="10">
        <f>FC_IND_NFM_AM_E!E34+FC_IND_NFM_PA_E!E34+FC_IND_NFM_SA_E!E34+FC_IND_NFM_OM_E!E34</f>
        <v>0</v>
      </c>
      <c r="F34" s="10">
        <f>FC_IND_NFM_AM_E!F34+FC_IND_NFM_PA_E!F34+FC_IND_NFM_SA_E!F34+FC_IND_NFM_OM_E!F34</f>
        <v>0</v>
      </c>
      <c r="G34" s="10">
        <f>FC_IND_NFM_AM_E!G34+FC_IND_NFM_PA_E!G34+FC_IND_NFM_SA_E!G34+FC_IND_NFM_OM_E!G34</f>
        <v>0</v>
      </c>
      <c r="H34" s="10">
        <f>FC_IND_NFM_AM_E!H34+FC_IND_NFM_PA_E!H34+FC_IND_NFM_SA_E!H34+FC_IND_NFM_OM_E!H34</f>
        <v>0</v>
      </c>
      <c r="I34" s="10">
        <f>FC_IND_NFM_AM_E!I34+FC_IND_NFM_PA_E!I34+FC_IND_NFM_SA_E!I34+FC_IND_NFM_OM_E!I34</f>
        <v>0</v>
      </c>
      <c r="J34" s="10">
        <f>FC_IND_NFM_AM_E!J34+FC_IND_NFM_PA_E!J34+FC_IND_NFM_SA_E!J34+FC_IND_NFM_OM_E!J34</f>
        <v>0</v>
      </c>
      <c r="K34" s="10">
        <f>FC_IND_NFM_AM_E!K34+FC_IND_NFM_PA_E!K34+FC_IND_NFM_SA_E!K34+FC_IND_NFM_OM_E!K34</f>
        <v>0</v>
      </c>
      <c r="L34" s="10">
        <f>FC_IND_NFM_AM_E!L34+FC_IND_NFM_PA_E!L34+FC_IND_NFM_SA_E!L34+FC_IND_NFM_OM_E!L34</f>
        <v>0</v>
      </c>
      <c r="M34" s="10">
        <f>FC_IND_NFM_AM_E!M34+FC_IND_NFM_PA_E!M34+FC_IND_NFM_SA_E!M34+FC_IND_NFM_OM_E!M34</f>
        <v>0</v>
      </c>
      <c r="N34" s="10">
        <f>FC_IND_NFM_AM_E!N34+FC_IND_NFM_PA_E!N34+FC_IND_NFM_SA_E!N34+FC_IND_NFM_OM_E!N34</f>
        <v>0</v>
      </c>
      <c r="O34" s="10">
        <f>FC_IND_NFM_AM_E!O34+FC_IND_NFM_PA_E!O34+FC_IND_NFM_SA_E!O34+FC_IND_NFM_OM_E!O34</f>
        <v>0</v>
      </c>
      <c r="P34" s="10">
        <f>FC_IND_NFM_AM_E!P34+FC_IND_NFM_PA_E!P34+FC_IND_NFM_SA_E!P34+FC_IND_NFM_OM_E!P34</f>
        <v>0</v>
      </c>
      <c r="Q34" s="10">
        <f>FC_IND_NFM_AM_E!Q34+FC_IND_NFM_PA_E!Q34+FC_IND_NFM_SA_E!Q34+FC_IND_NFM_OM_E!Q34</f>
        <v>0</v>
      </c>
      <c r="R34" s="10">
        <f>FC_IND_NFM_AM_E!R34+FC_IND_NFM_PA_E!R34+FC_IND_NFM_SA_E!R34+FC_IND_NFM_OM_E!R34</f>
        <v>0</v>
      </c>
      <c r="S34" s="10">
        <f>FC_IND_NFM_AM_E!S34+FC_IND_NFM_PA_E!S34+FC_IND_NFM_SA_E!S34+FC_IND_NFM_OM_E!S34</f>
        <v>0</v>
      </c>
      <c r="T34" s="10">
        <f>FC_IND_NFM_AM_E!T34+FC_IND_NFM_PA_E!T34+FC_IND_NFM_SA_E!T34+FC_IND_NFM_OM_E!T34</f>
        <v>0</v>
      </c>
      <c r="U34" s="10">
        <f>FC_IND_NFM_AM_E!U34+FC_IND_NFM_PA_E!U34+FC_IND_NFM_SA_E!U34+FC_IND_NFM_OM_E!U34</f>
        <v>0</v>
      </c>
      <c r="V34" s="10">
        <f>FC_IND_NFM_AM_E!V34+FC_IND_NFM_PA_E!V34+FC_IND_NFM_SA_E!V34+FC_IND_NFM_OM_E!V34</f>
        <v>0</v>
      </c>
      <c r="W34" s="10">
        <f>FC_IND_NFM_AM_E!W34+FC_IND_NFM_PA_E!W34+FC_IND_NFM_SA_E!W34+FC_IND_NFM_OM_E!W34</f>
        <v>0</v>
      </c>
      <c r="X34" s="10">
        <f>FC_IND_NFM_AM_E!X34+FC_IND_NFM_PA_E!X34+FC_IND_NFM_SA_E!X34+FC_IND_NFM_OM_E!X34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FC_IND_NFM_AM_E!C35+FC_IND_NFM_PA_E!C35+FC_IND_NFM_SA_E!C35+FC_IND_NFM_OM_E!C35</f>
        <v>0</v>
      </c>
      <c r="D35" s="10">
        <f>FC_IND_NFM_AM_E!D35+FC_IND_NFM_PA_E!D35+FC_IND_NFM_SA_E!D35+FC_IND_NFM_OM_E!D35</f>
        <v>0</v>
      </c>
      <c r="E35" s="10">
        <f>FC_IND_NFM_AM_E!E35+FC_IND_NFM_PA_E!E35+FC_IND_NFM_SA_E!E35+FC_IND_NFM_OM_E!E35</f>
        <v>0</v>
      </c>
      <c r="F35" s="10">
        <f>FC_IND_NFM_AM_E!F35+FC_IND_NFM_PA_E!F35+FC_IND_NFM_SA_E!F35+FC_IND_NFM_OM_E!F35</f>
        <v>0</v>
      </c>
      <c r="G35" s="10">
        <f>FC_IND_NFM_AM_E!G35+FC_IND_NFM_PA_E!G35+FC_IND_NFM_SA_E!G35+FC_IND_NFM_OM_E!G35</f>
        <v>0</v>
      </c>
      <c r="H35" s="10">
        <f>FC_IND_NFM_AM_E!H35+FC_IND_NFM_PA_E!H35+FC_IND_NFM_SA_E!H35+FC_IND_NFM_OM_E!H35</f>
        <v>0</v>
      </c>
      <c r="I35" s="10">
        <f>FC_IND_NFM_AM_E!I35+FC_IND_NFM_PA_E!I35+FC_IND_NFM_SA_E!I35+FC_IND_NFM_OM_E!I35</f>
        <v>0</v>
      </c>
      <c r="J35" s="10">
        <f>FC_IND_NFM_AM_E!J35+FC_IND_NFM_PA_E!J35+FC_IND_NFM_SA_E!J35+FC_IND_NFM_OM_E!J35</f>
        <v>0</v>
      </c>
      <c r="K35" s="10">
        <f>FC_IND_NFM_AM_E!K35+FC_IND_NFM_PA_E!K35+FC_IND_NFM_SA_E!K35+FC_IND_NFM_OM_E!K35</f>
        <v>0</v>
      </c>
      <c r="L35" s="10">
        <f>FC_IND_NFM_AM_E!L35+FC_IND_NFM_PA_E!L35+FC_IND_NFM_SA_E!L35+FC_IND_NFM_OM_E!L35</f>
        <v>0</v>
      </c>
      <c r="M35" s="10">
        <f>FC_IND_NFM_AM_E!M35+FC_IND_NFM_PA_E!M35+FC_IND_NFM_SA_E!M35+FC_IND_NFM_OM_E!M35</f>
        <v>0</v>
      </c>
      <c r="N35" s="10">
        <f>FC_IND_NFM_AM_E!N35+FC_IND_NFM_PA_E!N35+FC_IND_NFM_SA_E!N35+FC_IND_NFM_OM_E!N35</f>
        <v>0</v>
      </c>
      <c r="O35" s="10">
        <f>FC_IND_NFM_AM_E!O35+FC_IND_NFM_PA_E!O35+FC_IND_NFM_SA_E!O35+FC_IND_NFM_OM_E!O35</f>
        <v>0</v>
      </c>
      <c r="P35" s="10">
        <f>FC_IND_NFM_AM_E!P35+FC_IND_NFM_PA_E!P35+FC_IND_NFM_SA_E!P35+FC_IND_NFM_OM_E!P35</f>
        <v>0</v>
      </c>
      <c r="Q35" s="10">
        <f>FC_IND_NFM_AM_E!Q35+FC_IND_NFM_PA_E!Q35+FC_IND_NFM_SA_E!Q35+FC_IND_NFM_OM_E!Q35</f>
        <v>0</v>
      </c>
      <c r="R35" s="10">
        <f>FC_IND_NFM_AM_E!R35+FC_IND_NFM_PA_E!R35+FC_IND_NFM_SA_E!R35+FC_IND_NFM_OM_E!R35</f>
        <v>0</v>
      </c>
      <c r="S35" s="10">
        <f>FC_IND_NFM_AM_E!S35+FC_IND_NFM_PA_E!S35+FC_IND_NFM_SA_E!S35+FC_IND_NFM_OM_E!S35</f>
        <v>0</v>
      </c>
      <c r="T35" s="10">
        <f>FC_IND_NFM_AM_E!T35+FC_IND_NFM_PA_E!T35+FC_IND_NFM_SA_E!T35+FC_IND_NFM_OM_E!T35</f>
        <v>0</v>
      </c>
      <c r="U35" s="10">
        <f>FC_IND_NFM_AM_E!U35+FC_IND_NFM_PA_E!U35+FC_IND_NFM_SA_E!U35+FC_IND_NFM_OM_E!U35</f>
        <v>0</v>
      </c>
      <c r="V35" s="10">
        <f>FC_IND_NFM_AM_E!V35+FC_IND_NFM_PA_E!V35+FC_IND_NFM_SA_E!V35+FC_IND_NFM_OM_E!V35</f>
        <v>0</v>
      </c>
      <c r="W35" s="10">
        <f>FC_IND_NFM_AM_E!W35+FC_IND_NFM_PA_E!W35+FC_IND_NFM_SA_E!W35+FC_IND_NFM_OM_E!W35</f>
        <v>0</v>
      </c>
      <c r="X35" s="10">
        <f>FC_IND_NFM_AM_E!X35+FC_IND_NFM_PA_E!X35+FC_IND_NFM_SA_E!X35+FC_IND_NFM_OM_E!X35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FC_IND_NFM_AM_E!C36+FC_IND_NFM_PA_E!C36+FC_IND_NFM_SA_E!C36+FC_IND_NFM_OM_E!C36</f>
        <v>0</v>
      </c>
      <c r="D36" s="10">
        <f>FC_IND_NFM_AM_E!D36+FC_IND_NFM_PA_E!D36+FC_IND_NFM_SA_E!D36+FC_IND_NFM_OM_E!D36</f>
        <v>0</v>
      </c>
      <c r="E36" s="10">
        <f>FC_IND_NFM_AM_E!E36+FC_IND_NFM_PA_E!E36+FC_IND_NFM_SA_E!E36+FC_IND_NFM_OM_E!E36</f>
        <v>0</v>
      </c>
      <c r="F36" s="10">
        <f>FC_IND_NFM_AM_E!F36+FC_IND_NFM_PA_E!F36+FC_IND_NFM_SA_E!F36+FC_IND_NFM_OM_E!F36</f>
        <v>0</v>
      </c>
      <c r="G36" s="10">
        <f>FC_IND_NFM_AM_E!G36+FC_IND_NFM_PA_E!G36+FC_IND_NFM_SA_E!G36+FC_IND_NFM_OM_E!G36</f>
        <v>0</v>
      </c>
      <c r="H36" s="10">
        <f>FC_IND_NFM_AM_E!H36+FC_IND_NFM_PA_E!H36+FC_IND_NFM_SA_E!H36+FC_IND_NFM_OM_E!H36</f>
        <v>0</v>
      </c>
      <c r="I36" s="10">
        <f>FC_IND_NFM_AM_E!I36+FC_IND_NFM_PA_E!I36+FC_IND_NFM_SA_E!I36+FC_IND_NFM_OM_E!I36</f>
        <v>0</v>
      </c>
      <c r="J36" s="10">
        <f>FC_IND_NFM_AM_E!J36+FC_IND_NFM_PA_E!J36+FC_IND_NFM_SA_E!J36+FC_IND_NFM_OM_E!J36</f>
        <v>1.1496990541702488</v>
      </c>
      <c r="K36" s="10">
        <f>FC_IND_NFM_AM_E!K36+FC_IND_NFM_PA_E!K36+FC_IND_NFM_SA_E!K36+FC_IND_NFM_OM_E!K36</f>
        <v>0.28742476354256219</v>
      </c>
      <c r="L36" s="10">
        <f>FC_IND_NFM_AM_E!L36+FC_IND_NFM_PA_E!L36+FC_IND_NFM_SA_E!L36+FC_IND_NFM_OM_E!L36</f>
        <v>0</v>
      </c>
      <c r="M36" s="10">
        <f>FC_IND_NFM_AM_E!M36+FC_IND_NFM_PA_E!M36+FC_IND_NFM_SA_E!M36+FC_IND_NFM_OM_E!M36</f>
        <v>0</v>
      </c>
      <c r="N36" s="10">
        <f>FC_IND_NFM_AM_E!N36+FC_IND_NFM_PA_E!N36+FC_IND_NFM_SA_E!N36+FC_IND_NFM_OM_E!N36</f>
        <v>0</v>
      </c>
      <c r="O36" s="10">
        <f>FC_IND_NFM_AM_E!O36+FC_IND_NFM_PA_E!O36+FC_IND_NFM_SA_E!O36+FC_IND_NFM_OM_E!O36</f>
        <v>0</v>
      </c>
      <c r="P36" s="10">
        <f>FC_IND_NFM_AM_E!P36+FC_IND_NFM_PA_E!P36+FC_IND_NFM_SA_E!P36+FC_IND_NFM_OM_E!P36</f>
        <v>0</v>
      </c>
      <c r="Q36" s="10">
        <f>FC_IND_NFM_AM_E!Q36+FC_IND_NFM_PA_E!Q36+FC_IND_NFM_SA_E!Q36+FC_IND_NFM_OM_E!Q36</f>
        <v>0</v>
      </c>
      <c r="R36" s="10">
        <f>FC_IND_NFM_AM_E!R36+FC_IND_NFM_PA_E!R36+FC_IND_NFM_SA_E!R36+FC_IND_NFM_OM_E!R36</f>
        <v>0</v>
      </c>
      <c r="S36" s="10">
        <f>FC_IND_NFM_AM_E!S36+FC_IND_NFM_PA_E!S36+FC_IND_NFM_SA_E!S36+FC_IND_NFM_OM_E!S36</f>
        <v>0</v>
      </c>
      <c r="T36" s="10">
        <f>FC_IND_NFM_AM_E!T36+FC_IND_NFM_PA_E!T36+FC_IND_NFM_SA_E!T36+FC_IND_NFM_OM_E!T36</f>
        <v>0</v>
      </c>
      <c r="U36" s="10">
        <f>FC_IND_NFM_AM_E!U36+FC_IND_NFM_PA_E!U36+FC_IND_NFM_SA_E!U36+FC_IND_NFM_OM_E!U36</f>
        <v>1.1801375752364576E-2</v>
      </c>
      <c r="V36" s="10">
        <f>FC_IND_NFM_AM_E!V36+FC_IND_NFM_PA_E!V36+FC_IND_NFM_SA_E!V36+FC_IND_NFM_OM_E!V36</f>
        <v>8.5984522785898555E-3</v>
      </c>
      <c r="W36" s="10">
        <f>FC_IND_NFM_AM_E!W36+FC_IND_NFM_PA_E!W36+FC_IND_NFM_SA_E!W36+FC_IND_NFM_OM_E!W36</f>
        <v>1.6702493551160786E-2</v>
      </c>
      <c r="X36" s="10">
        <f>FC_IND_NFM_AM_E!X36+FC_IND_NFM_PA_E!X36+FC_IND_NFM_SA_E!X36+FC_IND_NFM_OM_E!X36</f>
        <v>0.78411435941530527</v>
      </c>
    </row>
    <row r="37" spans="1:24" ht="11.25" customHeight="1" x14ac:dyDescent="0.2">
      <c r="A37" s="41" t="s">
        <v>61</v>
      </c>
      <c r="B37" s="9" t="s">
        <v>62</v>
      </c>
      <c r="C37" s="10">
        <f>FC_IND_NFM_AM_E!C37+FC_IND_NFM_PA_E!C37+FC_IND_NFM_SA_E!C37+FC_IND_NFM_OM_E!C37</f>
        <v>0.26453138435081686</v>
      </c>
      <c r="D37" s="10">
        <f>FC_IND_NFM_AM_E!D37+FC_IND_NFM_PA_E!D37+FC_IND_NFM_SA_E!D37+FC_IND_NFM_OM_E!D37</f>
        <v>0</v>
      </c>
      <c r="E37" s="10">
        <f>FC_IND_NFM_AM_E!E37+FC_IND_NFM_PA_E!E37+FC_IND_NFM_SA_E!E37+FC_IND_NFM_OM_E!E37</f>
        <v>0</v>
      </c>
      <c r="F37" s="10">
        <f>FC_IND_NFM_AM_E!F37+FC_IND_NFM_PA_E!F37+FC_IND_NFM_SA_E!F37+FC_IND_NFM_OM_E!F37</f>
        <v>0</v>
      </c>
      <c r="G37" s="10">
        <f>FC_IND_NFM_AM_E!G37+FC_IND_NFM_PA_E!G37+FC_IND_NFM_SA_E!G37+FC_IND_NFM_OM_E!G37</f>
        <v>0</v>
      </c>
      <c r="H37" s="10">
        <f>FC_IND_NFM_AM_E!H37+FC_IND_NFM_PA_E!H37+FC_IND_NFM_SA_E!H37+FC_IND_NFM_OM_E!H37</f>
        <v>0</v>
      </c>
      <c r="I37" s="10">
        <f>FC_IND_NFM_AM_E!I37+FC_IND_NFM_PA_E!I37+FC_IND_NFM_SA_E!I37+FC_IND_NFM_OM_E!I37</f>
        <v>0</v>
      </c>
      <c r="J37" s="10">
        <f>FC_IND_NFM_AM_E!J37+FC_IND_NFM_PA_E!J37+FC_IND_NFM_SA_E!J37+FC_IND_NFM_OM_E!J37</f>
        <v>0.26085554600171967</v>
      </c>
      <c r="K37" s="10">
        <f>FC_IND_NFM_AM_E!K37+FC_IND_NFM_PA_E!K37+FC_IND_NFM_SA_E!K37+FC_IND_NFM_OM_E!K37</f>
        <v>0</v>
      </c>
      <c r="L37" s="10">
        <f>FC_IND_NFM_AM_E!L37+FC_IND_NFM_PA_E!L37+FC_IND_NFM_SA_E!L37+FC_IND_NFM_OM_E!L37</f>
        <v>0</v>
      </c>
      <c r="M37" s="10">
        <f>FC_IND_NFM_AM_E!M37+FC_IND_NFM_PA_E!M37+FC_IND_NFM_SA_E!M37+FC_IND_NFM_OM_E!M37</f>
        <v>0</v>
      </c>
      <c r="N37" s="10">
        <f>FC_IND_NFM_AM_E!N37+FC_IND_NFM_PA_E!N37+FC_IND_NFM_SA_E!N37+FC_IND_NFM_OM_E!N37</f>
        <v>0</v>
      </c>
      <c r="O37" s="10">
        <f>FC_IND_NFM_AM_E!O37+FC_IND_NFM_PA_E!O37+FC_IND_NFM_SA_E!O37+FC_IND_NFM_OM_E!O37</f>
        <v>0</v>
      </c>
      <c r="P37" s="10">
        <f>FC_IND_NFM_AM_E!P37+FC_IND_NFM_PA_E!P37+FC_IND_NFM_SA_E!P37+FC_IND_NFM_OM_E!P37</f>
        <v>0</v>
      </c>
      <c r="Q37" s="10">
        <f>FC_IND_NFM_AM_E!Q37+FC_IND_NFM_PA_E!Q37+FC_IND_NFM_SA_E!Q37+FC_IND_NFM_OM_E!Q37</f>
        <v>0</v>
      </c>
      <c r="R37" s="10">
        <f>FC_IND_NFM_AM_E!R37+FC_IND_NFM_PA_E!R37+FC_IND_NFM_SA_E!R37+FC_IND_NFM_OM_E!R37</f>
        <v>0</v>
      </c>
      <c r="S37" s="10">
        <f>FC_IND_NFM_AM_E!S37+FC_IND_NFM_PA_E!S37+FC_IND_NFM_SA_E!S37+FC_IND_NFM_OM_E!S37</f>
        <v>0</v>
      </c>
      <c r="T37" s="10">
        <f>FC_IND_NFM_AM_E!T37+FC_IND_NFM_PA_E!T37+FC_IND_NFM_SA_E!T37+FC_IND_NFM_OM_E!T37</f>
        <v>6.7497850386930361E-3</v>
      </c>
      <c r="U37" s="10">
        <f>FC_IND_NFM_AM_E!U37+FC_IND_NFM_PA_E!U37+FC_IND_NFM_SA_E!U37+FC_IND_NFM_OM_E!U37</f>
        <v>5.4385210662080815E-3</v>
      </c>
      <c r="V37" s="10">
        <f>FC_IND_NFM_AM_E!V37+FC_IND_NFM_PA_E!V37+FC_IND_NFM_SA_E!V37+FC_IND_NFM_OM_E!V37</f>
        <v>1.0167669819432502E-2</v>
      </c>
      <c r="W37" s="10">
        <f>FC_IND_NFM_AM_E!W37+FC_IND_NFM_PA_E!W37+FC_IND_NFM_SA_E!W37+FC_IND_NFM_OM_E!W37</f>
        <v>5.4170249355116077E-3</v>
      </c>
      <c r="X37" s="10">
        <f>FC_IND_NFM_AM_E!X37+FC_IND_NFM_PA_E!X37+FC_IND_NFM_SA_E!X37+FC_IND_NFM_OM_E!X37</f>
        <v>1.9711951848667232E-2</v>
      </c>
    </row>
    <row r="38" spans="1:24" ht="11.25" customHeight="1" x14ac:dyDescent="0.2">
      <c r="A38" s="41" t="s">
        <v>63</v>
      </c>
      <c r="B38" s="9" t="s">
        <v>64</v>
      </c>
      <c r="C38" s="10">
        <f>FC_IND_NFM_AM_E!C38+FC_IND_NFM_PA_E!C38+FC_IND_NFM_SA_E!C38+FC_IND_NFM_OM_E!C38</f>
        <v>0</v>
      </c>
      <c r="D38" s="10">
        <f>FC_IND_NFM_AM_E!D38+FC_IND_NFM_PA_E!D38+FC_IND_NFM_SA_E!D38+FC_IND_NFM_OM_E!D38</f>
        <v>0</v>
      </c>
      <c r="E38" s="10">
        <f>FC_IND_NFM_AM_E!E38+FC_IND_NFM_PA_E!E38+FC_IND_NFM_SA_E!E38+FC_IND_NFM_OM_E!E38</f>
        <v>0</v>
      </c>
      <c r="F38" s="10">
        <f>FC_IND_NFM_AM_E!F38+FC_IND_NFM_PA_E!F38+FC_IND_NFM_SA_E!F38+FC_IND_NFM_OM_E!F38</f>
        <v>0</v>
      </c>
      <c r="G38" s="10">
        <f>FC_IND_NFM_AM_E!G38+FC_IND_NFM_PA_E!G38+FC_IND_NFM_SA_E!G38+FC_IND_NFM_OM_E!G38</f>
        <v>0</v>
      </c>
      <c r="H38" s="10">
        <f>FC_IND_NFM_AM_E!H38+FC_IND_NFM_PA_E!H38+FC_IND_NFM_SA_E!H38+FC_IND_NFM_OM_E!H38</f>
        <v>0</v>
      </c>
      <c r="I38" s="10">
        <f>FC_IND_NFM_AM_E!I38+FC_IND_NFM_PA_E!I38+FC_IND_NFM_SA_E!I38+FC_IND_NFM_OM_E!I38</f>
        <v>0</v>
      </c>
      <c r="J38" s="10">
        <f>FC_IND_NFM_AM_E!J38+FC_IND_NFM_PA_E!J38+FC_IND_NFM_SA_E!J38+FC_IND_NFM_OM_E!J38</f>
        <v>0</v>
      </c>
      <c r="K38" s="10">
        <f>FC_IND_NFM_AM_E!K38+FC_IND_NFM_PA_E!K38+FC_IND_NFM_SA_E!K38+FC_IND_NFM_OM_E!K38</f>
        <v>0</v>
      </c>
      <c r="L38" s="10">
        <f>FC_IND_NFM_AM_E!L38+FC_IND_NFM_PA_E!L38+FC_IND_NFM_SA_E!L38+FC_IND_NFM_OM_E!L38</f>
        <v>0</v>
      </c>
      <c r="M38" s="10">
        <f>FC_IND_NFM_AM_E!M38+FC_IND_NFM_PA_E!M38+FC_IND_NFM_SA_E!M38+FC_IND_NFM_OM_E!M38</f>
        <v>0</v>
      </c>
      <c r="N38" s="10">
        <f>FC_IND_NFM_AM_E!N38+FC_IND_NFM_PA_E!N38+FC_IND_NFM_SA_E!N38+FC_IND_NFM_OM_E!N38</f>
        <v>0</v>
      </c>
      <c r="O38" s="10">
        <f>FC_IND_NFM_AM_E!O38+FC_IND_NFM_PA_E!O38+FC_IND_NFM_SA_E!O38+FC_IND_NFM_OM_E!O38</f>
        <v>0</v>
      </c>
      <c r="P38" s="10">
        <f>FC_IND_NFM_AM_E!P38+FC_IND_NFM_PA_E!P38+FC_IND_NFM_SA_E!P38+FC_IND_NFM_OM_E!P38</f>
        <v>0</v>
      </c>
      <c r="Q38" s="10">
        <f>FC_IND_NFM_AM_E!Q38+FC_IND_NFM_PA_E!Q38+FC_IND_NFM_SA_E!Q38+FC_IND_NFM_OM_E!Q38</f>
        <v>0</v>
      </c>
      <c r="R38" s="10">
        <f>FC_IND_NFM_AM_E!R38+FC_IND_NFM_PA_E!R38+FC_IND_NFM_SA_E!R38+FC_IND_NFM_OM_E!R38</f>
        <v>0</v>
      </c>
      <c r="S38" s="10">
        <f>FC_IND_NFM_AM_E!S38+FC_IND_NFM_PA_E!S38+FC_IND_NFM_SA_E!S38+FC_IND_NFM_OM_E!S38</f>
        <v>0</v>
      </c>
      <c r="T38" s="10">
        <f>FC_IND_NFM_AM_E!T38+FC_IND_NFM_PA_E!T38+FC_IND_NFM_SA_E!T38+FC_IND_NFM_OM_E!T38</f>
        <v>0</v>
      </c>
      <c r="U38" s="10">
        <f>FC_IND_NFM_AM_E!U38+FC_IND_NFM_PA_E!U38+FC_IND_NFM_SA_E!U38+FC_IND_NFM_OM_E!U38</f>
        <v>0</v>
      </c>
      <c r="V38" s="10">
        <f>FC_IND_NFM_AM_E!V38+FC_IND_NFM_PA_E!V38+FC_IND_NFM_SA_E!V38+FC_IND_NFM_OM_E!V38</f>
        <v>0</v>
      </c>
      <c r="W38" s="10">
        <f>FC_IND_NFM_AM_E!W38+FC_IND_NFM_PA_E!W38+FC_IND_NFM_SA_E!W38+FC_IND_NFM_OM_E!W38</f>
        <v>0</v>
      </c>
      <c r="X38" s="10">
        <f>FC_IND_NFM_AM_E!X38+FC_IND_NFM_PA_E!X38+FC_IND_NFM_SA_E!X38+FC_IND_NFM_OM_E!X38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FC_IND_NFM_AM_E!C39+FC_IND_NFM_PA_E!C39+FC_IND_NFM_SA_E!C39+FC_IND_NFM_OM_E!C39</f>
        <v>0</v>
      </c>
      <c r="D39" s="10">
        <f>FC_IND_NFM_AM_E!D39+FC_IND_NFM_PA_E!D39+FC_IND_NFM_SA_E!D39+FC_IND_NFM_OM_E!D39</f>
        <v>0</v>
      </c>
      <c r="E39" s="10">
        <f>FC_IND_NFM_AM_E!E39+FC_IND_NFM_PA_E!E39+FC_IND_NFM_SA_E!E39+FC_IND_NFM_OM_E!E39</f>
        <v>0</v>
      </c>
      <c r="F39" s="10">
        <f>FC_IND_NFM_AM_E!F39+FC_IND_NFM_PA_E!F39+FC_IND_NFM_SA_E!F39+FC_IND_NFM_OM_E!F39</f>
        <v>0</v>
      </c>
      <c r="G39" s="10">
        <f>FC_IND_NFM_AM_E!G39+FC_IND_NFM_PA_E!G39+FC_IND_NFM_SA_E!G39+FC_IND_NFM_OM_E!G39</f>
        <v>0</v>
      </c>
      <c r="H39" s="10">
        <f>FC_IND_NFM_AM_E!H39+FC_IND_NFM_PA_E!H39+FC_IND_NFM_SA_E!H39+FC_IND_NFM_OM_E!H39</f>
        <v>0</v>
      </c>
      <c r="I39" s="10">
        <f>FC_IND_NFM_AM_E!I39+FC_IND_NFM_PA_E!I39+FC_IND_NFM_SA_E!I39+FC_IND_NFM_OM_E!I39</f>
        <v>0</v>
      </c>
      <c r="J39" s="10">
        <f>FC_IND_NFM_AM_E!J39+FC_IND_NFM_PA_E!J39+FC_IND_NFM_SA_E!J39+FC_IND_NFM_OM_E!J39</f>
        <v>0</v>
      </c>
      <c r="K39" s="10">
        <f>FC_IND_NFM_AM_E!K39+FC_IND_NFM_PA_E!K39+FC_IND_NFM_SA_E!K39+FC_IND_NFM_OM_E!K39</f>
        <v>0</v>
      </c>
      <c r="L39" s="10">
        <f>FC_IND_NFM_AM_E!L39+FC_IND_NFM_PA_E!L39+FC_IND_NFM_SA_E!L39+FC_IND_NFM_OM_E!L39</f>
        <v>0</v>
      </c>
      <c r="M39" s="10">
        <f>FC_IND_NFM_AM_E!M39+FC_IND_NFM_PA_E!M39+FC_IND_NFM_SA_E!M39+FC_IND_NFM_OM_E!M39</f>
        <v>0</v>
      </c>
      <c r="N39" s="10">
        <f>FC_IND_NFM_AM_E!N39+FC_IND_NFM_PA_E!N39+FC_IND_NFM_SA_E!N39+FC_IND_NFM_OM_E!N39</f>
        <v>0</v>
      </c>
      <c r="O39" s="10">
        <f>FC_IND_NFM_AM_E!O39+FC_IND_NFM_PA_E!O39+FC_IND_NFM_SA_E!O39+FC_IND_NFM_OM_E!O39</f>
        <v>0</v>
      </c>
      <c r="P39" s="10">
        <f>FC_IND_NFM_AM_E!P39+FC_IND_NFM_PA_E!P39+FC_IND_NFM_SA_E!P39+FC_IND_NFM_OM_E!P39</f>
        <v>0</v>
      </c>
      <c r="Q39" s="10">
        <f>FC_IND_NFM_AM_E!Q39+FC_IND_NFM_PA_E!Q39+FC_IND_NFM_SA_E!Q39+FC_IND_NFM_OM_E!Q39</f>
        <v>0</v>
      </c>
      <c r="R39" s="10">
        <f>FC_IND_NFM_AM_E!R39+FC_IND_NFM_PA_E!R39+FC_IND_NFM_SA_E!R39+FC_IND_NFM_OM_E!R39</f>
        <v>0</v>
      </c>
      <c r="S39" s="10">
        <f>FC_IND_NFM_AM_E!S39+FC_IND_NFM_PA_E!S39+FC_IND_NFM_SA_E!S39+FC_IND_NFM_OM_E!S39</f>
        <v>0</v>
      </c>
      <c r="T39" s="10">
        <f>FC_IND_NFM_AM_E!T39+FC_IND_NFM_PA_E!T39+FC_IND_NFM_SA_E!T39+FC_IND_NFM_OM_E!T39</f>
        <v>0</v>
      </c>
      <c r="U39" s="10">
        <f>FC_IND_NFM_AM_E!U39+FC_IND_NFM_PA_E!U39+FC_IND_NFM_SA_E!U39+FC_IND_NFM_OM_E!U39</f>
        <v>0</v>
      </c>
      <c r="V39" s="10">
        <f>FC_IND_NFM_AM_E!V39+FC_IND_NFM_PA_E!V39+FC_IND_NFM_SA_E!V39+FC_IND_NFM_OM_E!V39</f>
        <v>0</v>
      </c>
      <c r="W39" s="10">
        <f>FC_IND_NFM_AM_E!W39+FC_IND_NFM_PA_E!W39+FC_IND_NFM_SA_E!W39+FC_IND_NFM_OM_E!W39</f>
        <v>0</v>
      </c>
      <c r="X39" s="10">
        <f>FC_IND_NFM_AM_E!X39+FC_IND_NFM_PA_E!X39+FC_IND_NFM_SA_E!X39+FC_IND_NFM_OM_E!X39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FC_IND_NFM_AM_E!C40+FC_IND_NFM_PA_E!C40+FC_IND_NFM_SA_E!C40+FC_IND_NFM_OM_E!C40</f>
        <v>0</v>
      </c>
      <c r="D40" s="10">
        <f>FC_IND_NFM_AM_E!D40+FC_IND_NFM_PA_E!D40+FC_IND_NFM_SA_E!D40+FC_IND_NFM_OM_E!D40</f>
        <v>0</v>
      </c>
      <c r="E40" s="10">
        <f>FC_IND_NFM_AM_E!E40+FC_IND_NFM_PA_E!E40+FC_IND_NFM_SA_E!E40+FC_IND_NFM_OM_E!E40</f>
        <v>0</v>
      </c>
      <c r="F40" s="10">
        <f>FC_IND_NFM_AM_E!F40+FC_IND_NFM_PA_E!F40+FC_IND_NFM_SA_E!F40+FC_IND_NFM_OM_E!F40</f>
        <v>0</v>
      </c>
      <c r="G40" s="10">
        <f>FC_IND_NFM_AM_E!G40+FC_IND_NFM_PA_E!G40+FC_IND_NFM_SA_E!G40+FC_IND_NFM_OM_E!G40</f>
        <v>0</v>
      </c>
      <c r="H40" s="10">
        <f>FC_IND_NFM_AM_E!H40+FC_IND_NFM_PA_E!H40+FC_IND_NFM_SA_E!H40+FC_IND_NFM_OM_E!H40</f>
        <v>0</v>
      </c>
      <c r="I40" s="10">
        <f>FC_IND_NFM_AM_E!I40+FC_IND_NFM_PA_E!I40+FC_IND_NFM_SA_E!I40+FC_IND_NFM_OM_E!I40</f>
        <v>0</v>
      </c>
      <c r="J40" s="10">
        <f>FC_IND_NFM_AM_E!J40+FC_IND_NFM_PA_E!J40+FC_IND_NFM_SA_E!J40+FC_IND_NFM_OM_E!J40</f>
        <v>0</v>
      </c>
      <c r="K40" s="10">
        <f>FC_IND_NFM_AM_E!K40+FC_IND_NFM_PA_E!K40+FC_IND_NFM_SA_E!K40+FC_IND_NFM_OM_E!K40</f>
        <v>0</v>
      </c>
      <c r="L40" s="10">
        <f>FC_IND_NFM_AM_E!L40+FC_IND_NFM_PA_E!L40+FC_IND_NFM_SA_E!L40+FC_IND_NFM_OM_E!L40</f>
        <v>0</v>
      </c>
      <c r="M40" s="10">
        <f>FC_IND_NFM_AM_E!M40+FC_IND_NFM_PA_E!M40+FC_IND_NFM_SA_E!M40+FC_IND_NFM_OM_E!M40</f>
        <v>0</v>
      </c>
      <c r="N40" s="10">
        <f>FC_IND_NFM_AM_E!N40+FC_IND_NFM_PA_E!N40+FC_IND_NFM_SA_E!N40+FC_IND_NFM_OM_E!N40</f>
        <v>0</v>
      </c>
      <c r="O40" s="10">
        <f>FC_IND_NFM_AM_E!O40+FC_IND_NFM_PA_E!O40+FC_IND_NFM_SA_E!O40+FC_IND_NFM_OM_E!O40</f>
        <v>0</v>
      </c>
      <c r="P40" s="10">
        <f>FC_IND_NFM_AM_E!P40+FC_IND_NFM_PA_E!P40+FC_IND_NFM_SA_E!P40+FC_IND_NFM_OM_E!P40</f>
        <v>0</v>
      </c>
      <c r="Q40" s="10">
        <f>FC_IND_NFM_AM_E!Q40+FC_IND_NFM_PA_E!Q40+FC_IND_NFM_SA_E!Q40+FC_IND_NFM_OM_E!Q40</f>
        <v>0</v>
      </c>
      <c r="R40" s="10">
        <f>FC_IND_NFM_AM_E!R40+FC_IND_NFM_PA_E!R40+FC_IND_NFM_SA_E!R40+FC_IND_NFM_OM_E!R40</f>
        <v>0</v>
      </c>
      <c r="S40" s="10">
        <f>FC_IND_NFM_AM_E!S40+FC_IND_NFM_PA_E!S40+FC_IND_NFM_SA_E!S40+FC_IND_NFM_OM_E!S40</f>
        <v>0</v>
      </c>
      <c r="T40" s="10">
        <f>FC_IND_NFM_AM_E!T40+FC_IND_NFM_PA_E!T40+FC_IND_NFM_SA_E!T40+FC_IND_NFM_OM_E!T40</f>
        <v>0</v>
      </c>
      <c r="U40" s="10">
        <f>FC_IND_NFM_AM_E!U40+FC_IND_NFM_PA_E!U40+FC_IND_NFM_SA_E!U40+FC_IND_NFM_OM_E!U40</f>
        <v>0</v>
      </c>
      <c r="V40" s="10">
        <f>FC_IND_NFM_AM_E!V40+FC_IND_NFM_PA_E!V40+FC_IND_NFM_SA_E!V40+FC_IND_NFM_OM_E!V40</f>
        <v>0</v>
      </c>
      <c r="W40" s="10">
        <f>FC_IND_NFM_AM_E!W40+FC_IND_NFM_PA_E!W40+FC_IND_NFM_SA_E!W40+FC_IND_NFM_OM_E!W40</f>
        <v>0</v>
      </c>
      <c r="X40" s="10">
        <f>FC_IND_NFM_AM_E!X40+FC_IND_NFM_PA_E!X40+FC_IND_NFM_SA_E!X40+FC_IND_NFM_OM_E!X40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FC_IND_NFM_AM_E!C41+FC_IND_NFM_PA_E!C41+FC_IND_NFM_SA_E!C41+FC_IND_NFM_OM_E!C41</f>
        <v>0</v>
      </c>
      <c r="D41" s="10">
        <f>FC_IND_NFM_AM_E!D41+FC_IND_NFM_PA_E!D41+FC_IND_NFM_SA_E!D41+FC_IND_NFM_OM_E!D41</f>
        <v>0</v>
      </c>
      <c r="E41" s="10">
        <f>FC_IND_NFM_AM_E!E41+FC_IND_NFM_PA_E!E41+FC_IND_NFM_SA_E!E41+FC_IND_NFM_OM_E!E41</f>
        <v>0</v>
      </c>
      <c r="F41" s="10">
        <f>FC_IND_NFM_AM_E!F41+FC_IND_NFM_PA_E!F41+FC_IND_NFM_SA_E!F41+FC_IND_NFM_OM_E!F41</f>
        <v>0</v>
      </c>
      <c r="G41" s="10">
        <f>FC_IND_NFM_AM_E!G41+FC_IND_NFM_PA_E!G41+FC_IND_NFM_SA_E!G41+FC_IND_NFM_OM_E!G41</f>
        <v>0</v>
      </c>
      <c r="H41" s="10">
        <f>FC_IND_NFM_AM_E!H41+FC_IND_NFM_PA_E!H41+FC_IND_NFM_SA_E!H41+FC_IND_NFM_OM_E!H41</f>
        <v>0</v>
      </c>
      <c r="I41" s="10">
        <f>FC_IND_NFM_AM_E!I41+FC_IND_NFM_PA_E!I41+FC_IND_NFM_SA_E!I41+FC_IND_NFM_OM_E!I41</f>
        <v>0</v>
      </c>
      <c r="J41" s="10">
        <f>FC_IND_NFM_AM_E!J41+FC_IND_NFM_PA_E!J41+FC_IND_NFM_SA_E!J41+FC_IND_NFM_OM_E!J41</f>
        <v>0</v>
      </c>
      <c r="K41" s="10">
        <f>FC_IND_NFM_AM_E!K41+FC_IND_NFM_PA_E!K41+FC_IND_NFM_SA_E!K41+FC_IND_NFM_OM_E!K41</f>
        <v>0</v>
      </c>
      <c r="L41" s="10">
        <f>FC_IND_NFM_AM_E!L41+FC_IND_NFM_PA_E!L41+FC_IND_NFM_SA_E!L41+FC_IND_NFM_OM_E!L41</f>
        <v>0</v>
      </c>
      <c r="M41" s="10">
        <f>FC_IND_NFM_AM_E!M41+FC_IND_NFM_PA_E!M41+FC_IND_NFM_SA_E!M41+FC_IND_NFM_OM_E!M41</f>
        <v>0</v>
      </c>
      <c r="N41" s="10">
        <f>FC_IND_NFM_AM_E!N41+FC_IND_NFM_PA_E!N41+FC_IND_NFM_SA_E!N41+FC_IND_NFM_OM_E!N41</f>
        <v>0</v>
      </c>
      <c r="O41" s="10">
        <f>FC_IND_NFM_AM_E!O41+FC_IND_NFM_PA_E!O41+FC_IND_NFM_SA_E!O41+FC_IND_NFM_OM_E!O41</f>
        <v>0</v>
      </c>
      <c r="P41" s="10">
        <f>FC_IND_NFM_AM_E!P41+FC_IND_NFM_PA_E!P41+FC_IND_NFM_SA_E!P41+FC_IND_NFM_OM_E!P41</f>
        <v>0</v>
      </c>
      <c r="Q41" s="10">
        <f>FC_IND_NFM_AM_E!Q41+FC_IND_NFM_PA_E!Q41+FC_IND_NFM_SA_E!Q41+FC_IND_NFM_OM_E!Q41</f>
        <v>0</v>
      </c>
      <c r="R41" s="10">
        <f>FC_IND_NFM_AM_E!R41+FC_IND_NFM_PA_E!R41+FC_IND_NFM_SA_E!R41+FC_IND_NFM_OM_E!R41</f>
        <v>0</v>
      </c>
      <c r="S41" s="10">
        <f>FC_IND_NFM_AM_E!S41+FC_IND_NFM_PA_E!S41+FC_IND_NFM_SA_E!S41+FC_IND_NFM_OM_E!S41</f>
        <v>0</v>
      </c>
      <c r="T41" s="10">
        <f>FC_IND_NFM_AM_E!T41+FC_IND_NFM_PA_E!T41+FC_IND_NFM_SA_E!T41+FC_IND_NFM_OM_E!T41</f>
        <v>2.579535683576956E-4</v>
      </c>
      <c r="U41" s="10">
        <f>FC_IND_NFM_AM_E!U41+FC_IND_NFM_PA_E!U41+FC_IND_NFM_SA_E!U41+FC_IND_NFM_OM_E!U41</f>
        <v>2.5795356835769549E-4</v>
      </c>
      <c r="V41" s="10">
        <f>FC_IND_NFM_AM_E!V41+FC_IND_NFM_PA_E!V41+FC_IND_NFM_SA_E!V41+FC_IND_NFM_OM_E!V41</f>
        <v>2.0636285468615648E-3</v>
      </c>
      <c r="W41" s="10">
        <f>FC_IND_NFM_AM_E!W41+FC_IND_NFM_PA_E!W41+FC_IND_NFM_SA_E!W41+FC_IND_NFM_OM_E!W41</f>
        <v>1.031814273430782E-3</v>
      </c>
      <c r="X41" s="10">
        <f>FC_IND_NFM_AM_E!X41+FC_IND_NFM_PA_E!X41+FC_IND_NFM_SA_E!X41+FC_IND_NFM_OM_E!X41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FC_IND_NFM_AM_E!C42+FC_IND_NFM_PA_E!C42+FC_IND_NFM_SA_E!C42+FC_IND_NFM_OM_E!C42</f>
        <v>0</v>
      </c>
      <c r="D42" s="10">
        <f>FC_IND_NFM_AM_E!D42+FC_IND_NFM_PA_E!D42+FC_IND_NFM_SA_E!D42+FC_IND_NFM_OM_E!D42</f>
        <v>0</v>
      </c>
      <c r="E42" s="10">
        <f>FC_IND_NFM_AM_E!E42+FC_IND_NFM_PA_E!E42+FC_IND_NFM_SA_E!E42+FC_IND_NFM_OM_E!E42</f>
        <v>0</v>
      </c>
      <c r="F42" s="10">
        <f>FC_IND_NFM_AM_E!F42+FC_IND_NFM_PA_E!F42+FC_IND_NFM_SA_E!F42+FC_IND_NFM_OM_E!F42</f>
        <v>0</v>
      </c>
      <c r="G42" s="10">
        <f>FC_IND_NFM_AM_E!G42+FC_IND_NFM_PA_E!G42+FC_IND_NFM_SA_E!G42+FC_IND_NFM_OM_E!G42</f>
        <v>0</v>
      </c>
      <c r="H42" s="10">
        <f>FC_IND_NFM_AM_E!H42+FC_IND_NFM_PA_E!H42+FC_IND_NFM_SA_E!H42+FC_IND_NFM_OM_E!H42</f>
        <v>0</v>
      </c>
      <c r="I42" s="10">
        <f>FC_IND_NFM_AM_E!I42+FC_IND_NFM_PA_E!I42+FC_IND_NFM_SA_E!I42+FC_IND_NFM_OM_E!I42</f>
        <v>0</v>
      </c>
      <c r="J42" s="10">
        <f>FC_IND_NFM_AM_E!J42+FC_IND_NFM_PA_E!J42+FC_IND_NFM_SA_E!J42+FC_IND_NFM_OM_E!J42</f>
        <v>0</v>
      </c>
      <c r="K42" s="10">
        <f>FC_IND_NFM_AM_E!K42+FC_IND_NFM_PA_E!K42+FC_IND_NFM_SA_E!K42+FC_IND_NFM_OM_E!K42</f>
        <v>0</v>
      </c>
      <c r="L42" s="10">
        <f>FC_IND_NFM_AM_E!L42+FC_IND_NFM_PA_E!L42+FC_IND_NFM_SA_E!L42+FC_IND_NFM_OM_E!L42</f>
        <v>0</v>
      </c>
      <c r="M42" s="10">
        <f>FC_IND_NFM_AM_E!M42+FC_IND_NFM_PA_E!M42+FC_IND_NFM_SA_E!M42+FC_IND_NFM_OM_E!M42</f>
        <v>0</v>
      </c>
      <c r="N42" s="10">
        <f>FC_IND_NFM_AM_E!N42+FC_IND_NFM_PA_E!N42+FC_IND_NFM_SA_E!N42+FC_IND_NFM_OM_E!N42</f>
        <v>0</v>
      </c>
      <c r="O42" s="10">
        <f>FC_IND_NFM_AM_E!O42+FC_IND_NFM_PA_E!O42+FC_IND_NFM_SA_E!O42+FC_IND_NFM_OM_E!O42</f>
        <v>0</v>
      </c>
      <c r="P42" s="10">
        <f>FC_IND_NFM_AM_E!P42+FC_IND_NFM_PA_E!P42+FC_IND_NFM_SA_E!P42+FC_IND_NFM_OM_E!P42</f>
        <v>0</v>
      </c>
      <c r="Q42" s="10">
        <f>FC_IND_NFM_AM_E!Q42+FC_IND_NFM_PA_E!Q42+FC_IND_NFM_SA_E!Q42+FC_IND_NFM_OM_E!Q42</f>
        <v>0</v>
      </c>
      <c r="R42" s="10">
        <f>FC_IND_NFM_AM_E!R42+FC_IND_NFM_PA_E!R42+FC_IND_NFM_SA_E!R42+FC_IND_NFM_OM_E!R42</f>
        <v>0</v>
      </c>
      <c r="S42" s="10">
        <f>FC_IND_NFM_AM_E!S42+FC_IND_NFM_PA_E!S42+FC_IND_NFM_SA_E!S42+FC_IND_NFM_OM_E!S42</f>
        <v>0</v>
      </c>
      <c r="T42" s="10">
        <f>FC_IND_NFM_AM_E!T42+FC_IND_NFM_PA_E!T42+FC_IND_NFM_SA_E!T42+FC_IND_NFM_OM_E!T42</f>
        <v>0</v>
      </c>
      <c r="U42" s="10">
        <f>FC_IND_NFM_AM_E!U42+FC_IND_NFM_PA_E!U42+FC_IND_NFM_SA_E!U42+FC_IND_NFM_OM_E!U42</f>
        <v>0</v>
      </c>
      <c r="V42" s="10">
        <f>FC_IND_NFM_AM_E!V42+FC_IND_NFM_PA_E!V42+FC_IND_NFM_SA_E!V42+FC_IND_NFM_OM_E!V42</f>
        <v>0</v>
      </c>
      <c r="W42" s="10">
        <f>FC_IND_NFM_AM_E!W42+FC_IND_NFM_PA_E!W42+FC_IND_NFM_SA_E!W42+FC_IND_NFM_OM_E!W42</f>
        <v>0</v>
      </c>
      <c r="X42" s="10">
        <f>FC_IND_NFM_AM_E!X42+FC_IND_NFM_PA_E!X42+FC_IND_NFM_SA_E!X42+FC_IND_NFM_OM_E!X42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FC_IND_NFM_AM_E!C43+FC_IND_NFM_PA_E!C43+FC_IND_NFM_SA_E!C43+FC_IND_NFM_OM_E!C43</f>
        <v>4.1081470335339638</v>
      </c>
      <c r="D43" s="10">
        <f>FC_IND_NFM_AM_E!D43+FC_IND_NFM_PA_E!D43+FC_IND_NFM_SA_E!D43+FC_IND_NFM_OM_E!D43</f>
        <v>7.4460232158211532</v>
      </c>
      <c r="E43" s="10">
        <f>FC_IND_NFM_AM_E!E43+FC_IND_NFM_PA_E!E43+FC_IND_NFM_SA_E!E43+FC_IND_NFM_OM_E!E43</f>
        <v>0.7702708512467753</v>
      </c>
      <c r="F43" s="10">
        <f>FC_IND_NFM_AM_E!F43+FC_IND_NFM_PA_E!F43+FC_IND_NFM_SA_E!F43+FC_IND_NFM_OM_E!F43</f>
        <v>1.0270421324161649</v>
      </c>
      <c r="G43" s="10">
        <f>FC_IND_NFM_AM_E!G43+FC_IND_NFM_PA_E!G43+FC_IND_NFM_SA_E!G43+FC_IND_NFM_OM_E!G43</f>
        <v>0.51352106620808247</v>
      </c>
      <c r="H43" s="10">
        <f>FC_IND_NFM_AM_E!H43+FC_IND_NFM_PA_E!H43+FC_IND_NFM_SA_E!H43+FC_IND_NFM_OM_E!H43</f>
        <v>1.2837919174548578</v>
      </c>
      <c r="I43" s="10">
        <f>FC_IND_NFM_AM_E!I43+FC_IND_NFM_PA_E!I43+FC_IND_NFM_SA_E!I43+FC_IND_NFM_OM_E!I43</f>
        <v>1.2837919174548578</v>
      </c>
      <c r="J43" s="10">
        <f>FC_IND_NFM_AM_E!J43+FC_IND_NFM_PA_E!J43+FC_IND_NFM_SA_E!J43+FC_IND_NFM_OM_E!J43</f>
        <v>0.51352106620808247</v>
      </c>
      <c r="K43" s="10">
        <f>FC_IND_NFM_AM_E!K43+FC_IND_NFM_PA_E!K43+FC_IND_NFM_SA_E!K43+FC_IND_NFM_OM_E!K43</f>
        <v>0.25674978503869306</v>
      </c>
      <c r="L43" s="10">
        <f>FC_IND_NFM_AM_E!L43+FC_IND_NFM_PA_E!L43+FC_IND_NFM_SA_E!L43+FC_IND_NFM_OM_E!L43</f>
        <v>0.25674978503869306</v>
      </c>
      <c r="M43" s="10">
        <f>FC_IND_NFM_AM_E!M43+FC_IND_NFM_PA_E!M43+FC_IND_NFM_SA_E!M43+FC_IND_NFM_OM_E!M43</f>
        <v>0.25674978503869306</v>
      </c>
      <c r="N43" s="10">
        <f>FC_IND_NFM_AM_E!N43+FC_IND_NFM_PA_E!N43+FC_IND_NFM_SA_E!N43+FC_IND_NFM_OM_E!N43</f>
        <v>0.51352106620808247</v>
      </c>
      <c r="O43" s="10">
        <f>FC_IND_NFM_AM_E!O43+FC_IND_NFM_PA_E!O43+FC_IND_NFM_SA_E!O43+FC_IND_NFM_OM_E!O43</f>
        <v>0.25339638865004299</v>
      </c>
      <c r="P43" s="10">
        <f>FC_IND_NFM_AM_E!P43+FC_IND_NFM_PA_E!P43+FC_IND_NFM_SA_E!P43+FC_IND_NFM_OM_E!P43</f>
        <v>0.50677128116938963</v>
      </c>
      <c r="Q43" s="10">
        <f>FC_IND_NFM_AM_E!Q43+FC_IND_NFM_PA_E!Q43+FC_IND_NFM_SA_E!Q43+FC_IND_NFM_OM_E!Q43</f>
        <v>1.0135425623387788</v>
      </c>
      <c r="R43" s="10">
        <f>FC_IND_NFM_AM_E!R43+FC_IND_NFM_PA_E!R43+FC_IND_NFM_SA_E!R43+FC_IND_NFM_OM_E!R43</f>
        <v>0.25339638865004299</v>
      </c>
      <c r="S43" s="10">
        <f>FC_IND_NFM_AM_E!S43+FC_IND_NFM_PA_E!S43+FC_IND_NFM_SA_E!S43+FC_IND_NFM_OM_E!S43</f>
        <v>0.25339638865004299</v>
      </c>
      <c r="T43" s="10">
        <f>FC_IND_NFM_AM_E!T43+FC_IND_NFM_PA_E!T43+FC_IND_NFM_SA_E!T43+FC_IND_NFM_OM_E!T43</f>
        <v>0.17585984522785902</v>
      </c>
      <c r="U43" s="10">
        <f>FC_IND_NFM_AM_E!U43+FC_IND_NFM_PA_E!U43+FC_IND_NFM_SA_E!U43+FC_IND_NFM_OM_E!U43</f>
        <v>0.13404987102321581</v>
      </c>
      <c r="V43" s="10">
        <f>FC_IND_NFM_AM_E!V43+FC_IND_NFM_PA_E!V43+FC_IND_NFM_SA_E!V43+FC_IND_NFM_OM_E!V43</f>
        <v>0.91461736887360257</v>
      </c>
      <c r="W43" s="10">
        <f>FC_IND_NFM_AM_E!W43+FC_IND_NFM_PA_E!W43+FC_IND_NFM_SA_E!W43+FC_IND_NFM_OM_E!W43</f>
        <v>0.38291057609630264</v>
      </c>
      <c r="X43" s="10">
        <f>FC_IND_NFM_AM_E!X43+FC_IND_NFM_PA_E!X43+FC_IND_NFM_SA_E!X43+FC_IND_NFM_OM_E!X43</f>
        <v>0.86014617368873592</v>
      </c>
    </row>
    <row r="44" spans="1:24" ht="11.25" customHeight="1" x14ac:dyDescent="0.2">
      <c r="A44" s="41" t="s">
        <v>75</v>
      </c>
      <c r="B44" s="9" t="s">
        <v>76</v>
      </c>
      <c r="C44" s="10">
        <f>FC_IND_NFM_AM_E!C44+FC_IND_NFM_PA_E!C44+FC_IND_NFM_SA_E!C44+FC_IND_NFM_OM_E!C44</f>
        <v>49.694282029234714</v>
      </c>
      <c r="D44" s="10">
        <f>FC_IND_NFM_AM_E!D44+FC_IND_NFM_PA_E!D44+FC_IND_NFM_SA_E!D44+FC_IND_NFM_OM_E!D44</f>
        <v>38.115025795356807</v>
      </c>
      <c r="E44" s="10">
        <f>FC_IND_NFM_AM_E!E44+FC_IND_NFM_PA_E!E44+FC_IND_NFM_SA_E!E44+FC_IND_NFM_OM_E!E44</f>
        <v>35.220206362854668</v>
      </c>
      <c r="F44" s="10">
        <f>FC_IND_NFM_AM_E!F44+FC_IND_NFM_PA_E!F44+FC_IND_NFM_SA_E!F44+FC_IND_NFM_OM_E!F44</f>
        <v>29.189359415305251</v>
      </c>
      <c r="G44" s="10">
        <f>FC_IND_NFM_AM_E!G44+FC_IND_NFM_PA_E!G44+FC_IND_NFM_SA_E!G44+FC_IND_NFM_OM_E!G44</f>
        <v>37.632566638005159</v>
      </c>
      <c r="H44" s="10">
        <f>FC_IND_NFM_AM_E!H44+FC_IND_NFM_PA_E!H44+FC_IND_NFM_SA_E!H44+FC_IND_NFM_OM_E!H44</f>
        <v>49.935511607910563</v>
      </c>
      <c r="I44" s="10">
        <f>FC_IND_NFM_AM_E!I44+FC_IND_NFM_PA_E!I44+FC_IND_NFM_SA_E!I44+FC_IND_NFM_OM_E!I44</f>
        <v>59.102407566638</v>
      </c>
      <c r="J44" s="10">
        <f>FC_IND_NFM_AM_E!J44+FC_IND_NFM_PA_E!J44+FC_IND_NFM_SA_E!J44+FC_IND_NFM_OM_E!J44</f>
        <v>4.8246775580395536</v>
      </c>
      <c r="K44" s="10">
        <f>FC_IND_NFM_AM_E!K44+FC_IND_NFM_PA_E!K44+FC_IND_NFM_SA_E!K44+FC_IND_NFM_OM_E!K44</f>
        <v>2.8948194325021497</v>
      </c>
      <c r="L44" s="10">
        <f>FC_IND_NFM_AM_E!L44+FC_IND_NFM_PA_E!L44+FC_IND_NFM_SA_E!L44+FC_IND_NFM_OM_E!L44</f>
        <v>9.1668959587274301</v>
      </c>
      <c r="M44" s="10">
        <f>FC_IND_NFM_AM_E!M44+FC_IND_NFM_PA_E!M44+FC_IND_NFM_SA_E!M44+FC_IND_NFM_OM_E!M44</f>
        <v>0</v>
      </c>
      <c r="N44" s="10">
        <f>FC_IND_NFM_AM_E!N44+FC_IND_NFM_PA_E!N44+FC_IND_NFM_SA_E!N44+FC_IND_NFM_OM_E!N44</f>
        <v>0</v>
      </c>
      <c r="O44" s="10">
        <f>FC_IND_NFM_AM_E!O44+FC_IND_NFM_PA_E!O44+FC_IND_NFM_SA_E!O44+FC_IND_NFM_OM_E!O44</f>
        <v>0</v>
      </c>
      <c r="P44" s="10">
        <f>FC_IND_NFM_AM_E!P44+FC_IND_NFM_PA_E!P44+FC_IND_NFM_SA_E!P44+FC_IND_NFM_OM_E!P44</f>
        <v>0.46994840928632836</v>
      </c>
      <c r="Q44" s="10">
        <f>FC_IND_NFM_AM_E!Q44+FC_IND_NFM_PA_E!Q44+FC_IND_NFM_SA_E!Q44+FC_IND_NFM_OM_E!Q44</f>
        <v>0</v>
      </c>
      <c r="R44" s="10">
        <f>FC_IND_NFM_AM_E!R44+FC_IND_NFM_PA_E!R44+FC_IND_NFM_SA_E!R44+FC_IND_NFM_OM_E!R44</f>
        <v>0</v>
      </c>
      <c r="S44" s="10">
        <f>FC_IND_NFM_AM_E!S44+FC_IND_NFM_PA_E!S44+FC_IND_NFM_SA_E!S44+FC_IND_NFM_OM_E!S44</f>
        <v>0</v>
      </c>
      <c r="T44" s="10">
        <f>FC_IND_NFM_AM_E!T44+FC_IND_NFM_PA_E!T44+FC_IND_NFM_SA_E!T44+FC_IND_NFM_OM_E!T44</f>
        <v>0</v>
      </c>
      <c r="U44" s="10">
        <f>FC_IND_NFM_AM_E!U44+FC_IND_NFM_PA_E!U44+FC_IND_NFM_SA_E!U44+FC_IND_NFM_OM_E!U44</f>
        <v>0</v>
      </c>
      <c r="V44" s="10">
        <f>FC_IND_NFM_AM_E!V44+FC_IND_NFM_PA_E!V44+FC_IND_NFM_SA_E!V44+FC_IND_NFM_OM_E!V44</f>
        <v>0</v>
      </c>
      <c r="W44" s="10">
        <f>FC_IND_NFM_AM_E!W44+FC_IND_NFM_PA_E!W44+FC_IND_NFM_SA_E!W44+FC_IND_NFM_OM_E!W44</f>
        <v>0</v>
      </c>
      <c r="X44" s="10">
        <f>FC_IND_NFM_AM_E!X44+FC_IND_NFM_PA_E!X44+FC_IND_NFM_SA_E!X44+FC_IND_NFM_OM_E!X44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FC_IND_NFM_AM_E!C45+FC_IND_NFM_PA_E!C45+FC_IND_NFM_SA_E!C45+FC_IND_NFM_OM_E!C45</f>
        <v>0</v>
      </c>
      <c r="D45" s="10">
        <f>FC_IND_NFM_AM_E!D45+FC_IND_NFM_PA_E!D45+FC_IND_NFM_SA_E!D45+FC_IND_NFM_OM_E!D45</f>
        <v>0</v>
      </c>
      <c r="E45" s="10">
        <f>FC_IND_NFM_AM_E!E45+FC_IND_NFM_PA_E!E45+FC_IND_NFM_SA_E!E45+FC_IND_NFM_OM_E!E45</f>
        <v>0</v>
      </c>
      <c r="F45" s="10">
        <f>FC_IND_NFM_AM_E!F45+FC_IND_NFM_PA_E!F45+FC_IND_NFM_SA_E!F45+FC_IND_NFM_OM_E!F45</f>
        <v>0</v>
      </c>
      <c r="G45" s="10">
        <f>FC_IND_NFM_AM_E!G45+FC_IND_NFM_PA_E!G45+FC_IND_NFM_SA_E!G45+FC_IND_NFM_OM_E!G45</f>
        <v>0</v>
      </c>
      <c r="H45" s="10">
        <f>FC_IND_NFM_AM_E!H45+FC_IND_NFM_PA_E!H45+FC_IND_NFM_SA_E!H45+FC_IND_NFM_OM_E!H45</f>
        <v>0</v>
      </c>
      <c r="I45" s="10">
        <f>FC_IND_NFM_AM_E!I45+FC_IND_NFM_PA_E!I45+FC_IND_NFM_SA_E!I45+FC_IND_NFM_OM_E!I45</f>
        <v>0</v>
      </c>
      <c r="J45" s="10">
        <f>FC_IND_NFM_AM_E!J45+FC_IND_NFM_PA_E!J45+FC_IND_NFM_SA_E!J45+FC_IND_NFM_OM_E!J45</f>
        <v>0</v>
      </c>
      <c r="K45" s="10">
        <f>FC_IND_NFM_AM_E!K45+FC_IND_NFM_PA_E!K45+FC_IND_NFM_SA_E!K45+FC_IND_NFM_OM_E!K45</f>
        <v>0</v>
      </c>
      <c r="L45" s="10">
        <f>FC_IND_NFM_AM_E!L45+FC_IND_NFM_PA_E!L45+FC_IND_NFM_SA_E!L45+FC_IND_NFM_OM_E!L45</f>
        <v>0</v>
      </c>
      <c r="M45" s="10">
        <f>FC_IND_NFM_AM_E!M45+FC_IND_NFM_PA_E!M45+FC_IND_NFM_SA_E!M45+FC_IND_NFM_OM_E!M45</f>
        <v>0</v>
      </c>
      <c r="N45" s="10">
        <f>FC_IND_NFM_AM_E!N45+FC_IND_NFM_PA_E!N45+FC_IND_NFM_SA_E!N45+FC_IND_NFM_OM_E!N45</f>
        <v>0</v>
      </c>
      <c r="O45" s="10">
        <f>FC_IND_NFM_AM_E!O45+FC_IND_NFM_PA_E!O45+FC_IND_NFM_SA_E!O45+FC_IND_NFM_OM_E!O45</f>
        <v>0</v>
      </c>
      <c r="P45" s="10">
        <f>FC_IND_NFM_AM_E!P45+FC_IND_NFM_PA_E!P45+FC_IND_NFM_SA_E!P45+FC_IND_NFM_OM_E!P45</f>
        <v>0</v>
      </c>
      <c r="Q45" s="10">
        <f>FC_IND_NFM_AM_E!Q45+FC_IND_NFM_PA_E!Q45+FC_IND_NFM_SA_E!Q45+FC_IND_NFM_OM_E!Q45</f>
        <v>0</v>
      </c>
      <c r="R45" s="10">
        <f>FC_IND_NFM_AM_E!R45+FC_IND_NFM_PA_E!R45+FC_IND_NFM_SA_E!R45+FC_IND_NFM_OM_E!R45</f>
        <v>0</v>
      </c>
      <c r="S45" s="10">
        <f>FC_IND_NFM_AM_E!S45+FC_IND_NFM_PA_E!S45+FC_IND_NFM_SA_E!S45+FC_IND_NFM_OM_E!S45</f>
        <v>0</v>
      </c>
      <c r="T45" s="10">
        <f>FC_IND_NFM_AM_E!T45+FC_IND_NFM_PA_E!T45+FC_IND_NFM_SA_E!T45+FC_IND_NFM_OM_E!T45</f>
        <v>0</v>
      </c>
      <c r="U45" s="10">
        <f>FC_IND_NFM_AM_E!U45+FC_IND_NFM_PA_E!U45+FC_IND_NFM_SA_E!U45+FC_IND_NFM_OM_E!U45</f>
        <v>0</v>
      </c>
      <c r="V45" s="10">
        <f>FC_IND_NFM_AM_E!V45+FC_IND_NFM_PA_E!V45+FC_IND_NFM_SA_E!V45+FC_IND_NFM_OM_E!V45</f>
        <v>0</v>
      </c>
      <c r="W45" s="10">
        <f>FC_IND_NFM_AM_E!W45+FC_IND_NFM_PA_E!W45+FC_IND_NFM_SA_E!W45+FC_IND_NFM_OM_E!W45</f>
        <v>0</v>
      </c>
      <c r="X45" s="10">
        <f>FC_IND_NFM_AM_E!X45+FC_IND_NFM_PA_E!X45+FC_IND_NFM_SA_E!X45+FC_IND_NFM_OM_E!X45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FC_IND_NFM_AM_E!C46+FC_IND_NFM_PA_E!C46+FC_IND_NFM_SA_E!C46+FC_IND_NFM_OM_E!C46</f>
        <v>0</v>
      </c>
      <c r="D46" s="10">
        <f>FC_IND_NFM_AM_E!D46+FC_IND_NFM_PA_E!D46+FC_IND_NFM_SA_E!D46+FC_IND_NFM_OM_E!D46</f>
        <v>0</v>
      </c>
      <c r="E46" s="10">
        <f>FC_IND_NFM_AM_E!E46+FC_IND_NFM_PA_E!E46+FC_IND_NFM_SA_E!E46+FC_IND_NFM_OM_E!E46</f>
        <v>0</v>
      </c>
      <c r="F46" s="10">
        <f>FC_IND_NFM_AM_E!F46+FC_IND_NFM_PA_E!F46+FC_IND_NFM_SA_E!F46+FC_IND_NFM_OM_E!F46</f>
        <v>0</v>
      </c>
      <c r="G46" s="10">
        <f>FC_IND_NFM_AM_E!G46+FC_IND_NFM_PA_E!G46+FC_IND_NFM_SA_E!G46+FC_IND_NFM_OM_E!G46</f>
        <v>0</v>
      </c>
      <c r="H46" s="10">
        <f>FC_IND_NFM_AM_E!H46+FC_IND_NFM_PA_E!H46+FC_IND_NFM_SA_E!H46+FC_IND_NFM_OM_E!H46</f>
        <v>0</v>
      </c>
      <c r="I46" s="10">
        <f>FC_IND_NFM_AM_E!I46+FC_IND_NFM_PA_E!I46+FC_IND_NFM_SA_E!I46+FC_IND_NFM_OM_E!I46</f>
        <v>0</v>
      </c>
      <c r="J46" s="10">
        <f>FC_IND_NFM_AM_E!J46+FC_IND_NFM_PA_E!J46+FC_IND_NFM_SA_E!J46+FC_IND_NFM_OM_E!J46</f>
        <v>0</v>
      </c>
      <c r="K46" s="10">
        <f>FC_IND_NFM_AM_E!K46+FC_IND_NFM_PA_E!K46+FC_IND_NFM_SA_E!K46+FC_IND_NFM_OM_E!K46</f>
        <v>0</v>
      </c>
      <c r="L46" s="10">
        <f>FC_IND_NFM_AM_E!L46+FC_IND_NFM_PA_E!L46+FC_IND_NFM_SA_E!L46+FC_IND_NFM_OM_E!L46</f>
        <v>0</v>
      </c>
      <c r="M46" s="10">
        <f>FC_IND_NFM_AM_E!M46+FC_IND_NFM_PA_E!M46+FC_IND_NFM_SA_E!M46+FC_IND_NFM_OM_E!M46</f>
        <v>0</v>
      </c>
      <c r="N46" s="10">
        <f>FC_IND_NFM_AM_E!N46+FC_IND_NFM_PA_E!N46+FC_IND_NFM_SA_E!N46+FC_IND_NFM_OM_E!N46</f>
        <v>0</v>
      </c>
      <c r="O46" s="10">
        <f>FC_IND_NFM_AM_E!O46+FC_IND_NFM_PA_E!O46+FC_IND_NFM_SA_E!O46+FC_IND_NFM_OM_E!O46</f>
        <v>0</v>
      </c>
      <c r="P46" s="10">
        <f>FC_IND_NFM_AM_E!P46+FC_IND_NFM_PA_E!P46+FC_IND_NFM_SA_E!P46+FC_IND_NFM_OM_E!P46</f>
        <v>0</v>
      </c>
      <c r="Q46" s="10">
        <f>FC_IND_NFM_AM_E!Q46+FC_IND_NFM_PA_E!Q46+FC_IND_NFM_SA_E!Q46+FC_IND_NFM_OM_E!Q46</f>
        <v>0</v>
      </c>
      <c r="R46" s="10">
        <f>FC_IND_NFM_AM_E!R46+FC_IND_NFM_PA_E!R46+FC_IND_NFM_SA_E!R46+FC_IND_NFM_OM_E!R46</f>
        <v>0</v>
      </c>
      <c r="S46" s="10">
        <f>FC_IND_NFM_AM_E!S46+FC_IND_NFM_PA_E!S46+FC_IND_NFM_SA_E!S46+FC_IND_NFM_OM_E!S46</f>
        <v>0</v>
      </c>
      <c r="T46" s="10">
        <f>FC_IND_NFM_AM_E!T46+FC_IND_NFM_PA_E!T46+FC_IND_NFM_SA_E!T46+FC_IND_NFM_OM_E!T46</f>
        <v>0</v>
      </c>
      <c r="U46" s="10">
        <f>FC_IND_NFM_AM_E!U46+FC_IND_NFM_PA_E!U46+FC_IND_NFM_SA_E!U46+FC_IND_NFM_OM_E!U46</f>
        <v>0</v>
      </c>
      <c r="V46" s="10">
        <f>FC_IND_NFM_AM_E!V46+FC_IND_NFM_PA_E!V46+FC_IND_NFM_SA_E!V46+FC_IND_NFM_OM_E!V46</f>
        <v>0</v>
      </c>
      <c r="W46" s="10">
        <f>FC_IND_NFM_AM_E!W46+FC_IND_NFM_PA_E!W46+FC_IND_NFM_SA_E!W46+FC_IND_NFM_OM_E!W46</f>
        <v>0</v>
      </c>
      <c r="X46" s="10">
        <f>FC_IND_NFM_AM_E!X46+FC_IND_NFM_PA_E!X46+FC_IND_NFM_SA_E!X46+FC_IND_NFM_OM_E!X46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FC_IND_NFM_AM_E!C47+FC_IND_NFM_PA_E!C47+FC_IND_NFM_SA_E!C47+FC_IND_NFM_OM_E!C47</f>
        <v>0</v>
      </c>
      <c r="D47" s="10">
        <f>FC_IND_NFM_AM_E!D47+FC_IND_NFM_PA_E!D47+FC_IND_NFM_SA_E!D47+FC_IND_NFM_OM_E!D47</f>
        <v>0</v>
      </c>
      <c r="E47" s="10">
        <f>FC_IND_NFM_AM_E!E47+FC_IND_NFM_PA_E!E47+FC_IND_NFM_SA_E!E47+FC_IND_NFM_OM_E!E47</f>
        <v>0</v>
      </c>
      <c r="F47" s="10">
        <f>FC_IND_NFM_AM_E!F47+FC_IND_NFM_PA_E!F47+FC_IND_NFM_SA_E!F47+FC_IND_NFM_OM_E!F47</f>
        <v>0</v>
      </c>
      <c r="G47" s="10">
        <f>FC_IND_NFM_AM_E!G47+FC_IND_NFM_PA_E!G47+FC_IND_NFM_SA_E!G47+FC_IND_NFM_OM_E!G47</f>
        <v>0</v>
      </c>
      <c r="H47" s="10">
        <f>FC_IND_NFM_AM_E!H47+FC_IND_NFM_PA_E!H47+FC_IND_NFM_SA_E!H47+FC_IND_NFM_OM_E!H47</f>
        <v>0</v>
      </c>
      <c r="I47" s="10">
        <f>FC_IND_NFM_AM_E!I47+FC_IND_NFM_PA_E!I47+FC_IND_NFM_SA_E!I47+FC_IND_NFM_OM_E!I47</f>
        <v>0</v>
      </c>
      <c r="J47" s="10">
        <f>FC_IND_NFM_AM_E!J47+FC_IND_NFM_PA_E!J47+FC_IND_NFM_SA_E!J47+FC_IND_NFM_OM_E!J47</f>
        <v>0</v>
      </c>
      <c r="K47" s="10">
        <f>FC_IND_NFM_AM_E!K47+FC_IND_NFM_PA_E!K47+FC_IND_NFM_SA_E!K47+FC_IND_NFM_OM_E!K47</f>
        <v>0</v>
      </c>
      <c r="L47" s="10">
        <f>FC_IND_NFM_AM_E!L47+FC_IND_NFM_PA_E!L47+FC_IND_NFM_SA_E!L47+FC_IND_NFM_OM_E!L47</f>
        <v>0</v>
      </c>
      <c r="M47" s="10">
        <f>FC_IND_NFM_AM_E!M47+FC_IND_NFM_PA_E!M47+FC_IND_NFM_SA_E!M47+FC_IND_NFM_OM_E!M47</f>
        <v>0</v>
      </c>
      <c r="N47" s="10">
        <f>FC_IND_NFM_AM_E!N47+FC_IND_NFM_PA_E!N47+FC_IND_NFM_SA_E!N47+FC_IND_NFM_OM_E!N47</f>
        <v>0</v>
      </c>
      <c r="O47" s="10">
        <f>FC_IND_NFM_AM_E!O47+FC_IND_NFM_PA_E!O47+FC_IND_NFM_SA_E!O47+FC_IND_NFM_OM_E!O47</f>
        <v>0</v>
      </c>
      <c r="P47" s="10">
        <f>FC_IND_NFM_AM_E!P47+FC_IND_NFM_PA_E!P47+FC_IND_NFM_SA_E!P47+FC_IND_NFM_OM_E!P47</f>
        <v>0</v>
      </c>
      <c r="Q47" s="10">
        <f>FC_IND_NFM_AM_E!Q47+FC_IND_NFM_PA_E!Q47+FC_IND_NFM_SA_E!Q47+FC_IND_NFM_OM_E!Q47</f>
        <v>0</v>
      </c>
      <c r="R47" s="10">
        <f>FC_IND_NFM_AM_E!R47+FC_IND_NFM_PA_E!R47+FC_IND_NFM_SA_E!R47+FC_IND_NFM_OM_E!R47</f>
        <v>0</v>
      </c>
      <c r="S47" s="10">
        <f>FC_IND_NFM_AM_E!S47+FC_IND_NFM_PA_E!S47+FC_IND_NFM_SA_E!S47+FC_IND_NFM_OM_E!S47</f>
        <v>0</v>
      </c>
      <c r="T47" s="10">
        <f>FC_IND_NFM_AM_E!T47+FC_IND_NFM_PA_E!T47+FC_IND_NFM_SA_E!T47+FC_IND_NFM_OM_E!T47</f>
        <v>0</v>
      </c>
      <c r="U47" s="10">
        <f>FC_IND_NFM_AM_E!U47+FC_IND_NFM_PA_E!U47+FC_IND_NFM_SA_E!U47+FC_IND_NFM_OM_E!U47</f>
        <v>0</v>
      </c>
      <c r="V47" s="10">
        <f>FC_IND_NFM_AM_E!V47+FC_IND_NFM_PA_E!V47+FC_IND_NFM_SA_E!V47+FC_IND_NFM_OM_E!V47</f>
        <v>0</v>
      </c>
      <c r="W47" s="10">
        <f>FC_IND_NFM_AM_E!W47+FC_IND_NFM_PA_E!W47+FC_IND_NFM_SA_E!W47+FC_IND_NFM_OM_E!W47</f>
        <v>0</v>
      </c>
      <c r="X47" s="10">
        <f>FC_IND_NFM_AM_E!X47+FC_IND_NFM_PA_E!X47+FC_IND_NFM_SA_E!X47+FC_IND_NFM_OM_E!X47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FC_IND_NFM_AM_E!C48+FC_IND_NFM_PA_E!C48+FC_IND_NFM_SA_E!C48+FC_IND_NFM_OM_E!C48</f>
        <v>0</v>
      </c>
      <c r="D48" s="10">
        <f>FC_IND_NFM_AM_E!D48+FC_IND_NFM_PA_E!D48+FC_IND_NFM_SA_E!D48+FC_IND_NFM_OM_E!D48</f>
        <v>0</v>
      </c>
      <c r="E48" s="10">
        <f>FC_IND_NFM_AM_E!E48+FC_IND_NFM_PA_E!E48+FC_IND_NFM_SA_E!E48+FC_IND_NFM_OM_E!E48</f>
        <v>0</v>
      </c>
      <c r="F48" s="10">
        <f>FC_IND_NFM_AM_E!F48+FC_IND_NFM_PA_E!F48+FC_IND_NFM_SA_E!F48+FC_IND_NFM_OM_E!F48</f>
        <v>0</v>
      </c>
      <c r="G48" s="10">
        <f>FC_IND_NFM_AM_E!G48+FC_IND_NFM_PA_E!G48+FC_IND_NFM_SA_E!G48+FC_IND_NFM_OM_E!G48</f>
        <v>0</v>
      </c>
      <c r="H48" s="10">
        <f>FC_IND_NFM_AM_E!H48+FC_IND_NFM_PA_E!H48+FC_IND_NFM_SA_E!H48+FC_IND_NFM_OM_E!H48</f>
        <v>0.81951848667239879</v>
      </c>
      <c r="I48" s="10">
        <f>FC_IND_NFM_AM_E!I48+FC_IND_NFM_PA_E!I48+FC_IND_NFM_SA_E!I48+FC_IND_NFM_OM_E!I48</f>
        <v>0.81951848667239879</v>
      </c>
      <c r="J48" s="10">
        <f>FC_IND_NFM_AM_E!J48+FC_IND_NFM_PA_E!J48+FC_IND_NFM_SA_E!J48+FC_IND_NFM_OM_E!J48</f>
        <v>1.229299226139295</v>
      </c>
      <c r="K48" s="10">
        <f>FC_IND_NFM_AM_E!K48+FC_IND_NFM_PA_E!K48+FC_IND_NFM_SA_E!K48+FC_IND_NFM_OM_E!K48</f>
        <v>0</v>
      </c>
      <c r="L48" s="10">
        <f>FC_IND_NFM_AM_E!L48+FC_IND_NFM_PA_E!L48+FC_IND_NFM_SA_E!L48+FC_IND_NFM_OM_E!L48</f>
        <v>0.20492261392949265</v>
      </c>
      <c r="M48" s="10">
        <f>FC_IND_NFM_AM_E!M48+FC_IND_NFM_PA_E!M48+FC_IND_NFM_SA_E!M48+FC_IND_NFM_OM_E!M48</f>
        <v>0.2048796216680997</v>
      </c>
      <c r="N48" s="10">
        <f>FC_IND_NFM_AM_E!N48+FC_IND_NFM_PA_E!N48+FC_IND_NFM_SA_E!N48+FC_IND_NFM_OM_E!N48</f>
        <v>0.2048796216680997</v>
      </c>
      <c r="O48" s="10">
        <f>FC_IND_NFM_AM_E!O48+FC_IND_NFM_PA_E!O48+FC_IND_NFM_SA_E!O48+FC_IND_NFM_OM_E!O48</f>
        <v>0.40978073946689597</v>
      </c>
      <c r="P48" s="10">
        <f>FC_IND_NFM_AM_E!P48+FC_IND_NFM_PA_E!P48+FC_IND_NFM_SA_E!P48+FC_IND_NFM_OM_E!P48</f>
        <v>0</v>
      </c>
      <c r="Q48" s="10">
        <f>FC_IND_NFM_AM_E!Q48+FC_IND_NFM_PA_E!Q48+FC_IND_NFM_SA_E!Q48+FC_IND_NFM_OM_E!Q48</f>
        <v>0</v>
      </c>
      <c r="R48" s="10">
        <f>FC_IND_NFM_AM_E!R48+FC_IND_NFM_PA_E!R48+FC_IND_NFM_SA_E!R48+FC_IND_NFM_OM_E!R48</f>
        <v>1.0244411006018916</v>
      </c>
      <c r="S48" s="10">
        <f>FC_IND_NFM_AM_E!S48+FC_IND_NFM_PA_E!S48+FC_IND_NFM_SA_E!S48+FC_IND_NFM_OM_E!S48</f>
        <v>1.0244411006018916</v>
      </c>
      <c r="T48" s="10">
        <f>FC_IND_NFM_AM_E!T48+FC_IND_NFM_PA_E!T48+FC_IND_NFM_SA_E!T48+FC_IND_NFM_OM_E!T48</f>
        <v>0.9793422184006878</v>
      </c>
      <c r="U48" s="10">
        <f>FC_IND_NFM_AM_E!U48+FC_IND_NFM_PA_E!U48+FC_IND_NFM_SA_E!U48+FC_IND_NFM_OM_E!U48</f>
        <v>0.13604901117798798</v>
      </c>
      <c r="V48" s="10">
        <f>FC_IND_NFM_AM_E!V48+FC_IND_NFM_PA_E!V48+FC_IND_NFM_SA_E!V48+FC_IND_NFM_OM_E!V48</f>
        <v>0</v>
      </c>
      <c r="W48" s="10">
        <f>FC_IND_NFM_AM_E!W48+FC_IND_NFM_PA_E!W48+FC_IND_NFM_SA_E!W48+FC_IND_NFM_OM_E!W48</f>
        <v>0</v>
      </c>
      <c r="X48" s="10">
        <f>FC_IND_NFM_AM_E!X48+FC_IND_NFM_PA_E!X48+FC_IND_NFM_SA_E!X48+FC_IND_NFM_OM_E!X48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FC_IND_NFM_AM_E!C49+FC_IND_NFM_PA_E!C49+FC_IND_NFM_SA_E!C49+FC_IND_NFM_OM_E!C49</f>
        <v>0</v>
      </c>
      <c r="D49" s="10">
        <f>FC_IND_NFM_AM_E!D49+FC_IND_NFM_PA_E!D49+FC_IND_NFM_SA_E!D49+FC_IND_NFM_OM_E!D49</f>
        <v>0</v>
      </c>
      <c r="E49" s="10">
        <f>FC_IND_NFM_AM_E!E49+FC_IND_NFM_PA_E!E49+FC_IND_NFM_SA_E!E49+FC_IND_NFM_OM_E!E49</f>
        <v>0</v>
      </c>
      <c r="F49" s="10">
        <f>FC_IND_NFM_AM_E!F49+FC_IND_NFM_PA_E!F49+FC_IND_NFM_SA_E!F49+FC_IND_NFM_OM_E!F49</f>
        <v>0</v>
      </c>
      <c r="G49" s="10">
        <f>FC_IND_NFM_AM_E!G49+FC_IND_NFM_PA_E!G49+FC_IND_NFM_SA_E!G49+FC_IND_NFM_OM_E!G49</f>
        <v>0</v>
      </c>
      <c r="H49" s="10">
        <f>FC_IND_NFM_AM_E!H49+FC_IND_NFM_PA_E!H49+FC_IND_NFM_SA_E!H49+FC_IND_NFM_OM_E!H49</f>
        <v>0</v>
      </c>
      <c r="I49" s="10">
        <f>FC_IND_NFM_AM_E!I49+FC_IND_NFM_PA_E!I49+FC_IND_NFM_SA_E!I49+FC_IND_NFM_OM_E!I49</f>
        <v>0</v>
      </c>
      <c r="J49" s="10">
        <f>FC_IND_NFM_AM_E!J49+FC_IND_NFM_PA_E!J49+FC_IND_NFM_SA_E!J49+FC_IND_NFM_OM_E!J49</f>
        <v>0</v>
      </c>
      <c r="K49" s="10">
        <f>FC_IND_NFM_AM_E!K49+FC_IND_NFM_PA_E!K49+FC_IND_NFM_SA_E!K49+FC_IND_NFM_OM_E!K49</f>
        <v>0</v>
      </c>
      <c r="L49" s="10">
        <f>FC_IND_NFM_AM_E!L49+FC_IND_NFM_PA_E!L49+FC_IND_NFM_SA_E!L49+FC_IND_NFM_OM_E!L49</f>
        <v>0</v>
      </c>
      <c r="M49" s="10">
        <f>FC_IND_NFM_AM_E!M49+FC_IND_NFM_PA_E!M49+FC_IND_NFM_SA_E!M49+FC_IND_NFM_OM_E!M49</f>
        <v>0</v>
      </c>
      <c r="N49" s="10">
        <f>FC_IND_NFM_AM_E!N49+FC_IND_NFM_PA_E!N49+FC_IND_NFM_SA_E!N49+FC_IND_NFM_OM_E!N49</f>
        <v>0</v>
      </c>
      <c r="O49" s="10">
        <f>FC_IND_NFM_AM_E!O49+FC_IND_NFM_PA_E!O49+FC_IND_NFM_SA_E!O49+FC_IND_NFM_OM_E!O49</f>
        <v>0</v>
      </c>
      <c r="P49" s="10">
        <f>FC_IND_NFM_AM_E!P49+FC_IND_NFM_PA_E!P49+FC_IND_NFM_SA_E!P49+FC_IND_NFM_OM_E!P49</f>
        <v>0</v>
      </c>
      <c r="Q49" s="10">
        <f>FC_IND_NFM_AM_E!Q49+FC_IND_NFM_PA_E!Q49+FC_IND_NFM_SA_E!Q49+FC_IND_NFM_OM_E!Q49</f>
        <v>0</v>
      </c>
      <c r="R49" s="10">
        <f>FC_IND_NFM_AM_E!R49+FC_IND_NFM_PA_E!R49+FC_IND_NFM_SA_E!R49+FC_IND_NFM_OM_E!R49</f>
        <v>0</v>
      </c>
      <c r="S49" s="10">
        <f>FC_IND_NFM_AM_E!S49+FC_IND_NFM_PA_E!S49+FC_IND_NFM_SA_E!S49+FC_IND_NFM_OM_E!S49</f>
        <v>0</v>
      </c>
      <c r="T49" s="10">
        <f>FC_IND_NFM_AM_E!T49+FC_IND_NFM_PA_E!T49+FC_IND_NFM_SA_E!T49+FC_IND_NFM_OM_E!T49</f>
        <v>0</v>
      </c>
      <c r="U49" s="10">
        <f>FC_IND_NFM_AM_E!U49+FC_IND_NFM_PA_E!U49+FC_IND_NFM_SA_E!U49+FC_IND_NFM_OM_E!U49</f>
        <v>0</v>
      </c>
      <c r="V49" s="10">
        <f>FC_IND_NFM_AM_E!V49+FC_IND_NFM_PA_E!V49+FC_IND_NFM_SA_E!V49+FC_IND_NFM_OM_E!V49</f>
        <v>0</v>
      </c>
      <c r="W49" s="10">
        <f>FC_IND_NFM_AM_E!W49+FC_IND_NFM_PA_E!W49+FC_IND_NFM_SA_E!W49+FC_IND_NFM_OM_E!W49</f>
        <v>0</v>
      </c>
      <c r="X49" s="10">
        <f>FC_IND_NFM_AM_E!X49+FC_IND_NFM_PA_E!X49+FC_IND_NFM_SA_E!X49+FC_IND_NFM_OM_E!X49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FC_IND_NFM_AM_E!C50+FC_IND_NFM_PA_E!C50+FC_IND_NFM_SA_E!C50+FC_IND_NFM_OM_E!C50</f>
        <v>0</v>
      </c>
      <c r="D50" s="10">
        <f>FC_IND_NFM_AM_E!D50+FC_IND_NFM_PA_E!D50+FC_IND_NFM_SA_E!D50+FC_IND_NFM_OM_E!D50</f>
        <v>0</v>
      </c>
      <c r="E50" s="10">
        <f>FC_IND_NFM_AM_E!E50+FC_IND_NFM_PA_E!E50+FC_IND_NFM_SA_E!E50+FC_IND_NFM_OM_E!E50</f>
        <v>0</v>
      </c>
      <c r="F50" s="10">
        <f>FC_IND_NFM_AM_E!F50+FC_IND_NFM_PA_E!F50+FC_IND_NFM_SA_E!F50+FC_IND_NFM_OM_E!F50</f>
        <v>0</v>
      </c>
      <c r="G50" s="10">
        <f>FC_IND_NFM_AM_E!G50+FC_IND_NFM_PA_E!G50+FC_IND_NFM_SA_E!G50+FC_IND_NFM_OM_E!G50</f>
        <v>0</v>
      </c>
      <c r="H50" s="10">
        <f>FC_IND_NFM_AM_E!H50+FC_IND_NFM_PA_E!H50+FC_IND_NFM_SA_E!H50+FC_IND_NFM_OM_E!H50</f>
        <v>0</v>
      </c>
      <c r="I50" s="10">
        <f>FC_IND_NFM_AM_E!I50+FC_IND_NFM_PA_E!I50+FC_IND_NFM_SA_E!I50+FC_IND_NFM_OM_E!I50</f>
        <v>0</v>
      </c>
      <c r="J50" s="10">
        <f>FC_IND_NFM_AM_E!J50+FC_IND_NFM_PA_E!J50+FC_IND_NFM_SA_E!J50+FC_IND_NFM_OM_E!J50</f>
        <v>0</v>
      </c>
      <c r="K50" s="10">
        <f>FC_IND_NFM_AM_E!K50+FC_IND_NFM_PA_E!K50+FC_IND_NFM_SA_E!K50+FC_IND_NFM_OM_E!K50</f>
        <v>0</v>
      </c>
      <c r="L50" s="10">
        <f>FC_IND_NFM_AM_E!L50+FC_IND_NFM_PA_E!L50+FC_IND_NFM_SA_E!L50+FC_IND_NFM_OM_E!L50</f>
        <v>0</v>
      </c>
      <c r="M50" s="10">
        <f>FC_IND_NFM_AM_E!M50+FC_IND_NFM_PA_E!M50+FC_IND_NFM_SA_E!M50+FC_IND_NFM_OM_E!M50</f>
        <v>0</v>
      </c>
      <c r="N50" s="10">
        <f>FC_IND_NFM_AM_E!N50+FC_IND_NFM_PA_E!N50+FC_IND_NFM_SA_E!N50+FC_IND_NFM_OM_E!N50</f>
        <v>0</v>
      </c>
      <c r="O50" s="10">
        <f>FC_IND_NFM_AM_E!O50+FC_IND_NFM_PA_E!O50+FC_IND_NFM_SA_E!O50+FC_IND_NFM_OM_E!O50</f>
        <v>0</v>
      </c>
      <c r="P50" s="10">
        <f>FC_IND_NFM_AM_E!P50+FC_IND_NFM_PA_E!P50+FC_IND_NFM_SA_E!P50+FC_IND_NFM_OM_E!P50</f>
        <v>0</v>
      </c>
      <c r="Q50" s="10">
        <f>FC_IND_NFM_AM_E!Q50+FC_IND_NFM_PA_E!Q50+FC_IND_NFM_SA_E!Q50+FC_IND_NFM_OM_E!Q50</f>
        <v>0</v>
      </c>
      <c r="R50" s="10">
        <f>FC_IND_NFM_AM_E!R50+FC_IND_NFM_PA_E!R50+FC_IND_NFM_SA_E!R50+FC_IND_NFM_OM_E!R50</f>
        <v>0</v>
      </c>
      <c r="S50" s="10">
        <f>FC_IND_NFM_AM_E!S50+FC_IND_NFM_PA_E!S50+FC_IND_NFM_SA_E!S50+FC_IND_NFM_OM_E!S50</f>
        <v>0</v>
      </c>
      <c r="T50" s="10">
        <f>FC_IND_NFM_AM_E!T50+FC_IND_NFM_PA_E!T50+FC_IND_NFM_SA_E!T50+FC_IND_NFM_OM_E!T50</f>
        <v>0</v>
      </c>
      <c r="U50" s="10">
        <f>FC_IND_NFM_AM_E!U50+FC_IND_NFM_PA_E!U50+FC_IND_NFM_SA_E!U50+FC_IND_NFM_OM_E!U50</f>
        <v>0</v>
      </c>
      <c r="V50" s="10">
        <f>FC_IND_NFM_AM_E!V50+FC_IND_NFM_PA_E!V50+FC_IND_NFM_SA_E!V50+FC_IND_NFM_OM_E!V50</f>
        <v>0</v>
      </c>
      <c r="W50" s="10">
        <f>FC_IND_NFM_AM_E!W50+FC_IND_NFM_PA_E!W50+FC_IND_NFM_SA_E!W50+FC_IND_NFM_OM_E!W50</f>
        <v>1.1392949269131555E-3</v>
      </c>
      <c r="X50" s="10">
        <f>FC_IND_NFM_AM_E!X50+FC_IND_NFM_PA_E!X50+FC_IND_NFM_SA_E!X50+FC_IND_NFM_OM_E!X50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FC_IND_NFM_AM_E!C51+FC_IND_NFM_PA_E!C51+FC_IND_NFM_SA_E!C51+FC_IND_NFM_OM_E!C51</f>
        <v>232.29750644883916</v>
      </c>
      <c r="D51" s="37">
        <f>FC_IND_NFM_AM_E!D51+FC_IND_NFM_PA_E!D51+FC_IND_NFM_SA_E!D51+FC_IND_NFM_OM_E!D51</f>
        <v>210.16122098022356</v>
      </c>
      <c r="E51" s="37">
        <f>FC_IND_NFM_AM_E!E51+FC_IND_NFM_PA_E!E51+FC_IND_NFM_SA_E!E51+FC_IND_NFM_OM_E!E51</f>
        <v>184.12467755803954</v>
      </c>
      <c r="F51" s="37">
        <f>FC_IND_NFM_AM_E!F51+FC_IND_NFM_PA_E!F51+FC_IND_NFM_SA_E!F51+FC_IND_NFM_OM_E!F51</f>
        <v>181.26332760103182</v>
      </c>
      <c r="G51" s="37">
        <f>FC_IND_NFM_AM_E!G51+FC_IND_NFM_PA_E!G51+FC_IND_NFM_SA_E!G51+FC_IND_NFM_OM_E!G51</f>
        <v>197.23000859845229</v>
      </c>
      <c r="H51" s="37">
        <f>FC_IND_NFM_AM_E!H51+FC_IND_NFM_PA_E!H51+FC_IND_NFM_SA_E!H51+FC_IND_NFM_OM_E!H51</f>
        <v>174.9079965606191</v>
      </c>
      <c r="I51" s="37">
        <f>FC_IND_NFM_AM_E!I51+FC_IND_NFM_PA_E!I51+FC_IND_NFM_SA_E!I51+FC_IND_NFM_OM_E!I51</f>
        <v>170.35189165950129</v>
      </c>
      <c r="J51" s="37">
        <f>FC_IND_NFM_AM_E!J51+FC_IND_NFM_PA_E!J51+FC_IND_NFM_SA_E!J51+FC_IND_NFM_OM_E!J51</f>
        <v>189.9924763542563</v>
      </c>
      <c r="K51" s="37">
        <f>FC_IND_NFM_AM_E!K51+FC_IND_NFM_PA_E!K51+FC_IND_NFM_SA_E!K51+FC_IND_NFM_OM_E!K51</f>
        <v>176.49828030954427</v>
      </c>
      <c r="L51" s="37">
        <f>FC_IND_NFM_AM_E!L51+FC_IND_NFM_PA_E!L51+FC_IND_NFM_SA_E!L51+FC_IND_NFM_OM_E!L51</f>
        <v>115.0285898538263</v>
      </c>
      <c r="M51" s="37">
        <f>FC_IND_NFM_AM_E!M51+FC_IND_NFM_PA_E!M51+FC_IND_NFM_SA_E!M51+FC_IND_NFM_OM_E!M51</f>
        <v>127.93078245915734</v>
      </c>
      <c r="N51" s="37">
        <f>FC_IND_NFM_AM_E!N51+FC_IND_NFM_PA_E!N51+FC_IND_NFM_SA_E!N51+FC_IND_NFM_OM_E!N51</f>
        <v>138.29664660361132</v>
      </c>
      <c r="O51" s="37">
        <f>FC_IND_NFM_AM_E!O51+FC_IND_NFM_PA_E!O51+FC_IND_NFM_SA_E!O51+FC_IND_NFM_OM_E!O51</f>
        <v>122.38220120378332</v>
      </c>
      <c r="P51" s="37">
        <f>FC_IND_NFM_AM_E!P51+FC_IND_NFM_PA_E!P51+FC_IND_NFM_SA_E!P51+FC_IND_NFM_OM_E!P51</f>
        <v>139.30073086844368</v>
      </c>
      <c r="Q51" s="37">
        <f>FC_IND_NFM_AM_E!Q51+FC_IND_NFM_PA_E!Q51+FC_IND_NFM_SA_E!Q51+FC_IND_NFM_OM_E!Q51</f>
        <v>154.06018916595011</v>
      </c>
      <c r="R51" s="37">
        <f>FC_IND_NFM_AM_E!R51+FC_IND_NFM_PA_E!R51+FC_IND_NFM_SA_E!R51+FC_IND_NFM_OM_E!R51</f>
        <v>154.89595872742905</v>
      </c>
      <c r="S51" s="37">
        <f>FC_IND_NFM_AM_E!S51+FC_IND_NFM_PA_E!S51+FC_IND_NFM_SA_E!S51+FC_IND_NFM_OM_E!S51</f>
        <v>131.21001719690457</v>
      </c>
      <c r="T51" s="37">
        <f>FC_IND_NFM_AM_E!T51+FC_IND_NFM_PA_E!T51+FC_IND_NFM_SA_E!T51+FC_IND_NFM_OM_E!T51</f>
        <v>134.22942046431643</v>
      </c>
      <c r="U51" s="37">
        <f>FC_IND_NFM_AM_E!U51+FC_IND_NFM_PA_E!U51+FC_IND_NFM_SA_E!U51+FC_IND_NFM_OM_E!U51</f>
        <v>259.49431986242473</v>
      </c>
      <c r="V51" s="37">
        <f>FC_IND_NFM_AM_E!V51+FC_IND_NFM_PA_E!V51+FC_IND_NFM_SA_E!V51+FC_IND_NFM_OM_E!V51</f>
        <v>221.94477558039551</v>
      </c>
      <c r="W51" s="37">
        <f>FC_IND_NFM_AM_E!W51+FC_IND_NFM_PA_E!W51+FC_IND_NFM_SA_E!W51+FC_IND_NFM_OM_E!W51</f>
        <v>210.27080395528799</v>
      </c>
      <c r="X51" s="37">
        <f>FC_IND_NFM_AM_E!X51+FC_IND_NFM_PA_E!X51+FC_IND_NFM_SA_E!X51+FC_IND_NFM_OM_E!X51</f>
        <v>225.09172914875319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3.5834049871023205E-2</v>
      </c>
      <c r="D52" s="37">
        <f t="shared" ref="D52:W52" si="31">SUM(D53:D70)</f>
        <v>1.7906276870163371E-2</v>
      </c>
      <c r="E52" s="37">
        <f t="shared" si="31"/>
        <v>0.14331470335339636</v>
      </c>
      <c r="F52" s="37">
        <f t="shared" si="31"/>
        <v>3.5834049871023205E-2</v>
      </c>
      <c r="G52" s="37">
        <f t="shared" si="31"/>
        <v>0</v>
      </c>
      <c r="H52" s="37">
        <f t="shared" si="31"/>
        <v>0</v>
      </c>
      <c r="I52" s="37">
        <f t="shared" si="31"/>
        <v>5.3740326741186575E-2</v>
      </c>
      <c r="J52" s="37">
        <f t="shared" si="31"/>
        <v>3.5834049871023205E-2</v>
      </c>
      <c r="K52" s="37">
        <f t="shared" si="31"/>
        <v>0</v>
      </c>
      <c r="L52" s="37">
        <f t="shared" si="31"/>
        <v>0</v>
      </c>
      <c r="M52" s="37">
        <f t="shared" si="31"/>
        <v>0</v>
      </c>
      <c r="N52" s="37">
        <f t="shared" si="31"/>
        <v>1.1951848667239895E-2</v>
      </c>
      <c r="O52" s="37">
        <f t="shared" si="31"/>
        <v>0</v>
      </c>
      <c r="P52" s="37">
        <f t="shared" si="31"/>
        <v>5.9759243336199473E-3</v>
      </c>
      <c r="Q52" s="37">
        <f t="shared" si="31"/>
        <v>5.9759243336199473E-3</v>
      </c>
      <c r="R52" s="37">
        <f t="shared" si="31"/>
        <v>1.1951848667239895E-2</v>
      </c>
      <c r="S52" s="37">
        <f t="shared" si="31"/>
        <v>5.9759243336199482E-3</v>
      </c>
      <c r="T52" s="37">
        <f t="shared" si="31"/>
        <v>0</v>
      </c>
      <c r="U52" s="37">
        <f t="shared" si="31"/>
        <v>1.0533104041272571E-3</v>
      </c>
      <c r="V52" s="37">
        <f t="shared" si="31"/>
        <v>1.1177987962166808E-3</v>
      </c>
      <c r="W52" s="37">
        <f t="shared" si="31"/>
        <v>5.6749785038693028E-3</v>
      </c>
      <c r="X52" s="37">
        <f t="shared" ref="X52" si="32">SUM(X53:X70)</f>
        <v>1.1543422184006884E-2</v>
      </c>
    </row>
    <row r="53" spans="1:24" ht="11.25" customHeight="1" x14ac:dyDescent="0.2">
      <c r="A53" s="42" t="s">
        <v>93</v>
      </c>
      <c r="B53" s="9" t="s">
        <v>94</v>
      </c>
      <c r="C53" s="10">
        <f>FC_IND_NFM_AM_E!C53+FC_IND_NFM_PA_E!C53+FC_IND_NFM_SA_E!C53+FC_IND_NFM_OM_E!C53</f>
        <v>0</v>
      </c>
      <c r="D53" s="10">
        <f>FC_IND_NFM_AM_E!D53+FC_IND_NFM_PA_E!D53+FC_IND_NFM_SA_E!D53+FC_IND_NFM_OM_E!D53</f>
        <v>0</v>
      </c>
      <c r="E53" s="10">
        <f>FC_IND_NFM_AM_E!E53+FC_IND_NFM_PA_E!E53+FC_IND_NFM_SA_E!E53+FC_IND_NFM_OM_E!E53</f>
        <v>0</v>
      </c>
      <c r="F53" s="10">
        <f>FC_IND_NFM_AM_E!F53+FC_IND_NFM_PA_E!F53+FC_IND_NFM_SA_E!F53+FC_IND_NFM_OM_E!F53</f>
        <v>0</v>
      </c>
      <c r="G53" s="10">
        <f>FC_IND_NFM_AM_E!G53+FC_IND_NFM_PA_E!G53+FC_IND_NFM_SA_E!G53+FC_IND_NFM_OM_E!G53</f>
        <v>0</v>
      </c>
      <c r="H53" s="10">
        <f>FC_IND_NFM_AM_E!H53+FC_IND_NFM_PA_E!H53+FC_IND_NFM_SA_E!H53+FC_IND_NFM_OM_E!H53</f>
        <v>0</v>
      </c>
      <c r="I53" s="10">
        <f>FC_IND_NFM_AM_E!I53+FC_IND_NFM_PA_E!I53+FC_IND_NFM_SA_E!I53+FC_IND_NFM_OM_E!I53</f>
        <v>0</v>
      </c>
      <c r="J53" s="10">
        <f>FC_IND_NFM_AM_E!J53+FC_IND_NFM_PA_E!J53+FC_IND_NFM_SA_E!J53+FC_IND_NFM_OM_E!J53</f>
        <v>0</v>
      </c>
      <c r="K53" s="10">
        <f>FC_IND_NFM_AM_E!K53+FC_IND_NFM_PA_E!K53+FC_IND_NFM_SA_E!K53+FC_IND_NFM_OM_E!K53</f>
        <v>0</v>
      </c>
      <c r="L53" s="10">
        <f>FC_IND_NFM_AM_E!L53+FC_IND_NFM_PA_E!L53+FC_IND_NFM_SA_E!L53+FC_IND_NFM_OM_E!L53</f>
        <v>0</v>
      </c>
      <c r="M53" s="10">
        <f>FC_IND_NFM_AM_E!M53+FC_IND_NFM_PA_E!M53+FC_IND_NFM_SA_E!M53+FC_IND_NFM_OM_E!M53</f>
        <v>0</v>
      </c>
      <c r="N53" s="10">
        <f>FC_IND_NFM_AM_E!N53+FC_IND_NFM_PA_E!N53+FC_IND_NFM_SA_E!N53+FC_IND_NFM_OM_E!N53</f>
        <v>0</v>
      </c>
      <c r="O53" s="10">
        <f>FC_IND_NFM_AM_E!O53+FC_IND_NFM_PA_E!O53+FC_IND_NFM_SA_E!O53+FC_IND_NFM_OM_E!O53</f>
        <v>0</v>
      </c>
      <c r="P53" s="10">
        <f>FC_IND_NFM_AM_E!P53+FC_IND_NFM_PA_E!P53+FC_IND_NFM_SA_E!P53+FC_IND_NFM_OM_E!P53</f>
        <v>0</v>
      </c>
      <c r="Q53" s="10">
        <f>FC_IND_NFM_AM_E!Q53+FC_IND_NFM_PA_E!Q53+FC_IND_NFM_SA_E!Q53+FC_IND_NFM_OM_E!Q53</f>
        <v>0</v>
      </c>
      <c r="R53" s="10">
        <f>FC_IND_NFM_AM_E!R53+FC_IND_NFM_PA_E!R53+FC_IND_NFM_SA_E!R53+FC_IND_NFM_OM_E!R53</f>
        <v>0</v>
      </c>
      <c r="S53" s="10">
        <f>FC_IND_NFM_AM_E!S53+FC_IND_NFM_PA_E!S53+FC_IND_NFM_SA_E!S53+FC_IND_NFM_OM_E!S53</f>
        <v>0</v>
      </c>
      <c r="T53" s="10">
        <f>FC_IND_NFM_AM_E!T53+FC_IND_NFM_PA_E!T53+FC_IND_NFM_SA_E!T53+FC_IND_NFM_OM_E!T53</f>
        <v>0</v>
      </c>
      <c r="U53" s="10">
        <f>FC_IND_NFM_AM_E!U53+FC_IND_NFM_PA_E!U53+FC_IND_NFM_SA_E!U53+FC_IND_NFM_OM_E!U53</f>
        <v>0</v>
      </c>
      <c r="V53" s="10">
        <f>FC_IND_NFM_AM_E!V53+FC_IND_NFM_PA_E!V53+FC_IND_NFM_SA_E!V53+FC_IND_NFM_OM_E!V53</f>
        <v>0</v>
      </c>
      <c r="W53" s="10">
        <f>FC_IND_NFM_AM_E!W53+FC_IND_NFM_PA_E!W53+FC_IND_NFM_SA_E!W53+FC_IND_NFM_OM_E!W53</f>
        <v>0</v>
      </c>
      <c r="X53" s="10">
        <f>FC_IND_NFM_AM_E!X53+FC_IND_NFM_PA_E!X53+FC_IND_NFM_SA_E!X53+FC_IND_NFM_OM_E!X53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FC_IND_NFM_AM_E!C54+FC_IND_NFM_PA_E!C54+FC_IND_NFM_SA_E!C54+FC_IND_NFM_OM_E!C54</f>
        <v>0</v>
      </c>
      <c r="D54" s="10">
        <f>FC_IND_NFM_AM_E!D54+FC_IND_NFM_PA_E!D54+FC_IND_NFM_SA_E!D54+FC_IND_NFM_OM_E!D54</f>
        <v>0</v>
      </c>
      <c r="E54" s="10">
        <f>FC_IND_NFM_AM_E!E54+FC_IND_NFM_PA_E!E54+FC_IND_NFM_SA_E!E54+FC_IND_NFM_OM_E!E54</f>
        <v>0</v>
      </c>
      <c r="F54" s="10">
        <f>FC_IND_NFM_AM_E!F54+FC_IND_NFM_PA_E!F54+FC_IND_NFM_SA_E!F54+FC_IND_NFM_OM_E!F54</f>
        <v>0</v>
      </c>
      <c r="G54" s="10">
        <f>FC_IND_NFM_AM_E!G54+FC_IND_NFM_PA_E!G54+FC_IND_NFM_SA_E!G54+FC_IND_NFM_OM_E!G54</f>
        <v>0</v>
      </c>
      <c r="H54" s="10">
        <f>FC_IND_NFM_AM_E!H54+FC_IND_NFM_PA_E!H54+FC_IND_NFM_SA_E!H54+FC_IND_NFM_OM_E!H54</f>
        <v>0</v>
      </c>
      <c r="I54" s="10">
        <f>FC_IND_NFM_AM_E!I54+FC_IND_NFM_PA_E!I54+FC_IND_NFM_SA_E!I54+FC_IND_NFM_OM_E!I54</f>
        <v>0</v>
      </c>
      <c r="J54" s="10">
        <f>FC_IND_NFM_AM_E!J54+FC_IND_NFM_PA_E!J54+FC_IND_NFM_SA_E!J54+FC_IND_NFM_OM_E!J54</f>
        <v>0</v>
      </c>
      <c r="K54" s="10">
        <f>FC_IND_NFM_AM_E!K54+FC_IND_NFM_PA_E!K54+FC_IND_NFM_SA_E!K54+FC_IND_NFM_OM_E!K54</f>
        <v>0</v>
      </c>
      <c r="L54" s="10">
        <f>FC_IND_NFM_AM_E!L54+FC_IND_NFM_PA_E!L54+FC_IND_NFM_SA_E!L54+FC_IND_NFM_OM_E!L54</f>
        <v>0</v>
      </c>
      <c r="M54" s="10">
        <f>FC_IND_NFM_AM_E!M54+FC_IND_NFM_PA_E!M54+FC_IND_NFM_SA_E!M54+FC_IND_NFM_OM_E!M54</f>
        <v>0</v>
      </c>
      <c r="N54" s="10">
        <f>FC_IND_NFM_AM_E!N54+FC_IND_NFM_PA_E!N54+FC_IND_NFM_SA_E!N54+FC_IND_NFM_OM_E!N54</f>
        <v>0</v>
      </c>
      <c r="O54" s="10">
        <f>FC_IND_NFM_AM_E!O54+FC_IND_NFM_PA_E!O54+FC_IND_NFM_SA_E!O54+FC_IND_NFM_OM_E!O54</f>
        <v>0</v>
      </c>
      <c r="P54" s="10">
        <f>FC_IND_NFM_AM_E!P54+FC_IND_NFM_PA_E!P54+FC_IND_NFM_SA_E!P54+FC_IND_NFM_OM_E!P54</f>
        <v>0</v>
      </c>
      <c r="Q54" s="10">
        <f>FC_IND_NFM_AM_E!Q54+FC_IND_NFM_PA_E!Q54+FC_IND_NFM_SA_E!Q54+FC_IND_NFM_OM_E!Q54</f>
        <v>0</v>
      </c>
      <c r="R54" s="10">
        <f>FC_IND_NFM_AM_E!R54+FC_IND_NFM_PA_E!R54+FC_IND_NFM_SA_E!R54+FC_IND_NFM_OM_E!R54</f>
        <v>0</v>
      </c>
      <c r="S54" s="10">
        <f>FC_IND_NFM_AM_E!S54+FC_IND_NFM_PA_E!S54+FC_IND_NFM_SA_E!S54+FC_IND_NFM_OM_E!S54</f>
        <v>0</v>
      </c>
      <c r="T54" s="10">
        <f>FC_IND_NFM_AM_E!T54+FC_IND_NFM_PA_E!T54+FC_IND_NFM_SA_E!T54+FC_IND_NFM_OM_E!T54</f>
        <v>0</v>
      </c>
      <c r="U54" s="10">
        <f>FC_IND_NFM_AM_E!U54+FC_IND_NFM_PA_E!U54+FC_IND_NFM_SA_E!U54+FC_IND_NFM_OM_E!U54</f>
        <v>0</v>
      </c>
      <c r="V54" s="10">
        <f>FC_IND_NFM_AM_E!V54+FC_IND_NFM_PA_E!V54+FC_IND_NFM_SA_E!V54+FC_IND_NFM_OM_E!V54</f>
        <v>0</v>
      </c>
      <c r="W54" s="10">
        <f>FC_IND_NFM_AM_E!W54+FC_IND_NFM_PA_E!W54+FC_IND_NFM_SA_E!W54+FC_IND_NFM_OM_E!W54</f>
        <v>0</v>
      </c>
      <c r="X54" s="10">
        <f>FC_IND_NFM_AM_E!X54+FC_IND_NFM_PA_E!X54+FC_IND_NFM_SA_E!X54+FC_IND_NFM_OM_E!X54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FC_IND_NFM_AM_E!C55+FC_IND_NFM_PA_E!C55+FC_IND_NFM_SA_E!C55+FC_IND_NFM_OM_E!C55</f>
        <v>0</v>
      </c>
      <c r="D55" s="10">
        <f>FC_IND_NFM_AM_E!D55+FC_IND_NFM_PA_E!D55+FC_IND_NFM_SA_E!D55+FC_IND_NFM_OM_E!D55</f>
        <v>0</v>
      </c>
      <c r="E55" s="10">
        <f>FC_IND_NFM_AM_E!E55+FC_IND_NFM_PA_E!E55+FC_IND_NFM_SA_E!E55+FC_IND_NFM_OM_E!E55</f>
        <v>0</v>
      </c>
      <c r="F55" s="10">
        <f>FC_IND_NFM_AM_E!F55+FC_IND_NFM_PA_E!F55+FC_IND_NFM_SA_E!F55+FC_IND_NFM_OM_E!F55</f>
        <v>0</v>
      </c>
      <c r="G55" s="10">
        <f>FC_IND_NFM_AM_E!G55+FC_IND_NFM_PA_E!G55+FC_IND_NFM_SA_E!G55+FC_IND_NFM_OM_E!G55</f>
        <v>0</v>
      </c>
      <c r="H55" s="10">
        <f>FC_IND_NFM_AM_E!H55+FC_IND_NFM_PA_E!H55+FC_IND_NFM_SA_E!H55+FC_IND_NFM_OM_E!H55</f>
        <v>0</v>
      </c>
      <c r="I55" s="10">
        <f>FC_IND_NFM_AM_E!I55+FC_IND_NFM_PA_E!I55+FC_IND_NFM_SA_E!I55+FC_IND_NFM_OM_E!I55</f>
        <v>0</v>
      </c>
      <c r="J55" s="10">
        <f>FC_IND_NFM_AM_E!J55+FC_IND_NFM_PA_E!J55+FC_IND_NFM_SA_E!J55+FC_IND_NFM_OM_E!J55</f>
        <v>0</v>
      </c>
      <c r="K55" s="10">
        <f>FC_IND_NFM_AM_E!K55+FC_IND_NFM_PA_E!K55+FC_IND_NFM_SA_E!K55+FC_IND_NFM_OM_E!K55</f>
        <v>0</v>
      </c>
      <c r="L55" s="10">
        <f>FC_IND_NFM_AM_E!L55+FC_IND_NFM_PA_E!L55+FC_IND_NFM_SA_E!L55+FC_IND_NFM_OM_E!L55</f>
        <v>0</v>
      </c>
      <c r="M55" s="10">
        <f>FC_IND_NFM_AM_E!M55+FC_IND_NFM_PA_E!M55+FC_IND_NFM_SA_E!M55+FC_IND_NFM_OM_E!M55</f>
        <v>0</v>
      </c>
      <c r="N55" s="10">
        <f>FC_IND_NFM_AM_E!N55+FC_IND_NFM_PA_E!N55+FC_IND_NFM_SA_E!N55+FC_IND_NFM_OM_E!N55</f>
        <v>0</v>
      </c>
      <c r="O55" s="10">
        <f>FC_IND_NFM_AM_E!O55+FC_IND_NFM_PA_E!O55+FC_IND_NFM_SA_E!O55+FC_IND_NFM_OM_E!O55</f>
        <v>0</v>
      </c>
      <c r="P55" s="10">
        <f>FC_IND_NFM_AM_E!P55+FC_IND_NFM_PA_E!P55+FC_IND_NFM_SA_E!P55+FC_IND_NFM_OM_E!P55</f>
        <v>0</v>
      </c>
      <c r="Q55" s="10">
        <f>FC_IND_NFM_AM_E!Q55+FC_IND_NFM_PA_E!Q55+FC_IND_NFM_SA_E!Q55+FC_IND_NFM_OM_E!Q55</f>
        <v>0</v>
      </c>
      <c r="R55" s="10">
        <f>FC_IND_NFM_AM_E!R55+FC_IND_NFM_PA_E!R55+FC_IND_NFM_SA_E!R55+FC_IND_NFM_OM_E!R55</f>
        <v>0</v>
      </c>
      <c r="S55" s="10">
        <f>FC_IND_NFM_AM_E!S55+FC_IND_NFM_PA_E!S55+FC_IND_NFM_SA_E!S55+FC_IND_NFM_OM_E!S55</f>
        <v>0</v>
      </c>
      <c r="T55" s="10">
        <f>FC_IND_NFM_AM_E!T55+FC_IND_NFM_PA_E!T55+FC_IND_NFM_SA_E!T55+FC_IND_NFM_OM_E!T55</f>
        <v>0</v>
      </c>
      <c r="U55" s="10">
        <f>FC_IND_NFM_AM_E!U55+FC_IND_NFM_PA_E!U55+FC_IND_NFM_SA_E!U55+FC_IND_NFM_OM_E!U55</f>
        <v>0</v>
      </c>
      <c r="V55" s="10">
        <f>FC_IND_NFM_AM_E!V55+FC_IND_NFM_PA_E!V55+FC_IND_NFM_SA_E!V55+FC_IND_NFM_OM_E!V55</f>
        <v>0</v>
      </c>
      <c r="W55" s="10">
        <f>FC_IND_NFM_AM_E!W55+FC_IND_NFM_PA_E!W55+FC_IND_NFM_SA_E!W55+FC_IND_NFM_OM_E!W55</f>
        <v>0</v>
      </c>
      <c r="X55" s="10">
        <f>FC_IND_NFM_AM_E!X55+FC_IND_NFM_PA_E!X55+FC_IND_NFM_SA_E!X55+FC_IND_NFM_OM_E!X55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FC_IND_NFM_AM_E!C56+FC_IND_NFM_PA_E!C56+FC_IND_NFM_SA_E!C56+FC_IND_NFM_OM_E!C56</f>
        <v>0</v>
      </c>
      <c r="D56" s="10">
        <f>FC_IND_NFM_AM_E!D56+FC_IND_NFM_PA_E!D56+FC_IND_NFM_SA_E!D56+FC_IND_NFM_OM_E!D56</f>
        <v>0</v>
      </c>
      <c r="E56" s="10">
        <f>FC_IND_NFM_AM_E!E56+FC_IND_NFM_PA_E!E56+FC_IND_NFM_SA_E!E56+FC_IND_NFM_OM_E!E56</f>
        <v>0</v>
      </c>
      <c r="F56" s="10">
        <f>FC_IND_NFM_AM_E!F56+FC_IND_NFM_PA_E!F56+FC_IND_NFM_SA_E!F56+FC_IND_NFM_OM_E!F56</f>
        <v>0</v>
      </c>
      <c r="G56" s="10">
        <f>FC_IND_NFM_AM_E!G56+FC_IND_NFM_PA_E!G56+FC_IND_NFM_SA_E!G56+FC_IND_NFM_OM_E!G56</f>
        <v>0</v>
      </c>
      <c r="H56" s="10">
        <f>FC_IND_NFM_AM_E!H56+FC_IND_NFM_PA_E!H56+FC_IND_NFM_SA_E!H56+FC_IND_NFM_OM_E!H56</f>
        <v>0</v>
      </c>
      <c r="I56" s="10">
        <f>FC_IND_NFM_AM_E!I56+FC_IND_NFM_PA_E!I56+FC_IND_NFM_SA_E!I56+FC_IND_NFM_OM_E!I56</f>
        <v>0</v>
      </c>
      <c r="J56" s="10">
        <f>FC_IND_NFM_AM_E!J56+FC_IND_NFM_PA_E!J56+FC_IND_NFM_SA_E!J56+FC_IND_NFM_OM_E!J56</f>
        <v>0</v>
      </c>
      <c r="K56" s="10">
        <f>FC_IND_NFM_AM_E!K56+FC_IND_NFM_PA_E!K56+FC_IND_NFM_SA_E!K56+FC_IND_NFM_OM_E!K56</f>
        <v>0</v>
      </c>
      <c r="L56" s="10">
        <f>FC_IND_NFM_AM_E!L56+FC_IND_NFM_PA_E!L56+FC_IND_NFM_SA_E!L56+FC_IND_NFM_OM_E!L56</f>
        <v>0</v>
      </c>
      <c r="M56" s="10">
        <f>FC_IND_NFM_AM_E!M56+FC_IND_NFM_PA_E!M56+FC_IND_NFM_SA_E!M56+FC_IND_NFM_OM_E!M56</f>
        <v>0</v>
      </c>
      <c r="N56" s="10">
        <f>FC_IND_NFM_AM_E!N56+FC_IND_NFM_PA_E!N56+FC_IND_NFM_SA_E!N56+FC_IND_NFM_OM_E!N56</f>
        <v>0</v>
      </c>
      <c r="O56" s="10">
        <f>FC_IND_NFM_AM_E!O56+FC_IND_NFM_PA_E!O56+FC_IND_NFM_SA_E!O56+FC_IND_NFM_OM_E!O56</f>
        <v>0</v>
      </c>
      <c r="P56" s="10">
        <f>FC_IND_NFM_AM_E!P56+FC_IND_NFM_PA_E!P56+FC_IND_NFM_SA_E!P56+FC_IND_NFM_OM_E!P56</f>
        <v>0</v>
      </c>
      <c r="Q56" s="10">
        <f>FC_IND_NFM_AM_E!Q56+FC_IND_NFM_PA_E!Q56+FC_IND_NFM_SA_E!Q56+FC_IND_NFM_OM_E!Q56</f>
        <v>0</v>
      </c>
      <c r="R56" s="10">
        <f>FC_IND_NFM_AM_E!R56+FC_IND_NFM_PA_E!R56+FC_IND_NFM_SA_E!R56+FC_IND_NFM_OM_E!R56</f>
        <v>0</v>
      </c>
      <c r="S56" s="10">
        <f>FC_IND_NFM_AM_E!S56+FC_IND_NFM_PA_E!S56+FC_IND_NFM_SA_E!S56+FC_IND_NFM_OM_E!S56</f>
        <v>0</v>
      </c>
      <c r="T56" s="10">
        <f>FC_IND_NFM_AM_E!T56+FC_IND_NFM_PA_E!T56+FC_IND_NFM_SA_E!T56+FC_IND_NFM_OM_E!T56</f>
        <v>0</v>
      </c>
      <c r="U56" s="10">
        <f>FC_IND_NFM_AM_E!U56+FC_IND_NFM_PA_E!U56+FC_IND_NFM_SA_E!U56+FC_IND_NFM_OM_E!U56</f>
        <v>0</v>
      </c>
      <c r="V56" s="10">
        <f>FC_IND_NFM_AM_E!V56+FC_IND_NFM_PA_E!V56+FC_IND_NFM_SA_E!V56+FC_IND_NFM_OM_E!V56</f>
        <v>0</v>
      </c>
      <c r="W56" s="10">
        <f>FC_IND_NFM_AM_E!W56+FC_IND_NFM_PA_E!W56+FC_IND_NFM_SA_E!W56+FC_IND_NFM_OM_E!W56</f>
        <v>0</v>
      </c>
      <c r="X56" s="10">
        <f>FC_IND_NFM_AM_E!X56+FC_IND_NFM_PA_E!X56+FC_IND_NFM_SA_E!X56+FC_IND_NFM_OM_E!X56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FC_IND_NFM_AM_E!C57+FC_IND_NFM_PA_E!C57+FC_IND_NFM_SA_E!C57+FC_IND_NFM_OM_E!C57</f>
        <v>0</v>
      </c>
      <c r="D57" s="10">
        <f>FC_IND_NFM_AM_E!D57+FC_IND_NFM_PA_E!D57+FC_IND_NFM_SA_E!D57+FC_IND_NFM_OM_E!D57</f>
        <v>0</v>
      </c>
      <c r="E57" s="10">
        <f>FC_IND_NFM_AM_E!E57+FC_IND_NFM_PA_E!E57+FC_IND_NFM_SA_E!E57+FC_IND_NFM_OM_E!E57</f>
        <v>0</v>
      </c>
      <c r="F57" s="10">
        <f>FC_IND_NFM_AM_E!F57+FC_IND_NFM_PA_E!F57+FC_IND_NFM_SA_E!F57+FC_IND_NFM_OM_E!F57</f>
        <v>0</v>
      </c>
      <c r="G57" s="10">
        <f>FC_IND_NFM_AM_E!G57+FC_IND_NFM_PA_E!G57+FC_IND_NFM_SA_E!G57+FC_IND_NFM_OM_E!G57</f>
        <v>0</v>
      </c>
      <c r="H57" s="10">
        <f>FC_IND_NFM_AM_E!H57+FC_IND_NFM_PA_E!H57+FC_IND_NFM_SA_E!H57+FC_IND_NFM_OM_E!H57</f>
        <v>0</v>
      </c>
      <c r="I57" s="10">
        <f>FC_IND_NFM_AM_E!I57+FC_IND_NFM_PA_E!I57+FC_IND_NFM_SA_E!I57+FC_IND_NFM_OM_E!I57</f>
        <v>0</v>
      </c>
      <c r="J57" s="10">
        <f>FC_IND_NFM_AM_E!J57+FC_IND_NFM_PA_E!J57+FC_IND_NFM_SA_E!J57+FC_IND_NFM_OM_E!J57</f>
        <v>0</v>
      </c>
      <c r="K57" s="10">
        <f>FC_IND_NFM_AM_E!K57+FC_IND_NFM_PA_E!K57+FC_IND_NFM_SA_E!K57+FC_IND_NFM_OM_E!K57</f>
        <v>0</v>
      </c>
      <c r="L57" s="10">
        <f>FC_IND_NFM_AM_E!L57+FC_IND_NFM_PA_E!L57+FC_IND_NFM_SA_E!L57+FC_IND_NFM_OM_E!L57</f>
        <v>0</v>
      </c>
      <c r="M57" s="10">
        <f>FC_IND_NFM_AM_E!M57+FC_IND_NFM_PA_E!M57+FC_IND_NFM_SA_E!M57+FC_IND_NFM_OM_E!M57</f>
        <v>0</v>
      </c>
      <c r="N57" s="10">
        <f>FC_IND_NFM_AM_E!N57+FC_IND_NFM_PA_E!N57+FC_IND_NFM_SA_E!N57+FC_IND_NFM_OM_E!N57</f>
        <v>0</v>
      </c>
      <c r="O57" s="10">
        <f>FC_IND_NFM_AM_E!O57+FC_IND_NFM_PA_E!O57+FC_IND_NFM_SA_E!O57+FC_IND_NFM_OM_E!O57</f>
        <v>0</v>
      </c>
      <c r="P57" s="10">
        <f>FC_IND_NFM_AM_E!P57+FC_IND_NFM_PA_E!P57+FC_IND_NFM_SA_E!P57+FC_IND_NFM_OM_E!P57</f>
        <v>0</v>
      </c>
      <c r="Q57" s="10">
        <f>FC_IND_NFM_AM_E!Q57+FC_IND_NFM_PA_E!Q57+FC_IND_NFM_SA_E!Q57+FC_IND_NFM_OM_E!Q57</f>
        <v>0</v>
      </c>
      <c r="R57" s="10">
        <f>FC_IND_NFM_AM_E!R57+FC_IND_NFM_PA_E!R57+FC_IND_NFM_SA_E!R57+FC_IND_NFM_OM_E!R57</f>
        <v>0</v>
      </c>
      <c r="S57" s="10">
        <f>FC_IND_NFM_AM_E!S57+FC_IND_NFM_PA_E!S57+FC_IND_NFM_SA_E!S57+FC_IND_NFM_OM_E!S57</f>
        <v>0</v>
      </c>
      <c r="T57" s="10">
        <f>FC_IND_NFM_AM_E!T57+FC_IND_NFM_PA_E!T57+FC_IND_NFM_SA_E!T57+FC_IND_NFM_OM_E!T57</f>
        <v>0</v>
      </c>
      <c r="U57" s="10">
        <f>FC_IND_NFM_AM_E!U57+FC_IND_NFM_PA_E!U57+FC_IND_NFM_SA_E!U57+FC_IND_NFM_OM_E!U57</f>
        <v>0</v>
      </c>
      <c r="V57" s="10">
        <f>FC_IND_NFM_AM_E!V57+FC_IND_NFM_PA_E!V57+FC_IND_NFM_SA_E!V57+FC_IND_NFM_OM_E!V57</f>
        <v>6.0189165950128975E-4</v>
      </c>
      <c r="W57" s="10">
        <f>FC_IND_NFM_AM_E!W57+FC_IND_NFM_PA_E!W57+FC_IND_NFM_SA_E!W57+FC_IND_NFM_OM_E!W57</f>
        <v>6.0189165950128975E-4</v>
      </c>
      <c r="X57" s="10">
        <f>FC_IND_NFM_AM_E!X57+FC_IND_NFM_PA_E!X57+FC_IND_NFM_SA_E!X57+FC_IND_NFM_OM_E!X57</f>
        <v>5.1590713671539109E-4</v>
      </c>
    </row>
    <row r="58" spans="1:24" ht="11.25" customHeight="1" x14ac:dyDescent="0.2">
      <c r="A58" s="42" t="s">
        <v>103</v>
      </c>
      <c r="B58" s="9" t="s">
        <v>104</v>
      </c>
      <c r="C58" s="10">
        <f>FC_IND_NFM_AM_E!C58+FC_IND_NFM_PA_E!C58+FC_IND_NFM_SA_E!C58+FC_IND_NFM_OM_E!C58</f>
        <v>0</v>
      </c>
      <c r="D58" s="10">
        <f>FC_IND_NFM_AM_E!D58+FC_IND_NFM_PA_E!D58+FC_IND_NFM_SA_E!D58+FC_IND_NFM_OM_E!D58</f>
        <v>0</v>
      </c>
      <c r="E58" s="10">
        <f>FC_IND_NFM_AM_E!E58+FC_IND_NFM_PA_E!E58+FC_IND_NFM_SA_E!E58+FC_IND_NFM_OM_E!E58</f>
        <v>0</v>
      </c>
      <c r="F58" s="10">
        <f>FC_IND_NFM_AM_E!F58+FC_IND_NFM_PA_E!F58+FC_IND_NFM_SA_E!F58+FC_IND_NFM_OM_E!F58</f>
        <v>0</v>
      </c>
      <c r="G58" s="10">
        <f>FC_IND_NFM_AM_E!G58+FC_IND_NFM_PA_E!G58+FC_IND_NFM_SA_E!G58+FC_IND_NFM_OM_E!G58</f>
        <v>0</v>
      </c>
      <c r="H58" s="10">
        <f>FC_IND_NFM_AM_E!H58+FC_IND_NFM_PA_E!H58+FC_IND_NFM_SA_E!H58+FC_IND_NFM_OM_E!H58</f>
        <v>0</v>
      </c>
      <c r="I58" s="10">
        <f>FC_IND_NFM_AM_E!I58+FC_IND_NFM_PA_E!I58+FC_IND_NFM_SA_E!I58+FC_IND_NFM_OM_E!I58</f>
        <v>0</v>
      </c>
      <c r="J58" s="10">
        <f>FC_IND_NFM_AM_E!J58+FC_IND_NFM_PA_E!J58+FC_IND_NFM_SA_E!J58+FC_IND_NFM_OM_E!J58</f>
        <v>0</v>
      </c>
      <c r="K58" s="10">
        <f>FC_IND_NFM_AM_E!K58+FC_IND_NFM_PA_E!K58+FC_IND_NFM_SA_E!K58+FC_IND_NFM_OM_E!K58</f>
        <v>0</v>
      </c>
      <c r="L58" s="10">
        <f>FC_IND_NFM_AM_E!L58+FC_IND_NFM_PA_E!L58+FC_IND_NFM_SA_E!L58+FC_IND_NFM_OM_E!L58</f>
        <v>0</v>
      </c>
      <c r="M58" s="10">
        <f>FC_IND_NFM_AM_E!M58+FC_IND_NFM_PA_E!M58+FC_IND_NFM_SA_E!M58+FC_IND_NFM_OM_E!M58</f>
        <v>0</v>
      </c>
      <c r="N58" s="10">
        <f>FC_IND_NFM_AM_E!N58+FC_IND_NFM_PA_E!N58+FC_IND_NFM_SA_E!N58+FC_IND_NFM_OM_E!N58</f>
        <v>0</v>
      </c>
      <c r="O58" s="10">
        <f>FC_IND_NFM_AM_E!O58+FC_IND_NFM_PA_E!O58+FC_IND_NFM_SA_E!O58+FC_IND_NFM_OM_E!O58</f>
        <v>0</v>
      </c>
      <c r="P58" s="10">
        <f>FC_IND_NFM_AM_E!P58+FC_IND_NFM_PA_E!P58+FC_IND_NFM_SA_E!P58+FC_IND_NFM_OM_E!P58</f>
        <v>0</v>
      </c>
      <c r="Q58" s="10">
        <f>FC_IND_NFM_AM_E!Q58+FC_IND_NFM_PA_E!Q58+FC_IND_NFM_SA_E!Q58+FC_IND_NFM_OM_E!Q58</f>
        <v>0</v>
      </c>
      <c r="R58" s="10">
        <f>FC_IND_NFM_AM_E!R58+FC_IND_NFM_PA_E!R58+FC_IND_NFM_SA_E!R58+FC_IND_NFM_OM_E!R58</f>
        <v>0</v>
      </c>
      <c r="S58" s="10">
        <f>FC_IND_NFM_AM_E!S58+FC_IND_NFM_PA_E!S58+FC_IND_NFM_SA_E!S58+FC_IND_NFM_OM_E!S58</f>
        <v>0</v>
      </c>
      <c r="T58" s="10">
        <f>FC_IND_NFM_AM_E!T58+FC_IND_NFM_PA_E!T58+FC_IND_NFM_SA_E!T58+FC_IND_NFM_OM_E!T58</f>
        <v>0</v>
      </c>
      <c r="U58" s="10">
        <f>FC_IND_NFM_AM_E!U58+FC_IND_NFM_PA_E!U58+FC_IND_NFM_SA_E!U58+FC_IND_NFM_OM_E!U58</f>
        <v>0</v>
      </c>
      <c r="V58" s="10">
        <f>FC_IND_NFM_AM_E!V58+FC_IND_NFM_PA_E!V58+FC_IND_NFM_SA_E!V58+FC_IND_NFM_OM_E!V58</f>
        <v>0</v>
      </c>
      <c r="W58" s="10">
        <f>FC_IND_NFM_AM_E!W58+FC_IND_NFM_PA_E!W58+FC_IND_NFM_SA_E!W58+FC_IND_NFM_OM_E!W58</f>
        <v>0</v>
      </c>
      <c r="X58" s="10">
        <f>FC_IND_NFM_AM_E!X58+FC_IND_NFM_PA_E!X58+FC_IND_NFM_SA_E!X58+FC_IND_NFM_OM_E!X58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FC_IND_NFM_AM_E!C59+FC_IND_NFM_PA_E!C59+FC_IND_NFM_SA_E!C59+FC_IND_NFM_OM_E!C59</f>
        <v>3.5834049871023205E-2</v>
      </c>
      <c r="D59" s="10">
        <f>FC_IND_NFM_AM_E!D59+FC_IND_NFM_PA_E!D59+FC_IND_NFM_SA_E!D59+FC_IND_NFM_OM_E!D59</f>
        <v>1.7906276870163371E-2</v>
      </c>
      <c r="E59" s="10">
        <f>FC_IND_NFM_AM_E!E59+FC_IND_NFM_PA_E!E59+FC_IND_NFM_SA_E!E59+FC_IND_NFM_OM_E!E59</f>
        <v>0.14331470335339636</v>
      </c>
      <c r="F59" s="10">
        <f>FC_IND_NFM_AM_E!F59+FC_IND_NFM_PA_E!F59+FC_IND_NFM_SA_E!F59+FC_IND_NFM_OM_E!F59</f>
        <v>3.5834049871023205E-2</v>
      </c>
      <c r="G59" s="10">
        <f>FC_IND_NFM_AM_E!G59+FC_IND_NFM_PA_E!G59+FC_IND_NFM_SA_E!G59+FC_IND_NFM_OM_E!G59</f>
        <v>0</v>
      </c>
      <c r="H59" s="10">
        <f>FC_IND_NFM_AM_E!H59+FC_IND_NFM_PA_E!H59+FC_IND_NFM_SA_E!H59+FC_IND_NFM_OM_E!H59</f>
        <v>0</v>
      </c>
      <c r="I59" s="10">
        <f>FC_IND_NFM_AM_E!I59+FC_IND_NFM_PA_E!I59+FC_IND_NFM_SA_E!I59+FC_IND_NFM_OM_E!I59</f>
        <v>5.3740326741186575E-2</v>
      </c>
      <c r="J59" s="10">
        <f>FC_IND_NFM_AM_E!J59+FC_IND_NFM_PA_E!J59+FC_IND_NFM_SA_E!J59+FC_IND_NFM_OM_E!J59</f>
        <v>3.5834049871023205E-2</v>
      </c>
      <c r="K59" s="10">
        <f>FC_IND_NFM_AM_E!K59+FC_IND_NFM_PA_E!K59+FC_IND_NFM_SA_E!K59+FC_IND_NFM_OM_E!K59</f>
        <v>0</v>
      </c>
      <c r="L59" s="10">
        <f>FC_IND_NFM_AM_E!L59+FC_IND_NFM_PA_E!L59+FC_IND_NFM_SA_E!L59+FC_IND_NFM_OM_E!L59</f>
        <v>0</v>
      </c>
      <c r="M59" s="10">
        <f>FC_IND_NFM_AM_E!M59+FC_IND_NFM_PA_E!M59+FC_IND_NFM_SA_E!M59+FC_IND_NFM_OM_E!M59</f>
        <v>0</v>
      </c>
      <c r="N59" s="10">
        <f>FC_IND_NFM_AM_E!N59+FC_IND_NFM_PA_E!N59+FC_IND_NFM_SA_E!N59+FC_IND_NFM_OM_E!N59</f>
        <v>1.1951848667239895E-2</v>
      </c>
      <c r="O59" s="10">
        <f>FC_IND_NFM_AM_E!O59+FC_IND_NFM_PA_E!O59+FC_IND_NFM_SA_E!O59+FC_IND_NFM_OM_E!O59</f>
        <v>0</v>
      </c>
      <c r="P59" s="10">
        <f>FC_IND_NFM_AM_E!P59+FC_IND_NFM_PA_E!P59+FC_IND_NFM_SA_E!P59+FC_IND_NFM_OM_E!P59</f>
        <v>5.9759243336199473E-3</v>
      </c>
      <c r="Q59" s="10">
        <f>FC_IND_NFM_AM_E!Q59+FC_IND_NFM_PA_E!Q59+FC_IND_NFM_SA_E!Q59+FC_IND_NFM_OM_E!Q59</f>
        <v>5.9759243336199473E-3</v>
      </c>
      <c r="R59" s="10">
        <f>FC_IND_NFM_AM_E!R59+FC_IND_NFM_PA_E!R59+FC_IND_NFM_SA_E!R59+FC_IND_NFM_OM_E!R59</f>
        <v>1.1951848667239895E-2</v>
      </c>
      <c r="S59" s="10">
        <f>FC_IND_NFM_AM_E!S59+FC_IND_NFM_PA_E!S59+FC_IND_NFM_SA_E!S59+FC_IND_NFM_OM_E!S59</f>
        <v>5.9759243336199482E-3</v>
      </c>
      <c r="T59" s="10">
        <f>FC_IND_NFM_AM_E!T59+FC_IND_NFM_PA_E!T59+FC_IND_NFM_SA_E!T59+FC_IND_NFM_OM_E!T59</f>
        <v>0</v>
      </c>
      <c r="U59" s="10">
        <f>FC_IND_NFM_AM_E!U59+FC_IND_NFM_PA_E!U59+FC_IND_NFM_SA_E!U59+FC_IND_NFM_OM_E!U59</f>
        <v>1.0533104041272571E-3</v>
      </c>
      <c r="V59" s="10">
        <f>FC_IND_NFM_AM_E!V59+FC_IND_NFM_PA_E!V59+FC_IND_NFM_SA_E!V59+FC_IND_NFM_OM_E!V59</f>
        <v>5.1590713671539109E-4</v>
      </c>
      <c r="W59" s="10">
        <f>FC_IND_NFM_AM_E!W59+FC_IND_NFM_PA_E!W59+FC_IND_NFM_SA_E!W59+FC_IND_NFM_OM_E!W59</f>
        <v>5.0730868443680131E-3</v>
      </c>
      <c r="X59" s="10">
        <f>FC_IND_NFM_AM_E!X59+FC_IND_NFM_PA_E!X59+FC_IND_NFM_SA_E!X59+FC_IND_NFM_OM_E!X59</f>
        <v>1.1027515047291492E-2</v>
      </c>
    </row>
    <row r="60" spans="1:24" ht="11.25" customHeight="1" x14ac:dyDescent="0.2">
      <c r="A60" s="42" t="s">
        <v>107</v>
      </c>
      <c r="B60" s="9" t="s">
        <v>108</v>
      </c>
      <c r="C60" s="10">
        <f>FC_IND_NFM_AM_E!C60+FC_IND_NFM_PA_E!C60+FC_IND_NFM_SA_E!C60+FC_IND_NFM_OM_E!C60</f>
        <v>0</v>
      </c>
      <c r="D60" s="10">
        <f>FC_IND_NFM_AM_E!D60+FC_IND_NFM_PA_E!D60+FC_IND_NFM_SA_E!D60+FC_IND_NFM_OM_E!D60</f>
        <v>0</v>
      </c>
      <c r="E60" s="10">
        <f>FC_IND_NFM_AM_E!E60+FC_IND_NFM_PA_E!E60+FC_IND_NFM_SA_E!E60+FC_IND_NFM_OM_E!E60</f>
        <v>0</v>
      </c>
      <c r="F60" s="10">
        <f>FC_IND_NFM_AM_E!F60+FC_IND_NFM_PA_E!F60+FC_IND_NFM_SA_E!F60+FC_IND_NFM_OM_E!F60</f>
        <v>0</v>
      </c>
      <c r="G60" s="10">
        <f>FC_IND_NFM_AM_E!G60+FC_IND_NFM_PA_E!G60+FC_IND_NFM_SA_E!G60+FC_IND_NFM_OM_E!G60</f>
        <v>0</v>
      </c>
      <c r="H60" s="10">
        <f>FC_IND_NFM_AM_E!H60+FC_IND_NFM_PA_E!H60+FC_IND_NFM_SA_E!H60+FC_IND_NFM_OM_E!H60</f>
        <v>0</v>
      </c>
      <c r="I60" s="10">
        <f>FC_IND_NFM_AM_E!I60+FC_IND_NFM_PA_E!I60+FC_IND_NFM_SA_E!I60+FC_IND_NFM_OM_E!I60</f>
        <v>0</v>
      </c>
      <c r="J60" s="10">
        <f>FC_IND_NFM_AM_E!J60+FC_IND_NFM_PA_E!J60+FC_IND_NFM_SA_E!J60+FC_IND_NFM_OM_E!J60</f>
        <v>0</v>
      </c>
      <c r="K60" s="10">
        <f>FC_IND_NFM_AM_E!K60+FC_IND_NFM_PA_E!K60+FC_IND_NFM_SA_E!K60+FC_IND_NFM_OM_E!K60</f>
        <v>0</v>
      </c>
      <c r="L60" s="10">
        <f>FC_IND_NFM_AM_E!L60+FC_IND_NFM_PA_E!L60+FC_IND_NFM_SA_E!L60+FC_IND_NFM_OM_E!L60</f>
        <v>0</v>
      </c>
      <c r="M60" s="10">
        <f>FC_IND_NFM_AM_E!M60+FC_IND_NFM_PA_E!M60+FC_IND_NFM_SA_E!M60+FC_IND_NFM_OM_E!M60</f>
        <v>0</v>
      </c>
      <c r="N60" s="10">
        <f>FC_IND_NFM_AM_E!N60+FC_IND_NFM_PA_E!N60+FC_IND_NFM_SA_E!N60+FC_IND_NFM_OM_E!N60</f>
        <v>0</v>
      </c>
      <c r="O60" s="10">
        <f>FC_IND_NFM_AM_E!O60+FC_IND_NFM_PA_E!O60+FC_IND_NFM_SA_E!O60+FC_IND_NFM_OM_E!O60</f>
        <v>0</v>
      </c>
      <c r="P60" s="10">
        <f>FC_IND_NFM_AM_E!P60+FC_IND_NFM_PA_E!P60+FC_IND_NFM_SA_E!P60+FC_IND_NFM_OM_E!P60</f>
        <v>0</v>
      </c>
      <c r="Q60" s="10">
        <f>FC_IND_NFM_AM_E!Q60+FC_IND_NFM_PA_E!Q60+FC_IND_NFM_SA_E!Q60+FC_IND_NFM_OM_E!Q60</f>
        <v>0</v>
      </c>
      <c r="R60" s="10">
        <f>FC_IND_NFM_AM_E!R60+FC_IND_NFM_PA_E!R60+FC_IND_NFM_SA_E!R60+FC_IND_NFM_OM_E!R60</f>
        <v>0</v>
      </c>
      <c r="S60" s="10">
        <f>FC_IND_NFM_AM_E!S60+FC_IND_NFM_PA_E!S60+FC_IND_NFM_SA_E!S60+FC_IND_NFM_OM_E!S60</f>
        <v>0</v>
      </c>
      <c r="T60" s="10">
        <f>FC_IND_NFM_AM_E!T60+FC_IND_NFM_PA_E!T60+FC_IND_NFM_SA_E!T60+FC_IND_NFM_OM_E!T60</f>
        <v>0</v>
      </c>
      <c r="U60" s="10">
        <f>FC_IND_NFM_AM_E!U60+FC_IND_NFM_PA_E!U60+FC_IND_NFM_SA_E!U60+FC_IND_NFM_OM_E!U60</f>
        <v>0</v>
      </c>
      <c r="V60" s="10">
        <f>FC_IND_NFM_AM_E!V60+FC_IND_NFM_PA_E!V60+FC_IND_NFM_SA_E!V60+FC_IND_NFM_OM_E!V60</f>
        <v>0</v>
      </c>
      <c r="W60" s="10">
        <f>FC_IND_NFM_AM_E!W60+FC_IND_NFM_PA_E!W60+FC_IND_NFM_SA_E!W60+FC_IND_NFM_OM_E!W60</f>
        <v>0</v>
      </c>
      <c r="X60" s="10">
        <f>FC_IND_NFM_AM_E!X60+FC_IND_NFM_PA_E!X60+FC_IND_NFM_SA_E!X60+FC_IND_NFM_OM_E!X60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FC_IND_NFM_AM_E!C61+FC_IND_NFM_PA_E!C61+FC_IND_NFM_SA_E!C61+FC_IND_NFM_OM_E!C61</f>
        <v>0</v>
      </c>
      <c r="D61" s="10">
        <f>FC_IND_NFM_AM_E!D61+FC_IND_NFM_PA_E!D61+FC_IND_NFM_SA_E!D61+FC_IND_NFM_OM_E!D61</f>
        <v>0</v>
      </c>
      <c r="E61" s="10">
        <f>FC_IND_NFM_AM_E!E61+FC_IND_NFM_PA_E!E61+FC_IND_NFM_SA_E!E61+FC_IND_NFM_OM_E!E61</f>
        <v>0</v>
      </c>
      <c r="F61" s="10">
        <f>FC_IND_NFM_AM_E!F61+FC_IND_NFM_PA_E!F61+FC_IND_NFM_SA_E!F61+FC_IND_NFM_OM_E!F61</f>
        <v>0</v>
      </c>
      <c r="G61" s="10">
        <f>FC_IND_NFM_AM_E!G61+FC_IND_NFM_PA_E!G61+FC_IND_NFM_SA_E!G61+FC_IND_NFM_OM_E!G61</f>
        <v>0</v>
      </c>
      <c r="H61" s="10">
        <f>FC_IND_NFM_AM_E!H61+FC_IND_NFM_PA_E!H61+FC_IND_NFM_SA_E!H61+FC_IND_NFM_OM_E!H61</f>
        <v>0</v>
      </c>
      <c r="I61" s="10">
        <f>FC_IND_NFM_AM_E!I61+FC_IND_NFM_PA_E!I61+FC_IND_NFM_SA_E!I61+FC_IND_NFM_OM_E!I61</f>
        <v>0</v>
      </c>
      <c r="J61" s="10">
        <f>FC_IND_NFM_AM_E!J61+FC_IND_NFM_PA_E!J61+FC_IND_NFM_SA_E!J61+FC_IND_NFM_OM_E!J61</f>
        <v>0</v>
      </c>
      <c r="K61" s="10">
        <f>FC_IND_NFM_AM_E!K61+FC_IND_NFM_PA_E!K61+FC_IND_NFM_SA_E!K61+FC_IND_NFM_OM_E!K61</f>
        <v>0</v>
      </c>
      <c r="L61" s="10">
        <f>FC_IND_NFM_AM_E!L61+FC_IND_NFM_PA_E!L61+FC_IND_NFM_SA_E!L61+FC_IND_NFM_OM_E!L61</f>
        <v>0</v>
      </c>
      <c r="M61" s="10">
        <f>FC_IND_NFM_AM_E!M61+FC_IND_NFM_PA_E!M61+FC_IND_NFM_SA_E!M61+FC_IND_NFM_OM_E!M61</f>
        <v>0</v>
      </c>
      <c r="N61" s="10">
        <f>FC_IND_NFM_AM_E!N61+FC_IND_NFM_PA_E!N61+FC_IND_NFM_SA_E!N61+FC_IND_NFM_OM_E!N61</f>
        <v>0</v>
      </c>
      <c r="O61" s="10">
        <f>FC_IND_NFM_AM_E!O61+FC_IND_NFM_PA_E!O61+FC_IND_NFM_SA_E!O61+FC_IND_NFM_OM_E!O61</f>
        <v>0</v>
      </c>
      <c r="P61" s="10">
        <f>FC_IND_NFM_AM_E!P61+FC_IND_NFM_PA_E!P61+FC_IND_NFM_SA_E!P61+FC_IND_NFM_OM_E!P61</f>
        <v>0</v>
      </c>
      <c r="Q61" s="10">
        <f>FC_IND_NFM_AM_E!Q61+FC_IND_NFM_PA_E!Q61+FC_IND_NFM_SA_E!Q61+FC_IND_NFM_OM_E!Q61</f>
        <v>0</v>
      </c>
      <c r="R61" s="10">
        <f>FC_IND_NFM_AM_E!R61+FC_IND_NFM_PA_E!R61+FC_IND_NFM_SA_E!R61+FC_IND_NFM_OM_E!R61</f>
        <v>0</v>
      </c>
      <c r="S61" s="10">
        <f>FC_IND_NFM_AM_E!S61+FC_IND_NFM_PA_E!S61+FC_IND_NFM_SA_E!S61+FC_IND_NFM_OM_E!S61</f>
        <v>0</v>
      </c>
      <c r="T61" s="10">
        <f>FC_IND_NFM_AM_E!T61+FC_IND_NFM_PA_E!T61+FC_IND_NFM_SA_E!T61+FC_IND_NFM_OM_E!T61</f>
        <v>0</v>
      </c>
      <c r="U61" s="10">
        <f>FC_IND_NFM_AM_E!U61+FC_IND_NFM_PA_E!U61+FC_IND_NFM_SA_E!U61+FC_IND_NFM_OM_E!U61</f>
        <v>0</v>
      </c>
      <c r="V61" s="10">
        <f>FC_IND_NFM_AM_E!V61+FC_IND_NFM_PA_E!V61+FC_IND_NFM_SA_E!V61+FC_IND_NFM_OM_E!V61</f>
        <v>0</v>
      </c>
      <c r="W61" s="10">
        <f>FC_IND_NFM_AM_E!W61+FC_IND_NFM_PA_E!W61+FC_IND_NFM_SA_E!W61+FC_IND_NFM_OM_E!W61</f>
        <v>0</v>
      </c>
      <c r="X61" s="10">
        <f>FC_IND_NFM_AM_E!X61+FC_IND_NFM_PA_E!X61+FC_IND_NFM_SA_E!X61+FC_IND_NFM_OM_E!X61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FC_IND_NFM_AM_E!C62+FC_IND_NFM_PA_E!C62+FC_IND_NFM_SA_E!C62+FC_IND_NFM_OM_E!C62</f>
        <v>0</v>
      </c>
      <c r="D62" s="10">
        <f>FC_IND_NFM_AM_E!D62+FC_IND_NFM_PA_E!D62+FC_IND_NFM_SA_E!D62+FC_IND_NFM_OM_E!D62</f>
        <v>0</v>
      </c>
      <c r="E62" s="10">
        <f>FC_IND_NFM_AM_E!E62+FC_IND_NFM_PA_E!E62+FC_IND_NFM_SA_E!E62+FC_IND_NFM_OM_E!E62</f>
        <v>0</v>
      </c>
      <c r="F62" s="10">
        <f>FC_IND_NFM_AM_E!F62+FC_IND_NFM_PA_E!F62+FC_IND_NFM_SA_E!F62+FC_IND_NFM_OM_E!F62</f>
        <v>0</v>
      </c>
      <c r="G62" s="10">
        <f>FC_IND_NFM_AM_E!G62+FC_IND_NFM_PA_E!G62+FC_IND_NFM_SA_E!G62+FC_IND_NFM_OM_E!G62</f>
        <v>0</v>
      </c>
      <c r="H62" s="10">
        <f>FC_IND_NFM_AM_E!H62+FC_IND_NFM_PA_E!H62+FC_IND_NFM_SA_E!H62+FC_IND_NFM_OM_E!H62</f>
        <v>0</v>
      </c>
      <c r="I62" s="10">
        <f>FC_IND_NFM_AM_E!I62+FC_IND_NFM_PA_E!I62+FC_IND_NFM_SA_E!I62+FC_IND_NFM_OM_E!I62</f>
        <v>0</v>
      </c>
      <c r="J62" s="10">
        <f>FC_IND_NFM_AM_E!J62+FC_IND_NFM_PA_E!J62+FC_IND_NFM_SA_E!J62+FC_IND_NFM_OM_E!J62</f>
        <v>0</v>
      </c>
      <c r="K62" s="10">
        <f>FC_IND_NFM_AM_E!K62+FC_IND_NFM_PA_E!K62+FC_IND_NFM_SA_E!K62+FC_IND_NFM_OM_E!K62</f>
        <v>0</v>
      </c>
      <c r="L62" s="10">
        <f>FC_IND_NFM_AM_E!L62+FC_IND_NFM_PA_E!L62+FC_IND_NFM_SA_E!L62+FC_IND_NFM_OM_E!L62</f>
        <v>0</v>
      </c>
      <c r="M62" s="10">
        <f>FC_IND_NFM_AM_E!M62+FC_IND_NFM_PA_E!M62+FC_IND_NFM_SA_E!M62+FC_IND_NFM_OM_E!M62</f>
        <v>0</v>
      </c>
      <c r="N62" s="10">
        <f>FC_IND_NFM_AM_E!N62+FC_IND_NFM_PA_E!N62+FC_IND_NFM_SA_E!N62+FC_IND_NFM_OM_E!N62</f>
        <v>0</v>
      </c>
      <c r="O62" s="10">
        <f>FC_IND_NFM_AM_E!O62+FC_IND_NFM_PA_E!O62+FC_IND_NFM_SA_E!O62+FC_IND_NFM_OM_E!O62</f>
        <v>0</v>
      </c>
      <c r="P62" s="10">
        <f>FC_IND_NFM_AM_E!P62+FC_IND_NFM_PA_E!P62+FC_IND_NFM_SA_E!P62+FC_IND_NFM_OM_E!P62</f>
        <v>0</v>
      </c>
      <c r="Q62" s="10">
        <f>FC_IND_NFM_AM_E!Q62+FC_IND_NFM_PA_E!Q62+FC_IND_NFM_SA_E!Q62+FC_IND_NFM_OM_E!Q62</f>
        <v>0</v>
      </c>
      <c r="R62" s="10">
        <f>FC_IND_NFM_AM_E!R62+FC_IND_NFM_PA_E!R62+FC_IND_NFM_SA_E!R62+FC_IND_NFM_OM_E!R62</f>
        <v>0</v>
      </c>
      <c r="S62" s="10">
        <f>FC_IND_NFM_AM_E!S62+FC_IND_NFM_PA_E!S62+FC_IND_NFM_SA_E!S62+FC_IND_NFM_OM_E!S62</f>
        <v>0</v>
      </c>
      <c r="T62" s="10">
        <f>FC_IND_NFM_AM_E!T62+FC_IND_NFM_PA_E!T62+FC_IND_NFM_SA_E!T62+FC_IND_NFM_OM_E!T62</f>
        <v>0</v>
      </c>
      <c r="U62" s="10">
        <f>FC_IND_NFM_AM_E!U62+FC_IND_NFM_PA_E!U62+FC_IND_NFM_SA_E!U62+FC_IND_NFM_OM_E!U62</f>
        <v>0</v>
      </c>
      <c r="V62" s="10">
        <f>FC_IND_NFM_AM_E!V62+FC_IND_NFM_PA_E!V62+FC_IND_NFM_SA_E!V62+FC_IND_NFM_OM_E!V62</f>
        <v>0</v>
      </c>
      <c r="W62" s="10">
        <f>FC_IND_NFM_AM_E!W62+FC_IND_NFM_PA_E!W62+FC_IND_NFM_SA_E!W62+FC_IND_NFM_OM_E!W62</f>
        <v>0</v>
      </c>
      <c r="X62" s="10">
        <f>FC_IND_NFM_AM_E!X62+FC_IND_NFM_PA_E!X62+FC_IND_NFM_SA_E!X62+FC_IND_NFM_OM_E!X62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FC_IND_NFM_AM_E!C63+FC_IND_NFM_PA_E!C63+FC_IND_NFM_SA_E!C63+FC_IND_NFM_OM_E!C63</f>
        <v>0</v>
      </c>
      <c r="D63" s="10">
        <f>FC_IND_NFM_AM_E!D63+FC_IND_NFM_PA_E!D63+FC_IND_NFM_SA_E!D63+FC_IND_NFM_OM_E!D63</f>
        <v>0</v>
      </c>
      <c r="E63" s="10">
        <f>FC_IND_NFM_AM_E!E63+FC_IND_NFM_PA_E!E63+FC_IND_NFM_SA_E!E63+FC_IND_NFM_OM_E!E63</f>
        <v>0</v>
      </c>
      <c r="F63" s="10">
        <f>FC_IND_NFM_AM_E!F63+FC_IND_NFM_PA_E!F63+FC_IND_NFM_SA_E!F63+FC_IND_NFM_OM_E!F63</f>
        <v>0</v>
      </c>
      <c r="G63" s="10">
        <f>FC_IND_NFM_AM_E!G63+FC_IND_NFM_PA_E!G63+FC_IND_NFM_SA_E!G63+FC_IND_NFM_OM_E!G63</f>
        <v>0</v>
      </c>
      <c r="H63" s="10">
        <f>FC_IND_NFM_AM_E!H63+FC_IND_NFM_PA_E!H63+FC_IND_NFM_SA_E!H63+FC_IND_NFM_OM_E!H63</f>
        <v>0</v>
      </c>
      <c r="I63" s="10">
        <f>FC_IND_NFM_AM_E!I63+FC_IND_NFM_PA_E!I63+FC_IND_NFM_SA_E!I63+FC_IND_NFM_OM_E!I63</f>
        <v>0</v>
      </c>
      <c r="J63" s="10">
        <f>FC_IND_NFM_AM_E!J63+FC_IND_NFM_PA_E!J63+FC_IND_NFM_SA_E!J63+FC_IND_NFM_OM_E!J63</f>
        <v>0</v>
      </c>
      <c r="K63" s="10">
        <f>FC_IND_NFM_AM_E!K63+FC_IND_NFM_PA_E!K63+FC_IND_NFM_SA_E!K63+FC_IND_NFM_OM_E!K63</f>
        <v>0</v>
      </c>
      <c r="L63" s="10">
        <f>FC_IND_NFM_AM_E!L63+FC_IND_NFM_PA_E!L63+FC_IND_NFM_SA_E!L63+FC_IND_NFM_OM_E!L63</f>
        <v>0</v>
      </c>
      <c r="M63" s="10">
        <f>FC_IND_NFM_AM_E!M63+FC_IND_NFM_PA_E!M63+FC_IND_NFM_SA_E!M63+FC_IND_NFM_OM_E!M63</f>
        <v>0</v>
      </c>
      <c r="N63" s="10">
        <f>FC_IND_NFM_AM_E!N63+FC_IND_NFM_PA_E!N63+FC_IND_NFM_SA_E!N63+FC_IND_NFM_OM_E!N63</f>
        <v>0</v>
      </c>
      <c r="O63" s="10">
        <f>FC_IND_NFM_AM_E!O63+FC_IND_NFM_PA_E!O63+FC_IND_NFM_SA_E!O63+FC_IND_NFM_OM_E!O63</f>
        <v>0</v>
      </c>
      <c r="P63" s="10">
        <f>FC_IND_NFM_AM_E!P63+FC_IND_NFM_PA_E!P63+FC_IND_NFM_SA_E!P63+FC_IND_NFM_OM_E!P63</f>
        <v>0</v>
      </c>
      <c r="Q63" s="10">
        <f>FC_IND_NFM_AM_E!Q63+FC_IND_NFM_PA_E!Q63+FC_IND_NFM_SA_E!Q63+FC_IND_NFM_OM_E!Q63</f>
        <v>0</v>
      </c>
      <c r="R63" s="10">
        <f>FC_IND_NFM_AM_E!R63+FC_IND_NFM_PA_E!R63+FC_IND_NFM_SA_E!R63+FC_IND_NFM_OM_E!R63</f>
        <v>0</v>
      </c>
      <c r="S63" s="10">
        <f>FC_IND_NFM_AM_E!S63+FC_IND_NFM_PA_E!S63+FC_IND_NFM_SA_E!S63+FC_IND_NFM_OM_E!S63</f>
        <v>0</v>
      </c>
      <c r="T63" s="10">
        <f>FC_IND_NFM_AM_E!T63+FC_IND_NFM_PA_E!T63+FC_IND_NFM_SA_E!T63+FC_IND_NFM_OM_E!T63</f>
        <v>0</v>
      </c>
      <c r="U63" s="10">
        <f>FC_IND_NFM_AM_E!U63+FC_IND_NFM_PA_E!U63+FC_IND_NFM_SA_E!U63+FC_IND_NFM_OM_E!U63</f>
        <v>0</v>
      </c>
      <c r="V63" s="10">
        <f>FC_IND_NFM_AM_E!V63+FC_IND_NFM_PA_E!V63+FC_IND_NFM_SA_E!V63+FC_IND_NFM_OM_E!V63</f>
        <v>0</v>
      </c>
      <c r="W63" s="10">
        <f>FC_IND_NFM_AM_E!W63+FC_IND_NFM_PA_E!W63+FC_IND_NFM_SA_E!W63+FC_IND_NFM_OM_E!W63</f>
        <v>0</v>
      </c>
      <c r="X63" s="10">
        <f>FC_IND_NFM_AM_E!X63+FC_IND_NFM_PA_E!X63+FC_IND_NFM_SA_E!X63+FC_IND_NFM_OM_E!X63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FC_IND_NFM_AM_E!C64+FC_IND_NFM_PA_E!C64+FC_IND_NFM_SA_E!C64+FC_IND_NFM_OM_E!C64</f>
        <v>0</v>
      </c>
      <c r="D64" s="10">
        <f>FC_IND_NFM_AM_E!D64+FC_IND_NFM_PA_E!D64+FC_IND_NFM_SA_E!D64+FC_IND_NFM_OM_E!D64</f>
        <v>0</v>
      </c>
      <c r="E64" s="10">
        <f>FC_IND_NFM_AM_E!E64+FC_IND_NFM_PA_E!E64+FC_IND_NFM_SA_E!E64+FC_IND_NFM_OM_E!E64</f>
        <v>0</v>
      </c>
      <c r="F64" s="10">
        <f>FC_IND_NFM_AM_E!F64+FC_IND_NFM_PA_E!F64+FC_IND_NFM_SA_E!F64+FC_IND_NFM_OM_E!F64</f>
        <v>0</v>
      </c>
      <c r="G64" s="10">
        <f>FC_IND_NFM_AM_E!G64+FC_IND_NFM_PA_E!G64+FC_IND_NFM_SA_E!G64+FC_IND_NFM_OM_E!G64</f>
        <v>0</v>
      </c>
      <c r="H64" s="10">
        <f>FC_IND_NFM_AM_E!H64+FC_IND_NFM_PA_E!H64+FC_IND_NFM_SA_E!H64+FC_IND_NFM_OM_E!H64</f>
        <v>0</v>
      </c>
      <c r="I64" s="10">
        <f>FC_IND_NFM_AM_E!I64+FC_IND_NFM_PA_E!I64+FC_IND_NFM_SA_E!I64+FC_IND_NFM_OM_E!I64</f>
        <v>0</v>
      </c>
      <c r="J64" s="10">
        <f>FC_IND_NFM_AM_E!J64+FC_IND_NFM_PA_E!J64+FC_IND_NFM_SA_E!J64+FC_IND_NFM_OM_E!J64</f>
        <v>0</v>
      </c>
      <c r="K64" s="10">
        <f>FC_IND_NFM_AM_E!K64+FC_IND_NFM_PA_E!K64+FC_IND_NFM_SA_E!K64+FC_IND_NFM_OM_E!K64</f>
        <v>0</v>
      </c>
      <c r="L64" s="10">
        <f>FC_IND_NFM_AM_E!L64+FC_IND_NFM_PA_E!L64+FC_IND_NFM_SA_E!L64+FC_IND_NFM_OM_E!L64</f>
        <v>0</v>
      </c>
      <c r="M64" s="10">
        <f>FC_IND_NFM_AM_E!M64+FC_IND_NFM_PA_E!M64+FC_IND_NFM_SA_E!M64+FC_IND_NFM_OM_E!M64</f>
        <v>0</v>
      </c>
      <c r="N64" s="10">
        <f>FC_IND_NFM_AM_E!N64+FC_IND_NFM_PA_E!N64+FC_IND_NFM_SA_E!N64+FC_IND_NFM_OM_E!N64</f>
        <v>0</v>
      </c>
      <c r="O64" s="10">
        <f>FC_IND_NFM_AM_E!O64+FC_IND_NFM_PA_E!O64+FC_IND_NFM_SA_E!O64+FC_IND_NFM_OM_E!O64</f>
        <v>0</v>
      </c>
      <c r="P64" s="10">
        <f>FC_IND_NFM_AM_E!P64+FC_IND_NFM_PA_E!P64+FC_IND_NFM_SA_E!P64+FC_IND_NFM_OM_E!P64</f>
        <v>0</v>
      </c>
      <c r="Q64" s="10">
        <f>FC_IND_NFM_AM_E!Q64+FC_IND_NFM_PA_E!Q64+FC_IND_NFM_SA_E!Q64+FC_IND_NFM_OM_E!Q64</f>
        <v>0</v>
      </c>
      <c r="R64" s="10">
        <f>FC_IND_NFM_AM_E!R64+FC_IND_NFM_PA_E!R64+FC_IND_NFM_SA_E!R64+FC_IND_NFM_OM_E!R64</f>
        <v>0</v>
      </c>
      <c r="S64" s="10">
        <f>FC_IND_NFM_AM_E!S64+FC_IND_NFM_PA_E!S64+FC_IND_NFM_SA_E!S64+FC_IND_NFM_OM_E!S64</f>
        <v>0</v>
      </c>
      <c r="T64" s="10">
        <f>FC_IND_NFM_AM_E!T64+FC_IND_NFM_PA_E!T64+FC_IND_NFM_SA_E!T64+FC_IND_NFM_OM_E!T64</f>
        <v>0</v>
      </c>
      <c r="U64" s="10">
        <f>FC_IND_NFM_AM_E!U64+FC_IND_NFM_PA_E!U64+FC_IND_NFM_SA_E!U64+FC_IND_NFM_OM_E!U64</f>
        <v>0</v>
      </c>
      <c r="V64" s="10">
        <f>FC_IND_NFM_AM_E!V64+FC_IND_NFM_PA_E!V64+FC_IND_NFM_SA_E!V64+FC_IND_NFM_OM_E!V64</f>
        <v>0</v>
      </c>
      <c r="W64" s="10">
        <f>FC_IND_NFM_AM_E!W64+FC_IND_NFM_PA_E!W64+FC_IND_NFM_SA_E!W64+FC_IND_NFM_OM_E!W64</f>
        <v>0</v>
      </c>
      <c r="X64" s="10">
        <f>FC_IND_NFM_AM_E!X64+FC_IND_NFM_PA_E!X64+FC_IND_NFM_SA_E!X64+FC_IND_NFM_OM_E!X64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FC_IND_NFM_AM_E!C65+FC_IND_NFM_PA_E!C65+FC_IND_NFM_SA_E!C65+FC_IND_NFM_OM_E!C65</f>
        <v>0</v>
      </c>
      <c r="D65" s="10">
        <f>FC_IND_NFM_AM_E!D65+FC_IND_NFM_PA_E!D65+FC_IND_NFM_SA_E!D65+FC_IND_NFM_OM_E!D65</f>
        <v>0</v>
      </c>
      <c r="E65" s="10">
        <f>FC_IND_NFM_AM_E!E65+FC_IND_NFM_PA_E!E65+FC_IND_NFM_SA_E!E65+FC_IND_NFM_OM_E!E65</f>
        <v>0</v>
      </c>
      <c r="F65" s="10">
        <f>FC_IND_NFM_AM_E!F65+FC_IND_NFM_PA_E!F65+FC_IND_NFM_SA_E!F65+FC_IND_NFM_OM_E!F65</f>
        <v>0</v>
      </c>
      <c r="G65" s="10">
        <f>FC_IND_NFM_AM_E!G65+FC_IND_NFM_PA_E!G65+FC_IND_NFM_SA_E!G65+FC_IND_NFM_OM_E!G65</f>
        <v>0</v>
      </c>
      <c r="H65" s="10">
        <f>FC_IND_NFM_AM_E!H65+FC_IND_NFM_PA_E!H65+FC_IND_NFM_SA_E!H65+FC_IND_NFM_OM_E!H65</f>
        <v>0</v>
      </c>
      <c r="I65" s="10">
        <f>FC_IND_NFM_AM_E!I65+FC_IND_NFM_PA_E!I65+FC_IND_NFM_SA_E!I65+FC_IND_NFM_OM_E!I65</f>
        <v>0</v>
      </c>
      <c r="J65" s="10">
        <f>FC_IND_NFM_AM_E!J65+FC_IND_NFM_PA_E!J65+FC_IND_NFM_SA_E!J65+FC_IND_NFM_OM_E!J65</f>
        <v>0</v>
      </c>
      <c r="K65" s="10">
        <f>FC_IND_NFM_AM_E!K65+FC_IND_NFM_PA_E!K65+FC_IND_NFM_SA_E!K65+FC_IND_NFM_OM_E!K65</f>
        <v>0</v>
      </c>
      <c r="L65" s="10">
        <f>FC_IND_NFM_AM_E!L65+FC_IND_NFM_PA_E!L65+FC_IND_NFM_SA_E!L65+FC_IND_NFM_OM_E!L65</f>
        <v>0</v>
      </c>
      <c r="M65" s="10">
        <f>FC_IND_NFM_AM_E!M65+FC_IND_NFM_PA_E!M65+FC_IND_NFM_SA_E!M65+FC_IND_NFM_OM_E!M65</f>
        <v>0</v>
      </c>
      <c r="N65" s="10">
        <f>FC_IND_NFM_AM_E!N65+FC_IND_NFM_PA_E!N65+FC_IND_NFM_SA_E!N65+FC_IND_NFM_OM_E!N65</f>
        <v>0</v>
      </c>
      <c r="O65" s="10">
        <f>FC_IND_NFM_AM_E!O65+FC_IND_NFM_PA_E!O65+FC_IND_NFM_SA_E!O65+FC_IND_NFM_OM_E!O65</f>
        <v>0</v>
      </c>
      <c r="P65" s="10">
        <f>FC_IND_NFM_AM_E!P65+FC_IND_NFM_PA_E!P65+FC_IND_NFM_SA_E!P65+FC_IND_NFM_OM_E!P65</f>
        <v>0</v>
      </c>
      <c r="Q65" s="10">
        <f>FC_IND_NFM_AM_E!Q65+FC_IND_NFM_PA_E!Q65+FC_IND_NFM_SA_E!Q65+FC_IND_NFM_OM_E!Q65</f>
        <v>0</v>
      </c>
      <c r="R65" s="10">
        <f>FC_IND_NFM_AM_E!R65+FC_IND_NFM_PA_E!R65+FC_IND_NFM_SA_E!R65+FC_IND_NFM_OM_E!R65</f>
        <v>0</v>
      </c>
      <c r="S65" s="10">
        <f>FC_IND_NFM_AM_E!S65+FC_IND_NFM_PA_E!S65+FC_IND_NFM_SA_E!S65+FC_IND_NFM_OM_E!S65</f>
        <v>0</v>
      </c>
      <c r="T65" s="10">
        <f>FC_IND_NFM_AM_E!T65+FC_IND_NFM_PA_E!T65+FC_IND_NFM_SA_E!T65+FC_IND_NFM_OM_E!T65</f>
        <v>0</v>
      </c>
      <c r="U65" s="10">
        <f>FC_IND_NFM_AM_E!U65+FC_IND_NFM_PA_E!U65+FC_IND_NFM_SA_E!U65+FC_IND_NFM_OM_E!U65</f>
        <v>0</v>
      </c>
      <c r="V65" s="10">
        <f>FC_IND_NFM_AM_E!V65+FC_IND_NFM_PA_E!V65+FC_IND_NFM_SA_E!V65+FC_IND_NFM_OM_E!V65</f>
        <v>0</v>
      </c>
      <c r="W65" s="10">
        <f>FC_IND_NFM_AM_E!W65+FC_IND_NFM_PA_E!W65+FC_IND_NFM_SA_E!W65+FC_IND_NFM_OM_E!W65</f>
        <v>0</v>
      </c>
      <c r="X65" s="10">
        <f>FC_IND_NFM_AM_E!X65+FC_IND_NFM_PA_E!X65+FC_IND_NFM_SA_E!X65+FC_IND_NFM_OM_E!X65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FC_IND_NFM_AM_E!C66+FC_IND_NFM_PA_E!C66+FC_IND_NFM_SA_E!C66+FC_IND_NFM_OM_E!C66</f>
        <v>0</v>
      </c>
      <c r="D66" s="10">
        <f>FC_IND_NFM_AM_E!D66+FC_IND_NFM_PA_E!D66+FC_IND_NFM_SA_E!D66+FC_IND_NFM_OM_E!D66</f>
        <v>0</v>
      </c>
      <c r="E66" s="10">
        <f>FC_IND_NFM_AM_E!E66+FC_IND_NFM_PA_E!E66+FC_IND_NFM_SA_E!E66+FC_IND_NFM_OM_E!E66</f>
        <v>0</v>
      </c>
      <c r="F66" s="10">
        <f>FC_IND_NFM_AM_E!F66+FC_IND_NFM_PA_E!F66+FC_IND_NFM_SA_E!F66+FC_IND_NFM_OM_E!F66</f>
        <v>0</v>
      </c>
      <c r="G66" s="10">
        <f>FC_IND_NFM_AM_E!G66+FC_IND_NFM_PA_E!G66+FC_IND_NFM_SA_E!G66+FC_IND_NFM_OM_E!G66</f>
        <v>0</v>
      </c>
      <c r="H66" s="10">
        <f>FC_IND_NFM_AM_E!H66+FC_IND_NFM_PA_E!H66+FC_IND_NFM_SA_E!H66+FC_IND_NFM_OM_E!H66</f>
        <v>0</v>
      </c>
      <c r="I66" s="10">
        <f>FC_IND_NFM_AM_E!I66+FC_IND_NFM_PA_E!I66+FC_IND_NFM_SA_E!I66+FC_IND_NFM_OM_E!I66</f>
        <v>0</v>
      </c>
      <c r="J66" s="10">
        <f>FC_IND_NFM_AM_E!J66+FC_IND_NFM_PA_E!J66+FC_IND_NFM_SA_E!J66+FC_IND_NFM_OM_E!J66</f>
        <v>0</v>
      </c>
      <c r="K66" s="10">
        <f>FC_IND_NFM_AM_E!K66+FC_IND_NFM_PA_E!K66+FC_IND_NFM_SA_E!K66+FC_IND_NFM_OM_E!K66</f>
        <v>0</v>
      </c>
      <c r="L66" s="10">
        <f>FC_IND_NFM_AM_E!L66+FC_IND_NFM_PA_E!L66+FC_IND_NFM_SA_E!L66+FC_IND_NFM_OM_E!L66</f>
        <v>0</v>
      </c>
      <c r="M66" s="10">
        <f>FC_IND_NFM_AM_E!M66+FC_IND_NFM_PA_E!M66+FC_IND_NFM_SA_E!M66+FC_IND_NFM_OM_E!M66</f>
        <v>0</v>
      </c>
      <c r="N66" s="10">
        <f>FC_IND_NFM_AM_E!N66+FC_IND_NFM_PA_E!N66+FC_IND_NFM_SA_E!N66+FC_IND_NFM_OM_E!N66</f>
        <v>0</v>
      </c>
      <c r="O66" s="10">
        <f>FC_IND_NFM_AM_E!O66+FC_IND_NFM_PA_E!O66+FC_IND_NFM_SA_E!O66+FC_IND_NFM_OM_E!O66</f>
        <v>0</v>
      </c>
      <c r="P66" s="10">
        <f>FC_IND_NFM_AM_E!P66+FC_IND_NFM_PA_E!P66+FC_IND_NFM_SA_E!P66+FC_IND_NFM_OM_E!P66</f>
        <v>0</v>
      </c>
      <c r="Q66" s="10">
        <f>FC_IND_NFM_AM_E!Q66+FC_IND_NFM_PA_E!Q66+FC_IND_NFM_SA_E!Q66+FC_IND_NFM_OM_E!Q66</f>
        <v>0</v>
      </c>
      <c r="R66" s="10">
        <f>FC_IND_NFM_AM_E!R66+FC_IND_NFM_PA_E!R66+FC_IND_NFM_SA_E!R66+FC_IND_NFM_OM_E!R66</f>
        <v>0</v>
      </c>
      <c r="S66" s="10">
        <f>FC_IND_NFM_AM_E!S66+FC_IND_NFM_PA_E!S66+FC_IND_NFM_SA_E!S66+FC_IND_NFM_OM_E!S66</f>
        <v>0</v>
      </c>
      <c r="T66" s="10">
        <f>FC_IND_NFM_AM_E!T66+FC_IND_NFM_PA_E!T66+FC_IND_NFM_SA_E!T66+FC_IND_NFM_OM_E!T66</f>
        <v>0</v>
      </c>
      <c r="U66" s="10">
        <f>FC_IND_NFM_AM_E!U66+FC_IND_NFM_PA_E!U66+FC_IND_NFM_SA_E!U66+FC_IND_NFM_OM_E!U66</f>
        <v>0</v>
      </c>
      <c r="V66" s="10">
        <f>FC_IND_NFM_AM_E!V66+FC_IND_NFM_PA_E!V66+FC_IND_NFM_SA_E!V66+FC_IND_NFM_OM_E!V66</f>
        <v>0</v>
      </c>
      <c r="W66" s="10">
        <f>FC_IND_NFM_AM_E!W66+FC_IND_NFM_PA_E!W66+FC_IND_NFM_SA_E!W66+FC_IND_NFM_OM_E!W66</f>
        <v>0</v>
      </c>
      <c r="X66" s="10">
        <f>FC_IND_NFM_AM_E!X66+FC_IND_NFM_PA_E!X66+FC_IND_NFM_SA_E!X66+FC_IND_NFM_OM_E!X66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FC_IND_NFM_AM_E!C67+FC_IND_NFM_PA_E!C67+FC_IND_NFM_SA_E!C67+FC_IND_NFM_OM_E!C67</f>
        <v>0</v>
      </c>
      <c r="D67" s="10">
        <f>FC_IND_NFM_AM_E!D67+FC_IND_NFM_PA_E!D67+FC_IND_NFM_SA_E!D67+FC_IND_NFM_OM_E!D67</f>
        <v>0</v>
      </c>
      <c r="E67" s="10">
        <f>FC_IND_NFM_AM_E!E67+FC_IND_NFM_PA_E!E67+FC_IND_NFM_SA_E!E67+FC_IND_NFM_OM_E!E67</f>
        <v>0</v>
      </c>
      <c r="F67" s="10">
        <f>FC_IND_NFM_AM_E!F67+FC_IND_NFM_PA_E!F67+FC_IND_NFM_SA_E!F67+FC_IND_NFM_OM_E!F67</f>
        <v>0</v>
      </c>
      <c r="G67" s="10">
        <f>FC_IND_NFM_AM_E!G67+FC_IND_NFM_PA_E!G67+FC_IND_NFM_SA_E!G67+FC_IND_NFM_OM_E!G67</f>
        <v>0</v>
      </c>
      <c r="H67" s="10">
        <f>FC_IND_NFM_AM_E!H67+FC_IND_NFM_PA_E!H67+FC_IND_NFM_SA_E!H67+FC_IND_NFM_OM_E!H67</f>
        <v>0</v>
      </c>
      <c r="I67" s="10">
        <f>FC_IND_NFM_AM_E!I67+FC_IND_NFM_PA_E!I67+FC_IND_NFM_SA_E!I67+FC_IND_NFM_OM_E!I67</f>
        <v>0</v>
      </c>
      <c r="J67" s="10">
        <f>FC_IND_NFM_AM_E!J67+FC_IND_NFM_PA_E!J67+FC_IND_NFM_SA_E!J67+FC_IND_NFM_OM_E!J67</f>
        <v>0</v>
      </c>
      <c r="K67" s="10">
        <f>FC_IND_NFM_AM_E!K67+FC_IND_NFM_PA_E!K67+FC_IND_NFM_SA_E!K67+FC_IND_NFM_OM_E!K67</f>
        <v>0</v>
      </c>
      <c r="L67" s="10">
        <f>FC_IND_NFM_AM_E!L67+FC_IND_NFM_PA_E!L67+FC_IND_NFM_SA_E!L67+FC_IND_NFM_OM_E!L67</f>
        <v>0</v>
      </c>
      <c r="M67" s="10">
        <f>FC_IND_NFM_AM_E!M67+FC_IND_NFM_PA_E!M67+FC_IND_NFM_SA_E!M67+FC_IND_NFM_OM_E!M67</f>
        <v>0</v>
      </c>
      <c r="N67" s="10">
        <f>FC_IND_NFM_AM_E!N67+FC_IND_NFM_PA_E!N67+FC_IND_NFM_SA_E!N67+FC_IND_NFM_OM_E!N67</f>
        <v>0</v>
      </c>
      <c r="O67" s="10">
        <f>FC_IND_NFM_AM_E!O67+FC_IND_NFM_PA_E!O67+FC_IND_NFM_SA_E!O67+FC_IND_NFM_OM_E!O67</f>
        <v>0</v>
      </c>
      <c r="P67" s="10">
        <f>FC_IND_NFM_AM_E!P67+FC_IND_NFM_PA_E!P67+FC_IND_NFM_SA_E!P67+FC_IND_NFM_OM_E!P67</f>
        <v>0</v>
      </c>
      <c r="Q67" s="10">
        <f>FC_IND_NFM_AM_E!Q67+FC_IND_NFM_PA_E!Q67+FC_IND_NFM_SA_E!Q67+FC_IND_NFM_OM_E!Q67</f>
        <v>0</v>
      </c>
      <c r="R67" s="10">
        <f>FC_IND_NFM_AM_E!R67+FC_IND_NFM_PA_E!R67+FC_IND_NFM_SA_E!R67+FC_IND_NFM_OM_E!R67</f>
        <v>0</v>
      </c>
      <c r="S67" s="10">
        <f>FC_IND_NFM_AM_E!S67+FC_IND_NFM_PA_E!S67+FC_IND_NFM_SA_E!S67+FC_IND_NFM_OM_E!S67</f>
        <v>0</v>
      </c>
      <c r="T67" s="10">
        <f>FC_IND_NFM_AM_E!T67+FC_IND_NFM_PA_E!T67+FC_IND_NFM_SA_E!T67+FC_IND_NFM_OM_E!T67</f>
        <v>0</v>
      </c>
      <c r="U67" s="10">
        <f>FC_IND_NFM_AM_E!U67+FC_IND_NFM_PA_E!U67+FC_IND_NFM_SA_E!U67+FC_IND_NFM_OM_E!U67</f>
        <v>0</v>
      </c>
      <c r="V67" s="10">
        <f>FC_IND_NFM_AM_E!V67+FC_IND_NFM_PA_E!V67+FC_IND_NFM_SA_E!V67+FC_IND_NFM_OM_E!V67</f>
        <v>0</v>
      </c>
      <c r="W67" s="10">
        <f>FC_IND_NFM_AM_E!W67+FC_IND_NFM_PA_E!W67+FC_IND_NFM_SA_E!W67+FC_IND_NFM_OM_E!W67</f>
        <v>0</v>
      </c>
      <c r="X67" s="10">
        <f>FC_IND_NFM_AM_E!X67+FC_IND_NFM_PA_E!X67+FC_IND_NFM_SA_E!X67+FC_IND_NFM_OM_E!X67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FC_IND_NFM_AM_E!C68+FC_IND_NFM_PA_E!C68+FC_IND_NFM_SA_E!C68+FC_IND_NFM_OM_E!C68</f>
        <v>0</v>
      </c>
      <c r="D68" s="10">
        <f>FC_IND_NFM_AM_E!D68+FC_IND_NFM_PA_E!D68+FC_IND_NFM_SA_E!D68+FC_IND_NFM_OM_E!D68</f>
        <v>0</v>
      </c>
      <c r="E68" s="10">
        <f>FC_IND_NFM_AM_E!E68+FC_IND_NFM_PA_E!E68+FC_IND_NFM_SA_E!E68+FC_IND_NFM_OM_E!E68</f>
        <v>0</v>
      </c>
      <c r="F68" s="10">
        <f>FC_IND_NFM_AM_E!F68+FC_IND_NFM_PA_E!F68+FC_IND_NFM_SA_E!F68+FC_IND_NFM_OM_E!F68</f>
        <v>0</v>
      </c>
      <c r="G68" s="10">
        <f>FC_IND_NFM_AM_E!G68+FC_IND_NFM_PA_E!G68+FC_IND_NFM_SA_E!G68+FC_IND_NFM_OM_E!G68</f>
        <v>0</v>
      </c>
      <c r="H68" s="10">
        <f>FC_IND_NFM_AM_E!H68+FC_IND_NFM_PA_E!H68+FC_IND_NFM_SA_E!H68+FC_IND_NFM_OM_E!H68</f>
        <v>0</v>
      </c>
      <c r="I68" s="10">
        <f>FC_IND_NFM_AM_E!I68+FC_IND_NFM_PA_E!I68+FC_IND_NFM_SA_E!I68+FC_IND_NFM_OM_E!I68</f>
        <v>0</v>
      </c>
      <c r="J68" s="10">
        <f>FC_IND_NFM_AM_E!J68+FC_IND_NFM_PA_E!J68+FC_IND_NFM_SA_E!J68+FC_IND_NFM_OM_E!J68</f>
        <v>0</v>
      </c>
      <c r="K68" s="10">
        <f>FC_IND_NFM_AM_E!K68+FC_IND_NFM_PA_E!K68+FC_IND_NFM_SA_E!K68+FC_IND_NFM_OM_E!K68</f>
        <v>0</v>
      </c>
      <c r="L68" s="10">
        <f>FC_IND_NFM_AM_E!L68+FC_IND_NFM_PA_E!L68+FC_IND_NFM_SA_E!L68+FC_IND_NFM_OM_E!L68</f>
        <v>0</v>
      </c>
      <c r="M68" s="10">
        <f>FC_IND_NFM_AM_E!M68+FC_IND_NFM_PA_E!M68+FC_IND_NFM_SA_E!M68+FC_IND_NFM_OM_E!M68</f>
        <v>0</v>
      </c>
      <c r="N68" s="10">
        <f>FC_IND_NFM_AM_E!N68+FC_IND_NFM_PA_E!N68+FC_IND_NFM_SA_E!N68+FC_IND_NFM_OM_E!N68</f>
        <v>0</v>
      </c>
      <c r="O68" s="10">
        <f>FC_IND_NFM_AM_E!O68+FC_IND_NFM_PA_E!O68+FC_IND_NFM_SA_E!O68+FC_IND_NFM_OM_E!O68</f>
        <v>0</v>
      </c>
      <c r="P68" s="10">
        <f>FC_IND_NFM_AM_E!P68+FC_IND_NFM_PA_E!P68+FC_IND_NFM_SA_E!P68+FC_IND_NFM_OM_E!P68</f>
        <v>0</v>
      </c>
      <c r="Q68" s="10">
        <f>FC_IND_NFM_AM_E!Q68+FC_IND_NFM_PA_E!Q68+FC_IND_NFM_SA_E!Q68+FC_IND_NFM_OM_E!Q68</f>
        <v>0</v>
      </c>
      <c r="R68" s="10">
        <f>FC_IND_NFM_AM_E!R68+FC_IND_NFM_PA_E!R68+FC_IND_NFM_SA_E!R68+FC_IND_NFM_OM_E!R68</f>
        <v>0</v>
      </c>
      <c r="S68" s="10">
        <f>FC_IND_NFM_AM_E!S68+FC_IND_NFM_PA_E!S68+FC_IND_NFM_SA_E!S68+FC_IND_NFM_OM_E!S68</f>
        <v>0</v>
      </c>
      <c r="T68" s="10">
        <f>FC_IND_NFM_AM_E!T68+FC_IND_NFM_PA_E!T68+FC_IND_NFM_SA_E!T68+FC_IND_NFM_OM_E!T68</f>
        <v>0</v>
      </c>
      <c r="U68" s="10">
        <f>FC_IND_NFM_AM_E!U68+FC_IND_NFM_PA_E!U68+FC_IND_NFM_SA_E!U68+FC_IND_NFM_OM_E!U68</f>
        <v>0</v>
      </c>
      <c r="V68" s="10">
        <f>FC_IND_NFM_AM_E!V68+FC_IND_NFM_PA_E!V68+FC_IND_NFM_SA_E!V68+FC_IND_NFM_OM_E!V68</f>
        <v>0</v>
      </c>
      <c r="W68" s="10">
        <f>FC_IND_NFM_AM_E!W68+FC_IND_NFM_PA_E!W68+FC_IND_NFM_SA_E!W68+FC_IND_NFM_OM_E!W68</f>
        <v>0</v>
      </c>
      <c r="X68" s="10">
        <f>FC_IND_NFM_AM_E!X68+FC_IND_NFM_PA_E!X68+FC_IND_NFM_SA_E!X68+FC_IND_NFM_OM_E!X68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FC_IND_NFM_AM_E!C69+FC_IND_NFM_PA_E!C69+FC_IND_NFM_SA_E!C69+FC_IND_NFM_OM_E!C69</f>
        <v>0</v>
      </c>
      <c r="D69" s="10">
        <f>FC_IND_NFM_AM_E!D69+FC_IND_NFM_PA_E!D69+FC_IND_NFM_SA_E!D69+FC_IND_NFM_OM_E!D69</f>
        <v>0</v>
      </c>
      <c r="E69" s="10">
        <f>FC_IND_NFM_AM_E!E69+FC_IND_NFM_PA_E!E69+FC_IND_NFM_SA_E!E69+FC_IND_NFM_OM_E!E69</f>
        <v>0</v>
      </c>
      <c r="F69" s="10">
        <f>FC_IND_NFM_AM_E!F69+FC_IND_NFM_PA_E!F69+FC_IND_NFM_SA_E!F69+FC_IND_NFM_OM_E!F69</f>
        <v>0</v>
      </c>
      <c r="G69" s="10">
        <f>FC_IND_NFM_AM_E!G69+FC_IND_NFM_PA_E!G69+FC_IND_NFM_SA_E!G69+FC_IND_NFM_OM_E!G69</f>
        <v>0</v>
      </c>
      <c r="H69" s="10">
        <f>FC_IND_NFM_AM_E!H69+FC_IND_NFM_PA_E!H69+FC_IND_NFM_SA_E!H69+FC_IND_NFM_OM_E!H69</f>
        <v>0</v>
      </c>
      <c r="I69" s="10">
        <f>FC_IND_NFM_AM_E!I69+FC_IND_NFM_PA_E!I69+FC_IND_NFM_SA_E!I69+FC_IND_NFM_OM_E!I69</f>
        <v>0</v>
      </c>
      <c r="J69" s="10">
        <f>FC_IND_NFM_AM_E!J69+FC_IND_NFM_PA_E!J69+FC_IND_NFM_SA_E!J69+FC_IND_NFM_OM_E!J69</f>
        <v>0</v>
      </c>
      <c r="K69" s="10">
        <f>FC_IND_NFM_AM_E!K69+FC_IND_NFM_PA_E!K69+FC_IND_NFM_SA_E!K69+FC_IND_NFM_OM_E!K69</f>
        <v>0</v>
      </c>
      <c r="L69" s="10">
        <f>FC_IND_NFM_AM_E!L69+FC_IND_NFM_PA_E!L69+FC_IND_NFM_SA_E!L69+FC_IND_NFM_OM_E!L69</f>
        <v>0</v>
      </c>
      <c r="M69" s="10">
        <f>FC_IND_NFM_AM_E!M69+FC_IND_NFM_PA_E!M69+FC_IND_NFM_SA_E!M69+FC_IND_NFM_OM_E!M69</f>
        <v>0</v>
      </c>
      <c r="N69" s="10">
        <f>FC_IND_NFM_AM_E!N69+FC_IND_NFM_PA_E!N69+FC_IND_NFM_SA_E!N69+FC_IND_NFM_OM_E!N69</f>
        <v>0</v>
      </c>
      <c r="O69" s="10">
        <f>FC_IND_NFM_AM_E!O69+FC_IND_NFM_PA_E!O69+FC_IND_NFM_SA_E!O69+FC_IND_NFM_OM_E!O69</f>
        <v>0</v>
      </c>
      <c r="P69" s="10">
        <f>FC_IND_NFM_AM_E!P69+FC_IND_NFM_PA_E!P69+FC_IND_NFM_SA_E!P69+FC_IND_NFM_OM_E!P69</f>
        <v>0</v>
      </c>
      <c r="Q69" s="10">
        <f>FC_IND_NFM_AM_E!Q69+FC_IND_NFM_PA_E!Q69+FC_IND_NFM_SA_E!Q69+FC_IND_NFM_OM_E!Q69</f>
        <v>0</v>
      </c>
      <c r="R69" s="10">
        <f>FC_IND_NFM_AM_E!R69+FC_IND_NFM_PA_E!R69+FC_IND_NFM_SA_E!R69+FC_IND_NFM_OM_E!R69</f>
        <v>0</v>
      </c>
      <c r="S69" s="10">
        <f>FC_IND_NFM_AM_E!S69+FC_IND_NFM_PA_E!S69+FC_IND_NFM_SA_E!S69+FC_IND_NFM_OM_E!S69</f>
        <v>0</v>
      </c>
      <c r="T69" s="10">
        <f>FC_IND_NFM_AM_E!T69+FC_IND_NFM_PA_E!T69+FC_IND_NFM_SA_E!T69+FC_IND_NFM_OM_E!T69</f>
        <v>0</v>
      </c>
      <c r="U69" s="10">
        <f>FC_IND_NFM_AM_E!U69+FC_IND_NFM_PA_E!U69+FC_IND_NFM_SA_E!U69+FC_IND_NFM_OM_E!U69</f>
        <v>0</v>
      </c>
      <c r="V69" s="10">
        <f>FC_IND_NFM_AM_E!V69+FC_IND_NFM_PA_E!V69+FC_IND_NFM_SA_E!V69+FC_IND_NFM_OM_E!V69</f>
        <v>0</v>
      </c>
      <c r="W69" s="10">
        <f>FC_IND_NFM_AM_E!W69+FC_IND_NFM_PA_E!W69+FC_IND_NFM_SA_E!W69+FC_IND_NFM_OM_E!W69</f>
        <v>0</v>
      </c>
      <c r="X69" s="10">
        <f>FC_IND_NFM_AM_E!X69+FC_IND_NFM_PA_E!X69+FC_IND_NFM_SA_E!X69+FC_IND_NFM_OM_E!X69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FC_IND_NFM_AM_E!C70+FC_IND_NFM_PA_E!C70+FC_IND_NFM_SA_E!C70+FC_IND_NFM_OM_E!C70</f>
        <v>0</v>
      </c>
      <c r="D70" s="10">
        <f>FC_IND_NFM_AM_E!D70+FC_IND_NFM_PA_E!D70+FC_IND_NFM_SA_E!D70+FC_IND_NFM_OM_E!D70</f>
        <v>0</v>
      </c>
      <c r="E70" s="10">
        <f>FC_IND_NFM_AM_E!E70+FC_IND_NFM_PA_E!E70+FC_IND_NFM_SA_E!E70+FC_IND_NFM_OM_E!E70</f>
        <v>0</v>
      </c>
      <c r="F70" s="10">
        <f>FC_IND_NFM_AM_E!F70+FC_IND_NFM_PA_E!F70+FC_IND_NFM_SA_E!F70+FC_IND_NFM_OM_E!F70</f>
        <v>0</v>
      </c>
      <c r="G70" s="10">
        <f>FC_IND_NFM_AM_E!G70+FC_IND_NFM_PA_E!G70+FC_IND_NFM_SA_E!G70+FC_IND_NFM_OM_E!G70</f>
        <v>0</v>
      </c>
      <c r="H70" s="10">
        <f>FC_IND_NFM_AM_E!H70+FC_IND_NFM_PA_E!H70+FC_IND_NFM_SA_E!H70+FC_IND_NFM_OM_E!H70</f>
        <v>0</v>
      </c>
      <c r="I70" s="10">
        <f>FC_IND_NFM_AM_E!I70+FC_IND_NFM_PA_E!I70+FC_IND_NFM_SA_E!I70+FC_IND_NFM_OM_E!I70</f>
        <v>0</v>
      </c>
      <c r="J70" s="10">
        <f>FC_IND_NFM_AM_E!J70+FC_IND_NFM_PA_E!J70+FC_IND_NFM_SA_E!J70+FC_IND_NFM_OM_E!J70</f>
        <v>0</v>
      </c>
      <c r="K70" s="10">
        <f>FC_IND_NFM_AM_E!K70+FC_IND_NFM_PA_E!K70+FC_IND_NFM_SA_E!K70+FC_IND_NFM_OM_E!K70</f>
        <v>0</v>
      </c>
      <c r="L70" s="10">
        <f>FC_IND_NFM_AM_E!L70+FC_IND_NFM_PA_E!L70+FC_IND_NFM_SA_E!L70+FC_IND_NFM_OM_E!L70</f>
        <v>0</v>
      </c>
      <c r="M70" s="10">
        <f>FC_IND_NFM_AM_E!M70+FC_IND_NFM_PA_E!M70+FC_IND_NFM_SA_E!M70+FC_IND_NFM_OM_E!M70</f>
        <v>0</v>
      </c>
      <c r="N70" s="10">
        <f>FC_IND_NFM_AM_E!N70+FC_IND_NFM_PA_E!N70+FC_IND_NFM_SA_E!N70+FC_IND_NFM_OM_E!N70</f>
        <v>0</v>
      </c>
      <c r="O70" s="10">
        <f>FC_IND_NFM_AM_E!O70+FC_IND_NFM_PA_E!O70+FC_IND_NFM_SA_E!O70+FC_IND_NFM_OM_E!O70</f>
        <v>0</v>
      </c>
      <c r="P70" s="10">
        <f>FC_IND_NFM_AM_E!P70+FC_IND_NFM_PA_E!P70+FC_IND_NFM_SA_E!P70+FC_IND_NFM_OM_E!P70</f>
        <v>0</v>
      </c>
      <c r="Q70" s="10">
        <f>FC_IND_NFM_AM_E!Q70+FC_IND_NFM_PA_E!Q70+FC_IND_NFM_SA_E!Q70+FC_IND_NFM_OM_E!Q70</f>
        <v>0</v>
      </c>
      <c r="R70" s="10">
        <f>FC_IND_NFM_AM_E!R70+FC_IND_NFM_PA_E!R70+FC_IND_NFM_SA_E!R70+FC_IND_NFM_OM_E!R70</f>
        <v>0</v>
      </c>
      <c r="S70" s="10">
        <f>FC_IND_NFM_AM_E!S70+FC_IND_NFM_PA_E!S70+FC_IND_NFM_SA_E!S70+FC_IND_NFM_OM_E!S70</f>
        <v>0</v>
      </c>
      <c r="T70" s="10">
        <f>FC_IND_NFM_AM_E!T70+FC_IND_NFM_PA_E!T70+FC_IND_NFM_SA_E!T70+FC_IND_NFM_OM_E!T70</f>
        <v>0</v>
      </c>
      <c r="U70" s="10">
        <f>FC_IND_NFM_AM_E!U70+FC_IND_NFM_PA_E!U70+FC_IND_NFM_SA_E!U70+FC_IND_NFM_OM_E!U70</f>
        <v>0</v>
      </c>
      <c r="V70" s="10">
        <f>FC_IND_NFM_AM_E!V70+FC_IND_NFM_PA_E!V70+FC_IND_NFM_SA_E!V70+FC_IND_NFM_OM_E!V70</f>
        <v>0</v>
      </c>
      <c r="W70" s="10">
        <f>FC_IND_NFM_AM_E!W70+FC_IND_NFM_PA_E!W70+FC_IND_NFM_SA_E!W70+FC_IND_NFM_OM_E!W70</f>
        <v>0</v>
      </c>
      <c r="X70" s="10">
        <f>FC_IND_NFM_AM_E!X70+FC_IND_NFM_PA_E!X70+FC_IND_NFM_SA_E!X70+FC_IND_NFM_OM_E!X70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1.7913370593293207</v>
      </c>
      <c r="D71" s="37">
        <f t="shared" ref="D71:W71" si="34">SUM(D72:D73)</f>
        <v>1.8689595872742908</v>
      </c>
      <c r="E71" s="37">
        <f t="shared" si="34"/>
        <v>1.7913370593293205</v>
      </c>
      <c r="F71" s="37">
        <f t="shared" si="34"/>
        <v>0.5612854686156491</v>
      </c>
      <c r="G71" s="37">
        <f t="shared" si="34"/>
        <v>2.1018486672398962</v>
      </c>
      <c r="H71" s="37">
        <f t="shared" si="34"/>
        <v>1.6181857265692179</v>
      </c>
      <c r="I71" s="37">
        <f t="shared" si="34"/>
        <v>1.3435081685296648</v>
      </c>
      <c r="J71" s="37">
        <f t="shared" si="34"/>
        <v>1.1225709372312984</v>
      </c>
      <c r="K71" s="37">
        <f t="shared" si="34"/>
        <v>4.2753439380911438</v>
      </c>
      <c r="L71" s="37">
        <f t="shared" si="34"/>
        <v>0.59711951848667222</v>
      </c>
      <c r="M71" s="37">
        <f t="shared" si="34"/>
        <v>0.62697764402407563</v>
      </c>
      <c r="N71" s="37">
        <f t="shared" si="34"/>
        <v>0.78819862424763532</v>
      </c>
      <c r="O71" s="37">
        <f t="shared" si="34"/>
        <v>0.43589853826311242</v>
      </c>
      <c r="P71" s="37">
        <f t="shared" si="34"/>
        <v>0.19705503009458294</v>
      </c>
      <c r="Q71" s="37">
        <f t="shared" si="34"/>
        <v>0.25674978503869306</v>
      </c>
      <c r="R71" s="37">
        <f t="shared" si="34"/>
        <v>0.23884350816852962</v>
      </c>
      <c r="S71" s="37">
        <f t="shared" si="34"/>
        <v>0.21496130696474636</v>
      </c>
      <c r="T71" s="37">
        <f t="shared" si="34"/>
        <v>0.26296216680997414</v>
      </c>
      <c r="U71" s="37">
        <f t="shared" si="34"/>
        <v>0.27239896818572651</v>
      </c>
      <c r="V71" s="37">
        <f t="shared" si="34"/>
        <v>0.24546431642304389</v>
      </c>
      <c r="W71" s="37">
        <f t="shared" si="34"/>
        <v>0.11143594153052451</v>
      </c>
      <c r="X71" s="37">
        <f t="shared" ref="X71" si="35">SUM(X72:X73)</f>
        <v>8.7661220980223539E-2</v>
      </c>
    </row>
    <row r="72" spans="1:24" ht="11.25" customHeight="1" x14ac:dyDescent="0.2">
      <c r="A72" s="42" t="s">
        <v>131</v>
      </c>
      <c r="B72" s="9" t="s">
        <v>132</v>
      </c>
      <c r="C72" s="10">
        <f>FC_IND_NFM_AM_E!C72+FC_IND_NFM_PA_E!C72+FC_IND_NFM_SA_E!C72+FC_IND_NFM_OM_E!C72</f>
        <v>1.7913370593293207</v>
      </c>
      <c r="D72" s="10">
        <f>FC_IND_NFM_AM_E!D72+FC_IND_NFM_PA_E!D72+FC_IND_NFM_SA_E!D72+FC_IND_NFM_OM_E!D72</f>
        <v>1.8689595872742908</v>
      </c>
      <c r="E72" s="10">
        <f>FC_IND_NFM_AM_E!E72+FC_IND_NFM_PA_E!E72+FC_IND_NFM_SA_E!E72+FC_IND_NFM_OM_E!E72</f>
        <v>1.7913370593293205</v>
      </c>
      <c r="F72" s="10">
        <f>FC_IND_NFM_AM_E!F72+FC_IND_NFM_PA_E!F72+FC_IND_NFM_SA_E!F72+FC_IND_NFM_OM_E!F72</f>
        <v>0.5612854686156491</v>
      </c>
      <c r="G72" s="10">
        <f>FC_IND_NFM_AM_E!G72+FC_IND_NFM_PA_E!G72+FC_IND_NFM_SA_E!G72+FC_IND_NFM_OM_E!G72</f>
        <v>2.1018486672398962</v>
      </c>
      <c r="H72" s="10">
        <f>FC_IND_NFM_AM_E!H72+FC_IND_NFM_PA_E!H72+FC_IND_NFM_SA_E!H72+FC_IND_NFM_OM_E!H72</f>
        <v>1.6181857265692179</v>
      </c>
      <c r="I72" s="10">
        <f>FC_IND_NFM_AM_E!I72+FC_IND_NFM_PA_E!I72+FC_IND_NFM_SA_E!I72+FC_IND_NFM_OM_E!I72</f>
        <v>1.3435081685296648</v>
      </c>
      <c r="J72" s="10">
        <f>FC_IND_NFM_AM_E!J72+FC_IND_NFM_PA_E!J72+FC_IND_NFM_SA_E!J72+FC_IND_NFM_OM_E!J72</f>
        <v>1.1225709372312984</v>
      </c>
      <c r="K72" s="10">
        <f>FC_IND_NFM_AM_E!K72+FC_IND_NFM_PA_E!K72+FC_IND_NFM_SA_E!K72+FC_IND_NFM_OM_E!K72</f>
        <v>4.2753439380911438</v>
      </c>
      <c r="L72" s="10">
        <f>FC_IND_NFM_AM_E!L72+FC_IND_NFM_PA_E!L72+FC_IND_NFM_SA_E!L72+FC_IND_NFM_OM_E!L72</f>
        <v>0.59711951848667222</v>
      </c>
      <c r="M72" s="10">
        <f>FC_IND_NFM_AM_E!M72+FC_IND_NFM_PA_E!M72+FC_IND_NFM_SA_E!M72+FC_IND_NFM_OM_E!M72</f>
        <v>0.62697764402407563</v>
      </c>
      <c r="N72" s="10">
        <f>FC_IND_NFM_AM_E!N72+FC_IND_NFM_PA_E!N72+FC_IND_NFM_SA_E!N72+FC_IND_NFM_OM_E!N72</f>
        <v>0.78819862424763532</v>
      </c>
      <c r="O72" s="10">
        <f>FC_IND_NFM_AM_E!O72+FC_IND_NFM_PA_E!O72+FC_IND_NFM_SA_E!O72+FC_IND_NFM_OM_E!O72</f>
        <v>0.43589853826311242</v>
      </c>
      <c r="P72" s="10">
        <f>FC_IND_NFM_AM_E!P72+FC_IND_NFM_PA_E!P72+FC_IND_NFM_SA_E!P72+FC_IND_NFM_OM_E!P72</f>
        <v>0.19705503009458294</v>
      </c>
      <c r="Q72" s="10">
        <f>FC_IND_NFM_AM_E!Q72+FC_IND_NFM_PA_E!Q72+FC_IND_NFM_SA_E!Q72+FC_IND_NFM_OM_E!Q72</f>
        <v>0.25674978503869306</v>
      </c>
      <c r="R72" s="10">
        <f>FC_IND_NFM_AM_E!R72+FC_IND_NFM_PA_E!R72+FC_IND_NFM_SA_E!R72+FC_IND_NFM_OM_E!R72</f>
        <v>0.23884350816852962</v>
      </c>
      <c r="S72" s="10">
        <f>FC_IND_NFM_AM_E!S72+FC_IND_NFM_PA_E!S72+FC_IND_NFM_SA_E!S72+FC_IND_NFM_OM_E!S72</f>
        <v>0.21496130696474636</v>
      </c>
      <c r="T72" s="10">
        <f>FC_IND_NFM_AM_E!T72+FC_IND_NFM_PA_E!T72+FC_IND_NFM_SA_E!T72+FC_IND_NFM_OM_E!T72</f>
        <v>0.26296216680997414</v>
      </c>
      <c r="U72" s="10">
        <f>FC_IND_NFM_AM_E!U72+FC_IND_NFM_PA_E!U72+FC_IND_NFM_SA_E!U72+FC_IND_NFM_OM_E!U72</f>
        <v>0.27239896818572651</v>
      </c>
      <c r="V72" s="10">
        <f>FC_IND_NFM_AM_E!V72+FC_IND_NFM_PA_E!V72+FC_IND_NFM_SA_E!V72+FC_IND_NFM_OM_E!V72</f>
        <v>0.24546431642304389</v>
      </c>
      <c r="W72" s="10">
        <f>FC_IND_NFM_AM_E!W72+FC_IND_NFM_PA_E!W72+FC_IND_NFM_SA_E!W72+FC_IND_NFM_OM_E!W72</f>
        <v>0.11143594153052451</v>
      </c>
      <c r="X72" s="10">
        <f>FC_IND_NFM_AM_E!X72+FC_IND_NFM_PA_E!X72+FC_IND_NFM_SA_E!X72+FC_IND_NFM_OM_E!X72</f>
        <v>8.7661220980223539E-2</v>
      </c>
    </row>
    <row r="73" spans="1:24" ht="11.25" customHeight="1" x14ac:dyDescent="0.2">
      <c r="A73" s="42" t="s">
        <v>133</v>
      </c>
      <c r="B73" s="9" t="s">
        <v>134</v>
      </c>
      <c r="C73" s="10">
        <f>FC_IND_NFM_AM_E!C73+FC_IND_NFM_PA_E!C73+FC_IND_NFM_SA_E!C73+FC_IND_NFM_OM_E!C73</f>
        <v>0</v>
      </c>
      <c r="D73" s="10">
        <f>FC_IND_NFM_AM_E!D73+FC_IND_NFM_PA_E!D73+FC_IND_NFM_SA_E!D73+FC_IND_NFM_OM_E!D73</f>
        <v>0</v>
      </c>
      <c r="E73" s="10">
        <f>FC_IND_NFM_AM_E!E73+FC_IND_NFM_PA_E!E73+FC_IND_NFM_SA_E!E73+FC_IND_NFM_OM_E!E73</f>
        <v>0</v>
      </c>
      <c r="F73" s="10">
        <f>FC_IND_NFM_AM_E!F73+FC_IND_NFM_PA_E!F73+FC_IND_NFM_SA_E!F73+FC_IND_NFM_OM_E!F73</f>
        <v>0</v>
      </c>
      <c r="G73" s="10">
        <f>FC_IND_NFM_AM_E!G73+FC_IND_NFM_PA_E!G73+FC_IND_NFM_SA_E!G73+FC_IND_NFM_OM_E!G73</f>
        <v>0</v>
      </c>
      <c r="H73" s="10">
        <f>FC_IND_NFM_AM_E!H73+FC_IND_NFM_PA_E!H73+FC_IND_NFM_SA_E!H73+FC_IND_NFM_OM_E!H73</f>
        <v>0</v>
      </c>
      <c r="I73" s="10">
        <f>FC_IND_NFM_AM_E!I73+FC_IND_NFM_PA_E!I73+FC_IND_NFM_SA_E!I73+FC_IND_NFM_OM_E!I73</f>
        <v>0</v>
      </c>
      <c r="J73" s="10">
        <f>FC_IND_NFM_AM_E!J73+FC_IND_NFM_PA_E!J73+FC_IND_NFM_SA_E!J73+FC_IND_NFM_OM_E!J73</f>
        <v>0</v>
      </c>
      <c r="K73" s="10">
        <f>FC_IND_NFM_AM_E!K73+FC_IND_NFM_PA_E!K73+FC_IND_NFM_SA_E!K73+FC_IND_NFM_OM_E!K73</f>
        <v>0</v>
      </c>
      <c r="L73" s="10">
        <f>FC_IND_NFM_AM_E!L73+FC_IND_NFM_PA_E!L73+FC_IND_NFM_SA_E!L73+FC_IND_NFM_OM_E!L73</f>
        <v>0</v>
      </c>
      <c r="M73" s="10">
        <f>FC_IND_NFM_AM_E!M73+FC_IND_NFM_PA_E!M73+FC_IND_NFM_SA_E!M73+FC_IND_NFM_OM_E!M73</f>
        <v>0</v>
      </c>
      <c r="N73" s="10">
        <f>FC_IND_NFM_AM_E!N73+FC_IND_NFM_PA_E!N73+FC_IND_NFM_SA_E!N73+FC_IND_NFM_OM_E!N73</f>
        <v>0</v>
      </c>
      <c r="O73" s="10">
        <f>FC_IND_NFM_AM_E!O73+FC_IND_NFM_PA_E!O73+FC_IND_NFM_SA_E!O73+FC_IND_NFM_OM_E!O73</f>
        <v>0</v>
      </c>
      <c r="P73" s="10">
        <f>FC_IND_NFM_AM_E!P73+FC_IND_NFM_PA_E!P73+FC_IND_NFM_SA_E!P73+FC_IND_NFM_OM_E!P73</f>
        <v>0</v>
      </c>
      <c r="Q73" s="10">
        <f>FC_IND_NFM_AM_E!Q73+FC_IND_NFM_PA_E!Q73+FC_IND_NFM_SA_E!Q73+FC_IND_NFM_OM_E!Q73</f>
        <v>0</v>
      </c>
      <c r="R73" s="10">
        <f>FC_IND_NFM_AM_E!R73+FC_IND_NFM_PA_E!R73+FC_IND_NFM_SA_E!R73+FC_IND_NFM_OM_E!R73</f>
        <v>0</v>
      </c>
      <c r="S73" s="10">
        <f>FC_IND_NFM_AM_E!S73+FC_IND_NFM_PA_E!S73+FC_IND_NFM_SA_E!S73+FC_IND_NFM_OM_E!S73</f>
        <v>0</v>
      </c>
      <c r="T73" s="10">
        <f>FC_IND_NFM_AM_E!T73+FC_IND_NFM_PA_E!T73+FC_IND_NFM_SA_E!T73+FC_IND_NFM_OM_E!T73</f>
        <v>0</v>
      </c>
      <c r="U73" s="10">
        <f>FC_IND_NFM_AM_E!U73+FC_IND_NFM_PA_E!U73+FC_IND_NFM_SA_E!U73+FC_IND_NFM_OM_E!U73</f>
        <v>0</v>
      </c>
      <c r="V73" s="10">
        <f>FC_IND_NFM_AM_E!V73+FC_IND_NFM_PA_E!V73+FC_IND_NFM_SA_E!V73+FC_IND_NFM_OM_E!V73</f>
        <v>0</v>
      </c>
      <c r="W73" s="10">
        <f>FC_IND_NFM_AM_E!W73+FC_IND_NFM_PA_E!W73+FC_IND_NFM_SA_E!W73+FC_IND_NFM_OM_E!W73</f>
        <v>0</v>
      </c>
      <c r="X73" s="10">
        <f>FC_IND_NFM_AM_E!X73+FC_IND_NFM_PA_E!X73+FC_IND_NFM_SA_E!X73+FC_IND_NFM_OM_E!X73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FC_IND_NFM_AM_E!C74+FC_IND_NFM_PA_E!C74+FC_IND_NFM_SA_E!C74+FC_IND_NFM_OM_E!C74</f>
        <v>0</v>
      </c>
      <c r="D74" s="37">
        <f>FC_IND_NFM_AM_E!D74+FC_IND_NFM_PA_E!D74+FC_IND_NFM_SA_E!D74+FC_IND_NFM_OM_E!D74</f>
        <v>0</v>
      </c>
      <c r="E74" s="37">
        <f>FC_IND_NFM_AM_E!E74+FC_IND_NFM_PA_E!E74+FC_IND_NFM_SA_E!E74+FC_IND_NFM_OM_E!E74</f>
        <v>0</v>
      </c>
      <c r="F74" s="37">
        <f>FC_IND_NFM_AM_E!F74+FC_IND_NFM_PA_E!F74+FC_IND_NFM_SA_E!F74+FC_IND_NFM_OM_E!F74</f>
        <v>0</v>
      </c>
      <c r="G74" s="37">
        <f>FC_IND_NFM_AM_E!G74+FC_IND_NFM_PA_E!G74+FC_IND_NFM_SA_E!G74+FC_IND_NFM_OM_E!G74</f>
        <v>0</v>
      </c>
      <c r="H74" s="37">
        <f>FC_IND_NFM_AM_E!H74+FC_IND_NFM_PA_E!H74+FC_IND_NFM_SA_E!H74+FC_IND_NFM_OM_E!H74</f>
        <v>0</v>
      </c>
      <c r="I74" s="37">
        <f>FC_IND_NFM_AM_E!I74+FC_IND_NFM_PA_E!I74+FC_IND_NFM_SA_E!I74+FC_IND_NFM_OM_E!I74</f>
        <v>0</v>
      </c>
      <c r="J74" s="37">
        <f>FC_IND_NFM_AM_E!J74+FC_IND_NFM_PA_E!J74+FC_IND_NFM_SA_E!J74+FC_IND_NFM_OM_E!J74</f>
        <v>0</v>
      </c>
      <c r="K74" s="37">
        <f>FC_IND_NFM_AM_E!K74+FC_IND_NFM_PA_E!K74+FC_IND_NFM_SA_E!K74+FC_IND_NFM_OM_E!K74</f>
        <v>0</v>
      </c>
      <c r="L74" s="37">
        <f>FC_IND_NFM_AM_E!L74+FC_IND_NFM_PA_E!L74+FC_IND_NFM_SA_E!L74+FC_IND_NFM_OM_E!L74</f>
        <v>0</v>
      </c>
      <c r="M74" s="37">
        <f>FC_IND_NFM_AM_E!M74+FC_IND_NFM_PA_E!M74+FC_IND_NFM_SA_E!M74+FC_IND_NFM_OM_E!M74</f>
        <v>0</v>
      </c>
      <c r="N74" s="37">
        <f>FC_IND_NFM_AM_E!N74+FC_IND_NFM_PA_E!N74+FC_IND_NFM_SA_E!N74+FC_IND_NFM_OM_E!N74</f>
        <v>0</v>
      </c>
      <c r="O74" s="37">
        <f>FC_IND_NFM_AM_E!O74+FC_IND_NFM_PA_E!O74+FC_IND_NFM_SA_E!O74+FC_IND_NFM_OM_E!O74</f>
        <v>0</v>
      </c>
      <c r="P74" s="37">
        <f>FC_IND_NFM_AM_E!P74+FC_IND_NFM_PA_E!P74+FC_IND_NFM_SA_E!P74+FC_IND_NFM_OM_E!P74</f>
        <v>0</v>
      </c>
      <c r="Q74" s="37">
        <f>FC_IND_NFM_AM_E!Q74+FC_IND_NFM_PA_E!Q74+FC_IND_NFM_SA_E!Q74+FC_IND_NFM_OM_E!Q74</f>
        <v>0</v>
      </c>
      <c r="R74" s="37">
        <f>FC_IND_NFM_AM_E!R74+FC_IND_NFM_PA_E!R74+FC_IND_NFM_SA_E!R74+FC_IND_NFM_OM_E!R74</f>
        <v>0</v>
      </c>
      <c r="S74" s="37">
        <f>FC_IND_NFM_AM_E!S74+FC_IND_NFM_PA_E!S74+FC_IND_NFM_SA_E!S74+FC_IND_NFM_OM_E!S74</f>
        <v>0</v>
      </c>
      <c r="T74" s="37">
        <f>FC_IND_NFM_AM_E!T74+FC_IND_NFM_PA_E!T74+FC_IND_NFM_SA_E!T74+FC_IND_NFM_OM_E!T74</f>
        <v>0</v>
      </c>
      <c r="U74" s="37">
        <f>FC_IND_NFM_AM_E!U74+FC_IND_NFM_PA_E!U74+FC_IND_NFM_SA_E!U74+FC_IND_NFM_OM_E!U74</f>
        <v>0</v>
      </c>
      <c r="V74" s="37">
        <f>FC_IND_NFM_AM_E!V74+FC_IND_NFM_PA_E!V74+FC_IND_NFM_SA_E!V74+FC_IND_NFM_OM_E!V74</f>
        <v>0</v>
      </c>
      <c r="W74" s="37">
        <f>FC_IND_NFM_AM_E!W74+FC_IND_NFM_PA_E!W74+FC_IND_NFM_SA_E!W74+FC_IND_NFM_OM_E!W74</f>
        <v>0</v>
      </c>
      <c r="X74" s="37">
        <f>FC_IND_NFM_AM_E!X74+FC_IND_NFM_PA_E!X74+FC_IND_NFM_SA_E!X74+FC_IND_NFM_OM_E!X74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FC_IND_NFM_AM_E!C75+FC_IND_NFM_PA_E!C75+FC_IND_NFM_SA_E!C75+FC_IND_NFM_OM_E!C75</f>
        <v>4.1618873602751503</v>
      </c>
      <c r="D75" s="37">
        <f>FC_IND_NFM_AM_E!D75+FC_IND_NFM_PA_E!D75+FC_IND_NFM_SA_E!D75+FC_IND_NFM_OM_E!D75</f>
        <v>7.3445184866723991</v>
      </c>
      <c r="E75" s="37">
        <f>FC_IND_NFM_AM_E!E75+FC_IND_NFM_PA_E!E75+FC_IND_NFM_SA_E!E75+FC_IND_NFM_OM_E!E75</f>
        <v>1.003159931212382</v>
      </c>
      <c r="F75" s="37">
        <f>FC_IND_NFM_AM_E!F75+FC_IND_NFM_PA_E!F75+FC_IND_NFM_SA_E!F75+FC_IND_NFM_OM_E!F75</f>
        <v>1.0210662080825454</v>
      </c>
      <c r="G75" s="37">
        <f>FC_IND_NFM_AM_E!G75+FC_IND_NFM_PA_E!G75+FC_IND_NFM_SA_E!G75+FC_IND_NFM_OM_E!G75</f>
        <v>0.97330180567497837</v>
      </c>
      <c r="H75" s="37">
        <f>FC_IND_NFM_AM_E!H75+FC_IND_NFM_PA_E!H75+FC_IND_NFM_SA_E!H75+FC_IND_NFM_OM_E!H75</f>
        <v>0.81805674978503851</v>
      </c>
      <c r="I75" s="37">
        <f>FC_IND_NFM_AM_E!I75+FC_IND_NFM_PA_E!I75+FC_IND_NFM_SA_E!I75+FC_IND_NFM_OM_E!I75</f>
        <v>0.93746775580395536</v>
      </c>
      <c r="J75" s="37">
        <f>FC_IND_NFM_AM_E!J75+FC_IND_NFM_PA_E!J75+FC_IND_NFM_SA_E!J75+FC_IND_NFM_OM_E!J75</f>
        <v>0.26870163370593286</v>
      </c>
      <c r="K75" s="37">
        <f>FC_IND_NFM_AM_E!K75+FC_IND_NFM_PA_E!K75+FC_IND_NFM_SA_E!K75+FC_IND_NFM_OM_E!K75</f>
        <v>1.4390369733447981</v>
      </c>
      <c r="L75" s="37">
        <f>FC_IND_NFM_AM_E!L75+FC_IND_NFM_PA_E!L75+FC_IND_NFM_SA_E!L75+FC_IND_NFM_OM_E!L75</f>
        <v>0.17317282889079966</v>
      </c>
      <c r="M75" s="37">
        <f>FC_IND_NFM_AM_E!M75+FC_IND_NFM_PA_E!M75+FC_IND_NFM_SA_E!M75+FC_IND_NFM_OM_E!M75</f>
        <v>2.645227858985383</v>
      </c>
      <c r="N75" s="37">
        <f>FC_IND_NFM_AM_E!N75+FC_IND_NFM_PA_E!N75+FC_IND_NFM_SA_E!N75+FC_IND_NFM_OM_E!N75</f>
        <v>3.2781599312123828</v>
      </c>
      <c r="O75" s="37">
        <f>FC_IND_NFM_AM_E!O75+FC_IND_NFM_PA_E!O75+FC_IND_NFM_SA_E!O75+FC_IND_NFM_OM_E!O75</f>
        <v>2.1317067927772992</v>
      </c>
      <c r="P75" s="37">
        <f>FC_IND_NFM_AM_E!P75+FC_IND_NFM_PA_E!P75+FC_IND_NFM_SA_E!P75+FC_IND_NFM_OM_E!P75</f>
        <v>2.0779664660361123</v>
      </c>
      <c r="Q75" s="37">
        <f>FC_IND_NFM_AM_E!Q75+FC_IND_NFM_PA_E!Q75+FC_IND_NFM_SA_E!Q75+FC_IND_NFM_OM_E!Q75</f>
        <v>1.4748710232158206</v>
      </c>
      <c r="R75" s="37">
        <f>FC_IND_NFM_AM_E!R75+FC_IND_NFM_PA_E!R75+FC_IND_NFM_SA_E!R75+FC_IND_NFM_OM_E!R75</f>
        <v>1.5763757523645749</v>
      </c>
      <c r="S75" s="37">
        <f>FC_IND_NFM_AM_E!S75+FC_IND_NFM_PA_E!S75+FC_IND_NFM_SA_E!S75+FC_IND_NFM_OM_E!S75</f>
        <v>0.42394668959587284</v>
      </c>
      <c r="T75" s="37">
        <f>FC_IND_NFM_AM_E!T75+FC_IND_NFM_PA_E!T75+FC_IND_NFM_SA_E!T75+FC_IND_NFM_OM_E!T75</f>
        <v>0.27310834049871019</v>
      </c>
      <c r="U75" s="37">
        <f>FC_IND_NFM_AM_E!U75+FC_IND_NFM_PA_E!U75+FC_IND_NFM_SA_E!U75+FC_IND_NFM_OM_E!U75</f>
        <v>0.15780309544282028</v>
      </c>
      <c r="V75" s="37">
        <f>FC_IND_NFM_AM_E!V75+FC_IND_NFM_PA_E!V75+FC_IND_NFM_SA_E!V75+FC_IND_NFM_OM_E!V75</f>
        <v>5.9135855546001689E-2</v>
      </c>
      <c r="W75" s="37">
        <f>FC_IND_NFM_AM_E!W75+FC_IND_NFM_PA_E!W75+FC_IND_NFM_SA_E!W75+FC_IND_NFM_OM_E!W75</f>
        <v>0.45784608770421331</v>
      </c>
      <c r="X75" s="37">
        <f>FC_IND_NFM_AM_E!X75+FC_IND_NFM_PA_E!X75+FC_IND_NFM_SA_E!X75+FC_IND_NFM_OM_E!X75</f>
        <v>0.53361994840928639</v>
      </c>
    </row>
    <row r="76" spans="1:24" ht="11.25" customHeight="1" x14ac:dyDescent="0.2">
      <c r="A76" s="38" t="s">
        <v>139</v>
      </c>
      <c r="B76" s="39" t="s">
        <v>140</v>
      </c>
      <c r="C76" s="40">
        <f>FC_IND_NFM_AM_E!C76+FC_IND_NFM_PA_E!C76+FC_IND_NFM_SA_E!C76+FC_IND_NFM_OM_E!C76</f>
        <v>278.68873602751501</v>
      </c>
      <c r="D76" s="40">
        <f>FC_IND_NFM_AM_E!D76+FC_IND_NFM_PA_E!D76+FC_IND_NFM_SA_E!D76+FC_IND_NFM_OM_E!D76</f>
        <v>343.85640584694744</v>
      </c>
      <c r="E76" s="40">
        <f>FC_IND_NFM_AM_E!E76+FC_IND_NFM_PA_E!E76+FC_IND_NFM_SA_E!E76+FC_IND_NFM_OM_E!E76</f>
        <v>329.43250214961307</v>
      </c>
      <c r="F76" s="40">
        <f>FC_IND_NFM_AM_E!F76+FC_IND_NFM_PA_E!F76+FC_IND_NFM_SA_E!F76+FC_IND_NFM_OM_E!F76</f>
        <v>341.44453998280301</v>
      </c>
      <c r="G76" s="40">
        <f>FC_IND_NFM_AM_E!G76+FC_IND_NFM_PA_E!G76+FC_IND_NFM_SA_E!G76+FC_IND_NFM_OM_E!G76</f>
        <v>404.05846947549441</v>
      </c>
      <c r="H76" s="40">
        <f>FC_IND_NFM_AM_E!H76+FC_IND_NFM_PA_E!H76+FC_IND_NFM_SA_E!H76+FC_IND_NFM_OM_E!H76</f>
        <v>400.22785898538257</v>
      </c>
      <c r="I76" s="40">
        <f>FC_IND_NFM_AM_E!I76+FC_IND_NFM_PA_E!I76+FC_IND_NFM_SA_E!I76+FC_IND_NFM_OM_E!I76</f>
        <v>401.93035253654335</v>
      </c>
      <c r="J76" s="40">
        <f>FC_IND_NFM_AM_E!J76+FC_IND_NFM_PA_E!J76+FC_IND_NFM_SA_E!J76+FC_IND_NFM_OM_E!J76</f>
        <v>393.79621668099736</v>
      </c>
      <c r="K76" s="40">
        <f>FC_IND_NFM_AM_E!K76+FC_IND_NFM_PA_E!K76+FC_IND_NFM_SA_E!K76+FC_IND_NFM_OM_E!K76</f>
        <v>370.10318142734303</v>
      </c>
      <c r="L76" s="40">
        <f>FC_IND_NFM_AM_E!L76+FC_IND_NFM_PA_E!L76+FC_IND_NFM_SA_E!L76+FC_IND_NFM_OM_E!L76</f>
        <v>261.99484092863281</v>
      </c>
      <c r="M76" s="40">
        <f>FC_IND_NFM_AM_E!M76+FC_IND_NFM_PA_E!M76+FC_IND_NFM_SA_E!M76+FC_IND_NFM_OM_E!M76</f>
        <v>316.99484092863275</v>
      </c>
      <c r="N76" s="40">
        <f>FC_IND_NFM_AM_E!N76+FC_IND_NFM_PA_E!N76+FC_IND_NFM_SA_E!N76+FC_IND_NFM_OM_E!N76</f>
        <v>319.54858125537407</v>
      </c>
      <c r="O76" s="40">
        <f>FC_IND_NFM_AM_E!O76+FC_IND_NFM_PA_E!O76+FC_IND_NFM_SA_E!O76+FC_IND_NFM_OM_E!O76</f>
        <v>300.39552880481506</v>
      </c>
      <c r="P76" s="40">
        <f>FC_IND_NFM_AM_E!P76+FC_IND_NFM_PA_E!P76+FC_IND_NFM_SA_E!P76+FC_IND_NFM_OM_E!P76</f>
        <v>248.89509888220121</v>
      </c>
      <c r="Q76" s="40">
        <f>FC_IND_NFM_AM_E!Q76+FC_IND_NFM_PA_E!Q76+FC_IND_NFM_SA_E!Q76+FC_IND_NFM_OM_E!Q76</f>
        <v>254.1917454858125</v>
      </c>
      <c r="R76" s="40">
        <f>FC_IND_NFM_AM_E!R76+FC_IND_NFM_PA_E!R76+FC_IND_NFM_SA_E!R76+FC_IND_NFM_OM_E!R76</f>
        <v>269.27773000859838</v>
      </c>
      <c r="S76" s="40">
        <f>FC_IND_NFM_AM_E!S76+FC_IND_NFM_PA_E!S76+FC_IND_NFM_SA_E!S76+FC_IND_NFM_OM_E!S76</f>
        <v>266.48753224419596</v>
      </c>
      <c r="T76" s="40">
        <f>FC_IND_NFM_AM_E!T76+FC_IND_NFM_PA_E!T76+FC_IND_NFM_SA_E!T76+FC_IND_NFM_OM_E!T76</f>
        <v>376.12877042132419</v>
      </c>
      <c r="U76" s="40">
        <f>FC_IND_NFM_AM_E!U76+FC_IND_NFM_PA_E!U76+FC_IND_NFM_SA_E!U76+FC_IND_NFM_OM_E!U76</f>
        <v>382.70605331040417</v>
      </c>
      <c r="V76" s="40">
        <f>FC_IND_NFM_AM_E!V76+FC_IND_NFM_PA_E!V76+FC_IND_NFM_SA_E!V76+FC_IND_NFM_OM_E!V76</f>
        <v>342.55199484092861</v>
      </c>
      <c r="W76" s="40">
        <f>FC_IND_NFM_AM_E!W76+FC_IND_NFM_PA_E!W76+FC_IND_NFM_SA_E!W76+FC_IND_NFM_OM_E!W76</f>
        <v>319.08520206362851</v>
      </c>
      <c r="X76" s="40">
        <f>FC_IND_NFM_AM_E!X76+FC_IND_NFM_PA_E!X76+FC_IND_NFM_SA_E!X76+FC_IND_NFM_OM_E!X76</f>
        <v>333.37154772141002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420</v>
      </c>
      <c r="B1" s="4" t="s">
        <v>419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X2" si="0">SUM(C3,C17,C22,C25,C26,C51,C52,C71,C74,C75,C76)</f>
        <v>199.92026682986855</v>
      </c>
      <c r="D2" s="31">
        <f t="shared" si="0"/>
        <v>173.65486670988571</v>
      </c>
      <c r="E2" s="31">
        <f t="shared" si="0"/>
        <v>170.71250488369472</v>
      </c>
      <c r="F2" s="31">
        <f t="shared" si="0"/>
        <v>154.93014787126901</v>
      </c>
      <c r="G2" s="31">
        <f t="shared" si="0"/>
        <v>218.88041364356042</v>
      </c>
      <c r="H2" s="31">
        <f t="shared" si="0"/>
        <v>244.68519052545673</v>
      </c>
      <c r="I2" s="31">
        <f t="shared" si="0"/>
        <v>231.51011527430296</v>
      </c>
      <c r="J2" s="31">
        <f t="shared" si="0"/>
        <v>10.840685406919505</v>
      </c>
      <c r="K2" s="31">
        <f t="shared" si="0"/>
        <v>0.46798421624980907</v>
      </c>
      <c r="L2" s="31">
        <f t="shared" si="0"/>
        <v>20.431251341650306</v>
      </c>
      <c r="M2" s="31">
        <f t="shared" si="0"/>
        <v>154.91826066045263</v>
      </c>
      <c r="N2" s="31">
        <f t="shared" si="0"/>
        <v>162.08624766322089</v>
      </c>
      <c r="O2" s="31">
        <f t="shared" si="0"/>
        <v>138.82028079915887</v>
      </c>
      <c r="P2" s="31">
        <f t="shared" si="0"/>
        <v>127.78862889879132</v>
      </c>
      <c r="Q2" s="31">
        <f t="shared" si="0"/>
        <v>124.44238492614905</v>
      </c>
      <c r="R2" s="31">
        <f t="shared" si="0"/>
        <v>140.80215593304439</v>
      </c>
      <c r="S2" s="31">
        <f t="shared" si="0"/>
        <v>146.49896221257731</v>
      </c>
      <c r="T2" s="31">
        <f t="shared" si="0"/>
        <v>168.63969342535179</v>
      </c>
      <c r="U2" s="31">
        <f t="shared" si="0"/>
        <v>226.86559136254758</v>
      </c>
      <c r="V2" s="31">
        <f t="shared" si="0"/>
        <v>178.34648965848848</v>
      </c>
      <c r="W2" s="31">
        <f t="shared" si="0"/>
        <v>165.29305851922445</v>
      </c>
      <c r="X2" s="31">
        <f t="shared" si="0"/>
        <v>170.69409780850259</v>
      </c>
    </row>
    <row r="3" spans="1:24" ht="11.25" customHeight="1" x14ac:dyDescent="0.2">
      <c r="A3" s="32" t="s">
        <v>3</v>
      </c>
      <c r="B3" s="33" t="s">
        <v>4</v>
      </c>
      <c r="C3" s="34">
        <f t="shared" ref="C3:X3" si="1">SUM(C4,C8,C11)</f>
        <v>8.5721989157667142E-2</v>
      </c>
      <c r="D3" s="34">
        <f t="shared" si="1"/>
        <v>0</v>
      </c>
      <c r="E3" s="34">
        <f t="shared" si="1"/>
        <v>0.21709801855493899</v>
      </c>
      <c r="F3" s="34">
        <f t="shared" si="1"/>
        <v>0</v>
      </c>
      <c r="G3" s="34">
        <f t="shared" si="1"/>
        <v>12.645547246095077</v>
      </c>
      <c r="H3" s="34">
        <f t="shared" si="1"/>
        <v>38.632176179208017</v>
      </c>
      <c r="I3" s="34">
        <f t="shared" si="1"/>
        <v>37.956094741050677</v>
      </c>
      <c r="J3" s="34">
        <f t="shared" si="1"/>
        <v>2.8515339735725878</v>
      </c>
      <c r="K3" s="34">
        <f t="shared" si="1"/>
        <v>8.670006218485965E-2</v>
      </c>
      <c r="L3" s="34">
        <f t="shared" si="1"/>
        <v>4.6636041192830122</v>
      </c>
      <c r="M3" s="34">
        <f t="shared" si="1"/>
        <v>25.456236958551077</v>
      </c>
      <c r="N3" s="34">
        <f t="shared" si="1"/>
        <v>34.925107769779231</v>
      </c>
      <c r="O3" s="34">
        <f t="shared" si="1"/>
        <v>31.059667334299426</v>
      </c>
      <c r="P3" s="34">
        <f t="shared" si="1"/>
        <v>38.397513296584329</v>
      </c>
      <c r="Q3" s="34">
        <f t="shared" si="1"/>
        <v>38.490702600884909</v>
      </c>
      <c r="R3" s="34">
        <f t="shared" si="1"/>
        <v>51.806301334989222</v>
      </c>
      <c r="S3" s="34">
        <f t="shared" si="1"/>
        <v>55.212144425678815</v>
      </c>
      <c r="T3" s="34">
        <f t="shared" si="1"/>
        <v>45.949903764100185</v>
      </c>
      <c r="U3" s="34">
        <f t="shared" si="1"/>
        <v>43.175046899816138</v>
      </c>
      <c r="V3" s="34">
        <f t="shared" si="1"/>
        <v>44.467721008561277</v>
      </c>
      <c r="W3" s="34">
        <f t="shared" si="1"/>
        <v>40.523497084110836</v>
      </c>
      <c r="X3" s="34">
        <f t="shared" si="1"/>
        <v>45.746304501314015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X4" si="2">SUM(C5:C7)</f>
        <v>8.5721989157667142E-2</v>
      </c>
      <c r="D4" s="29">
        <f t="shared" si="2"/>
        <v>0</v>
      </c>
      <c r="E4" s="29">
        <f t="shared" si="2"/>
        <v>4.2504509447211777E-2</v>
      </c>
      <c r="F4" s="29">
        <f t="shared" si="2"/>
        <v>0</v>
      </c>
      <c r="G4" s="29">
        <f t="shared" si="2"/>
        <v>12.645547246095077</v>
      </c>
      <c r="H4" s="29">
        <f t="shared" si="2"/>
        <v>14.920569329448345</v>
      </c>
      <c r="I4" s="29">
        <f t="shared" si="2"/>
        <v>6.473844198722265</v>
      </c>
      <c r="J4" s="29">
        <f t="shared" si="2"/>
        <v>0.33520894150646202</v>
      </c>
      <c r="K4" s="29">
        <f t="shared" si="2"/>
        <v>1.0880184149814461E-2</v>
      </c>
      <c r="L4" s="29">
        <f t="shared" si="2"/>
        <v>0.62367010689380298</v>
      </c>
      <c r="M4" s="29">
        <f t="shared" si="2"/>
        <v>4.0922703779241383</v>
      </c>
      <c r="N4" s="29">
        <f t="shared" si="2"/>
        <v>11.591929870147386</v>
      </c>
      <c r="O4" s="29">
        <f t="shared" si="2"/>
        <v>9.1653139347893902</v>
      </c>
      <c r="P4" s="29">
        <f t="shared" si="2"/>
        <v>8.3847321299914217</v>
      </c>
      <c r="Q4" s="29">
        <f t="shared" si="2"/>
        <v>6.0776331558147092</v>
      </c>
      <c r="R4" s="29">
        <f t="shared" si="2"/>
        <v>6.3798501766995654</v>
      </c>
      <c r="S4" s="29">
        <f t="shared" si="2"/>
        <v>7.1112109378713333</v>
      </c>
      <c r="T4" s="29">
        <f t="shared" si="2"/>
        <v>6.5921470133217079</v>
      </c>
      <c r="U4" s="29">
        <f t="shared" si="2"/>
        <v>6.0434500824228179</v>
      </c>
      <c r="V4" s="29">
        <f t="shared" si="2"/>
        <v>5.7284401661115796</v>
      </c>
      <c r="W4" s="29">
        <f t="shared" si="2"/>
        <v>5.350185077990564</v>
      </c>
      <c r="X4" s="29">
        <f t="shared" si="2"/>
        <v>5.1424584598326302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2.4387803557788627E-2</v>
      </c>
      <c r="K5" s="10">
        <v>4.7461082763138431E-3</v>
      </c>
      <c r="L5" s="10">
        <v>5.1419121427466775E-2</v>
      </c>
      <c r="M5" s="10">
        <v>0.72564114007192437</v>
      </c>
      <c r="N5" s="10">
        <v>4.2176462350528077</v>
      </c>
      <c r="O5" s="10">
        <v>5.4381063013126889</v>
      </c>
      <c r="P5" s="10">
        <v>4.9902191483089346</v>
      </c>
      <c r="Q5" s="10">
        <v>4.9187609882492369</v>
      </c>
      <c r="R5" s="10">
        <v>5.5982484779491921</v>
      </c>
      <c r="S5" s="10">
        <v>6.5299689576779922</v>
      </c>
      <c r="T5" s="10">
        <v>6.1585005316950614</v>
      </c>
      <c r="U5" s="10">
        <v>5.6875086745864429</v>
      </c>
      <c r="V5" s="10">
        <v>5.6474537834709304</v>
      </c>
      <c r="W5" s="10">
        <v>4.7510242146192123</v>
      </c>
      <c r="X5" s="10">
        <v>4.7125809631101303</v>
      </c>
    </row>
    <row r="6" spans="1:24" ht="11.25" customHeight="1" x14ac:dyDescent="0.2">
      <c r="A6" s="41" t="s">
        <v>7</v>
      </c>
      <c r="B6" s="9" t="s">
        <v>8</v>
      </c>
      <c r="C6" s="10">
        <v>4.4263333176412546E-2</v>
      </c>
      <c r="D6" s="10">
        <v>0</v>
      </c>
      <c r="E6" s="10">
        <v>0</v>
      </c>
      <c r="F6" s="10">
        <v>0</v>
      </c>
      <c r="G6" s="10">
        <v>12.645547246095077</v>
      </c>
      <c r="H6" s="10">
        <v>14.920569329448345</v>
      </c>
      <c r="I6" s="10">
        <v>6.473844198722265</v>
      </c>
      <c r="J6" s="10">
        <v>0.31082113794867339</v>
      </c>
      <c r="K6" s="10">
        <v>6.1340758735006174E-3</v>
      </c>
      <c r="L6" s="10">
        <v>0.57225098546633624</v>
      </c>
      <c r="M6" s="10">
        <v>3.3666292378522136</v>
      </c>
      <c r="N6" s="10">
        <v>7.374283635094578</v>
      </c>
      <c r="O6" s="10">
        <v>3.7272076334767008</v>
      </c>
      <c r="P6" s="10">
        <v>3.3945129816824875</v>
      </c>
      <c r="Q6" s="10">
        <v>1.1588721675654723</v>
      </c>
      <c r="R6" s="10">
        <v>0.781601698750373</v>
      </c>
      <c r="S6" s="10">
        <v>0.58124198019334139</v>
      </c>
      <c r="T6" s="10">
        <v>0.43364648162664632</v>
      </c>
      <c r="U6" s="10">
        <v>0.35594140783637512</v>
      </c>
      <c r="V6" s="10">
        <v>8.0986382640649307E-2</v>
      </c>
      <c r="W6" s="10">
        <v>0.59916086337135144</v>
      </c>
      <c r="X6" s="10">
        <v>0.42987749672249981</v>
      </c>
    </row>
    <row r="7" spans="1:24" ht="11.25" customHeight="1" x14ac:dyDescent="0.2">
      <c r="A7" s="41" t="s">
        <v>9</v>
      </c>
      <c r="B7" s="9" t="s">
        <v>10</v>
      </c>
      <c r="C7" s="10">
        <v>4.1458655981254595E-2</v>
      </c>
      <c r="D7" s="10">
        <v>0</v>
      </c>
      <c r="E7" s="10">
        <v>4.2504509447211777E-2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X8" si="3">SUM(C9:C10)</f>
        <v>0</v>
      </c>
      <c r="D8" s="29">
        <f t="shared" si="3"/>
        <v>0</v>
      </c>
      <c r="E8" s="29">
        <f t="shared" si="3"/>
        <v>0.17459350910772722</v>
      </c>
      <c r="F8" s="29">
        <f t="shared" si="3"/>
        <v>0</v>
      </c>
      <c r="G8" s="29">
        <f t="shared" si="3"/>
        <v>0</v>
      </c>
      <c r="H8" s="29">
        <f t="shared" si="3"/>
        <v>23.711606849759669</v>
      </c>
      <c r="I8" s="29">
        <f t="shared" si="3"/>
        <v>31.482250542328412</v>
      </c>
      <c r="J8" s="29">
        <f t="shared" si="3"/>
        <v>2.5163250320661259</v>
      </c>
      <c r="K8" s="29">
        <f t="shared" si="3"/>
        <v>7.5819878035045182E-2</v>
      </c>
      <c r="L8" s="29">
        <f t="shared" si="3"/>
        <v>4.0399340123892094</v>
      </c>
      <c r="M8" s="29">
        <f t="shared" si="3"/>
        <v>21.36396658062694</v>
      </c>
      <c r="N8" s="29">
        <f t="shared" si="3"/>
        <v>23.333177899631846</v>
      </c>
      <c r="O8" s="29">
        <f t="shared" si="3"/>
        <v>21.894353399510035</v>
      </c>
      <c r="P8" s="29">
        <f t="shared" si="3"/>
        <v>30.012781166592909</v>
      </c>
      <c r="Q8" s="29">
        <f t="shared" si="3"/>
        <v>32.413069445070199</v>
      </c>
      <c r="R8" s="29">
        <f t="shared" si="3"/>
        <v>45.426451158289659</v>
      </c>
      <c r="S8" s="29">
        <f t="shared" si="3"/>
        <v>48.100933487807481</v>
      </c>
      <c r="T8" s="29">
        <f t="shared" si="3"/>
        <v>39.357756750778478</v>
      </c>
      <c r="U8" s="29">
        <f t="shared" si="3"/>
        <v>37.131596817393323</v>
      </c>
      <c r="V8" s="29">
        <f t="shared" si="3"/>
        <v>38.739280842449695</v>
      </c>
      <c r="W8" s="29">
        <f t="shared" si="3"/>
        <v>35.17331200612027</v>
      </c>
      <c r="X8" s="29">
        <f t="shared" si="3"/>
        <v>40.603846041481383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23.711606849759669</v>
      </c>
      <c r="I9" s="10">
        <v>31.482250542328412</v>
      </c>
      <c r="J9" s="10">
        <v>2.5163250320661259</v>
      </c>
      <c r="K9" s="10">
        <v>7.5819878035045182E-2</v>
      </c>
      <c r="L9" s="10">
        <v>4.0399340123892094</v>
      </c>
      <c r="M9" s="10">
        <v>21.36396658062694</v>
      </c>
      <c r="N9" s="10">
        <v>23.333177899631846</v>
      </c>
      <c r="O9" s="10">
        <v>21.894353399510035</v>
      </c>
      <c r="P9" s="10">
        <v>30.012781166592909</v>
      </c>
      <c r="Q9" s="10">
        <v>32.413069445070199</v>
      </c>
      <c r="R9" s="10">
        <v>45.426451158289659</v>
      </c>
      <c r="S9" s="10">
        <v>48.100933487807481</v>
      </c>
      <c r="T9" s="10">
        <v>39.357756750778478</v>
      </c>
      <c r="U9" s="10">
        <v>37.131596817393323</v>
      </c>
      <c r="V9" s="10">
        <v>38.739280842449695</v>
      </c>
      <c r="W9" s="10">
        <v>35.17331200612027</v>
      </c>
      <c r="X9" s="10">
        <v>40.603846041481383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0.17459350910772722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X11" si="4">SUM(C12:C16)</f>
        <v>0</v>
      </c>
      <c r="D11" s="29">
        <f t="shared" si="4"/>
        <v>0</v>
      </c>
      <c r="E11" s="29">
        <f t="shared" si="4"/>
        <v>0</v>
      </c>
      <c r="F11" s="29">
        <f t="shared" si="4"/>
        <v>0</v>
      </c>
      <c r="G11" s="29">
        <f t="shared" si="4"/>
        <v>0</v>
      </c>
      <c r="H11" s="29">
        <f t="shared" si="4"/>
        <v>0</v>
      </c>
      <c r="I11" s="29">
        <f t="shared" si="4"/>
        <v>0</v>
      </c>
      <c r="J11" s="29">
        <f t="shared" si="4"/>
        <v>0</v>
      </c>
      <c r="K11" s="29">
        <f t="shared" si="4"/>
        <v>0</v>
      </c>
      <c r="L11" s="29">
        <f t="shared" si="4"/>
        <v>0</v>
      </c>
      <c r="M11" s="29">
        <f t="shared" si="4"/>
        <v>0</v>
      </c>
      <c r="N11" s="29">
        <f t="shared" si="4"/>
        <v>0</v>
      </c>
      <c r="O11" s="29">
        <f t="shared" si="4"/>
        <v>0</v>
      </c>
      <c r="P11" s="29">
        <f t="shared" si="4"/>
        <v>0</v>
      </c>
      <c r="Q11" s="29">
        <f t="shared" si="4"/>
        <v>0</v>
      </c>
      <c r="R11" s="29">
        <f t="shared" si="4"/>
        <v>0</v>
      </c>
      <c r="S11" s="29">
        <f t="shared" si="4"/>
        <v>0</v>
      </c>
      <c r="T11" s="29">
        <f t="shared" si="4"/>
        <v>0</v>
      </c>
      <c r="U11" s="29">
        <f t="shared" si="4"/>
        <v>0</v>
      </c>
      <c r="V11" s="29">
        <f t="shared" si="4"/>
        <v>0</v>
      </c>
      <c r="W11" s="29">
        <f t="shared" si="4"/>
        <v>0</v>
      </c>
      <c r="X11" s="29">
        <f t="shared" si="4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X17" si="5">SUM(C18:C21)</f>
        <v>0</v>
      </c>
      <c r="D17" s="37">
        <f t="shared" si="5"/>
        <v>0</v>
      </c>
      <c r="E17" s="37">
        <f t="shared" si="5"/>
        <v>0</v>
      </c>
      <c r="F17" s="37">
        <f t="shared" si="5"/>
        <v>0</v>
      </c>
      <c r="G17" s="37">
        <f t="shared" si="5"/>
        <v>0</v>
      </c>
      <c r="H17" s="37">
        <f t="shared" si="5"/>
        <v>0</v>
      </c>
      <c r="I17" s="37">
        <f t="shared" si="5"/>
        <v>0</v>
      </c>
      <c r="J17" s="37">
        <f t="shared" si="5"/>
        <v>0</v>
      </c>
      <c r="K17" s="37">
        <f t="shared" si="5"/>
        <v>0</v>
      </c>
      <c r="L17" s="37">
        <f t="shared" si="5"/>
        <v>0</v>
      </c>
      <c r="M17" s="37">
        <f t="shared" si="5"/>
        <v>0</v>
      </c>
      <c r="N17" s="37">
        <f t="shared" si="5"/>
        <v>0</v>
      </c>
      <c r="O17" s="37">
        <f t="shared" si="5"/>
        <v>0</v>
      </c>
      <c r="P17" s="37">
        <f t="shared" si="5"/>
        <v>0</v>
      </c>
      <c r="Q17" s="37">
        <f t="shared" si="5"/>
        <v>0</v>
      </c>
      <c r="R17" s="37">
        <f t="shared" si="5"/>
        <v>0</v>
      </c>
      <c r="S17" s="37">
        <f t="shared" si="5"/>
        <v>0</v>
      </c>
      <c r="T17" s="37">
        <f t="shared" si="5"/>
        <v>0</v>
      </c>
      <c r="U17" s="37">
        <f t="shared" si="5"/>
        <v>0</v>
      </c>
      <c r="V17" s="37">
        <f t="shared" si="5"/>
        <v>0</v>
      </c>
      <c r="W17" s="37">
        <f t="shared" si="5"/>
        <v>0</v>
      </c>
      <c r="X17" s="37">
        <f t="shared" si="5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X22" si="6">SUM(C23:C24)</f>
        <v>0</v>
      </c>
      <c r="D22" s="37">
        <f t="shared" si="6"/>
        <v>0</v>
      </c>
      <c r="E22" s="37">
        <f t="shared" si="6"/>
        <v>0</v>
      </c>
      <c r="F22" s="37">
        <f t="shared" si="6"/>
        <v>0</v>
      </c>
      <c r="G22" s="37">
        <f t="shared" si="6"/>
        <v>0</v>
      </c>
      <c r="H22" s="37">
        <f t="shared" si="6"/>
        <v>0</v>
      </c>
      <c r="I22" s="37">
        <f t="shared" si="6"/>
        <v>0</v>
      </c>
      <c r="J22" s="37">
        <f t="shared" si="6"/>
        <v>0</v>
      </c>
      <c r="K22" s="37">
        <f t="shared" si="6"/>
        <v>0</v>
      </c>
      <c r="L22" s="37">
        <f t="shared" si="6"/>
        <v>0</v>
      </c>
      <c r="M22" s="37">
        <f t="shared" si="6"/>
        <v>0</v>
      </c>
      <c r="N22" s="37">
        <f t="shared" si="6"/>
        <v>0</v>
      </c>
      <c r="O22" s="37">
        <f t="shared" si="6"/>
        <v>0</v>
      </c>
      <c r="P22" s="37">
        <f t="shared" si="6"/>
        <v>0</v>
      </c>
      <c r="Q22" s="37">
        <f t="shared" si="6"/>
        <v>0</v>
      </c>
      <c r="R22" s="37">
        <f t="shared" si="6"/>
        <v>0</v>
      </c>
      <c r="S22" s="37">
        <f t="shared" si="6"/>
        <v>0</v>
      </c>
      <c r="T22" s="37">
        <f t="shared" si="6"/>
        <v>0</v>
      </c>
      <c r="U22" s="37">
        <f t="shared" si="6"/>
        <v>0</v>
      </c>
      <c r="V22" s="37">
        <f t="shared" si="6"/>
        <v>0</v>
      </c>
      <c r="W22" s="37">
        <f t="shared" si="6"/>
        <v>0</v>
      </c>
      <c r="X22" s="37">
        <f t="shared" si="6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X26" si="7">SUM(C27,C33)</f>
        <v>33.422607704254197</v>
      </c>
      <c r="D26" s="37">
        <f t="shared" si="7"/>
        <v>25.562080614065142</v>
      </c>
      <c r="E26" s="37">
        <f t="shared" si="7"/>
        <v>22.732550422960859</v>
      </c>
      <c r="F26" s="37">
        <f t="shared" si="7"/>
        <v>18.101952145809996</v>
      </c>
      <c r="G26" s="37">
        <f t="shared" si="7"/>
        <v>25.292924585498728</v>
      </c>
      <c r="H26" s="37">
        <f t="shared" si="7"/>
        <v>35.697688835566588</v>
      </c>
      <c r="I26" s="37">
        <f t="shared" si="7"/>
        <v>40.793021907409212</v>
      </c>
      <c r="J26" s="37">
        <f t="shared" si="7"/>
        <v>0.49585267061273702</v>
      </c>
      <c r="K26" s="37">
        <f t="shared" si="7"/>
        <v>5.9456108304984639E-3</v>
      </c>
      <c r="L26" s="37">
        <f t="shared" si="7"/>
        <v>1.2125610831481903</v>
      </c>
      <c r="M26" s="37">
        <f t="shared" si="7"/>
        <v>0.38770196772144133</v>
      </c>
      <c r="N26" s="37">
        <f t="shared" si="7"/>
        <v>0.55775220107822276</v>
      </c>
      <c r="O26" s="37">
        <f t="shared" si="7"/>
        <v>0.5542846383594392</v>
      </c>
      <c r="P26" s="37">
        <f t="shared" si="7"/>
        <v>0.55565210667228426</v>
      </c>
      <c r="Q26" s="37">
        <f t="shared" si="7"/>
        <v>0.51032247708354694</v>
      </c>
      <c r="R26" s="37">
        <f t="shared" si="7"/>
        <v>1.0223122172135923</v>
      </c>
      <c r="S26" s="37">
        <f t="shared" si="7"/>
        <v>1.077735425676456</v>
      </c>
      <c r="T26" s="37">
        <f t="shared" si="7"/>
        <v>1.0134289549716251</v>
      </c>
      <c r="U26" s="37">
        <f t="shared" si="7"/>
        <v>0.21853231255128469</v>
      </c>
      <c r="V26" s="37">
        <f t="shared" si="7"/>
        <v>0.51027217042111406</v>
      </c>
      <c r="W26" s="37">
        <f t="shared" si="7"/>
        <v>0.22017436590078393</v>
      </c>
      <c r="X26" s="37">
        <f t="shared" si="7"/>
        <v>0.84480803069359467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X27" si="8">SUM(C28:C32)</f>
        <v>0</v>
      </c>
      <c r="D27" s="29">
        <f t="shared" si="8"/>
        <v>0</v>
      </c>
      <c r="E27" s="29">
        <f t="shared" si="8"/>
        <v>0</v>
      </c>
      <c r="F27" s="29">
        <f t="shared" si="8"/>
        <v>0</v>
      </c>
      <c r="G27" s="29">
        <f t="shared" si="8"/>
        <v>0</v>
      </c>
      <c r="H27" s="29">
        <f t="shared" si="8"/>
        <v>0</v>
      </c>
      <c r="I27" s="29">
        <f t="shared" si="8"/>
        <v>0</v>
      </c>
      <c r="J27" s="29">
        <f t="shared" si="8"/>
        <v>0</v>
      </c>
      <c r="K27" s="29">
        <f t="shared" si="8"/>
        <v>0</v>
      </c>
      <c r="L27" s="29">
        <f t="shared" si="8"/>
        <v>0</v>
      </c>
      <c r="M27" s="29">
        <f t="shared" si="8"/>
        <v>0</v>
      </c>
      <c r="N27" s="29">
        <f t="shared" si="8"/>
        <v>0</v>
      </c>
      <c r="O27" s="29">
        <f t="shared" si="8"/>
        <v>0</v>
      </c>
      <c r="P27" s="29">
        <f t="shared" si="8"/>
        <v>0</v>
      </c>
      <c r="Q27" s="29">
        <f t="shared" si="8"/>
        <v>0</v>
      </c>
      <c r="R27" s="29">
        <f t="shared" si="8"/>
        <v>0</v>
      </c>
      <c r="S27" s="29">
        <f t="shared" si="8"/>
        <v>0</v>
      </c>
      <c r="T27" s="29">
        <f t="shared" si="8"/>
        <v>0</v>
      </c>
      <c r="U27" s="29">
        <f t="shared" si="8"/>
        <v>0</v>
      </c>
      <c r="V27" s="29">
        <f t="shared" si="8"/>
        <v>0</v>
      </c>
      <c r="W27" s="29">
        <f t="shared" si="8"/>
        <v>0</v>
      </c>
      <c r="X27" s="29">
        <f t="shared" si="8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X33" si="9">SUM(C34:C50)</f>
        <v>33.422607704254197</v>
      </c>
      <c r="D33" s="29">
        <f t="shared" si="9"/>
        <v>25.562080614065142</v>
      </c>
      <c r="E33" s="29">
        <f t="shared" si="9"/>
        <v>22.732550422960859</v>
      </c>
      <c r="F33" s="29">
        <f t="shared" si="9"/>
        <v>18.101952145809996</v>
      </c>
      <c r="G33" s="29">
        <f t="shared" si="9"/>
        <v>25.292924585498728</v>
      </c>
      <c r="H33" s="29">
        <f t="shared" si="9"/>
        <v>35.697688835566588</v>
      </c>
      <c r="I33" s="29">
        <f t="shared" si="9"/>
        <v>40.793021907409212</v>
      </c>
      <c r="J33" s="29">
        <f t="shared" si="9"/>
        <v>0.49585267061273702</v>
      </c>
      <c r="K33" s="29">
        <f t="shared" si="9"/>
        <v>5.9456108304984639E-3</v>
      </c>
      <c r="L33" s="29">
        <f t="shared" si="9"/>
        <v>1.2125610831481903</v>
      </c>
      <c r="M33" s="29">
        <f t="shared" si="9"/>
        <v>0.38770196772144133</v>
      </c>
      <c r="N33" s="29">
        <f t="shared" si="9"/>
        <v>0.55775220107822276</v>
      </c>
      <c r="O33" s="29">
        <f t="shared" si="9"/>
        <v>0.5542846383594392</v>
      </c>
      <c r="P33" s="29">
        <f t="shared" si="9"/>
        <v>0.55565210667228426</v>
      </c>
      <c r="Q33" s="29">
        <f t="shared" si="9"/>
        <v>0.51032247708354694</v>
      </c>
      <c r="R33" s="29">
        <f t="shared" si="9"/>
        <v>1.0223122172135923</v>
      </c>
      <c r="S33" s="29">
        <f t="shared" si="9"/>
        <v>1.077735425676456</v>
      </c>
      <c r="T33" s="29">
        <f t="shared" si="9"/>
        <v>1.0134289549716251</v>
      </c>
      <c r="U33" s="29">
        <f t="shared" si="9"/>
        <v>0.21853231255128469</v>
      </c>
      <c r="V33" s="29">
        <f t="shared" si="9"/>
        <v>0.51027217042111406</v>
      </c>
      <c r="W33" s="29">
        <f t="shared" si="9"/>
        <v>0.22017436590078393</v>
      </c>
      <c r="X33" s="29">
        <f t="shared" si="9"/>
        <v>0.84480803069359467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4.0695577976088956E-2</v>
      </c>
      <c r="K36" s="10">
        <v>4.8407356486654569E-4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7.3468703180688891E-3</v>
      </c>
      <c r="V36" s="10">
        <v>4.6732570366280653E-3</v>
      </c>
      <c r="W36" s="10">
        <v>8.9644472427653846E-3</v>
      </c>
      <c r="X36" s="10">
        <v>0.3958109950812268</v>
      </c>
    </row>
    <row r="37" spans="1:24" ht="11.25" customHeight="1" x14ac:dyDescent="0.2">
      <c r="A37" s="41" t="s">
        <v>61</v>
      </c>
      <c r="B37" s="9" t="s">
        <v>62</v>
      </c>
      <c r="C37" s="10">
        <v>0.23777536258906984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4.5684975713182981E-2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6.1329982354496682E-3</v>
      </c>
      <c r="U37" s="10">
        <v>4.9112838844909967E-3</v>
      </c>
      <c r="V37" s="10">
        <v>8.8966183804933506E-3</v>
      </c>
      <c r="W37" s="10">
        <v>4.725033049590612E-3</v>
      </c>
      <c r="X37" s="10">
        <v>1.6956057411216349E-2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2.3438209817005094E-4</v>
      </c>
      <c r="U41" s="10">
        <v>2.3294627120115397E-4</v>
      </c>
      <c r="V41" s="10">
        <v>1.8056561617914621E-3</v>
      </c>
      <c r="W41" s="10">
        <v>9.0000629516011614E-4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2.4945312786105656</v>
      </c>
      <c r="D43" s="10">
        <v>4.1132510745253148</v>
      </c>
      <c r="E43" s="10">
        <v>0.47903019180743506</v>
      </c>
      <c r="F43" s="10">
        <v>0.60529107462561527</v>
      </c>
      <c r="G43" s="10">
        <v>0.33570224870547472</v>
      </c>
      <c r="H43" s="10">
        <v>0.86314124419893856</v>
      </c>
      <c r="I43" s="10">
        <v>0.83707925576337139</v>
      </c>
      <c r="J43" s="10">
        <v>1.8027063308027887E-2</v>
      </c>
      <c r="K43" s="10">
        <v>4.2890747095420241E-4</v>
      </c>
      <c r="L43" s="10">
        <v>2.9626523740328824E-2</v>
      </c>
      <c r="M43" s="10">
        <v>0.19578074382460506</v>
      </c>
      <c r="N43" s="10">
        <v>0.36775031499292871</v>
      </c>
      <c r="O43" s="10">
        <v>0.17678727935920061</v>
      </c>
      <c r="P43" s="10">
        <v>0.28558715601018231</v>
      </c>
      <c r="Q43" s="10">
        <v>0.51032247708354694</v>
      </c>
      <c r="R43" s="10">
        <v>0.12907559490723938</v>
      </c>
      <c r="S43" s="10">
        <v>0.15133530589826591</v>
      </c>
      <c r="T43" s="10">
        <v>0.11721040709389279</v>
      </c>
      <c r="U43" s="10">
        <v>8.3181466208181676E-2</v>
      </c>
      <c r="V43" s="10">
        <v>0.4948966388422012</v>
      </c>
      <c r="W43" s="10">
        <v>0.20459112236236188</v>
      </c>
      <c r="X43" s="10">
        <v>0.4320409782011515</v>
      </c>
    </row>
    <row r="44" spans="1:24" ht="11.25" customHeight="1" x14ac:dyDescent="0.2">
      <c r="A44" s="41" t="s">
        <v>75</v>
      </c>
      <c r="B44" s="9" t="s">
        <v>76</v>
      </c>
      <c r="C44" s="10">
        <v>30.690301063054559</v>
      </c>
      <c r="D44" s="10">
        <v>21.448829539539826</v>
      </c>
      <c r="E44" s="10">
        <v>22.253520231153423</v>
      </c>
      <c r="F44" s="10">
        <v>17.496661071184381</v>
      </c>
      <c r="G44" s="10">
        <v>24.957222336793254</v>
      </c>
      <c r="H44" s="10">
        <v>34.086863806411451</v>
      </c>
      <c r="I44" s="10">
        <v>39.212180179337977</v>
      </c>
      <c r="J44" s="10">
        <v>0.17615154672546643</v>
      </c>
      <c r="K44" s="10">
        <v>5.0326297946777163E-3</v>
      </c>
      <c r="L44" s="10">
        <v>1.096971843916994</v>
      </c>
      <c r="M44" s="10">
        <v>0</v>
      </c>
      <c r="N44" s="10">
        <v>0</v>
      </c>
      <c r="O44" s="10">
        <v>0</v>
      </c>
      <c r="P44" s="10">
        <v>0.27006495066210195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0.74768378495619836</v>
      </c>
      <c r="I48" s="10">
        <v>0.74376247230786485</v>
      </c>
      <c r="J48" s="10">
        <v>0.21529350688997079</v>
      </c>
      <c r="K48" s="10">
        <v>0</v>
      </c>
      <c r="L48" s="10">
        <v>8.596271549086755E-2</v>
      </c>
      <c r="M48" s="10">
        <v>0.19192122389683627</v>
      </c>
      <c r="N48" s="10">
        <v>0.19000188608529406</v>
      </c>
      <c r="O48" s="10">
        <v>0.37749735900023856</v>
      </c>
      <c r="P48" s="10">
        <v>0</v>
      </c>
      <c r="Q48" s="10">
        <v>0</v>
      </c>
      <c r="R48" s="10">
        <v>0.89323662230635303</v>
      </c>
      <c r="S48" s="10">
        <v>0.92640011977819015</v>
      </c>
      <c r="T48" s="10">
        <v>0.88985116754411264</v>
      </c>
      <c r="U48" s="10">
        <v>0.12285974586934198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9.9375695090596198E-4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141.0546874417459</v>
      </c>
      <c r="D51" s="37">
        <v>116.094973513338</v>
      </c>
      <c r="E51" s="37">
        <v>114.5068380354073</v>
      </c>
      <c r="F51" s="37">
        <v>106.82821170707858</v>
      </c>
      <c r="G51" s="37">
        <v>128.93445226621247</v>
      </c>
      <c r="H51" s="37">
        <v>117.59717732993521</v>
      </c>
      <c r="I51" s="37">
        <v>111.07566012015494</v>
      </c>
      <c r="J51" s="37">
        <v>6.6696512074527678</v>
      </c>
      <c r="K51" s="37">
        <v>0.29484515838610759</v>
      </c>
      <c r="L51" s="37">
        <v>13.273223374295529</v>
      </c>
      <c r="M51" s="37">
        <v>97.5517223671404</v>
      </c>
      <c r="N51" s="37">
        <v>99.039043765997164</v>
      </c>
      <c r="O51" s="37">
        <v>85.382496996385143</v>
      </c>
      <c r="P51" s="37">
        <v>78.501882480513402</v>
      </c>
      <c r="Q51" s="37">
        <v>77.569882387285915</v>
      </c>
      <c r="R51" s="37">
        <v>78.901235049099853</v>
      </c>
      <c r="S51" s="37">
        <v>78.362237896111864</v>
      </c>
      <c r="T51" s="37">
        <v>89.463771540425853</v>
      </c>
      <c r="U51" s="37">
        <v>161.02304190291304</v>
      </c>
      <c r="V51" s="37">
        <v>120.0936338860452</v>
      </c>
      <c r="W51" s="37">
        <v>112.34878968302263</v>
      </c>
      <c r="X51" s="37">
        <v>113.0608422395979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X52" si="10">SUM(C53:C70)</f>
        <v>3.2209615588816777E-2</v>
      </c>
      <c r="D52" s="37">
        <f t="shared" si="10"/>
        <v>1.5558687611333444E-2</v>
      </c>
      <c r="E52" s="37">
        <f t="shared" si="10"/>
        <v>0.12758528020920221</v>
      </c>
      <c r="F52" s="37">
        <f t="shared" si="10"/>
        <v>3.1279809463231376E-2</v>
      </c>
      <c r="G52" s="37">
        <f t="shared" si="10"/>
        <v>0</v>
      </c>
      <c r="H52" s="37">
        <f t="shared" si="10"/>
        <v>0</v>
      </c>
      <c r="I52" s="37">
        <f t="shared" si="10"/>
        <v>4.8772588940553516E-2</v>
      </c>
      <c r="J52" s="37">
        <f t="shared" si="10"/>
        <v>6.2758017728781219E-3</v>
      </c>
      <c r="K52" s="37">
        <f t="shared" si="10"/>
        <v>0</v>
      </c>
      <c r="L52" s="37">
        <f t="shared" si="10"/>
        <v>0</v>
      </c>
      <c r="M52" s="37">
        <f t="shared" si="10"/>
        <v>0</v>
      </c>
      <c r="N52" s="37">
        <f t="shared" si="10"/>
        <v>1.1083941733650562E-2</v>
      </c>
      <c r="O52" s="37">
        <f t="shared" si="10"/>
        <v>0</v>
      </c>
      <c r="P52" s="37">
        <f t="shared" si="10"/>
        <v>5.3005684740755577E-3</v>
      </c>
      <c r="Q52" s="37">
        <f t="shared" si="10"/>
        <v>5.1626124031353424E-3</v>
      </c>
      <c r="R52" s="37">
        <f t="shared" si="10"/>
        <v>1.0421125165292238E-2</v>
      </c>
      <c r="S52" s="37">
        <f t="shared" si="10"/>
        <v>5.4040168977975292E-3</v>
      </c>
      <c r="T52" s="37">
        <f t="shared" si="10"/>
        <v>0</v>
      </c>
      <c r="U52" s="37">
        <f t="shared" si="10"/>
        <v>9.5119727407137896E-4</v>
      </c>
      <c r="V52" s="37">
        <f t="shared" si="10"/>
        <v>5.6233796403885449E-4</v>
      </c>
      <c r="W52" s="37">
        <f t="shared" si="10"/>
        <v>4.533638932607117E-3</v>
      </c>
      <c r="X52" s="37">
        <f t="shared" si="10"/>
        <v>9.5697780023486934E-3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1.1092392359098912E-4</v>
      </c>
      <c r="W57" s="10">
        <v>1.086079814032116E-4</v>
      </c>
      <c r="X57" s="10">
        <v>8.4001064558078485E-5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3.2209615588816777E-2</v>
      </c>
      <c r="D59" s="10">
        <v>1.5558687611333444E-2</v>
      </c>
      <c r="E59" s="10">
        <v>0.12758528020920221</v>
      </c>
      <c r="F59" s="10">
        <v>3.1279809463231376E-2</v>
      </c>
      <c r="G59" s="10">
        <v>0</v>
      </c>
      <c r="H59" s="10">
        <v>0</v>
      </c>
      <c r="I59" s="10">
        <v>4.8772588940553516E-2</v>
      </c>
      <c r="J59" s="10">
        <v>6.2758017728781219E-3</v>
      </c>
      <c r="K59" s="10">
        <v>0</v>
      </c>
      <c r="L59" s="10">
        <v>0</v>
      </c>
      <c r="M59" s="10">
        <v>0</v>
      </c>
      <c r="N59" s="10">
        <v>1.1083941733650562E-2</v>
      </c>
      <c r="O59" s="10">
        <v>0</v>
      </c>
      <c r="P59" s="10">
        <v>5.3005684740755577E-3</v>
      </c>
      <c r="Q59" s="10">
        <v>5.1626124031353424E-3</v>
      </c>
      <c r="R59" s="10">
        <v>1.0421125165292238E-2</v>
      </c>
      <c r="S59" s="10">
        <v>5.4040168977975292E-3</v>
      </c>
      <c r="T59" s="10">
        <v>0</v>
      </c>
      <c r="U59" s="10">
        <v>9.5119727407137896E-4</v>
      </c>
      <c r="V59" s="10">
        <v>4.5141404044786541E-4</v>
      </c>
      <c r="W59" s="10">
        <v>4.4250309512039055E-3</v>
      </c>
      <c r="X59" s="10">
        <v>9.4857769377906156E-3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X71" si="11">SUM(C72:C73)</f>
        <v>1.6101523070563104</v>
      </c>
      <c r="D71" s="37">
        <f t="shared" si="11"/>
        <v>1.6239310152218187</v>
      </c>
      <c r="E71" s="37">
        <f t="shared" si="11"/>
        <v>1.5947298868566746</v>
      </c>
      <c r="F71" s="37">
        <f t="shared" si="11"/>
        <v>0.48995027288208437</v>
      </c>
      <c r="G71" s="37">
        <f t="shared" si="11"/>
        <v>1.8896029616035945</v>
      </c>
      <c r="H71" s="37">
        <f t="shared" si="11"/>
        <v>1.4763440343073317</v>
      </c>
      <c r="I71" s="37">
        <f t="shared" si="11"/>
        <v>1.2193147235138384</v>
      </c>
      <c r="J71" s="37">
        <f t="shared" si="11"/>
        <v>0.19660163178358814</v>
      </c>
      <c r="K71" s="37">
        <f t="shared" si="11"/>
        <v>4.1065560383531791E-2</v>
      </c>
      <c r="L71" s="37">
        <f t="shared" si="11"/>
        <v>0.25048487474093339</v>
      </c>
      <c r="M71" s="37">
        <f t="shared" si="11"/>
        <v>0.58732203728874466</v>
      </c>
      <c r="N71" s="37">
        <f t="shared" si="11"/>
        <v>0.73096203515785085</v>
      </c>
      <c r="O71" s="37">
        <f t="shared" si="11"/>
        <v>0.40155754318873388</v>
      </c>
      <c r="P71" s="37">
        <f t="shared" si="11"/>
        <v>0.17478529209298788</v>
      </c>
      <c r="Q71" s="37">
        <f t="shared" si="11"/>
        <v>0.22180662785269259</v>
      </c>
      <c r="R71" s="37">
        <f t="shared" si="11"/>
        <v>0.20825381602798929</v>
      </c>
      <c r="S71" s="37">
        <f t="shared" si="11"/>
        <v>0.19438909704307661</v>
      </c>
      <c r="T71" s="37">
        <f t="shared" si="11"/>
        <v>0.23893301724285276</v>
      </c>
      <c r="U71" s="37">
        <f t="shared" si="11"/>
        <v>0.24599126238841865</v>
      </c>
      <c r="V71" s="37">
        <f t="shared" si="11"/>
        <v>0.21477903866142406</v>
      </c>
      <c r="W71" s="37">
        <f t="shared" si="11"/>
        <v>9.7200679877292584E-2</v>
      </c>
      <c r="X71" s="37">
        <f t="shared" si="11"/>
        <v>7.5405454877797484E-2</v>
      </c>
    </row>
    <row r="72" spans="1:24" ht="11.25" customHeight="1" x14ac:dyDescent="0.2">
      <c r="A72" s="42" t="s">
        <v>131</v>
      </c>
      <c r="B72" s="9" t="s">
        <v>132</v>
      </c>
      <c r="C72" s="10">
        <v>1.6101523070563104</v>
      </c>
      <c r="D72" s="10">
        <v>1.6239310152218187</v>
      </c>
      <c r="E72" s="10">
        <v>1.5947298868566746</v>
      </c>
      <c r="F72" s="10">
        <v>0.48995027288208437</v>
      </c>
      <c r="G72" s="10">
        <v>1.8896029616035945</v>
      </c>
      <c r="H72" s="10">
        <v>1.4763440343073317</v>
      </c>
      <c r="I72" s="10">
        <v>1.2193147235138384</v>
      </c>
      <c r="J72" s="10">
        <v>0.19660163178358814</v>
      </c>
      <c r="K72" s="10">
        <v>4.1065560383531791E-2</v>
      </c>
      <c r="L72" s="10">
        <v>0.25048487474093339</v>
      </c>
      <c r="M72" s="10">
        <v>0.58732203728874466</v>
      </c>
      <c r="N72" s="10">
        <v>0.73096203515785085</v>
      </c>
      <c r="O72" s="10">
        <v>0.40155754318873388</v>
      </c>
      <c r="P72" s="10">
        <v>0.17478529209298788</v>
      </c>
      <c r="Q72" s="10">
        <v>0.22180662785269259</v>
      </c>
      <c r="R72" s="10">
        <v>0.20825381602798929</v>
      </c>
      <c r="S72" s="10">
        <v>0.19438909704307661</v>
      </c>
      <c r="T72" s="10">
        <v>0.23893301724285276</v>
      </c>
      <c r="U72" s="10">
        <v>0.24599126238841865</v>
      </c>
      <c r="V72" s="10">
        <v>0.21477903866142406</v>
      </c>
      <c r="W72" s="10">
        <v>9.7200679877292584E-2</v>
      </c>
      <c r="X72" s="10">
        <v>7.5405454877797484E-2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3.7409333435911258</v>
      </c>
      <c r="D75" s="37">
        <v>6.3816207924387314</v>
      </c>
      <c r="E75" s="37">
        <v>0.89305868779403663</v>
      </c>
      <c r="F75" s="37">
        <v>0.89129631044000668</v>
      </c>
      <c r="G75" s="37">
        <v>0.87501731366450097</v>
      </c>
      <c r="H75" s="37">
        <v>0.74635017627460598</v>
      </c>
      <c r="I75" s="37">
        <v>0.85080855051459192</v>
      </c>
      <c r="J75" s="37">
        <v>4.705910147629068E-2</v>
      </c>
      <c r="K75" s="37">
        <v>1.3822246953401908E-2</v>
      </c>
      <c r="L75" s="37">
        <v>7.2644040280544331E-2</v>
      </c>
      <c r="M75" s="37">
        <v>2.4779202736175736</v>
      </c>
      <c r="N75" s="37">
        <v>3.040109917952718</v>
      </c>
      <c r="O75" s="37">
        <v>1.9637664900580523</v>
      </c>
      <c r="P75" s="37">
        <v>1.843129685911733</v>
      </c>
      <c r="Q75" s="37">
        <v>1.2741438834227297</v>
      </c>
      <c r="R75" s="37">
        <v>1.3744826829970789</v>
      </c>
      <c r="S75" s="37">
        <v>0.3833741771883557</v>
      </c>
      <c r="T75" s="37">
        <v>0.24815204643754141</v>
      </c>
      <c r="U75" s="37">
        <v>0.14250488140730599</v>
      </c>
      <c r="V75" s="37">
        <v>5.1743334386336569E-2</v>
      </c>
      <c r="W75" s="37">
        <v>0.39935904334615258</v>
      </c>
      <c r="X75" s="37">
        <v>0.45901545166416013</v>
      </c>
    </row>
    <row r="76" spans="1:24" ht="11.25" customHeight="1" x14ac:dyDescent="0.2">
      <c r="A76" s="38" t="s">
        <v>139</v>
      </c>
      <c r="B76" s="39" t="s">
        <v>140</v>
      </c>
      <c r="C76" s="40">
        <v>19.973954428474531</v>
      </c>
      <c r="D76" s="40">
        <v>23.9767020872107</v>
      </c>
      <c r="E76" s="40">
        <v>30.640644551911745</v>
      </c>
      <c r="F76" s="40">
        <v>28.587457625595132</v>
      </c>
      <c r="G76" s="40">
        <v>49.242869270486032</v>
      </c>
      <c r="H76" s="40">
        <v>50.535453970164944</v>
      </c>
      <c r="I76" s="40">
        <v>39.566442642719174</v>
      </c>
      <c r="J76" s="40">
        <v>0.57371102024865295</v>
      </c>
      <c r="K76" s="40">
        <v>2.5605577511409676E-2</v>
      </c>
      <c r="L76" s="40">
        <v>0.95873384990209498</v>
      </c>
      <c r="M76" s="40">
        <v>28.457357056133404</v>
      </c>
      <c r="N76" s="40">
        <v>23.782188031522011</v>
      </c>
      <c r="O76" s="40">
        <v>19.458507796868069</v>
      </c>
      <c r="P76" s="40">
        <v>8.3103654685424964</v>
      </c>
      <c r="Q76" s="40">
        <v>6.3703643372161114</v>
      </c>
      <c r="R76" s="40">
        <v>7.4791497075513895</v>
      </c>
      <c r="S76" s="40">
        <v>11.263677173980941</v>
      </c>
      <c r="T76" s="40">
        <v>31.725504102173719</v>
      </c>
      <c r="U76" s="40">
        <v>22.059522906197277</v>
      </c>
      <c r="V76" s="40">
        <v>13.007777882449091</v>
      </c>
      <c r="W76" s="40">
        <v>11.699504024034146</v>
      </c>
      <c r="X76" s="40">
        <v>10.498152352352763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422</v>
      </c>
      <c r="B1" s="4" t="s">
        <v>421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X2" si="0">SUM(C3,C17,C22,C25,C26,C51,C52,C71,C74,C75,C76)</f>
        <v>279.96773679272138</v>
      </c>
      <c r="D2" s="31">
        <f t="shared" si="0"/>
        <v>322.85222100469605</v>
      </c>
      <c r="E2" s="31">
        <f t="shared" si="0"/>
        <v>288.50946427419234</v>
      </c>
      <c r="F2" s="31">
        <f t="shared" si="0"/>
        <v>298.71254276159186</v>
      </c>
      <c r="G2" s="31">
        <f t="shared" si="0"/>
        <v>320.90166496734156</v>
      </c>
      <c r="H2" s="31">
        <f t="shared" si="0"/>
        <v>331.11693786996136</v>
      </c>
      <c r="I2" s="31">
        <f t="shared" si="0"/>
        <v>365.1876419023244</v>
      </c>
      <c r="J2" s="31">
        <f t="shared" si="0"/>
        <v>501.30955417512945</v>
      </c>
      <c r="K2" s="31">
        <f t="shared" si="0"/>
        <v>466.46750227119298</v>
      </c>
      <c r="L2" s="31">
        <f t="shared" si="0"/>
        <v>351.38990842109956</v>
      </c>
      <c r="M2" s="31">
        <f t="shared" si="0"/>
        <v>312.36191633733631</v>
      </c>
      <c r="N2" s="31">
        <f t="shared" si="0"/>
        <v>327.81218467347725</v>
      </c>
      <c r="O2" s="31">
        <f t="shared" si="0"/>
        <v>314.34232565076155</v>
      </c>
      <c r="P2" s="31">
        <f t="shared" si="0"/>
        <v>301.24144158844638</v>
      </c>
      <c r="Q2" s="31">
        <f t="shared" si="0"/>
        <v>326.46565295822251</v>
      </c>
      <c r="R2" s="31">
        <f t="shared" si="0"/>
        <v>341.29609422504609</v>
      </c>
      <c r="S2" s="31">
        <f t="shared" si="0"/>
        <v>310.09899727628169</v>
      </c>
      <c r="T2" s="31">
        <f t="shared" si="0"/>
        <v>357.94497535706103</v>
      </c>
      <c r="U2" s="31">
        <f t="shared" si="0"/>
        <v>411.64730076026785</v>
      </c>
      <c r="V2" s="31">
        <f t="shared" si="0"/>
        <v>397.27195296063815</v>
      </c>
      <c r="W2" s="31">
        <f t="shared" si="0"/>
        <v>372.51892510270659</v>
      </c>
      <c r="X2" s="31">
        <f t="shared" si="0"/>
        <v>402.21146806321826</v>
      </c>
    </row>
    <row r="3" spans="1:24" ht="11.25" customHeight="1" x14ac:dyDescent="0.2">
      <c r="A3" s="32" t="s">
        <v>3</v>
      </c>
      <c r="B3" s="33" t="s">
        <v>4</v>
      </c>
      <c r="C3" s="34">
        <f t="shared" ref="C3:X3" si="1">SUM(C4,C8,C11)</f>
        <v>3.6714516861690426E-3</v>
      </c>
      <c r="D3" s="34">
        <f t="shared" si="1"/>
        <v>0</v>
      </c>
      <c r="E3" s="34">
        <f t="shared" si="1"/>
        <v>8.9477937646731918E-3</v>
      </c>
      <c r="F3" s="34">
        <f t="shared" si="1"/>
        <v>0</v>
      </c>
      <c r="G3" s="34">
        <f t="shared" si="1"/>
        <v>0.40891014089486527</v>
      </c>
      <c r="H3" s="34">
        <f t="shared" si="1"/>
        <v>1.2362208626483997</v>
      </c>
      <c r="I3" s="34">
        <f t="shared" si="1"/>
        <v>1.5864224657385986</v>
      </c>
      <c r="J3" s="34">
        <f t="shared" si="1"/>
        <v>7.683393005368754</v>
      </c>
      <c r="K3" s="34">
        <f t="shared" si="1"/>
        <v>4.9734470425259598</v>
      </c>
      <c r="L3" s="34">
        <f t="shared" si="1"/>
        <v>5.067442078001628</v>
      </c>
      <c r="M3" s="34">
        <f t="shared" si="1"/>
        <v>1.4115584821169262</v>
      </c>
      <c r="N3" s="34">
        <f t="shared" si="1"/>
        <v>2.2124762862201903</v>
      </c>
      <c r="O3" s="34">
        <f t="shared" si="1"/>
        <v>2.2995339739646274</v>
      </c>
      <c r="P3" s="34">
        <f t="shared" si="1"/>
        <v>4.4397328095601623</v>
      </c>
      <c r="Q3" s="34">
        <f t="shared" si="1"/>
        <v>5.6987533386368616</v>
      </c>
      <c r="R3" s="34">
        <f t="shared" si="1"/>
        <v>7.1468039396364427</v>
      </c>
      <c r="S3" s="34">
        <f t="shared" si="1"/>
        <v>5.4327942608259905</v>
      </c>
      <c r="T3" s="34">
        <f t="shared" si="1"/>
        <v>2.7436757678377783</v>
      </c>
      <c r="U3" s="34">
        <f t="shared" si="1"/>
        <v>2.7864431597918591</v>
      </c>
      <c r="V3" s="34">
        <f t="shared" si="1"/>
        <v>4.2833853263225672</v>
      </c>
      <c r="W3" s="34">
        <f t="shared" si="1"/>
        <v>4.0056242023569695</v>
      </c>
      <c r="X3" s="34">
        <f t="shared" si="1"/>
        <v>5.1525072234334459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X4" si="2">SUM(C5:C7)</f>
        <v>3.6714516861690426E-3</v>
      </c>
      <c r="D4" s="29">
        <f t="shared" si="2"/>
        <v>0</v>
      </c>
      <c r="E4" s="29">
        <f t="shared" si="2"/>
        <v>1.7518427258515481E-3</v>
      </c>
      <c r="F4" s="29">
        <f t="shared" si="2"/>
        <v>0</v>
      </c>
      <c r="G4" s="29">
        <f t="shared" si="2"/>
        <v>0.40891014089486527</v>
      </c>
      <c r="H4" s="29">
        <f t="shared" si="2"/>
        <v>0.47745482941712003</v>
      </c>
      <c r="I4" s="29">
        <f t="shared" si="2"/>
        <v>0.27058241756986934</v>
      </c>
      <c r="J4" s="29">
        <f t="shared" si="2"/>
        <v>0.90321281821552601</v>
      </c>
      <c r="K4" s="29">
        <f t="shared" si="2"/>
        <v>0.62412896044591415</v>
      </c>
      <c r="L4" s="29">
        <f t="shared" si="2"/>
        <v>0.67767590507903486</v>
      </c>
      <c r="M4" s="29">
        <f t="shared" si="2"/>
        <v>0.22691802297724381</v>
      </c>
      <c r="N4" s="29">
        <f t="shared" si="2"/>
        <v>0.73433903535212197</v>
      </c>
      <c r="O4" s="29">
        <f t="shared" si="2"/>
        <v>0.67856331325948527</v>
      </c>
      <c r="P4" s="29">
        <f t="shared" si="2"/>
        <v>0.96948909293580821</v>
      </c>
      <c r="Q4" s="29">
        <f t="shared" si="2"/>
        <v>0.89982592931189809</v>
      </c>
      <c r="R4" s="29">
        <f t="shared" si="2"/>
        <v>0.88011568481404279</v>
      </c>
      <c r="S4" s="29">
        <f t="shared" si="2"/>
        <v>0.69973275576708238</v>
      </c>
      <c r="T4" s="29">
        <f t="shared" si="2"/>
        <v>0.39361810443237033</v>
      </c>
      <c r="U4" s="29">
        <f t="shared" si="2"/>
        <v>0.39003385874219682</v>
      </c>
      <c r="V4" s="29">
        <f t="shared" si="2"/>
        <v>0.55179613422318352</v>
      </c>
      <c r="W4" s="29">
        <f t="shared" si="2"/>
        <v>0.52884949171603179</v>
      </c>
      <c r="X4" s="29">
        <f t="shared" si="2"/>
        <v>0.57920644409064725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6.5712378322975787E-2</v>
      </c>
      <c r="K5" s="10">
        <v>0.27225491626536691</v>
      </c>
      <c r="L5" s="10">
        <v>5.5871684832347987E-2</v>
      </c>
      <c r="M5" s="10">
        <v>4.0237090340937094E-2</v>
      </c>
      <c r="N5" s="10">
        <v>0.26718435173433369</v>
      </c>
      <c r="O5" s="10">
        <v>0.40261571572243343</v>
      </c>
      <c r="P5" s="10">
        <v>0.57699673175484978</v>
      </c>
      <c r="Q5" s="10">
        <v>0.7282487382575773</v>
      </c>
      <c r="R5" s="10">
        <v>0.77229184956790398</v>
      </c>
      <c r="S5" s="10">
        <v>0.64253939501297874</v>
      </c>
      <c r="T5" s="10">
        <v>0.36772500681990705</v>
      </c>
      <c r="U5" s="10">
        <v>0.36706201337388117</v>
      </c>
      <c r="V5" s="10">
        <v>0.54399506245321094</v>
      </c>
      <c r="W5" s="10">
        <v>0.46962426615260372</v>
      </c>
      <c r="X5" s="10">
        <v>0.53078839303276248</v>
      </c>
    </row>
    <row r="6" spans="1:24" ht="11.25" customHeight="1" x14ac:dyDescent="0.2">
      <c r="A6" s="41" t="s">
        <v>7</v>
      </c>
      <c r="B6" s="9" t="s">
        <v>8</v>
      </c>
      <c r="C6" s="10">
        <v>1.8957876598861764E-3</v>
      </c>
      <c r="D6" s="10">
        <v>0</v>
      </c>
      <c r="E6" s="10">
        <v>0</v>
      </c>
      <c r="F6" s="10">
        <v>0</v>
      </c>
      <c r="G6" s="10">
        <v>0.40891014089486527</v>
      </c>
      <c r="H6" s="10">
        <v>0.47745482941712003</v>
      </c>
      <c r="I6" s="10">
        <v>0.27058241756986934</v>
      </c>
      <c r="J6" s="10">
        <v>0.83750043989255019</v>
      </c>
      <c r="K6" s="10">
        <v>0.35187404418054719</v>
      </c>
      <c r="L6" s="10">
        <v>0.62180422024668691</v>
      </c>
      <c r="M6" s="10">
        <v>0.18668093263630672</v>
      </c>
      <c r="N6" s="10">
        <v>0.46715468361778834</v>
      </c>
      <c r="O6" s="10">
        <v>0.27594759753705178</v>
      </c>
      <c r="P6" s="10">
        <v>0.39249236118095843</v>
      </c>
      <c r="Q6" s="10">
        <v>0.17157719105432076</v>
      </c>
      <c r="R6" s="10">
        <v>0.10782383524613885</v>
      </c>
      <c r="S6" s="10">
        <v>5.7193360754103605E-2</v>
      </c>
      <c r="T6" s="10">
        <v>2.5893097612463275E-2</v>
      </c>
      <c r="U6" s="10">
        <v>2.297184536831564E-2</v>
      </c>
      <c r="V6" s="10">
        <v>7.8010717699725333E-3</v>
      </c>
      <c r="W6" s="10">
        <v>5.922522556342804E-2</v>
      </c>
      <c r="X6" s="10">
        <v>4.8418051057884819E-2</v>
      </c>
    </row>
    <row r="7" spans="1:24" ht="11.25" customHeight="1" x14ac:dyDescent="0.2">
      <c r="A7" s="41" t="s">
        <v>9</v>
      </c>
      <c r="B7" s="9" t="s">
        <v>10</v>
      </c>
      <c r="C7" s="10">
        <v>1.7756640262828662E-3</v>
      </c>
      <c r="D7" s="10">
        <v>0</v>
      </c>
      <c r="E7" s="10">
        <v>1.7518427258515481E-3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X8" si="3">SUM(C9:C10)</f>
        <v>0</v>
      </c>
      <c r="D8" s="29">
        <f t="shared" si="3"/>
        <v>0</v>
      </c>
      <c r="E8" s="29">
        <f t="shared" si="3"/>
        <v>7.1959510388216429E-3</v>
      </c>
      <c r="F8" s="29">
        <f t="shared" si="3"/>
        <v>0</v>
      </c>
      <c r="G8" s="29">
        <f t="shared" si="3"/>
        <v>0</v>
      </c>
      <c r="H8" s="29">
        <f t="shared" si="3"/>
        <v>0.75876603323127978</v>
      </c>
      <c r="I8" s="29">
        <f t="shared" si="3"/>
        <v>1.3158400481687291</v>
      </c>
      <c r="J8" s="29">
        <f t="shared" si="3"/>
        <v>6.7801801871532277</v>
      </c>
      <c r="K8" s="29">
        <f t="shared" si="3"/>
        <v>4.3493180820800461</v>
      </c>
      <c r="L8" s="29">
        <f t="shared" si="3"/>
        <v>4.3897661729225934</v>
      </c>
      <c r="M8" s="29">
        <f t="shared" si="3"/>
        <v>1.1846404591396824</v>
      </c>
      <c r="N8" s="29">
        <f t="shared" si="3"/>
        <v>1.4781372508680684</v>
      </c>
      <c r="O8" s="29">
        <f t="shared" si="3"/>
        <v>1.6209706607051422</v>
      </c>
      <c r="P8" s="29">
        <f t="shared" si="3"/>
        <v>3.4702437166243536</v>
      </c>
      <c r="Q8" s="29">
        <f t="shared" si="3"/>
        <v>4.7989274093249632</v>
      </c>
      <c r="R8" s="29">
        <f t="shared" si="3"/>
        <v>6.2666882548223999</v>
      </c>
      <c r="S8" s="29">
        <f t="shared" si="3"/>
        <v>4.7330615050589078</v>
      </c>
      <c r="T8" s="29">
        <f t="shared" si="3"/>
        <v>2.350057663405408</v>
      </c>
      <c r="U8" s="29">
        <f t="shared" si="3"/>
        <v>2.3964093010496623</v>
      </c>
      <c r="V8" s="29">
        <f t="shared" si="3"/>
        <v>3.7315891920993836</v>
      </c>
      <c r="W8" s="29">
        <f t="shared" si="3"/>
        <v>3.4767747106409379</v>
      </c>
      <c r="X8" s="29">
        <f t="shared" si="3"/>
        <v>4.5733007793427989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0.75876603323127978</v>
      </c>
      <c r="I9" s="10">
        <v>1.3158400481687291</v>
      </c>
      <c r="J9" s="10">
        <v>6.7801801871532277</v>
      </c>
      <c r="K9" s="10">
        <v>4.3493180820800461</v>
      </c>
      <c r="L9" s="10">
        <v>4.3897661729225934</v>
      </c>
      <c r="M9" s="10">
        <v>1.1846404591396824</v>
      </c>
      <c r="N9" s="10">
        <v>1.4781372508680684</v>
      </c>
      <c r="O9" s="10">
        <v>1.6209706607051422</v>
      </c>
      <c r="P9" s="10">
        <v>3.4702437166243536</v>
      </c>
      <c r="Q9" s="10">
        <v>4.7989274093249632</v>
      </c>
      <c r="R9" s="10">
        <v>6.2666882548223999</v>
      </c>
      <c r="S9" s="10">
        <v>4.7330615050589078</v>
      </c>
      <c r="T9" s="10">
        <v>2.350057663405408</v>
      </c>
      <c r="U9" s="10">
        <v>2.3964093010496623</v>
      </c>
      <c r="V9" s="10">
        <v>3.7315891920993836</v>
      </c>
      <c r="W9" s="10">
        <v>3.4767747106409379</v>
      </c>
      <c r="X9" s="10">
        <v>4.5733007793427989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7.1959510388216429E-3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X11" si="4">SUM(C12:C16)</f>
        <v>0</v>
      </c>
      <c r="D11" s="29">
        <f t="shared" si="4"/>
        <v>0</v>
      </c>
      <c r="E11" s="29">
        <f t="shared" si="4"/>
        <v>0</v>
      </c>
      <c r="F11" s="29">
        <f t="shared" si="4"/>
        <v>0</v>
      </c>
      <c r="G11" s="29">
        <f t="shared" si="4"/>
        <v>0</v>
      </c>
      <c r="H11" s="29">
        <f t="shared" si="4"/>
        <v>0</v>
      </c>
      <c r="I11" s="29">
        <f t="shared" si="4"/>
        <v>0</v>
      </c>
      <c r="J11" s="29">
        <f t="shared" si="4"/>
        <v>0</v>
      </c>
      <c r="K11" s="29">
        <f t="shared" si="4"/>
        <v>0</v>
      </c>
      <c r="L11" s="29">
        <f t="shared" si="4"/>
        <v>0</v>
      </c>
      <c r="M11" s="29">
        <f t="shared" si="4"/>
        <v>0</v>
      </c>
      <c r="N11" s="29">
        <f t="shared" si="4"/>
        <v>0</v>
      </c>
      <c r="O11" s="29">
        <f t="shared" si="4"/>
        <v>0</v>
      </c>
      <c r="P11" s="29">
        <f t="shared" si="4"/>
        <v>0</v>
      </c>
      <c r="Q11" s="29">
        <f t="shared" si="4"/>
        <v>0</v>
      </c>
      <c r="R11" s="29">
        <f t="shared" si="4"/>
        <v>0</v>
      </c>
      <c r="S11" s="29">
        <f t="shared" si="4"/>
        <v>0</v>
      </c>
      <c r="T11" s="29">
        <f t="shared" si="4"/>
        <v>0</v>
      </c>
      <c r="U11" s="29">
        <f t="shared" si="4"/>
        <v>0</v>
      </c>
      <c r="V11" s="29">
        <f t="shared" si="4"/>
        <v>0</v>
      </c>
      <c r="W11" s="29">
        <f t="shared" si="4"/>
        <v>0</v>
      </c>
      <c r="X11" s="29">
        <f t="shared" si="4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X17" si="5">SUM(C18:C21)</f>
        <v>0</v>
      </c>
      <c r="D17" s="37">
        <f t="shared" si="5"/>
        <v>0</v>
      </c>
      <c r="E17" s="37">
        <f t="shared" si="5"/>
        <v>0</v>
      </c>
      <c r="F17" s="37">
        <f t="shared" si="5"/>
        <v>0</v>
      </c>
      <c r="G17" s="37">
        <f t="shared" si="5"/>
        <v>0</v>
      </c>
      <c r="H17" s="37">
        <f t="shared" si="5"/>
        <v>0</v>
      </c>
      <c r="I17" s="37">
        <f t="shared" si="5"/>
        <v>0</v>
      </c>
      <c r="J17" s="37">
        <f t="shared" si="5"/>
        <v>0</v>
      </c>
      <c r="K17" s="37">
        <f t="shared" si="5"/>
        <v>0</v>
      </c>
      <c r="L17" s="37">
        <f t="shared" si="5"/>
        <v>0</v>
      </c>
      <c r="M17" s="37">
        <f t="shared" si="5"/>
        <v>0</v>
      </c>
      <c r="N17" s="37">
        <f t="shared" si="5"/>
        <v>0</v>
      </c>
      <c r="O17" s="37">
        <f t="shared" si="5"/>
        <v>0</v>
      </c>
      <c r="P17" s="37">
        <f t="shared" si="5"/>
        <v>0</v>
      </c>
      <c r="Q17" s="37">
        <f t="shared" si="5"/>
        <v>0</v>
      </c>
      <c r="R17" s="37">
        <f t="shared" si="5"/>
        <v>0</v>
      </c>
      <c r="S17" s="37">
        <f t="shared" si="5"/>
        <v>0</v>
      </c>
      <c r="T17" s="37">
        <f t="shared" si="5"/>
        <v>0</v>
      </c>
      <c r="U17" s="37">
        <f t="shared" si="5"/>
        <v>0</v>
      </c>
      <c r="V17" s="37">
        <f t="shared" si="5"/>
        <v>0</v>
      </c>
      <c r="W17" s="37">
        <f t="shared" si="5"/>
        <v>0</v>
      </c>
      <c r="X17" s="37">
        <f t="shared" si="5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X22" si="6">SUM(C23:C24)</f>
        <v>0</v>
      </c>
      <c r="D22" s="37">
        <f t="shared" si="6"/>
        <v>0</v>
      </c>
      <c r="E22" s="37">
        <f t="shared" si="6"/>
        <v>0</v>
      </c>
      <c r="F22" s="37">
        <f t="shared" si="6"/>
        <v>0</v>
      </c>
      <c r="G22" s="37">
        <f t="shared" si="6"/>
        <v>0</v>
      </c>
      <c r="H22" s="37">
        <f t="shared" si="6"/>
        <v>0</v>
      </c>
      <c r="I22" s="37">
        <f t="shared" si="6"/>
        <v>0</v>
      </c>
      <c r="J22" s="37">
        <f t="shared" si="6"/>
        <v>0</v>
      </c>
      <c r="K22" s="37">
        <f t="shared" si="6"/>
        <v>0</v>
      </c>
      <c r="L22" s="37">
        <f t="shared" si="6"/>
        <v>0</v>
      </c>
      <c r="M22" s="37">
        <f t="shared" si="6"/>
        <v>0</v>
      </c>
      <c r="N22" s="37">
        <f t="shared" si="6"/>
        <v>0</v>
      </c>
      <c r="O22" s="37">
        <f t="shared" si="6"/>
        <v>0</v>
      </c>
      <c r="P22" s="37">
        <f t="shared" si="6"/>
        <v>0</v>
      </c>
      <c r="Q22" s="37">
        <f t="shared" si="6"/>
        <v>0</v>
      </c>
      <c r="R22" s="37">
        <f t="shared" si="6"/>
        <v>0</v>
      </c>
      <c r="S22" s="37">
        <f t="shared" si="6"/>
        <v>0</v>
      </c>
      <c r="T22" s="37">
        <f t="shared" si="6"/>
        <v>0</v>
      </c>
      <c r="U22" s="37">
        <f t="shared" si="6"/>
        <v>0</v>
      </c>
      <c r="V22" s="37">
        <f t="shared" si="6"/>
        <v>0</v>
      </c>
      <c r="W22" s="37">
        <f t="shared" si="6"/>
        <v>0</v>
      </c>
      <c r="X22" s="37">
        <f t="shared" si="6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X26" si="7">SUM(C27,C33)</f>
        <v>7.3364465673647086</v>
      </c>
      <c r="D26" s="37">
        <f t="shared" si="7"/>
        <v>6.3576159145168418</v>
      </c>
      <c r="E26" s="37">
        <f t="shared" si="7"/>
        <v>4.1298464626823419</v>
      </c>
      <c r="F26" s="37">
        <f t="shared" si="7"/>
        <v>3.6648414687493842</v>
      </c>
      <c r="G26" s="37">
        <f t="shared" si="7"/>
        <v>3.4895765122853324</v>
      </c>
      <c r="H26" s="37">
        <f t="shared" si="7"/>
        <v>5.3178959533826022</v>
      </c>
      <c r="I26" s="37">
        <f t="shared" si="7"/>
        <v>8.2790820993185132</v>
      </c>
      <c r="J26" s="37">
        <f t="shared" si="7"/>
        <v>4.3546280762474483</v>
      </c>
      <c r="K26" s="37">
        <f t="shared" si="7"/>
        <v>1.9200020012644445</v>
      </c>
      <c r="L26" s="37">
        <f t="shared" si="7"/>
        <v>6.7015238999400388</v>
      </c>
      <c r="M26" s="37">
        <f t="shared" si="7"/>
        <v>6.2365708214345714E-2</v>
      </c>
      <c r="N26" s="37">
        <f t="shared" si="7"/>
        <v>0.13463947782514923</v>
      </c>
      <c r="O26" s="37">
        <f t="shared" si="7"/>
        <v>9.626752562933083E-2</v>
      </c>
      <c r="P26" s="37">
        <f t="shared" si="7"/>
        <v>0.39106941195481149</v>
      </c>
      <c r="Q26" s="37">
        <f t="shared" si="7"/>
        <v>0.47866598667602989</v>
      </c>
      <c r="R26" s="37">
        <f t="shared" si="7"/>
        <v>0.24172171680014592</v>
      </c>
      <c r="S26" s="37">
        <f t="shared" si="7"/>
        <v>0.18761728643719541</v>
      </c>
      <c r="T26" s="37">
        <f t="shared" si="7"/>
        <v>8.8962809167926551E-2</v>
      </c>
      <c r="U26" s="37">
        <f t="shared" si="7"/>
        <v>4.1741678545651549E-2</v>
      </c>
      <c r="V26" s="37">
        <f t="shared" si="7"/>
        <v>0.29167088302228228</v>
      </c>
      <c r="W26" s="37">
        <f t="shared" si="7"/>
        <v>0.12822777166978</v>
      </c>
      <c r="X26" s="37">
        <f t="shared" si="7"/>
        <v>0.57761669401533244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X27" si="8">SUM(C28:C32)</f>
        <v>0</v>
      </c>
      <c r="D27" s="29">
        <f t="shared" si="8"/>
        <v>0</v>
      </c>
      <c r="E27" s="29">
        <f t="shared" si="8"/>
        <v>0</v>
      </c>
      <c r="F27" s="29">
        <f t="shared" si="8"/>
        <v>0</v>
      </c>
      <c r="G27" s="29">
        <f t="shared" si="8"/>
        <v>0</v>
      </c>
      <c r="H27" s="29">
        <f t="shared" si="8"/>
        <v>0</v>
      </c>
      <c r="I27" s="29">
        <f t="shared" si="8"/>
        <v>0</v>
      </c>
      <c r="J27" s="29">
        <f t="shared" si="8"/>
        <v>0</v>
      </c>
      <c r="K27" s="29">
        <f t="shared" si="8"/>
        <v>0</v>
      </c>
      <c r="L27" s="29">
        <f t="shared" si="8"/>
        <v>0</v>
      </c>
      <c r="M27" s="29">
        <f t="shared" si="8"/>
        <v>0</v>
      </c>
      <c r="N27" s="29">
        <f t="shared" si="8"/>
        <v>0</v>
      </c>
      <c r="O27" s="29">
        <f t="shared" si="8"/>
        <v>0</v>
      </c>
      <c r="P27" s="29">
        <f t="shared" si="8"/>
        <v>0</v>
      </c>
      <c r="Q27" s="29">
        <f t="shared" si="8"/>
        <v>0</v>
      </c>
      <c r="R27" s="29">
        <f t="shared" si="8"/>
        <v>0</v>
      </c>
      <c r="S27" s="29">
        <f t="shared" si="8"/>
        <v>0</v>
      </c>
      <c r="T27" s="29">
        <f t="shared" si="8"/>
        <v>0</v>
      </c>
      <c r="U27" s="29">
        <f t="shared" si="8"/>
        <v>0</v>
      </c>
      <c r="V27" s="29">
        <f t="shared" si="8"/>
        <v>0</v>
      </c>
      <c r="W27" s="29">
        <f t="shared" si="8"/>
        <v>0</v>
      </c>
      <c r="X27" s="29">
        <f t="shared" si="8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X33" si="9">SUM(C34:C50)</f>
        <v>7.3364465673647086</v>
      </c>
      <c r="D33" s="29">
        <f t="shared" si="9"/>
        <v>6.3576159145168418</v>
      </c>
      <c r="E33" s="29">
        <f t="shared" si="9"/>
        <v>4.1298464626823419</v>
      </c>
      <c r="F33" s="29">
        <f t="shared" si="9"/>
        <v>3.6648414687493842</v>
      </c>
      <c r="G33" s="29">
        <f t="shared" si="9"/>
        <v>3.4895765122853324</v>
      </c>
      <c r="H33" s="29">
        <f t="shared" si="9"/>
        <v>5.3178959533826022</v>
      </c>
      <c r="I33" s="29">
        <f t="shared" si="9"/>
        <v>8.2790820993185132</v>
      </c>
      <c r="J33" s="29">
        <f t="shared" si="9"/>
        <v>4.3546280762474483</v>
      </c>
      <c r="K33" s="29">
        <f t="shared" si="9"/>
        <v>1.9200020012644445</v>
      </c>
      <c r="L33" s="29">
        <f t="shared" si="9"/>
        <v>6.7015238999400388</v>
      </c>
      <c r="M33" s="29">
        <f t="shared" si="9"/>
        <v>6.2365708214345714E-2</v>
      </c>
      <c r="N33" s="29">
        <f t="shared" si="9"/>
        <v>0.13463947782514923</v>
      </c>
      <c r="O33" s="29">
        <f t="shared" si="9"/>
        <v>9.626752562933083E-2</v>
      </c>
      <c r="P33" s="29">
        <f t="shared" si="9"/>
        <v>0.39106941195481149</v>
      </c>
      <c r="Q33" s="29">
        <f t="shared" si="9"/>
        <v>0.47866598667602989</v>
      </c>
      <c r="R33" s="29">
        <f t="shared" si="9"/>
        <v>0.24172171680014592</v>
      </c>
      <c r="S33" s="29">
        <f t="shared" si="9"/>
        <v>0.18761728643719541</v>
      </c>
      <c r="T33" s="29">
        <f t="shared" si="9"/>
        <v>8.8962809167926551E-2</v>
      </c>
      <c r="U33" s="29">
        <f t="shared" si="9"/>
        <v>4.1741678545651549E-2</v>
      </c>
      <c r="V33" s="29">
        <f t="shared" si="9"/>
        <v>0.29167088302228228</v>
      </c>
      <c r="W33" s="29">
        <f t="shared" si="9"/>
        <v>0.12822777166978</v>
      </c>
      <c r="X33" s="29">
        <f t="shared" si="9"/>
        <v>0.57761669401533244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0.64483977839745321</v>
      </c>
      <c r="K36" s="10">
        <v>0.1597897742627051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2.683230972702442E-3</v>
      </c>
      <c r="V36" s="10">
        <v>2.6820049517832165E-3</v>
      </c>
      <c r="W36" s="10">
        <v>5.2849908186380886E-3</v>
      </c>
      <c r="X36" s="10">
        <v>0.27326846015411638</v>
      </c>
    </row>
    <row r="37" spans="1:24" ht="11.25" customHeight="1" x14ac:dyDescent="0.2">
      <c r="A37" s="41" t="s">
        <v>61</v>
      </c>
      <c r="B37" s="9" t="s">
        <v>62</v>
      </c>
      <c r="C37" s="10">
        <v>1.0183860226358437E-2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0.12309712109280477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3.6620226081826313E-4</v>
      </c>
      <c r="U37" s="10">
        <v>3.1696580243423456E-4</v>
      </c>
      <c r="V37" s="10">
        <v>8.5697318775477822E-4</v>
      </c>
      <c r="W37" s="10">
        <v>4.6705511869057882E-4</v>
      </c>
      <c r="X37" s="10">
        <v>1.9097981628162989E-3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1.3994990859296676E-5</v>
      </c>
      <c r="U41" s="10">
        <v>1.5033951103600056E-5</v>
      </c>
      <c r="V41" s="10">
        <v>1.7393113324409872E-4</v>
      </c>
      <c r="W41" s="10">
        <v>8.8962879750586392E-5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0.5805977663538735</v>
      </c>
      <c r="D43" s="10">
        <v>1.0744084589521721</v>
      </c>
      <c r="E43" s="10">
        <v>9.2394473824604056E-2</v>
      </c>
      <c r="F43" s="10">
        <v>0.1298495056734783</v>
      </c>
      <c r="G43" s="10">
        <v>4.9288645245718458E-2</v>
      </c>
      <c r="H43" s="10">
        <v>0.13939942722463389</v>
      </c>
      <c r="I43" s="10">
        <v>0.18381980993539501</v>
      </c>
      <c r="J43" s="10">
        <v>0.28969960221014696</v>
      </c>
      <c r="K43" s="10">
        <v>0.14356930634289436</v>
      </c>
      <c r="L43" s="10">
        <v>0.18070382173917127</v>
      </c>
      <c r="M43" s="10">
        <v>5.1723599880307773E-2</v>
      </c>
      <c r="N43" s="10">
        <v>0.12260301769246</v>
      </c>
      <c r="O43" s="10">
        <v>6.8319125771733005E-2</v>
      </c>
      <c r="P43" s="10">
        <v>0.20526062486388649</v>
      </c>
      <c r="Q43" s="10">
        <v>0.47866598667602989</v>
      </c>
      <c r="R43" s="10">
        <v>0.11849757520301027</v>
      </c>
      <c r="S43" s="10">
        <v>9.6460869559848533E-2</v>
      </c>
      <c r="T43" s="10">
        <v>3.5449462869690883E-2</v>
      </c>
      <c r="U43" s="10">
        <v>3.0797291441520869E-2</v>
      </c>
      <c r="V43" s="10">
        <v>0.28795797374950016</v>
      </c>
      <c r="W43" s="10">
        <v>0.12228853300630949</v>
      </c>
      <c r="X43" s="10">
        <v>0.30243843569839984</v>
      </c>
    </row>
    <row r="44" spans="1:24" ht="11.25" customHeight="1" x14ac:dyDescent="0.2">
      <c r="A44" s="41" t="s">
        <v>75</v>
      </c>
      <c r="B44" s="9" t="s">
        <v>76</v>
      </c>
      <c r="C44" s="10">
        <v>6.7456649407844766</v>
      </c>
      <c r="D44" s="10">
        <v>5.2832074555646695</v>
      </c>
      <c r="E44" s="10">
        <v>4.0374519888577378</v>
      </c>
      <c r="F44" s="10">
        <v>3.5349919630759059</v>
      </c>
      <c r="G44" s="10">
        <v>3.440287867039614</v>
      </c>
      <c r="H44" s="10">
        <v>5.1545708148716285</v>
      </c>
      <c r="I44" s="10">
        <v>8.0641758063481195</v>
      </c>
      <c r="J44" s="10">
        <v>2.7168881494185535</v>
      </c>
      <c r="K44" s="10">
        <v>1.6166429206588451</v>
      </c>
      <c r="L44" s="10">
        <v>6.427413547441418</v>
      </c>
      <c r="M44" s="10">
        <v>0</v>
      </c>
      <c r="N44" s="10">
        <v>0</v>
      </c>
      <c r="O44" s="10">
        <v>0</v>
      </c>
      <c r="P44" s="10">
        <v>0.18580878709092497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2.3925711286340509E-2</v>
      </c>
      <c r="I48" s="10">
        <v>3.1086483034998807E-2</v>
      </c>
      <c r="J48" s="10">
        <v>0.58010342512849011</v>
      </c>
      <c r="K48" s="10">
        <v>0</v>
      </c>
      <c r="L48" s="10">
        <v>9.3406530759449616E-2</v>
      </c>
      <c r="M48" s="10">
        <v>1.0642108334037937E-2</v>
      </c>
      <c r="N48" s="10">
        <v>1.2036460132689247E-2</v>
      </c>
      <c r="O48" s="10">
        <v>2.7948399857597828E-2</v>
      </c>
      <c r="P48" s="10">
        <v>0</v>
      </c>
      <c r="Q48" s="10">
        <v>0</v>
      </c>
      <c r="R48" s="10">
        <v>0.12322414159713567</v>
      </c>
      <c r="S48" s="10">
        <v>9.115641687734688E-2</v>
      </c>
      <c r="T48" s="10">
        <v>5.3133149046558109E-2</v>
      </c>
      <c r="U48" s="10">
        <v>7.9291563778903975E-3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9.8229846391272523E-5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32.830230338116607</v>
      </c>
      <c r="D51" s="37">
        <v>30.324777001110601</v>
      </c>
      <c r="E51" s="37">
        <v>22.085871058944821</v>
      </c>
      <c r="F51" s="37">
        <v>22.917222909202316</v>
      </c>
      <c r="G51" s="37">
        <v>18.930479322692506</v>
      </c>
      <c r="H51" s="37">
        <v>18.99223246855804</v>
      </c>
      <c r="I51" s="37">
        <v>24.39184413083489</v>
      </c>
      <c r="J51" s="37">
        <v>107.18303190398403</v>
      </c>
      <c r="K51" s="37">
        <v>98.694281948225253</v>
      </c>
      <c r="L51" s="37">
        <v>80.958610316739069</v>
      </c>
      <c r="M51" s="37">
        <v>25.772331623549139</v>
      </c>
      <c r="N51" s="37">
        <v>33.018287517497726</v>
      </c>
      <c r="O51" s="37">
        <v>32.995912218030696</v>
      </c>
      <c r="P51" s="37">
        <v>56.421814188195007</v>
      </c>
      <c r="Q51" s="37">
        <v>72.758042133376563</v>
      </c>
      <c r="R51" s="37">
        <v>72.435110917445144</v>
      </c>
      <c r="S51" s="37">
        <v>49.947958695085163</v>
      </c>
      <c r="T51" s="37">
        <v>27.057688186888679</v>
      </c>
      <c r="U51" s="37">
        <v>59.617529917938278</v>
      </c>
      <c r="V51" s="37">
        <v>69.877054641032629</v>
      </c>
      <c r="W51" s="37">
        <v>67.153298328543499</v>
      </c>
      <c r="X51" s="37">
        <v>79.145141296683704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X52" si="10">SUM(C53:C70)</f>
        <v>1.3795299038956211E-3</v>
      </c>
      <c r="D52" s="37">
        <f t="shared" si="10"/>
        <v>8.040882238502156E-4</v>
      </c>
      <c r="E52" s="37">
        <f t="shared" si="10"/>
        <v>5.2584854634731976E-3</v>
      </c>
      <c r="F52" s="37">
        <f t="shared" si="10"/>
        <v>1.473149206487193E-3</v>
      </c>
      <c r="G52" s="37">
        <f t="shared" si="10"/>
        <v>0</v>
      </c>
      <c r="H52" s="37">
        <f t="shared" si="10"/>
        <v>0</v>
      </c>
      <c r="I52" s="37">
        <f t="shared" si="10"/>
        <v>2.038511373085116E-3</v>
      </c>
      <c r="J52" s="37">
        <f t="shared" si="10"/>
        <v>1.6910004191323071E-2</v>
      </c>
      <c r="K52" s="37">
        <f t="shared" si="10"/>
        <v>0</v>
      </c>
      <c r="L52" s="37">
        <f t="shared" si="10"/>
        <v>0</v>
      </c>
      <c r="M52" s="37">
        <f t="shared" si="10"/>
        <v>0</v>
      </c>
      <c r="N52" s="37">
        <f t="shared" si="10"/>
        <v>7.0215841294462493E-4</v>
      </c>
      <c r="O52" s="37">
        <f t="shared" si="10"/>
        <v>0</v>
      </c>
      <c r="P52" s="37">
        <f t="shared" si="10"/>
        <v>6.1288103690211886E-4</v>
      </c>
      <c r="Q52" s="37">
        <f t="shared" si="10"/>
        <v>7.6435223782532946E-4</v>
      </c>
      <c r="R52" s="37">
        <f t="shared" si="10"/>
        <v>1.4376192947102718E-3</v>
      </c>
      <c r="S52" s="37">
        <f t="shared" si="10"/>
        <v>5.3174735908476057E-4</v>
      </c>
      <c r="T52" s="37">
        <f t="shared" si="10"/>
        <v>0</v>
      </c>
      <c r="U52" s="37">
        <f t="shared" si="10"/>
        <v>6.1388633673033536E-5</v>
      </c>
      <c r="V52" s="37">
        <f t="shared" si="10"/>
        <v>4.9419506550995326E-4</v>
      </c>
      <c r="W52" s="37">
        <f t="shared" si="10"/>
        <v>8.9025348760455442E-4</v>
      </c>
      <c r="X52" s="37">
        <f t="shared" si="10"/>
        <v>1.4675017396355802E-3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4.5071228219892859E-4</v>
      </c>
      <c r="W57" s="10">
        <v>4.52852662164171E-4</v>
      </c>
      <c r="X57" s="10">
        <v>3.9909775105895879E-4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1.3795299038956211E-3</v>
      </c>
      <c r="D59" s="10">
        <v>8.040882238502156E-4</v>
      </c>
      <c r="E59" s="10">
        <v>5.2584854634731976E-3</v>
      </c>
      <c r="F59" s="10">
        <v>1.473149206487193E-3</v>
      </c>
      <c r="G59" s="10">
        <v>0</v>
      </c>
      <c r="H59" s="10">
        <v>0</v>
      </c>
      <c r="I59" s="10">
        <v>2.038511373085116E-3</v>
      </c>
      <c r="J59" s="10">
        <v>1.6910004191323071E-2</v>
      </c>
      <c r="K59" s="10">
        <v>0</v>
      </c>
      <c r="L59" s="10">
        <v>0</v>
      </c>
      <c r="M59" s="10">
        <v>0</v>
      </c>
      <c r="N59" s="10">
        <v>7.0215841294462493E-4</v>
      </c>
      <c r="O59" s="10">
        <v>0</v>
      </c>
      <c r="P59" s="10">
        <v>6.1288103690211886E-4</v>
      </c>
      <c r="Q59" s="10">
        <v>7.6435223782532946E-4</v>
      </c>
      <c r="R59" s="10">
        <v>1.4376192947102718E-3</v>
      </c>
      <c r="S59" s="10">
        <v>5.3174735908476057E-4</v>
      </c>
      <c r="T59" s="10">
        <v>0</v>
      </c>
      <c r="U59" s="10">
        <v>6.1388633673033536E-5</v>
      </c>
      <c r="V59" s="10">
        <v>4.3482783311024681E-5</v>
      </c>
      <c r="W59" s="10">
        <v>4.3740082544038342E-4</v>
      </c>
      <c r="X59" s="10">
        <v>1.0684039885766213E-3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X71" si="11">SUM(C72:C73)</f>
        <v>6.89624268034396E-2</v>
      </c>
      <c r="D71" s="37">
        <f t="shared" si="11"/>
        <v>8.392634637987173E-2</v>
      </c>
      <c r="E71" s="37">
        <f t="shared" si="11"/>
        <v>6.5727518993192152E-2</v>
      </c>
      <c r="F71" s="37">
        <f t="shared" si="11"/>
        <v>2.3074624433465571E-2</v>
      </c>
      <c r="G71" s="37">
        <f t="shared" si="11"/>
        <v>6.1102758008616996E-2</v>
      </c>
      <c r="H71" s="37">
        <f t="shared" si="11"/>
        <v>4.7242673754410401E-2</v>
      </c>
      <c r="I71" s="37">
        <f t="shared" si="11"/>
        <v>5.0962784327127926E-2</v>
      </c>
      <c r="J71" s="37">
        <f t="shared" si="11"/>
        <v>0.52973859560844261</v>
      </c>
      <c r="K71" s="37">
        <f t="shared" si="11"/>
        <v>2.3556775473087637</v>
      </c>
      <c r="L71" s="37">
        <f t="shared" si="11"/>
        <v>0.27217524508926805</v>
      </c>
      <c r="M71" s="37">
        <f t="shared" si="11"/>
        <v>3.2567240979843107E-2</v>
      </c>
      <c r="N71" s="37">
        <f t="shared" si="11"/>
        <v>4.6305831883885894E-2</v>
      </c>
      <c r="O71" s="37">
        <f t="shared" si="11"/>
        <v>2.9729719997501357E-2</v>
      </c>
      <c r="P71" s="37">
        <f t="shared" si="11"/>
        <v>2.0209641961445042E-2</v>
      </c>
      <c r="Q71" s="37">
        <f t="shared" si="11"/>
        <v>3.2839651541675313E-2</v>
      </c>
      <c r="R71" s="37">
        <f t="shared" si="11"/>
        <v>2.8729115078283862E-2</v>
      </c>
      <c r="S71" s="37">
        <f t="shared" si="11"/>
        <v>1.9127602844775562E-2</v>
      </c>
      <c r="T71" s="37">
        <f t="shared" si="11"/>
        <v>1.4266726931814685E-2</v>
      </c>
      <c r="U71" s="37">
        <f t="shared" si="11"/>
        <v>1.5875852365401653E-2</v>
      </c>
      <c r="V71" s="37">
        <f t="shared" si="11"/>
        <v>2.068874594285796E-2</v>
      </c>
      <c r="W71" s="37">
        <f t="shared" si="11"/>
        <v>9.6079910130633401E-3</v>
      </c>
      <c r="X71" s="37">
        <f t="shared" si="11"/>
        <v>8.4930827785876396E-3</v>
      </c>
    </row>
    <row r="72" spans="1:24" ht="11.25" customHeight="1" x14ac:dyDescent="0.2">
      <c r="A72" s="42" t="s">
        <v>131</v>
      </c>
      <c r="B72" s="9" t="s">
        <v>132</v>
      </c>
      <c r="C72" s="10">
        <v>6.89624268034396E-2</v>
      </c>
      <c r="D72" s="10">
        <v>8.392634637987173E-2</v>
      </c>
      <c r="E72" s="10">
        <v>6.5727518993192152E-2</v>
      </c>
      <c r="F72" s="10">
        <v>2.3074624433465571E-2</v>
      </c>
      <c r="G72" s="10">
        <v>6.1102758008616996E-2</v>
      </c>
      <c r="H72" s="10">
        <v>4.7242673754410401E-2</v>
      </c>
      <c r="I72" s="10">
        <v>5.0962784327127926E-2</v>
      </c>
      <c r="J72" s="10">
        <v>0.52973859560844261</v>
      </c>
      <c r="K72" s="10">
        <v>2.3556775473087637</v>
      </c>
      <c r="L72" s="10">
        <v>0.27217524508926805</v>
      </c>
      <c r="M72" s="10">
        <v>3.2567240979843107E-2</v>
      </c>
      <c r="N72" s="10">
        <v>4.6305831883885894E-2</v>
      </c>
      <c r="O72" s="10">
        <v>2.9729719997501357E-2</v>
      </c>
      <c r="P72" s="10">
        <v>2.0209641961445042E-2</v>
      </c>
      <c r="Q72" s="10">
        <v>3.2839651541675313E-2</v>
      </c>
      <c r="R72" s="10">
        <v>2.8729115078283862E-2</v>
      </c>
      <c r="S72" s="10">
        <v>1.9127602844775562E-2</v>
      </c>
      <c r="T72" s="10">
        <v>1.4266726931814685E-2</v>
      </c>
      <c r="U72" s="10">
        <v>1.5875852365401653E-2</v>
      </c>
      <c r="V72" s="10">
        <v>2.068874594285796E-2</v>
      </c>
      <c r="W72" s="10">
        <v>9.6079910130633401E-3</v>
      </c>
      <c r="X72" s="10">
        <v>8.4930827785876396E-3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0.16022325388310446</v>
      </c>
      <c r="D75" s="37">
        <v>0.32980841678058997</v>
      </c>
      <c r="E75" s="37">
        <v>3.6807820777546713E-2</v>
      </c>
      <c r="F75" s="37">
        <v>4.1976357113462315E-2</v>
      </c>
      <c r="G75" s="37">
        <v>2.8294817618627514E-2</v>
      </c>
      <c r="H75" s="37">
        <v>2.3883036111451431E-2</v>
      </c>
      <c r="I75" s="37">
        <v>3.5560607796646021E-2</v>
      </c>
      <c r="J75" s="37">
        <v>0.12679967150062293</v>
      </c>
      <c r="K75" s="37">
        <v>0.7928969310873798</v>
      </c>
      <c r="L75" s="37">
        <v>7.8934544403453946E-2</v>
      </c>
      <c r="M75" s="37">
        <v>0.13740166647291716</v>
      </c>
      <c r="N75" s="37">
        <v>0.19258841362240176</v>
      </c>
      <c r="O75" s="37">
        <v>0.14538944387968325</v>
      </c>
      <c r="P75" s="37">
        <v>0.21311284602236363</v>
      </c>
      <c r="Q75" s="37">
        <v>0.18864378197638013</v>
      </c>
      <c r="R75" s="37">
        <v>0.18961319377515898</v>
      </c>
      <c r="S75" s="37">
        <v>3.7723458330466364E-2</v>
      </c>
      <c r="T75" s="37">
        <v>1.4817196572280361E-2</v>
      </c>
      <c r="U75" s="37">
        <v>9.1970195876273347E-3</v>
      </c>
      <c r="V75" s="37">
        <v>4.9842140370262022E-3</v>
      </c>
      <c r="W75" s="37">
        <v>3.9475424495994602E-2</v>
      </c>
      <c r="X75" s="37">
        <v>5.1699923221103387E-2</v>
      </c>
    </row>
    <row r="76" spans="1:24" ht="11.25" customHeight="1" x14ac:dyDescent="0.2">
      <c r="A76" s="38" t="s">
        <v>139</v>
      </c>
      <c r="B76" s="39" t="s">
        <v>140</v>
      </c>
      <c r="C76" s="40">
        <v>239.56682322496349</v>
      </c>
      <c r="D76" s="40">
        <v>285.75528923768428</v>
      </c>
      <c r="E76" s="40">
        <v>262.1770051335663</v>
      </c>
      <c r="F76" s="40">
        <v>272.06395425288673</v>
      </c>
      <c r="G76" s="40">
        <v>297.98330141584159</v>
      </c>
      <c r="H76" s="40">
        <v>305.49946287550648</v>
      </c>
      <c r="I76" s="40">
        <v>330.84173130293556</v>
      </c>
      <c r="J76" s="40">
        <v>381.41505291822881</v>
      </c>
      <c r="K76" s="40">
        <v>357.73119680078116</v>
      </c>
      <c r="L76" s="40">
        <v>258.31122233692611</v>
      </c>
      <c r="M76" s="40">
        <v>284.94569161600316</v>
      </c>
      <c r="N76" s="40">
        <v>292.20718498801494</v>
      </c>
      <c r="O76" s="40">
        <v>278.7754927692597</v>
      </c>
      <c r="P76" s="40">
        <v>239.75488980971571</v>
      </c>
      <c r="Q76" s="40">
        <v>247.30794371377715</v>
      </c>
      <c r="R76" s="40">
        <v>261.25267772301623</v>
      </c>
      <c r="S76" s="40">
        <v>254.47324422539899</v>
      </c>
      <c r="T76" s="40">
        <v>328.02556466966251</v>
      </c>
      <c r="U76" s="40">
        <v>349.17645174340538</v>
      </c>
      <c r="V76" s="40">
        <v>322.79367495521524</v>
      </c>
      <c r="W76" s="40">
        <v>301.18180113113965</v>
      </c>
      <c r="X76" s="40">
        <v>317.27454234134643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424</v>
      </c>
      <c r="B1" s="4" t="s">
        <v>423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0.70724790797906911</v>
      </c>
      <c r="D2" s="31">
        <f t="shared" ref="D2:W2" si="1">SUM(D3,D17,D22,D25,D26,D51,D52,D71,D74,D75,D76)</f>
        <v>0.23760776244979842</v>
      </c>
      <c r="E2" s="31">
        <f t="shared" si="1"/>
        <v>0.79462352787268276</v>
      </c>
      <c r="F2" s="31">
        <f t="shared" si="1"/>
        <v>1.4025066487553577</v>
      </c>
      <c r="G2" s="31">
        <f t="shared" si="1"/>
        <v>1.099616708434854</v>
      </c>
      <c r="H2" s="31">
        <f t="shared" si="1"/>
        <v>1.1533963837088288</v>
      </c>
      <c r="I2" s="31">
        <f t="shared" si="1"/>
        <v>1.6838008034500913</v>
      </c>
      <c r="J2" s="31">
        <f t="shared" si="1"/>
        <v>2.3168676684653571</v>
      </c>
      <c r="K2" s="31">
        <f t="shared" si="1"/>
        <v>2.3658781819579335</v>
      </c>
      <c r="L2" s="31">
        <f t="shared" si="1"/>
        <v>2.0373625954363002</v>
      </c>
      <c r="M2" s="31">
        <f t="shared" si="1"/>
        <v>2.2740383545288041</v>
      </c>
      <c r="N2" s="31">
        <f t="shared" si="1"/>
        <v>2.8561357924918451</v>
      </c>
      <c r="O2" s="31">
        <f t="shared" si="1"/>
        <v>2.0228346420791077</v>
      </c>
      <c r="P2" s="31">
        <f t="shared" si="1"/>
        <v>1.6897442093227872</v>
      </c>
      <c r="Q2" s="31">
        <f t="shared" si="1"/>
        <v>1.000197037994202</v>
      </c>
      <c r="R2" s="31">
        <f t="shared" si="1"/>
        <v>1.1508929764270464</v>
      </c>
      <c r="S2" s="31">
        <f t="shared" si="1"/>
        <v>0.92641541108822001</v>
      </c>
      <c r="T2" s="31">
        <f t="shared" si="1"/>
        <v>1.0528991295897783</v>
      </c>
      <c r="U2" s="31">
        <f t="shared" si="1"/>
        <v>1.206586442239139</v>
      </c>
      <c r="V2" s="31">
        <f t="shared" si="1"/>
        <v>1.1769268710764096</v>
      </c>
      <c r="W2" s="31">
        <f t="shared" si="1"/>
        <v>1.0036596436521448</v>
      </c>
      <c r="X2" s="31">
        <f t="shared" ref="X2" si="2">SUM(X3,X17,X22,X25,X26,X51,X52,X71,X74,X75,X76)</f>
        <v>1.0364547605009367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9.9477005969345213E-5</v>
      </c>
      <c r="D3" s="34">
        <f t="shared" ref="D3:W3" si="4">SUM(D4,D8,D11)</f>
        <v>0</v>
      </c>
      <c r="E3" s="34">
        <f t="shared" si="4"/>
        <v>3.2664708845661812E-4</v>
      </c>
      <c r="F3" s="34">
        <f t="shared" si="4"/>
        <v>0</v>
      </c>
      <c r="G3" s="34">
        <f t="shared" si="4"/>
        <v>2.0205177262796723E-2</v>
      </c>
      <c r="H3" s="34">
        <f t="shared" si="4"/>
        <v>5.9527763654415457E-2</v>
      </c>
      <c r="I3" s="34">
        <f t="shared" si="4"/>
        <v>9.2779285543096085E-2</v>
      </c>
      <c r="J3" s="34">
        <f t="shared" si="4"/>
        <v>0.23816698823196134</v>
      </c>
      <c r="K3" s="34">
        <f t="shared" si="4"/>
        <v>0.17214465748255864</v>
      </c>
      <c r="L3" s="34">
        <f t="shared" si="4"/>
        <v>0.1813299206124892</v>
      </c>
      <c r="M3" s="34">
        <f t="shared" si="4"/>
        <v>0.12900939377883949</v>
      </c>
      <c r="N3" s="34">
        <f t="shared" si="4"/>
        <v>0.21946637048951403</v>
      </c>
      <c r="O3" s="34">
        <f t="shared" si="4"/>
        <v>0.16361522810397255</v>
      </c>
      <c r="P3" s="34">
        <f t="shared" si="4"/>
        <v>0.19207513679736232</v>
      </c>
      <c r="Q3" s="34">
        <f t="shared" si="4"/>
        <v>0.11780336212147027</v>
      </c>
      <c r="R3" s="34">
        <f t="shared" si="4"/>
        <v>0.16506938483926531</v>
      </c>
      <c r="S3" s="34">
        <f t="shared" si="4"/>
        <v>0.135091507329827</v>
      </c>
      <c r="T3" s="34">
        <f t="shared" si="4"/>
        <v>0.10122197421680408</v>
      </c>
      <c r="U3" s="34">
        <f t="shared" si="4"/>
        <v>8.0466124183848478E-2</v>
      </c>
      <c r="V3" s="34">
        <f t="shared" si="4"/>
        <v>0.10656706257429498</v>
      </c>
      <c r="W3" s="34">
        <f t="shared" si="4"/>
        <v>8.932348241840371E-2</v>
      </c>
      <c r="X3" s="34">
        <f t="shared" ref="X3" si="5">SUM(X4,X8,X11)</f>
        <v>0.10184822807650822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9.9477005969345213E-5</v>
      </c>
      <c r="D4" s="29">
        <f t="shared" ref="D4:W4" si="7">SUM(D5:D7)</f>
        <v>0</v>
      </c>
      <c r="E4" s="29">
        <f t="shared" si="7"/>
        <v>6.3952560919827364E-5</v>
      </c>
      <c r="F4" s="29">
        <f t="shared" si="7"/>
        <v>0</v>
      </c>
      <c r="G4" s="29">
        <f t="shared" si="7"/>
        <v>2.0205177262796723E-2</v>
      </c>
      <c r="H4" s="29">
        <f t="shared" si="7"/>
        <v>2.2990890301197879E-2</v>
      </c>
      <c r="I4" s="29">
        <f t="shared" si="7"/>
        <v>1.5824563711639174E-2</v>
      </c>
      <c r="J4" s="29">
        <f t="shared" si="7"/>
        <v>2.7997458479161789E-2</v>
      </c>
      <c r="K4" s="29">
        <f t="shared" si="7"/>
        <v>2.1602816960194154E-2</v>
      </c>
      <c r="L4" s="29">
        <f t="shared" si="7"/>
        <v>2.4249496329208694E-2</v>
      </c>
      <c r="M4" s="29">
        <f t="shared" si="7"/>
        <v>2.0739173723701262E-2</v>
      </c>
      <c r="N4" s="29">
        <f t="shared" si="7"/>
        <v>7.2842689343727451E-2</v>
      </c>
      <c r="O4" s="29">
        <f t="shared" si="7"/>
        <v>4.8280778861693768E-2</v>
      </c>
      <c r="P4" s="29">
        <f t="shared" si="7"/>
        <v>4.1942783076543769E-2</v>
      </c>
      <c r="Q4" s="29">
        <f t="shared" si="7"/>
        <v>1.8601001569647474E-2</v>
      </c>
      <c r="R4" s="29">
        <f t="shared" si="7"/>
        <v>2.032798939312069E-2</v>
      </c>
      <c r="S4" s="29">
        <f t="shared" si="7"/>
        <v>1.7399509012560509E-2</v>
      </c>
      <c r="T4" s="29">
        <f t="shared" si="7"/>
        <v>1.4521687323688321E-2</v>
      </c>
      <c r="U4" s="29">
        <f t="shared" si="7"/>
        <v>1.1263288398030548E-2</v>
      </c>
      <c r="V4" s="29">
        <f t="shared" si="7"/>
        <v>1.3728228651915539E-2</v>
      </c>
      <c r="W4" s="29">
        <f t="shared" si="7"/>
        <v>1.179308789064205E-2</v>
      </c>
      <c r="X4" s="29">
        <f t="shared" ref="X4" si="8">SUM(X5:X7)</f>
        <v>1.1449018402698709E-2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2.0369281154571425E-3</v>
      </c>
      <c r="K5" s="10">
        <v>9.4234901684287168E-3</v>
      </c>
      <c r="L5" s="10">
        <v>1.9992745884785663E-3</v>
      </c>
      <c r="M5" s="10">
        <v>3.6774690514584712E-3</v>
      </c>
      <c r="N5" s="10">
        <v>2.6503325839892022E-2</v>
      </c>
      <c r="O5" s="10">
        <v>2.8646700988981963E-2</v>
      </c>
      <c r="P5" s="10">
        <v>2.4962476558228554E-2</v>
      </c>
      <c r="Q5" s="10">
        <v>1.5054196019647722E-2</v>
      </c>
      <c r="R5" s="10">
        <v>1.7837587486839231E-2</v>
      </c>
      <c r="S5" s="10">
        <v>1.5977342638758656E-2</v>
      </c>
      <c r="T5" s="10">
        <v>1.3566417575839269E-2</v>
      </c>
      <c r="U5" s="10">
        <v>1.0599913889333543E-2</v>
      </c>
      <c r="V5" s="10">
        <v>1.3534144477804834E-2</v>
      </c>
      <c r="W5" s="10">
        <v>1.0472394004473692E-2</v>
      </c>
      <c r="X5" s="10">
        <v>1.0491951776040506E-2</v>
      </c>
    </row>
    <row r="6" spans="1:24" ht="11.25" customHeight="1" x14ac:dyDescent="0.2">
      <c r="A6" s="41" t="s">
        <v>7</v>
      </c>
      <c r="B6" s="9" t="s">
        <v>8</v>
      </c>
      <c r="C6" s="10">
        <v>5.1365861920380765E-5</v>
      </c>
      <c r="D6" s="10">
        <v>0</v>
      </c>
      <c r="E6" s="10">
        <v>0</v>
      </c>
      <c r="F6" s="10">
        <v>0</v>
      </c>
      <c r="G6" s="10">
        <v>2.0205177262796723E-2</v>
      </c>
      <c r="H6" s="10">
        <v>2.2990890301197879E-2</v>
      </c>
      <c r="I6" s="10">
        <v>1.5824563711639174E-2</v>
      </c>
      <c r="J6" s="10">
        <v>2.5960530363704645E-2</v>
      </c>
      <c r="K6" s="10">
        <v>1.2179326791765437E-2</v>
      </c>
      <c r="L6" s="10">
        <v>2.2250221740730127E-2</v>
      </c>
      <c r="M6" s="10">
        <v>1.706170467224279E-2</v>
      </c>
      <c r="N6" s="10">
        <v>4.6339363503835433E-2</v>
      </c>
      <c r="O6" s="10">
        <v>1.9634077872711809E-2</v>
      </c>
      <c r="P6" s="10">
        <v>1.6980306518315214E-2</v>
      </c>
      <c r="Q6" s="10">
        <v>3.5468055499997529E-3</v>
      </c>
      <c r="R6" s="10">
        <v>2.490401906281458E-3</v>
      </c>
      <c r="S6" s="10">
        <v>1.4221663738018548E-3</v>
      </c>
      <c r="T6" s="10">
        <v>9.5526974784905223E-4</v>
      </c>
      <c r="U6" s="10">
        <v>6.6337450869700357E-4</v>
      </c>
      <c r="V6" s="10">
        <v>1.9408417411070523E-4</v>
      </c>
      <c r="W6" s="10">
        <v>1.3206938861683587E-3</v>
      </c>
      <c r="X6" s="10">
        <v>9.570666266582031E-4</v>
      </c>
    </row>
    <row r="7" spans="1:24" ht="11.25" customHeight="1" x14ac:dyDescent="0.2">
      <c r="A7" s="41" t="s">
        <v>9</v>
      </c>
      <c r="B7" s="9" t="s">
        <v>10</v>
      </c>
      <c r="C7" s="10">
        <v>4.8111144048964455E-5</v>
      </c>
      <c r="D7" s="10">
        <v>0</v>
      </c>
      <c r="E7" s="10">
        <v>6.3952560919827364E-5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X8" si="9">SUM(C9:C10)</f>
        <v>0</v>
      </c>
      <c r="D8" s="29">
        <f t="shared" si="9"/>
        <v>0</v>
      </c>
      <c r="E8" s="29">
        <f t="shared" si="9"/>
        <v>2.6269452753679078E-4</v>
      </c>
      <c r="F8" s="29">
        <f t="shared" si="9"/>
        <v>0</v>
      </c>
      <c r="G8" s="29">
        <f t="shared" si="9"/>
        <v>0</v>
      </c>
      <c r="H8" s="29">
        <f t="shared" si="9"/>
        <v>3.6536873353217578E-2</v>
      </c>
      <c r="I8" s="29">
        <f t="shared" si="9"/>
        <v>7.6954721831456907E-2</v>
      </c>
      <c r="J8" s="29">
        <f t="shared" si="9"/>
        <v>0.21016952975279954</v>
      </c>
      <c r="K8" s="29">
        <f t="shared" si="9"/>
        <v>0.1505418405223645</v>
      </c>
      <c r="L8" s="29">
        <f t="shared" si="9"/>
        <v>0.15708042428328051</v>
      </c>
      <c r="M8" s="29">
        <f t="shared" si="9"/>
        <v>0.10827022005513823</v>
      </c>
      <c r="N8" s="29">
        <f t="shared" si="9"/>
        <v>0.14662368114578658</v>
      </c>
      <c r="O8" s="29">
        <f t="shared" si="9"/>
        <v>0.11533444924227879</v>
      </c>
      <c r="P8" s="29">
        <f t="shared" si="9"/>
        <v>0.15013235372081857</v>
      </c>
      <c r="Q8" s="29">
        <f t="shared" si="9"/>
        <v>9.9202360551822799E-2</v>
      </c>
      <c r="R8" s="29">
        <f t="shared" si="9"/>
        <v>0.14474139544614462</v>
      </c>
      <c r="S8" s="29">
        <f t="shared" si="9"/>
        <v>0.11769199831726648</v>
      </c>
      <c r="T8" s="29">
        <f t="shared" si="9"/>
        <v>8.6700286893115763E-2</v>
      </c>
      <c r="U8" s="29">
        <f t="shared" si="9"/>
        <v>6.9202835785817929E-2</v>
      </c>
      <c r="V8" s="29">
        <f t="shared" si="9"/>
        <v>9.2838833922379432E-2</v>
      </c>
      <c r="W8" s="29">
        <f t="shared" si="9"/>
        <v>7.7530394527761656E-2</v>
      </c>
      <c r="X8" s="29">
        <f t="shared" si="9"/>
        <v>9.0399209673809502E-2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3.6536873353217578E-2</v>
      </c>
      <c r="I9" s="10">
        <v>7.6954721831456907E-2</v>
      </c>
      <c r="J9" s="10">
        <v>0.21016952975279954</v>
      </c>
      <c r="K9" s="10">
        <v>0.1505418405223645</v>
      </c>
      <c r="L9" s="10">
        <v>0.15708042428328051</v>
      </c>
      <c r="M9" s="10">
        <v>0.10827022005513823</v>
      </c>
      <c r="N9" s="10">
        <v>0.14662368114578658</v>
      </c>
      <c r="O9" s="10">
        <v>0.11533444924227879</v>
      </c>
      <c r="P9" s="10">
        <v>0.15013235372081857</v>
      </c>
      <c r="Q9" s="10">
        <v>9.9202360551822799E-2</v>
      </c>
      <c r="R9" s="10">
        <v>0.14474139544614462</v>
      </c>
      <c r="S9" s="10">
        <v>0.11769199831726648</v>
      </c>
      <c r="T9" s="10">
        <v>8.6700286893115763E-2</v>
      </c>
      <c r="U9" s="10">
        <v>6.9202835785817929E-2</v>
      </c>
      <c r="V9" s="10">
        <v>9.2838833922379432E-2</v>
      </c>
      <c r="W9" s="10">
        <v>7.7530394527761656E-2</v>
      </c>
      <c r="X9" s="10">
        <v>9.0399209673809502E-2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2.6269452753679078E-4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X11" si="10">SUM(C12:C16)</f>
        <v>0</v>
      </c>
      <c r="D11" s="29">
        <f t="shared" si="10"/>
        <v>0</v>
      </c>
      <c r="E11" s="29">
        <f t="shared" si="10"/>
        <v>0</v>
      </c>
      <c r="F11" s="29">
        <f t="shared" si="10"/>
        <v>0</v>
      </c>
      <c r="G11" s="29">
        <f t="shared" si="10"/>
        <v>0</v>
      </c>
      <c r="H11" s="29">
        <f t="shared" si="10"/>
        <v>0</v>
      </c>
      <c r="I11" s="29">
        <f t="shared" si="10"/>
        <v>0</v>
      </c>
      <c r="J11" s="29">
        <f t="shared" si="10"/>
        <v>0</v>
      </c>
      <c r="K11" s="29">
        <f t="shared" si="10"/>
        <v>0</v>
      </c>
      <c r="L11" s="29">
        <f t="shared" si="10"/>
        <v>0</v>
      </c>
      <c r="M11" s="29">
        <f t="shared" si="10"/>
        <v>0</v>
      </c>
      <c r="N11" s="29">
        <f t="shared" si="10"/>
        <v>0</v>
      </c>
      <c r="O11" s="29">
        <f t="shared" si="10"/>
        <v>0</v>
      </c>
      <c r="P11" s="29">
        <f t="shared" si="10"/>
        <v>0</v>
      </c>
      <c r="Q11" s="29">
        <f t="shared" si="10"/>
        <v>0</v>
      </c>
      <c r="R11" s="29">
        <f t="shared" si="10"/>
        <v>0</v>
      </c>
      <c r="S11" s="29">
        <f t="shared" si="10"/>
        <v>0</v>
      </c>
      <c r="T11" s="29">
        <f t="shared" si="10"/>
        <v>0</v>
      </c>
      <c r="U11" s="29">
        <f t="shared" si="10"/>
        <v>0</v>
      </c>
      <c r="V11" s="29">
        <f t="shared" si="10"/>
        <v>0</v>
      </c>
      <c r="W11" s="29">
        <f t="shared" si="10"/>
        <v>0</v>
      </c>
      <c r="X11" s="29">
        <f t="shared" si="10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X17" si="11">SUM(C18:C21)</f>
        <v>0</v>
      </c>
      <c r="D17" s="37">
        <f t="shared" si="11"/>
        <v>0</v>
      </c>
      <c r="E17" s="37">
        <f t="shared" si="11"/>
        <v>0</v>
      </c>
      <c r="F17" s="37">
        <f t="shared" si="11"/>
        <v>0</v>
      </c>
      <c r="G17" s="37">
        <f t="shared" si="11"/>
        <v>0</v>
      </c>
      <c r="H17" s="37">
        <f t="shared" si="11"/>
        <v>0</v>
      </c>
      <c r="I17" s="37">
        <f t="shared" si="11"/>
        <v>0</v>
      </c>
      <c r="J17" s="37">
        <f t="shared" si="11"/>
        <v>0</v>
      </c>
      <c r="K17" s="37">
        <f t="shared" si="11"/>
        <v>0</v>
      </c>
      <c r="L17" s="37">
        <f t="shared" si="11"/>
        <v>0</v>
      </c>
      <c r="M17" s="37">
        <f t="shared" si="11"/>
        <v>0</v>
      </c>
      <c r="N17" s="37">
        <f t="shared" si="11"/>
        <v>0</v>
      </c>
      <c r="O17" s="37">
        <f t="shared" si="11"/>
        <v>0</v>
      </c>
      <c r="P17" s="37">
        <f t="shared" si="11"/>
        <v>0</v>
      </c>
      <c r="Q17" s="37">
        <f t="shared" si="11"/>
        <v>0</v>
      </c>
      <c r="R17" s="37">
        <f t="shared" si="11"/>
        <v>0</v>
      </c>
      <c r="S17" s="37">
        <f t="shared" si="11"/>
        <v>0</v>
      </c>
      <c r="T17" s="37">
        <f t="shared" si="11"/>
        <v>0</v>
      </c>
      <c r="U17" s="37">
        <f t="shared" si="11"/>
        <v>0</v>
      </c>
      <c r="V17" s="37">
        <f t="shared" si="11"/>
        <v>0</v>
      </c>
      <c r="W17" s="37">
        <f t="shared" si="11"/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X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si="12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X26" si="13">SUM(C27,C33)</f>
        <v>9.7225585261777575E-2</v>
      </c>
      <c r="D26" s="37">
        <f t="shared" si="13"/>
        <v>2.7896209986643095E-2</v>
      </c>
      <c r="E26" s="37">
        <f t="shared" si="13"/>
        <v>7.6353696274782556E-2</v>
      </c>
      <c r="F26" s="37">
        <f t="shared" si="13"/>
        <v>0.11659333331763073</v>
      </c>
      <c r="G26" s="37">
        <f t="shared" si="13"/>
        <v>8.8087555676846452E-2</v>
      </c>
      <c r="H26" s="37">
        <f t="shared" si="13"/>
        <v>0.12775932673319734</v>
      </c>
      <c r="I26" s="37">
        <f t="shared" si="13"/>
        <v>0.23879483077650271</v>
      </c>
      <c r="J26" s="37">
        <f t="shared" si="13"/>
        <v>7.6906748395254618E-2</v>
      </c>
      <c r="K26" s="37">
        <f t="shared" si="13"/>
        <v>3.2126501499808051E-2</v>
      </c>
      <c r="L26" s="37">
        <f t="shared" si="13"/>
        <v>0.11697260662230352</v>
      </c>
      <c r="M26" s="37">
        <f t="shared" si="13"/>
        <v>3.5012245759427408E-3</v>
      </c>
      <c r="N26" s="37">
        <f t="shared" si="13"/>
        <v>7.588359995998677E-3</v>
      </c>
      <c r="O26" s="37">
        <f t="shared" si="13"/>
        <v>4.5532667558150219E-3</v>
      </c>
      <c r="P26" s="37">
        <f t="shared" si="13"/>
        <v>8.3494486896598854E-3</v>
      </c>
      <c r="Q26" s="37">
        <f t="shared" si="13"/>
        <v>5.1117536383627439E-3</v>
      </c>
      <c r="R26" s="37">
        <f t="shared" si="13"/>
        <v>4.2506068959756241E-3</v>
      </c>
      <c r="S26" s="37">
        <f t="shared" si="13"/>
        <v>3.4966097531144835E-3</v>
      </c>
      <c r="T26" s="37">
        <f t="shared" si="13"/>
        <v>2.6650475924343796E-3</v>
      </c>
      <c r="U26" s="37">
        <f t="shared" si="13"/>
        <v>7.4014995148185419E-4</v>
      </c>
      <c r="V26" s="37">
        <f t="shared" si="13"/>
        <v>3.7611201362138394E-3</v>
      </c>
      <c r="W26" s="37">
        <f t="shared" si="13"/>
        <v>1.485055485868072E-3</v>
      </c>
      <c r="X26" s="37">
        <f t="shared" si="13"/>
        <v>5.939744260731232E-3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X27" si="14">SUM(C28:C32)</f>
        <v>0</v>
      </c>
      <c r="D27" s="29">
        <f t="shared" si="14"/>
        <v>0</v>
      </c>
      <c r="E27" s="29">
        <f t="shared" si="14"/>
        <v>0</v>
      </c>
      <c r="F27" s="29">
        <f t="shared" si="14"/>
        <v>0</v>
      </c>
      <c r="G27" s="29">
        <f t="shared" si="14"/>
        <v>0</v>
      </c>
      <c r="H27" s="29">
        <f t="shared" si="14"/>
        <v>0</v>
      </c>
      <c r="I27" s="29">
        <f t="shared" si="14"/>
        <v>0</v>
      </c>
      <c r="J27" s="29">
        <f t="shared" si="14"/>
        <v>0</v>
      </c>
      <c r="K27" s="29">
        <f t="shared" si="14"/>
        <v>0</v>
      </c>
      <c r="L27" s="29">
        <f t="shared" si="14"/>
        <v>0</v>
      </c>
      <c r="M27" s="29">
        <f t="shared" si="14"/>
        <v>0</v>
      </c>
      <c r="N27" s="29">
        <f t="shared" si="14"/>
        <v>0</v>
      </c>
      <c r="O27" s="29">
        <f t="shared" si="14"/>
        <v>0</v>
      </c>
      <c r="P27" s="29">
        <f t="shared" si="14"/>
        <v>0</v>
      </c>
      <c r="Q27" s="29">
        <f t="shared" si="14"/>
        <v>0</v>
      </c>
      <c r="R27" s="29">
        <f t="shared" si="14"/>
        <v>0</v>
      </c>
      <c r="S27" s="29">
        <f t="shared" si="14"/>
        <v>0</v>
      </c>
      <c r="T27" s="29">
        <f t="shared" si="14"/>
        <v>0</v>
      </c>
      <c r="U27" s="29">
        <f t="shared" si="14"/>
        <v>0</v>
      </c>
      <c r="V27" s="29">
        <f t="shared" si="14"/>
        <v>0</v>
      </c>
      <c r="W27" s="29">
        <f t="shared" si="14"/>
        <v>0</v>
      </c>
      <c r="X27" s="29">
        <f t="shared" si="14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X33" si="15">SUM(C34:C50)</f>
        <v>9.7225585261777575E-2</v>
      </c>
      <c r="D33" s="29">
        <f t="shared" si="15"/>
        <v>2.7896209986643095E-2</v>
      </c>
      <c r="E33" s="29">
        <f t="shared" si="15"/>
        <v>7.6353696274782556E-2</v>
      </c>
      <c r="F33" s="29">
        <f t="shared" si="15"/>
        <v>0.11659333331763073</v>
      </c>
      <c r="G33" s="29">
        <f t="shared" si="15"/>
        <v>8.8087555676846452E-2</v>
      </c>
      <c r="H33" s="29">
        <f t="shared" si="15"/>
        <v>0.12775932673319734</v>
      </c>
      <c r="I33" s="29">
        <f t="shared" si="15"/>
        <v>0.23879483077650271</v>
      </c>
      <c r="J33" s="29">
        <f t="shared" si="15"/>
        <v>7.6906748395254618E-2</v>
      </c>
      <c r="K33" s="29">
        <f t="shared" si="15"/>
        <v>3.2126501499808051E-2</v>
      </c>
      <c r="L33" s="29">
        <f t="shared" si="15"/>
        <v>0.11697260662230352</v>
      </c>
      <c r="M33" s="29">
        <f t="shared" si="15"/>
        <v>3.5012245759427408E-3</v>
      </c>
      <c r="N33" s="29">
        <f t="shared" si="15"/>
        <v>7.588359995998677E-3</v>
      </c>
      <c r="O33" s="29">
        <f t="shared" si="15"/>
        <v>4.5532667558150219E-3</v>
      </c>
      <c r="P33" s="29">
        <f t="shared" si="15"/>
        <v>8.3494486896598854E-3</v>
      </c>
      <c r="Q33" s="29">
        <f t="shared" si="15"/>
        <v>5.1117536383627439E-3</v>
      </c>
      <c r="R33" s="29">
        <f t="shared" si="15"/>
        <v>4.2506068959756241E-3</v>
      </c>
      <c r="S33" s="29">
        <f t="shared" si="15"/>
        <v>3.4966097531144835E-3</v>
      </c>
      <c r="T33" s="29">
        <f t="shared" si="15"/>
        <v>2.6650475924343796E-3</v>
      </c>
      <c r="U33" s="29">
        <f t="shared" si="15"/>
        <v>7.4014995148185419E-4</v>
      </c>
      <c r="V33" s="29">
        <f t="shared" si="15"/>
        <v>3.7611201362138394E-3</v>
      </c>
      <c r="W33" s="29">
        <f t="shared" si="15"/>
        <v>1.485055485868072E-3</v>
      </c>
      <c r="X33" s="29">
        <f t="shared" si="15"/>
        <v>5.939744260731232E-3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1.0633298374387876E-2</v>
      </c>
      <c r="K36" s="10">
        <v>2.9513670424726008E-3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4.0687768901851211E-5</v>
      </c>
      <c r="V36" s="10">
        <v>3.4929759448411687E-5</v>
      </c>
      <c r="W36" s="10">
        <v>6.170225714163329E-5</v>
      </c>
      <c r="X36" s="10">
        <v>2.8213391006065448E-3</v>
      </c>
    </row>
    <row r="37" spans="1:24" ht="11.25" customHeight="1" x14ac:dyDescent="0.2">
      <c r="A37" s="41" t="s">
        <v>61</v>
      </c>
      <c r="B37" s="9" t="s">
        <v>62</v>
      </c>
      <c r="C37" s="10">
        <v>2.7592898153741151E-4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3.8157192493228822E-3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1.3510239160618353E-5</v>
      </c>
      <c r="U37" s="10">
        <v>9.1532495579818187E-6</v>
      </c>
      <c r="V37" s="10">
        <v>2.1320779796003603E-5</v>
      </c>
      <c r="W37" s="10">
        <v>1.0415103258622033E-5</v>
      </c>
      <c r="X37" s="10">
        <v>3.775046796285645E-5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5.1631487238031905E-7</v>
      </c>
      <c r="U41" s="10">
        <v>4.3414622409399929E-7</v>
      </c>
      <c r="V41" s="10">
        <v>4.3272618613453392E-6</v>
      </c>
      <c r="W41" s="10">
        <v>1.9838291921184817E-6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8.2956811184906349E-3</v>
      </c>
      <c r="D43" s="10">
        <v>5.0067667411141104E-3</v>
      </c>
      <c r="E43" s="10">
        <v>1.8156446325576568E-3</v>
      </c>
      <c r="F43" s="10">
        <v>4.3778941529953042E-3</v>
      </c>
      <c r="G43" s="10">
        <v>1.3137872279098859E-3</v>
      </c>
      <c r="H43" s="10">
        <v>3.5538249017232461E-3</v>
      </c>
      <c r="I43" s="10">
        <v>5.6901761663988356E-3</v>
      </c>
      <c r="J43" s="10">
        <v>4.7121453911936617E-3</v>
      </c>
      <c r="K43" s="10">
        <v>2.6161564407550294E-3</v>
      </c>
      <c r="L43" s="10">
        <v>3.4551665670084163E-3</v>
      </c>
      <c r="M43" s="10">
        <v>2.5285890372125476E-3</v>
      </c>
      <c r="N43" s="10">
        <v>6.3944045012819554E-3</v>
      </c>
      <c r="O43" s="10">
        <v>2.564696954448721E-3</v>
      </c>
      <c r="P43" s="10">
        <v>4.5881081099356409E-3</v>
      </c>
      <c r="Q43" s="10">
        <v>5.1117536383627439E-3</v>
      </c>
      <c r="R43" s="10">
        <v>1.4045048589550837E-3</v>
      </c>
      <c r="S43" s="10">
        <v>1.2299202435296669E-3</v>
      </c>
      <c r="T43" s="10">
        <v>6.9078859917013409E-4</v>
      </c>
      <c r="U43" s="10">
        <v>4.6089883244035033E-4</v>
      </c>
      <c r="V43" s="10">
        <v>3.7005423351080787E-3</v>
      </c>
      <c r="W43" s="10">
        <v>1.4087638182094008E-3</v>
      </c>
      <c r="X43" s="10">
        <v>3.0806546921618308E-3</v>
      </c>
    </row>
    <row r="44" spans="1:24" ht="11.25" customHeight="1" x14ac:dyDescent="0.2">
      <c r="A44" s="41" t="s">
        <v>75</v>
      </c>
      <c r="B44" s="9" t="s">
        <v>76</v>
      </c>
      <c r="C44" s="10">
        <v>8.8653975161749526E-2</v>
      </c>
      <c r="D44" s="10">
        <v>2.2889443245528985E-2</v>
      </c>
      <c r="E44" s="10">
        <v>7.4538051642224906E-2</v>
      </c>
      <c r="F44" s="10">
        <v>0.11221543916463543</v>
      </c>
      <c r="G44" s="10">
        <v>8.677376844893657E-2</v>
      </c>
      <c r="H44" s="10">
        <v>0.1230534066600127</v>
      </c>
      <c r="I44" s="10">
        <v>0.23128661323189384</v>
      </c>
      <c r="J44" s="10">
        <v>3.9763752936095756E-2</v>
      </c>
      <c r="K44" s="10">
        <v>2.6558978016580418E-2</v>
      </c>
      <c r="L44" s="10">
        <v>0.11017504392198234</v>
      </c>
      <c r="M44" s="10">
        <v>0</v>
      </c>
      <c r="N44" s="10">
        <v>0</v>
      </c>
      <c r="O44" s="10">
        <v>0</v>
      </c>
      <c r="P44" s="10">
        <v>3.761340579724244E-3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1.1520951714613919E-3</v>
      </c>
      <c r="I48" s="10">
        <v>1.8180413782100365E-3</v>
      </c>
      <c r="J48" s="10">
        <v>1.7981832444254445E-2</v>
      </c>
      <c r="K48" s="10">
        <v>0</v>
      </c>
      <c r="L48" s="10">
        <v>3.3423961333127615E-3</v>
      </c>
      <c r="M48" s="10">
        <v>9.7263553873019317E-4</v>
      </c>
      <c r="N48" s="10">
        <v>1.1939554947167218E-3</v>
      </c>
      <c r="O48" s="10">
        <v>1.9885698013663014E-3</v>
      </c>
      <c r="P48" s="10">
        <v>0</v>
      </c>
      <c r="Q48" s="10">
        <v>0</v>
      </c>
      <c r="R48" s="10">
        <v>2.8461020370205408E-3</v>
      </c>
      <c r="S48" s="10">
        <v>2.2666895095848167E-3</v>
      </c>
      <c r="T48" s="10">
        <v>1.9602324392312465E-3</v>
      </c>
      <c r="U48" s="10">
        <v>2.2897595435757685E-4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2.190478066297491E-6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0.46908399879309209</v>
      </c>
      <c r="D51" s="37">
        <v>0.14131411909110941</v>
      </c>
      <c r="E51" s="37">
        <v>0.43400964996734742</v>
      </c>
      <c r="F51" s="37">
        <v>0.77265735943097258</v>
      </c>
      <c r="G51" s="37">
        <v>0.50459130755934156</v>
      </c>
      <c r="H51" s="37">
        <v>0.48418469164377592</v>
      </c>
      <c r="I51" s="37">
        <v>0.75505404002197751</v>
      </c>
      <c r="J51" s="37">
        <v>1.7433991139351015</v>
      </c>
      <c r="K51" s="37">
        <v>1.7984323248582821</v>
      </c>
      <c r="L51" s="37">
        <v>1.5479776851737901</v>
      </c>
      <c r="M51" s="37">
        <v>1.259920720087452</v>
      </c>
      <c r="N51" s="37">
        <v>1.7220806657150796</v>
      </c>
      <c r="O51" s="37">
        <v>1.2386650827117869</v>
      </c>
      <c r="P51" s="37">
        <v>1.261174097203505</v>
      </c>
      <c r="Q51" s="37">
        <v>0.77699522620804184</v>
      </c>
      <c r="R51" s="37">
        <v>0.85854470075196709</v>
      </c>
      <c r="S51" s="37">
        <v>0.63685933790959437</v>
      </c>
      <c r="T51" s="37">
        <v>0.5272616566324323</v>
      </c>
      <c r="U51" s="37">
        <v>0.89220995243465029</v>
      </c>
      <c r="V51" s="37">
        <v>0.89798867378038882</v>
      </c>
      <c r="W51" s="37">
        <v>0.77360595170270707</v>
      </c>
      <c r="X51" s="37">
        <v>0.80617680201395636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X52" si="16">SUM(C53:C70)</f>
        <v>3.7377995467484538E-5</v>
      </c>
      <c r="D52" s="37">
        <f t="shared" si="16"/>
        <v>7.0432302104806784E-6</v>
      </c>
      <c r="E52" s="37">
        <f t="shared" si="16"/>
        <v>1.9196564108534824E-4</v>
      </c>
      <c r="F52" s="37">
        <f t="shared" si="16"/>
        <v>9.1781732173486466E-5</v>
      </c>
      <c r="G52" s="37">
        <f t="shared" si="16"/>
        <v>0</v>
      </c>
      <c r="H52" s="37">
        <f t="shared" si="16"/>
        <v>0</v>
      </c>
      <c r="I52" s="37">
        <f t="shared" si="16"/>
        <v>1.1921895513390752E-4</v>
      </c>
      <c r="J52" s="37">
        <f t="shared" si="16"/>
        <v>5.2417008558889493E-4</v>
      </c>
      <c r="K52" s="37">
        <f t="shared" si="16"/>
        <v>0</v>
      </c>
      <c r="L52" s="37">
        <f t="shared" si="16"/>
        <v>0</v>
      </c>
      <c r="M52" s="37">
        <f t="shared" si="16"/>
        <v>0</v>
      </c>
      <c r="N52" s="37">
        <f t="shared" si="16"/>
        <v>6.9650535627163715E-5</v>
      </c>
      <c r="O52" s="37">
        <f t="shared" si="16"/>
        <v>0</v>
      </c>
      <c r="P52" s="37">
        <f t="shared" si="16"/>
        <v>2.6514930977376987E-5</v>
      </c>
      <c r="Q52" s="37">
        <f t="shared" si="16"/>
        <v>1.5800519536511781E-5</v>
      </c>
      <c r="R52" s="37">
        <f t="shared" si="16"/>
        <v>3.3204623299482153E-5</v>
      </c>
      <c r="S52" s="37">
        <f t="shared" si="16"/>
        <v>1.3222395108055038E-5</v>
      </c>
      <c r="T52" s="37">
        <f t="shared" si="16"/>
        <v>0</v>
      </c>
      <c r="U52" s="37">
        <f t="shared" si="16"/>
        <v>1.77276374838383E-6</v>
      </c>
      <c r="V52" s="37">
        <f t="shared" si="16"/>
        <v>2.057524058305424E-6</v>
      </c>
      <c r="W52" s="37">
        <f t="shared" si="16"/>
        <v>1.0632520040848919E-5</v>
      </c>
      <c r="X52" s="37">
        <f t="shared" si="16"/>
        <v>2.1805289425685077E-5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9.7570859296908962E-7</v>
      </c>
      <c r="W57" s="10">
        <v>8.7869317959971254E-7</v>
      </c>
      <c r="X57" s="10">
        <v>6.8643439302927382E-7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3.7377995467484538E-5</v>
      </c>
      <c r="D59" s="10">
        <v>7.0432302104806784E-6</v>
      </c>
      <c r="E59" s="10">
        <v>1.9196564108534824E-4</v>
      </c>
      <c r="F59" s="10">
        <v>9.1781732173486466E-5</v>
      </c>
      <c r="G59" s="10">
        <v>0</v>
      </c>
      <c r="H59" s="10">
        <v>0</v>
      </c>
      <c r="I59" s="10">
        <v>1.1921895513390752E-4</v>
      </c>
      <c r="J59" s="10">
        <v>5.2417008558889493E-4</v>
      </c>
      <c r="K59" s="10">
        <v>0</v>
      </c>
      <c r="L59" s="10">
        <v>0</v>
      </c>
      <c r="M59" s="10">
        <v>0</v>
      </c>
      <c r="N59" s="10">
        <v>6.9650535627163715E-5</v>
      </c>
      <c r="O59" s="10">
        <v>0</v>
      </c>
      <c r="P59" s="10">
        <v>2.6514930977376987E-5</v>
      </c>
      <c r="Q59" s="10">
        <v>1.5800519536511781E-5</v>
      </c>
      <c r="R59" s="10">
        <v>3.3204623299482153E-5</v>
      </c>
      <c r="S59" s="10">
        <v>1.3222395108055038E-5</v>
      </c>
      <c r="T59" s="10">
        <v>0</v>
      </c>
      <c r="U59" s="10">
        <v>1.77276374838383E-6</v>
      </c>
      <c r="V59" s="10">
        <v>1.0818154653363346E-6</v>
      </c>
      <c r="W59" s="10">
        <v>9.7538268612492069E-6</v>
      </c>
      <c r="X59" s="10">
        <v>2.1118855032655802E-5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X71" si="17">SUM(C72:C73)</f>
        <v>1.8685185940563224E-3</v>
      </c>
      <c r="D71" s="37">
        <f t="shared" si="17"/>
        <v>7.3513398249703741E-4</v>
      </c>
      <c r="E71" s="37">
        <f t="shared" si="17"/>
        <v>2.3994409432376369E-3</v>
      </c>
      <c r="F71" s="37">
        <f t="shared" si="17"/>
        <v>1.4376201612368961E-3</v>
      </c>
      <c r="G71" s="37">
        <f t="shared" si="17"/>
        <v>3.0192258233265584E-3</v>
      </c>
      <c r="H71" s="37">
        <f t="shared" si="17"/>
        <v>2.2748772510038482E-3</v>
      </c>
      <c r="I71" s="37">
        <f t="shared" si="17"/>
        <v>2.9804738783476897E-3</v>
      </c>
      <c r="J71" s="37">
        <f t="shared" si="17"/>
        <v>1.6420641997374495E-2</v>
      </c>
      <c r="K71" s="37">
        <f t="shared" si="17"/>
        <v>8.1536467776454485E-2</v>
      </c>
      <c r="L71" s="37">
        <f t="shared" si="17"/>
        <v>9.7393349198743213E-3</v>
      </c>
      <c r="M71" s="37">
        <f t="shared" si="17"/>
        <v>2.9764831348382697E-3</v>
      </c>
      <c r="N71" s="37">
        <f t="shared" si="17"/>
        <v>4.5933024997144101E-3</v>
      </c>
      <c r="O71" s="37">
        <f t="shared" si="17"/>
        <v>2.1153133521536931E-3</v>
      </c>
      <c r="P71" s="37">
        <f t="shared" si="17"/>
        <v>8.7432508010652787E-4</v>
      </c>
      <c r="Q71" s="37">
        <f t="shared" si="17"/>
        <v>6.7885397605790192E-4</v>
      </c>
      <c r="R71" s="37">
        <f t="shared" si="17"/>
        <v>6.6355498108011896E-4</v>
      </c>
      <c r="S71" s="37">
        <f t="shared" si="17"/>
        <v>4.756257233113323E-4</v>
      </c>
      <c r="T71" s="37">
        <f t="shared" si="17"/>
        <v>5.2633998615237028E-4</v>
      </c>
      <c r="U71" s="37">
        <f t="shared" si="17"/>
        <v>4.5845841264326311E-4</v>
      </c>
      <c r="V71" s="37">
        <f t="shared" si="17"/>
        <v>5.147187832781504E-4</v>
      </c>
      <c r="W71" s="37">
        <f t="shared" si="17"/>
        <v>2.1425355274879617E-4</v>
      </c>
      <c r="X71" s="37">
        <f t="shared" si="17"/>
        <v>1.6788048893405522E-4</v>
      </c>
    </row>
    <row r="72" spans="1:24" ht="11.25" customHeight="1" x14ac:dyDescent="0.2">
      <c r="A72" s="42" t="s">
        <v>131</v>
      </c>
      <c r="B72" s="9" t="s">
        <v>132</v>
      </c>
      <c r="C72" s="10">
        <v>1.8685185940563224E-3</v>
      </c>
      <c r="D72" s="10">
        <v>7.3513398249703741E-4</v>
      </c>
      <c r="E72" s="10">
        <v>2.3994409432376369E-3</v>
      </c>
      <c r="F72" s="10">
        <v>1.4376201612368961E-3</v>
      </c>
      <c r="G72" s="10">
        <v>3.0192258233265584E-3</v>
      </c>
      <c r="H72" s="10">
        <v>2.2748772510038482E-3</v>
      </c>
      <c r="I72" s="10">
        <v>2.9804738783476897E-3</v>
      </c>
      <c r="J72" s="10">
        <v>1.6420641997374495E-2</v>
      </c>
      <c r="K72" s="10">
        <v>8.1536467776454485E-2</v>
      </c>
      <c r="L72" s="10">
        <v>9.7393349198743213E-3</v>
      </c>
      <c r="M72" s="10">
        <v>2.9764831348382697E-3</v>
      </c>
      <c r="N72" s="10">
        <v>4.5933024997144101E-3</v>
      </c>
      <c r="O72" s="10">
        <v>2.1153133521536931E-3</v>
      </c>
      <c r="P72" s="10">
        <v>8.7432508010652787E-4</v>
      </c>
      <c r="Q72" s="10">
        <v>6.7885397605790192E-4</v>
      </c>
      <c r="R72" s="10">
        <v>6.6355498108011896E-4</v>
      </c>
      <c r="S72" s="10">
        <v>4.756257233113323E-4</v>
      </c>
      <c r="T72" s="10">
        <v>5.2633998615237028E-4</v>
      </c>
      <c r="U72" s="10">
        <v>4.5845841264326311E-4</v>
      </c>
      <c r="V72" s="10">
        <v>5.147187832781504E-4</v>
      </c>
      <c r="W72" s="10">
        <v>2.1425355274879617E-4</v>
      </c>
      <c r="X72" s="10">
        <v>1.6788048893405522E-4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4.3412064069916932E-3</v>
      </c>
      <c r="D75" s="37">
        <v>2.888882756691837E-3</v>
      </c>
      <c r="E75" s="37">
        <v>1.3437019007844539E-3</v>
      </c>
      <c r="F75" s="37">
        <v>2.6152563156812288E-3</v>
      </c>
      <c r="G75" s="37">
        <v>1.3981110968579839E-3</v>
      </c>
      <c r="H75" s="37">
        <v>1.1500402330588274E-3</v>
      </c>
      <c r="I75" s="37">
        <v>2.0797031409379376E-3</v>
      </c>
      <c r="J75" s="37">
        <v>3.9304895440079131E-3</v>
      </c>
      <c r="K75" s="37">
        <v>2.7444339801733483E-2</v>
      </c>
      <c r="L75" s="37">
        <v>2.8245403597993929E-3</v>
      </c>
      <c r="M75" s="37">
        <v>1.2557825921097754E-2</v>
      </c>
      <c r="N75" s="37">
        <v>1.9103788998457681E-2</v>
      </c>
      <c r="O75" s="37">
        <v>1.0344673004883386E-2</v>
      </c>
      <c r="P75" s="37">
        <v>9.2198519165111528E-3</v>
      </c>
      <c r="Q75" s="37">
        <v>3.8996023234518333E-3</v>
      </c>
      <c r="R75" s="37">
        <v>4.3794867633469891E-3</v>
      </c>
      <c r="S75" s="37">
        <v>9.3802905151460947E-4</v>
      </c>
      <c r="T75" s="37">
        <v>5.4664837113266296E-4</v>
      </c>
      <c r="U75" s="37">
        <v>2.6558895258950416E-4</v>
      </c>
      <c r="V75" s="37">
        <v>1.240030977141773E-4</v>
      </c>
      <c r="W75" s="37">
        <v>8.8028287422774122E-4</v>
      </c>
      <c r="X75" s="37">
        <v>1.0219385133151016E-3</v>
      </c>
    </row>
    <row r="76" spans="1:24" ht="11.25" customHeight="1" x14ac:dyDescent="0.2">
      <c r="A76" s="38" t="s">
        <v>139</v>
      </c>
      <c r="B76" s="39" t="s">
        <v>140</v>
      </c>
      <c r="C76" s="40">
        <v>0.13459174392171469</v>
      </c>
      <c r="D76" s="40">
        <v>6.4766373402646585E-2</v>
      </c>
      <c r="E76" s="40">
        <v>0.2799984260569886</v>
      </c>
      <c r="F76" s="40">
        <v>0.50911129779766251</v>
      </c>
      <c r="G76" s="40">
        <v>0.48231533101568475</v>
      </c>
      <c r="H76" s="40">
        <v>0.47849968419337741</v>
      </c>
      <c r="I76" s="40">
        <v>0.59199325113409551</v>
      </c>
      <c r="J76" s="40">
        <v>0.23751951627606821</v>
      </c>
      <c r="K76" s="40">
        <v>0.25419389053909724</v>
      </c>
      <c r="L76" s="40">
        <v>0.17851850774804387</v>
      </c>
      <c r="M76" s="40">
        <v>0.86607270703063399</v>
      </c>
      <c r="N76" s="40">
        <v>0.88323365425745326</v>
      </c>
      <c r="O76" s="40">
        <v>0.60354107815049618</v>
      </c>
      <c r="P76" s="40">
        <v>0.21802483470466516</v>
      </c>
      <c r="Q76" s="40">
        <v>9.5692439207280836E-2</v>
      </c>
      <c r="R76" s="40">
        <v>0.11795203757211141</v>
      </c>
      <c r="S76" s="40">
        <v>0.14954107892575022</v>
      </c>
      <c r="T76" s="40">
        <v>0.42067746279082247</v>
      </c>
      <c r="U76" s="40">
        <v>0.23244439554017718</v>
      </c>
      <c r="V76" s="40">
        <v>0.1679692351804617</v>
      </c>
      <c r="W76" s="40">
        <v>0.1381399850981484</v>
      </c>
      <c r="X76" s="40">
        <v>0.12127836185806612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426</v>
      </c>
      <c r="B1" s="4" t="s">
        <v>425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90.57236669814975</v>
      </c>
      <c r="D2" s="31">
        <f t="shared" ref="D2:W2" si="1">SUM(D3,D17,D22,D25,D26,D51,D52,D71,D74,D75,D76)</f>
        <v>112.06536471213428</v>
      </c>
      <c r="E2" s="31">
        <f t="shared" si="1"/>
        <v>92.780165697731164</v>
      </c>
      <c r="F2" s="31">
        <f t="shared" si="1"/>
        <v>99.497257576509227</v>
      </c>
      <c r="G2" s="31">
        <f t="shared" si="1"/>
        <v>119.16527802546111</v>
      </c>
      <c r="H2" s="31">
        <f t="shared" si="1"/>
        <v>104.35506851408027</v>
      </c>
      <c r="I2" s="31">
        <f t="shared" si="1"/>
        <v>88.273863344084091</v>
      </c>
      <c r="J2" s="31">
        <f t="shared" si="1"/>
        <v>121.5102874184453</v>
      </c>
      <c r="K2" s="31">
        <f t="shared" si="1"/>
        <v>114.30458975880218</v>
      </c>
      <c r="L2" s="31">
        <f t="shared" si="1"/>
        <v>30.157655629775952</v>
      </c>
      <c r="M2" s="31">
        <f t="shared" si="1"/>
        <v>6.9175903226606632</v>
      </c>
      <c r="N2" s="31">
        <f t="shared" si="1"/>
        <v>8.7720354821600193</v>
      </c>
      <c r="O2" s="31">
        <f t="shared" si="1"/>
        <v>5.3060077472093869</v>
      </c>
      <c r="P2" s="31">
        <f t="shared" si="1"/>
        <v>5.3123951056751029</v>
      </c>
      <c r="Q2" s="31">
        <f t="shared" si="1"/>
        <v>4.9080763416066908</v>
      </c>
      <c r="R2" s="31">
        <f t="shared" si="1"/>
        <v>4.9795670976404836</v>
      </c>
      <c r="S2" s="31">
        <f t="shared" si="1"/>
        <v>4.4878735953236308</v>
      </c>
      <c r="T2" s="31">
        <f t="shared" si="1"/>
        <v>41.44960405704304</v>
      </c>
      <c r="U2" s="31">
        <f t="shared" si="1"/>
        <v>59.471466404850801</v>
      </c>
      <c r="V2" s="31">
        <f t="shared" si="1"/>
        <v>49.501504112548503</v>
      </c>
      <c r="W2" s="31">
        <f t="shared" si="1"/>
        <v>47.165384249464118</v>
      </c>
      <c r="X2" s="31">
        <f t="shared" ref="X2" si="2">SUM(X3,X17,X22,X25,X26,X51,X52,X71,X74,X75,X76)</f>
        <v>51.162408430546783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3.5863917919755961E-2</v>
      </c>
      <c r="D3" s="34">
        <f t="shared" ref="D3:W3" si="4">SUM(D4,D8,D11)</f>
        <v>0</v>
      </c>
      <c r="E3" s="34">
        <f t="shared" si="4"/>
        <v>8.4917308433719599E-2</v>
      </c>
      <c r="F3" s="34">
        <f t="shared" si="4"/>
        <v>0</v>
      </c>
      <c r="G3" s="34">
        <f t="shared" si="4"/>
        <v>4.4625945294703877</v>
      </c>
      <c r="H3" s="34">
        <f t="shared" si="4"/>
        <v>11.771748453302589</v>
      </c>
      <c r="I3" s="34">
        <f t="shared" si="4"/>
        <v>11.197446413944498</v>
      </c>
      <c r="J3" s="34">
        <f t="shared" si="4"/>
        <v>32.010448595165478</v>
      </c>
      <c r="K3" s="34">
        <f t="shared" si="4"/>
        <v>22.618826036602833</v>
      </c>
      <c r="L3" s="34">
        <f t="shared" si="4"/>
        <v>6.6815103825327915</v>
      </c>
      <c r="M3" s="34">
        <f t="shared" si="4"/>
        <v>0.81554254302520901</v>
      </c>
      <c r="N3" s="34">
        <f t="shared" si="4"/>
        <v>1.5276142338721901</v>
      </c>
      <c r="O3" s="34">
        <f t="shared" si="4"/>
        <v>0.96011983508511412</v>
      </c>
      <c r="P3" s="34">
        <f t="shared" si="4"/>
        <v>1.5493416977288172</v>
      </c>
      <c r="Q3" s="34">
        <f t="shared" si="4"/>
        <v>1.5059780156396469</v>
      </c>
      <c r="R3" s="34">
        <f t="shared" si="4"/>
        <v>1.8318382382134761</v>
      </c>
      <c r="S3" s="34">
        <f t="shared" si="4"/>
        <v>1.611947450189428</v>
      </c>
      <c r="T3" s="34">
        <f t="shared" si="4"/>
        <v>8.2358992677059053</v>
      </c>
      <c r="U3" s="34">
        <f t="shared" si="4"/>
        <v>10.229763506663829</v>
      </c>
      <c r="V3" s="34">
        <f t="shared" si="4"/>
        <v>11.701264693685463</v>
      </c>
      <c r="W3" s="34">
        <f t="shared" si="4"/>
        <v>11.024418515722571</v>
      </c>
      <c r="X3" s="34">
        <f t="shared" ref="X3" si="5">SUM(X4,X8,X11)</f>
        <v>13.343695163255134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3.5863917919755961E-2</v>
      </c>
      <c r="D4" s="29">
        <f t="shared" ref="D4:W4" si="7">SUM(D5:D7)</f>
        <v>0</v>
      </c>
      <c r="E4" s="29">
        <f t="shared" si="7"/>
        <v>1.6625525016661733E-2</v>
      </c>
      <c r="F4" s="29">
        <f t="shared" si="7"/>
        <v>0</v>
      </c>
      <c r="G4" s="29">
        <f t="shared" si="7"/>
        <v>4.4625945294703877</v>
      </c>
      <c r="H4" s="29">
        <f t="shared" si="7"/>
        <v>4.5464999981248368</v>
      </c>
      <c r="I4" s="29">
        <f t="shared" si="7"/>
        <v>1.9098520014235632</v>
      </c>
      <c r="J4" s="29">
        <f t="shared" si="7"/>
        <v>3.7629530947825089</v>
      </c>
      <c r="K4" s="29">
        <f t="shared" si="7"/>
        <v>2.8384869206452823</v>
      </c>
      <c r="L4" s="29">
        <f t="shared" si="7"/>
        <v>0.89352744956553654</v>
      </c>
      <c r="M4" s="29">
        <f t="shared" si="7"/>
        <v>0.13110423964834686</v>
      </c>
      <c r="N4" s="29">
        <f t="shared" si="7"/>
        <v>0.50702770008366649</v>
      </c>
      <c r="O4" s="29">
        <f t="shared" si="7"/>
        <v>0.28331918719089438</v>
      </c>
      <c r="P4" s="29">
        <f t="shared" si="7"/>
        <v>0.33832438608564464</v>
      </c>
      <c r="Q4" s="29">
        <f t="shared" si="7"/>
        <v>0.23779201992455018</v>
      </c>
      <c r="R4" s="29">
        <f t="shared" si="7"/>
        <v>0.22558749045182527</v>
      </c>
      <c r="S4" s="29">
        <f t="shared" si="7"/>
        <v>0.20761552477808753</v>
      </c>
      <c r="T4" s="29">
        <f t="shared" si="7"/>
        <v>1.1815532637098463</v>
      </c>
      <c r="U4" s="29">
        <f t="shared" si="7"/>
        <v>1.4319165709528558</v>
      </c>
      <c r="V4" s="29">
        <f t="shared" si="7"/>
        <v>1.5073854280210577</v>
      </c>
      <c r="W4" s="29">
        <f t="shared" si="7"/>
        <v>1.4555180001843606</v>
      </c>
      <c r="X4" s="29">
        <f t="shared" ref="X4" si="8">SUM(X5:X7)</f>
        <v>1.4999987173988689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0.27377002671916939</v>
      </c>
      <c r="K5" s="10">
        <v>1.2381928541634935</v>
      </c>
      <c r="L5" s="10">
        <v>7.3667786735541446E-2</v>
      </c>
      <c r="M5" s="10">
        <v>2.3247395978500222E-2</v>
      </c>
      <c r="N5" s="10">
        <v>0.18447864111329124</v>
      </c>
      <c r="O5" s="10">
        <v>0.16810333700598945</v>
      </c>
      <c r="P5" s="10">
        <v>0.20135560726448348</v>
      </c>
      <c r="Q5" s="10">
        <v>0.1924502649197937</v>
      </c>
      <c r="R5" s="10">
        <v>0.1979505458731057</v>
      </c>
      <c r="S5" s="10">
        <v>0.19064586099013384</v>
      </c>
      <c r="T5" s="10">
        <v>1.1038279923184737</v>
      </c>
      <c r="U5" s="10">
        <v>1.3475809028794854</v>
      </c>
      <c r="V5" s="10">
        <v>1.4860746192283183</v>
      </c>
      <c r="W5" s="10">
        <v>1.2925162705375526</v>
      </c>
      <c r="X5" s="10">
        <v>1.3746081675754731</v>
      </c>
    </row>
    <row r="6" spans="1:24" ht="11.25" customHeight="1" x14ac:dyDescent="0.2">
      <c r="A6" s="41" t="s">
        <v>7</v>
      </c>
      <c r="B6" s="9" t="s">
        <v>8</v>
      </c>
      <c r="C6" s="10">
        <v>1.8518662055005349E-2</v>
      </c>
      <c r="D6" s="10">
        <v>0</v>
      </c>
      <c r="E6" s="10">
        <v>0</v>
      </c>
      <c r="F6" s="10">
        <v>0</v>
      </c>
      <c r="G6" s="10">
        <v>4.4625945294703877</v>
      </c>
      <c r="H6" s="10">
        <v>4.5464999981248368</v>
      </c>
      <c r="I6" s="10">
        <v>1.9098520014235632</v>
      </c>
      <c r="J6" s="10">
        <v>3.4891830680633396</v>
      </c>
      <c r="K6" s="10">
        <v>1.6002940664817891</v>
      </c>
      <c r="L6" s="10">
        <v>0.81985966282999512</v>
      </c>
      <c r="M6" s="10">
        <v>0.10785684366984663</v>
      </c>
      <c r="N6" s="10">
        <v>0.32254905897037528</v>
      </c>
      <c r="O6" s="10">
        <v>0.11521585018490493</v>
      </c>
      <c r="P6" s="10">
        <v>0.13696877882116115</v>
      </c>
      <c r="Q6" s="10">
        <v>4.534175500475647E-2</v>
      </c>
      <c r="R6" s="10">
        <v>2.7636944578719576E-2</v>
      </c>
      <c r="S6" s="10">
        <v>1.6969663787953684E-2</v>
      </c>
      <c r="T6" s="10">
        <v>7.7725271391372558E-2</v>
      </c>
      <c r="U6" s="10">
        <v>8.4335668073370479E-2</v>
      </c>
      <c r="V6" s="10">
        <v>2.131080879273942E-2</v>
      </c>
      <c r="W6" s="10">
        <v>0.16300172964680804</v>
      </c>
      <c r="X6" s="10">
        <v>0.1253905498233957</v>
      </c>
    </row>
    <row r="7" spans="1:24" ht="11.25" customHeight="1" x14ac:dyDescent="0.2">
      <c r="A7" s="41" t="s">
        <v>9</v>
      </c>
      <c r="B7" s="9" t="s">
        <v>10</v>
      </c>
      <c r="C7" s="10">
        <v>1.7345255864750608E-2</v>
      </c>
      <c r="D7" s="10">
        <v>0</v>
      </c>
      <c r="E7" s="10">
        <v>1.6625525016661733E-2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X8" si="9">SUM(C9:C10)</f>
        <v>0</v>
      </c>
      <c r="D8" s="29">
        <f t="shared" si="9"/>
        <v>0</v>
      </c>
      <c r="E8" s="29">
        <f t="shared" si="9"/>
        <v>6.8291783417057869E-2</v>
      </c>
      <c r="F8" s="29">
        <f t="shared" si="9"/>
        <v>0</v>
      </c>
      <c r="G8" s="29">
        <f t="shared" si="9"/>
        <v>0</v>
      </c>
      <c r="H8" s="29">
        <f t="shared" si="9"/>
        <v>7.2252484551777512</v>
      </c>
      <c r="I8" s="29">
        <f t="shared" si="9"/>
        <v>9.2875944125209351</v>
      </c>
      <c r="J8" s="29">
        <f t="shared" si="9"/>
        <v>28.247495500382968</v>
      </c>
      <c r="K8" s="29">
        <f t="shared" si="9"/>
        <v>19.780339115957549</v>
      </c>
      <c r="L8" s="29">
        <f t="shared" si="9"/>
        <v>5.787982932967255</v>
      </c>
      <c r="M8" s="29">
        <f t="shared" si="9"/>
        <v>0.68443830337686218</v>
      </c>
      <c r="N8" s="29">
        <f t="shared" si="9"/>
        <v>1.0205865337885236</v>
      </c>
      <c r="O8" s="29">
        <f t="shared" si="9"/>
        <v>0.67680064789421968</v>
      </c>
      <c r="P8" s="29">
        <f t="shared" si="9"/>
        <v>1.2110173116431726</v>
      </c>
      <c r="Q8" s="29">
        <f t="shared" si="9"/>
        <v>1.2681859957150967</v>
      </c>
      <c r="R8" s="29">
        <f t="shared" si="9"/>
        <v>1.6062507477616508</v>
      </c>
      <c r="S8" s="29">
        <f t="shared" si="9"/>
        <v>1.4043319254113404</v>
      </c>
      <c r="T8" s="29">
        <f t="shared" si="9"/>
        <v>7.0543460039960593</v>
      </c>
      <c r="U8" s="29">
        <f t="shared" si="9"/>
        <v>8.7978469357109734</v>
      </c>
      <c r="V8" s="29">
        <f t="shared" si="9"/>
        <v>10.193879265664405</v>
      </c>
      <c r="W8" s="29">
        <f t="shared" si="9"/>
        <v>9.5689005155382105</v>
      </c>
      <c r="X8" s="29">
        <f t="shared" si="9"/>
        <v>11.843696445856265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7.2252484551777512</v>
      </c>
      <c r="I9" s="10">
        <v>9.2875944125209351</v>
      </c>
      <c r="J9" s="10">
        <v>28.247495500382968</v>
      </c>
      <c r="K9" s="10">
        <v>19.780339115957549</v>
      </c>
      <c r="L9" s="10">
        <v>5.787982932967255</v>
      </c>
      <c r="M9" s="10">
        <v>0.68443830337686218</v>
      </c>
      <c r="N9" s="10">
        <v>1.0205865337885236</v>
      </c>
      <c r="O9" s="10">
        <v>0.67680064789421968</v>
      </c>
      <c r="P9" s="10">
        <v>1.2110173116431726</v>
      </c>
      <c r="Q9" s="10">
        <v>1.2681859957150967</v>
      </c>
      <c r="R9" s="10">
        <v>1.6062507477616508</v>
      </c>
      <c r="S9" s="10">
        <v>1.4043319254113404</v>
      </c>
      <c r="T9" s="10">
        <v>7.0543460039960593</v>
      </c>
      <c r="U9" s="10">
        <v>8.7978469357109734</v>
      </c>
      <c r="V9" s="10">
        <v>10.193879265664405</v>
      </c>
      <c r="W9" s="10">
        <v>9.5689005155382105</v>
      </c>
      <c r="X9" s="10">
        <v>11.843696445856265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6.8291783417057869E-2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X11" si="10">SUM(C12:C16)</f>
        <v>0</v>
      </c>
      <c r="D11" s="29">
        <f t="shared" si="10"/>
        <v>0</v>
      </c>
      <c r="E11" s="29">
        <f t="shared" si="10"/>
        <v>0</v>
      </c>
      <c r="F11" s="29">
        <f t="shared" si="10"/>
        <v>0</v>
      </c>
      <c r="G11" s="29">
        <f t="shared" si="10"/>
        <v>0</v>
      </c>
      <c r="H11" s="29">
        <f t="shared" si="10"/>
        <v>0</v>
      </c>
      <c r="I11" s="29">
        <f t="shared" si="10"/>
        <v>0</v>
      </c>
      <c r="J11" s="29">
        <f t="shared" si="10"/>
        <v>0</v>
      </c>
      <c r="K11" s="29">
        <f t="shared" si="10"/>
        <v>0</v>
      </c>
      <c r="L11" s="29">
        <f t="shared" si="10"/>
        <v>0</v>
      </c>
      <c r="M11" s="29">
        <f t="shared" si="10"/>
        <v>0</v>
      </c>
      <c r="N11" s="29">
        <f t="shared" si="10"/>
        <v>0</v>
      </c>
      <c r="O11" s="29">
        <f t="shared" si="10"/>
        <v>0</v>
      </c>
      <c r="P11" s="29">
        <f t="shared" si="10"/>
        <v>0</v>
      </c>
      <c r="Q11" s="29">
        <f t="shared" si="10"/>
        <v>0</v>
      </c>
      <c r="R11" s="29">
        <f t="shared" si="10"/>
        <v>0</v>
      </c>
      <c r="S11" s="29">
        <f t="shared" si="10"/>
        <v>0</v>
      </c>
      <c r="T11" s="29">
        <f t="shared" si="10"/>
        <v>0</v>
      </c>
      <c r="U11" s="29">
        <f t="shared" si="10"/>
        <v>0</v>
      </c>
      <c r="V11" s="29">
        <f t="shared" si="10"/>
        <v>0</v>
      </c>
      <c r="W11" s="29">
        <f t="shared" si="10"/>
        <v>0</v>
      </c>
      <c r="X11" s="29">
        <f t="shared" si="10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X17" si="11">SUM(C18:C21)</f>
        <v>0</v>
      </c>
      <c r="D17" s="37">
        <f t="shared" si="11"/>
        <v>0</v>
      </c>
      <c r="E17" s="37">
        <f t="shared" si="11"/>
        <v>0</v>
      </c>
      <c r="F17" s="37">
        <f t="shared" si="11"/>
        <v>0</v>
      </c>
      <c r="G17" s="37">
        <f t="shared" si="11"/>
        <v>0</v>
      </c>
      <c r="H17" s="37">
        <f t="shared" si="11"/>
        <v>0</v>
      </c>
      <c r="I17" s="37">
        <f t="shared" si="11"/>
        <v>0</v>
      </c>
      <c r="J17" s="37">
        <f t="shared" si="11"/>
        <v>0</v>
      </c>
      <c r="K17" s="37">
        <f t="shared" si="11"/>
        <v>0</v>
      </c>
      <c r="L17" s="37">
        <f t="shared" si="11"/>
        <v>0</v>
      </c>
      <c r="M17" s="37">
        <f t="shared" si="11"/>
        <v>0</v>
      </c>
      <c r="N17" s="37">
        <f t="shared" si="11"/>
        <v>0</v>
      </c>
      <c r="O17" s="37">
        <f t="shared" si="11"/>
        <v>0</v>
      </c>
      <c r="P17" s="37">
        <f t="shared" si="11"/>
        <v>0</v>
      </c>
      <c r="Q17" s="37">
        <f t="shared" si="11"/>
        <v>0</v>
      </c>
      <c r="R17" s="37">
        <f t="shared" si="11"/>
        <v>0</v>
      </c>
      <c r="S17" s="37">
        <f t="shared" si="11"/>
        <v>0</v>
      </c>
      <c r="T17" s="37">
        <f t="shared" si="11"/>
        <v>0</v>
      </c>
      <c r="U17" s="37">
        <f t="shared" si="11"/>
        <v>0</v>
      </c>
      <c r="V17" s="37">
        <f t="shared" si="11"/>
        <v>0</v>
      </c>
      <c r="W17" s="37">
        <f t="shared" si="11"/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X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si="12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X26" si="13">SUM(C27,C33)</f>
        <v>13.21068059023882</v>
      </c>
      <c r="D26" s="37">
        <f t="shared" si="13"/>
        <v>13.613456272609339</v>
      </c>
      <c r="E26" s="37">
        <f t="shared" si="13"/>
        <v>9.0517266321834615</v>
      </c>
      <c r="F26" s="37">
        <f t="shared" si="13"/>
        <v>8.3330145998444038</v>
      </c>
      <c r="G26" s="37">
        <f t="shared" si="13"/>
        <v>9.2754990507523356</v>
      </c>
      <c r="H26" s="37">
        <f t="shared" si="13"/>
        <v>10.895477896355436</v>
      </c>
      <c r="I26" s="37">
        <f t="shared" si="13"/>
        <v>11.894819133261025</v>
      </c>
      <c r="J26" s="37">
        <f t="shared" si="13"/>
        <v>3.0506649553034588</v>
      </c>
      <c r="K26" s="37">
        <f t="shared" si="13"/>
        <v>1.4809198674886539</v>
      </c>
      <c r="L26" s="37">
        <f t="shared" si="13"/>
        <v>1.5975107679850822</v>
      </c>
      <c r="M26" s="37">
        <f t="shared" si="13"/>
        <v>8.06050619506294E-3</v>
      </c>
      <c r="N26" s="37">
        <f t="shared" si="13"/>
        <v>1.8420648976811487E-2</v>
      </c>
      <c r="O26" s="37">
        <f t="shared" si="13"/>
        <v>8.0716973723539039E-3</v>
      </c>
      <c r="P26" s="37">
        <f t="shared" si="13"/>
        <v>2.1648723138962399E-2</v>
      </c>
      <c r="Q26" s="37">
        <f t="shared" si="13"/>
        <v>1.944234494083933E-2</v>
      </c>
      <c r="R26" s="37">
        <f t="shared" si="13"/>
        <v>9.5529483422208128E-3</v>
      </c>
      <c r="S26" s="37">
        <f t="shared" si="13"/>
        <v>8.9881673851686921E-3</v>
      </c>
      <c r="T26" s="37">
        <f t="shared" si="13"/>
        <v>5.7152990503611494E-2</v>
      </c>
      <c r="U26" s="37">
        <f t="shared" si="13"/>
        <v>2.6582591539716021E-2</v>
      </c>
      <c r="V26" s="37">
        <f t="shared" si="13"/>
        <v>0.12974294593887642</v>
      </c>
      <c r="W26" s="37">
        <f t="shared" si="13"/>
        <v>5.7314010726886903E-2</v>
      </c>
      <c r="X26" s="37">
        <f t="shared" si="13"/>
        <v>0.23560801598305003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X27" si="14">SUM(C28:C32)</f>
        <v>0</v>
      </c>
      <c r="D27" s="29">
        <f t="shared" si="14"/>
        <v>0</v>
      </c>
      <c r="E27" s="29">
        <f t="shared" si="14"/>
        <v>0</v>
      </c>
      <c r="F27" s="29">
        <f t="shared" si="14"/>
        <v>0</v>
      </c>
      <c r="G27" s="29">
        <f t="shared" si="14"/>
        <v>0</v>
      </c>
      <c r="H27" s="29">
        <f t="shared" si="14"/>
        <v>0</v>
      </c>
      <c r="I27" s="29">
        <f t="shared" si="14"/>
        <v>0</v>
      </c>
      <c r="J27" s="29">
        <f t="shared" si="14"/>
        <v>0</v>
      </c>
      <c r="K27" s="29">
        <f t="shared" si="14"/>
        <v>0</v>
      </c>
      <c r="L27" s="29">
        <f t="shared" si="14"/>
        <v>0</v>
      </c>
      <c r="M27" s="29">
        <f t="shared" si="14"/>
        <v>0</v>
      </c>
      <c r="N27" s="29">
        <f t="shared" si="14"/>
        <v>0</v>
      </c>
      <c r="O27" s="29">
        <f t="shared" si="14"/>
        <v>0</v>
      </c>
      <c r="P27" s="29">
        <f t="shared" si="14"/>
        <v>0</v>
      </c>
      <c r="Q27" s="29">
        <f t="shared" si="14"/>
        <v>0</v>
      </c>
      <c r="R27" s="29">
        <f t="shared" si="14"/>
        <v>0</v>
      </c>
      <c r="S27" s="29">
        <f t="shared" si="14"/>
        <v>0</v>
      </c>
      <c r="T27" s="29">
        <f t="shared" si="14"/>
        <v>0</v>
      </c>
      <c r="U27" s="29">
        <f t="shared" si="14"/>
        <v>0</v>
      </c>
      <c r="V27" s="29">
        <f t="shared" si="14"/>
        <v>0</v>
      </c>
      <c r="W27" s="29">
        <f t="shared" si="14"/>
        <v>0</v>
      </c>
      <c r="X27" s="29">
        <f t="shared" si="14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X33" si="15">SUM(C34:C50)</f>
        <v>13.21068059023882</v>
      </c>
      <c r="D33" s="29">
        <f t="shared" si="15"/>
        <v>13.613456272609339</v>
      </c>
      <c r="E33" s="29">
        <f t="shared" si="15"/>
        <v>9.0517266321834615</v>
      </c>
      <c r="F33" s="29">
        <f t="shared" si="15"/>
        <v>8.3330145998444038</v>
      </c>
      <c r="G33" s="29">
        <f t="shared" si="15"/>
        <v>9.2754990507523356</v>
      </c>
      <c r="H33" s="29">
        <f t="shared" si="15"/>
        <v>10.895477896355436</v>
      </c>
      <c r="I33" s="29">
        <f t="shared" si="15"/>
        <v>11.894819133261025</v>
      </c>
      <c r="J33" s="29">
        <f t="shared" si="15"/>
        <v>3.0506649553034588</v>
      </c>
      <c r="K33" s="29">
        <f t="shared" si="15"/>
        <v>1.4809198674886539</v>
      </c>
      <c r="L33" s="29">
        <f t="shared" si="15"/>
        <v>1.5975107679850822</v>
      </c>
      <c r="M33" s="29">
        <f t="shared" si="15"/>
        <v>8.06050619506294E-3</v>
      </c>
      <c r="N33" s="29">
        <f t="shared" si="15"/>
        <v>1.8420648976811487E-2</v>
      </c>
      <c r="O33" s="29">
        <f t="shared" si="15"/>
        <v>8.0716973723539039E-3</v>
      </c>
      <c r="P33" s="29">
        <f t="shared" si="15"/>
        <v>2.1648723138962399E-2</v>
      </c>
      <c r="Q33" s="29">
        <f t="shared" si="15"/>
        <v>1.944234494083933E-2</v>
      </c>
      <c r="R33" s="29">
        <f t="shared" si="15"/>
        <v>9.5529483422208128E-3</v>
      </c>
      <c r="S33" s="29">
        <f t="shared" si="15"/>
        <v>8.9881673851686921E-3</v>
      </c>
      <c r="T33" s="29">
        <f t="shared" si="15"/>
        <v>5.7152990503611494E-2</v>
      </c>
      <c r="U33" s="29">
        <f t="shared" si="15"/>
        <v>2.6582591539716021E-2</v>
      </c>
      <c r="V33" s="29">
        <f t="shared" si="15"/>
        <v>0.12974294593887642</v>
      </c>
      <c r="W33" s="29">
        <f t="shared" si="15"/>
        <v>5.7314010726886903E-2</v>
      </c>
      <c r="X33" s="29">
        <f t="shared" si="15"/>
        <v>0.23560801598305003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0.45353039942231871</v>
      </c>
      <c r="K36" s="10">
        <v>0.12419954867251795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1.730586692691395E-3</v>
      </c>
      <c r="V36" s="10">
        <v>1.2082605307301619E-3</v>
      </c>
      <c r="W36" s="10">
        <v>2.3913532326156821E-3</v>
      </c>
      <c r="X36" s="10">
        <v>0.11221356507935557</v>
      </c>
    </row>
    <row r="37" spans="1:24" ht="11.25" customHeight="1" x14ac:dyDescent="0.2">
      <c r="A37" s="41" t="s">
        <v>61</v>
      </c>
      <c r="B37" s="9" t="s">
        <v>62</v>
      </c>
      <c r="C37" s="10">
        <v>1.629623255385116E-2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8.8257729946409028E-2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2.3707430326448656E-4</v>
      </c>
      <c r="U37" s="10">
        <v>2.011181297248687E-4</v>
      </c>
      <c r="V37" s="10">
        <v>3.9275747138836994E-4</v>
      </c>
      <c r="W37" s="10">
        <v>2.1452166397179504E-4</v>
      </c>
      <c r="X37" s="10">
        <v>8.0834580667172749E-4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9.0601644559676373E-6</v>
      </c>
      <c r="U41" s="10">
        <v>9.5391998288475266E-6</v>
      </c>
      <c r="V41" s="10">
        <v>7.9713989964658576E-5</v>
      </c>
      <c r="W41" s="10">
        <v>4.0861269327960942E-5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1.0247223074510343</v>
      </c>
      <c r="D43" s="10">
        <v>2.2533569156025521</v>
      </c>
      <c r="E43" s="10">
        <v>0.19703054098217848</v>
      </c>
      <c r="F43" s="10">
        <v>0.28752365796407597</v>
      </c>
      <c r="G43" s="10">
        <v>0.12721638502897939</v>
      </c>
      <c r="H43" s="10">
        <v>0.27769742112956208</v>
      </c>
      <c r="I43" s="10">
        <v>0.25720267558969262</v>
      </c>
      <c r="J43" s="10">
        <v>0.20108225529871396</v>
      </c>
      <c r="K43" s="10">
        <v>0.11013541478408947</v>
      </c>
      <c r="L43" s="10">
        <v>4.2964272992184534E-2</v>
      </c>
      <c r="M43" s="10">
        <v>6.7168522965676668E-3</v>
      </c>
      <c r="N43" s="10">
        <v>1.6773329021411799E-2</v>
      </c>
      <c r="O43" s="10">
        <v>5.7252865646606416E-3</v>
      </c>
      <c r="P43" s="10">
        <v>1.1335392185385229E-2</v>
      </c>
      <c r="Q43" s="10">
        <v>1.944234494083933E-2</v>
      </c>
      <c r="R43" s="10">
        <v>4.4187136808382385E-3</v>
      </c>
      <c r="S43" s="10">
        <v>4.370292948398866E-3</v>
      </c>
      <c r="T43" s="10">
        <v>2.2509186665105235E-2</v>
      </c>
      <c r="U43" s="10">
        <v>1.961021454107291E-2</v>
      </c>
      <c r="V43" s="10">
        <v>0.12806221394679324</v>
      </c>
      <c r="W43" s="10">
        <v>5.4622156909421841E-2</v>
      </c>
      <c r="X43" s="10">
        <v>0.12258610509702272</v>
      </c>
    </row>
    <row r="44" spans="1:24" ht="11.25" customHeight="1" x14ac:dyDescent="0.2">
      <c r="A44" s="41" t="s">
        <v>75</v>
      </c>
      <c r="B44" s="9" t="s">
        <v>76</v>
      </c>
      <c r="C44" s="10">
        <v>12.169662050233935</v>
      </c>
      <c r="D44" s="10">
        <v>11.360099357006787</v>
      </c>
      <c r="E44" s="10">
        <v>8.8546960912012835</v>
      </c>
      <c r="F44" s="10">
        <v>8.0454909418803275</v>
      </c>
      <c r="G44" s="10">
        <v>9.1482826657233556</v>
      </c>
      <c r="H44" s="10">
        <v>10.571023579967475</v>
      </c>
      <c r="I44" s="10">
        <v>11.594764967720009</v>
      </c>
      <c r="J44" s="10">
        <v>1.8918741089594378</v>
      </c>
      <c r="K44" s="10">
        <v>1.2465849040320465</v>
      </c>
      <c r="L44" s="10">
        <v>1.5323355234470348</v>
      </c>
      <c r="M44" s="10">
        <v>0</v>
      </c>
      <c r="N44" s="10">
        <v>0</v>
      </c>
      <c r="O44" s="10">
        <v>0</v>
      </c>
      <c r="P44" s="10">
        <v>1.0313330953577169E-2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4.675689525839858E-2</v>
      </c>
      <c r="I48" s="10">
        <v>4.2851489951325088E-2</v>
      </c>
      <c r="J48" s="10">
        <v>0.41592046167657964</v>
      </c>
      <c r="K48" s="10">
        <v>0</v>
      </c>
      <c r="L48" s="10">
        <v>2.2210971545862702E-2</v>
      </c>
      <c r="M48" s="10">
        <v>1.3436538984952734E-3</v>
      </c>
      <c r="N48" s="10">
        <v>1.6473199553996877E-3</v>
      </c>
      <c r="O48" s="10">
        <v>2.3464108076932627E-3</v>
      </c>
      <c r="P48" s="10">
        <v>0</v>
      </c>
      <c r="Q48" s="10">
        <v>0</v>
      </c>
      <c r="R48" s="10">
        <v>5.1342346613825742E-3</v>
      </c>
      <c r="S48" s="10">
        <v>4.6178744367698261E-3</v>
      </c>
      <c r="T48" s="10">
        <v>3.4397669370785804E-2</v>
      </c>
      <c r="U48" s="10">
        <v>5.0311329763980004E-3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4.5117651549623555E-5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57.943504670183557</v>
      </c>
      <c r="D51" s="37">
        <v>63.600156346683853</v>
      </c>
      <c r="E51" s="37">
        <v>47.097958813720062</v>
      </c>
      <c r="F51" s="37">
        <v>50.745235625319935</v>
      </c>
      <c r="G51" s="37">
        <v>48.860485701987955</v>
      </c>
      <c r="H51" s="37">
        <v>37.834402070482078</v>
      </c>
      <c r="I51" s="37">
        <v>34.129333368489498</v>
      </c>
      <c r="J51" s="37">
        <v>74.396394128884396</v>
      </c>
      <c r="K51" s="37">
        <v>75.710720878074625</v>
      </c>
      <c r="L51" s="37">
        <v>19.248778477617918</v>
      </c>
      <c r="M51" s="37">
        <v>3.34680774838036</v>
      </c>
      <c r="N51" s="37">
        <v>4.5172346544013608</v>
      </c>
      <c r="O51" s="37">
        <v>2.7651269066556887</v>
      </c>
      <c r="P51" s="37">
        <v>3.115860102531764</v>
      </c>
      <c r="Q51" s="37">
        <v>2.9552694190795874</v>
      </c>
      <c r="R51" s="37">
        <v>2.7010680601320791</v>
      </c>
      <c r="S51" s="37">
        <v>2.26296126779796</v>
      </c>
      <c r="T51" s="37">
        <v>17.180699080369472</v>
      </c>
      <c r="U51" s="37">
        <v>37.96153808913877</v>
      </c>
      <c r="V51" s="37">
        <v>31.076098379537299</v>
      </c>
      <c r="W51" s="37">
        <v>29.995109992019167</v>
      </c>
      <c r="X51" s="37">
        <v>32.079568810457609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X52" si="16">SUM(C53:C70)</f>
        <v>2.2075263828433191E-3</v>
      </c>
      <c r="D52" s="37">
        <f t="shared" si="16"/>
        <v>1.5364578047692308E-3</v>
      </c>
      <c r="E52" s="37">
        <f t="shared" si="16"/>
        <v>1.0278972039635594E-2</v>
      </c>
      <c r="F52" s="37">
        <f t="shared" si="16"/>
        <v>2.9893094691311492E-3</v>
      </c>
      <c r="G52" s="37">
        <f t="shared" si="16"/>
        <v>0</v>
      </c>
      <c r="H52" s="37">
        <f t="shared" si="16"/>
        <v>0</v>
      </c>
      <c r="I52" s="37">
        <f t="shared" si="16"/>
        <v>2.8100074724140343E-3</v>
      </c>
      <c r="J52" s="37">
        <f t="shared" si="16"/>
        <v>1.2124073821233112E-2</v>
      </c>
      <c r="K52" s="37">
        <f t="shared" si="16"/>
        <v>0</v>
      </c>
      <c r="L52" s="37">
        <f t="shared" si="16"/>
        <v>0</v>
      </c>
      <c r="M52" s="37">
        <f t="shared" si="16"/>
        <v>0</v>
      </c>
      <c r="N52" s="37">
        <f t="shared" si="16"/>
        <v>9.6097985017545569E-5</v>
      </c>
      <c r="O52" s="37">
        <f t="shared" si="16"/>
        <v>0</v>
      </c>
      <c r="P52" s="37">
        <f t="shared" si="16"/>
        <v>3.5959891664894568E-5</v>
      </c>
      <c r="Q52" s="37">
        <f t="shared" si="16"/>
        <v>3.3159173122764184E-5</v>
      </c>
      <c r="R52" s="37">
        <f t="shared" si="16"/>
        <v>5.9899583937904416E-5</v>
      </c>
      <c r="S52" s="37">
        <f t="shared" si="16"/>
        <v>2.6937681629603445E-5</v>
      </c>
      <c r="T52" s="37">
        <f t="shared" si="16"/>
        <v>0</v>
      </c>
      <c r="U52" s="37">
        <f t="shared" si="16"/>
        <v>3.8951732634460708E-5</v>
      </c>
      <c r="V52" s="37">
        <f t="shared" si="16"/>
        <v>5.9208242609567621E-5</v>
      </c>
      <c r="W52" s="37">
        <f t="shared" si="16"/>
        <v>2.4045356361678211E-4</v>
      </c>
      <c r="X52" s="37">
        <f t="shared" si="16"/>
        <v>4.8433715259692375E-4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3.9279745118402974E-5</v>
      </c>
      <c r="W57" s="10">
        <v>3.9552322754307381E-5</v>
      </c>
      <c r="X57" s="10">
        <v>3.2121886705324589E-5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2.2075263828433191E-3</v>
      </c>
      <c r="D59" s="10">
        <v>1.5364578047692308E-3</v>
      </c>
      <c r="E59" s="10">
        <v>1.0278972039635594E-2</v>
      </c>
      <c r="F59" s="10">
        <v>2.9893094691311492E-3</v>
      </c>
      <c r="G59" s="10">
        <v>0</v>
      </c>
      <c r="H59" s="10">
        <v>0</v>
      </c>
      <c r="I59" s="10">
        <v>2.8100074724140343E-3</v>
      </c>
      <c r="J59" s="10">
        <v>1.2124073821233112E-2</v>
      </c>
      <c r="K59" s="10">
        <v>0</v>
      </c>
      <c r="L59" s="10">
        <v>0</v>
      </c>
      <c r="M59" s="10">
        <v>0</v>
      </c>
      <c r="N59" s="10">
        <v>9.6097985017545569E-5</v>
      </c>
      <c r="O59" s="10">
        <v>0</v>
      </c>
      <c r="P59" s="10">
        <v>3.5959891664894568E-5</v>
      </c>
      <c r="Q59" s="10">
        <v>3.3159173122764184E-5</v>
      </c>
      <c r="R59" s="10">
        <v>5.9899583937904416E-5</v>
      </c>
      <c r="S59" s="10">
        <v>2.6937681629603445E-5</v>
      </c>
      <c r="T59" s="10">
        <v>0</v>
      </c>
      <c r="U59" s="10">
        <v>3.8951732634460708E-5</v>
      </c>
      <c r="V59" s="10">
        <v>1.9928497491164647E-5</v>
      </c>
      <c r="W59" s="10">
        <v>2.0090124086247473E-4</v>
      </c>
      <c r="X59" s="10">
        <v>4.5221526589159916E-4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X71" si="17">SUM(C72:C73)</f>
        <v>0.1103538068755143</v>
      </c>
      <c r="D71" s="37">
        <f t="shared" si="17"/>
        <v>0.16036709169010327</v>
      </c>
      <c r="E71" s="37">
        <f t="shared" si="17"/>
        <v>0.12848021253621614</v>
      </c>
      <c r="F71" s="37">
        <f t="shared" si="17"/>
        <v>4.6822951138862305E-2</v>
      </c>
      <c r="G71" s="37">
        <f t="shared" si="17"/>
        <v>0.14812372180435804</v>
      </c>
      <c r="H71" s="37">
        <f t="shared" si="17"/>
        <v>9.2324141256471759E-2</v>
      </c>
      <c r="I71" s="37">
        <f t="shared" si="17"/>
        <v>7.025018681035089E-2</v>
      </c>
      <c r="J71" s="37">
        <f t="shared" si="17"/>
        <v>0.37981006784189308</v>
      </c>
      <c r="K71" s="37">
        <f t="shared" si="17"/>
        <v>1.7970643626223939</v>
      </c>
      <c r="L71" s="37">
        <f t="shared" si="17"/>
        <v>6.4720063736596459E-2</v>
      </c>
      <c r="M71" s="37">
        <f t="shared" si="17"/>
        <v>4.1118826206496348E-3</v>
      </c>
      <c r="N71" s="37">
        <f t="shared" si="17"/>
        <v>6.3374547061840697E-3</v>
      </c>
      <c r="O71" s="37">
        <f t="shared" si="17"/>
        <v>2.495961724723494E-3</v>
      </c>
      <c r="P71" s="37">
        <f t="shared" si="17"/>
        <v>1.1857709600434836E-3</v>
      </c>
      <c r="Q71" s="37">
        <f t="shared" si="17"/>
        <v>1.42465166826725E-3</v>
      </c>
      <c r="R71" s="37">
        <f t="shared" si="17"/>
        <v>1.1970220811763593E-3</v>
      </c>
      <c r="S71" s="37">
        <f t="shared" si="17"/>
        <v>9.6898135358285782E-4</v>
      </c>
      <c r="T71" s="37">
        <f t="shared" si="17"/>
        <v>9.2360826491543428E-3</v>
      </c>
      <c r="U71" s="37">
        <f t="shared" si="17"/>
        <v>1.0073395019262982E-2</v>
      </c>
      <c r="V71" s="37">
        <f t="shared" si="17"/>
        <v>9.4818130354837171E-3</v>
      </c>
      <c r="W71" s="37">
        <f t="shared" si="17"/>
        <v>4.4130170874197849E-3</v>
      </c>
      <c r="X71" s="37">
        <f t="shared" si="17"/>
        <v>3.5948028349043672E-3</v>
      </c>
    </row>
    <row r="72" spans="1:24" ht="11.25" customHeight="1" x14ac:dyDescent="0.2">
      <c r="A72" s="42" t="s">
        <v>131</v>
      </c>
      <c r="B72" s="9" t="s">
        <v>132</v>
      </c>
      <c r="C72" s="10">
        <v>0.1103538068755143</v>
      </c>
      <c r="D72" s="10">
        <v>0.16036709169010327</v>
      </c>
      <c r="E72" s="10">
        <v>0.12848021253621614</v>
      </c>
      <c r="F72" s="10">
        <v>4.6822951138862305E-2</v>
      </c>
      <c r="G72" s="10">
        <v>0.14812372180435804</v>
      </c>
      <c r="H72" s="10">
        <v>9.2324141256471759E-2</v>
      </c>
      <c r="I72" s="10">
        <v>7.025018681035089E-2</v>
      </c>
      <c r="J72" s="10">
        <v>0.37981006784189308</v>
      </c>
      <c r="K72" s="10">
        <v>1.7970643626223939</v>
      </c>
      <c r="L72" s="10">
        <v>6.4720063736596459E-2</v>
      </c>
      <c r="M72" s="10">
        <v>4.1118826206496348E-3</v>
      </c>
      <c r="N72" s="10">
        <v>6.3374547061840697E-3</v>
      </c>
      <c r="O72" s="10">
        <v>2.495961724723494E-3</v>
      </c>
      <c r="P72" s="10">
        <v>1.1857709600434836E-3</v>
      </c>
      <c r="Q72" s="10">
        <v>1.42465166826725E-3</v>
      </c>
      <c r="R72" s="10">
        <v>1.1970220811763593E-3</v>
      </c>
      <c r="S72" s="10">
        <v>9.6898135358285782E-4</v>
      </c>
      <c r="T72" s="10">
        <v>9.2360826491543428E-3</v>
      </c>
      <c r="U72" s="10">
        <v>1.0073395019262982E-2</v>
      </c>
      <c r="V72" s="10">
        <v>9.4818130354837171E-3</v>
      </c>
      <c r="W72" s="10">
        <v>4.4130170874197849E-3</v>
      </c>
      <c r="X72" s="10">
        <v>3.5948028349043672E-3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0.25638955639392785</v>
      </c>
      <c r="D75" s="37">
        <v>0.63020039469638478</v>
      </c>
      <c r="E75" s="37">
        <v>7.1949720740014197E-2</v>
      </c>
      <c r="F75" s="37">
        <v>8.51782842133951E-2</v>
      </c>
      <c r="G75" s="37">
        <v>6.8591563294991956E-2</v>
      </c>
      <c r="H75" s="37">
        <v>4.6673497165922152E-2</v>
      </c>
      <c r="I75" s="37">
        <v>4.9018894351779412E-2</v>
      </c>
      <c r="J75" s="37">
        <v>9.0912371185011373E-2</v>
      </c>
      <c r="K75" s="37">
        <v>0.60487345550228289</v>
      </c>
      <c r="L75" s="37">
        <v>1.8769703847001995E-2</v>
      </c>
      <c r="M75" s="37">
        <v>1.7348092973794395E-2</v>
      </c>
      <c r="N75" s="37">
        <v>2.6357810638805216E-2</v>
      </c>
      <c r="O75" s="37">
        <v>1.2206185834680678E-2</v>
      </c>
      <c r="P75" s="37">
        <v>1.2504082185504899E-2</v>
      </c>
      <c r="Q75" s="37">
        <v>8.1837554932588964E-3</v>
      </c>
      <c r="R75" s="37">
        <v>7.9003888289898329E-3</v>
      </c>
      <c r="S75" s="37">
        <v>1.9110250255361125E-3</v>
      </c>
      <c r="T75" s="37">
        <v>9.5924491177557351E-3</v>
      </c>
      <c r="U75" s="37">
        <v>5.8356054952974756E-3</v>
      </c>
      <c r="V75" s="37">
        <v>2.2843040249247472E-3</v>
      </c>
      <c r="W75" s="37">
        <v>1.8131336987838347E-2</v>
      </c>
      <c r="X75" s="37">
        <v>2.188263501070771E-2</v>
      </c>
    </row>
    <row r="76" spans="1:24" ht="11.25" customHeight="1" x14ac:dyDescent="0.2">
      <c r="A76" s="38" t="s">
        <v>139</v>
      </c>
      <c r="B76" s="39" t="s">
        <v>140</v>
      </c>
      <c r="C76" s="40">
        <v>19.013366630155328</v>
      </c>
      <c r="D76" s="40">
        <v>34.059648148649835</v>
      </c>
      <c r="E76" s="40">
        <v>36.334854038078049</v>
      </c>
      <c r="F76" s="40">
        <v>40.284016806523496</v>
      </c>
      <c r="G76" s="40">
        <v>56.34998345815108</v>
      </c>
      <c r="H76" s="40">
        <v>43.714442455517791</v>
      </c>
      <c r="I76" s="40">
        <v>30.93018533975453</v>
      </c>
      <c r="J76" s="40">
        <v>11.569933226243831</v>
      </c>
      <c r="K76" s="40">
        <v>12.092185158511381</v>
      </c>
      <c r="L76" s="40">
        <v>2.5463662340565603</v>
      </c>
      <c r="M76" s="40">
        <v>2.725719549465587</v>
      </c>
      <c r="N76" s="40">
        <v>2.6759745815796498</v>
      </c>
      <c r="O76" s="40">
        <v>1.5579871605368267</v>
      </c>
      <c r="P76" s="40">
        <v>0.61181876923834533</v>
      </c>
      <c r="Q76" s="40">
        <v>0.41774499561196859</v>
      </c>
      <c r="R76" s="40">
        <v>0.42795054045860365</v>
      </c>
      <c r="S76" s="40">
        <v>0.6010697658903259</v>
      </c>
      <c r="T76" s="40">
        <v>15.957024186697142</v>
      </c>
      <c r="U76" s="40">
        <v>11.237634265261295</v>
      </c>
      <c r="V76" s="40">
        <v>6.5825727680838426</v>
      </c>
      <c r="W76" s="40">
        <v>6.0657569233566146</v>
      </c>
      <c r="X76" s="40">
        <v>5.4775746658527762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184</v>
      </c>
      <c r="B1" s="4" t="s">
        <v>251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2143.1430782459156</v>
      </c>
      <c r="D2" s="31">
        <f t="shared" ref="D2:W2" si="1">SUM(D3,D17,D22,D25,D26,D51,D52,D71,D74,D75,D76)</f>
        <v>2618.1073086844376</v>
      </c>
      <c r="E2" s="31">
        <f t="shared" si="1"/>
        <v>2903.4134135855543</v>
      </c>
      <c r="F2" s="31">
        <f t="shared" si="1"/>
        <v>3117.0833190025792</v>
      </c>
      <c r="G2" s="31">
        <f t="shared" si="1"/>
        <v>2383.7291487532239</v>
      </c>
      <c r="H2" s="31">
        <f t="shared" si="1"/>
        <v>2285.4758383490966</v>
      </c>
      <c r="I2" s="31">
        <f t="shared" si="1"/>
        <v>2101.9515047291488</v>
      </c>
      <c r="J2" s="31">
        <f t="shared" si="1"/>
        <v>2124.9005159071362</v>
      </c>
      <c r="K2" s="31">
        <f t="shared" si="1"/>
        <v>2515.7963886500429</v>
      </c>
      <c r="L2" s="31">
        <f t="shared" si="1"/>
        <v>2023.9854686156493</v>
      </c>
      <c r="M2" s="31">
        <f t="shared" si="1"/>
        <v>2028.4543422184004</v>
      </c>
      <c r="N2" s="31">
        <f t="shared" si="1"/>
        <v>2231.0730008598453</v>
      </c>
      <c r="O2" s="31">
        <f t="shared" si="1"/>
        <v>1958.3055030094581</v>
      </c>
      <c r="P2" s="31">
        <f t="shared" si="1"/>
        <v>1644.7251074806536</v>
      </c>
      <c r="Q2" s="31">
        <f t="shared" si="1"/>
        <v>1649.7432502149613</v>
      </c>
      <c r="R2" s="31">
        <f t="shared" si="1"/>
        <v>1416.2754944110056</v>
      </c>
      <c r="S2" s="31">
        <f t="shared" si="1"/>
        <v>1249.4338779019774</v>
      </c>
      <c r="T2" s="31">
        <f t="shared" si="1"/>
        <v>1341.8361134995698</v>
      </c>
      <c r="U2" s="31">
        <f t="shared" si="1"/>
        <v>1428.1700773860703</v>
      </c>
      <c r="V2" s="31">
        <f t="shared" si="1"/>
        <v>1477.1870163370595</v>
      </c>
      <c r="W2" s="31">
        <f t="shared" si="1"/>
        <v>1437.0538263112637</v>
      </c>
      <c r="X2" s="31">
        <f t="shared" ref="X2" si="2">SUM(X3,X17,X22,X25,X26,X51,X52,X71,X74,X75,X76)</f>
        <v>1583.3187446259674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138.28727429062769</v>
      </c>
      <c r="D3" s="34">
        <f t="shared" ref="D3:W3" si="4">SUM(D4,D8,D11)</f>
        <v>159.23654342218401</v>
      </c>
      <c r="E3" s="34">
        <f t="shared" si="4"/>
        <v>163.41874462596732</v>
      </c>
      <c r="F3" s="34">
        <f t="shared" si="4"/>
        <v>159.74127257093718</v>
      </c>
      <c r="G3" s="34">
        <f t="shared" si="4"/>
        <v>138.25038693035253</v>
      </c>
      <c r="H3" s="34">
        <f t="shared" si="4"/>
        <v>142.02390369733445</v>
      </c>
      <c r="I3" s="34">
        <f t="shared" si="4"/>
        <v>126.83499570077387</v>
      </c>
      <c r="J3" s="34">
        <f t="shared" si="4"/>
        <v>106.7428202923474</v>
      </c>
      <c r="K3" s="34">
        <f t="shared" si="4"/>
        <v>122.62278589853827</v>
      </c>
      <c r="L3" s="34">
        <f t="shared" si="4"/>
        <v>132.60369733447982</v>
      </c>
      <c r="M3" s="34">
        <f t="shared" si="4"/>
        <v>127.5029234737747</v>
      </c>
      <c r="N3" s="34">
        <f t="shared" si="4"/>
        <v>127.97282889079966</v>
      </c>
      <c r="O3" s="34">
        <f t="shared" si="4"/>
        <v>130.68048151332761</v>
      </c>
      <c r="P3" s="34">
        <f t="shared" si="4"/>
        <v>97.231986242476339</v>
      </c>
      <c r="Q3" s="34">
        <f t="shared" si="4"/>
        <v>85.08813413585554</v>
      </c>
      <c r="R3" s="34">
        <f t="shared" si="4"/>
        <v>81.599312123817711</v>
      </c>
      <c r="S3" s="34">
        <f t="shared" si="4"/>
        <v>30.120980223559762</v>
      </c>
      <c r="T3" s="34">
        <f t="shared" si="4"/>
        <v>32.929492691315559</v>
      </c>
      <c r="U3" s="34">
        <f t="shared" si="4"/>
        <v>35.496560619088562</v>
      </c>
      <c r="V3" s="34">
        <f t="shared" si="4"/>
        <v>24.633276010318134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0.60627687016337062</v>
      </c>
      <c r="D4" s="29">
        <f t="shared" ref="D4:W4" si="7">SUM(D5:D7)</f>
        <v>4.1585554600171966</v>
      </c>
      <c r="E4" s="29">
        <f t="shared" si="7"/>
        <v>0</v>
      </c>
      <c r="F4" s="29">
        <f t="shared" si="7"/>
        <v>0</v>
      </c>
      <c r="G4" s="29">
        <f t="shared" si="7"/>
        <v>23.174118658641436</v>
      </c>
      <c r="H4" s="29">
        <f t="shared" si="7"/>
        <v>37.200601891659502</v>
      </c>
      <c r="I4" s="29">
        <f t="shared" si="7"/>
        <v>34.761220980223563</v>
      </c>
      <c r="J4" s="29">
        <f t="shared" si="7"/>
        <v>34.761220980223563</v>
      </c>
      <c r="K4" s="29">
        <f t="shared" si="7"/>
        <v>39.63998280309545</v>
      </c>
      <c r="L4" s="29">
        <f t="shared" si="7"/>
        <v>20.7347377472055</v>
      </c>
      <c r="M4" s="29">
        <f t="shared" si="7"/>
        <v>21.344625967325875</v>
      </c>
      <c r="N4" s="29">
        <f t="shared" si="7"/>
        <v>29.272570937231301</v>
      </c>
      <c r="O4" s="29">
        <f t="shared" si="7"/>
        <v>28.052880481513331</v>
      </c>
      <c r="P4" s="29">
        <f t="shared" si="7"/>
        <v>18.295356835769557</v>
      </c>
      <c r="Q4" s="29">
        <f t="shared" si="7"/>
        <v>23.174118658641436</v>
      </c>
      <c r="R4" s="29">
        <f t="shared" si="7"/>
        <v>1.2196904557179711</v>
      </c>
      <c r="S4" s="29">
        <f t="shared" si="7"/>
        <v>3.0492691315563198</v>
      </c>
      <c r="T4" s="29">
        <f t="shared" si="7"/>
        <v>25.702923473774717</v>
      </c>
      <c r="U4" s="29">
        <f t="shared" si="7"/>
        <v>31.076956147893377</v>
      </c>
      <c r="V4" s="29">
        <f t="shared" si="7"/>
        <v>22.154256233877895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FC_IND_CPC_BC_E!C5+FC_IND_CPC_OC_E!C5+FC_IND_CPC_PH_E!C5</f>
        <v>0</v>
      </c>
      <c r="D5" s="10">
        <f>FC_IND_CPC_BC_E!D5+FC_IND_CPC_OC_E!D5+FC_IND_CPC_PH_E!D5</f>
        <v>0</v>
      </c>
      <c r="E5" s="10">
        <f>FC_IND_CPC_BC_E!E5+FC_IND_CPC_OC_E!E5+FC_IND_CPC_PH_E!E5</f>
        <v>0</v>
      </c>
      <c r="F5" s="10">
        <f>FC_IND_CPC_BC_E!F5+FC_IND_CPC_OC_E!F5+FC_IND_CPC_PH_E!F5</f>
        <v>0</v>
      </c>
      <c r="G5" s="10">
        <f>FC_IND_CPC_BC_E!G5+FC_IND_CPC_OC_E!G5+FC_IND_CPC_PH_E!G5</f>
        <v>23.174118658641436</v>
      </c>
      <c r="H5" s="10">
        <f>FC_IND_CPC_BC_E!H5+FC_IND_CPC_OC_E!H5+FC_IND_CPC_PH_E!H5</f>
        <v>37.200601891659502</v>
      </c>
      <c r="I5" s="10">
        <f>FC_IND_CPC_BC_E!I5+FC_IND_CPC_OC_E!I5+FC_IND_CPC_PH_E!I5</f>
        <v>34.761220980223563</v>
      </c>
      <c r="J5" s="10">
        <f>FC_IND_CPC_BC_E!J5+FC_IND_CPC_OC_E!J5+FC_IND_CPC_PH_E!J5</f>
        <v>34.761220980223563</v>
      </c>
      <c r="K5" s="10">
        <f>FC_IND_CPC_BC_E!K5+FC_IND_CPC_OC_E!K5+FC_IND_CPC_PH_E!K5</f>
        <v>39.63998280309545</v>
      </c>
      <c r="L5" s="10">
        <f>FC_IND_CPC_BC_E!L5+FC_IND_CPC_OC_E!L5+FC_IND_CPC_PH_E!L5</f>
        <v>20.7347377472055</v>
      </c>
      <c r="M5" s="10">
        <f>FC_IND_CPC_BC_E!M5+FC_IND_CPC_OC_E!M5+FC_IND_CPC_PH_E!M5</f>
        <v>21.344625967325875</v>
      </c>
      <c r="N5" s="10">
        <f>FC_IND_CPC_BC_E!N5+FC_IND_CPC_OC_E!N5+FC_IND_CPC_PH_E!N5</f>
        <v>29.272570937231301</v>
      </c>
      <c r="O5" s="10">
        <f>FC_IND_CPC_BC_E!O5+FC_IND_CPC_OC_E!O5+FC_IND_CPC_PH_E!O5</f>
        <v>28.052880481513331</v>
      </c>
      <c r="P5" s="10">
        <f>FC_IND_CPC_BC_E!P5+FC_IND_CPC_OC_E!P5+FC_IND_CPC_PH_E!P5</f>
        <v>18.295356835769557</v>
      </c>
      <c r="Q5" s="10">
        <f>FC_IND_CPC_BC_E!Q5+FC_IND_CPC_OC_E!Q5+FC_IND_CPC_PH_E!Q5</f>
        <v>23.174118658641436</v>
      </c>
      <c r="R5" s="10">
        <f>FC_IND_CPC_BC_E!R5+FC_IND_CPC_OC_E!R5+FC_IND_CPC_PH_E!R5</f>
        <v>1.2196904557179711</v>
      </c>
      <c r="S5" s="10">
        <f>FC_IND_CPC_BC_E!S5+FC_IND_CPC_OC_E!S5+FC_IND_CPC_PH_E!S5</f>
        <v>3.0492691315563198</v>
      </c>
      <c r="T5" s="10">
        <f>FC_IND_CPC_BC_E!T5+FC_IND_CPC_OC_E!T5+FC_IND_CPC_PH_E!T5</f>
        <v>25.702923473774717</v>
      </c>
      <c r="U5" s="10">
        <f>FC_IND_CPC_BC_E!U5+FC_IND_CPC_OC_E!U5+FC_IND_CPC_PH_E!U5</f>
        <v>31.076956147893377</v>
      </c>
      <c r="V5" s="10">
        <f>FC_IND_CPC_BC_E!V5+FC_IND_CPC_OC_E!V5+FC_IND_CPC_PH_E!V5</f>
        <v>22.154256233877895</v>
      </c>
      <c r="W5" s="10">
        <f>FC_IND_CPC_BC_E!W5+FC_IND_CPC_OC_E!W5+FC_IND_CPC_PH_E!W5</f>
        <v>0</v>
      </c>
      <c r="X5" s="10">
        <f>FC_IND_CPC_BC_E!X5+FC_IND_CPC_OC_E!X5+FC_IND_CPC_PH_E!X5</f>
        <v>0</v>
      </c>
    </row>
    <row r="6" spans="1:24" ht="11.25" customHeight="1" x14ac:dyDescent="0.2">
      <c r="A6" s="41" t="s">
        <v>7</v>
      </c>
      <c r="B6" s="9" t="s">
        <v>8</v>
      </c>
      <c r="C6" s="10">
        <f>FC_IND_CPC_BC_E!C6+FC_IND_CPC_OC_E!C6+FC_IND_CPC_PH_E!C6</f>
        <v>0</v>
      </c>
      <c r="D6" s="10">
        <f>FC_IND_CPC_BC_E!D6+FC_IND_CPC_OC_E!D6+FC_IND_CPC_PH_E!D6</f>
        <v>0</v>
      </c>
      <c r="E6" s="10">
        <f>FC_IND_CPC_BC_E!E6+FC_IND_CPC_OC_E!E6+FC_IND_CPC_PH_E!E6</f>
        <v>0</v>
      </c>
      <c r="F6" s="10">
        <f>FC_IND_CPC_BC_E!F6+FC_IND_CPC_OC_E!F6+FC_IND_CPC_PH_E!F6</f>
        <v>0</v>
      </c>
      <c r="G6" s="10">
        <f>FC_IND_CPC_BC_E!G6+FC_IND_CPC_OC_E!G6+FC_IND_CPC_PH_E!G6</f>
        <v>0</v>
      </c>
      <c r="H6" s="10">
        <f>FC_IND_CPC_BC_E!H6+FC_IND_CPC_OC_E!H6+FC_IND_CPC_PH_E!H6</f>
        <v>0</v>
      </c>
      <c r="I6" s="10">
        <f>FC_IND_CPC_BC_E!I6+FC_IND_CPC_OC_E!I6+FC_IND_CPC_PH_E!I6</f>
        <v>0</v>
      </c>
      <c r="J6" s="10">
        <f>FC_IND_CPC_BC_E!J6+FC_IND_CPC_OC_E!J6+FC_IND_CPC_PH_E!J6</f>
        <v>0</v>
      </c>
      <c r="K6" s="10">
        <f>FC_IND_CPC_BC_E!K6+FC_IND_CPC_OC_E!K6+FC_IND_CPC_PH_E!K6</f>
        <v>0</v>
      </c>
      <c r="L6" s="10">
        <f>FC_IND_CPC_BC_E!L6+FC_IND_CPC_OC_E!L6+FC_IND_CPC_PH_E!L6</f>
        <v>0</v>
      </c>
      <c r="M6" s="10">
        <f>FC_IND_CPC_BC_E!M6+FC_IND_CPC_OC_E!M6+FC_IND_CPC_PH_E!M6</f>
        <v>0</v>
      </c>
      <c r="N6" s="10">
        <f>FC_IND_CPC_BC_E!N6+FC_IND_CPC_OC_E!N6+FC_IND_CPC_PH_E!N6</f>
        <v>0</v>
      </c>
      <c r="O6" s="10">
        <f>FC_IND_CPC_BC_E!O6+FC_IND_CPC_OC_E!O6+FC_IND_CPC_PH_E!O6</f>
        <v>0</v>
      </c>
      <c r="P6" s="10">
        <f>FC_IND_CPC_BC_E!P6+FC_IND_CPC_OC_E!P6+FC_IND_CPC_PH_E!P6</f>
        <v>0</v>
      </c>
      <c r="Q6" s="10">
        <f>FC_IND_CPC_BC_E!Q6+FC_IND_CPC_OC_E!Q6+FC_IND_CPC_PH_E!Q6</f>
        <v>0</v>
      </c>
      <c r="R6" s="10">
        <f>FC_IND_CPC_BC_E!R6+FC_IND_CPC_OC_E!R6+FC_IND_CPC_PH_E!R6</f>
        <v>0</v>
      </c>
      <c r="S6" s="10">
        <f>FC_IND_CPC_BC_E!S6+FC_IND_CPC_OC_E!S6+FC_IND_CPC_PH_E!S6</f>
        <v>0</v>
      </c>
      <c r="T6" s="10">
        <f>FC_IND_CPC_BC_E!T6+FC_IND_CPC_OC_E!T6+FC_IND_CPC_PH_E!T6</f>
        <v>0</v>
      </c>
      <c r="U6" s="10">
        <f>FC_IND_CPC_BC_E!U6+FC_IND_CPC_OC_E!U6+FC_IND_CPC_PH_E!U6</f>
        <v>0</v>
      </c>
      <c r="V6" s="10">
        <f>FC_IND_CPC_BC_E!V6+FC_IND_CPC_OC_E!V6+FC_IND_CPC_PH_E!V6</f>
        <v>0</v>
      </c>
      <c r="W6" s="10">
        <f>FC_IND_CPC_BC_E!W6+FC_IND_CPC_OC_E!W6+FC_IND_CPC_PH_E!W6</f>
        <v>0</v>
      </c>
      <c r="X6" s="10">
        <f>FC_IND_CPC_BC_E!X6+FC_IND_CPC_OC_E!X6+FC_IND_CPC_PH_E!X6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FC_IND_CPC_BC_E!C7+FC_IND_CPC_OC_E!C7+FC_IND_CPC_PH_E!C7</f>
        <v>0.60627687016337062</v>
      </c>
      <c r="D7" s="10">
        <f>FC_IND_CPC_BC_E!D7+FC_IND_CPC_OC_E!D7+FC_IND_CPC_PH_E!D7</f>
        <v>4.1585554600171966</v>
      </c>
      <c r="E7" s="10">
        <f>FC_IND_CPC_BC_E!E7+FC_IND_CPC_OC_E!E7+FC_IND_CPC_PH_E!E7</f>
        <v>0</v>
      </c>
      <c r="F7" s="10">
        <f>FC_IND_CPC_BC_E!F7+FC_IND_CPC_OC_E!F7+FC_IND_CPC_PH_E!F7</f>
        <v>0</v>
      </c>
      <c r="G7" s="10">
        <f>FC_IND_CPC_BC_E!G7+FC_IND_CPC_OC_E!G7+FC_IND_CPC_PH_E!G7</f>
        <v>0</v>
      </c>
      <c r="H7" s="10">
        <f>FC_IND_CPC_BC_E!H7+FC_IND_CPC_OC_E!H7+FC_IND_CPC_PH_E!H7</f>
        <v>0</v>
      </c>
      <c r="I7" s="10">
        <f>FC_IND_CPC_BC_E!I7+FC_IND_CPC_OC_E!I7+FC_IND_CPC_PH_E!I7</f>
        <v>0</v>
      </c>
      <c r="J7" s="10">
        <f>FC_IND_CPC_BC_E!J7+FC_IND_CPC_OC_E!J7+FC_IND_CPC_PH_E!J7</f>
        <v>0</v>
      </c>
      <c r="K7" s="10">
        <f>FC_IND_CPC_BC_E!K7+FC_IND_CPC_OC_E!K7+FC_IND_CPC_PH_E!K7</f>
        <v>0</v>
      </c>
      <c r="L7" s="10">
        <f>FC_IND_CPC_BC_E!L7+FC_IND_CPC_OC_E!L7+FC_IND_CPC_PH_E!L7</f>
        <v>0</v>
      </c>
      <c r="M7" s="10">
        <f>FC_IND_CPC_BC_E!M7+FC_IND_CPC_OC_E!M7+FC_IND_CPC_PH_E!M7</f>
        <v>0</v>
      </c>
      <c r="N7" s="10">
        <f>FC_IND_CPC_BC_E!N7+FC_IND_CPC_OC_E!N7+FC_IND_CPC_PH_E!N7</f>
        <v>0</v>
      </c>
      <c r="O7" s="10">
        <f>FC_IND_CPC_BC_E!O7+FC_IND_CPC_OC_E!O7+FC_IND_CPC_PH_E!O7</f>
        <v>0</v>
      </c>
      <c r="P7" s="10">
        <f>FC_IND_CPC_BC_E!P7+FC_IND_CPC_OC_E!P7+FC_IND_CPC_PH_E!P7</f>
        <v>0</v>
      </c>
      <c r="Q7" s="10">
        <f>FC_IND_CPC_BC_E!Q7+FC_IND_CPC_OC_E!Q7+FC_IND_CPC_PH_E!Q7</f>
        <v>0</v>
      </c>
      <c r="R7" s="10">
        <f>FC_IND_CPC_BC_E!R7+FC_IND_CPC_OC_E!R7+FC_IND_CPC_PH_E!R7</f>
        <v>0</v>
      </c>
      <c r="S7" s="10">
        <f>FC_IND_CPC_BC_E!S7+FC_IND_CPC_OC_E!S7+FC_IND_CPC_PH_E!S7</f>
        <v>0</v>
      </c>
      <c r="T7" s="10">
        <f>FC_IND_CPC_BC_E!T7+FC_IND_CPC_OC_E!T7+FC_IND_CPC_PH_E!T7</f>
        <v>0</v>
      </c>
      <c r="U7" s="10">
        <f>FC_IND_CPC_BC_E!U7+FC_IND_CPC_OC_E!U7+FC_IND_CPC_PH_E!U7</f>
        <v>0</v>
      </c>
      <c r="V7" s="10">
        <f>FC_IND_CPC_BC_E!V7+FC_IND_CPC_OC_E!V7+FC_IND_CPC_PH_E!V7</f>
        <v>0</v>
      </c>
      <c r="W7" s="10">
        <f>FC_IND_CPC_BC_E!W7+FC_IND_CPC_OC_E!W7+FC_IND_CPC_PH_E!W7</f>
        <v>0</v>
      </c>
      <c r="X7" s="10">
        <f>FC_IND_CPC_BC_E!X7+FC_IND_CPC_OC_E!X7+FC_IND_CPC_PH_E!X7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89.784350816852992</v>
      </c>
      <c r="D8" s="29">
        <f t="shared" ref="D8:W8" si="10">SUM(D9:D10)</f>
        <v>107.84024075666382</v>
      </c>
      <c r="E8" s="29">
        <f t="shared" si="10"/>
        <v>120.56388650042992</v>
      </c>
      <c r="F8" s="29">
        <f t="shared" si="10"/>
        <v>104.94548581255368</v>
      </c>
      <c r="G8" s="29">
        <f t="shared" si="10"/>
        <v>82.324763542562337</v>
      </c>
      <c r="H8" s="29">
        <f t="shared" si="10"/>
        <v>95.375752364574353</v>
      </c>
      <c r="I8" s="29">
        <f t="shared" si="10"/>
        <v>81.996388650042988</v>
      </c>
      <c r="J8" s="29">
        <f t="shared" si="10"/>
        <v>70.092089423903715</v>
      </c>
      <c r="K8" s="29">
        <f t="shared" si="10"/>
        <v>81.0932932072227</v>
      </c>
      <c r="L8" s="29">
        <f t="shared" si="10"/>
        <v>111.8689595872743</v>
      </c>
      <c r="M8" s="29">
        <f t="shared" si="10"/>
        <v>106.15829750644882</v>
      </c>
      <c r="N8" s="29">
        <f t="shared" si="10"/>
        <v>98.700257953568368</v>
      </c>
      <c r="O8" s="29">
        <f t="shared" si="10"/>
        <v>102.62760103181428</v>
      </c>
      <c r="P8" s="29">
        <f t="shared" si="10"/>
        <v>71.378589853826298</v>
      </c>
      <c r="Q8" s="29">
        <f t="shared" si="10"/>
        <v>60.024505588993989</v>
      </c>
      <c r="R8" s="29">
        <f t="shared" si="10"/>
        <v>51.411521926053311</v>
      </c>
      <c r="S8" s="29">
        <f t="shared" si="10"/>
        <v>0</v>
      </c>
      <c r="T8" s="29">
        <f t="shared" si="10"/>
        <v>2.4419604471195178E-2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FC_IND_CPC_BC_E!C9+FC_IND_CPC_OC_E!C9+FC_IND_CPC_PH_E!C9</f>
        <v>0</v>
      </c>
      <c r="D9" s="10">
        <f>FC_IND_CPC_BC_E!D9+FC_IND_CPC_OC_E!D9+FC_IND_CPC_PH_E!D9</f>
        <v>0</v>
      </c>
      <c r="E9" s="10">
        <f>FC_IND_CPC_BC_E!E9+FC_IND_CPC_OC_E!E9+FC_IND_CPC_PH_E!E9</f>
        <v>0</v>
      </c>
      <c r="F9" s="10">
        <f>FC_IND_CPC_BC_E!F9+FC_IND_CPC_OC_E!F9+FC_IND_CPC_PH_E!F9</f>
        <v>0</v>
      </c>
      <c r="G9" s="10">
        <f>FC_IND_CPC_BC_E!G9+FC_IND_CPC_OC_E!G9+FC_IND_CPC_PH_E!G9</f>
        <v>0</v>
      </c>
      <c r="H9" s="10">
        <f>FC_IND_CPC_BC_E!H9+FC_IND_CPC_OC_E!H9+FC_IND_CPC_PH_E!H9</f>
        <v>0</v>
      </c>
      <c r="I9" s="10">
        <f>FC_IND_CPC_BC_E!I9+FC_IND_CPC_OC_E!I9+FC_IND_CPC_PH_E!I9</f>
        <v>0</v>
      </c>
      <c r="J9" s="10">
        <f>FC_IND_CPC_BC_E!J9+FC_IND_CPC_OC_E!J9+FC_IND_CPC_PH_E!J9</f>
        <v>0</v>
      </c>
      <c r="K9" s="10">
        <f>FC_IND_CPC_BC_E!K9+FC_IND_CPC_OC_E!K9+FC_IND_CPC_PH_E!K9</f>
        <v>0</v>
      </c>
      <c r="L9" s="10">
        <f>FC_IND_CPC_BC_E!L9+FC_IND_CPC_OC_E!L9+FC_IND_CPC_PH_E!L9</f>
        <v>0</v>
      </c>
      <c r="M9" s="10">
        <f>FC_IND_CPC_BC_E!M9+FC_IND_CPC_OC_E!M9+FC_IND_CPC_PH_E!M9</f>
        <v>15.854514187446259</v>
      </c>
      <c r="N9" s="10">
        <f>FC_IND_CPC_BC_E!N9+FC_IND_CPC_OC_E!N9+FC_IND_CPC_PH_E!N9</f>
        <v>0</v>
      </c>
      <c r="O9" s="10">
        <f>FC_IND_CPC_BC_E!O9+FC_IND_CPC_OC_E!O9+FC_IND_CPC_PH_E!O9</f>
        <v>0</v>
      </c>
      <c r="P9" s="10">
        <f>FC_IND_CPC_BC_E!P9+FC_IND_CPC_OC_E!P9+FC_IND_CPC_PH_E!P9</f>
        <v>0</v>
      </c>
      <c r="Q9" s="10">
        <f>FC_IND_CPC_BC_E!Q9+FC_IND_CPC_OC_E!Q9+FC_IND_CPC_PH_E!Q9</f>
        <v>0</v>
      </c>
      <c r="R9" s="10">
        <f>FC_IND_CPC_BC_E!R9+FC_IND_CPC_OC_E!R9+FC_IND_CPC_PH_E!R9</f>
        <v>0</v>
      </c>
      <c r="S9" s="10">
        <f>FC_IND_CPC_BC_E!S9+FC_IND_CPC_OC_E!S9+FC_IND_CPC_PH_E!S9</f>
        <v>0</v>
      </c>
      <c r="T9" s="10">
        <f>FC_IND_CPC_BC_E!T9+FC_IND_CPC_OC_E!T9+FC_IND_CPC_PH_E!T9</f>
        <v>0</v>
      </c>
      <c r="U9" s="10">
        <f>FC_IND_CPC_BC_E!U9+FC_IND_CPC_OC_E!U9+FC_IND_CPC_PH_E!U9</f>
        <v>0</v>
      </c>
      <c r="V9" s="10">
        <f>FC_IND_CPC_BC_E!V9+FC_IND_CPC_OC_E!V9+FC_IND_CPC_PH_E!V9</f>
        <v>0</v>
      </c>
      <c r="W9" s="10">
        <f>FC_IND_CPC_BC_E!W9+FC_IND_CPC_OC_E!W9+FC_IND_CPC_PH_E!W9</f>
        <v>0</v>
      </c>
      <c r="X9" s="10">
        <f>FC_IND_CPC_BC_E!X9+FC_IND_CPC_OC_E!X9+FC_IND_CPC_PH_E!X9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FC_IND_CPC_BC_E!C10+FC_IND_CPC_OC_E!C10+FC_IND_CPC_PH_E!C10</f>
        <v>89.784350816852992</v>
      </c>
      <c r="D10" s="10">
        <f>FC_IND_CPC_BC_E!D10+FC_IND_CPC_OC_E!D10+FC_IND_CPC_PH_E!D10</f>
        <v>107.84024075666382</v>
      </c>
      <c r="E10" s="10">
        <f>FC_IND_CPC_BC_E!E10+FC_IND_CPC_OC_E!E10+FC_IND_CPC_PH_E!E10</f>
        <v>120.56388650042992</v>
      </c>
      <c r="F10" s="10">
        <f>FC_IND_CPC_BC_E!F10+FC_IND_CPC_OC_E!F10+FC_IND_CPC_PH_E!F10</f>
        <v>104.94548581255368</v>
      </c>
      <c r="G10" s="10">
        <f>FC_IND_CPC_BC_E!G10+FC_IND_CPC_OC_E!G10+FC_IND_CPC_PH_E!G10</f>
        <v>82.324763542562337</v>
      </c>
      <c r="H10" s="10">
        <f>FC_IND_CPC_BC_E!H10+FC_IND_CPC_OC_E!H10+FC_IND_CPC_PH_E!H10</f>
        <v>95.375752364574353</v>
      </c>
      <c r="I10" s="10">
        <f>FC_IND_CPC_BC_E!I10+FC_IND_CPC_OC_E!I10+FC_IND_CPC_PH_E!I10</f>
        <v>81.996388650042988</v>
      </c>
      <c r="J10" s="10">
        <f>FC_IND_CPC_BC_E!J10+FC_IND_CPC_OC_E!J10+FC_IND_CPC_PH_E!J10</f>
        <v>70.092089423903715</v>
      </c>
      <c r="K10" s="10">
        <f>FC_IND_CPC_BC_E!K10+FC_IND_CPC_OC_E!K10+FC_IND_CPC_PH_E!K10</f>
        <v>81.0932932072227</v>
      </c>
      <c r="L10" s="10">
        <f>FC_IND_CPC_BC_E!L10+FC_IND_CPC_OC_E!L10+FC_IND_CPC_PH_E!L10</f>
        <v>111.8689595872743</v>
      </c>
      <c r="M10" s="10">
        <f>FC_IND_CPC_BC_E!M10+FC_IND_CPC_OC_E!M10+FC_IND_CPC_PH_E!M10</f>
        <v>90.303783319002562</v>
      </c>
      <c r="N10" s="10">
        <f>FC_IND_CPC_BC_E!N10+FC_IND_CPC_OC_E!N10+FC_IND_CPC_PH_E!N10</f>
        <v>98.700257953568368</v>
      </c>
      <c r="O10" s="10">
        <f>FC_IND_CPC_BC_E!O10+FC_IND_CPC_OC_E!O10+FC_IND_CPC_PH_E!O10</f>
        <v>102.62760103181428</v>
      </c>
      <c r="P10" s="10">
        <f>FC_IND_CPC_BC_E!P10+FC_IND_CPC_OC_E!P10+FC_IND_CPC_PH_E!P10</f>
        <v>71.378589853826298</v>
      </c>
      <c r="Q10" s="10">
        <f>FC_IND_CPC_BC_E!Q10+FC_IND_CPC_OC_E!Q10+FC_IND_CPC_PH_E!Q10</f>
        <v>60.024505588993989</v>
      </c>
      <c r="R10" s="10">
        <f>FC_IND_CPC_BC_E!R10+FC_IND_CPC_OC_E!R10+FC_IND_CPC_PH_E!R10</f>
        <v>51.411521926053311</v>
      </c>
      <c r="S10" s="10">
        <f>FC_IND_CPC_BC_E!S10+FC_IND_CPC_OC_E!S10+FC_IND_CPC_PH_E!S10</f>
        <v>0</v>
      </c>
      <c r="T10" s="10">
        <f>FC_IND_CPC_BC_E!T10+FC_IND_CPC_OC_E!T10+FC_IND_CPC_PH_E!T10</f>
        <v>2.4419604471195178E-2</v>
      </c>
      <c r="U10" s="10">
        <f>FC_IND_CPC_BC_E!U10+FC_IND_CPC_OC_E!U10+FC_IND_CPC_PH_E!U10</f>
        <v>0</v>
      </c>
      <c r="V10" s="10">
        <f>FC_IND_CPC_BC_E!V10+FC_IND_CPC_OC_E!V10+FC_IND_CPC_PH_E!V10</f>
        <v>0</v>
      </c>
      <c r="W10" s="10">
        <f>FC_IND_CPC_BC_E!W10+FC_IND_CPC_OC_E!W10+FC_IND_CPC_PH_E!W10</f>
        <v>0</v>
      </c>
      <c r="X10" s="10">
        <f>FC_IND_CPC_BC_E!X10+FC_IND_CPC_OC_E!X10+FC_IND_CPC_PH_E!X10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47.896646603611337</v>
      </c>
      <c r="D11" s="29">
        <f t="shared" ref="D11:W11" si="13">SUM(D12:D16)</f>
        <v>47.237747205503005</v>
      </c>
      <c r="E11" s="29">
        <f t="shared" si="13"/>
        <v>42.854858125537397</v>
      </c>
      <c r="F11" s="29">
        <f t="shared" si="13"/>
        <v>54.795786758383493</v>
      </c>
      <c r="G11" s="29">
        <f t="shared" si="13"/>
        <v>32.751504729148749</v>
      </c>
      <c r="H11" s="29">
        <f t="shared" si="13"/>
        <v>9.4475494411006018</v>
      </c>
      <c r="I11" s="29">
        <f t="shared" si="13"/>
        <v>10.077386070507311</v>
      </c>
      <c r="J11" s="29">
        <f t="shared" si="13"/>
        <v>1.8895098882201202</v>
      </c>
      <c r="K11" s="29">
        <f t="shared" si="13"/>
        <v>1.8895098882201198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7.5580395528804809</v>
      </c>
      <c r="Q11" s="29">
        <f t="shared" si="13"/>
        <v>1.88950988822012</v>
      </c>
      <c r="R11" s="29">
        <f t="shared" si="13"/>
        <v>28.96809974204643</v>
      </c>
      <c r="S11" s="29">
        <f t="shared" si="13"/>
        <v>27.071711092003444</v>
      </c>
      <c r="T11" s="29">
        <f t="shared" si="13"/>
        <v>7.202149613069647</v>
      </c>
      <c r="U11" s="29">
        <f t="shared" si="13"/>
        <v>4.4196044711951847</v>
      </c>
      <c r="V11" s="29">
        <f t="shared" si="13"/>
        <v>2.4790197764402411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FC_IND_CPC_BC_E!C12+FC_IND_CPC_OC_E!C12+FC_IND_CPC_PH_E!C12</f>
        <v>0</v>
      </c>
      <c r="D12" s="10">
        <f>FC_IND_CPC_BC_E!D12+FC_IND_CPC_OC_E!D12+FC_IND_CPC_PH_E!D12</f>
        <v>0</v>
      </c>
      <c r="E12" s="10">
        <f>FC_IND_CPC_BC_E!E12+FC_IND_CPC_OC_E!E12+FC_IND_CPC_PH_E!E12</f>
        <v>0</v>
      </c>
      <c r="F12" s="10">
        <f>FC_IND_CPC_BC_E!F12+FC_IND_CPC_OC_E!F12+FC_IND_CPC_PH_E!F12</f>
        <v>0</v>
      </c>
      <c r="G12" s="10">
        <f>FC_IND_CPC_BC_E!G12+FC_IND_CPC_OC_E!G12+FC_IND_CPC_PH_E!G12</f>
        <v>0</v>
      </c>
      <c r="H12" s="10">
        <f>FC_IND_CPC_BC_E!H12+FC_IND_CPC_OC_E!H12+FC_IND_CPC_PH_E!H12</f>
        <v>0</v>
      </c>
      <c r="I12" s="10">
        <f>FC_IND_CPC_BC_E!I12+FC_IND_CPC_OC_E!I12+FC_IND_CPC_PH_E!I12</f>
        <v>0</v>
      </c>
      <c r="J12" s="10">
        <f>FC_IND_CPC_BC_E!J12+FC_IND_CPC_OC_E!J12+FC_IND_CPC_PH_E!J12</f>
        <v>0</v>
      </c>
      <c r="K12" s="10">
        <f>FC_IND_CPC_BC_E!K12+FC_IND_CPC_OC_E!K12+FC_IND_CPC_PH_E!K12</f>
        <v>0</v>
      </c>
      <c r="L12" s="10">
        <f>FC_IND_CPC_BC_E!L12+FC_IND_CPC_OC_E!L12+FC_IND_CPC_PH_E!L12</f>
        <v>0</v>
      </c>
      <c r="M12" s="10">
        <f>FC_IND_CPC_BC_E!M12+FC_IND_CPC_OC_E!M12+FC_IND_CPC_PH_E!M12</f>
        <v>0</v>
      </c>
      <c r="N12" s="10">
        <f>FC_IND_CPC_BC_E!N12+FC_IND_CPC_OC_E!N12+FC_IND_CPC_PH_E!N12</f>
        <v>0</v>
      </c>
      <c r="O12" s="10">
        <f>FC_IND_CPC_BC_E!O12+FC_IND_CPC_OC_E!O12+FC_IND_CPC_PH_E!O12</f>
        <v>0</v>
      </c>
      <c r="P12" s="10">
        <f>FC_IND_CPC_BC_E!P12+FC_IND_CPC_OC_E!P12+FC_IND_CPC_PH_E!P12</f>
        <v>0</v>
      </c>
      <c r="Q12" s="10">
        <f>FC_IND_CPC_BC_E!Q12+FC_IND_CPC_OC_E!Q12+FC_IND_CPC_PH_E!Q12</f>
        <v>0</v>
      </c>
      <c r="R12" s="10">
        <f>FC_IND_CPC_BC_E!R12+FC_IND_CPC_OC_E!R12+FC_IND_CPC_PH_E!R12</f>
        <v>0</v>
      </c>
      <c r="S12" s="10">
        <f>FC_IND_CPC_BC_E!S12+FC_IND_CPC_OC_E!S12+FC_IND_CPC_PH_E!S12</f>
        <v>0</v>
      </c>
      <c r="T12" s="10">
        <f>FC_IND_CPC_BC_E!T12+FC_IND_CPC_OC_E!T12+FC_IND_CPC_PH_E!T12</f>
        <v>0</v>
      </c>
      <c r="U12" s="10">
        <f>FC_IND_CPC_BC_E!U12+FC_IND_CPC_OC_E!U12+FC_IND_CPC_PH_E!U12</f>
        <v>0</v>
      </c>
      <c r="V12" s="10">
        <f>FC_IND_CPC_BC_E!V12+FC_IND_CPC_OC_E!V12+FC_IND_CPC_PH_E!V12</f>
        <v>0</v>
      </c>
      <c r="W12" s="10">
        <f>FC_IND_CPC_BC_E!W12+FC_IND_CPC_OC_E!W12+FC_IND_CPC_PH_E!W12</f>
        <v>0</v>
      </c>
      <c r="X12" s="10">
        <f>FC_IND_CPC_BC_E!X12+FC_IND_CPC_OC_E!X12+FC_IND_CPC_PH_E!X12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FC_IND_CPC_BC_E!C13+FC_IND_CPC_OC_E!C13+FC_IND_CPC_PH_E!C13</f>
        <v>47.896646603611337</v>
      </c>
      <c r="D13" s="10">
        <f>FC_IND_CPC_BC_E!D13+FC_IND_CPC_OC_E!D13+FC_IND_CPC_PH_E!D13</f>
        <v>47.237747205503005</v>
      </c>
      <c r="E13" s="10">
        <f>FC_IND_CPC_BC_E!E13+FC_IND_CPC_OC_E!E13+FC_IND_CPC_PH_E!E13</f>
        <v>42.854858125537397</v>
      </c>
      <c r="F13" s="10">
        <f>FC_IND_CPC_BC_E!F13+FC_IND_CPC_OC_E!F13+FC_IND_CPC_PH_E!F13</f>
        <v>54.795786758383493</v>
      </c>
      <c r="G13" s="10">
        <f>FC_IND_CPC_BC_E!G13+FC_IND_CPC_OC_E!G13+FC_IND_CPC_PH_E!G13</f>
        <v>32.751504729148749</v>
      </c>
      <c r="H13" s="10">
        <f>FC_IND_CPC_BC_E!H13+FC_IND_CPC_OC_E!H13+FC_IND_CPC_PH_E!H13</f>
        <v>9.4475494411006018</v>
      </c>
      <c r="I13" s="10">
        <f>FC_IND_CPC_BC_E!I13+FC_IND_CPC_OC_E!I13+FC_IND_CPC_PH_E!I13</f>
        <v>10.077386070507311</v>
      </c>
      <c r="J13" s="10">
        <f>FC_IND_CPC_BC_E!J13+FC_IND_CPC_OC_E!J13+FC_IND_CPC_PH_E!J13</f>
        <v>1.8895098882201202</v>
      </c>
      <c r="K13" s="10">
        <f>FC_IND_CPC_BC_E!K13+FC_IND_CPC_OC_E!K13+FC_IND_CPC_PH_E!K13</f>
        <v>1.8895098882201198</v>
      </c>
      <c r="L13" s="10">
        <f>FC_IND_CPC_BC_E!L13+FC_IND_CPC_OC_E!L13+FC_IND_CPC_PH_E!L13</f>
        <v>0</v>
      </c>
      <c r="M13" s="10">
        <f>FC_IND_CPC_BC_E!M13+FC_IND_CPC_OC_E!M13+FC_IND_CPC_PH_E!M13</f>
        <v>0</v>
      </c>
      <c r="N13" s="10">
        <f>FC_IND_CPC_BC_E!N13+FC_IND_CPC_OC_E!N13+FC_IND_CPC_PH_E!N13</f>
        <v>0</v>
      </c>
      <c r="O13" s="10">
        <f>FC_IND_CPC_BC_E!O13+FC_IND_CPC_OC_E!O13+FC_IND_CPC_PH_E!O13</f>
        <v>0</v>
      </c>
      <c r="P13" s="10">
        <f>FC_IND_CPC_BC_E!P13+FC_IND_CPC_OC_E!P13+FC_IND_CPC_PH_E!P13</f>
        <v>7.5580395528804809</v>
      </c>
      <c r="Q13" s="10">
        <f>FC_IND_CPC_BC_E!Q13+FC_IND_CPC_OC_E!Q13+FC_IND_CPC_PH_E!Q13</f>
        <v>1.88950988822012</v>
      </c>
      <c r="R13" s="10">
        <f>FC_IND_CPC_BC_E!R13+FC_IND_CPC_OC_E!R13+FC_IND_CPC_PH_E!R13</f>
        <v>28.96809974204643</v>
      </c>
      <c r="S13" s="10">
        <f>FC_IND_CPC_BC_E!S13+FC_IND_CPC_OC_E!S13+FC_IND_CPC_PH_E!S13</f>
        <v>27.071711092003444</v>
      </c>
      <c r="T13" s="10">
        <f>FC_IND_CPC_BC_E!T13+FC_IND_CPC_OC_E!T13+FC_IND_CPC_PH_E!T13</f>
        <v>7.202149613069647</v>
      </c>
      <c r="U13" s="10">
        <f>FC_IND_CPC_BC_E!U13+FC_IND_CPC_OC_E!U13+FC_IND_CPC_PH_E!U13</f>
        <v>4.4196044711951847</v>
      </c>
      <c r="V13" s="10">
        <f>FC_IND_CPC_BC_E!V13+FC_IND_CPC_OC_E!V13+FC_IND_CPC_PH_E!V13</f>
        <v>2.4790197764402411</v>
      </c>
      <c r="W13" s="10">
        <f>FC_IND_CPC_BC_E!W13+FC_IND_CPC_OC_E!W13+FC_IND_CPC_PH_E!W13</f>
        <v>0</v>
      </c>
      <c r="X13" s="10">
        <f>FC_IND_CPC_BC_E!X13+FC_IND_CPC_OC_E!X13+FC_IND_CPC_PH_E!X13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FC_IND_CPC_BC_E!C14+FC_IND_CPC_OC_E!C14+FC_IND_CPC_PH_E!C14</f>
        <v>0</v>
      </c>
      <c r="D14" s="10">
        <f>FC_IND_CPC_BC_E!D14+FC_IND_CPC_OC_E!D14+FC_IND_CPC_PH_E!D14</f>
        <v>0</v>
      </c>
      <c r="E14" s="10">
        <f>FC_IND_CPC_BC_E!E14+FC_IND_CPC_OC_E!E14+FC_IND_CPC_PH_E!E14</f>
        <v>0</v>
      </c>
      <c r="F14" s="10">
        <f>FC_IND_CPC_BC_E!F14+FC_IND_CPC_OC_E!F14+FC_IND_CPC_PH_E!F14</f>
        <v>0</v>
      </c>
      <c r="G14" s="10">
        <f>FC_IND_CPC_BC_E!G14+FC_IND_CPC_OC_E!G14+FC_IND_CPC_PH_E!G14</f>
        <v>0</v>
      </c>
      <c r="H14" s="10">
        <f>FC_IND_CPC_BC_E!H14+FC_IND_CPC_OC_E!H14+FC_IND_CPC_PH_E!H14</f>
        <v>0</v>
      </c>
      <c r="I14" s="10">
        <f>FC_IND_CPC_BC_E!I14+FC_IND_CPC_OC_E!I14+FC_IND_CPC_PH_E!I14</f>
        <v>0</v>
      </c>
      <c r="J14" s="10">
        <f>FC_IND_CPC_BC_E!J14+FC_IND_CPC_OC_E!J14+FC_IND_CPC_PH_E!J14</f>
        <v>0</v>
      </c>
      <c r="K14" s="10">
        <f>FC_IND_CPC_BC_E!K14+FC_IND_CPC_OC_E!K14+FC_IND_CPC_PH_E!K14</f>
        <v>0</v>
      </c>
      <c r="L14" s="10">
        <f>FC_IND_CPC_BC_E!L14+FC_IND_CPC_OC_E!L14+FC_IND_CPC_PH_E!L14</f>
        <v>0</v>
      </c>
      <c r="M14" s="10">
        <f>FC_IND_CPC_BC_E!M14+FC_IND_CPC_OC_E!M14+FC_IND_CPC_PH_E!M14</f>
        <v>0</v>
      </c>
      <c r="N14" s="10">
        <f>FC_IND_CPC_BC_E!N14+FC_IND_CPC_OC_E!N14+FC_IND_CPC_PH_E!N14</f>
        <v>0</v>
      </c>
      <c r="O14" s="10">
        <f>FC_IND_CPC_BC_E!O14+FC_IND_CPC_OC_E!O14+FC_IND_CPC_PH_E!O14</f>
        <v>0</v>
      </c>
      <c r="P14" s="10">
        <f>FC_IND_CPC_BC_E!P14+FC_IND_CPC_OC_E!P14+FC_IND_CPC_PH_E!P14</f>
        <v>0</v>
      </c>
      <c r="Q14" s="10">
        <f>FC_IND_CPC_BC_E!Q14+FC_IND_CPC_OC_E!Q14+FC_IND_CPC_PH_E!Q14</f>
        <v>0</v>
      </c>
      <c r="R14" s="10">
        <f>FC_IND_CPC_BC_E!R14+FC_IND_CPC_OC_E!R14+FC_IND_CPC_PH_E!R14</f>
        <v>0</v>
      </c>
      <c r="S14" s="10">
        <f>FC_IND_CPC_BC_E!S14+FC_IND_CPC_OC_E!S14+FC_IND_CPC_PH_E!S14</f>
        <v>0</v>
      </c>
      <c r="T14" s="10">
        <f>FC_IND_CPC_BC_E!T14+FC_IND_CPC_OC_E!T14+FC_IND_CPC_PH_E!T14</f>
        <v>0</v>
      </c>
      <c r="U14" s="10">
        <f>FC_IND_CPC_BC_E!U14+FC_IND_CPC_OC_E!U14+FC_IND_CPC_PH_E!U14</f>
        <v>0</v>
      </c>
      <c r="V14" s="10">
        <f>FC_IND_CPC_BC_E!V14+FC_IND_CPC_OC_E!V14+FC_IND_CPC_PH_E!V14</f>
        <v>0</v>
      </c>
      <c r="W14" s="10">
        <f>FC_IND_CPC_BC_E!W14+FC_IND_CPC_OC_E!W14+FC_IND_CPC_PH_E!W14</f>
        <v>0</v>
      </c>
      <c r="X14" s="10">
        <f>FC_IND_CPC_BC_E!X14+FC_IND_CPC_OC_E!X14+FC_IND_CPC_PH_E!X14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FC_IND_CPC_BC_E!C15+FC_IND_CPC_OC_E!C15+FC_IND_CPC_PH_E!C15</f>
        <v>0</v>
      </c>
      <c r="D15" s="10">
        <f>FC_IND_CPC_BC_E!D15+FC_IND_CPC_OC_E!D15+FC_IND_CPC_PH_E!D15</f>
        <v>0</v>
      </c>
      <c r="E15" s="10">
        <f>FC_IND_CPC_BC_E!E15+FC_IND_CPC_OC_E!E15+FC_IND_CPC_PH_E!E15</f>
        <v>0</v>
      </c>
      <c r="F15" s="10">
        <f>FC_IND_CPC_BC_E!F15+FC_IND_CPC_OC_E!F15+FC_IND_CPC_PH_E!F15</f>
        <v>0</v>
      </c>
      <c r="G15" s="10">
        <f>FC_IND_CPC_BC_E!G15+FC_IND_CPC_OC_E!G15+FC_IND_CPC_PH_E!G15</f>
        <v>0</v>
      </c>
      <c r="H15" s="10">
        <f>FC_IND_CPC_BC_E!H15+FC_IND_CPC_OC_E!H15+FC_IND_CPC_PH_E!H15</f>
        <v>0</v>
      </c>
      <c r="I15" s="10">
        <f>FC_IND_CPC_BC_E!I15+FC_IND_CPC_OC_E!I15+FC_IND_CPC_PH_E!I15</f>
        <v>0</v>
      </c>
      <c r="J15" s="10">
        <f>FC_IND_CPC_BC_E!J15+FC_IND_CPC_OC_E!J15+FC_IND_CPC_PH_E!J15</f>
        <v>0</v>
      </c>
      <c r="K15" s="10">
        <f>FC_IND_CPC_BC_E!K15+FC_IND_CPC_OC_E!K15+FC_IND_CPC_PH_E!K15</f>
        <v>0</v>
      </c>
      <c r="L15" s="10">
        <f>FC_IND_CPC_BC_E!L15+FC_IND_CPC_OC_E!L15+FC_IND_CPC_PH_E!L15</f>
        <v>0</v>
      </c>
      <c r="M15" s="10">
        <f>FC_IND_CPC_BC_E!M15+FC_IND_CPC_OC_E!M15+FC_IND_CPC_PH_E!M15</f>
        <v>0</v>
      </c>
      <c r="N15" s="10">
        <f>FC_IND_CPC_BC_E!N15+FC_IND_CPC_OC_E!N15+FC_IND_CPC_PH_E!N15</f>
        <v>0</v>
      </c>
      <c r="O15" s="10">
        <f>FC_IND_CPC_BC_E!O15+FC_IND_CPC_OC_E!O15+FC_IND_CPC_PH_E!O15</f>
        <v>0</v>
      </c>
      <c r="P15" s="10">
        <f>FC_IND_CPC_BC_E!P15+FC_IND_CPC_OC_E!P15+FC_IND_CPC_PH_E!P15</f>
        <v>0</v>
      </c>
      <c r="Q15" s="10">
        <f>FC_IND_CPC_BC_E!Q15+FC_IND_CPC_OC_E!Q15+FC_IND_CPC_PH_E!Q15</f>
        <v>0</v>
      </c>
      <c r="R15" s="10">
        <f>FC_IND_CPC_BC_E!R15+FC_IND_CPC_OC_E!R15+FC_IND_CPC_PH_E!R15</f>
        <v>0</v>
      </c>
      <c r="S15" s="10">
        <f>FC_IND_CPC_BC_E!S15+FC_IND_CPC_OC_E!S15+FC_IND_CPC_PH_E!S15</f>
        <v>0</v>
      </c>
      <c r="T15" s="10">
        <f>FC_IND_CPC_BC_E!T15+FC_IND_CPC_OC_E!T15+FC_IND_CPC_PH_E!T15</f>
        <v>0</v>
      </c>
      <c r="U15" s="10">
        <f>FC_IND_CPC_BC_E!U15+FC_IND_CPC_OC_E!U15+FC_IND_CPC_PH_E!U15</f>
        <v>0</v>
      </c>
      <c r="V15" s="10">
        <f>FC_IND_CPC_BC_E!V15+FC_IND_CPC_OC_E!V15+FC_IND_CPC_PH_E!V15</f>
        <v>0</v>
      </c>
      <c r="W15" s="10">
        <f>FC_IND_CPC_BC_E!W15+FC_IND_CPC_OC_E!W15+FC_IND_CPC_PH_E!W15</f>
        <v>0</v>
      </c>
      <c r="X15" s="10">
        <f>FC_IND_CPC_BC_E!X15+FC_IND_CPC_OC_E!X15+FC_IND_CPC_PH_E!X15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FC_IND_CPC_BC_E!C16+FC_IND_CPC_OC_E!C16+FC_IND_CPC_PH_E!C16</f>
        <v>0</v>
      </c>
      <c r="D16" s="10">
        <f>FC_IND_CPC_BC_E!D16+FC_IND_CPC_OC_E!D16+FC_IND_CPC_PH_E!D16</f>
        <v>0</v>
      </c>
      <c r="E16" s="10">
        <f>FC_IND_CPC_BC_E!E16+FC_IND_CPC_OC_E!E16+FC_IND_CPC_PH_E!E16</f>
        <v>0</v>
      </c>
      <c r="F16" s="10">
        <f>FC_IND_CPC_BC_E!F16+FC_IND_CPC_OC_E!F16+FC_IND_CPC_PH_E!F16</f>
        <v>0</v>
      </c>
      <c r="G16" s="10">
        <f>FC_IND_CPC_BC_E!G16+FC_IND_CPC_OC_E!G16+FC_IND_CPC_PH_E!G16</f>
        <v>0</v>
      </c>
      <c r="H16" s="10">
        <f>FC_IND_CPC_BC_E!H16+FC_IND_CPC_OC_E!H16+FC_IND_CPC_PH_E!H16</f>
        <v>0</v>
      </c>
      <c r="I16" s="10">
        <f>FC_IND_CPC_BC_E!I16+FC_IND_CPC_OC_E!I16+FC_IND_CPC_PH_E!I16</f>
        <v>0</v>
      </c>
      <c r="J16" s="10">
        <f>FC_IND_CPC_BC_E!J16+FC_IND_CPC_OC_E!J16+FC_IND_CPC_PH_E!J16</f>
        <v>0</v>
      </c>
      <c r="K16" s="10">
        <f>FC_IND_CPC_BC_E!K16+FC_IND_CPC_OC_E!K16+FC_IND_CPC_PH_E!K16</f>
        <v>0</v>
      </c>
      <c r="L16" s="10">
        <f>FC_IND_CPC_BC_E!L16+FC_IND_CPC_OC_E!L16+FC_IND_CPC_PH_E!L16</f>
        <v>0</v>
      </c>
      <c r="M16" s="10">
        <f>FC_IND_CPC_BC_E!M16+FC_IND_CPC_OC_E!M16+FC_IND_CPC_PH_E!M16</f>
        <v>0</v>
      </c>
      <c r="N16" s="10">
        <f>FC_IND_CPC_BC_E!N16+FC_IND_CPC_OC_E!N16+FC_IND_CPC_PH_E!N16</f>
        <v>0</v>
      </c>
      <c r="O16" s="10">
        <f>FC_IND_CPC_BC_E!O16+FC_IND_CPC_OC_E!O16+FC_IND_CPC_PH_E!O16</f>
        <v>0</v>
      </c>
      <c r="P16" s="10">
        <f>FC_IND_CPC_BC_E!P16+FC_IND_CPC_OC_E!P16+FC_IND_CPC_PH_E!P16</f>
        <v>0</v>
      </c>
      <c r="Q16" s="10">
        <f>FC_IND_CPC_BC_E!Q16+FC_IND_CPC_OC_E!Q16+FC_IND_CPC_PH_E!Q16</f>
        <v>0</v>
      </c>
      <c r="R16" s="10">
        <f>FC_IND_CPC_BC_E!R16+FC_IND_CPC_OC_E!R16+FC_IND_CPC_PH_E!R16</f>
        <v>0</v>
      </c>
      <c r="S16" s="10">
        <f>FC_IND_CPC_BC_E!S16+FC_IND_CPC_OC_E!S16+FC_IND_CPC_PH_E!S16</f>
        <v>0</v>
      </c>
      <c r="T16" s="10">
        <f>FC_IND_CPC_BC_E!T16+FC_IND_CPC_OC_E!T16+FC_IND_CPC_PH_E!T16</f>
        <v>0</v>
      </c>
      <c r="U16" s="10">
        <f>FC_IND_CPC_BC_E!U16+FC_IND_CPC_OC_E!U16+FC_IND_CPC_PH_E!U16</f>
        <v>0</v>
      </c>
      <c r="V16" s="10">
        <f>FC_IND_CPC_BC_E!V16+FC_IND_CPC_OC_E!V16+FC_IND_CPC_PH_E!V16</f>
        <v>0</v>
      </c>
      <c r="W16" s="10">
        <f>FC_IND_CPC_BC_E!W16+FC_IND_CPC_OC_E!W16+FC_IND_CPC_PH_E!W16</f>
        <v>0</v>
      </c>
      <c r="X16" s="10">
        <f>FC_IND_CPC_BC_E!X16+FC_IND_CPC_OC_E!X16+FC_IND_CPC_PH_E!X16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8.5984522785898548E-2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FC_IND_CPC_BC_E!C18+FC_IND_CPC_OC_E!C18+FC_IND_CPC_PH_E!C18</f>
        <v>0</v>
      </c>
      <c r="D18" s="10">
        <f>FC_IND_CPC_BC_E!D18+FC_IND_CPC_OC_E!D18+FC_IND_CPC_PH_E!D18</f>
        <v>0</v>
      </c>
      <c r="E18" s="10">
        <f>FC_IND_CPC_BC_E!E18+FC_IND_CPC_OC_E!E18+FC_IND_CPC_PH_E!E18</f>
        <v>0</v>
      </c>
      <c r="F18" s="10">
        <f>FC_IND_CPC_BC_E!F18+FC_IND_CPC_OC_E!F18+FC_IND_CPC_PH_E!F18</f>
        <v>0</v>
      </c>
      <c r="G18" s="10">
        <f>FC_IND_CPC_BC_E!G18+FC_IND_CPC_OC_E!G18+FC_IND_CPC_PH_E!G18</f>
        <v>0</v>
      </c>
      <c r="H18" s="10">
        <f>FC_IND_CPC_BC_E!H18+FC_IND_CPC_OC_E!H18+FC_IND_CPC_PH_E!H18</f>
        <v>0</v>
      </c>
      <c r="I18" s="10">
        <f>FC_IND_CPC_BC_E!I18+FC_IND_CPC_OC_E!I18+FC_IND_CPC_PH_E!I18</f>
        <v>0</v>
      </c>
      <c r="J18" s="10">
        <f>FC_IND_CPC_BC_E!J18+FC_IND_CPC_OC_E!J18+FC_IND_CPC_PH_E!J18</f>
        <v>0</v>
      </c>
      <c r="K18" s="10">
        <f>FC_IND_CPC_BC_E!K18+FC_IND_CPC_OC_E!K18+FC_IND_CPC_PH_E!K18</f>
        <v>0</v>
      </c>
      <c r="L18" s="10">
        <f>FC_IND_CPC_BC_E!L18+FC_IND_CPC_OC_E!L18+FC_IND_CPC_PH_E!L18</f>
        <v>0</v>
      </c>
      <c r="M18" s="10">
        <f>FC_IND_CPC_BC_E!M18+FC_IND_CPC_OC_E!M18+FC_IND_CPC_PH_E!M18</f>
        <v>0</v>
      </c>
      <c r="N18" s="10">
        <f>FC_IND_CPC_BC_E!N18+FC_IND_CPC_OC_E!N18+FC_IND_CPC_PH_E!N18</f>
        <v>0</v>
      </c>
      <c r="O18" s="10">
        <f>FC_IND_CPC_BC_E!O18+FC_IND_CPC_OC_E!O18+FC_IND_CPC_PH_E!O18</f>
        <v>0</v>
      </c>
      <c r="P18" s="10">
        <f>FC_IND_CPC_BC_E!P18+FC_IND_CPC_OC_E!P18+FC_IND_CPC_PH_E!P18</f>
        <v>0</v>
      </c>
      <c r="Q18" s="10">
        <f>FC_IND_CPC_BC_E!Q18+FC_IND_CPC_OC_E!Q18+FC_IND_CPC_PH_E!Q18</f>
        <v>0</v>
      </c>
      <c r="R18" s="10">
        <f>FC_IND_CPC_BC_E!R18+FC_IND_CPC_OC_E!R18+FC_IND_CPC_PH_E!R18</f>
        <v>0</v>
      </c>
      <c r="S18" s="10">
        <f>FC_IND_CPC_BC_E!S18+FC_IND_CPC_OC_E!S18+FC_IND_CPC_PH_E!S18</f>
        <v>0</v>
      </c>
      <c r="T18" s="10">
        <f>FC_IND_CPC_BC_E!T18+FC_IND_CPC_OC_E!T18+FC_IND_CPC_PH_E!T18</f>
        <v>0</v>
      </c>
      <c r="U18" s="10">
        <f>FC_IND_CPC_BC_E!U18+FC_IND_CPC_OC_E!U18+FC_IND_CPC_PH_E!U18</f>
        <v>0</v>
      </c>
      <c r="V18" s="10">
        <f>FC_IND_CPC_BC_E!V18+FC_IND_CPC_OC_E!V18+FC_IND_CPC_PH_E!V18</f>
        <v>0</v>
      </c>
      <c r="W18" s="10">
        <f>FC_IND_CPC_BC_E!W18+FC_IND_CPC_OC_E!W18+FC_IND_CPC_PH_E!W18</f>
        <v>0</v>
      </c>
      <c r="X18" s="10">
        <f>FC_IND_CPC_BC_E!X18+FC_IND_CPC_OC_E!X18+FC_IND_CPC_PH_E!X18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FC_IND_CPC_BC_E!C19+FC_IND_CPC_OC_E!C19+FC_IND_CPC_PH_E!C19</f>
        <v>0</v>
      </c>
      <c r="D19" s="10">
        <f>FC_IND_CPC_BC_E!D19+FC_IND_CPC_OC_E!D19+FC_IND_CPC_PH_E!D19</f>
        <v>8.5984522785898548E-2</v>
      </c>
      <c r="E19" s="10">
        <f>FC_IND_CPC_BC_E!E19+FC_IND_CPC_OC_E!E19+FC_IND_CPC_PH_E!E19</f>
        <v>0</v>
      </c>
      <c r="F19" s="10">
        <f>FC_IND_CPC_BC_E!F19+FC_IND_CPC_OC_E!F19+FC_IND_CPC_PH_E!F19</f>
        <v>0</v>
      </c>
      <c r="G19" s="10">
        <f>FC_IND_CPC_BC_E!G19+FC_IND_CPC_OC_E!G19+FC_IND_CPC_PH_E!G19</f>
        <v>0</v>
      </c>
      <c r="H19" s="10">
        <f>FC_IND_CPC_BC_E!H19+FC_IND_CPC_OC_E!H19+FC_IND_CPC_PH_E!H19</f>
        <v>0</v>
      </c>
      <c r="I19" s="10">
        <f>FC_IND_CPC_BC_E!I19+FC_IND_CPC_OC_E!I19+FC_IND_CPC_PH_E!I19</f>
        <v>0</v>
      </c>
      <c r="J19" s="10">
        <f>FC_IND_CPC_BC_E!J19+FC_IND_CPC_OC_E!J19+FC_IND_CPC_PH_E!J19</f>
        <v>0</v>
      </c>
      <c r="K19" s="10">
        <f>FC_IND_CPC_BC_E!K19+FC_IND_CPC_OC_E!K19+FC_IND_CPC_PH_E!K19</f>
        <v>0</v>
      </c>
      <c r="L19" s="10">
        <f>FC_IND_CPC_BC_E!L19+FC_IND_CPC_OC_E!L19+FC_IND_CPC_PH_E!L19</f>
        <v>0</v>
      </c>
      <c r="M19" s="10">
        <f>FC_IND_CPC_BC_E!M19+FC_IND_CPC_OC_E!M19+FC_IND_CPC_PH_E!M19</f>
        <v>0</v>
      </c>
      <c r="N19" s="10">
        <f>FC_IND_CPC_BC_E!N19+FC_IND_CPC_OC_E!N19+FC_IND_CPC_PH_E!N19</f>
        <v>0</v>
      </c>
      <c r="O19" s="10">
        <f>FC_IND_CPC_BC_E!O19+FC_IND_CPC_OC_E!O19+FC_IND_CPC_PH_E!O19</f>
        <v>0</v>
      </c>
      <c r="P19" s="10">
        <f>FC_IND_CPC_BC_E!P19+FC_IND_CPC_OC_E!P19+FC_IND_CPC_PH_E!P19</f>
        <v>0</v>
      </c>
      <c r="Q19" s="10">
        <f>FC_IND_CPC_BC_E!Q19+FC_IND_CPC_OC_E!Q19+FC_IND_CPC_PH_E!Q19</f>
        <v>0</v>
      </c>
      <c r="R19" s="10">
        <f>FC_IND_CPC_BC_E!R19+FC_IND_CPC_OC_E!R19+FC_IND_CPC_PH_E!R19</f>
        <v>0</v>
      </c>
      <c r="S19" s="10">
        <f>FC_IND_CPC_BC_E!S19+FC_IND_CPC_OC_E!S19+FC_IND_CPC_PH_E!S19</f>
        <v>0</v>
      </c>
      <c r="T19" s="10">
        <f>FC_IND_CPC_BC_E!T19+FC_IND_CPC_OC_E!T19+FC_IND_CPC_PH_E!T19</f>
        <v>0</v>
      </c>
      <c r="U19" s="10">
        <f>FC_IND_CPC_BC_E!U19+FC_IND_CPC_OC_E!U19+FC_IND_CPC_PH_E!U19</f>
        <v>0</v>
      </c>
      <c r="V19" s="10">
        <f>FC_IND_CPC_BC_E!V19+FC_IND_CPC_OC_E!V19+FC_IND_CPC_PH_E!V19</f>
        <v>0</v>
      </c>
      <c r="W19" s="10">
        <f>FC_IND_CPC_BC_E!W19+FC_IND_CPC_OC_E!W19+FC_IND_CPC_PH_E!W19</f>
        <v>0</v>
      </c>
      <c r="X19" s="10">
        <f>FC_IND_CPC_BC_E!X19+FC_IND_CPC_OC_E!X19+FC_IND_CPC_PH_E!X19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FC_IND_CPC_BC_E!C20+FC_IND_CPC_OC_E!C20+FC_IND_CPC_PH_E!C20</f>
        <v>0</v>
      </c>
      <c r="D20" s="10">
        <f>FC_IND_CPC_BC_E!D20+FC_IND_CPC_OC_E!D20+FC_IND_CPC_PH_E!D20</f>
        <v>0</v>
      </c>
      <c r="E20" s="10">
        <f>FC_IND_CPC_BC_E!E20+FC_IND_CPC_OC_E!E20+FC_IND_CPC_PH_E!E20</f>
        <v>0</v>
      </c>
      <c r="F20" s="10">
        <f>FC_IND_CPC_BC_E!F20+FC_IND_CPC_OC_E!F20+FC_IND_CPC_PH_E!F20</f>
        <v>0</v>
      </c>
      <c r="G20" s="10">
        <f>FC_IND_CPC_BC_E!G20+FC_IND_CPC_OC_E!G20+FC_IND_CPC_PH_E!G20</f>
        <v>0</v>
      </c>
      <c r="H20" s="10">
        <f>FC_IND_CPC_BC_E!H20+FC_IND_CPC_OC_E!H20+FC_IND_CPC_PH_E!H20</f>
        <v>0</v>
      </c>
      <c r="I20" s="10">
        <f>FC_IND_CPC_BC_E!I20+FC_IND_CPC_OC_E!I20+FC_IND_CPC_PH_E!I20</f>
        <v>0</v>
      </c>
      <c r="J20" s="10">
        <f>FC_IND_CPC_BC_E!J20+FC_IND_CPC_OC_E!J20+FC_IND_CPC_PH_E!J20</f>
        <v>0</v>
      </c>
      <c r="K20" s="10">
        <f>FC_IND_CPC_BC_E!K20+FC_IND_CPC_OC_E!K20+FC_IND_CPC_PH_E!K20</f>
        <v>0</v>
      </c>
      <c r="L20" s="10">
        <f>FC_IND_CPC_BC_E!L20+FC_IND_CPC_OC_E!L20+FC_IND_CPC_PH_E!L20</f>
        <v>0</v>
      </c>
      <c r="M20" s="10">
        <f>FC_IND_CPC_BC_E!M20+FC_IND_CPC_OC_E!M20+FC_IND_CPC_PH_E!M20</f>
        <v>0</v>
      </c>
      <c r="N20" s="10">
        <f>FC_IND_CPC_BC_E!N20+FC_IND_CPC_OC_E!N20+FC_IND_CPC_PH_E!N20</f>
        <v>0</v>
      </c>
      <c r="O20" s="10">
        <f>FC_IND_CPC_BC_E!O20+FC_IND_CPC_OC_E!O20+FC_IND_CPC_PH_E!O20</f>
        <v>0</v>
      </c>
      <c r="P20" s="10">
        <f>FC_IND_CPC_BC_E!P20+FC_IND_CPC_OC_E!P20+FC_IND_CPC_PH_E!P20</f>
        <v>0</v>
      </c>
      <c r="Q20" s="10">
        <f>FC_IND_CPC_BC_E!Q20+FC_IND_CPC_OC_E!Q20+FC_IND_CPC_PH_E!Q20</f>
        <v>0</v>
      </c>
      <c r="R20" s="10">
        <f>FC_IND_CPC_BC_E!R20+FC_IND_CPC_OC_E!R20+FC_IND_CPC_PH_E!R20</f>
        <v>0</v>
      </c>
      <c r="S20" s="10">
        <f>FC_IND_CPC_BC_E!S20+FC_IND_CPC_OC_E!S20+FC_IND_CPC_PH_E!S20</f>
        <v>0</v>
      </c>
      <c r="T20" s="10">
        <f>FC_IND_CPC_BC_E!T20+FC_IND_CPC_OC_E!T20+FC_IND_CPC_PH_E!T20</f>
        <v>0</v>
      </c>
      <c r="U20" s="10">
        <f>FC_IND_CPC_BC_E!U20+FC_IND_CPC_OC_E!U20+FC_IND_CPC_PH_E!U20</f>
        <v>0</v>
      </c>
      <c r="V20" s="10">
        <f>FC_IND_CPC_BC_E!V20+FC_IND_CPC_OC_E!V20+FC_IND_CPC_PH_E!V20</f>
        <v>0</v>
      </c>
      <c r="W20" s="10">
        <f>FC_IND_CPC_BC_E!W20+FC_IND_CPC_OC_E!W20+FC_IND_CPC_PH_E!W20</f>
        <v>0</v>
      </c>
      <c r="X20" s="10">
        <f>FC_IND_CPC_BC_E!X20+FC_IND_CPC_OC_E!X20+FC_IND_CPC_PH_E!X20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FC_IND_CPC_BC_E!C21+FC_IND_CPC_OC_E!C21+FC_IND_CPC_PH_E!C21</f>
        <v>0</v>
      </c>
      <c r="D21" s="10">
        <f>FC_IND_CPC_BC_E!D21+FC_IND_CPC_OC_E!D21+FC_IND_CPC_PH_E!D21</f>
        <v>0</v>
      </c>
      <c r="E21" s="10">
        <f>FC_IND_CPC_BC_E!E21+FC_IND_CPC_OC_E!E21+FC_IND_CPC_PH_E!E21</f>
        <v>0</v>
      </c>
      <c r="F21" s="10">
        <f>FC_IND_CPC_BC_E!F21+FC_IND_CPC_OC_E!F21+FC_IND_CPC_PH_E!F21</f>
        <v>0</v>
      </c>
      <c r="G21" s="10">
        <f>FC_IND_CPC_BC_E!G21+FC_IND_CPC_OC_E!G21+FC_IND_CPC_PH_E!G21</f>
        <v>0</v>
      </c>
      <c r="H21" s="10">
        <f>FC_IND_CPC_BC_E!H21+FC_IND_CPC_OC_E!H21+FC_IND_CPC_PH_E!H21</f>
        <v>0</v>
      </c>
      <c r="I21" s="10">
        <f>FC_IND_CPC_BC_E!I21+FC_IND_CPC_OC_E!I21+FC_IND_CPC_PH_E!I21</f>
        <v>0</v>
      </c>
      <c r="J21" s="10">
        <f>FC_IND_CPC_BC_E!J21+FC_IND_CPC_OC_E!J21+FC_IND_CPC_PH_E!J21</f>
        <v>0</v>
      </c>
      <c r="K21" s="10">
        <f>FC_IND_CPC_BC_E!K21+FC_IND_CPC_OC_E!K21+FC_IND_CPC_PH_E!K21</f>
        <v>0</v>
      </c>
      <c r="L21" s="10">
        <f>FC_IND_CPC_BC_E!L21+FC_IND_CPC_OC_E!L21+FC_IND_CPC_PH_E!L21</f>
        <v>0</v>
      </c>
      <c r="M21" s="10">
        <f>FC_IND_CPC_BC_E!M21+FC_IND_CPC_OC_E!M21+FC_IND_CPC_PH_E!M21</f>
        <v>0</v>
      </c>
      <c r="N21" s="10">
        <f>FC_IND_CPC_BC_E!N21+FC_IND_CPC_OC_E!N21+FC_IND_CPC_PH_E!N21</f>
        <v>0</v>
      </c>
      <c r="O21" s="10">
        <f>FC_IND_CPC_BC_E!O21+FC_IND_CPC_OC_E!O21+FC_IND_CPC_PH_E!O21</f>
        <v>0</v>
      </c>
      <c r="P21" s="10">
        <f>FC_IND_CPC_BC_E!P21+FC_IND_CPC_OC_E!P21+FC_IND_CPC_PH_E!P21</f>
        <v>0</v>
      </c>
      <c r="Q21" s="10">
        <f>FC_IND_CPC_BC_E!Q21+FC_IND_CPC_OC_E!Q21+FC_IND_CPC_PH_E!Q21</f>
        <v>0</v>
      </c>
      <c r="R21" s="10">
        <f>FC_IND_CPC_BC_E!R21+FC_IND_CPC_OC_E!R21+FC_IND_CPC_PH_E!R21</f>
        <v>0</v>
      </c>
      <c r="S21" s="10">
        <f>FC_IND_CPC_BC_E!S21+FC_IND_CPC_OC_E!S21+FC_IND_CPC_PH_E!S21</f>
        <v>0</v>
      </c>
      <c r="T21" s="10">
        <f>FC_IND_CPC_BC_E!T21+FC_IND_CPC_OC_E!T21+FC_IND_CPC_PH_E!T21</f>
        <v>0</v>
      </c>
      <c r="U21" s="10">
        <f>FC_IND_CPC_BC_E!U21+FC_IND_CPC_OC_E!U21+FC_IND_CPC_PH_E!U21</f>
        <v>0</v>
      </c>
      <c r="V21" s="10">
        <f>FC_IND_CPC_BC_E!V21+FC_IND_CPC_OC_E!V21+FC_IND_CPC_PH_E!V21</f>
        <v>0</v>
      </c>
      <c r="W21" s="10">
        <f>FC_IND_CPC_BC_E!W21+FC_IND_CPC_OC_E!W21+FC_IND_CPC_PH_E!W21</f>
        <v>0</v>
      </c>
      <c r="X21" s="10">
        <f>FC_IND_CPC_BC_E!X21+FC_IND_CPC_OC_E!X21+FC_IND_CPC_PH_E!X21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FC_IND_CPC_BC_E!C23+FC_IND_CPC_OC_E!C23+FC_IND_CPC_PH_E!C23</f>
        <v>0</v>
      </c>
      <c r="D23" s="10">
        <f>FC_IND_CPC_BC_E!D23+FC_IND_CPC_OC_E!D23+FC_IND_CPC_PH_E!D23</f>
        <v>0</v>
      </c>
      <c r="E23" s="10">
        <f>FC_IND_CPC_BC_E!E23+FC_IND_CPC_OC_E!E23+FC_IND_CPC_PH_E!E23</f>
        <v>0</v>
      </c>
      <c r="F23" s="10">
        <f>FC_IND_CPC_BC_E!F23+FC_IND_CPC_OC_E!F23+FC_IND_CPC_PH_E!F23</f>
        <v>0</v>
      </c>
      <c r="G23" s="10">
        <f>FC_IND_CPC_BC_E!G23+FC_IND_CPC_OC_E!G23+FC_IND_CPC_PH_E!G23</f>
        <v>0</v>
      </c>
      <c r="H23" s="10">
        <f>FC_IND_CPC_BC_E!H23+FC_IND_CPC_OC_E!H23+FC_IND_CPC_PH_E!H23</f>
        <v>0</v>
      </c>
      <c r="I23" s="10">
        <f>FC_IND_CPC_BC_E!I23+FC_IND_CPC_OC_E!I23+FC_IND_CPC_PH_E!I23</f>
        <v>0</v>
      </c>
      <c r="J23" s="10">
        <f>FC_IND_CPC_BC_E!J23+FC_IND_CPC_OC_E!J23+FC_IND_CPC_PH_E!J23</f>
        <v>0</v>
      </c>
      <c r="K23" s="10">
        <f>FC_IND_CPC_BC_E!K23+FC_IND_CPC_OC_E!K23+FC_IND_CPC_PH_E!K23</f>
        <v>0</v>
      </c>
      <c r="L23" s="10">
        <f>FC_IND_CPC_BC_E!L23+FC_IND_CPC_OC_E!L23+FC_IND_CPC_PH_E!L23</f>
        <v>0</v>
      </c>
      <c r="M23" s="10">
        <f>FC_IND_CPC_BC_E!M23+FC_IND_CPC_OC_E!M23+FC_IND_CPC_PH_E!M23</f>
        <v>0</v>
      </c>
      <c r="N23" s="10">
        <f>FC_IND_CPC_BC_E!N23+FC_IND_CPC_OC_E!N23+FC_IND_CPC_PH_E!N23</f>
        <v>0</v>
      </c>
      <c r="O23" s="10">
        <f>FC_IND_CPC_BC_E!O23+FC_IND_CPC_OC_E!O23+FC_IND_CPC_PH_E!O23</f>
        <v>0</v>
      </c>
      <c r="P23" s="10">
        <f>FC_IND_CPC_BC_E!P23+FC_IND_CPC_OC_E!P23+FC_IND_CPC_PH_E!P23</f>
        <v>0</v>
      </c>
      <c r="Q23" s="10">
        <f>FC_IND_CPC_BC_E!Q23+FC_IND_CPC_OC_E!Q23+FC_IND_CPC_PH_E!Q23</f>
        <v>0</v>
      </c>
      <c r="R23" s="10">
        <f>FC_IND_CPC_BC_E!R23+FC_IND_CPC_OC_E!R23+FC_IND_CPC_PH_E!R23</f>
        <v>0</v>
      </c>
      <c r="S23" s="10">
        <f>FC_IND_CPC_BC_E!S23+FC_IND_CPC_OC_E!S23+FC_IND_CPC_PH_E!S23</f>
        <v>0</v>
      </c>
      <c r="T23" s="10">
        <f>FC_IND_CPC_BC_E!T23+FC_IND_CPC_OC_E!T23+FC_IND_CPC_PH_E!T23</f>
        <v>0</v>
      </c>
      <c r="U23" s="10">
        <f>FC_IND_CPC_BC_E!U23+FC_IND_CPC_OC_E!U23+FC_IND_CPC_PH_E!U23</f>
        <v>0</v>
      </c>
      <c r="V23" s="10">
        <f>FC_IND_CPC_BC_E!V23+FC_IND_CPC_OC_E!V23+FC_IND_CPC_PH_E!V23</f>
        <v>0</v>
      </c>
      <c r="W23" s="10">
        <f>FC_IND_CPC_BC_E!W23+FC_IND_CPC_OC_E!W23+FC_IND_CPC_PH_E!W23</f>
        <v>0</v>
      </c>
      <c r="X23" s="10">
        <f>FC_IND_CPC_BC_E!X23+FC_IND_CPC_OC_E!X23+FC_IND_CPC_PH_E!X23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FC_IND_CPC_BC_E!C24+FC_IND_CPC_OC_E!C24+FC_IND_CPC_PH_E!C24</f>
        <v>0</v>
      </c>
      <c r="D24" s="10">
        <f>FC_IND_CPC_BC_E!D24+FC_IND_CPC_OC_E!D24+FC_IND_CPC_PH_E!D24</f>
        <v>0</v>
      </c>
      <c r="E24" s="10">
        <f>FC_IND_CPC_BC_E!E24+FC_IND_CPC_OC_E!E24+FC_IND_CPC_PH_E!E24</f>
        <v>0</v>
      </c>
      <c r="F24" s="10">
        <f>FC_IND_CPC_BC_E!F24+FC_IND_CPC_OC_E!F24+FC_IND_CPC_PH_E!F24</f>
        <v>0</v>
      </c>
      <c r="G24" s="10">
        <f>FC_IND_CPC_BC_E!G24+FC_IND_CPC_OC_E!G24+FC_IND_CPC_PH_E!G24</f>
        <v>0</v>
      </c>
      <c r="H24" s="10">
        <f>FC_IND_CPC_BC_E!H24+FC_IND_CPC_OC_E!H24+FC_IND_CPC_PH_E!H24</f>
        <v>0</v>
      </c>
      <c r="I24" s="10">
        <f>FC_IND_CPC_BC_E!I24+FC_IND_CPC_OC_E!I24+FC_IND_CPC_PH_E!I24</f>
        <v>0</v>
      </c>
      <c r="J24" s="10">
        <f>FC_IND_CPC_BC_E!J24+FC_IND_CPC_OC_E!J24+FC_IND_CPC_PH_E!J24</f>
        <v>0</v>
      </c>
      <c r="K24" s="10">
        <f>FC_IND_CPC_BC_E!K24+FC_IND_CPC_OC_E!K24+FC_IND_CPC_PH_E!K24</f>
        <v>0</v>
      </c>
      <c r="L24" s="10">
        <f>FC_IND_CPC_BC_E!L24+FC_IND_CPC_OC_E!L24+FC_IND_CPC_PH_E!L24</f>
        <v>0</v>
      </c>
      <c r="M24" s="10">
        <f>FC_IND_CPC_BC_E!M24+FC_IND_CPC_OC_E!M24+FC_IND_CPC_PH_E!M24</f>
        <v>0</v>
      </c>
      <c r="N24" s="10">
        <f>FC_IND_CPC_BC_E!N24+FC_IND_CPC_OC_E!N24+FC_IND_CPC_PH_E!N24</f>
        <v>0</v>
      </c>
      <c r="O24" s="10">
        <f>FC_IND_CPC_BC_E!O24+FC_IND_CPC_OC_E!O24+FC_IND_CPC_PH_E!O24</f>
        <v>0</v>
      </c>
      <c r="P24" s="10">
        <f>FC_IND_CPC_BC_E!P24+FC_IND_CPC_OC_E!P24+FC_IND_CPC_PH_E!P24</f>
        <v>0</v>
      </c>
      <c r="Q24" s="10">
        <f>FC_IND_CPC_BC_E!Q24+FC_IND_CPC_OC_E!Q24+FC_IND_CPC_PH_E!Q24</f>
        <v>0</v>
      </c>
      <c r="R24" s="10">
        <f>FC_IND_CPC_BC_E!R24+FC_IND_CPC_OC_E!R24+FC_IND_CPC_PH_E!R24</f>
        <v>0</v>
      </c>
      <c r="S24" s="10">
        <f>FC_IND_CPC_BC_E!S24+FC_IND_CPC_OC_E!S24+FC_IND_CPC_PH_E!S24</f>
        <v>0</v>
      </c>
      <c r="T24" s="10">
        <f>FC_IND_CPC_BC_E!T24+FC_IND_CPC_OC_E!T24+FC_IND_CPC_PH_E!T24</f>
        <v>0</v>
      </c>
      <c r="U24" s="10">
        <f>FC_IND_CPC_BC_E!U24+FC_IND_CPC_OC_E!U24+FC_IND_CPC_PH_E!U24</f>
        <v>0</v>
      </c>
      <c r="V24" s="10">
        <f>FC_IND_CPC_BC_E!V24+FC_IND_CPC_OC_E!V24+FC_IND_CPC_PH_E!V24</f>
        <v>0</v>
      </c>
      <c r="W24" s="10">
        <f>FC_IND_CPC_BC_E!W24+FC_IND_CPC_OC_E!W24+FC_IND_CPC_PH_E!W24</f>
        <v>0</v>
      </c>
      <c r="X24" s="10">
        <f>FC_IND_CPC_BC_E!X24+FC_IND_CPC_OC_E!X24+FC_IND_CPC_PH_E!X24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FC_IND_CPC_BC_E!C25+FC_IND_CPC_OC_E!C25+FC_IND_CPC_PH_E!C25</f>
        <v>0</v>
      </c>
      <c r="D25" s="37">
        <f>FC_IND_CPC_BC_E!D25+FC_IND_CPC_OC_E!D25+FC_IND_CPC_PH_E!D25</f>
        <v>0</v>
      </c>
      <c r="E25" s="37">
        <f>FC_IND_CPC_BC_E!E25+FC_IND_CPC_OC_E!E25+FC_IND_CPC_PH_E!E25</f>
        <v>0</v>
      </c>
      <c r="F25" s="37">
        <f>FC_IND_CPC_BC_E!F25+FC_IND_CPC_OC_E!F25+FC_IND_CPC_PH_E!F25</f>
        <v>0</v>
      </c>
      <c r="G25" s="37">
        <f>FC_IND_CPC_BC_E!G25+FC_IND_CPC_OC_E!G25+FC_IND_CPC_PH_E!G25</f>
        <v>0</v>
      </c>
      <c r="H25" s="37">
        <f>FC_IND_CPC_BC_E!H25+FC_IND_CPC_OC_E!H25+FC_IND_CPC_PH_E!H25</f>
        <v>0</v>
      </c>
      <c r="I25" s="37">
        <f>FC_IND_CPC_BC_E!I25+FC_IND_CPC_OC_E!I25+FC_IND_CPC_PH_E!I25</f>
        <v>0</v>
      </c>
      <c r="J25" s="37">
        <f>FC_IND_CPC_BC_E!J25+FC_IND_CPC_OC_E!J25+FC_IND_CPC_PH_E!J25</f>
        <v>0</v>
      </c>
      <c r="K25" s="37">
        <f>FC_IND_CPC_BC_E!K25+FC_IND_CPC_OC_E!K25+FC_IND_CPC_PH_E!K25</f>
        <v>0</v>
      </c>
      <c r="L25" s="37">
        <f>FC_IND_CPC_BC_E!L25+FC_IND_CPC_OC_E!L25+FC_IND_CPC_PH_E!L25</f>
        <v>0</v>
      </c>
      <c r="M25" s="37">
        <f>FC_IND_CPC_BC_E!M25+FC_IND_CPC_OC_E!M25+FC_IND_CPC_PH_E!M25</f>
        <v>0</v>
      </c>
      <c r="N25" s="37">
        <f>FC_IND_CPC_BC_E!N25+FC_IND_CPC_OC_E!N25+FC_IND_CPC_PH_E!N25</f>
        <v>0</v>
      </c>
      <c r="O25" s="37">
        <f>FC_IND_CPC_BC_E!O25+FC_IND_CPC_OC_E!O25+FC_IND_CPC_PH_E!O25</f>
        <v>0</v>
      </c>
      <c r="P25" s="37">
        <f>FC_IND_CPC_BC_E!P25+FC_IND_CPC_OC_E!P25+FC_IND_CPC_PH_E!P25</f>
        <v>0</v>
      </c>
      <c r="Q25" s="37">
        <f>FC_IND_CPC_BC_E!Q25+FC_IND_CPC_OC_E!Q25+FC_IND_CPC_PH_E!Q25</f>
        <v>0</v>
      </c>
      <c r="R25" s="37">
        <f>FC_IND_CPC_BC_E!R25+FC_IND_CPC_OC_E!R25+FC_IND_CPC_PH_E!R25</f>
        <v>0</v>
      </c>
      <c r="S25" s="37">
        <f>FC_IND_CPC_BC_E!S25+FC_IND_CPC_OC_E!S25+FC_IND_CPC_PH_E!S25</f>
        <v>0</v>
      </c>
      <c r="T25" s="37">
        <f>FC_IND_CPC_BC_E!T25+FC_IND_CPC_OC_E!T25+FC_IND_CPC_PH_E!T25</f>
        <v>0</v>
      </c>
      <c r="U25" s="37">
        <f>FC_IND_CPC_BC_E!U25+FC_IND_CPC_OC_E!U25+FC_IND_CPC_PH_E!U25</f>
        <v>0</v>
      </c>
      <c r="V25" s="37">
        <f>FC_IND_CPC_BC_E!V25+FC_IND_CPC_OC_E!V25+FC_IND_CPC_PH_E!V25</f>
        <v>0</v>
      </c>
      <c r="W25" s="37">
        <f>FC_IND_CPC_BC_E!W25+FC_IND_CPC_OC_E!W25+FC_IND_CPC_PH_E!W25</f>
        <v>0</v>
      </c>
      <c r="X25" s="37">
        <f>FC_IND_CPC_BC_E!X25+FC_IND_CPC_OC_E!X25+FC_IND_CPC_PH_E!X25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224.84479793637144</v>
      </c>
      <c r="D26" s="37">
        <f t="shared" ref="D26:W26" si="22">SUM(D27,D33)</f>
        <v>451.82957867583838</v>
      </c>
      <c r="E26" s="37">
        <f t="shared" si="22"/>
        <v>474.29776440240755</v>
      </c>
      <c r="F26" s="37">
        <f t="shared" si="22"/>
        <v>294.76208082545139</v>
      </c>
      <c r="G26" s="37">
        <f t="shared" si="22"/>
        <v>147.21040412725711</v>
      </c>
      <c r="H26" s="37">
        <f t="shared" si="22"/>
        <v>105.18641444539983</v>
      </c>
      <c r="I26" s="37">
        <f t="shared" si="22"/>
        <v>98.566466036113496</v>
      </c>
      <c r="J26" s="37">
        <f t="shared" si="22"/>
        <v>341.91564918314702</v>
      </c>
      <c r="K26" s="37">
        <f t="shared" si="22"/>
        <v>286.0274290627687</v>
      </c>
      <c r="L26" s="37">
        <f t="shared" si="22"/>
        <v>293.5552020636286</v>
      </c>
      <c r="M26" s="37">
        <f t="shared" si="22"/>
        <v>259.73370593293208</v>
      </c>
      <c r="N26" s="37">
        <f t="shared" si="22"/>
        <v>288.79802235597589</v>
      </c>
      <c r="O26" s="37">
        <f t="shared" si="22"/>
        <v>251.40447119518478</v>
      </c>
      <c r="P26" s="37">
        <f t="shared" si="22"/>
        <v>264.86431642304382</v>
      </c>
      <c r="Q26" s="37">
        <f t="shared" si="22"/>
        <v>288.37248495270853</v>
      </c>
      <c r="R26" s="37">
        <f t="shared" si="22"/>
        <v>268.7570937231298</v>
      </c>
      <c r="S26" s="37">
        <f t="shared" si="22"/>
        <v>219.52553740326738</v>
      </c>
      <c r="T26" s="37">
        <f t="shared" si="22"/>
        <v>258.50240756663806</v>
      </c>
      <c r="U26" s="37">
        <f t="shared" si="22"/>
        <v>324.22932072226996</v>
      </c>
      <c r="V26" s="37">
        <f t="shared" si="22"/>
        <v>498.09767841788482</v>
      </c>
      <c r="W26" s="37">
        <f t="shared" si="22"/>
        <v>437.73404987102322</v>
      </c>
      <c r="X26" s="37">
        <f t="shared" ref="X26" si="23">SUM(X27,X33)</f>
        <v>424.33379191745479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47.700429922613921</v>
      </c>
      <c r="K27" s="29">
        <f t="shared" si="25"/>
        <v>0</v>
      </c>
      <c r="L27" s="29">
        <f t="shared" si="25"/>
        <v>15.356663800515911</v>
      </c>
      <c r="M27" s="29">
        <f t="shared" si="25"/>
        <v>1.1812553740326741</v>
      </c>
      <c r="N27" s="29">
        <f t="shared" si="25"/>
        <v>0</v>
      </c>
      <c r="O27" s="29">
        <f t="shared" si="25"/>
        <v>2.3625967325881336</v>
      </c>
      <c r="P27" s="29">
        <f t="shared" si="25"/>
        <v>3.5438521066208084</v>
      </c>
      <c r="Q27" s="29">
        <f t="shared" si="25"/>
        <v>4.7251074806534827</v>
      </c>
      <c r="R27" s="29">
        <f t="shared" si="25"/>
        <v>7.0877042132416159</v>
      </c>
      <c r="S27" s="29">
        <f t="shared" si="25"/>
        <v>7.0877042132416168</v>
      </c>
      <c r="T27" s="29">
        <f t="shared" si="25"/>
        <v>6.7168529664660372</v>
      </c>
      <c r="U27" s="29">
        <f t="shared" si="25"/>
        <v>13.245829750644878</v>
      </c>
      <c r="V27" s="29">
        <f t="shared" si="25"/>
        <v>25.129664660361129</v>
      </c>
      <c r="W27" s="29">
        <f t="shared" si="25"/>
        <v>31.609114359415297</v>
      </c>
      <c r="X27" s="29">
        <f t="shared" ref="X27" si="26">SUM(X28:X32)</f>
        <v>29.168013757523642</v>
      </c>
    </row>
    <row r="28" spans="1:24" ht="11.25" customHeight="1" x14ac:dyDescent="0.2">
      <c r="A28" s="41" t="s">
        <v>45</v>
      </c>
      <c r="B28" s="9" t="s">
        <v>46</v>
      </c>
      <c r="C28" s="10">
        <f>FC_IND_CPC_BC_E!C28+FC_IND_CPC_OC_E!C28+FC_IND_CPC_PH_E!C28</f>
        <v>0</v>
      </c>
      <c r="D28" s="10">
        <f>FC_IND_CPC_BC_E!D28+FC_IND_CPC_OC_E!D28+FC_IND_CPC_PH_E!D28</f>
        <v>0</v>
      </c>
      <c r="E28" s="10">
        <f>FC_IND_CPC_BC_E!E28+FC_IND_CPC_OC_E!E28+FC_IND_CPC_PH_E!E28</f>
        <v>0</v>
      </c>
      <c r="F28" s="10">
        <f>FC_IND_CPC_BC_E!F28+FC_IND_CPC_OC_E!F28+FC_IND_CPC_PH_E!F28</f>
        <v>0</v>
      </c>
      <c r="G28" s="10">
        <f>FC_IND_CPC_BC_E!G28+FC_IND_CPC_OC_E!G28+FC_IND_CPC_PH_E!G28</f>
        <v>0</v>
      </c>
      <c r="H28" s="10">
        <f>FC_IND_CPC_BC_E!H28+FC_IND_CPC_OC_E!H28+FC_IND_CPC_PH_E!H28</f>
        <v>0</v>
      </c>
      <c r="I28" s="10">
        <f>FC_IND_CPC_BC_E!I28+FC_IND_CPC_OC_E!I28+FC_IND_CPC_PH_E!I28</f>
        <v>0</v>
      </c>
      <c r="J28" s="10">
        <f>FC_IND_CPC_BC_E!J28+FC_IND_CPC_OC_E!J28+FC_IND_CPC_PH_E!J28</f>
        <v>0</v>
      </c>
      <c r="K28" s="10">
        <f>FC_IND_CPC_BC_E!K28+FC_IND_CPC_OC_E!K28+FC_IND_CPC_PH_E!K28</f>
        <v>0</v>
      </c>
      <c r="L28" s="10">
        <f>FC_IND_CPC_BC_E!L28+FC_IND_CPC_OC_E!L28+FC_IND_CPC_PH_E!L28</f>
        <v>0</v>
      </c>
      <c r="M28" s="10">
        <f>FC_IND_CPC_BC_E!M28+FC_IND_CPC_OC_E!M28+FC_IND_CPC_PH_E!M28</f>
        <v>0</v>
      </c>
      <c r="N28" s="10">
        <f>FC_IND_CPC_BC_E!N28+FC_IND_CPC_OC_E!N28+FC_IND_CPC_PH_E!N28</f>
        <v>0</v>
      </c>
      <c r="O28" s="10">
        <f>FC_IND_CPC_BC_E!O28+FC_IND_CPC_OC_E!O28+FC_IND_CPC_PH_E!O28</f>
        <v>0</v>
      </c>
      <c r="P28" s="10">
        <f>FC_IND_CPC_BC_E!P28+FC_IND_CPC_OC_E!P28+FC_IND_CPC_PH_E!P28</f>
        <v>0</v>
      </c>
      <c r="Q28" s="10">
        <f>FC_IND_CPC_BC_E!Q28+FC_IND_CPC_OC_E!Q28+FC_IND_CPC_PH_E!Q28</f>
        <v>0</v>
      </c>
      <c r="R28" s="10">
        <f>FC_IND_CPC_BC_E!R28+FC_IND_CPC_OC_E!R28+FC_IND_CPC_PH_E!R28</f>
        <v>0</v>
      </c>
      <c r="S28" s="10">
        <f>FC_IND_CPC_BC_E!S28+FC_IND_CPC_OC_E!S28+FC_IND_CPC_PH_E!S28</f>
        <v>0</v>
      </c>
      <c r="T28" s="10">
        <f>FC_IND_CPC_BC_E!T28+FC_IND_CPC_OC_E!T28+FC_IND_CPC_PH_E!T28</f>
        <v>0</v>
      </c>
      <c r="U28" s="10">
        <f>FC_IND_CPC_BC_E!U28+FC_IND_CPC_OC_E!U28+FC_IND_CPC_PH_E!U28</f>
        <v>0</v>
      </c>
      <c r="V28" s="10">
        <f>FC_IND_CPC_BC_E!V28+FC_IND_CPC_OC_E!V28+FC_IND_CPC_PH_E!V28</f>
        <v>0</v>
      </c>
      <c r="W28" s="10">
        <f>FC_IND_CPC_BC_E!W28+FC_IND_CPC_OC_E!W28+FC_IND_CPC_PH_E!W28</f>
        <v>0</v>
      </c>
      <c r="X28" s="10">
        <f>FC_IND_CPC_BC_E!X28+FC_IND_CPC_OC_E!X28+FC_IND_CPC_PH_E!X28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FC_IND_CPC_BC_E!C29+FC_IND_CPC_OC_E!C29+FC_IND_CPC_PH_E!C29</f>
        <v>0</v>
      </c>
      <c r="D29" s="10">
        <f>FC_IND_CPC_BC_E!D29+FC_IND_CPC_OC_E!D29+FC_IND_CPC_PH_E!D29</f>
        <v>0</v>
      </c>
      <c r="E29" s="10">
        <f>FC_IND_CPC_BC_E!E29+FC_IND_CPC_OC_E!E29+FC_IND_CPC_PH_E!E29</f>
        <v>0</v>
      </c>
      <c r="F29" s="10">
        <f>FC_IND_CPC_BC_E!F29+FC_IND_CPC_OC_E!F29+FC_IND_CPC_PH_E!F29</f>
        <v>0</v>
      </c>
      <c r="G29" s="10">
        <f>FC_IND_CPC_BC_E!G29+FC_IND_CPC_OC_E!G29+FC_IND_CPC_PH_E!G29</f>
        <v>0</v>
      </c>
      <c r="H29" s="10">
        <f>FC_IND_CPC_BC_E!H29+FC_IND_CPC_OC_E!H29+FC_IND_CPC_PH_E!H29</f>
        <v>0</v>
      </c>
      <c r="I29" s="10">
        <f>FC_IND_CPC_BC_E!I29+FC_IND_CPC_OC_E!I29+FC_IND_CPC_PH_E!I29</f>
        <v>0</v>
      </c>
      <c r="J29" s="10">
        <f>FC_IND_CPC_BC_E!J29+FC_IND_CPC_OC_E!J29+FC_IND_CPC_PH_E!J29</f>
        <v>47.700429922613921</v>
      </c>
      <c r="K29" s="10">
        <f>FC_IND_CPC_BC_E!K29+FC_IND_CPC_OC_E!K29+FC_IND_CPC_PH_E!K29</f>
        <v>0</v>
      </c>
      <c r="L29" s="10">
        <f>FC_IND_CPC_BC_E!L29+FC_IND_CPC_OC_E!L29+FC_IND_CPC_PH_E!L29</f>
        <v>15.356663800515911</v>
      </c>
      <c r="M29" s="10">
        <f>FC_IND_CPC_BC_E!M29+FC_IND_CPC_OC_E!M29+FC_IND_CPC_PH_E!M29</f>
        <v>1.1812553740326741</v>
      </c>
      <c r="N29" s="10">
        <f>FC_IND_CPC_BC_E!N29+FC_IND_CPC_OC_E!N29+FC_IND_CPC_PH_E!N29</f>
        <v>0</v>
      </c>
      <c r="O29" s="10">
        <f>FC_IND_CPC_BC_E!O29+FC_IND_CPC_OC_E!O29+FC_IND_CPC_PH_E!O29</f>
        <v>2.3625967325881336</v>
      </c>
      <c r="P29" s="10">
        <f>FC_IND_CPC_BC_E!P29+FC_IND_CPC_OC_E!P29+FC_IND_CPC_PH_E!P29</f>
        <v>3.5438521066208084</v>
      </c>
      <c r="Q29" s="10">
        <f>FC_IND_CPC_BC_E!Q29+FC_IND_CPC_OC_E!Q29+FC_IND_CPC_PH_E!Q29</f>
        <v>4.7251074806534827</v>
      </c>
      <c r="R29" s="10">
        <f>FC_IND_CPC_BC_E!R29+FC_IND_CPC_OC_E!R29+FC_IND_CPC_PH_E!R29</f>
        <v>7.0877042132416159</v>
      </c>
      <c r="S29" s="10">
        <f>FC_IND_CPC_BC_E!S29+FC_IND_CPC_OC_E!S29+FC_IND_CPC_PH_E!S29</f>
        <v>7.0877042132416168</v>
      </c>
      <c r="T29" s="10">
        <f>FC_IND_CPC_BC_E!T29+FC_IND_CPC_OC_E!T29+FC_IND_CPC_PH_E!T29</f>
        <v>6.7168529664660372</v>
      </c>
      <c r="U29" s="10">
        <f>FC_IND_CPC_BC_E!U29+FC_IND_CPC_OC_E!U29+FC_IND_CPC_PH_E!U29</f>
        <v>13.245829750644878</v>
      </c>
      <c r="V29" s="10">
        <f>FC_IND_CPC_BC_E!V29+FC_IND_CPC_OC_E!V29+FC_IND_CPC_PH_E!V29</f>
        <v>25.129664660361129</v>
      </c>
      <c r="W29" s="10">
        <f>FC_IND_CPC_BC_E!W29+FC_IND_CPC_OC_E!W29+FC_IND_CPC_PH_E!W29</f>
        <v>31.609114359415297</v>
      </c>
      <c r="X29" s="10">
        <f>FC_IND_CPC_BC_E!X29+FC_IND_CPC_OC_E!X29+FC_IND_CPC_PH_E!X29</f>
        <v>29.168013757523642</v>
      </c>
    </row>
    <row r="30" spans="1:24" ht="11.25" customHeight="1" x14ac:dyDescent="0.2">
      <c r="A30" s="41" t="s">
        <v>49</v>
      </c>
      <c r="B30" s="9" t="s">
        <v>50</v>
      </c>
      <c r="C30" s="10">
        <f>FC_IND_CPC_BC_E!C30+FC_IND_CPC_OC_E!C30+FC_IND_CPC_PH_E!C30</f>
        <v>0</v>
      </c>
      <c r="D30" s="10">
        <f>FC_IND_CPC_BC_E!D30+FC_IND_CPC_OC_E!D30+FC_IND_CPC_PH_E!D30</f>
        <v>0</v>
      </c>
      <c r="E30" s="10">
        <f>FC_IND_CPC_BC_E!E30+FC_IND_CPC_OC_E!E30+FC_IND_CPC_PH_E!E30</f>
        <v>0</v>
      </c>
      <c r="F30" s="10">
        <f>FC_IND_CPC_BC_E!F30+FC_IND_CPC_OC_E!F30+FC_IND_CPC_PH_E!F30</f>
        <v>0</v>
      </c>
      <c r="G30" s="10">
        <f>FC_IND_CPC_BC_E!G30+FC_IND_CPC_OC_E!G30+FC_IND_CPC_PH_E!G30</f>
        <v>0</v>
      </c>
      <c r="H30" s="10">
        <f>FC_IND_CPC_BC_E!H30+FC_IND_CPC_OC_E!H30+FC_IND_CPC_PH_E!H30</f>
        <v>0</v>
      </c>
      <c r="I30" s="10">
        <f>FC_IND_CPC_BC_E!I30+FC_IND_CPC_OC_E!I30+FC_IND_CPC_PH_E!I30</f>
        <v>0</v>
      </c>
      <c r="J30" s="10">
        <f>FC_IND_CPC_BC_E!J30+FC_IND_CPC_OC_E!J30+FC_IND_CPC_PH_E!J30</f>
        <v>0</v>
      </c>
      <c r="K30" s="10">
        <f>FC_IND_CPC_BC_E!K30+FC_IND_CPC_OC_E!K30+FC_IND_CPC_PH_E!K30</f>
        <v>0</v>
      </c>
      <c r="L30" s="10">
        <f>FC_IND_CPC_BC_E!L30+FC_IND_CPC_OC_E!L30+FC_IND_CPC_PH_E!L30</f>
        <v>0</v>
      </c>
      <c r="M30" s="10">
        <f>FC_IND_CPC_BC_E!M30+FC_IND_CPC_OC_E!M30+FC_IND_CPC_PH_E!M30</f>
        <v>0</v>
      </c>
      <c r="N30" s="10">
        <f>FC_IND_CPC_BC_E!N30+FC_IND_CPC_OC_E!N30+FC_IND_CPC_PH_E!N30</f>
        <v>0</v>
      </c>
      <c r="O30" s="10">
        <f>FC_IND_CPC_BC_E!O30+FC_IND_CPC_OC_E!O30+FC_IND_CPC_PH_E!O30</f>
        <v>0</v>
      </c>
      <c r="P30" s="10">
        <f>FC_IND_CPC_BC_E!P30+FC_IND_CPC_OC_E!P30+FC_IND_CPC_PH_E!P30</f>
        <v>0</v>
      </c>
      <c r="Q30" s="10">
        <f>FC_IND_CPC_BC_E!Q30+FC_IND_CPC_OC_E!Q30+FC_IND_CPC_PH_E!Q30</f>
        <v>0</v>
      </c>
      <c r="R30" s="10">
        <f>FC_IND_CPC_BC_E!R30+FC_IND_CPC_OC_E!R30+FC_IND_CPC_PH_E!R30</f>
        <v>0</v>
      </c>
      <c r="S30" s="10">
        <f>FC_IND_CPC_BC_E!S30+FC_IND_CPC_OC_E!S30+FC_IND_CPC_PH_E!S30</f>
        <v>0</v>
      </c>
      <c r="T30" s="10">
        <f>FC_IND_CPC_BC_E!T30+FC_IND_CPC_OC_E!T30+FC_IND_CPC_PH_E!T30</f>
        <v>0</v>
      </c>
      <c r="U30" s="10">
        <f>FC_IND_CPC_BC_E!U30+FC_IND_CPC_OC_E!U30+FC_IND_CPC_PH_E!U30</f>
        <v>0</v>
      </c>
      <c r="V30" s="10">
        <f>FC_IND_CPC_BC_E!V30+FC_IND_CPC_OC_E!V30+FC_IND_CPC_PH_E!V30</f>
        <v>0</v>
      </c>
      <c r="W30" s="10">
        <f>FC_IND_CPC_BC_E!W30+FC_IND_CPC_OC_E!W30+FC_IND_CPC_PH_E!W30</f>
        <v>0</v>
      </c>
      <c r="X30" s="10">
        <f>FC_IND_CPC_BC_E!X30+FC_IND_CPC_OC_E!X30+FC_IND_CPC_PH_E!X30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FC_IND_CPC_BC_E!C31+FC_IND_CPC_OC_E!C31+FC_IND_CPC_PH_E!C31</f>
        <v>0</v>
      </c>
      <c r="D31" s="10">
        <f>FC_IND_CPC_BC_E!D31+FC_IND_CPC_OC_E!D31+FC_IND_CPC_PH_E!D31</f>
        <v>0</v>
      </c>
      <c r="E31" s="10">
        <f>FC_IND_CPC_BC_E!E31+FC_IND_CPC_OC_E!E31+FC_IND_CPC_PH_E!E31</f>
        <v>0</v>
      </c>
      <c r="F31" s="10">
        <f>FC_IND_CPC_BC_E!F31+FC_IND_CPC_OC_E!F31+FC_IND_CPC_PH_E!F31</f>
        <v>0</v>
      </c>
      <c r="G31" s="10">
        <f>FC_IND_CPC_BC_E!G31+FC_IND_CPC_OC_E!G31+FC_IND_CPC_PH_E!G31</f>
        <v>0</v>
      </c>
      <c r="H31" s="10">
        <f>FC_IND_CPC_BC_E!H31+FC_IND_CPC_OC_E!H31+FC_IND_CPC_PH_E!H31</f>
        <v>0</v>
      </c>
      <c r="I31" s="10">
        <f>FC_IND_CPC_BC_E!I31+FC_IND_CPC_OC_E!I31+FC_IND_CPC_PH_E!I31</f>
        <v>0</v>
      </c>
      <c r="J31" s="10">
        <f>FC_IND_CPC_BC_E!J31+FC_IND_CPC_OC_E!J31+FC_IND_CPC_PH_E!J31</f>
        <v>0</v>
      </c>
      <c r="K31" s="10">
        <f>FC_IND_CPC_BC_E!K31+FC_IND_CPC_OC_E!K31+FC_IND_CPC_PH_E!K31</f>
        <v>0</v>
      </c>
      <c r="L31" s="10">
        <f>FC_IND_CPC_BC_E!L31+FC_IND_CPC_OC_E!L31+FC_IND_CPC_PH_E!L31</f>
        <v>0</v>
      </c>
      <c r="M31" s="10">
        <f>FC_IND_CPC_BC_E!M31+FC_IND_CPC_OC_E!M31+FC_IND_CPC_PH_E!M31</f>
        <v>0</v>
      </c>
      <c r="N31" s="10">
        <f>FC_IND_CPC_BC_E!N31+FC_IND_CPC_OC_E!N31+FC_IND_CPC_PH_E!N31</f>
        <v>0</v>
      </c>
      <c r="O31" s="10">
        <f>FC_IND_CPC_BC_E!O31+FC_IND_CPC_OC_E!O31+FC_IND_CPC_PH_E!O31</f>
        <v>0</v>
      </c>
      <c r="P31" s="10">
        <f>FC_IND_CPC_BC_E!P31+FC_IND_CPC_OC_E!P31+FC_IND_CPC_PH_E!P31</f>
        <v>0</v>
      </c>
      <c r="Q31" s="10">
        <f>FC_IND_CPC_BC_E!Q31+FC_IND_CPC_OC_E!Q31+FC_IND_CPC_PH_E!Q31</f>
        <v>0</v>
      </c>
      <c r="R31" s="10">
        <f>FC_IND_CPC_BC_E!R31+FC_IND_CPC_OC_E!R31+FC_IND_CPC_PH_E!R31</f>
        <v>0</v>
      </c>
      <c r="S31" s="10">
        <f>FC_IND_CPC_BC_E!S31+FC_IND_CPC_OC_E!S31+FC_IND_CPC_PH_E!S31</f>
        <v>0</v>
      </c>
      <c r="T31" s="10">
        <f>FC_IND_CPC_BC_E!T31+FC_IND_CPC_OC_E!T31+FC_IND_CPC_PH_E!T31</f>
        <v>0</v>
      </c>
      <c r="U31" s="10">
        <f>FC_IND_CPC_BC_E!U31+FC_IND_CPC_OC_E!U31+FC_IND_CPC_PH_E!U31</f>
        <v>0</v>
      </c>
      <c r="V31" s="10">
        <f>FC_IND_CPC_BC_E!V31+FC_IND_CPC_OC_E!V31+FC_IND_CPC_PH_E!V31</f>
        <v>0</v>
      </c>
      <c r="W31" s="10">
        <f>FC_IND_CPC_BC_E!W31+FC_IND_CPC_OC_E!W31+FC_IND_CPC_PH_E!W31</f>
        <v>0</v>
      </c>
      <c r="X31" s="10">
        <f>FC_IND_CPC_BC_E!X31+FC_IND_CPC_OC_E!X31+FC_IND_CPC_PH_E!X31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FC_IND_CPC_BC_E!C32+FC_IND_CPC_OC_E!C32+FC_IND_CPC_PH_E!C32</f>
        <v>0</v>
      </c>
      <c r="D32" s="10">
        <f>FC_IND_CPC_BC_E!D32+FC_IND_CPC_OC_E!D32+FC_IND_CPC_PH_E!D32</f>
        <v>0</v>
      </c>
      <c r="E32" s="10">
        <f>FC_IND_CPC_BC_E!E32+FC_IND_CPC_OC_E!E32+FC_IND_CPC_PH_E!E32</f>
        <v>0</v>
      </c>
      <c r="F32" s="10">
        <f>FC_IND_CPC_BC_E!F32+FC_IND_CPC_OC_E!F32+FC_IND_CPC_PH_E!F32</f>
        <v>0</v>
      </c>
      <c r="G32" s="10">
        <f>FC_IND_CPC_BC_E!G32+FC_IND_CPC_OC_E!G32+FC_IND_CPC_PH_E!G32</f>
        <v>0</v>
      </c>
      <c r="H32" s="10">
        <f>FC_IND_CPC_BC_E!H32+FC_IND_CPC_OC_E!H32+FC_IND_CPC_PH_E!H32</f>
        <v>0</v>
      </c>
      <c r="I32" s="10">
        <f>FC_IND_CPC_BC_E!I32+FC_IND_CPC_OC_E!I32+FC_IND_CPC_PH_E!I32</f>
        <v>0</v>
      </c>
      <c r="J32" s="10">
        <f>FC_IND_CPC_BC_E!J32+FC_IND_CPC_OC_E!J32+FC_IND_CPC_PH_E!J32</f>
        <v>0</v>
      </c>
      <c r="K32" s="10">
        <f>FC_IND_CPC_BC_E!K32+FC_IND_CPC_OC_E!K32+FC_IND_CPC_PH_E!K32</f>
        <v>0</v>
      </c>
      <c r="L32" s="10">
        <f>FC_IND_CPC_BC_E!L32+FC_IND_CPC_OC_E!L32+FC_IND_CPC_PH_E!L32</f>
        <v>0</v>
      </c>
      <c r="M32" s="10">
        <f>FC_IND_CPC_BC_E!M32+FC_IND_CPC_OC_E!M32+FC_IND_CPC_PH_E!M32</f>
        <v>0</v>
      </c>
      <c r="N32" s="10">
        <f>FC_IND_CPC_BC_E!N32+FC_IND_CPC_OC_E!N32+FC_IND_CPC_PH_E!N32</f>
        <v>0</v>
      </c>
      <c r="O32" s="10">
        <f>FC_IND_CPC_BC_E!O32+FC_IND_CPC_OC_E!O32+FC_IND_CPC_PH_E!O32</f>
        <v>0</v>
      </c>
      <c r="P32" s="10">
        <f>FC_IND_CPC_BC_E!P32+FC_IND_CPC_OC_E!P32+FC_IND_CPC_PH_E!P32</f>
        <v>0</v>
      </c>
      <c r="Q32" s="10">
        <f>FC_IND_CPC_BC_E!Q32+FC_IND_CPC_OC_E!Q32+FC_IND_CPC_PH_E!Q32</f>
        <v>0</v>
      </c>
      <c r="R32" s="10">
        <f>FC_IND_CPC_BC_E!R32+FC_IND_CPC_OC_E!R32+FC_IND_CPC_PH_E!R32</f>
        <v>0</v>
      </c>
      <c r="S32" s="10">
        <f>FC_IND_CPC_BC_E!S32+FC_IND_CPC_OC_E!S32+FC_IND_CPC_PH_E!S32</f>
        <v>0</v>
      </c>
      <c r="T32" s="10">
        <f>FC_IND_CPC_BC_E!T32+FC_IND_CPC_OC_E!T32+FC_IND_CPC_PH_E!T32</f>
        <v>0</v>
      </c>
      <c r="U32" s="10">
        <f>FC_IND_CPC_BC_E!U32+FC_IND_CPC_OC_E!U32+FC_IND_CPC_PH_E!U32</f>
        <v>0</v>
      </c>
      <c r="V32" s="10">
        <f>FC_IND_CPC_BC_E!V32+FC_IND_CPC_OC_E!V32+FC_IND_CPC_PH_E!V32</f>
        <v>0</v>
      </c>
      <c r="W32" s="10">
        <f>FC_IND_CPC_BC_E!W32+FC_IND_CPC_OC_E!W32+FC_IND_CPC_PH_E!W32</f>
        <v>0</v>
      </c>
      <c r="X32" s="10">
        <f>FC_IND_CPC_BC_E!X32+FC_IND_CPC_OC_E!X32+FC_IND_CPC_PH_E!X32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224.84479793637144</v>
      </c>
      <c r="D33" s="29">
        <f t="shared" ref="D33:W33" si="28">SUM(D34:D50)</f>
        <v>451.82957867583838</v>
      </c>
      <c r="E33" s="29">
        <f t="shared" si="28"/>
        <v>474.29776440240755</v>
      </c>
      <c r="F33" s="29">
        <f t="shared" si="28"/>
        <v>294.76208082545139</v>
      </c>
      <c r="G33" s="29">
        <f t="shared" si="28"/>
        <v>147.21040412725711</v>
      </c>
      <c r="H33" s="29">
        <f t="shared" si="28"/>
        <v>105.18641444539983</v>
      </c>
      <c r="I33" s="29">
        <f t="shared" si="28"/>
        <v>98.566466036113496</v>
      </c>
      <c r="J33" s="29">
        <f t="shared" si="28"/>
        <v>294.2152192605331</v>
      </c>
      <c r="K33" s="29">
        <f t="shared" si="28"/>
        <v>286.0274290627687</v>
      </c>
      <c r="L33" s="29">
        <f t="shared" si="28"/>
        <v>278.19853826311271</v>
      </c>
      <c r="M33" s="29">
        <f t="shared" si="28"/>
        <v>258.55245055889941</v>
      </c>
      <c r="N33" s="29">
        <f t="shared" si="28"/>
        <v>288.79802235597589</v>
      </c>
      <c r="O33" s="29">
        <f t="shared" si="28"/>
        <v>249.04187446259664</v>
      </c>
      <c r="P33" s="29">
        <f t="shared" si="28"/>
        <v>261.320464316423</v>
      </c>
      <c r="Q33" s="29">
        <f t="shared" si="28"/>
        <v>283.64737747205504</v>
      </c>
      <c r="R33" s="29">
        <f t="shared" si="28"/>
        <v>261.66938950988816</v>
      </c>
      <c r="S33" s="29">
        <f t="shared" si="28"/>
        <v>212.43783319002577</v>
      </c>
      <c r="T33" s="29">
        <f t="shared" si="28"/>
        <v>251.78555460017199</v>
      </c>
      <c r="U33" s="29">
        <f t="shared" si="28"/>
        <v>310.98349097162509</v>
      </c>
      <c r="V33" s="29">
        <f t="shared" si="28"/>
        <v>472.96801375752369</v>
      </c>
      <c r="W33" s="29">
        <f t="shared" si="28"/>
        <v>406.12493551160793</v>
      </c>
      <c r="X33" s="29">
        <f t="shared" ref="X33" si="29">SUM(X34:X50)</f>
        <v>395.16577815993116</v>
      </c>
    </row>
    <row r="34" spans="1:24" ht="11.25" customHeight="1" x14ac:dyDescent="0.2">
      <c r="A34" s="41" t="s">
        <v>55</v>
      </c>
      <c r="B34" s="9" t="s">
        <v>56</v>
      </c>
      <c r="C34" s="10">
        <f>FC_IND_CPC_BC_E!C34+FC_IND_CPC_OC_E!C34+FC_IND_CPC_PH_E!C34</f>
        <v>53.202923473774725</v>
      </c>
      <c r="D34" s="10">
        <f>FC_IND_CPC_BC_E!D34+FC_IND_CPC_OC_E!D34+FC_IND_CPC_PH_E!D34</f>
        <v>191.530524505589</v>
      </c>
      <c r="E34" s="10">
        <f>FC_IND_CPC_BC_E!E34+FC_IND_CPC_OC_E!E34+FC_IND_CPC_PH_E!E34</f>
        <v>346.4101461736887</v>
      </c>
      <c r="F34" s="10">
        <f>FC_IND_CPC_BC_E!F34+FC_IND_CPC_OC_E!F34+FC_IND_CPC_PH_E!F34</f>
        <v>250.64488392089422</v>
      </c>
      <c r="G34" s="10">
        <f>FC_IND_CPC_BC_E!G34+FC_IND_CPC_OC_E!G34+FC_IND_CPC_PH_E!G34</f>
        <v>91.036113499570078</v>
      </c>
      <c r="H34" s="10">
        <f>FC_IND_CPC_BC_E!H34+FC_IND_CPC_OC_E!H34+FC_IND_CPC_PH_E!H34</f>
        <v>34.492003439380909</v>
      </c>
      <c r="I34" s="10">
        <f>FC_IND_CPC_BC_E!I34+FC_IND_CPC_OC_E!I34+FC_IND_CPC_PH_E!I34</f>
        <v>0</v>
      </c>
      <c r="J34" s="10">
        <f>FC_IND_CPC_BC_E!J34+FC_IND_CPC_OC_E!J34+FC_IND_CPC_PH_E!J34</f>
        <v>172.45984522785901</v>
      </c>
      <c r="K34" s="10">
        <f>FC_IND_CPC_BC_E!K34+FC_IND_CPC_OC_E!K34+FC_IND_CPC_PH_E!K34</f>
        <v>175.92003439380909</v>
      </c>
      <c r="L34" s="10">
        <f>FC_IND_CPC_BC_E!L34+FC_IND_CPC_OC_E!L34+FC_IND_CPC_PH_E!L34</f>
        <v>167.87136715391233</v>
      </c>
      <c r="M34" s="10">
        <f>FC_IND_CPC_BC_E!M34+FC_IND_CPC_OC_E!M34+FC_IND_CPC_PH_E!M34</f>
        <v>148.32476354256232</v>
      </c>
      <c r="N34" s="10">
        <f>FC_IND_CPC_BC_E!N34+FC_IND_CPC_OC_E!N34+FC_IND_CPC_PH_E!N34</f>
        <v>178.21960447119517</v>
      </c>
      <c r="O34" s="10">
        <f>FC_IND_CPC_BC_E!O34+FC_IND_CPC_OC_E!O34+FC_IND_CPC_PH_E!O34</f>
        <v>151.77411865864138</v>
      </c>
      <c r="P34" s="10">
        <f>FC_IND_CPC_BC_E!P34+FC_IND_CPC_OC_E!P34+FC_IND_CPC_PH_E!P34</f>
        <v>180.51926053310399</v>
      </c>
      <c r="Q34" s="10">
        <f>FC_IND_CPC_BC_E!Q34+FC_IND_CPC_OC_E!Q34+FC_IND_CPC_PH_E!Q34</f>
        <v>185.11848667239894</v>
      </c>
      <c r="R34" s="10">
        <f>FC_IND_CPC_BC_E!R34+FC_IND_CPC_OC_E!R34+FC_IND_CPC_PH_E!R34</f>
        <v>217.31298366294064</v>
      </c>
      <c r="S34" s="10">
        <f>FC_IND_CPC_BC_E!S34+FC_IND_CPC_OC_E!S34+FC_IND_CPC_PH_E!S34</f>
        <v>169.02123817712808</v>
      </c>
      <c r="T34" s="10">
        <f>FC_IND_CPC_BC_E!T34+FC_IND_CPC_OC_E!T34+FC_IND_CPC_PH_E!T34</f>
        <v>198.32699914015478</v>
      </c>
      <c r="U34" s="10">
        <f>FC_IND_CPC_BC_E!U34+FC_IND_CPC_OC_E!U34+FC_IND_CPC_PH_E!U34</f>
        <v>257.83688736027511</v>
      </c>
      <c r="V34" s="10">
        <f>FC_IND_CPC_BC_E!V34+FC_IND_CPC_OC_E!V34+FC_IND_CPC_PH_E!V34</f>
        <v>420.04178847807401</v>
      </c>
      <c r="W34" s="10">
        <f>FC_IND_CPC_BC_E!W34+FC_IND_CPC_OC_E!W34+FC_IND_CPC_PH_E!W34</f>
        <v>361.93585554600173</v>
      </c>
      <c r="X34" s="10">
        <f>FC_IND_CPC_BC_E!X34+FC_IND_CPC_OC_E!X34+FC_IND_CPC_PH_E!X34</f>
        <v>355.94041272570934</v>
      </c>
    </row>
    <row r="35" spans="1:24" ht="11.25" customHeight="1" x14ac:dyDescent="0.2">
      <c r="A35" s="41" t="s">
        <v>57</v>
      </c>
      <c r="B35" s="9" t="s">
        <v>58</v>
      </c>
      <c r="C35" s="10">
        <f>FC_IND_CPC_BC_E!C35+FC_IND_CPC_OC_E!C35+FC_IND_CPC_PH_E!C35</f>
        <v>0</v>
      </c>
      <c r="D35" s="10">
        <f>FC_IND_CPC_BC_E!D35+FC_IND_CPC_OC_E!D35+FC_IND_CPC_PH_E!D35</f>
        <v>0</v>
      </c>
      <c r="E35" s="10">
        <f>FC_IND_CPC_BC_E!E35+FC_IND_CPC_OC_E!E35+FC_IND_CPC_PH_E!E35</f>
        <v>0</v>
      </c>
      <c r="F35" s="10">
        <f>FC_IND_CPC_BC_E!F35+FC_IND_CPC_OC_E!F35+FC_IND_CPC_PH_E!F35</f>
        <v>0</v>
      </c>
      <c r="G35" s="10">
        <f>FC_IND_CPC_BC_E!G35+FC_IND_CPC_OC_E!G35+FC_IND_CPC_PH_E!G35</f>
        <v>0</v>
      </c>
      <c r="H35" s="10">
        <f>FC_IND_CPC_BC_E!H35+FC_IND_CPC_OC_E!H35+FC_IND_CPC_PH_E!H35</f>
        <v>0</v>
      </c>
      <c r="I35" s="10">
        <f>FC_IND_CPC_BC_E!I35+FC_IND_CPC_OC_E!I35+FC_IND_CPC_PH_E!I35</f>
        <v>0</v>
      </c>
      <c r="J35" s="10">
        <f>FC_IND_CPC_BC_E!J35+FC_IND_CPC_OC_E!J35+FC_IND_CPC_PH_E!J35</f>
        <v>0</v>
      </c>
      <c r="K35" s="10">
        <f>FC_IND_CPC_BC_E!K35+FC_IND_CPC_OC_E!K35+FC_IND_CPC_PH_E!K35</f>
        <v>0</v>
      </c>
      <c r="L35" s="10">
        <f>FC_IND_CPC_BC_E!L35+FC_IND_CPC_OC_E!L35+FC_IND_CPC_PH_E!L35</f>
        <v>0</v>
      </c>
      <c r="M35" s="10">
        <f>FC_IND_CPC_BC_E!M35+FC_IND_CPC_OC_E!M35+FC_IND_CPC_PH_E!M35</f>
        <v>0</v>
      </c>
      <c r="N35" s="10">
        <f>FC_IND_CPC_BC_E!N35+FC_IND_CPC_OC_E!N35+FC_IND_CPC_PH_E!N35</f>
        <v>0</v>
      </c>
      <c r="O35" s="10">
        <f>FC_IND_CPC_BC_E!O35+FC_IND_CPC_OC_E!O35+FC_IND_CPC_PH_E!O35</f>
        <v>0</v>
      </c>
      <c r="P35" s="10">
        <f>FC_IND_CPC_BC_E!P35+FC_IND_CPC_OC_E!P35+FC_IND_CPC_PH_E!P35</f>
        <v>0</v>
      </c>
      <c r="Q35" s="10">
        <f>FC_IND_CPC_BC_E!Q35+FC_IND_CPC_OC_E!Q35+FC_IND_CPC_PH_E!Q35</f>
        <v>0</v>
      </c>
      <c r="R35" s="10">
        <f>FC_IND_CPC_BC_E!R35+FC_IND_CPC_OC_E!R35+FC_IND_CPC_PH_E!R35</f>
        <v>0</v>
      </c>
      <c r="S35" s="10">
        <f>FC_IND_CPC_BC_E!S35+FC_IND_CPC_OC_E!S35+FC_IND_CPC_PH_E!S35</f>
        <v>0</v>
      </c>
      <c r="T35" s="10">
        <f>FC_IND_CPC_BC_E!T35+FC_IND_CPC_OC_E!T35+FC_IND_CPC_PH_E!T35</f>
        <v>0</v>
      </c>
      <c r="U35" s="10">
        <f>FC_IND_CPC_BC_E!U35+FC_IND_CPC_OC_E!U35+FC_IND_CPC_PH_E!U35</f>
        <v>0</v>
      </c>
      <c r="V35" s="10">
        <f>FC_IND_CPC_BC_E!V35+FC_IND_CPC_OC_E!V35+FC_IND_CPC_PH_E!V35</f>
        <v>0</v>
      </c>
      <c r="W35" s="10">
        <f>FC_IND_CPC_BC_E!W35+FC_IND_CPC_OC_E!W35+FC_IND_CPC_PH_E!W35</f>
        <v>0</v>
      </c>
      <c r="X35" s="10">
        <f>FC_IND_CPC_BC_E!X35+FC_IND_CPC_OC_E!X35+FC_IND_CPC_PH_E!X35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FC_IND_CPC_BC_E!C36+FC_IND_CPC_OC_E!C36+FC_IND_CPC_PH_E!C36</f>
        <v>0</v>
      </c>
      <c r="D36" s="10">
        <f>FC_IND_CPC_BC_E!D36+FC_IND_CPC_OC_E!D36+FC_IND_CPC_PH_E!D36</f>
        <v>1.129750644883921</v>
      </c>
      <c r="E36" s="10">
        <f>FC_IND_CPC_BC_E!E36+FC_IND_CPC_OC_E!E36+FC_IND_CPC_PH_E!E36</f>
        <v>0</v>
      </c>
      <c r="F36" s="10">
        <f>FC_IND_CPC_BC_E!F36+FC_IND_CPC_OC_E!F36+FC_IND_CPC_PH_E!F36</f>
        <v>0</v>
      </c>
      <c r="G36" s="10">
        <f>FC_IND_CPC_BC_E!G36+FC_IND_CPC_OC_E!G36+FC_IND_CPC_PH_E!G36</f>
        <v>0</v>
      </c>
      <c r="H36" s="10">
        <f>FC_IND_CPC_BC_E!H36+FC_IND_CPC_OC_E!H36+FC_IND_CPC_PH_E!H36</f>
        <v>1.149699054170249</v>
      </c>
      <c r="I36" s="10">
        <f>FC_IND_CPC_BC_E!I36+FC_IND_CPC_OC_E!I36+FC_IND_CPC_PH_E!I36</f>
        <v>2.299570077386071</v>
      </c>
      <c r="J36" s="10">
        <f>FC_IND_CPC_BC_E!J36+FC_IND_CPC_OC_E!J36+FC_IND_CPC_PH_E!J36</f>
        <v>87.377815993121231</v>
      </c>
      <c r="K36" s="10">
        <f>FC_IND_CPC_BC_E!K36+FC_IND_CPC_OC_E!K36+FC_IND_CPC_PH_E!K36</f>
        <v>88.527601031814285</v>
      </c>
      <c r="L36" s="10">
        <f>FC_IND_CPC_BC_E!L36+FC_IND_CPC_OC_E!L36+FC_IND_CPC_PH_E!L36</f>
        <v>94.289853826311273</v>
      </c>
      <c r="M36" s="10">
        <f>FC_IND_CPC_BC_E!M36+FC_IND_CPC_OC_E!M36+FC_IND_CPC_PH_E!M36</f>
        <v>94.27609630266555</v>
      </c>
      <c r="N36" s="10">
        <f>FC_IND_CPC_BC_E!N36+FC_IND_CPC_OC_E!N36+FC_IND_CPC_PH_E!N36</f>
        <v>98.874978503869286</v>
      </c>
      <c r="O36" s="10">
        <f>FC_IND_CPC_BC_E!O36+FC_IND_CPC_OC_E!O36+FC_IND_CPC_PH_E!O36</f>
        <v>89.677300085984498</v>
      </c>
      <c r="P36" s="10">
        <f>FC_IND_CPC_BC_E!P36+FC_IND_CPC_OC_E!P36+FC_IND_CPC_PH_E!P36</f>
        <v>75.880739466895946</v>
      </c>
      <c r="Q36" s="10">
        <f>FC_IND_CPC_BC_E!Q36+FC_IND_CPC_OC_E!Q36+FC_IND_CPC_PH_E!Q36</f>
        <v>96.575494411006019</v>
      </c>
      <c r="R36" s="10">
        <f>FC_IND_CPC_BC_E!R36+FC_IND_CPC_OC_E!R36+FC_IND_CPC_PH_E!R36</f>
        <v>41.389509888220118</v>
      </c>
      <c r="S36" s="10">
        <f>FC_IND_CPC_BC_E!S36+FC_IND_CPC_OC_E!S36+FC_IND_CPC_PH_E!S36</f>
        <v>41.389509888220118</v>
      </c>
      <c r="T36" s="10">
        <f>FC_IND_CPC_BC_E!T36+FC_IND_CPC_OC_E!T36+FC_IND_CPC_PH_E!T36</f>
        <v>44.394067067927772</v>
      </c>
      <c r="U36" s="10">
        <f>FC_IND_CPC_BC_E!U36+FC_IND_CPC_OC_E!U36+FC_IND_CPC_PH_E!U36</f>
        <v>44.239982803095444</v>
      </c>
      <c r="V36" s="10">
        <f>FC_IND_CPC_BC_E!V36+FC_IND_CPC_OC_E!V36+FC_IND_CPC_PH_E!V36</f>
        <v>38.653310404127254</v>
      </c>
      <c r="W36" s="10">
        <f>FC_IND_CPC_BC_E!W36+FC_IND_CPC_OC_E!W36+FC_IND_CPC_PH_E!W36</f>
        <v>35.22897678417884</v>
      </c>
      <c r="X36" s="10">
        <f>FC_IND_CPC_BC_E!X36+FC_IND_CPC_OC_E!X36+FC_IND_CPC_PH_E!X36</f>
        <v>35.506104901117787</v>
      </c>
    </row>
    <row r="37" spans="1:24" ht="11.25" customHeight="1" x14ac:dyDescent="0.2">
      <c r="A37" s="41" t="s">
        <v>61</v>
      </c>
      <c r="B37" s="9" t="s">
        <v>62</v>
      </c>
      <c r="C37" s="10">
        <f>FC_IND_CPC_BC_E!C37+FC_IND_CPC_OC_E!C37+FC_IND_CPC_PH_E!C37</f>
        <v>1.058125537403267</v>
      </c>
      <c r="D37" s="10">
        <f>FC_IND_CPC_BC_E!D37+FC_IND_CPC_OC_E!D37+FC_IND_CPC_PH_E!D37</f>
        <v>3.1742906276870166</v>
      </c>
      <c r="E37" s="10">
        <f>FC_IND_CPC_BC_E!E37+FC_IND_CPC_OC_E!E37+FC_IND_CPC_PH_E!E37</f>
        <v>2.116165090283749</v>
      </c>
      <c r="F37" s="10">
        <f>FC_IND_CPC_BC_E!F37+FC_IND_CPC_OC_E!F37+FC_IND_CPC_PH_E!F37</f>
        <v>2.116165090283749</v>
      </c>
      <c r="G37" s="10">
        <f>FC_IND_CPC_BC_E!G37+FC_IND_CPC_OC_E!G37+FC_IND_CPC_PH_E!G37</f>
        <v>1.058125537403267</v>
      </c>
      <c r="H37" s="10">
        <f>FC_IND_CPC_BC_E!H37+FC_IND_CPC_OC_E!H37+FC_IND_CPC_PH_E!H37</f>
        <v>2.0790197764402398</v>
      </c>
      <c r="I37" s="10">
        <f>FC_IND_CPC_BC_E!I37+FC_IND_CPC_OC_E!I37+FC_IND_CPC_PH_E!I37</f>
        <v>2.0790197764402394</v>
      </c>
      <c r="J37" s="10">
        <f>FC_IND_CPC_BC_E!J37+FC_IND_CPC_OC_E!J37+FC_IND_CPC_PH_E!J37</f>
        <v>0</v>
      </c>
      <c r="K37" s="10">
        <f>FC_IND_CPC_BC_E!K37+FC_IND_CPC_OC_E!K37+FC_IND_CPC_PH_E!K37</f>
        <v>0</v>
      </c>
      <c r="L37" s="10">
        <f>FC_IND_CPC_BC_E!L37+FC_IND_CPC_OC_E!L37+FC_IND_CPC_PH_E!L37</f>
        <v>1.0390369733447979</v>
      </c>
      <c r="M37" s="10">
        <f>FC_IND_CPC_BC_E!M37+FC_IND_CPC_OC_E!M37+FC_IND_CPC_PH_E!M37</f>
        <v>5.1961306964746337</v>
      </c>
      <c r="N37" s="10">
        <f>FC_IND_CPC_BC_E!N37+FC_IND_CPC_OC_E!N37+FC_IND_CPC_PH_E!N37</f>
        <v>0</v>
      </c>
      <c r="O37" s="10">
        <f>FC_IND_CPC_BC_E!O37+FC_IND_CPC_OC_E!O37+FC_IND_CPC_PH_E!O37</f>
        <v>0</v>
      </c>
      <c r="P37" s="10">
        <f>FC_IND_CPC_BC_E!P37+FC_IND_CPC_OC_E!P37+FC_IND_CPC_PH_E!P37</f>
        <v>0</v>
      </c>
      <c r="Q37" s="10">
        <f>FC_IND_CPC_BC_E!Q37+FC_IND_CPC_OC_E!Q37+FC_IND_CPC_PH_E!Q37</f>
        <v>0</v>
      </c>
      <c r="R37" s="10">
        <f>FC_IND_CPC_BC_E!R37+FC_IND_CPC_OC_E!R37+FC_IND_CPC_PH_E!R37</f>
        <v>0</v>
      </c>
      <c r="S37" s="10">
        <f>FC_IND_CPC_BC_E!S37+FC_IND_CPC_OC_E!S37+FC_IND_CPC_PH_E!S37</f>
        <v>0</v>
      </c>
      <c r="T37" s="10">
        <f>FC_IND_CPC_BC_E!T37+FC_IND_CPC_OC_E!T37+FC_IND_CPC_PH_E!T37</f>
        <v>0.15485812553740322</v>
      </c>
      <c r="U37" s="10">
        <f>FC_IND_CPC_BC_E!U37+FC_IND_CPC_OC_E!U37+FC_IND_CPC_PH_E!U37</f>
        <v>8.3147033533963868E-2</v>
      </c>
      <c r="V37" s="10">
        <f>FC_IND_CPC_BC_E!V37+FC_IND_CPC_OC_E!V37+FC_IND_CPC_PH_E!V37</f>
        <v>0.34092863284608765</v>
      </c>
      <c r="W37" s="10">
        <f>FC_IND_CPC_BC_E!W37+FC_IND_CPC_OC_E!W37+FC_IND_CPC_PH_E!W37</f>
        <v>0.23078245915735174</v>
      </c>
      <c r="X37" s="10">
        <f>FC_IND_CPC_BC_E!X37+FC_IND_CPC_OC_E!X37+FC_IND_CPC_PH_E!X37</f>
        <v>0.59982803095442816</v>
      </c>
    </row>
    <row r="38" spans="1:24" ht="11.25" customHeight="1" x14ac:dyDescent="0.2">
      <c r="A38" s="41" t="s">
        <v>63</v>
      </c>
      <c r="B38" s="9" t="s">
        <v>64</v>
      </c>
      <c r="C38" s="10">
        <f>FC_IND_CPC_BC_E!C38+FC_IND_CPC_OC_E!C38+FC_IND_CPC_PH_E!C38</f>
        <v>0</v>
      </c>
      <c r="D38" s="10">
        <f>FC_IND_CPC_BC_E!D38+FC_IND_CPC_OC_E!D38+FC_IND_CPC_PH_E!D38</f>
        <v>0</v>
      </c>
      <c r="E38" s="10">
        <f>FC_IND_CPC_BC_E!E38+FC_IND_CPC_OC_E!E38+FC_IND_CPC_PH_E!E38</f>
        <v>0</v>
      </c>
      <c r="F38" s="10">
        <f>FC_IND_CPC_BC_E!F38+FC_IND_CPC_OC_E!F38+FC_IND_CPC_PH_E!F38</f>
        <v>0</v>
      </c>
      <c r="G38" s="10">
        <f>FC_IND_CPC_BC_E!G38+FC_IND_CPC_OC_E!G38+FC_IND_CPC_PH_E!G38</f>
        <v>0</v>
      </c>
      <c r="H38" s="10">
        <f>FC_IND_CPC_BC_E!H38+FC_IND_CPC_OC_E!H38+FC_IND_CPC_PH_E!H38</f>
        <v>0</v>
      </c>
      <c r="I38" s="10">
        <f>FC_IND_CPC_BC_E!I38+FC_IND_CPC_OC_E!I38+FC_IND_CPC_PH_E!I38</f>
        <v>0</v>
      </c>
      <c r="J38" s="10">
        <f>FC_IND_CPC_BC_E!J38+FC_IND_CPC_OC_E!J38+FC_IND_CPC_PH_E!J38</f>
        <v>0</v>
      </c>
      <c r="K38" s="10">
        <f>FC_IND_CPC_BC_E!K38+FC_IND_CPC_OC_E!K38+FC_IND_CPC_PH_E!K38</f>
        <v>0</v>
      </c>
      <c r="L38" s="10">
        <f>FC_IND_CPC_BC_E!L38+FC_IND_CPC_OC_E!L38+FC_IND_CPC_PH_E!L38</f>
        <v>0</v>
      </c>
      <c r="M38" s="10">
        <f>FC_IND_CPC_BC_E!M38+FC_IND_CPC_OC_E!M38+FC_IND_CPC_PH_E!M38</f>
        <v>0</v>
      </c>
      <c r="N38" s="10">
        <f>FC_IND_CPC_BC_E!N38+FC_IND_CPC_OC_E!N38+FC_IND_CPC_PH_E!N38</f>
        <v>0</v>
      </c>
      <c r="O38" s="10">
        <f>FC_IND_CPC_BC_E!O38+FC_IND_CPC_OC_E!O38+FC_IND_CPC_PH_E!O38</f>
        <v>0</v>
      </c>
      <c r="P38" s="10">
        <f>FC_IND_CPC_BC_E!P38+FC_IND_CPC_OC_E!P38+FC_IND_CPC_PH_E!P38</f>
        <v>0</v>
      </c>
      <c r="Q38" s="10">
        <f>FC_IND_CPC_BC_E!Q38+FC_IND_CPC_OC_E!Q38+FC_IND_CPC_PH_E!Q38</f>
        <v>0</v>
      </c>
      <c r="R38" s="10">
        <f>FC_IND_CPC_BC_E!R38+FC_IND_CPC_OC_E!R38+FC_IND_CPC_PH_E!R38</f>
        <v>0</v>
      </c>
      <c r="S38" s="10">
        <f>FC_IND_CPC_BC_E!S38+FC_IND_CPC_OC_E!S38+FC_IND_CPC_PH_E!S38</f>
        <v>0</v>
      </c>
      <c r="T38" s="10">
        <f>FC_IND_CPC_BC_E!T38+FC_IND_CPC_OC_E!T38+FC_IND_CPC_PH_E!T38</f>
        <v>0</v>
      </c>
      <c r="U38" s="10">
        <f>FC_IND_CPC_BC_E!U38+FC_IND_CPC_OC_E!U38+FC_IND_CPC_PH_E!U38</f>
        <v>0</v>
      </c>
      <c r="V38" s="10">
        <f>FC_IND_CPC_BC_E!V38+FC_IND_CPC_OC_E!V38+FC_IND_CPC_PH_E!V38</f>
        <v>0</v>
      </c>
      <c r="W38" s="10">
        <f>FC_IND_CPC_BC_E!W38+FC_IND_CPC_OC_E!W38+FC_IND_CPC_PH_E!W38</f>
        <v>0</v>
      </c>
      <c r="X38" s="10">
        <f>FC_IND_CPC_BC_E!X38+FC_IND_CPC_OC_E!X38+FC_IND_CPC_PH_E!X38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FC_IND_CPC_BC_E!C39+FC_IND_CPC_OC_E!C39+FC_IND_CPC_PH_E!C39</f>
        <v>0</v>
      </c>
      <c r="D39" s="10">
        <f>FC_IND_CPC_BC_E!D39+FC_IND_CPC_OC_E!D39+FC_IND_CPC_PH_E!D39</f>
        <v>0</v>
      </c>
      <c r="E39" s="10">
        <f>FC_IND_CPC_BC_E!E39+FC_IND_CPC_OC_E!E39+FC_IND_CPC_PH_E!E39</f>
        <v>0</v>
      </c>
      <c r="F39" s="10">
        <f>FC_IND_CPC_BC_E!F39+FC_IND_CPC_OC_E!F39+FC_IND_CPC_PH_E!F39</f>
        <v>0</v>
      </c>
      <c r="G39" s="10">
        <f>FC_IND_CPC_BC_E!G39+FC_IND_CPC_OC_E!G39+FC_IND_CPC_PH_E!G39</f>
        <v>0</v>
      </c>
      <c r="H39" s="10">
        <f>FC_IND_CPC_BC_E!H39+FC_IND_CPC_OC_E!H39+FC_IND_CPC_PH_E!H39</f>
        <v>0</v>
      </c>
      <c r="I39" s="10">
        <f>FC_IND_CPC_BC_E!I39+FC_IND_CPC_OC_E!I39+FC_IND_CPC_PH_E!I39</f>
        <v>0</v>
      </c>
      <c r="J39" s="10">
        <f>FC_IND_CPC_BC_E!J39+FC_IND_CPC_OC_E!J39+FC_IND_CPC_PH_E!J39</f>
        <v>0</v>
      </c>
      <c r="K39" s="10">
        <f>FC_IND_CPC_BC_E!K39+FC_IND_CPC_OC_E!K39+FC_IND_CPC_PH_E!K39</f>
        <v>0</v>
      </c>
      <c r="L39" s="10">
        <f>FC_IND_CPC_BC_E!L39+FC_IND_CPC_OC_E!L39+FC_IND_CPC_PH_E!L39</f>
        <v>0</v>
      </c>
      <c r="M39" s="10">
        <f>FC_IND_CPC_BC_E!M39+FC_IND_CPC_OC_E!M39+FC_IND_CPC_PH_E!M39</f>
        <v>0</v>
      </c>
      <c r="N39" s="10">
        <f>FC_IND_CPC_BC_E!N39+FC_IND_CPC_OC_E!N39+FC_IND_CPC_PH_E!N39</f>
        <v>0</v>
      </c>
      <c r="O39" s="10">
        <f>FC_IND_CPC_BC_E!O39+FC_IND_CPC_OC_E!O39+FC_IND_CPC_PH_E!O39</f>
        <v>0</v>
      </c>
      <c r="P39" s="10">
        <f>FC_IND_CPC_BC_E!P39+FC_IND_CPC_OC_E!P39+FC_IND_CPC_PH_E!P39</f>
        <v>0</v>
      </c>
      <c r="Q39" s="10">
        <f>FC_IND_CPC_BC_E!Q39+FC_IND_CPC_OC_E!Q39+FC_IND_CPC_PH_E!Q39</f>
        <v>0</v>
      </c>
      <c r="R39" s="10">
        <f>FC_IND_CPC_BC_E!R39+FC_IND_CPC_OC_E!R39+FC_IND_CPC_PH_E!R39</f>
        <v>0</v>
      </c>
      <c r="S39" s="10">
        <f>FC_IND_CPC_BC_E!S39+FC_IND_CPC_OC_E!S39+FC_IND_CPC_PH_E!S39</f>
        <v>0</v>
      </c>
      <c r="T39" s="10">
        <f>FC_IND_CPC_BC_E!T39+FC_IND_CPC_OC_E!T39+FC_IND_CPC_PH_E!T39</f>
        <v>0</v>
      </c>
      <c r="U39" s="10">
        <f>FC_IND_CPC_BC_E!U39+FC_IND_CPC_OC_E!U39+FC_IND_CPC_PH_E!U39</f>
        <v>0</v>
      </c>
      <c r="V39" s="10">
        <f>FC_IND_CPC_BC_E!V39+FC_IND_CPC_OC_E!V39+FC_IND_CPC_PH_E!V39</f>
        <v>0</v>
      </c>
      <c r="W39" s="10">
        <f>FC_IND_CPC_BC_E!W39+FC_IND_CPC_OC_E!W39+FC_IND_CPC_PH_E!W39</f>
        <v>0</v>
      </c>
      <c r="X39" s="10">
        <f>FC_IND_CPC_BC_E!X39+FC_IND_CPC_OC_E!X39+FC_IND_CPC_PH_E!X39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FC_IND_CPC_BC_E!C40+FC_IND_CPC_OC_E!C40+FC_IND_CPC_PH_E!C40</f>
        <v>0</v>
      </c>
      <c r="D40" s="10">
        <f>FC_IND_CPC_BC_E!D40+FC_IND_CPC_OC_E!D40+FC_IND_CPC_PH_E!D40</f>
        <v>0</v>
      </c>
      <c r="E40" s="10">
        <f>FC_IND_CPC_BC_E!E40+FC_IND_CPC_OC_E!E40+FC_IND_CPC_PH_E!E40</f>
        <v>0</v>
      </c>
      <c r="F40" s="10">
        <f>FC_IND_CPC_BC_E!F40+FC_IND_CPC_OC_E!F40+FC_IND_CPC_PH_E!F40</f>
        <v>0</v>
      </c>
      <c r="G40" s="10">
        <f>FC_IND_CPC_BC_E!G40+FC_IND_CPC_OC_E!G40+FC_IND_CPC_PH_E!G40</f>
        <v>0</v>
      </c>
      <c r="H40" s="10">
        <f>FC_IND_CPC_BC_E!H40+FC_IND_CPC_OC_E!H40+FC_IND_CPC_PH_E!H40</f>
        <v>0</v>
      </c>
      <c r="I40" s="10">
        <f>FC_IND_CPC_BC_E!I40+FC_IND_CPC_OC_E!I40+FC_IND_CPC_PH_E!I40</f>
        <v>0</v>
      </c>
      <c r="J40" s="10">
        <f>FC_IND_CPC_BC_E!J40+FC_IND_CPC_OC_E!J40+FC_IND_CPC_PH_E!J40</f>
        <v>0</v>
      </c>
      <c r="K40" s="10">
        <f>FC_IND_CPC_BC_E!K40+FC_IND_CPC_OC_E!K40+FC_IND_CPC_PH_E!K40</f>
        <v>0</v>
      </c>
      <c r="L40" s="10">
        <f>FC_IND_CPC_BC_E!L40+FC_IND_CPC_OC_E!L40+FC_IND_CPC_PH_E!L40</f>
        <v>0</v>
      </c>
      <c r="M40" s="10">
        <f>FC_IND_CPC_BC_E!M40+FC_IND_CPC_OC_E!M40+FC_IND_CPC_PH_E!M40</f>
        <v>0</v>
      </c>
      <c r="N40" s="10">
        <f>FC_IND_CPC_BC_E!N40+FC_IND_CPC_OC_E!N40+FC_IND_CPC_PH_E!N40</f>
        <v>0</v>
      </c>
      <c r="O40" s="10">
        <f>FC_IND_CPC_BC_E!O40+FC_IND_CPC_OC_E!O40+FC_IND_CPC_PH_E!O40</f>
        <v>0</v>
      </c>
      <c r="P40" s="10">
        <f>FC_IND_CPC_BC_E!P40+FC_IND_CPC_OC_E!P40+FC_IND_CPC_PH_E!P40</f>
        <v>0</v>
      </c>
      <c r="Q40" s="10">
        <f>FC_IND_CPC_BC_E!Q40+FC_IND_CPC_OC_E!Q40+FC_IND_CPC_PH_E!Q40</f>
        <v>0</v>
      </c>
      <c r="R40" s="10">
        <f>FC_IND_CPC_BC_E!R40+FC_IND_CPC_OC_E!R40+FC_IND_CPC_PH_E!R40</f>
        <v>0</v>
      </c>
      <c r="S40" s="10">
        <f>FC_IND_CPC_BC_E!S40+FC_IND_CPC_OC_E!S40+FC_IND_CPC_PH_E!S40</f>
        <v>0</v>
      </c>
      <c r="T40" s="10">
        <f>FC_IND_CPC_BC_E!T40+FC_IND_CPC_OC_E!T40+FC_IND_CPC_PH_E!T40</f>
        <v>0</v>
      </c>
      <c r="U40" s="10">
        <f>FC_IND_CPC_BC_E!U40+FC_IND_CPC_OC_E!U40+FC_IND_CPC_PH_E!U40</f>
        <v>0</v>
      </c>
      <c r="V40" s="10">
        <f>FC_IND_CPC_BC_E!V40+FC_IND_CPC_OC_E!V40+FC_IND_CPC_PH_E!V40</f>
        <v>0</v>
      </c>
      <c r="W40" s="10">
        <f>FC_IND_CPC_BC_E!W40+FC_IND_CPC_OC_E!W40+FC_IND_CPC_PH_E!W40</f>
        <v>0</v>
      </c>
      <c r="X40" s="10">
        <f>FC_IND_CPC_BC_E!X40+FC_IND_CPC_OC_E!X40+FC_IND_CPC_PH_E!X40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FC_IND_CPC_BC_E!C41+FC_IND_CPC_OC_E!C41+FC_IND_CPC_PH_E!C41</f>
        <v>0</v>
      </c>
      <c r="D41" s="10">
        <f>FC_IND_CPC_BC_E!D41+FC_IND_CPC_OC_E!D41+FC_IND_CPC_PH_E!D41</f>
        <v>0</v>
      </c>
      <c r="E41" s="10">
        <f>FC_IND_CPC_BC_E!E41+FC_IND_CPC_OC_E!E41+FC_IND_CPC_PH_E!E41</f>
        <v>9.4153052450558867</v>
      </c>
      <c r="F41" s="10">
        <f>FC_IND_CPC_BC_E!F41+FC_IND_CPC_OC_E!F41+FC_IND_CPC_PH_E!F41</f>
        <v>0</v>
      </c>
      <c r="G41" s="10">
        <f>FC_IND_CPC_BC_E!G41+FC_IND_CPC_OC_E!G41+FC_IND_CPC_PH_E!G41</f>
        <v>0</v>
      </c>
      <c r="H41" s="10">
        <f>FC_IND_CPC_BC_E!H41+FC_IND_CPC_OC_E!H41+FC_IND_CPC_PH_E!H41</f>
        <v>0</v>
      </c>
      <c r="I41" s="10">
        <f>FC_IND_CPC_BC_E!I41+FC_IND_CPC_OC_E!I41+FC_IND_CPC_PH_E!I41</f>
        <v>0</v>
      </c>
      <c r="J41" s="10">
        <f>FC_IND_CPC_BC_E!J41+FC_IND_CPC_OC_E!J41+FC_IND_CPC_PH_E!J41</f>
        <v>0</v>
      </c>
      <c r="K41" s="10">
        <f>FC_IND_CPC_BC_E!K41+FC_IND_CPC_OC_E!K41+FC_IND_CPC_PH_E!K41</f>
        <v>0</v>
      </c>
      <c r="L41" s="10">
        <f>FC_IND_CPC_BC_E!L41+FC_IND_CPC_OC_E!L41+FC_IND_CPC_PH_E!L41</f>
        <v>0</v>
      </c>
      <c r="M41" s="10">
        <f>FC_IND_CPC_BC_E!M41+FC_IND_CPC_OC_E!M41+FC_IND_CPC_PH_E!M41</f>
        <v>0</v>
      </c>
      <c r="N41" s="10">
        <f>FC_IND_CPC_BC_E!N41+FC_IND_CPC_OC_E!N41+FC_IND_CPC_PH_E!N41</f>
        <v>0</v>
      </c>
      <c r="O41" s="10">
        <f>FC_IND_CPC_BC_E!O41+FC_IND_CPC_OC_E!O41+FC_IND_CPC_PH_E!O41</f>
        <v>0</v>
      </c>
      <c r="P41" s="10">
        <f>FC_IND_CPC_BC_E!P41+FC_IND_CPC_OC_E!P41+FC_IND_CPC_PH_E!P41</f>
        <v>0</v>
      </c>
      <c r="Q41" s="10">
        <f>FC_IND_CPC_BC_E!Q41+FC_IND_CPC_OC_E!Q41+FC_IND_CPC_PH_E!Q41</f>
        <v>0</v>
      </c>
      <c r="R41" s="10">
        <f>FC_IND_CPC_BC_E!R41+FC_IND_CPC_OC_E!R41+FC_IND_CPC_PH_E!R41</f>
        <v>0</v>
      </c>
      <c r="S41" s="10">
        <f>FC_IND_CPC_BC_E!S41+FC_IND_CPC_OC_E!S41+FC_IND_CPC_PH_E!S41</f>
        <v>0</v>
      </c>
      <c r="T41" s="10">
        <f>FC_IND_CPC_BC_E!T41+FC_IND_CPC_OC_E!T41+FC_IND_CPC_PH_E!T41</f>
        <v>0</v>
      </c>
      <c r="U41" s="10">
        <f>FC_IND_CPC_BC_E!U41+FC_IND_CPC_OC_E!U41+FC_IND_CPC_PH_E!U41</f>
        <v>0</v>
      </c>
      <c r="V41" s="10">
        <f>FC_IND_CPC_BC_E!V41+FC_IND_CPC_OC_E!V41+FC_IND_CPC_PH_E!V41</f>
        <v>0</v>
      </c>
      <c r="W41" s="10">
        <f>FC_IND_CPC_BC_E!W41+FC_IND_CPC_OC_E!W41+FC_IND_CPC_PH_E!W41</f>
        <v>0</v>
      </c>
      <c r="X41" s="10">
        <f>FC_IND_CPC_BC_E!X41+FC_IND_CPC_OC_E!X41+FC_IND_CPC_PH_E!X41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FC_IND_CPC_BC_E!C42+FC_IND_CPC_OC_E!C42+FC_IND_CPC_PH_E!C42</f>
        <v>2.1257093723129841</v>
      </c>
      <c r="D42" s="10">
        <f>FC_IND_CPC_BC_E!D42+FC_IND_CPC_OC_E!D42+FC_IND_CPC_PH_E!D42</f>
        <v>0</v>
      </c>
      <c r="E42" s="10">
        <f>FC_IND_CPC_BC_E!E42+FC_IND_CPC_OC_E!E42+FC_IND_CPC_PH_E!E42</f>
        <v>0</v>
      </c>
      <c r="F42" s="10">
        <f>FC_IND_CPC_BC_E!F42+FC_IND_CPC_OC_E!F42+FC_IND_CPC_PH_E!F42</f>
        <v>1.062854686156492</v>
      </c>
      <c r="G42" s="10">
        <f>FC_IND_CPC_BC_E!G42+FC_IND_CPC_OC_E!G42+FC_IND_CPC_PH_E!G42</f>
        <v>0</v>
      </c>
      <c r="H42" s="10">
        <f>FC_IND_CPC_BC_E!H42+FC_IND_CPC_OC_E!H42+FC_IND_CPC_PH_E!H42</f>
        <v>0</v>
      </c>
      <c r="I42" s="10">
        <f>FC_IND_CPC_BC_E!I42+FC_IND_CPC_OC_E!I42+FC_IND_CPC_PH_E!I42</f>
        <v>0</v>
      </c>
      <c r="J42" s="10">
        <f>FC_IND_CPC_BC_E!J42+FC_IND_CPC_OC_E!J42+FC_IND_CPC_PH_E!J42</f>
        <v>0</v>
      </c>
      <c r="K42" s="10">
        <f>FC_IND_CPC_BC_E!K42+FC_IND_CPC_OC_E!K42+FC_IND_CPC_PH_E!K42</f>
        <v>0</v>
      </c>
      <c r="L42" s="10">
        <f>FC_IND_CPC_BC_E!L42+FC_IND_CPC_OC_E!L42+FC_IND_CPC_PH_E!L42</f>
        <v>0</v>
      </c>
      <c r="M42" s="10">
        <f>FC_IND_CPC_BC_E!M42+FC_IND_CPC_OC_E!M42+FC_IND_CPC_PH_E!M42</f>
        <v>0</v>
      </c>
      <c r="N42" s="10">
        <f>FC_IND_CPC_BC_E!N42+FC_IND_CPC_OC_E!N42+FC_IND_CPC_PH_E!N42</f>
        <v>0</v>
      </c>
      <c r="O42" s="10">
        <f>FC_IND_CPC_BC_E!O42+FC_IND_CPC_OC_E!O42+FC_IND_CPC_PH_E!O42</f>
        <v>0</v>
      </c>
      <c r="P42" s="10">
        <f>FC_IND_CPC_BC_E!P42+FC_IND_CPC_OC_E!P42+FC_IND_CPC_PH_E!P42</f>
        <v>0</v>
      </c>
      <c r="Q42" s="10">
        <f>FC_IND_CPC_BC_E!Q42+FC_IND_CPC_OC_E!Q42+FC_IND_CPC_PH_E!Q42</f>
        <v>0</v>
      </c>
      <c r="R42" s="10">
        <f>FC_IND_CPC_BC_E!R42+FC_IND_CPC_OC_E!R42+FC_IND_CPC_PH_E!R42</f>
        <v>0</v>
      </c>
      <c r="S42" s="10">
        <f>FC_IND_CPC_BC_E!S42+FC_IND_CPC_OC_E!S42+FC_IND_CPC_PH_E!S42</f>
        <v>0</v>
      </c>
      <c r="T42" s="10">
        <f>FC_IND_CPC_BC_E!T42+FC_IND_CPC_OC_E!T42+FC_IND_CPC_PH_E!T42</f>
        <v>0</v>
      </c>
      <c r="U42" s="10">
        <f>FC_IND_CPC_BC_E!U42+FC_IND_CPC_OC_E!U42+FC_IND_CPC_PH_E!U42</f>
        <v>0</v>
      </c>
      <c r="V42" s="10">
        <f>FC_IND_CPC_BC_E!V42+FC_IND_CPC_OC_E!V42+FC_IND_CPC_PH_E!V42</f>
        <v>0</v>
      </c>
      <c r="W42" s="10">
        <f>FC_IND_CPC_BC_E!W42+FC_IND_CPC_OC_E!W42+FC_IND_CPC_PH_E!W42</f>
        <v>0</v>
      </c>
      <c r="X42" s="10">
        <f>FC_IND_CPC_BC_E!X42+FC_IND_CPC_OC_E!X42+FC_IND_CPC_PH_E!X42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FC_IND_CPC_BC_E!C43+FC_IND_CPC_OC_E!C43+FC_IND_CPC_PH_E!C43</f>
        <v>9.2433361994840926</v>
      </c>
      <c r="D43" s="10">
        <f>FC_IND_CPC_BC_E!D43+FC_IND_CPC_OC_E!D43+FC_IND_CPC_PH_E!D43</f>
        <v>5.135167669819432</v>
      </c>
      <c r="E43" s="10">
        <f>FC_IND_CPC_BC_E!E43+FC_IND_CPC_OC_E!E43+FC_IND_CPC_PH_E!E43</f>
        <v>13.351504729148751</v>
      </c>
      <c r="F43" s="10">
        <f>FC_IND_CPC_BC_E!F43+FC_IND_CPC_OC_E!F43+FC_IND_CPC_PH_E!F43</f>
        <v>7.1892519346517636</v>
      </c>
      <c r="G43" s="10">
        <f>FC_IND_CPC_BC_E!G43+FC_IND_CPC_OC_E!G43+FC_IND_CPC_PH_E!G43</f>
        <v>4.1081685296646597</v>
      </c>
      <c r="H43" s="10">
        <f>FC_IND_CPC_BC_E!H43+FC_IND_CPC_OC_E!H43+FC_IND_CPC_PH_E!H43</f>
        <v>3.0810834049871021</v>
      </c>
      <c r="I43" s="10">
        <f>FC_IND_CPC_BC_E!I43+FC_IND_CPC_OC_E!I43+FC_IND_CPC_PH_E!I43</f>
        <v>11.297420464316421</v>
      </c>
      <c r="J43" s="10">
        <f>FC_IND_CPC_BC_E!J43+FC_IND_CPC_OC_E!J43+FC_IND_CPC_PH_E!J43</f>
        <v>10.27033533963886</v>
      </c>
      <c r="K43" s="10">
        <f>FC_IND_CPC_BC_E!K43+FC_IND_CPC_OC_E!K43+FC_IND_CPC_PH_E!K43</f>
        <v>6.1622527944969887</v>
      </c>
      <c r="L43" s="10">
        <f>FC_IND_CPC_BC_E!L43+FC_IND_CPC_OC_E!L43+FC_IND_CPC_PH_E!L43</f>
        <v>1.026999140154772</v>
      </c>
      <c r="M43" s="10">
        <f>FC_IND_CPC_BC_E!M43+FC_IND_CPC_OC_E!M43+FC_IND_CPC_PH_E!M43</f>
        <v>2.0540842648323299</v>
      </c>
      <c r="N43" s="10">
        <f>FC_IND_CPC_BC_E!N43+FC_IND_CPC_OC_E!N43+FC_IND_CPC_PH_E!N43</f>
        <v>2.0540842648323299</v>
      </c>
      <c r="O43" s="10">
        <f>FC_IND_CPC_BC_E!O43+FC_IND_CPC_OC_E!O43+FC_IND_CPC_PH_E!O43</f>
        <v>1.013585554600172</v>
      </c>
      <c r="P43" s="10">
        <f>FC_IND_CPC_BC_E!P43+FC_IND_CPC_OC_E!P43+FC_IND_CPC_PH_E!P43</f>
        <v>3.04067067927773</v>
      </c>
      <c r="Q43" s="10">
        <f>FC_IND_CPC_BC_E!Q43+FC_IND_CPC_OC_E!Q43+FC_IND_CPC_PH_E!Q43</f>
        <v>1.013585554600172</v>
      </c>
      <c r="R43" s="10">
        <f>FC_IND_CPC_BC_E!R43+FC_IND_CPC_OC_E!R43+FC_IND_CPC_PH_E!R43</f>
        <v>2.0270851246775581</v>
      </c>
      <c r="S43" s="10">
        <f>FC_IND_CPC_BC_E!S43+FC_IND_CPC_OC_E!S43+FC_IND_CPC_PH_E!S43</f>
        <v>2.0270851246775581</v>
      </c>
      <c r="T43" s="10">
        <f>FC_IND_CPC_BC_E!T43+FC_IND_CPC_OC_E!T43+FC_IND_CPC_PH_E!T43</f>
        <v>2.6717110920034384</v>
      </c>
      <c r="U43" s="10">
        <f>FC_IND_CPC_BC_E!U43+FC_IND_CPC_OC_E!U43+FC_IND_CPC_PH_E!U43</f>
        <v>2.6717110920034388</v>
      </c>
      <c r="V43" s="10">
        <f>FC_IND_CPC_BC_E!V43+FC_IND_CPC_OC_E!V43+FC_IND_CPC_PH_E!V43</f>
        <v>2.80042992261393</v>
      </c>
      <c r="W43" s="10">
        <f>FC_IND_CPC_BC_E!W43+FC_IND_CPC_OC_E!W43+FC_IND_CPC_PH_E!W43</f>
        <v>2.5985382631126401</v>
      </c>
      <c r="X43" s="10">
        <f>FC_IND_CPC_BC_E!X43+FC_IND_CPC_OC_E!X43+FC_IND_CPC_PH_E!X43</f>
        <v>2.1168529664660358</v>
      </c>
    </row>
    <row r="44" spans="1:24" ht="11.25" customHeight="1" x14ac:dyDescent="0.2">
      <c r="A44" s="41" t="s">
        <v>75</v>
      </c>
      <c r="B44" s="9" t="s">
        <v>76</v>
      </c>
      <c r="C44" s="10">
        <f>FC_IND_CPC_BC_E!C44+FC_IND_CPC_OC_E!C44+FC_IND_CPC_PH_E!C44</f>
        <v>159.21470335339637</v>
      </c>
      <c r="D44" s="10">
        <f>FC_IND_CPC_BC_E!D44+FC_IND_CPC_OC_E!D44+FC_IND_CPC_PH_E!D44</f>
        <v>246.0590713671539</v>
      </c>
      <c r="E44" s="10">
        <f>FC_IND_CPC_BC_E!E44+FC_IND_CPC_OC_E!E44+FC_IND_CPC_PH_E!E44</f>
        <v>54.036457437661213</v>
      </c>
      <c r="F44" s="10">
        <f>FC_IND_CPC_BC_E!F44+FC_IND_CPC_OC_E!F44+FC_IND_CPC_PH_E!F44</f>
        <v>28.948151332760101</v>
      </c>
      <c r="G44" s="10">
        <f>FC_IND_CPC_BC_E!G44+FC_IND_CPC_OC_E!G44+FC_IND_CPC_PH_E!G44</f>
        <v>24.123473774720555</v>
      </c>
      <c r="H44" s="10">
        <f>FC_IND_CPC_BC_E!H44+FC_IND_CPC_OC_E!H44+FC_IND_CPC_PH_E!H44</f>
        <v>8.6844368013757514</v>
      </c>
      <c r="I44" s="10">
        <f>FC_IND_CPC_BC_E!I44+FC_IND_CPC_OC_E!I44+FC_IND_CPC_PH_E!I44</f>
        <v>25.088392089423909</v>
      </c>
      <c r="J44" s="10">
        <f>FC_IND_CPC_BC_E!J44+FC_IND_CPC_OC_E!J44+FC_IND_CPC_PH_E!J44</f>
        <v>12.544196044711946</v>
      </c>
      <c r="K44" s="10">
        <f>FC_IND_CPC_BC_E!K44+FC_IND_CPC_OC_E!K44+FC_IND_CPC_PH_E!K44</f>
        <v>3.8597592433362</v>
      </c>
      <c r="L44" s="10">
        <f>FC_IND_CPC_BC_E!L44+FC_IND_CPC_OC_E!L44+FC_IND_CPC_PH_E!L44</f>
        <v>8.6844368013757514</v>
      </c>
      <c r="M44" s="10">
        <f>FC_IND_CPC_BC_E!M44+FC_IND_CPC_OC_E!M44+FC_IND_CPC_PH_E!M44</f>
        <v>6.5790197764402407</v>
      </c>
      <c r="N44" s="10">
        <f>FC_IND_CPC_BC_E!N44+FC_IND_CPC_OC_E!N44+FC_IND_CPC_PH_E!N44</f>
        <v>9.6493551160791053</v>
      </c>
      <c r="O44" s="10">
        <f>FC_IND_CPC_BC_E!O44+FC_IND_CPC_OC_E!O44+FC_IND_CPC_PH_E!O44</f>
        <v>6.576870163370593</v>
      </c>
      <c r="P44" s="10">
        <f>FC_IND_CPC_BC_E!P44+FC_IND_CPC_OC_E!P44+FC_IND_CPC_PH_E!P44</f>
        <v>1.8797936371453141</v>
      </c>
      <c r="Q44" s="10">
        <f>FC_IND_CPC_BC_E!Q44+FC_IND_CPC_OC_E!Q44+FC_IND_CPC_PH_E!Q44</f>
        <v>0.93981083404987087</v>
      </c>
      <c r="R44" s="10">
        <f>FC_IND_CPC_BC_E!R44+FC_IND_CPC_OC_E!R44+FC_IND_CPC_PH_E!R44</f>
        <v>0.93981083404987109</v>
      </c>
      <c r="S44" s="10">
        <f>FC_IND_CPC_BC_E!S44+FC_IND_CPC_OC_E!S44+FC_IND_CPC_PH_E!S44</f>
        <v>0</v>
      </c>
      <c r="T44" s="10">
        <f>FC_IND_CPC_BC_E!T44+FC_IND_CPC_OC_E!T44+FC_IND_CPC_PH_E!T44</f>
        <v>0</v>
      </c>
      <c r="U44" s="10">
        <f>FC_IND_CPC_BC_E!U44+FC_IND_CPC_OC_E!U44+FC_IND_CPC_PH_E!U44</f>
        <v>0</v>
      </c>
      <c r="V44" s="10">
        <f>FC_IND_CPC_BC_E!V44+FC_IND_CPC_OC_E!V44+FC_IND_CPC_PH_E!V44</f>
        <v>0</v>
      </c>
      <c r="W44" s="10">
        <f>FC_IND_CPC_BC_E!W44+FC_IND_CPC_OC_E!W44+FC_IND_CPC_PH_E!W44</f>
        <v>0</v>
      </c>
      <c r="X44" s="10">
        <f>FC_IND_CPC_BC_E!X44+FC_IND_CPC_OC_E!X44+FC_IND_CPC_PH_E!X44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FC_IND_CPC_BC_E!C45+FC_IND_CPC_OC_E!C45+FC_IND_CPC_PH_E!C45</f>
        <v>0</v>
      </c>
      <c r="D45" s="10">
        <f>FC_IND_CPC_BC_E!D45+FC_IND_CPC_OC_E!D45+FC_IND_CPC_PH_E!D45</f>
        <v>0</v>
      </c>
      <c r="E45" s="10">
        <f>FC_IND_CPC_BC_E!E45+FC_IND_CPC_OC_E!E45+FC_IND_CPC_PH_E!E45</f>
        <v>0</v>
      </c>
      <c r="F45" s="10">
        <f>FC_IND_CPC_BC_E!F45+FC_IND_CPC_OC_E!F45+FC_IND_CPC_PH_E!F45</f>
        <v>0</v>
      </c>
      <c r="G45" s="10">
        <f>FC_IND_CPC_BC_E!G45+FC_IND_CPC_OC_E!G45+FC_IND_CPC_PH_E!G45</f>
        <v>0</v>
      </c>
      <c r="H45" s="10">
        <f>FC_IND_CPC_BC_E!H45+FC_IND_CPC_OC_E!H45+FC_IND_CPC_PH_E!H45</f>
        <v>0</v>
      </c>
      <c r="I45" s="10">
        <f>FC_IND_CPC_BC_E!I45+FC_IND_CPC_OC_E!I45+FC_IND_CPC_PH_E!I45</f>
        <v>0</v>
      </c>
      <c r="J45" s="10">
        <f>FC_IND_CPC_BC_E!J45+FC_IND_CPC_OC_E!J45+FC_IND_CPC_PH_E!J45</f>
        <v>0</v>
      </c>
      <c r="K45" s="10">
        <f>FC_IND_CPC_BC_E!K45+FC_IND_CPC_OC_E!K45+FC_IND_CPC_PH_E!K45</f>
        <v>0</v>
      </c>
      <c r="L45" s="10">
        <f>FC_IND_CPC_BC_E!L45+FC_IND_CPC_OC_E!L45+FC_IND_CPC_PH_E!L45</f>
        <v>0</v>
      </c>
      <c r="M45" s="10">
        <f>FC_IND_CPC_BC_E!M45+FC_IND_CPC_OC_E!M45+FC_IND_CPC_PH_E!M45</f>
        <v>0</v>
      </c>
      <c r="N45" s="10">
        <f>FC_IND_CPC_BC_E!N45+FC_IND_CPC_OC_E!N45+FC_IND_CPC_PH_E!N45</f>
        <v>0</v>
      </c>
      <c r="O45" s="10">
        <f>FC_IND_CPC_BC_E!O45+FC_IND_CPC_OC_E!O45+FC_IND_CPC_PH_E!O45</f>
        <v>0</v>
      </c>
      <c r="P45" s="10">
        <f>FC_IND_CPC_BC_E!P45+FC_IND_CPC_OC_E!P45+FC_IND_CPC_PH_E!P45</f>
        <v>0</v>
      </c>
      <c r="Q45" s="10">
        <f>FC_IND_CPC_BC_E!Q45+FC_IND_CPC_OC_E!Q45+FC_IND_CPC_PH_E!Q45</f>
        <v>0</v>
      </c>
      <c r="R45" s="10">
        <f>FC_IND_CPC_BC_E!R45+FC_IND_CPC_OC_E!R45+FC_IND_CPC_PH_E!R45</f>
        <v>0</v>
      </c>
      <c r="S45" s="10">
        <f>FC_IND_CPC_BC_E!S45+FC_IND_CPC_OC_E!S45+FC_IND_CPC_PH_E!S45</f>
        <v>0</v>
      </c>
      <c r="T45" s="10">
        <f>FC_IND_CPC_BC_E!T45+FC_IND_CPC_OC_E!T45+FC_IND_CPC_PH_E!T45</f>
        <v>0.41994840928632848</v>
      </c>
      <c r="U45" s="10">
        <f>FC_IND_CPC_BC_E!U45+FC_IND_CPC_OC_E!U45+FC_IND_CPC_PH_E!U45</f>
        <v>0.45554600171969045</v>
      </c>
      <c r="V45" s="10">
        <f>FC_IND_CPC_BC_E!V45+FC_IND_CPC_OC_E!V45+FC_IND_CPC_PH_E!V45</f>
        <v>5.2600171969045553</v>
      </c>
      <c r="W45" s="10">
        <f>FC_IND_CPC_BC_E!W45+FC_IND_CPC_OC_E!W45+FC_IND_CPC_PH_E!W45</f>
        <v>0.47024935511607913</v>
      </c>
      <c r="X45" s="10">
        <f>FC_IND_CPC_BC_E!X45+FC_IND_CPC_OC_E!X45+FC_IND_CPC_PH_E!X45</f>
        <v>0.40627687016337055</v>
      </c>
    </row>
    <row r="46" spans="1:24" ht="11.25" customHeight="1" x14ac:dyDescent="0.2">
      <c r="A46" s="41" t="s">
        <v>79</v>
      </c>
      <c r="B46" s="9" t="s">
        <v>80</v>
      </c>
      <c r="C46" s="10">
        <f>FC_IND_CPC_BC_E!C46+FC_IND_CPC_OC_E!C46+FC_IND_CPC_PH_E!C46</f>
        <v>0</v>
      </c>
      <c r="D46" s="10">
        <f>FC_IND_CPC_BC_E!D46+FC_IND_CPC_OC_E!D46+FC_IND_CPC_PH_E!D46</f>
        <v>0</v>
      </c>
      <c r="E46" s="10">
        <f>FC_IND_CPC_BC_E!E46+FC_IND_CPC_OC_E!E46+FC_IND_CPC_PH_E!E46</f>
        <v>0</v>
      </c>
      <c r="F46" s="10">
        <f>FC_IND_CPC_BC_E!F46+FC_IND_CPC_OC_E!F46+FC_IND_CPC_PH_E!F46</f>
        <v>0</v>
      </c>
      <c r="G46" s="10">
        <f>FC_IND_CPC_BC_E!G46+FC_IND_CPC_OC_E!G46+FC_IND_CPC_PH_E!G46</f>
        <v>0</v>
      </c>
      <c r="H46" s="10">
        <f>FC_IND_CPC_BC_E!H46+FC_IND_CPC_OC_E!H46+FC_IND_CPC_PH_E!H46</f>
        <v>0</v>
      </c>
      <c r="I46" s="10">
        <f>FC_IND_CPC_BC_E!I46+FC_IND_CPC_OC_E!I46+FC_IND_CPC_PH_E!I46</f>
        <v>0</v>
      </c>
      <c r="J46" s="10">
        <f>FC_IND_CPC_BC_E!J46+FC_IND_CPC_OC_E!J46+FC_IND_CPC_PH_E!J46</f>
        <v>0</v>
      </c>
      <c r="K46" s="10">
        <f>FC_IND_CPC_BC_E!K46+FC_IND_CPC_OC_E!K46+FC_IND_CPC_PH_E!K46</f>
        <v>0</v>
      </c>
      <c r="L46" s="10">
        <f>FC_IND_CPC_BC_E!L46+FC_IND_CPC_OC_E!L46+FC_IND_CPC_PH_E!L46</f>
        <v>0</v>
      </c>
      <c r="M46" s="10">
        <f>FC_IND_CPC_BC_E!M46+FC_IND_CPC_OC_E!M46+FC_IND_CPC_PH_E!M46</f>
        <v>0</v>
      </c>
      <c r="N46" s="10">
        <f>FC_IND_CPC_BC_E!N46+FC_IND_CPC_OC_E!N46+FC_IND_CPC_PH_E!N46</f>
        <v>0</v>
      </c>
      <c r="O46" s="10">
        <f>FC_IND_CPC_BC_E!O46+FC_IND_CPC_OC_E!O46+FC_IND_CPC_PH_E!O46</f>
        <v>0</v>
      </c>
      <c r="P46" s="10">
        <f>FC_IND_CPC_BC_E!P46+FC_IND_CPC_OC_E!P46+FC_IND_CPC_PH_E!P46</f>
        <v>0</v>
      </c>
      <c r="Q46" s="10">
        <f>FC_IND_CPC_BC_E!Q46+FC_IND_CPC_OC_E!Q46+FC_IND_CPC_PH_E!Q46</f>
        <v>0</v>
      </c>
      <c r="R46" s="10">
        <f>FC_IND_CPC_BC_E!R46+FC_IND_CPC_OC_E!R46+FC_IND_CPC_PH_E!R46</f>
        <v>0</v>
      </c>
      <c r="S46" s="10">
        <f>FC_IND_CPC_BC_E!S46+FC_IND_CPC_OC_E!S46+FC_IND_CPC_PH_E!S46</f>
        <v>0</v>
      </c>
      <c r="T46" s="10">
        <f>FC_IND_CPC_BC_E!T46+FC_IND_CPC_OC_E!T46+FC_IND_CPC_PH_E!T46</f>
        <v>0</v>
      </c>
      <c r="U46" s="10">
        <f>FC_IND_CPC_BC_E!U46+FC_IND_CPC_OC_E!U46+FC_IND_CPC_PH_E!U46</f>
        <v>0</v>
      </c>
      <c r="V46" s="10">
        <f>FC_IND_CPC_BC_E!V46+FC_IND_CPC_OC_E!V46+FC_IND_CPC_PH_E!V46</f>
        <v>0</v>
      </c>
      <c r="W46" s="10">
        <f>FC_IND_CPC_BC_E!W46+FC_IND_CPC_OC_E!W46+FC_IND_CPC_PH_E!W46</f>
        <v>0</v>
      </c>
      <c r="X46" s="10">
        <f>FC_IND_CPC_BC_E!X46+FC_IND_CPC_OC_E!X46+FC_IND_CPC_PH_E!X46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FC_IND_CPC_BC_E!C47+FC_IND_CPC_OC_E!C47+FC_IND_CPC_PH_E!C47</f>
        <v>0</v>
      </c>
      <c r="D47" s="10">
        <f>FC_IND_CPC_BC_E!D47+FC_IND_CPC_OC_E!D47+FC_IND_CPC_PH_E!D47</f>
        <v>0</v>
      </c>
      <c r="E47" s="10">
        <f>FC_IND_CPC_BC_E!E47+FC_IND_CPC_OC_E!E47+FC_IND_CPC_PH_E!E47</f>
        <v>0</v>
      </c>
      <c r="F47" s="10">
        <f>FC_IND_CPC_BC_E!F47+FC_IND_CPC_OC_E!F47+FC_IND_CPC_PH_E!F47</f>
        <v>0</v>
      </c>
      <c r="G47" s="10">
        <f>FC_IND_CPC_BC_E!G47+FC_IND_CPC_OC_E!G47+FC_IND_CPC_PH_E!G47</f>
        <v>0</v>
      </c>
      <c r="H47" s="10">
        <f>FC_IND_CPC_BC_E!H47+FC_IND_CPC_OC_E!H47+FC_IND_CPC_PH_E!H47</f>
        <v>0</v>
      </c>
      <c r="I47" s="10">
        <f>FC_IND_CPC_BC_E!I47+FC_IND_CPC_OC_E!I47+FC_IND_CPC_PH_E!I47</f>
        <v>0</v>
      </c>
      <c r="J47" s="10">
        <f>FC_IND_CPC_BC_E!J47+FC_IND_CPC_OC_E!J47+FC_IND_CPC_PH_E!J47</f>
        <v>0</v>
      </c>
      <c r="K47" s="10">
        <f>FC_IND_CPC_BC_E!K47+FC_IND_CPC_OC_E!K47+FC_IND_CPC_PH_E!K47</f>
        <v>0</v>
      </c>
      <c r="L47" s="10">
        <f>FC_IND_CPC_BC_E!L47+FC_IND_CPC_OC_E!L47+FC_IND_CPC_PH_E!L47</f>
        <v>0</v>
      </c>
      <c r="M47" s="10">
        <f>FC_IND_CPC_BC_E!M47+FC_IND_CPC_OC_E!M47+FC_IND_CPC_PH_E!M47</f>
        <v>0</v>
      </c>
      <c r="N47" s="10">
        <f>FC_IND_CPC_BC_E!N47+FC_IND_CPC_OC_E!N47+FC_IND_CPC_PH_E!N47</f>
        <v>0</v>
      </c>
      <c r="O47" s="10">
        <f>FC_IND_CPC_BC_E!O47+FC_IND_CPC_OC_E!O47+FC_IND_CPC_PH_E!O47</f>
        <v>0</v>
      </c>
      <c r="P47" s="10">
        <f>FC_IND_CPC_BC_E!P47+FC_IND_CPC_OC_E!P47+FC_IND_CPC_PH_E!P47</f>
        <v>0</v>
      </c>
      <c r="Q47" s="10">
        <f>FC_IND_CPC_BC_E!Q47+FC_IND_CPC_OC_E!Q47+FC_IND_CPC_PH_E!Q47</f>
        <v>0</v>
      </c>
      <c r="R47" s="10">
        <f>FC_IND_CPC_BC_E!R47+FC_IND_CPC_OC_E!R47+FC_IND_CPC_PH_E!R47</f>
        <v>0</v>
      </c>
      <c r="S47" s="10">
        <f>FC_IND_CPC_BC_E!S47+FC_IND_CPC_OC_E!S47+FC_IND_CPC_PH_E!S47</f>
        <v>0</v>
      </c>
      <c r="T47" s="10">
        <f>FC_IND_CPC_BC_E!T47+FC_IND_CPC_OC_E!T47+FC_IND_CPC_PH_E!T47</f>
        <v>0</v>
      </c>
      <c r="U47" s="10">
        <f>FC_IND_CPC_BC_E!U47+FC_IND_CPC_OC_E!U47+FC_IND_CPC_PH_E!U47</f>
        <v>0</v>
      </c>
      <c r="V47" s="10">
        <f>FC_IND_CPC_BC_E!V47+FC_IND_CPC_OC_E!V47+FC_IND_CPC_PH_E!V47</f>
        <v>0</v>
      </c>
      <c r="W47" s="10">
        <f>FC_IND_CPC_BC_E!W47+FC_IND_CPC_OC_E!W47+FC_IND_CPC_PH_E!W47</f>
        <v>0</v>
      </c>
      <c r="X47" s="10">
        <f>FC_IND_CPC_BC_E!X47+FC_IND_CPC_OC_E!X47+FC_IND_CPC_PH_E!X47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FC_IND_CPC_BC_E!C48+FC_IND_CPC_OC_E!C48+FC_IND_CPC_PH_E!C48</f>
        <v>0</v>
      </c>
      <c r="D48" s="10">
        <f>FC_IND_CPC_BC_E!D48+FC_IND_CPC_OC_E!D48+FC_IND_CPC_PH_E!D48</f>
        <v>0</v>
      </c>
      <c r="E48" s="10">
        <f>FC_IND_CPC_BC_E!E48+FC_IND_CPC_OC_E!E48+FC_IND_CPC_PH_E!E48</f>
        <v>0</v>
      </c>
      <c r="F48" s="10">
        <f>FC_IND_CPC_BC_E!F48+FC_IND_CPC_OC_E!F48+FC_IND_CPC_PH_E!F48</f>
        <v>0</v>
      </c>
      <c r="G48" s="10">
        <f>FC_IND_CPC_BC_E!G48+FC_IND_CPC_OC_E!G48+FC_IND_CPC_PH_E!G48</f>
        <v>0</v>
      </c>
      <c r="H48" s="10">
        <f>FC_IND_CPC_BC_E!H48+FC_IND_CPC_OC_E!H48+FC_IND_CPC_PH_E!H48</f>
        <v>0</v>
      </c>
      <c r="I48" s="10">
        <f>FC_IND_CPC_BC_E!I48+FC_IND_CPC_OC_E!I48+FC_IND_CPC_PH_E!I48</f>
        <v>0</v>
      </c>
      <c r="J48" s="10">
        <f>FC_IND_CPC_BC_E!J48+FC_IND_CPC_OC_E!J48+FC_IND_CPC_PH_E!J48</f>
        <v>0</v>
      </c>
      <c r="K48" s="10">
        <f>FC_IND_CPC_BC_E!K48+FC_IND_CPC_OC_E!K48+FC_IND_CPC_PH_E!K48</f>
        <v>0</v>
      </c>
      <c r="L48" s="10">
        <f>FC_IND_CPC_BC_E!L48+FC_IND_CPC_OC_E!L48+FC_IND_CPC_PH_E!L48</f>
        <v>0</v>
      </c>
      <c r="M48" s="10">
        <f>FC_IND_CPC_BC_E!M48+FC_IND_CPC_OC_E!M48+FC_IND_CPC_PH_E!M48</f>
        <v>0</v>
      </c>
      <c r="N48" s="10">
        <f>FC_IND_CPC_BC_E!N48+FC_IND_CPC_OC_E!N48+FC_IND_CPC_PH_E!N48</f>
        <v>0</v>
      </c>
      <c r="O48" s="10">
        <f>FC_IND_CPC_BC_E!O48+FC_IND_CPC_OC_E!O48+FC_IND_CPC_PH_E!O48</f>
        <v>0</v>
      </c>
      <c r="P48" s="10">
        <f>FC_IND_CPC_BC_E!P48+FC_IND_CPC_OC_E!P48+FC_IND_CPC_PH_E!P48</f>
        <v>0</v>
      </c>
      <c r="Q48" s="10">
        <f>FC_IND_CPC_BC_E!Q48+FC_IND_CPC_OC_E!Q48+FC_IND_CPC_PH_E!Q48</f>
        <v>0</v>
      </c>
      <c r="R48" s="10">
        <f>FC_IND_CPC_BC_E!R48+FC_IND_CPC_OC_E!R48+FC_IND_CPC_PH_E!R48</f>
        <v>0</v>
      </c>
      <c r="S48" s="10">
        <f>FC_IND_CPC_BC_E!S48+FC_IND_CPC_OC_E!S48+FC_IND_CPC_PH_E!S48</f>
        <v>0</v>
      </c>
      <c r="T48" s="10">
        <f>FC_IND_CPC_BC_E!T48+FC_IND_CPC_OC_E!T48+FC_IND_CPC_PH_E!T48</f>
        <v>0</v>
      </c>
      <c r="U48" s="10">
        <f>FC_IND_CPC_BC_E!U48+FC_IND_CPC_OC_E!U48+FC_IND_CPC_PH_E!U48</f>
        <v>0</v>
      </c>
      <c r="V48" s="10">
        <f>FC_IND_CPC_BC_E!V48+FC_IND_CPC_OC_E!V48+FC_IND_CPC_PH_E!V48</f>
        <v>0</v>
      </c>
      <c r="W48" s="10">
        <f>FC_IND_CPC_BC_E!W48+FC_IND_CPC_OC_E!W48+FC_IND_CPC_PH_E!W48</f>
        <v>0</v>
      </c>
      <c r="X48" s="10">
        <f>FC_IND_CPC_BC_E!X48+FC_IND_CPC_OC_E!X48+FC_IND_CPC_PH_E!X48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FC_IND_CPC_BC_E!C49+FC_IND_CPC_OC_E!C49+FC_IND_CPC_PH_E!C49</f>
        <v>0</v>
      </c>
      <c r="D49" s="10">
        <f>FC_IND_CPC_BC_E!D49+FC_IND_CPC_OC_E!D49+FC_IND_CPC_PH_E!D49</f>
        <v>0</v>
      </c>
      <c r="E49" s="10">
        <f>FC_IND_CPC_BC_E!E49+FC_IND_CPC_OC_E!E49+FC_IND_CPC_PH_E!E49</f>
        <v>0</v>
      </c>
      <c r="F49" s="10">
        <f>FC_IND_CPC_BC_E!F49+FC_IND_CPC_OC_E!F49+FC_IND_CPC_PH_E!F49</f>
        <v>0</v>
      </c>
      <c r="G49" s="10">
        <f>FC_IND_CPC_BC_E!G49+FC_IND_CPC_OC_E!G49+FC_IND_CPC_PH_E!G49</f>
        <v>0</v>
      </c>
      <c r="H49" s="10">
        <f>FC_IND_CPC_BC_E!H49+FC_IND_CPC_OC_E!H49+FC_IND_CPC_PH_E!H49</f>
        <v>0</v>
      </c>
      <c r="I49" s="10">
        <f>FC_IND_CPC_BC_E!I49+FC_IND_CPC_OC_E!I49+FC_IND_CPC_PH_E!I49</f>
        <v>0</v>
      </c>
      <c r="J49" s="10">
        <f>FC_IND_CPC_BC_E!J49+FC_IND_CPC_OC_E!J49+FC_IND_CPC_PH_E!J49</f>
        <v>0</v>
      </c>
      <c r="K49" s="10">
        <f>FC_IND_CPC_BC_E!K49+FC_IND_CPC_OC_E!K49+FC_IND_CPC_PH_E!K49</f>
        <v>0</v>
      </c>
      <c r="L49" s="10">
        <f>FC_IND_CPC_BC_E!L49+FC_IND_CPC_OC_E!L49+FC_IND_CPC_PH_E!L49</f>
        <v>0</v>
      </c>
      <c r="M49" s="10">
        <f>FC_IND_CPC_BC_E!M49+FC_IND_CPC_OC_E!M49+FC_IND_CPC_PH_E!M49</f>
        <v>0</v>
      </c>
      <c r="N49" s="10">
        <f>FC_IND_CPC_BC_E!N49+FC_IND_CPC_OC_E!N49+FC_IND_CPC_PH_E!N49</f>
        <v>0</v>
      </c>
      <c r="O49" s="10">
        <f>FC_IND_CPC_BC_E!O49+FC_IND_CPC_OC_E!O49+FC_IND_CPC_PH_E!O49</f>
        <v>0</v>
      </c>
      <c r="P49" s="10">
        <f>FC_IND_CPC_BC_E!P49+FC_IND_CPC_OC_E!P49+FC_IND_CPC_PH_E!P49</f>
        <v>0</v>
      </c>
      <c r="Q49" s="10">
        <f>FC_IND_CPC_BC_E!Q49+FC_IND_CPC_OC_E!Q49+FC_IND_CPC_PH_E!Q49</f>
        <v>0</v>
      </c>
      <c r="R49" s="10">
        <f>FC_IND_CPC_BC_E!R49+FC_IND_CPC_OC_E!R49+FC_IND_CPC_PH_E!R49</f>
        <v>0</v>
      </c>
      <c r="S49" s="10">
        <f>FC_IND_CPC_BC_E!S49+FC_IND_CPC_OC_E!S49+FC_IND_CPC_PH_E!S49</f>
        <v>0</v>
      </c>
      <c r="T49" s="10">
        <f>FC_IND_CPC_BC_E!T49+FC_IND_CPC_OC_E!T49+FC_IND_CPC_PH_E!T49</f>
        <v>0</v>
      </c>
      <c r="U49" s="10">
        <f>FC_IND_CPC_BC_E!U49+FC_IND_CPC_OC_E!U49+FC_IND_CPC_PH_E!U49</f>
        <v>0</v>
      </c>
      <c r="V49" s="10">
        <f>FC_IND_CPC_BC_E!V49+FC_IND_CPC_OC_E!V49+FC_IND_CPC_PH_E!V49</f>
        <v>0</v>
      </c>
      <c r="W49" s="10">
        <f>FC_IND_CPC_BC_E!W49+FC_IND_CPC_OC_E!W49+FC_IND_CPC_PH_E!W49</f>
        <v>0</v>
      </c>
      <c r="X49" s="10">
        <f>FC_IND_CPC_BC_E!X49+FC_IND_CPC_OC_E!X49+FC_IND_CPC_PH_E!X49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FC_IND_CPC_BC_E!C50+FC_IND_CPC_OC_E!C50+FC_IND_CPC_PH_E!C50</f>
        <v>0</v>
      </c>
      <c r="D50" s="10">
        <f>FC_IND_CPC_BC_E!D50+FC_IND_CPC_OC_E!D50+FC_IND_CPC_PH_E!D50</f>
        <v>4.8007738607050738</v>
      </c>
      <c r="E50" s="10">
        <f>FC_IND_CPC_BC_E!E50+FC_IND_CPC_OC_E!E50+FC_IND_CPC_PH_E!E50</f>
        <v>48.968185726569217</v>
      </c>
      <c r="F50" s="10">
        <f>FC_IND_CPC_BC_E!F50+FC_IND_CPC_OC_E!F50+FC_IND_CPC_PH_E!F50</f>
        <v>4.8007738607050729</v>
      </c>
      <c r="G50" s="10">
        <f>FC_IND_CPC_BC_E!G50+FC_IND_CPC_OC_E!G50+FC_IND_CPC_PH_E!G50</f>
        <v>26.884522785898529</v>
      </c>
      <c r="H50" s="10">
        <f>FC_IND_CPC_BC_E!H50+FC_IND_CPC_OC_E!H50+FC_IND_CPC_PH_E!H50</f>
        <v>55.70017196904557</v>
      </c>
      <c r="I50" s="10">
        <f>FC_IND_CPC_BC_E!I50+FC_IND_CPC_OC_E!I50+FC_IND_CPC_PH_E!I50</f>
        <v>57.802063628546854</v>
      </c>
      <c r="J50" s="10">
        <f>FC_IND_CPC_BC_E!J50+FC_IND_CPC_OC_E!J50+FC_IND_CPC_PH_E!J50</f>
        <v>11.56302665520206</v>
      </c>
      <c r="K50" s="10">
        <f>FC_IND_CPC_BC_E!K50+FC_IND_CPC_OC_E!K50+FC_IND_CPC_PH_E!K50</f>
        <v>11.557781599312122</v>
      </c>
      <c r="L50" s="10">
        <f>FC_IND_CPC_BC_E!L50+FC_IND_CPC_OC_E!L50+FC_IND_CPC_PH_E!L50</f>
        <v>5.2868443680137567</v>
      </c>
      <c r="M50" s="10">
        <f>FC_IND_CPC_BC_E!M50+FC_IND_CPC_OC_E!M50+FC_IND_CPC_PH_E!M50</f>
        <v>2.122355975924334</v>
      </c>
      <c r="N50" s="10">
        <f>FC_IND_CPC_BC_E!N50+FC_IND_CPC_OC_E!N50+FC_IND_CPC_PH_E!N50</f>
        <v>0</v>
      </c>
      <c r="O50" s="10">
        <f>FC_IND_CPC_BC_E!O50+FC_IND_CPC_OC_E!O50+FC_IND_CPC_PH_E!O50</f>
        <v>0</v>
      </c>
      <c r="P50" s="10">
        <f>FC_IND_CPC_BC_E!P50+FC_IND_CPC_OC_E!P50+FC_IND_CPC_PH_E!P50</f>
        <v>0</v>
      </c>
      <c r="Q50" s="10">
        <f>FC_IND_CPC_BC_E!Q50+FC_IND_CPC_OC_E!Q50+FC_IND_CPC_PH_E!Q50</f>
        <v>0</v>
      </c>
      <c r="R50" s="10">
        <f>FC_IND_CPC_BC_E!R50+FC_IND_CPC_OC_E!R50+FC_IND_CPC_PH_E!R50</f>
        <v>0</v>
      </c>
      <c r="S50" s="10">
        <f>FC_IND_CPC_BC_E!S50+FC_IND_CPC_OC_E!S50+FC_IND_CPC_PH_E!S50</f>
        <v>0</v>
      </c>
      <c r="T50" s="10">
        <f>FC_IND_CPC_BC_E!T50+FC_IND_CPC_OC_E!T50+FC_IND_CPC_PH_E!T50</f>
        <v>5.8179707652622543</v>
      </c>
      <c r="U50" s="10">
        <f>FC_IND_CPC_BC_E!U50+FC_IND_CPC_OC_E!U50+FC_IND_CPC_PH_E!U50</f>
        <v>5.6962166809974191</v>
      </c>
      <c r="V50" s="10">
        <f>FC_IND_CPC_BC_E!V50+FC_IND_CPC_OC_E!V50+FC_IND_CPC_PH_E!V50</f>
        <v>5.8715391229578655</v>
      </c>
      <c r="W50" s="10">
        <f>FC_IND_CPC_BC_E!W50+FC_IND_CPC_OC_E!W50+FC_IND_CPC_PH_E!W50</f>
        <v>5.6605331040412716</v>
      </c>
      <c r="X50" s="10">
        <f>FC_IND_CPC_BC_E!X50+FC_IND_CPC_OC_E!X50+FC_IND_CPC_PH_E!X50</f>
        <v>0.59630266552020628</v>
      </c>
    </row>
    <row r="51" spans="1:24" ht="11.25" customHeight="1" x14ac:dyDescent="0.2">
      <c r="A51" s="35" t="s">
        <v>89</v>
      </c>
      <c r="B51" s="36" t="s">
        <v>90</v>
      </c>
      <c r="C51" s="37">
        <f>FC_IND_CPC_BC_E!C51+FC_IND_CPC_OC_E!C51+FC_IND_CPC_PH_E!C51</f>
        <v>1294.4754944110061</v>
      </c>
      <c r="D51" s="37">
        <f>FC_IND_CPC_BC_E!D51+FC_IND_CPC_OC_E!D51+FC_IND_CPC_PH_E!D51</f>
        <v>1491.8314703353401</v>
      </c>
      <c r="E51" s="37">
        <f>FC_IND_CPC_BC_E!E51+FC_IND_CPC_OC_E!E51+FC_IND_CPC_PH_E!E51</f>
        <v>1695.6577815993119</v>
      </c>
      <c r="F51" s="37">
        <f>FC_IND_CPC_BC_E!F51+FC_IND_CPC_OC_E!F51+FC_IND_CPC_PH_E!F51</f>
        <v>2156.2123817712809</v>
      </c>
      <c r="G51" s="37">
        <f>FC_IND_CPC_BC_E!G51+FC_IND_CPC_OC_E!G51+FC_IND_CPC_PH_E!G51</f>
        <v>1561.758383490971</v>
      </c>
      <c r="H51" s="37">
        <f>FC_IND_CPC_BC_E!H51+FC_IND_CPC_OC_E!H51+FC_IND_CPC_PH_E!H51</f>
        <v>1539.1444539982799</v>
      </c>
      <c r="I51" s="37">
        <f>FC_IND_CPC_BC_E!I51+FC_IND_CPC_OC_E!I51+FC_IND_CPC_PH_E!I51</f>
        <v>1293.336199484093</v>
      </c>
      <c r="J51" s="37">
        <f>FC_IND_CPC_BC_E!J51+FC_IND_CPC_OC_E!J51+FC_IND_CPC_PH_E!J51</f>
        <v>1151.0103181427337</v>
      </c>
      <c r="K51" s="37">
        <f>FC_IND_CPC_BC_E!K51+FC_IND_CPC_OC_E!K51+FC_IND_CPC_PH_E!K51</f>
        <v>1547.420464316423</v>
      </c>
      <c r="L51" s="37">
        <f>FC_IND_CPC_BC_E!L51+FC_IND_CPC_OC_E!L51+FC_IND_CPC_PH_E!L51</f>
        <v>1155.97592433362</v>
      </c>
      <c r="M51" s="37">
        <f>FC_IND_CPC_BC_E!M51+FC_IND_CPC_OC_E!M51+FC_IND_CPC_PH_E!M51</f>
        <v>1145.378331900258</v>
      </c>
      <c r="N51" s="37">
        <f>FC_IND_CPC_BC_E!N51+FC_IND_CPC_OC_E!N51+FC_IND_CPC_PH_E!N51</f>
        <v>1275.2364574376613</v>
      </c>
      <c r="O51" s="37">
        <f>FC_IND_CPC_BC_E!O51+FC_IND_CPC_OC_E!O51+FC_IND_CPC_PH_E!O51</f>
        <v>1060.8340498710229</v>
      </c>
      <c r="P51" s="37">
        <f>FC_IND_CPC_BC_E!P51+FC_IND_CPC_OC_E!P51+FC_IND_CPC_PH_E!P51</f>
        <v>830.33104041272554</v>
      </c>
      <c r="Q51" s="37">
        <f>FC_IND_CPC_BC_E!Q51+FC_IND_CPC_OC_E!Q51+FC_IND_CPC_PH_E!Q51</f>
        <v>791.27257093723131</v>
      </c>
      <c r="R51" s="37">
        <f>FC_IND_CPC_BC_E!R51+FC_IND_CPC_OC_E!R51+FC_IND_CPC_PH_E!R51</f>
        <v>587.85468615649177</v>
      </c>
      <c r="S51" s="37">
        <f>FC_IND_CPC_BC_E!S51+FC_IND_CPC_OC_E!S51+FC_IND_CPC_PH_E!S51</f>
        <v>526.41874462596729</v>
      </c>
      <c r="T51" s="37">
        <f>FC_IND_CPC_BC_E!T51+FC_IND_CPC_OC_E!T51+FC_IND_CPC_PH_E!T51</f>
        <v>599.56603611349954</v>
      </c>
      <c r="U51" s="37">
        <f>FC_IND_CPC_BC_E!U51+FC_IND_CPC_OC_E!U51+FC_IND_CPC_PH_E!U51</f>
        <v>584.47016337059313</v>
      </c>
      <c r="V51" s="37">
        <f>FC_IND_CPC_BC_E!V51+FC_IND_CPC_OC_E!V51+FC_IND_CPC_PH_E!V51</f>
        <v>524.21444539982792</v>
      </c>
      <c r="W51" s="37">
        <f>FC_IND_CPC_BC_E!W51+FC_IND_CPC_OC_E!W51+FC_IND_CPC_PH_E!W51</f>
        <v>666.29716251074808</v>
      </c>
      <c r="X51" s="37">
        <f>FC_IND_CPC_BC_E!X51+FC_IND_CPC_OC_E!X51+FC_IND_CPC_PH_E!X51</f>
        <v>822.92983662940674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0.83594153052450548</v>
      </c>
      <c r="D52" s="37">
        <f t="shared" ref="D52:W52" si="31">SUM(D53:D70)</f>
        <v>0.62098022355975913</v>
      </c>
      <c r="E52" s="37">
        <f t="shared" si="31"/>
        <v>0.52545141874462586</v>
      </c>
      <c r="F52" s="37">
        <f t="shared" si="31"/>
        <v>1.146431642304385</v>
      </c>
      <c r="G52" s="37">
        <f t="shared" si="31"/>
        <v>0.76431642304385194</v>
      </c>
      <c r="H52" s="37">
        <f t="shared" si="31"/>
        <v>9.5528804815133289E-2</v>
      </c>
      <c r="I52" s="37">
        <f t="shared" si="31"/>
        <v>0</v>
      </c>
      <c r="J52" s="37">
        <f t="shared" si="31"/>
        <v>0.54935511607910581</v>
      </c>
      <c r="K52" s="37">
        <f t="shared" si="31"/>
        <v>0.28658641444539978</v>
      </c>
      <c r="L52" s="37">
        <f t="shared" si="31"/>
        <v>0.28667239896818569</v>
      </c>
      <c r="M52" s="37">
        <f t="shared" si="31"/>
        <v>2.507910576096303</v>
      </c>
      <c r="N52" s="37">
        <f t="shared" si="31"/>
        <v>2.8662080825451417</v>
      </c>
      <c r="O52" s="37">
        <f t="shared" si="31"/>
        <v>2.1257093723129827</v>
      </c>
      <c r="P52" s="37">
        <f t="shared" si="31"/>
        <v>4.0365434221840077</v>
      </c>
      <c r="Q52" s="37">
        <f t="shared" si="31"/>
        <v>4.0603611349957003</v>
      </c>
      <c r="R52" s="37">
        <f t="shared" si="31"/>
        <v>4.7052450558899386</v>
      </c>
      <c r="S52" s="37">
        <f t="shared" si="31"/>
        <v>4.4663800515907131</v>
      </c>
      <c r="T52" s="37">
        <f t="shared" si="31"/>
        <v>4.895958727429063</v>
      </c>
      <c r="U52" s="37">
        <f t="shared" si="31"/>
        <v>4.0820292347377469</v>
      </c>
      <c r="V52" s="37">
        <f t="shared" si="31"/>
        <v>3.8356835769561473</v>
      </c>
      <c r="W52" s="37">
        <f t="shared" si="31"/>
        <v>4.5244196044711957</v>
      </c>
      <c r="X52" s="37">
        <f t="shared" ref="X52" si="32">SUM(X53:X70)</f>
        <v>4.3675838349097162</v>
      </c>
    </row>
    <row r="53" spans="1:24" ht="11.25" customHeight="1" x14ac:dyDescent="0.2">
      <c r="A53" s="42" t="s">
        <v>93</v>
      </c>
      <c r="B53" s="9" t="s">
        <v>94</v>
      </c>
      <c r="C53" s="10">
        <f>FC_IND_CPC_BC_E!C53+FC_IND_CPC_OC_E!C53+FC_IND_CPC_PH_E!C53</f>
        <v>0</v>
      </c>
      <c r="D53" s="10">
        <f>FC_IND_CPC_BC_E!D53+FC_IND_CPC_OC_E!D53+FC_IND_CPC_PH_E!D53</f>
        <v>0</v>
      </c>
      <c r="E53" s="10">
        <f>FC_IND_CPC_BC_E!E53+FC_IND_CPC_OC_E!E53+FC_IND_CPC_PH_E!E53</f>
        <v>0</v>
      </c>
      <c r="F53" s="10">
        <f>FC_IND_CPC_BC_E!F53+FC_IND_CPC_OC_E!F53+FC_IND_CPC_PH_E!F53</f>
        <v>0</v>
      </c>
      <c r="G53" s="10">
        <f>FC_IND_CPC_BC_E!G53+FC_IND_CPC_OC_E!G53+FC_IND_CPC_PH_E!G53</f>
        <v>0</v>
      </c>
      <c r="H53" s="10">
        <f>FC_IND_CPC_BC_E!H53+FC_IND_CPC_OC_E!H53+FC_IND_CPC_PH_E!H53</f>
        <v>0</v>
      </c>
      <c r="I53" s="10">
        <f>FC_IND_CPC_BC_E!I53+FC_IND_CPC_OC_E!I53+FC_IND_CPC_PH_E!I53</f>
        <v>0</v>
      </c>
      <c r="J53" s="10">
        <f>FC_IND_CPC_BC_E!J53+FC_IND_CPC_OC_E!J53+FC_IND_CPC_PH_E!J53</f>
        <v>0</v>
      </c>
      <c r="K53" s="10">
        <f>FC_IND_CPC_BC_E!K53+FC_IND_CPC_OC_E!K53+FC_IND_CPC_PH_E!K53</f>
        <v>0</v>
      </c>
      <c r="L53" s="10">
        <f>FC_IND_CPC_BC_E!L53+FC_IND_CPC_OC_E!L53+FC_IND_CPC_PH_E!L53</f>
        <v>0</v>
      </c>
      <c r="M53" s="10">
        <f>FC_IND_CPC_BC_E!M53+FC_IND_CPC_OC_E!M53+FC_IND_CPC_PH_E!M53</f>
        <v>0</v>
      </c>
      <c r="N53" s="10">
        <f>FC_IND_CPC_BC_E!N53+FC_IND_CPC_OC_E!N53+FC_IND_CPC_PH_E!N53</f>
        <v>0</v>
      </c>
      <c r="O53" s="10">
        <f>FC_IND_CPC_BC_E!O53+FC_IND_CPC_OC_E!O53+FC_IND_CPC_PH_E!O53</f>
        <v>0</v>
      </c>
      <c r="P53" s="10">
        <f>FC_IND_CPC_BC_E!P53+FC_IND_CPC_OC_E!P53+FC_IND_CPC_PH_E!P53</f>
        <v>0</v>
      </c>
      <c r="Q53" s="10">
        <f>FC_IND_CPC_BC_E!Q53+FC_IND_CPC_OC_E!Q53+FC_IND_CPC_PH_E!Q53</f>
        <v>0</v>
      </c>
      <c r="R53" s="10">
        <f>FC_IND_CPC_BC_E!R53+FC_IND_CPC_OC_E!R53+FC_IND_CPC_PH_E!R53</f>
        <v>0</v>
      </c>
      <c r="S53" s="10">
        <f>FC_IND_CPC_BC_E!S53+FC_IND_CPC_OC_E!S53+FC_IND_CPC_PH_E!S53</f>
        <v>0</v>
      </c>
      <c r="T53" s="10">
        <f>FC_IND_CPC_BC_E!T53+FC_IND_CPC_OC_E!T53+FC_IND_CPC_PH_E!T53</f>
        <v>0</v>
      </c>
      <c r="U53" s="10">
        <f>FC_IND_CPC_BC_E!U53+FC_IND_CPC_OC_E!U53+FC_IND_CPC_PH_E!U53</f>
        <v>0</v>
      </c>
      <c r="V53" s="10">
        <f>FC_IND_CPC_BC_E!V53+FC_IND_CPC_OC_E!V53+FC_IND_CPC_PH_E!V53</f>
        <v>0</v>
      </c>
      <c r="W53" s="10">
        <f>FC_IND_CPC_BC_E!W53+FC_IND_CPC_OC_E!W53+FC_IND_CPC_PH_E!W53</f>
        <v>0</v>
      </c>
      <c r="X53" s="10">
        <f>FC_IND_CPC_BC_E!X53+FC_IND_CPC_OC_E!X53+FC_IND_CPC_PH_E!X53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FC_IND_CPC_BC_E!C54+FC_IND_CPC_OC_E!C54+FC_IND_CPC_PH_E!C54</f>
        <v>0</v>
      </c>
      <c r="D54" s="10">
        <f>FC_IND_CPC_BC_E!D54+FC_IND_CPC_OC_E!D54+FC_IND_CPC_PH_E!D54</f>
        <v>0</v>
      </c>
      <c r="E54" s="10">
        <f>FC_IND_CPC_BC_E!E54+FC_IND_CPC_OC_E!E54+FC_IND_CPC_PH_E!E54</f>
        <v>0</v>
      </c>
      <c r="F54" s="10">
        <f>FC_IND_CPC_BC_E!F54+FC_IND_CPC_OC_E!F54+FC_IND_CPC_PH_E!F54</f>
        <v>0</v>
      </c>
      <c r="G54" s="10">
        <f>FC_IND_CPC_BC_E!G54+FC_IND_CPC_OC_E!G54+FC_IND_CPC_PH_E!G54</f>
        <v>0</v>
      </c>
      <c r="H54" s="10">
        <f>FC_IND_CPC_BC_E!H54+FC_IND_CPC_OC_E!H54+FC_IND_CPC_PH_E!H54</f>
        <v>0</v>
      </c>
      <c r="I54" s="10">
        <f>FC_IND_CPC_BC_E!I54+FC_IND_CPC_OC_E!I54+FC_IND_CPC_PH_E!I54</f>
        <v>0</v>
      </c>
      <c r="J54" s="10">
        <f>FC_IND_CPC_BC_E!J54+FC_IND_CPC_OC_E!J54+FC_IND_CPC_PH_E!J54</f>
        <v>0</v>
      </c>
      <c r="K54" s="10">
        <f>FC_IND_CPC_BC_E!K54+FC_IND_CPC_OC_E!K54+FC_IND_CPC_PH_E!K54</f>
        <v>0</v>
      </c>
      <c r="L54" s="10">
        <f>FC_IND_CPC_BC_E!L54+FC_IND_CPC_OC_E!L54+FC_IND_CPC_PH_E!L54</f>
        <v>0</v>
      </c>
      <c r="M54" s="10">
        <f>FC_IND_CPC_BC_E!M54+FC_IND_CPC_OC_E!M54+FC_IND_CPC_PH_E!M54</f>
        <v>0</v>
      </c>
      <c r="N54" s="10">
        <f>FC_IND_CPC_BC_E!N54+FC_IND_CPC_OC_E!N54+FC_IND_CPC_PH_E!N54</f>
        <v>0</v>
      </c>
      <c r="O54" s="10">
        <f>FC_IND_CPC_BC_E!O54+FC_IND_CPC_OC_E!O54+FC_IND_CPC_PH_E!O54</f>
        <v>0</v>
      </c>
      <c r="P54" s="10">
        <f>FC_IND_CPC_BC_E!P54+FC_IND_CPC_OC_E!P54+FC_IND_CPC_PH_E!P54</f>
        <v>0</v>
      </c>
      <c r="Q54" s="10">
        <f>FC_IND_CPC_BC_E!Q54+FC_IND_CPC_OC_E!Q54+FC_IND_CPC_PH_E!Q54</f>
        <v>0</v>
      </c>
      <c r="R54" s="10">
        <f>FC_IND_CPC_BC_E!R54+FC_IND_CPC_OC_E!R54+FC_IND_CPC_PH_E!R54</f>
        <v>0</v>
      </c>
      <c r="S54" s="10">
        <f>FC_IND_CPC_BC_E!S54+FC_IND_CPC_OC_E!S54+FC_IND_CPC_PH_E!S54</f>
        <v>0</v>
      </c>
      <c r="T54" s="10">
        <f>FC_IND_CPC_BC_E!T54+FC_IND_CPC_OC_E!T54+FC_IND_CPC_PH_E!T54</f>
        <v>0</v>
      </c>
      <c r="U54" s="10">
        <f>FC_IND_CPC_BC_E!U54+FC_IND_CPC_OC_E!U54+FC_IND_CPC_PH_E!U54</f>
        <v>0</v>
      </c>
      <c r="V54" s="10">
        <f>FC_IND_CPC_BC_E!V54+FC_IND_CPC_OC_E!V54+FC_IND_CPC_PH_E!V54</f>
        <v>0</v>
      </c>
      <c r="W54" s="10">
        <f>FC_IND_CPC_BC_E!W54+FC_IND_CPC_OC_E!W54+FC_IND_CPC_PH_E!W54</f>
        <v>0</v>
      </c>
      <c r="X54" s="10">
        <f>FC_IND_CPC_BC_E!X54+FC_IND_CPC_OC_E!X54+FC_IND_CPC_PH_E!X54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FC_IND_CPC_BC_E!C55+FC_IND_CPC_OC_E!C55+FC_IND_CPC_PH_E!C55</f>
        <v>0</v>
      </c>
      <c r="D55" s="10">
        <f>FC_IND_CPC_BC_E!D55+FC_IND_CPC_OC_E!D55+FC_IND_CPC_PH_E!D55</f>
        <v>0</v>
      </c>
      <c r="E55" s="10">
        <f>FC_IND_CPC_BC_E!E55+FC_IND_CPC_OC_E!E55+FC_IND_CPC_PH_E!E55</f>
        <v>0</v>
      </c>
      <c r="F55" s="10">
        <f>FC_IND_CPC_BC_E!F55+FC_IND_CPC_OC_E!F55+FC_IND_CPC_PH_E!F55</f>
        <v>0</v>
      </c>
      <c r="G55" s="10">
        <f>FC_IND_CPC_BC_E!G55+FC_IND_CPC_OC_E!G55+FC_IND_CPC_PH_E!G55</f>
        <v>0</v>
      </c>
      <c r="H55" s="10">
        <f>FC_IND_CPC_BC_E!H55+FC_IND_CPC_OC_E!H55+FC_IND_CPC_PH_E!H55</f>
        <v>0</v>
      </c>
      <c r="I55" s="10">
        <f>FC_IND_CPC_BC_E!I55+FC_IND_CPC_OC_E!I55+FC_IND_CPC_PH_E!I55</f>
        <v>0</v>
      </c>
      <c r="J55" s="10">
        <f>FC_IND_CPC_BC_E!J55+FC_IND_CPC_OC_E!J55+FC_IND_CPC_PH_E!J55</f>
        <v>0</v>
      </c>
      <c r="K55" s="10">
        <f>FC_IND_CPC_BC_E!K55+FC_IND_CPC_OC_E!K55+FC_IND_CPC_PH_E!K55</f>
        <v>0</v>
      </c>
      <c r="L55" s="10">
        <f>FC_IND_CPC_BC_E!L55+FC_IND_CPC_OC_E!L55+FC_IND_CPC_PH_E!L55</f>
        <v>0</v>
      </c>
      <c r="M55" s="10">
        <f>FC_IND_CPC_BC_E!M55+FC_IND_CPC_OC_E!M55+FC_IND_CPC_PH_E!M55</f>
        <v>0</v>
      </c>
      <c r="N55" s="10">
        <f>FC_IND_CPC_BC_E!N55+FC_IND_CPC_OC_E!N55+FC_IND_CPC_PH_E!N55</f>
        <v>0</v>
      </c>
      <c r="O55" s="10">
        <f>FC_IND_CPC_BC_E!O55+FC_IND_CPC_OC_E!O55+FC_IND_CPC_PH_E!O55</f>
        <v>0</v>
      </c>
      <c r="P55" s="10">
        <f>FC_IND_CPC_BC_E!P55+FC_IND_CPC_OC_E!P55+FC_IND_CPC_PH_E!P55</f>
        <v>0</v>
      </c>
      <c r="Q55" s="10">
        <f>FC_IND_CPC_BC_E!Q55+FC_IND_CPC_OC_E!Q55+FC_IND_CPC_PH_E!Q55</f>
        <v>0</v>
      </c>
      <c r="R55" s="10">
        <f>FC_IND_CPC_BC_E!R55+FC_IND_CPC_OC_E!R55+FC_IND_CPC_PH_E!R55</f>
        <v>0</v>
      </c>
      <c r="S55" s="10">
        <f>FC_IND_CPC_BC_E!S55+FC_IND_CPC_OC_E!S55+FC_IND_CPC_PH_E!S55</f>
        <v>0</v>
      </c>
      <c r="T55" s="10">
        <f>FC_IND_CPC_BC_E!T55+FC_IND_CPC_OC_E!T55+FC_IND_CPC_PH_E!T55</f>
        <v>0</v>
      </c>
      <c r="U55" s="10">
        <f>FC_IND_CPC_BC_E!U55+FC_IND_CPC_OC_E!U55+FC_IND_CPC_PH_E!U55</f>
        <v>0</v>
      </c>
      <c r="V55" s="10">
        <f>FC_IND_CPC_BC_E!V55+FC_IND_CPC_OC_E!V55+FC_IND_CPC_PH_E!V55</f>
        <v>0</v>
      </c>
      <c r="W55" s="10">
        <f>FC_IND_CPC_BC_E!W55+FC_IND_CPC_OC_E!W55+FC_IND_CPC_PH_E!W55</f>
        <v>0</v>
      </c>
      <c r="X55" s="10">
        <f>FC_IND_CPC_BC_E!X55+FC_IND_CPC_OC_E!X55+FC_IND_CPC_PH_E!X55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FC_IND_CPC_BC_E!C56+FC_IND_CPC_OC_E!C56+FC_IND_CPC_PH_E!C56</f>
        <v>0</v>
      </c>
      <c r="D56" s="10">
        <f>FC_IND_CPC_BC_E!D56+FC_IND_CPC_OC_E!D56+FC_IND_CPC_PH_E!D56</f>
        <v>0</v>
      </c>
      <c r="E56" s="10">
        <f>FC_IND_CPC_BC_E!E56+FC_IND_CPC_OC_E!E56+FC_IND_CPC_PH_E!E56</f>
        <v>0</v>
      </c>
      <c r="F56" s="10">
        <f>FC_IND_CPC_BC_E!F56+FC_IND_CPC_OC_E!F56+FC_IND_CPC_PH_E!F56</f>
        <v>0</v>
      </c>
      <c r="G56" s="10">
        <f>FC_IND_CPC_BC_E!G56+FC_IND_CPC_OC_E!G56+FC_IND_CPC_PH_E!G56</f>
        <v>0</v>
      </c>
      <c r="H56" s="10">
        <f>FC_IND_CPC_BC_E!H56+FC_IND_CPC_OC_E!H56+FC_IND_CPC_PH_E!H56</f>
        <v>0</v>
      </c>
      <c r="I56" s="10">
        <f>FC_IND_CPC_BC_E!I56+FC_IND_CPC_OC_E!I56+FC_IND_CPC_PH_E!I56</f>
        <v>0</v>
      </c>
      <c r="J56" s="10">
        <f>FC_IND_CPC_BC_E!J56+FC_IND_CPC_OC_E!J56+FC_IND_CPC_PH_E!J56</f>
        <v>0</v>
      </c>
      <c r="K56" s="10">
        <f>FC_IND_CPC_BC_E!K56+FC_IND_CPC_OC_E!K56+FC_IND_CPC_PH_E!K56</f>
        <v>0</v>
      </c>
      <c r="L56" s="10">
        <f>FC_IND_CPC_BC_E!L56+FC_IND_CPC_OC_E!L56+FC_IND_CPC_PH_E!L56</f>
        <v>0</v>
      </c>
      <c r="M56" s="10">
        <f>FC_IND_CPC_BC_E!M56+FC_IND_CPC_OC_E!M56+FC_IND_CPC_PH_E!M56</f>
        <v>0</v>
      </c>
      <c r="N56" s="10">
        <f>FC_IND_CPC_BC_E!N56+FC_IND_CPC_OC_E!N56+FC_IND_CPC_PH_E!N56</f>
        <v>0</v>
      </c>
      <c r="O56" s="10">
        <f>FC_IND_CPC_BC_E!O56+FC_IND_CPC_OC_E!O56+FC_IND_CPC_PH_E!O56</f>
        <v>0</v>
      </c>
      <c r="P56" s="10">
        <f>FC_IND_CPC_BC_E!P56+FC_IND_CPC_OC_E!P56+FC_IND_CPC_PH_E!P56</f>
        <v>0</v>
      </c>
      <c r="Q56" s="10">
        <f>FC_IND_CPC_BC_E!Q56+FC_IND_CPC_OC_E!Q56+FC_IND_CPC_PH_E!Q56</f>
        <v>0</v>
      </c>
      <c r="R56" s="10">
        <f>FC_IND_CPC_BC_E!R56+FC_IND_CPC_OC_E!R56+FC_IND_CPC_PH_E!R56</f>
        <v>0</v>
      </c>
      <c r="S56" s="10">
        <f>FC_IND_CPC_BC_E!S56+FC_IND_CPC_OC_E!S56+FC_IND_CPC_PH_E!S56</f>
        <v>0</v>
      </c>
      <c r="T56" s="10">
        <f>FC_IND_CPC_BC_E!T56+FC_IND_CPC_OC_E!T56+FC_IND_CPC_PH_E!T56</f>
        <v>0</v>
      </c>
      <c r="U56" s="10">
        <f>FC_IND_CPC_BC_E!U56+FC_IND_CPC_OC_E!U56+FC_IND_CPC_PH_E!U56</f>
        <v>0</v>
      </c>
      <c r="V56" s="10">
        <f>FC_IND_CPC_BC_E!V56+FC_IND_CPC_OC_E!V56+FC_IND_CPC_PH_E!V56</f>
        <v>0</v>
      </c>
      <c r="W56" s="10">
        <f>FC_IND_CPC_BC_E!W56+FC_IND_CPC_OC_E!W56+FC_IND_CPC_PH_E!W56</f>
        <v>0</v>
      </c>
      <c r="X56" s="10">
        <f>FC_IND_CPC_BC_E!X56+FC_IND_CPC_OC_E!X56+FC_IND_CPC_PH_E!X56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FC_IND_CPC_BC_E!C57+FC_IND_CPC_OC_E!C57+FC_IND_CPC_PH_E!C57</f>
        <v>0</v>
      </c>
      <c r="D57" s="10">
        <f>FC_IND_CPC_BC_E!D57+FC_IND_CPC_OC_E!D57+FC_IND_CPC_PH_E!D57</f>
        <v>0</v>
      </c>
      <c r="E57" s="10">
        <f>FC_IND_CPC_BC_E!E57+FC_IND_CPC_OC_E!E57+FC_IND_CPC_PH_E!E57</f>
        <v>0</v>
      </c>
      <c r="F57" s="10">
        <f>FC_IND_CPC_BC_E!F57+FC_IND_CPC_OC_E!F57+FC_IND_CPC_PH_E!F57</f>
        <v>0</v>
      </c>
      <c r="G57" s="10">
        <f>FC_IND_CPC_BC_E!G57+FC_IND_CPC_OC_E!G57+FC_IND_CPC_PH_E!G57</f>
        <v>0</v>
      </c>
      <c r="H57" s="10">
        <f>FC_IND_CPC_BC_E!H57+FC_IND_CPC_OC_E!H57+FC_IND_CPC_PH_E!H57</f>
        <v>0</v>
      </c>
      <c r="I57" s="10">
        <f>FC_IND_CPC_BC_E!I57+FC_IND_CPC_OC_E!I57+FC_IND_CPC_PH_E!I57</f>
        <v>0</v>
      </c>
      <c r="J57" s="10">
        <f>FC_IND_CPC_BC_E!J57+FC_IND_CPC_OC_E!J57+FC_IND_CPC_PH_E!J57</f>
        <v>0</v>
      </c>
      <c r="K57" s="10">
        <f>FC_IND_CPC_BC_E!K57+FC_IND_CPC_OC_E!K57+FC_IND_CPC_PH_E!K57</f>
        <v>0</v>
      </c>
      <c r="L57" s="10">
        <f>FC_IND_CPC_BC_E!L57+FC_IND_CPC_OC_E!L57+FC_IND_CPC_PH_E!L57</f>
        <v>0</v>
      </c>
      <c r="M57" s="10">
        <f>FC_IND_CPC_BC_E!M57+FC_IND_CPC_OC_E!M57+FC_IND_CPC_PH_E!M57</f>
        <v>0</v>
      </c>
      <c r="N57" s="10">
        <f>FC_IND_CPC_BC_E!N57+FC_IND_CPC_OC_E!N57+FC_IND_CPC_PH_E!N57</f>
        <v>0</v>
      </c>
      <c r="O57" s="10">
        <f>FC_IND_CPC_BC_E!O57+FC_IND_CPC_OC_E!O57+FC_IND_CPC_PH_E!O57</f>
        <v>0</v>
      </c>
      <c r="P57" s="10">
        <f>FC_IND_CPC_BC_E!P57+FC_IND_CPC_OC_E!P57+FC_IND_CPC_PH_E!P57</f>
        <v>0</v>
      </c>
      <c r="Q57" s="10">
        <f>FC_IND_CPC_BC_E!Q57+FC_IND_CPC_OC_E!Q57+FC_IND_CPC_PH_E!Q57</f>
        <v>0</v>
      </c>
      <c r="R57" s="10">
        <f>FC_IND_CPC_BC_E!R57+FC_IND_CPC_OC_E!R57+FC_IND_CPC_PH_E!R57</f>
        <v>0</v>
      </c>
      <c r="S57" s="10">
        <f>FC_IND_CPC_BC_E!S57+FC_IND_CPC_OC_E!S57+FC_IND_CPC_PH_E!S57</f>
        <v>0</v>
      </c>
      <c r="T57" s="10">
        <f>FC_IND_CPC_BC_E!T57+FC_IND_CPC_OC_E!T57+FC_IND_CPC_PH_E!T57</f>
        <v>0</v>
      </c>
      <c r="U57" s="10">
        <f>FC_IND_CPC_BC_E!U57+FC_IND_CPC_OC_E!U57+FC_IND_CPC_PH_E!U57</f>
        <v>0</v>
      </c>
      <c r="V57" s="10">
        <f>FC_IND_CPC_BC_E!V57+FC_IND_CPC_OC_E!V57+FC_IND_CPC_PH_E!V57</f>
        <v>0</v>
      </c>
      <c r="W57" s="10">
        <f>FC_IND_CPC_BC_E!W57+FC_IND_CPC_OC_E!W57+FC_IND_CPC_PH_E!W57</f>
        <v>0</v>
      </c>
      <c r="X57" s="10">
        <f>FC_IND_CPC_BC_E!X57+FC_IND_CPC_OC_E!X57+FC_IND_CPC_PH_E!X57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FC_IND_CPC_BC_E!C58+FC_IND_CPC_OC_E!C58+FC_IND_CPC_PH_E!C58</f>
        <v>0</v>
      </c>
      <c r="D58" s="10">
        <f>FC_IND_CPC_BC_E!D58+FC_IND_CPC_OC_E!D58+FC_IND_CPC_PH_E!D58</f>
        <v>0</v>
      </c>
      <c r="E58" s="10">
        <f>FC_IND_CPC_BC_E!E58+FC_IND_CPC_OC_E!E58+FC_IND_CPC_PH_E!E58</f>
        <v>0</v>
      </c>
      <c r="F58" s="10">
        <f>FC_IND_CPC_BC_E!F58+FC_IND_CPC_OC_E!F58+FC_IND_CPC_PH_E!F58</f>
        <v>0</v>
      </c>
      <c r="G58" s="10">
        <f>FC_IND_CPC_BC_E!G58+FC_IND_CPC_OC_E!G58+FC_IND_CPC_PH_E!G58</f>
        <v>0</v>
      </c>
      <c r="H58" s="10">
        <f>FC_IND_CPC_BC_E!H58+FC_IND_CPC_OC_E!H58+FC_IND_CPC_PH_E!H58</f>
        <v>0</v>
      </c>
      <c r="I58" s="10">
        <f>FC_IND_CPC_BC_E!I58+FC_IND_CPC_OC_E!I58+FC_IND_CPC_PH_E!I58</f>
        <v>0</v>
      </c>
      <c r="J58" s="10">
        <f>FC_IND_CPC_BC_E!J58+FC_IND_CPC_OC_E!J58+FC_IND_CPC_PH_E!J58</f>
        <v>0</v>
      </c>
      <c r="K58" s="10">
        <f>FC_IND_CPC_BC_E!K58+FC_IND_CPC_OC_E!K58+FC_IND_CPC_PH_E!K58</f>
        <v>0</v>
      </c>
      <c r="L58" s="10">
        <f>FC_IND_CPC_BC_E!L58+FC_IND_CPC_OC_E!L58+FC_IND_CPC_PH_E!L58</f>
        <v>0</v>
      </c>
      <c r="M58" s="10">
        <f>FC_IND_CPC_BC_E!M58+FC_IND_CPC_OC_E!M58+FC_IND_CPC_PH_E!M58</f>
        <v>0</v>
      </c>
      <c r="N58" s="10">
        <f>FC_IND_CPC_BC_E!N58+FC_IND_CPC_OC_E!N58+FC_IND_CPC_PH_E!N58</f>
        <v>0</v>
      </c>
      <c r="O58" s="10">
        <f>FC_IND_CPC_BC_E!O58+FC_IND_CPC_OC_E!O58+FC_IND_CPC_PH_E!O58</f>
        <v>0</v>
      </c>
      <c r="P58" s="10">
        <f>FC_IND_CPC_BC_E!P58+FC_IND_CPC_OC_E!P58+FC_IND_CPC_PH_E!P58</f>
        <v>0</v>
      </c>
      <c r="Q58" s="10">
        <f>FC_IND_CPC_BC_E!Q58+FC_IND_CPC_OC_E!Q58+FC_IND_CPC_PH_E!Q58</f>
        <v>0</v>
      </c>
      <c r="R58" s="10">
        <f>FC_IND_CPC_BC_E!R58+FC_IND_CPC_OC_E!R58+FC_IND_CPC_PH_E!R58</f>
        <v>0</v>
      </c>
      <c r="S58" s="10">
        <f>FC_IND_CPC_BC_E!S58+FC_IND_CPC_OC_E!S58+FC_IND_CPC_PH_E!S58</f>
        <v>0</v>
      </c>
      <c r="T58" s="10">
        <f>FC_IND_CPC_BC_E!T58+FC_IND_CPC_OC_E!T58+FC_IND_CPC_PH_E!T58</f>
        <v>0</v>
      </c>
      <c r="U58" s="10">
        <f>FC_IND_CPC_BC_E!U58+FC_IND_CPC_OC_E!U58+FC_IND_CPC_PH_E!U58</f>
        <v>0</v>
      </c>
      <c r="V58" s="10">
        <f>FC_IND_CPC_BC_E!V58+FC_IND_CPC_OC_E!V58+FC_IND_CPC_PH_E!V58</f>
        <v>0</v>
      </c>
      <c r="W58" s="10">
        <f>FC_IND_CPC_BC_E!W58+FC_IND_CPC_OC_E!W58+FC_IND_CPC_PH_E!W58</f>
        <v>0</v>
      </c>
      <c r="X58" s="10">
        <f>FC_IND_CPC_BC_E!X58+FC_IND_CPC_OC_E!X58+FC_IND_CPC_PH_E!X58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FC_IND_CPC_BC_E!C59+FC_IND_CPC_OC_E!C59+FC_IND_CPC_PH_E!C59</f>
        <v>0.83594153052450548</v>
      </c>
      <c r="D59" s="10">
        <f>FC_IND_CPC_BC_E!D59+FC_IND_CPC_OC_E!D59+FC_IND_CPC_PH_E!D59</f>
        <v>0.62098022355975913</v>
      </c>
      <c r="E59" s="10">
        <f>FC_IND_CPC_BC_E!E59+FC_IND_CPC_OC_E!E59+FC_IND_CPC_PH_E!E59</f>
        <v>0.52545141874462586</v>
      </c>
      <c r="F59" s="10">
        <f>FC_IND_CPC_BC_E!F59+FC_IND_CPC_OC_E!F59+FC_IND_CPC_PH_E!F59</f>
        <v>1.146431642304385</v>
      </c>
      <c r="G59" s="10">
        <f>FC_IND_CPC_BC_E!G59+FC_IND_CPC_OC_E!G59+FC_IND_CPC_PH_E!G59</f>
        <v>0.76431642304385194</v>
      </c>
      <c r="H59" s="10">
        <f>FC_IND_CPC_BC_E!H59+FC_IND_CPC_OC_E!H59+FC_IND_CPC_PH_E!H59</f>
        <v>9.5528804815133289E-2</v>
      </c>
      <c r="I59" s="10">
        <f>FC_IND_CPC_BC_E!I59+FC_IND_CPC_OC_E!I59+FC_IND_CPC_PH_E!I59</f>
        <v>0</v>
      </c>
      <c r="J59" s="10">
        <f>FC_IND_CPC_BC_E!J59+FC_IND_CPC_OC_E!J59+FC_IND_CPC_PH_E!J59</f>
        <v>0.54935511607910581</v>
      </c>
      <c r="K59" s="10">
        <f>FC_IND_CPC_BC_E!K59+FC_IND_CPC_OC_E!K59+FC_IND_CPC_PH_E!K59</f>
        <v>0.28658641444539978</v>
      </c>
      <c r="L59" s="10">
        <f>FC_IND_CPC_BC_E!L59+FC_IND_CPC_OC_E!L59+FC_IND_CPC_PH_E!L59</f>
        <v>0.23886500429922611</v>
      </c>
      <c r="M59" s="10">
        <f>FC_IND_CPC_BC_E!M59+FC_IND_CPC_OC_E!M59+FC_IND_CPC_PH_E!M59</f>
        <v>1.7196904557179711</v>
      </c>
      <c r="N59" s="10">
        <f>FC_IND_CPC_BC_E!N59+FC_IND_CPC_OC_E!N59+FC_IND_CPC_PH_E!N59</f>
        <v>1.337575236457438</v>
      </c>
      <c r="O59" s="10">
        <f>FC_IND_CPC_BC_E!O59+FC_IND_CPC_OC_E!O59+FC_IND_CPC_PH_E!O59</f>
        <v>1.361392949269131</v>
      </c>
      <c r="P59" s="10">
        <f>FC_IND_CPC_BC_E!P59+FC_IND_CPC_OC_E!P59+FC_IND_CPC_PH_E!P59</f>
        <v>2.5079105760963034</v>
      </c>
      <c r="Q59" s="10">
        <f>FC_IND_CPC_BC_E!Q59+FC_IND_CPC_OC_E!Q59+FC_IND_CPC_PH_E!Q59</f>
        <v>1.958555460017197</v>
      </c>
      <c r="R59" s="10">
        <f>FC_IND_CPC_BC_E!R59+FC_IND_CPC_OC_E!R59+FC_IND_CPC_PH_E!R59</f>
        <v>3.9887360275150461</v>
      </c>
      <c r="S59" s="10">
        <f>FC_IND_CPC_BC_E!S59+FC_IND_CPC_OC_E!S59+FC_IND_CPC_PH_E!S59</f>
        <v>4.08426483233018</v>
      </c>
      <c r="T59" s="10">
        <f>FC_IND_CPC_BC_E!T59+FC_IND_CPC_OC_E!T59+FC_IND_CPC_PH_E!T59</f>
        <v>4.3647463456577817</v>
      </c>
      <c r="U59" s="10">
        <f>FC_IND_CPC_BC_E!U59+FC_IND_CPC_OC_E!U59+FC_IND_CPC_PH_E!U59</f>
        <v>3.7208942390369728</v>
      </c>
      <c r="V59" s="10">
        <f>FC_IND_CPC_BC_E!V59+FC_IND_CPC_OC_E!V59+FC_IND_CPC_PH_E!V59</f>
        <v>3.6887360275150467</v>
      </c>
      <c r="W59" s="10">
        <f>FC_IND_CPC_BC_E!W59+FC_IND_CPC_OC_E!W59+FC_IND_CPC_PH_E!W59</f>
        <v>4.2094582975064494</v>
      </c>
      <c r="X59" s="10">
        <f>FC_IND_CPC_BC_E!X59+FC_IND_CPC_OC_E!X59+FC_IND_CPC_PH_E!X59</f>
        <v>4.247893379191745</v>
      </c>
    </row>
    <row r="60" spans="1:24" ht="11.25" customHeight="1" x14ac:dyDescent="0.2">
      <c r="A60" s="42" t="s">
        <v>107</v>
      </c>
      <c r="B60" s="9" t="s">
        <v>108</v>
      </c>
      <c r="C60" s="10">
        <f>FC_IND_CPC_BC_E!C60+FC_IND_CPC_OC_E!C60+FC_IND_CPC_PH_E!C60</f>
        <v>0</v>
      </c>
      <c r="D60" s="10">
        <f>FC_IND_CPC_BC_E!D60+FC_IND_CPC_OC_E!D60+FC_IND_CPC_PH_E!D60</f>
        <v>0</v>
      </c>
      <c r="E60" s="10">
        <f>FC_IND_CPC_BC_E!E60+FC_IND_CPC_OC_E!E60+FC_IND_CPC_PH_E!E60</f>
        <v>0</v>
      </c>
      <c r="F60" s="10">
        <f>FC_IND_CPC_BC_E!F60+FC_IND_CPC_OC_E!F60+FC_IND_CPC_PH_E!F60</f>
        <v>0</v>
      </c>
      <c r="G60" s="10">
        <f>FC_IND_CPC_BC_E!G60+FC_IND_CPC_OC_E!G60+FC_IND_CPC_PH_E!G60</f>
        <v>0</v>
      </c>
      <c r="H60" s="10">
        <f>FC_IND_CPC_BC_E!H60+FC_IND_CPC_OC_E!H60+FC_IND_CPC_PH_E!H60</f>
        <v>0</v>
      </c>
      <c r="I60" s="10">
        <f>FC_IND_CPC_BC_E!I60+FC_IND_CPC_OC_E!I60+FC_IND_CPC_PH_E!I60</f>
        <v>0</v>
      </c>
      <c r="J60" s="10">
        <f>FC_IND_CPC_BC_E!J60+FC_IND_CPC_OC_E!J60+FC_IND_CPC_PH_E!J60</f>
        <v>0</v>
      </c>
      <c r="K60" s="10">
        <f>FC_IND_CPC_BC_E!K60+FC_IND_CPC_OC_E!K60+FC_IND_CPC_PH_E!K60</f>
        <v>0</v>
      </c>
      <c r="L60" s="10">
        <f>FC_IND_CPC_BC_E!L60+FC_IND_CPC_OC_E!L60+FC_IND_CPC_PH_E!L60</f>
        <v>0</v>
      </c>
      <c r="M60" s="10">
        <f>FC_IND_CPC_BC_E!M60+FC_IND_CPC_OC_E!M60+FC_IND_CPC_PH_E!M60</f>
        <v>0</v>
      </c>
      <c r="N60" s="10">
        <f>FC_IND_CPC_BC_E!N60+FC_IND_CPC_OC_E!N60+FC_IND_CPC_PH_E!N60</f>
        <v>0</v>
      </c>
      <c r="O60" s="10">
        <f>FC_IND_CPC_BC_E!O60+FC_IND_CPC_OC_E!O60+FC_IND_CPC_PH_E!O60</f>
        <v>0</v>
      </c>
      <c r="P60" s="10">
        <f>FC_IND_CPC_BC_E!P60+FC_IND_CPC_OC_E!P60+FC_IND_CPC_PH_E!P60</f>
        <v>0</v>
      </c>
      <c r="Q60" s="10">
        <f>FC_IND_CPC_BC_E!Q60+FC_IND_CPC_OC_E!Q60+FC_IND_CPC_PH_E!Q60</f>
        <v>0</v>
      </c>
      <c r="R60" s="10">
        <f>FC_IND_CPC_BC_E!R60+FC_IND_CPC_OC_E!R60+FC_IND_CPC_PH_E!R60</f>
        <v>0</v>
      </c>
      <c r="S60" s="10">
        <f>FC_IND_CPC_BC_E!S60+FC_IND_CPC_OC_E!S60+FC_IND_CPC_PH_E!S60</f>
        <v>0</v>
      </c>
      <c r="T60" s="10">
        <f>FC_IND_CPC_BC_E!T60+FC_IND_CPC_OC_E!T60+FC_IND_CPC_PH_E!T60</f>
        <v>0</v>
      </c>
      <c r="U60" s="10">
        <f>FC_IND_CPC_BC_E!U60+FC_IND_CPC_OC_E!U60+FC_IND_CPC_PH_E!U60</f>
        <v>0</v>
      </c>
      <c r="V60" s="10">
        <f>FC_IND_CPC_BC_E!V60+FC_IND_CPC_OC_E!V60+FC_IND_CPC_PH_E!V60</f>
        <v>0</v>
      </c>
      <c r="W60" s="10">
        <f>FC_IND_CPC_BC_E!W60+FC_IND_CPC_OC_E!W60+FC_IND_CPC_PH_E!W60</f>
        <v>0</v>
      </c>
      <c r="X60" s="10">
        <f>FC_IND_CPC_BC_E!X60+FC_IND_CPC_OC_E!X60+FC_IND_CPC_PH_E!X60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FC_IND_CPC_BC_E!C61+FC_IND_CPC_OC_E!C61+FC_IND_CPC_PH_E!C61</f>
        <v>0</v>
      </c>
      <c r="D61" s="10">
        <f>FC_IND_CPC_BC_E!D61+FC_IND_CPC_OC_E!D61+FC_IND_CPC_PH_E!D61</f>
        <v>0</v>
      </c>
      <c r="E61" s="10">
        <f>FC_IND_CPC_BC_E!E61+FC_IND_CPC_OC_E!E61+FC_IND_CPC_PH_E!E61</f>
        <v>0</v>
      </c>
      <c r="F61" s="10">
        <f>FC_IND_CPC_BC_E!F61+FC_IND_CPC_OC_E!F61+FC_IND_CPC_PH_E!F61</f>
        <v>0</v>
      </c>
      <c r="G61" s="10">
        <f>FC_IND_CPC_BC_E!G61+FC_IND_CPC_OC_E!G61+FC_IND_CPC_PH_E!G61</f>
        <v>0</v>
      </c>
      <c r="H61" s="10">
        <f>FC_IND_CPC_BC_E!H61+FC_IND_CPC_OC_E!H61+FC_IND_CPC_PH_E!H61</f>
        <v>0</v>
      </c>
      <c r="I61" s="10">
        <f>FC_IND_CPC_BC_E!I61+FC_IND_CPC_OC_E!I61+FC_IND_CPC_PH_E!I61</f>
        <v>0</v>
      </c>
      <c r="J61" s="10">
        <f>FC_IND_CPC_BC_E!J61+FC_IND_CPC_OC_E!J61+FC_IND_CPC_PH_E!J61</f>
        <v>0</v>
      </c>
      <c r="K61" s="10">
        <f>FC_IND_CPC_BC_E!K61+FC_IND_CPC_OC_E!K61+FC_IND_CPC_PH_E!K61</f>
        <v>0</v>
      </c>
      <c r="L61" s="10">
        <f>FC_IND_CPC_BC_E!L61+FC_IND_CPC_OC_E!L61+FC_IND_CPC_PH_E!L61</f>
        <v>4.7807394668959592E-2</v>
      </c>
      <c r="M61" s="10">
        <f>FC_IND_CPC_BC_E!M61+FC_IND_CPC_OC_E!M61+FC_IND_CPC_PH_E!M61</f>
        <v>0.78822012037833178</v>
      </c>
      <c r="N61" s="10">
        <f>FC_IND_CPC_BC_E!N61+FC_IND_CPC_OC_E!N61+FC_IND_CPC_PH_E!N61</f>
        <v>1.5286328460877039</v>
      </c>
      <c r="O61" s="10">
        <f>FC_IND_CPC_BC_E!O61+FC_IND_CPC_OC_E!O61+FC_IND_CPC_PH_E!O61</f>
        <v>0.76431642304385194</v>
      </c>
      <c r="P61" s="10">
        <f>FC_IND_CPC_BC_E!P61+FC_IND_CPC_OC_E!P61+FC_IND_CPC_PH_E!P61</f>
        <v>1.4331040412725711</v>
      </c>
      <c r="Q61" s="10">
        <f>FC_IND_CPC_BC_E!Q61+FC_IND_CPC_OC_E!Q61+FC_IND_CPC_PH_E!Q61</f>
        <v>2.101805674978503</v>
      </c>
      <c r="R61" s="10">
        <f>FC_IND_CPC_BC_E!R61+FC_IND_CPC_OC_E!R61+FC_IND_CPC_PH_E!R61</f>
        <v>0.7165090283748925</v>
      </c>
      <c r="S61" s="10">
        <f>FC_IND_CPC_BC_E!S61+FC_IND_CPC_OC_E!S61+FC_IND_CPC_PH_E!S61</f>
        <v>0.38211521926053305</v>
      </c>
      <c r="T61" s="10">
        <f>FC_IND_CPC_BC_E!T61+FC_IND_CPC_OC_E!T61+FC_IND_CPC_PH_E!T61</f>
        <v>0.53121238177128116</v>
      </c>
      <c r="U61" s="10">
        <f>FC_IND_CPC_BC_E!U61+FC_IND_CPC_OC_E!U61+FC_IND_CPC_PH_E!U61</f>
        <v>0.36113499570077379</v>
      </c>
      <c r="V61" s="10">
        <f>FC_IND_CPC_BC_E!V61+FC_IND_CPC_OC_E!V61+FC_IND_CPC_PH_E!V61</f>
        <v>0.14694754944110061</v>
      </c>
      <c r="W61" s="10">
        <f>FC_IND_CPC_BC_E!W61+FC_IND_CPC_OC_E!W61+FC_IND_CPC_PH_E!W61</f>
        <v>0.31496130696474633</v>
      </c>
      <c r="X61" s="10">
        <f>FC_IND_CPC_BC_E!X61+FC_IND_CPC_OC_E!X61+FC_IND_CPC_PH_E!X61</f>
        <v>0.11969045571797081</v>
      </c>
    </row>
    <row r="62" spans="1:24" ht="11.25" customHeight="1" x14ac:dyDescent="0.2">
      <c r="A62" s="42" t="s">
        <v>111</v>
      </c>
      <c r="B62" s="9" t="s">
        <v>112</v>
      </c>
      <c r="C62" s="10">
        <f>FC_IND_CPC_BC_E!C62+FC_IND_CPC_OC_E!C62+FC_IND_CPC_PH_E!C62</f>
        <v>0</v>
      </c>
      <c r="D62" s="10">
        <f>FC_IND_CPC_BC_E!D62+FC_IND_CPC_OC_E!D62+FC_IND_CPC_PH_E!D62</f>
        <v>0</v>
      </c>
      <c r="E62" s="10">
        <f>FC_IND_CPC_BC_E!E62+FC_IND_CPC_OC_E!E62+FC_IND_CPC_PH_E!E62</f>
        <v>0</v>
      </c>
      <c r="F62" s="10">
        <f>FC_IND_CPC_BC_E!F62+FC_IND_CPC_OC_E!F62+FC_IND_CPC_PH_E!F62</f>
        <v>0</v>
      </c>
      <c r="G62" s="10">
        <f>FC_IND_CPC_BC_E!G62+FC_IND_CPC_OC_E!G62+FC_IND_CPC_PH_E!G62</f>
        <v>0</v>
      </c>
      <c r="H62" s="10">
        <f>FC_IND_CPC_BC_E!H62+FC_IND_CPC_OC_E!H62+FC_IND_CPC_PH_E!H62</f>
        <v>0</v>
      </c>
      <c r="I62" s="10">
        <f>FC_IND_CPC_BC_E!I62+FC_IND_CPC_OC_E!I62+FC_IND_CPC_PH_E!I62</f>
        <v>0</v>
      </c>
      <c r="J62" s="10">
        <f>FC_IND_CPC_BC_E!J62+FC_IND_CPC_OC_E!J62+FC_IND_CPC_PH_E!J62</f>
        <v>0</v>
      </c>
      <c r="K62" s="10">
        <f>FC_IND_CPC_BC_E!K62+FC_IND_CPC_OC_E!K62+FC_IND_CPC_PH_E!K62</f>
        <v>0</v>
      </c>
      <c r="L62" s="10">
        <f>FC_IND_CPC_BC_E!L62+FC_IND_CPC_OC_E!L62+FC_IND_CPC_PH_E!L62</f>
        <v>0</v>
      </c>
      <c r="M62" s="10">
        <f>FC_IND_CPC_BC_E!M62+FC_IND_CPC_OC_E!M62+FC_IND_CPC_PH_E!M62</f>
        <v>0</v>
      </c>
      <c r="N62" s="10">
        <f>FC_IND_CPC_BC_E!N62+FC_IND_CPC_OC_E!N62+FC_IND_CPC_PH_E!N62</f>
        <v>0</v>
      </c>
      <c r="O62" s="10">
        <f>FC_IND_CPC_BC_E!O62+FC_IND_CPC_OC_E!O62+FC_IND_CPC_PH_E!O62</f>
        <v>0</v>
      </c>
      <c r="P62" s="10">
        <f>FC_IND_CPC_BC_E!P62+FC_IND_CPC_OC_E!P62+FC_IND_CPC_PH_E!P62</f>
        <v>9.5528804815133289E-2</v>
      </c>
      <c r="Q62" s="10">
        <f>FC_IND_CPC_BC_E!Q62+FC_IND_CPC_OC_E!Q62+FC_IND_CPC_PH_E!Q62</f>
        <v>0</v>
      </c>
      <c r="R62" s="10">
        <f>FC_IND_CPC_BC_E!R62+FC_IND_CPC_OC_E!R62+FC_IND_CPC_PH_E!R62</f>
        <v>0</v>
      </c>
      <c r="S62" s="10">
        <f>FC_IND_CPC_BC_E!S62+FC_IND_CPC_OC_E!S62+FC_IND_CPC_PH_E!S62</f>
        <v>0</v>
      </c>
      <c r="T62" s="10">
        <f>FC_IND_CPC_BC_E!T62+FC_IND_CPC_OC_E!T62+FC_IND_CPC_PH_E!T62</f>
        <v>0</v>
      </c>
      <c r="U62" s="10">
        <f>FC_IND_CPC_BC_E!U62+FC_IND_CPC_OC_E!U62+FC_IND_CPC_PH_E!U62</f>
        <v>0</v>
      </c>
      <c r="V62" s="10">
        <f>FC_IND_CPC_BC_E!V62+FC_IND_CPC_OC_E!V62+FC_IND_CPC_PH_E!V62</f>
        <v>0</v>
      </c>
      <c r="W62" s="10">
        <f>FC_IND_CPC_BC_E!W62+FC_IND_CPC_OC_E!W62+FC_IND_CPC_PH_E!W62</f>
        <v>0</v>
      </c>
      <c r="X62" s="10">
        <f>FC_IND_CPC_BC_E!X62+FC_IND_CPC_OC_E!X62+FC_IND_CPC_PH_E!X62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FC_IND_CPC_BC_E!C63+FC_IND_CPC_OC_E!C63+FC_IND_CPC_PH_E!C63</f>
        <v>0</v>
      </c>
      <c r="D63" s="10">
        <f>FC_IND_CPC_BC_E!D63+FC_IND_CPC_OC_E!D63+FC_IND_CPC_PH_E!D63</f>
        <v>0</v>
      </c>
      <c r="E63" s="10">
        <f>FC_IND_CPC_BC_E!E63+FC_IND_CPC_OC_E!E63+FC_IND_CPC_PH_E!E63</f>
        <v>0</v>
      </c>
      <c r="F63" s="10">
        <f>FC_IND_CPC_BC_E!F63+FC_IND_CPC_OC_E!F63+FC_IND_CPC_PH_E!F63</f>
        <v>0</v>
      </c>
      <c r="G63" s="10">
        <f>FC_IND_CPC_BC_E!G63+FC_IND_CPC_OC_E!G63+FC_IND_CPC_PH_E!G63</f>
        <v>0</v>
      </c>
      <c r="H63" s="10">
        <f>FC_IND_CPC_BC_E!H63+FC_IND_CPC_OC_E!H63+FC_IND_CPC_PH_E!H63</f>
        <v>0</v>
      </c>
      <c r="I63" s="10">
        <f>FC_IND_CPC_BC_E!I63+FC_IND_CPC_OC_E!I63+FC_IND_CPC_PH_E!I63</f>
        <v>0</v>
      </c>
      <c r="J63" s="10">
        <f>FC_IND_CPC_BC_E!J63+FC_IND_CPC_OC_E!J63+FC_IND_CPC_PH_E!J63</f>
        <v>0</v>
      </c>
      <c r="K63" s="10">
        <f>FC_IND_CPC_BC_E!K63+FC_IND_CPC_OC_E!K63+FC_IND_CPC_PH_E!K63</f>
        <v>0</v>
      </c>
      <c r="L63" s="10">
        <f>FC_IND_CPC_BC_E!L63+FC_IND_CPC_OC_E!L63+FC_IND_CPC_PH_E!L63</f>
        <v>0</v>
      </c>
      <c r="M63" s="10">
        <f>FC_IND_CPC_BC_E!M63+FC_IND_CPC_OC_E!M63+FC_IND_CPC_PH_E!M63</f>
        <v>0</v>
      </c>
      <c r="N63" s="10">
        <f>FC_IND_CPC_BC_E!N63+FC_IND_CPC_OC_E!N63+FC_IND_CPC_PH_E!N63</f>
        <v>0</v>
      </c>
      <c r="O63" s="10">
        <f>FC_IND_CPC_BC_E!O63+FC_IND_CPC_OC_E!O63+FC_IND_CPC_PH_E!O63</f>
        <v>0</v>
      </c>
      <c r="P63" s="10">
        <f>FC_IND_CPC_BC_E!P63+FC_IND_CPC_OC_E!P63+FC_IND_CPC_PH_E!P63</f>
        <v>0</v>
      </c>
      <c r="Q63" s="10">
        <f>FC_IND_CPC_BC_E!Q63+FC_IND_CPC_OC_E!Q63+FC_IND_CPC_PH_E!Q63</f>
        <v>0</v>
      </c>
      <c r="R63" s="10">
        <f>FC_IND_CPC_BC_E!R63+FC_IND_CPC_OC_E!R63+FC_IND_CPC_PH_E!R63</f>
        <v>0</v>
      </c>
      <c r="S63" s="10">
        <f>FC_IND_CPC_BC_E!S63+FC_IND_CPC_OC_E!S63+FC_IND_CPC_PH_E!S63</f>
        <v>0</v>
      </c>
      <c r="T63" s="10">
        <f>FC_IND_CPC_BC_E!T63+FC_IND_CPC_OC_E!T63+FC_IND_CPC_PH_E!T63</f>
        <v>0</v>
      </c>
      <c r="U63" s="10">
        <f>FC_IND_CPC_BC_E!U63+FC_IND_CPC_OC_E!U63+FC_IND_CPC_PH_E!U63</f>
        <v>0</v>
      </c>
      <c r="V63" s="10">
        <f>FC_IND_CPC_BC_E!V63+FC_IND_CPC_OC_E!V63+FC_IND_CPC_PH_E!V63</f>
        <v>0</v>
      </c>
      <c r="W63" s="10">
        <f>FC_IND_CPC_BC_E!W63+FC_IND_CPC_OC_E!W63+FC_IND_CPC_PH_E!W63</f>
        <v>0</v>
      </c>
      <c r="X63" s="10">
        <f>FC_IND_CPC_BC_E!X63+FC_IND_CPC_OC_E!X63+FC_IND_CPC_PH_E!X63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FC_IND_CPC_BC_E!C64+FC_IND_CPC_OC_E!C64+FC_IND_CPC_PH_E!C64</f>
        <v>0</v>
      </c>
      <c r="D64" s="10">
        <f>FC_IND_CPC_BC_E!D64+FC_IND_CPC_OC_E!D64+FC_IND_CPC_PH_E!D64</f>
        <v>0</v>
      </c>
      <c r="E64" s="10">
        <f>FC_IND_CPC_BC_E!E64+FC_IND_CPC_OC_E!E64+FC_IND_CPC_PH_E!E64</f>
        <v>0</v>
      </c>
      <c r="F64" s="10">
        <f>FC_IND_CPC_BC_E!F64+FC_IND_CPC_OC_E!F64+FC_IND_CPC_PH_E!F64</f>
        <v>0</v>
      </c>
      <c r="G64" s="10">
        <f>FC_IND_CPC_BC_E!G64+FC_IND_CPC_OC_E!G64+FC_IND_CPC_PH_E!G64</f>
        <v>0</v>
      </c>
      <c r="H64" s="10">
        <f>FC_IND_CPC_BC_E!H64+FC_IND_CPC_OC_E!H64+FC_IND_CPC_PH_E!H64</f>
        <v>0</v>
      </c>
      <c r="I64" s="10">
        <f>FC_IND_CPC_BC_E!I64+FC_IND_CPC_OC_E!I64+FC_IND_CPC_PH_E!I64</f>
        <v>0</v>
      </c>
      <c r="J64" s="10">
        <f>FC_IND_CPC_BC_E!J64+FC_IND_CPC_OC_E!J64+FC_IND_CPC_PH_E!J64</f>
        <v>0</v>
      </c>
      <c r="K64" s="10">
        <f>FC_IND_CPC_BC_E!K64+FC_IND_CPC_OC_E!K64+FC_IND_CPC_PH_E!K64</f>
        <v>0</v>
      </c>
      <c r="L64" s="10">
        <f>FC_IND_CPC_BC_E!L64+FC_IND_CPC_OC_E!L64+FC_IND_CPC_PH_E!L64</f>
        <v>0</v>
      </c>
      <c r="M64" s="10">
        <f>FC_IND_CPC_BC_E!M64+FC_IND_CPC_OC_E!M64+FC_IND_CPC_PH_E!M64</f>
        <v>0</v>
      </c>
      <c r="N64" s="10">
        <f>FC_IND_CPC_BC_E!N64+FC_IND_CPC_OC_E!N64+FC_IND_CPC_PH_E!N64</f>
        <v>0</v>
      </c>
      <c r="O64" s="10">
        <f>FC_IND_CPC_BC_E!O64+FC_IND_CPC_OC_E!O64+FC_IND_CPC_PH_E!O64</f>
        <v>0</v>
      </c>
      <c r="P64" s="10">
        <f>FC_IND_CPC_BC_E!P64+FC_IND_CPC_OC_E!P64+FC_IND_CPC_PH_E!P64</f>
        <v>0</v>
      </c>
      <c r="Q64" s="10">
        <f>FC_IND_CPC_BC_E!Q64+FC_IND_CPC_OC_E!Q64+FC_IND_CPC_PH_E!Q64</f>
        <v>0</v>
      </c>
      <c r="R64" s="10">
        <f>FC_IND_CPC_BC_E!R64+FC_IND_CPC_OC_E!R64+FC_IND_CPC_PH_E!R64</f>
        <v>0</v>
      </c>
      <c r="S64" s="10">
        <f>FC_IND_CPC_BC_E!S64+FC_IND_CPC_OC_E!S64+FC_IND_CPC_PH_E!S64</f>
        <v>0</v>
      </c>
      <c r="T64" s="10">
        <f>FC_IND_CPC_BC_E!T64+FC_IND_CPC_OC_E!T64+FC_IND_CPC_PH_E!T64</f>
        <v>0</v>
      </c>
      <c r="U64" s="10">
        <f>FC_IND_CPC_BC_E!U64+FC_IND_CPC_OC_E!U64+FC_IND_CPC_PH_E!U64</f>
        <v>0</v>
      </c>
      <c r="V64" s="10">
        <f>FC_IND_CPC_BC_E!V64+FC_IND_CPC_OC_E!V64+FC_IND_CPC_PH_E!V64</f>
        <v>0</v>
      </c>
      <c r="W64" s="10">
        <f>FC_IND_CPC_BC_E!W64+FC_IND_CPC_OC_E!W64+FC_IND_CPC_PH_E!W64</f>
        <v>0</v>
      </c>
      <c r="X64" s="10">
        <f>FC_IND_CPC_BC_E!X64+FC_IND_CPC_OC_E!X64+FC_IND_CPC_PH_E!X64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FC_IND_CPC_BC_E!C65+FC_IND_CPC_OC_E!C65+FC_IND_CPC_PH_E!C65</f>
        <v>0</v>
      </c>
      <c r="D65" s="10">
        <f>FC_IND_CPC_BC_E!D65+FC_IND_CPC_OC_E!D65+FC_IND_CPC_PH_E!D65</f>
        <v>0</v>
      </c>
      <c r="E65" s="10">
        <f>FC_IND_CPC_BC_E!E65+FC_IND_CPC_OC_E!E65+FC_IND_CPC_PH_E!E65</f>
        <v>0</v>
      </c>
      <c r="F65" s="10">
        <f>FC_IND_CPC_BC_E!F65+FC_IND_CPC_OC_E!F65+FC_IND_CPC_PH_E!F65</f>
        <v>0</v>
      </c>
      <c r="G65" s="10">
        <f>FC_IND_CPC_BC_E!G65+FC_IND_CPC_OC_E!G65+FC_IND_CPC_PH_E!G65</f>
        <v>0</v>
      </c>
      <c r="H65" s="10">
        <f>FC_IND_CPC_BC_E!H65+FC_IND_CPC_OC_E!H65+FC_IND_CPC_PH_E!H65</f>
        <v>0</v>
      </c>
      <c r="I65" s="10">
        <f>FC_IND_CPC_BC_E!I65+FC_IND_CPC_OC_E!I65+FC_IND_CPC_PH_E!I65</f>
        <v>0</v>
      </c>
      <c r="J65" s="10">
        <f>FC_IND_CPC_BC_E!J65+FC_IND_CPC_OC_E!J65+FC_IND_CPC_PH_E!J65</f>
        <v>0</v>
      </c>
      <c r="K65" s="10">
        <f>FC_IND_CPC_BC_E!K65+FC_IND_CPC_OC_E!K65+FC_IND_CPC_PH_E!K65</f>
        <v>0</v>
      </c>
      <c r="L65" s="10">
        <f>FC_IND_CPC_BC_E!L65+FC_IND_CPC_OC_E!L65+FC_IND_CPC_PH_E!L65</f>
        <v>0</v>
      </c>
      <c r="M65" s="10">
        <f>FC_IND_CPC_BC_E!M65+FC_IND_CPC_OC_E!M65+FC_IND_CPC_PH_E!M65</f>
        <v>0</v>
      </c>
      <c r="N65" s="10">
        <f>FC_IND_CPC_BC_E!N65+FC_IND_CPC_OC_E!N65+FC_IND_CPC_PH_E!N65</f>
        <v>0</v>
      </c>
      <c r="O65" s="10">
        <f>FC_IND_CPC_BC_E!O65+FC_IND_CPC_OC_E!O65+FC_IND_CPC_PH_E!O65</f>
        <v>0</v>
      </c>
      <c r="P65" s="10">
        <f>FC_IND_CPC_BC_E!P65+FC_IND_CPC_OC_E!P65+FC_IND_CPC_PH_E!P65</f>
        <v>0</v>
      </c>
      <c r="Q65" s="10">
        <f>FC_IND_CPC_BC_E!Q65+FC_IND_CPC_OC_E!Q65+FC_IND_CPC_PH_E!Q65</f>
        <v>0</v>
      </c>
      <c r="R65" s="10">
        <f>FC_IND_CPC_BC_E!R65+FC_IND_CPC_OC_E!R65+FC_IND_CPC_PH_E!R65</f>
        <v>0</v>
      </c>
      <c r="S65" s="10">
        <f>FC_IND_CPC_BC_E!S65+FC_IND_CPC_OC_E!S65+FC_IND_CPC_PH_E!S65</f>
        <v>0</v>
      </c>
      <c r="T65" s="10">
        <f>FC_IND_CPC_BC_E!T65+FC_IND_CPC_OC_E!T65+FC_IND_CPC_PH_E!T65</f>
        <v>0</v>
      </c>
      <c r="U65" s="10">
        <f>FC_IND_CPC_BC_E!U65+FC_IND_CPC_OC_E!U65+FC_IND_CPC_PH_E!U65</f>
        <v>0</v>
      </c>
      <c r="V65" s="10">
        <f>FC_IND_CPC_BC_E!V65+FC_IND_CPC_OC_E!V65+FC_IND_CPC_PH_E!V65</f>
        <v>0</v>
      </c>
      <c r="W65" s="10">
        <f>FC_IND_CPC_BC_E!W65+FC_IND_CPC_OC_E!W65+FC_IND_CPC_PH_E!W65</f>
        <v>0</v>
      </c>
      <c r="X65" s="10">
        <f>FC_IND_CPC_BC_E!X65+FC_IND_CPC_OC_E!X65+FC_IND_CPC_PH_E!X65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FC_IND_CPC_BC_E!C66+FC_IND_CPC_OC_E!C66+FC_IND_CPC_PH_E!C66</f>
        <v>0</v>
      </c>
      <c r="D66" s="10">
        <f>FC_IND_CPC_BC_E!D66+FC_IND_CPC_OC_E!D66+FC_IND_CPC_PH_E!D66</f>
        <v>0</v>
      </c>
      <c r="E66" s="10">
        <f>FC_IND_CPC_BC_E!E66+FC_IND_CPC_OC_E!E66+FC_IND_CPC_PH_E!E66</f>
        <v>0</v>
      </c>
      <c r="F66" s="10">
        <f>FC_IND_CPC_BC_E!F66+FC_IND_CPC_OC_E!F66+FC_IND_CPC_PH_E!F66</f>
        <v>0</v>
      </c>
      <c r="G66" s="10">
        <f>FC_IND_CPC_BC_E!G66+FC_IND_CPC_OC_E!G66+FC_IND_CPC_PH_E!G66</f>
        <v>0</v>
      </c>
      <c r="H66" s="10">
        <f>FC_IND_CPC_BC_E!H66+FC_IND_CPC_OC_E!H66+FC_IND_CPC_PH_E!H66</f>
        <v>0</v>
      </c>
      <c r="I66" s="10">
        <f>FC_IND_CPC_BC_E!I66+FC_IND_CPC_OC_E!I66+FC_IND_CPC_PH_E!I66</f>
        <v>0</v>
      </c>
      <c r="J66" s="10">
        <f>FC_IND_CPC_BC_E!J66+FC_IND_CPC_OC_E!J66+FC_IND_CPC_PH_E!J66</f>
        <v>0</v>
      </c>
      <c r="K66" s="10">
        <f>FC_IND_CPC_BC_E!K66+FC_IND_CPC_OC_E!K66+FC_IND_CPC_PH_E!K66</f>
        <v>0</v>
      </c>
      <c r="L66" s="10">
        <f>FC_IND_CPC_BC_E!L66+FC_IND_CPC_OC_E!L66+FC_IND_CPC_PH_E!L66</f>
        <v>0</v>
      </c>
      <c r="M66" s="10">
        <f>FC_IND_CPC_BC_E!M66+FC_IND_CPC_OC_E!M66+FC_IND_CPC_PH_E!M66</f>
        <v>0</v>
      </c>
      <c r="N66" s="10">
        <f>FC_IND_CPC_BC_E!N66+FC_IND_CPC_OC_E!N66+FC_IND_CPC_PH_E!N66</f>
        <v>0</v>
      </c>
      <c r="O66" s="10">
        <f>FC_IND_CPC_BC_E!O66+FC_IND_CPC_OC_E!O66+FC_IND_CPC_PH_E!O66</f>
        <v>0</v>
      </c>
      <c r="P66" s="10">
        <f>FC_IND_CPC_BC_E!P66+FC_IND_CPC_OC_E!P66+FC_IND_CPC_PH_E!P66</f>
        <v>0</v>
      </c>
      <c r="Q66" s="10">
        <f>FC_IND_CPC_BC_E!Q66+FC_IND_CPC_OC_E!Q66+FC_IND_CPC_PH_E!Q66</f>
        <v>0</v>
      </c>
      <c r="R66" s="10">
        <f>FC_IND_CPC_BC_E!R66+FC_IND_CPC_OC_E!R66+FC_IND_CPC_PH_E!R66</f>
        <v>0</v>
      </c>
      <c r="S66" s="10">
        <f>FC_IND_CPC_BC_E!S66+FC_IND_CPC_OC_E!S66+FC_IND_CPC_PH_E!S66</f>
        <v>0</v>
      </c>
      <c r="T66" s="10">
        <f>FC_IND_CPC_BC_E!T66+FC_IND_CPC_OC_E!T66+FC_IND_CPC_PH_E!T66</f>
        <v>0</v>
      </c>
      <c r="U66" s="10">
        <f>FC_IND_CPC_BC_E!U66+FC_IND_CPC_OC_E!U66+FC_IND_CPC_PH_E!U66</f>
        <v>0</v>
      </c>
      <c r="V66" s="10">
        <f>FC_IND_CPC_BC_E!V66+FC_IND_CPC_OC_E!V66+FC_IND_CPC_PH_E!V66</f>
        <v>0</v>
      </c>
      <c r="W66" s="10">
        <f>FC_IND_CPC_BC_E!W66+FC_IND_CPC_OC_E!W66+FC_IND_CPC_PH_E!W66</f>
        <v>0</v>
      </c>
      <c r="X66" s="10">
        <f>FC_IND_CPC_BC_E!X66+FC_IND_CPC_OC_E!X66+FC_IND_CPC_PH_E!X66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FC_IND_CPC_BC_E!C67+FC_IND_CPC_OC_E!C67+FC_IND_CPC_PH_E!C67</f>
        <v>0</v>
      </c>
      <c r="D67" s="10">
        <f>FC_IND_CPC_BC_E!D67+FC_IND_CPC_OC_E!D67+FC_IND_CPC_PH_E!D67</f>
        <v>0</v>
      </c>
      <c r="E67" s="10">
        <f>FC_IND_CPC_BC_E!E67+FC_IND_CPC_OC_E!E67+FC_IND_CPC_PH_E!E67</f>
        <v>0</v>
      </c>
      <c r="F67" s="10">
        <f>FC_IND_CPC_BC_E!F67+FC_IND_CPC_OC_E!F67+FC_IND_CPC_PH_E!F67</f>
        <v>0</v>
      </c>
      <c r="G67" s="10">
        <f>FC_IND_CPC_BC_E!G67+FC_IND_CPC_OC_E!G67+FC_IND_CPC_PH_E!G67</f>
        <v>0</v>
      </c>
      <c r="H67" s="10">
        <f>FC_IND_CPC_BC_E!H67+FC_IND_CPC_OC_E!H67+FC_IND_CPC_PH_E!H67</f>
        <v>0</v>
      </c>
      <c r="I67" s="10">
        <f>FC_IND_CPC_BC_E!I67+FC_IND_CPC_OC_E!I67+FC_IND_CPC_PH_E!I67</f>
        <v>0</v>
      </c>
      <c r="J67" s="10">
        <f>FC_IND_CPC_BC_E!J67+FC_IND_CPC_OC_E!J67+FC_IND_CPC_PH_E!J67</f>
        <v>0</v>
      </c>
      <c r="K67" s="10">
        <f>FC_IND_CPC_BC_E!K67+FC_IND_CPC_OC_E!K67+FC_IND_CPC_PH_E!K67</f>
        <v>0</v>
      </c>
      <c r="L67" s="10">
        <f>FC_IND_CPC_BC_E!L67+FC_IND_CPC_OC_E!L67+FC_IND_CPC_PH_E!L67</f>
        <v>0</v>
      </c>
      <c r="M67" s="10">
        <f>FC_IND_CPC_BC_E!M67+FC_IND_CPC_OC_E!M67+FC_IND_CPC_PH_E!M67</f>
        <v>0</v>
      </c>
      <c r="N67" s="10">
        <f>FC_IND_CPC_BC_E!N67+FC_IND_CPC_OC_E!N67+FC_IND_CPC_PH_E!N67</f>
        <v>0</v>
      </c>
      <c r="O67" s="10">
        <f>FC_IND_CPC_BC_E!O67+FC_IND_CPC_OC_E!O67+FC_IND_CPC_PH_E!O67</f>
        <v>0</v>
      </c>
      <c r="P67" s="10">
        <f>FC_IND_CPC_BC_E!P67+FC_IND_CPC_OC_E!P67+FC_IND_CPC_PH_E!P67</f>
        <v>0</v>
      </c>
      <c r="Q67" s="10">
        <f>FC_IND_CPC_BC_E!Q67+FC_IND_CPC_OC_E!Q67+FC_IND_CPC_PH_E!Q67</f>
        <v>0</v>
      </c>
      <c r="R67" s="10">
        <f>FC_IND_CPC_BC_E!R67+FC_IND_CPC_OC_E!R67+FC_IND_CPC_PH_E!R67</f>
        <v>0</v>
      </c>
      <c r="S67" s="10">
        <f>FC_IND_CPC_BC_E!S67+FC_IND_CPC_OC_E!S67+FC_IND_CPC_PH_E!S67</f>
        <v>0</v>
      </c>
      <c r="T67" s="10">
        <f>FC_IND_CPC_BC_E!T67+FC_IND_CPC_OC_E!T67+FC_IND_CPC_PH_E!T67</f>
        <v>0</v>
      </c>
      <c r="U67" s="10">
        <f>FC_IND_CPC_BC_E!U67+FC_IND_CPC_OC_E!U67+FC_IND_CPC_PH_E!U67</f>
        <v>0</v>
      </c>
      <c r="V67" s="10">
        <f>FC_IND_CPC_BC_E!V67+FC_IND_CPC_OC_E!V67+FC_IND_CPC_PH_E!V67</f>
        <v>0</v>
      </c>
      <c r="W67" s="10">
        <f>FC_IND_CPC_BC_E!W67+FC_IND_CPC_OC_E!W67+FC_IND_CPC_PH_E!W67</f>
        <v>0</v>
      </c>
      <c r="X67" s="10">
        <f>FC_IND_CPC_BC_E!X67+FC_IND_CPC_OC_E!X67+FC_IND_CPC_PH_E!X67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FC_IND_CPC_BC_E!C68+FC_IND_CPC_OC_E!C68+FC_IND_CPC_PH_E!C68</f>
        <v>0</v>
      </c>
      <c r="D68" s="10">
        <f>FC_IND_CPC_BC_E!D68+FC_IND_CPC_OC_E!D68+FC_IND_CPC_PH_E!D68</f>
        <v>0</v>
      </c>
      <c r="E68" s="10">
        <f>FC_IND_CPC_BC_E!E68+FC_IND_CPC_OC_E!E68+FC_IND_CPC_PH_E!E68</f>
        <v>0</v>
      </c>
      <c r="F68" s="10">
        <f>FC_IND_CPC_BC_E!F68+FC_IND_CPC_OC_E!F68+FC_IND_CPC_PH_E!F68</f>
        <v>0</v>
      </c>
      <c r="G68" s="10">
        <f>FC_IND_CPC_BC_E!G68+FC_IND_CPC_OC_E!G68+FC_IND_CPC_PH_E!G68</f>
        <v>0</v>
      </c>
      <c r="H68" s="10">
        <f>FC_IND_CPC_BC_E!H68+FC_IND_CPC_OC_E!H68+FC_IND_CPC_PH_E!H68</f>
        <v>0</v>
      </c>
      <c r="I68" s="10">
        <f>FC_IND_CPC_BC_E!I68+FC_IND_CPC_OC_E!I68+FC_IND_CPC_PH_E!I68</f>
        <v>0</v>
      </c>
      <c r="J68" s="10">
        <f>FC_IND_CPC_BC_E!J68+FC_IND_CPC_OC_E!J68+FC_IND_CPC_PH_E!J68</f>
        <v>0</v>
      </c>
      <c r="K68" s="10">
        <f>FC_IND_CPC_BC_E!K68+FC_IND_CPC_OC_E!K68+FC_IND_CPC_PH_E!K68</f>
        <v>0</v>
      </c>
      <c r="L68" s="10">
        <f>FC_IND_CPC_BC_E!L68+FC_IND_CPC_OC_E!L68+FC_IND_CPC_PH_E!L68</f>
        <v>0</v>
      </c>
      <c r="M68" s="10">
        <f>FC_IND_CPC_BC_E!M68+FC_IND_CPC_OC_E!M68+FC_IND_CPC_PH_E!M68</f>
        <v>0</v>
      </c>
      <c r="N68" s="10">
        <f>FC_IND_CPC_BC_E!N68+FC_IND_CPC_OC_E!N68+FC_IND_CPC_PH_E!N68</f>
        <v>0</v>
      </c>
      <c r="O68" s="10">
        <f>FC_IND_CPC_BC_E!O68+FC_IND_CPC_OC_E!O68+FC_IND_CPC_PH_E!O68</f>
        <v>0</v>
      </c>
      <c r="P68" s="10">
        <f>FC_IND_CPC_BC_E!P68+FC_IND_CPC_OC_E!P68+FC_IND_CPC_PH_E!P68</f>
        <v>0</v>
      </c>
      <c r="Q68" s="10">
        <f>FC_IND_CPC_BC_E!Q68+FC_IND_CPC_OC_E!Q68+FC_IND_CPC_PH_E!Q68</f>
        <v>0</v>
      </c>
      <c r="R68" s="10">
        <f>FC_IND_CPC_BC_E!R68+FC_IND_CPC_OC_E!R68+FC_IND_CPC_PH_E!R68</f>
        <v>0</v>
      </c>
      <c r="S68" s="10">
        <f>FC_IND_CPC_BC_E!S68+FC_IND_CPC_OC_E!S68+FC_IND_CPC_PH_E!S68</f>
        <v>0</v>
      </c>
      <c r="T68" s="10">
        <f>FC_IND_CPC_BC_E!T68+FC_IND_CPC_OC_E!T68+FC_IND_CPC_PH_E!T68</f>
        <v>0</v>
      </c>
      <c r="U68" s="10">
        <f>FC_IND_CPC_BC_E!U68+FC_IND_CPC_OC_E!U68+FC_IND_CPC_PH_E!U68</f>
        <v>0</v>
      </c>
      <c r="V68" s="10">
        <f>FC_IND_CPC_BC_E!V68+FC_IND_CPC_OC_E!V68+FC_IND_CPC_PH_E!V68</f>
        <v>0</v>
      </c>
      <c r="W68" s="10">
        <f>FC_IND_CPC_BC_E!W68+FC_IND_CPC_OC_E!W68+FC_IND_CPC_PH_E!W68</f>
        <v>0</v>
      </c>
      <c r="X68" s="10">
        <f>FC_IND_CPC_BC_E!X68+FC_IND_CPC_OC_E!X68+FC_IND_CPC_PH_E!X68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FC_IND_CPC_BC_E!C69+FC_IND_CPC_OC_E!C69+FC_IND_CPC_PH_E!C69</f>
        <v>0</v>
      </c>
      <c r="D69" s="10">
        <f>FC_IND_CPC_BC_E!D69+FC_IND_CPC_OC_E!D69+FC_IND_CPC_PH_E!D69</f>
        <v>0</v>
      </c>
      <c r="E69" s="10">
        <f>FC_IND_CPC_BC_E!E69+FC_IND_CPC_OC_E!E69+FC_IND_CPC_PH_E!E69</f>
        <v>0</v>
      </c>
      <c r="F69" s="10">
        <f>FC_IND_CPC_BC_E!F69+FC_IND_CPC_OC_E!F69+FC_IND_CPC_PH_E!F69</f>
        <v>0</v>
      </c>
      <c r="G69" s="10">
        <f>FC_IND_CPC_BC_E!G69+FC_IND_CPC_OC_E!G69+FC_IND_CPC_PH_E!G69</f>
        <v>0</v>
      </c>
      <c r="H69" s="10">
        <f>FC_IND_CPC_BC_E!H69+FC_IND_CPC_OC_E!H69+FC_IND_CPC_PH_E!H69</f>
        <v>0</v>
      </c>
      <c r="I69" s="10">
        <f>FC_IND_CPC_BC_E!I69+FC_IND_CPC_OC_E!I69+FC_IND_CPC_PH_E!I69</f>
        <v>0</v>
      </c>
      <c r="J69" s="10">
        <f>FC_IND_CPC_BC_E!J69+FC_IND_CPC_OC_E!J69+FC_IND_CPC_PH_E!J69</f>
        <v>0</v>
      </c>
      <c r="K69" s="10">
        <f>FC_IND_CPC_BC_E!K69+FC_IND_CPC_OC_E!K69+FC_IND_CPC_PH_E!K69</f>
        <v>0</v>
      </c>
      <c r="L69" s="10">
        <f>FC_IND_CPC_BC_E!L69+FC_IND_CPC_OC_E!L69+FC_IND_CPC_PH_E!L69</f>
        <v>0</v>
      </c>
      <c r="M69" s="10">
        <f>FC_IND_CPC_BC_E!M69+FC_IND_CPC_OC_E!M69+FC_IND_CPC_PH_E!M69</f>
        <v>0</v>
      </c>
      <c r="N69" s="10">
        <f>FC_IND_CPC_BC_E!N69+FC_IND_CPC_OC_E!N69+FC_IND_CPC_PH_E!N69</f>
        <v>0</v>
      </c>
      <c r="O69" s="10">
        <f>FC_IND_CPC_BC_E!O69+FC_IND_CPC_OC_E!O69+FC_IND_CPC_PH_E!O69</f>
        <v>0</v>
      </c>
      <c r="P69" s="10">
        <f>FC_IND_CPC_BC_E!P69+FC_IND_CPC_OC_E!P69+FC_IND_CPC_PH_E!P69</f>
        <v>0</v>
      </c>
      <c r="Q69" s="10">
        <f>FC_IND_CPC_BC_E!Q69+FC_IND_CPC_OC_E!Q69+FC_IND_CPC_PH_E!Q69</f>
        <v>0</v>
      </c>
      <c r="R69" s="10">
        <f>FC_IND_CPC_BC_E!R69+FC_IND_CPC_OC_E!R69+FC_IND_CPC_PH_E!R69</f>
        <v>0</v>
      </c>
      <c r="S69" s="10">
        <f>FC_IND_CPC_BC_E!S69+FC_IND_CPC_OC_E!S69+FC_IND_CPC_PH_E!S69</f>
        <v>0</v>
      </c>
      <c r="T69" s="10">
        <f>FC_IND_CPC_BC_E!T69+FC_IND_CPC_OC_E!T69+FC_IND_CPC_PH_E!T69</f>
        <v>0</v>
      </c>
      <c r="U69" s="10">
        <f>FC_IND_CPC_BC_E!U69+FC_IND_CPC_OC_E!U69+FC_IND_CPC_PH_E!U69</f>
        <v>0</v>
      </c>
      <c r="V69" s="10">
        <f>FC_IND_CPC_BC_E!V69+FC_IND_CPC_OC_E!V69+FC_IND_CPC_PH_E!V69</f>
        <v>0</v>
      </c>
      <c r="W69" s="10">
        <f>FC_IND_CPC_BC_E!W69+FC_IND_CPC_OC_E!W69+FC_IND_CPC_PH_E!W69</f>
        <v>0</v>
      </c>
      <c r="X69" s="10">
        <f>FC_IND_CPC_BC_E!X69+FC_IND_CPC_OC_E!X69+FC_IND_CPC_PH_E!X69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FC_IND_CPC_BC_E!C70+FC_IND_CPC_OC_E!C70+FC_IND_CPC_PH_E!C70</f>
        <v>0</v>
      </c>
      <c r="D70" s="10">
        <f>FC_IND_CPC_BC_E!D70+FC_IND_CPC_OC_E!D70+FC_IND_CPC_PH_E!D70</f>
        <v>0</v>
      </c>
      <c r="E70" s="10">
        <f>FC_IND_CPC_BC_E!E70+FC_IND_CPC_OC_E!E70+FC_IND_CPC_PH_E!E70</f>
        <v>0</v>
      </c>
      <c r="F70" s="10">
        <f>FC_IND_CPC_BC_E!F70+FC_IND_CPC_OC_E!F70+FC_IND_CPC_PH_E!F70</f>
        <v>0</v>
      </c>
      <c r="G70" s="10">
        <f>FC_IND_CPC_BC_E!G70+FC_IND_CPC_OC_E!G70+FC_IND_CPC_PH_E!G70</f>
        <v>0</v>
      </c>
      <c r="H70" s="10">
        <f>FC_IND_CPC_BC_E!H70+FC_IND_CPC_OC_E!H70+FC_IND_CPC_PH_E!H70</f>
        <v>0</v>
      </c>
      <c r="I70" s="10">
        <f>FC_IND_CPC_BC_E!I70+FC_IND_CPC_OC_E!I70+FC_IND_CPC_PH_E!I70</f>
        <v>0</v>
      </c>
      <c r="J70" s="10">
        <f>FC_IND_CPC_BC_E!J70+FC_IND_CPC_OC_E!J70+FC_IND_CPC_PH_E!J70</f>
        <v>0</v>
      </c>
      <c r="K70" s="10">
        <f>FC_IND_CPC_BC_E!K70+FC_IND_CPC_OC_E!K70+FC_IND_CPC_PH_E!K70</f>
        <v>0</v>
      </c>
      <c r="L70" s="10">
        <f>FC_IND_CPC_BC_E!L70+FC_IND_CPC_OC_E!L70+FC_IND_CPC_PH_E!L70</f>
        <v>0</v>
      </c>
      <c r="M70" s="10">
        <f>FC_IND_CPC_BC_E!M70+FC_IND_CPC_OC_E!M70+FC_IND_CPC_PH_E!M70</f>
        <v>0</v>
      </c>
      <c r="N70" s="10">
        <f>FC_IND_CPC_BC_E!N70+FC_IND_CPC_OC_E!N70+FC_IND_CPC_PH_E!N70</f>
        <v>0</v>
      </c>
      <c r="O70" s="10">
        <f>FC_IND_CPC_BC_E!O70+FC_IND_CPC_OC_E!O70+FC_IND_CPC_PH_E!O70</f>
        <v>0</v>
      </c>
      <c r="P70" s="10">
        <f>FC_IND_CPC_BC_E!P70+FC_IND_CPC_OC_E!P70+FC_IND_CPC_PH_E!P70</f>
        <v>0</v>
      </c>
      <c r="Q70" s="10">
        <f>FC_IND_CPC_BC_E!Q70+FC_IND_CPC_OC_E!Q70+FC_IND_CPC_PH_E!Q70</f>
        <v>0</v>
      </c>
      <c r="R70" s="10">
        <f>FC_IND_CPC_BC_E!R70+FC_IND_CPC_OC_E!R70+FC_IND_CPC_PH_E!R70</f>
        <v>0</v>
      </c>
      <c r="S70" s="10">
        <f>FC_IND_CPC_BC_E!S70+FC_IND_CPC_OC_E!S70+FC_IND_CPC_PH_E!S70</f>
        <v>0</v>
      </c>
      <c r="T70" s="10">
        <f>FC_IND_CPC_BC_E!T70+FC_IND_CPC_OC_E!T70+FC_IND_CPC_PH_E!T70</f>
        <v>0</v>
      </c>
      <c r="U70" s="10">
        <f>FC_IND_CPC_BC_E!U70+FC_IND_CPC_OC_E!U70+FC_IND_CPC_PH_E!U70</f>
        <v>0</v>
      </c>
      <c r="V70" s="10">
        <f>FC_IND_CPC_BC_E!V70+FC_IND_CPC_OC_E!V70+FC_IND_CPC_PH_E!V70</f>
        <v>0</v>
      </c>
      <c r="W70" s="10">
        <f>FC_IND_CPC_BC_E!W70+FC_IND_CPC_OC_E!W70+FC_IND_CPC_PH_E!W70</f>
        <v>0</v>
      </c>
      <c r="X70" s="10">
        <f>FC_IND_CPC_BC_E!X70+FC_IND_CPC_OC_E!X70+FC_IND_CPC_PH_E!X70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19.17936371453138</v>
      </c>
      <c r="D71" s="37">
        <f t="shared" ref="D71:W71" si="34">SUM(D72:D73)</f>
        <v>48.175236457437656</v>
      </c>
      <c r="E71" s="37">
        <f t="shared" si="34"/>
        <v>68.978675838349105</v>
      </c>
      <c r="F71" s="37">
        <f t="shared" si="34"/>
        <v>50.611435941530523</v>
      </c>
      <c r="G71" s="37">
        <f t="shared" si="34"/>
        <v>56.534823731728288</v>
      </c>
      <c r="H71" s="37">
        <f t="shared" si="34"/>
        <v>49.488907996560627</v>
      </c>
      <c r="I71" s="37">
        <f t="shared" si="34"/>
        <v>37.785382631126403</v>
      </c>
      <c r="J71" s="37">
        <f t="shared" si="34"/>
        <v>29.593035253654342</v>
      </c>
      <c r="K71" s="37">
        <f t="shared" si="34"/>
        <v>26.177472055030091</v>
      </c>
      <c r="L71" s="37">
        <f t="shared" si="34"/>
        <v>13.80533104041273</v>
      </c>
      <c r="M71" s="37">
        <f t="shared" si="34"/>
        <v>18.39114359415305</v>
      </c>
      <c r="N71" s="37">
        <f t="shared" si="34"/>
        <v>17.865692175408419</v>
      </c>
      <c r="O71" s="37">
        <f t="shared" si="34"/>
        <v>15.95494411006019</v>
      </c>
      <c r="P71" s="37">
        <f t="shared" si="34"/>
        <v>19.919776440240764</v>
      </c>
      <c r="Q71" s="37">
        <f t="shared" si="34"/>
        <v>19.155460017196901</v>
      </c>
      <c r="R71" s="37">
        <f t="shared" si="34"/>
        <v>17.435769561478931</v>
      </c>
      <c r="S71" s="37">
        <f t="shared" si="34"/>
        <v>15.668271711092</v>
      </c>
      <c r="T71" s="37">
        <f t="shared" si="34"/>
        <v>14.540154772141012</v>
      </c>
      <c r="U71" s="37">
        <f t="shared" si="34"/>
        <v>19.15055889939811</v>
      </c>
      <c r="V71" s="37">
        <f t="shared" si="34"/>
        <v>16.445743766122096</v>
      </c>
      <c r="W71" s="37">
        <f t="shared" si="34"/>
        <v>0.25958727429062772</v>
      </c>
      <c r="X71" s="37">
        <f t="shared" ref="X71" si="35">SUM(X72:X73)</f>
        <v>1.529148753224419</v>
      </c>
    </row>
    <row r="72" spans="1:24" ht="11.25" customHeight="1" x14ac:dyDescent="0.2">
      <c r="A72" s="42" t="s">
        <v>131</v>
      </c>
      <c r="B72" s="9" t="s">
        <v>132</v>
      </c>
      <c r="C72" s="10">
        <f>FC_IND_CPC_BC_E!C72+FC_IND_CPC_OC_E!C72+FC_IND_CPC_PH_E!C72</f>
        <v>19.17936371453138</v>
      </c>
      <c r="D72" s="10">
        <f>FC_IND_CPC_BC_E!D72+FC_IND_CPC_OC_E!D72+FC_IND_CPC_PH_E!D72</f>
        <v>48.175236457437656</v>
      </c>
      <c r="E72" s="10">
        <f>FC_IND_CPC_BC_E!E72+FC_IND_CPC_OC_E!E72+FC_IND_CPC_PH_E!E72</f>
        <v>68.978675838349105</v>
      </c>
      <c r="F72" s="10">
        <f>FC_IND_CPC_BC_E!F72+FC_IND_CPC_OC_E!F72+FC_IND_CPC_PH_E!F72</f>
        <v>50.611435941530523</v>
      </c>
      <c r="G72" s="10">
        <f>FC_IND_CPC_BC_E!G72+FC_IND_CPC_OC_E!G72+FC_IND_CPC_PH_E!G72</f>
        <v>56.534823731728288</v>
      </c>
      <c r="H72" s="10">
        <f>FC_IND_CPC_BC_E!H72+FC_IND_CPC_OC_E!H72+FC_IND_CPC_PH_E!H72</f>
        <v>49.488907996560627</v>
      </c>
      <c r="I72" s="10">
        <f>FC_IND_CPC_BC_E!I72+FC_IND_CPC_OC_E!I72+FC_IND_CPC_PH_E!I72</f>
        <v>37.785382631126403</v>
      </c>
      <c r="J72" s="10">
        <f>FC_IND_CPC_BC_E!J72+FC_IND_CPC_OC_E!J72+FC_IND_CPC_PH_E!J72</f>
        <v>29.593035253654342</v>
      </c>
      <c r="K72" s="10">
        <f>FC_IND_CPC_BC_E!K72+FC_IND_CPC_OC_E!K72+FC_IND_CPC_PH_E!K72</f>
        <v>26.177472055030091</v>
      </c>
      <c r="L72" s="10">
        <f>FC_IND_CPC_BC_E!L72+FC_IND_CPC_OC_E!L72+FC_IND_CPC_PH_E!L72</f>
        <v>13.80533104041273</v>
      </c>
      <c r="M72" s="10">
        <f>FC_IND_CPC_BC_E!M72+FC_IND_CPC_OC_E!M72+FC_IND_CPC_PH_E!M72</f>
        <v>18.39114359415305</v>
      </c>
      <c r="N72" s="10">
        <f>FC_IND_CPC_BC_E!N72+FC_IND_CPC_OC_E!N72+FC_IND_CPC_PH_E!N72</f>
        <v>17.865692175408419</v>
      </c>
      <c r="O72" s="10">
        <f>FC_IND_CPC_BC_E!O72+FC_IND_CPC_OC_E!O72+FC_IND_CPC_PH_E!O72</f>
        <v>15.95494411006019</v>
      </c>
      <c r="P72" s="10">
        <f>FC_IND_CPC_BC_E!P72+FC_IND_CPC_OC_E!P72+FC_IND_CPC_PH_E!P72</f>
        <v>19.871969045571802</v>
      </c>
      <c r="Q72" s="10">
        <f>FC_IND_CPC_BC_E!Q72+FC_IND_CPC_OC_E!Q72+FC_IND_CPC_PH_E!Q72</f>
        <v>19.155460017196901</v>
      </c>
      <c r="R72" s="10">
        <f>FC_IND_CPC_BC_E!R72+FC_IND_CPC_OC_E!R72+FC_IND_CPC_PH_E!R72</f>
        <v>17.435769561478931</v>
      </c>
      <c r="S72" s="10">
        <f>FC_IND_CPC_BC_E!S72+FC_IND_CPC_OC_E!S72+FC_IND_CPC_PH_E!S72</f>
        <v>15.668271711092</v>
      </c>
      <c r="T72" s="10">
        <f>FC_IND_CPC_BC_E!T72+FC_IND_CPC_OC_E!T72+FC_IND_CPC_PH_E!T72</f>
        <v>14.540154772141012</v>
      </c>
      <c r="U72" s="10">
        <f>FC_IND_CPC_BC_E!U72+FC_IND_CPC_OC_E!U72+FC_IND_CPC_PH_E!U72</f>
        <v>19.15055889939811</v>
      </c>
      <c r="V72" s="10">
        <f>FC_IND_CPC_BC_E!V72+FC_IND_CPC_OC_E!V72+FC_IND_CPC_PH_E!V72</f>
        <v>16.445743766122096</v>
      </c>
      <c r="W72" s="10">
        <f>FC_IND_CPC_BC_E!W72+FC_IND_CPC_OC_E!W72+FC_IND_CPC_PH_E!W72</f>
        <v>0.25958727429062772</v>
      </c>
      <c r="X72" s="10">
        <f>FC_IND_CPC_BC_E!X72+FC_IND_CPC_OC_E!X72+FC_IND_CPC_PH_E!X72</f>
        <v>1.529148753224419</v>
      </c>
    </row>
    <row r="73" spans="1:24" ht="11.25" customHeight="1" x14ac:dyDescent="0.2">
      <c r="A73" s="42" t="s">
        <v>133</v>
      </c>
      <c r="B73" s="9" t="s">
        <v>134</v>
      </c>
      <c r="C73" s="10">
        <f>FC_IND_CPC_BC_E!C73+FC_IND_CPC_OC_E!C73+FC_IND_CPC_PH_E!C73</f>
        <v>0</v>
      </c>
      <c r="D73" s="10">
        <f>FC_IND_CPC_BC_E!D73+FC_IND_CPC_OC_E!D73+FC_IND_CPC_PH_E!D73</f>
        <v>0</v>
      </c>
      <c r="E73" s="10">
        <f>FC_IND_CPC_BC_E!E73+FC_IND_CPC_OC_E!E73+FC_IND_CPC_PH_E!E73</f>
        <v>0</v>
      </c>
      <c r="F73" s="10">
        <f>FC_IND_CPC_BC_E!F73+FC_IND_CPC_OC_E!F73+FC_IND_CPC_PH_E!F73</f>
        <v>0</v>
      </c>
      <c r="G73" s="10">
        <f>FC_IND_CPC_BC_E!G73+FC_IND_CPC_OC_E!G73+FC_IND_CPC_PH_E!G73</f>
        <v>0</v>
      </c>
      <c r="H73" s="10">
        <f>FC_IND_CPC_BC_E!H73+FC_IND_CPC_OC_E!H73+FC_IND_CPC_PH_E!H73</f>
        <v>0</v>
      </c>
      <c r="I73" s="10">
        <f>FC_IND_CPC_BC_E!I73+FC_IND_CPC_OC_E!I73+FC_IND_CPC_PH_E!I73</f>
        <v>0</v>
      </c>
      <c r="J73" s="10">
        <f>FC_IND_CPC_BC_E!J73+FC_IND_CPC_OC_E!J73+FC_IND_CPC_PH_E!J73</f>
        <v>0</v>
      </c>
      <c r="K73" s="10">
        <f>FC_IND_CPC_BC_E!K73+FC_IND_CPC_OC_E!K73+FC_IND_CPC_PH_E!K73</f>
        <v>0</v>
      </c>
      <c r="L73" s="10">
        <f>FC_IND_CPC_BC_E!L73+FC_IND_CPC_OC_E!L73+FC_IND_CPC_PH_E!L73</f>
        <v>0</v>
      </c>
      <c r="M73" s="10">
        <f>FC_IND_CPC_BC_E!M73+FC_IND_CPC_OC_E!M73+FC_IND_CPC_PH_E!M73</f>
        <v>0</v>
      </c>
      <c r="N73" s="10">
        <f>FC_IND_CPC_BC_E!N73+FC_IND_CPC_OC_E!N73+FC_IND_CPC_PH_E!N73</f>
        <v>0</v>
      </c>
      <c r="O73" s="10">
        <f>FC_IND_CPC_BC_E!O73+FC_IND_CPC_OC_E!O73+FC_IND_CPC_PH_E!O73</f>
        <v>0</v>
      </c>
      <c r="P73" s="10">
        <f>FC_IND_CPC_BC_E!P73+FC_IND_CPC_OC_E!P73+FC_IND_CPC_PH_E!P73</f>
        <v>4.7807394668959592E-2</v>
      </c>
      <c r="Q73" s="10">
        <f>FC_IND_CPC_BC_E!Q73+FC_IND_CPC_OC_E!Q73+FC_IND_CPC_PH_E!Q73</f>
        <v>0</v>
      </c>
      <c r="R73" s="10">
        <f>FC_IND_CPC_BC_E!R73+FC_IND_CPC_OC_E!R73+FC_IND_CPC_PH_E!R73</f>
        <v>0</v>
      </c>
      <c r="S73" s="10">
        <f>FC_IND_CPC_BC_E!S73+FC_IND_CPC_OC_E!S73+FC_IND_CPC_PH_E!S73</f>
        <v>0</v>
      </c>
      <c r="T73" s="10">
        <f>FC_IND_CPC_BC_E!T73+FC_IND_CPC_OC_E!T73+FC_IND_CPC_PH_E!T73</f>
        <v>0</v>
      </c>
      <c r="U73" s="10">
        <f>FC_IND_CPC_BC_E!U73+FC_IND_CPC_OC_E!U73+FC_IND_CPC_PH_E!U73</f>
        <v>0</v>
      </c>
      <c r="V73" s="10">
        <f>FC_IND_CPC_BC_E!V73+FC_IND_CPC_OC_E!V73+FC_IND_CPC_PH_E!V73</f>
        <v>0</v>
      </c>
      <c r="W73" s="10">
        <f>FC_IND_CPC_BC_E!W73+FC_IND_CPC_OC_E!W73+FC_IND_CPC_PH_E!W73</f>
        <v>0</v>
      </c>
      <c r="X73" s="10">
        <f>FC_IND_CPC_BC_E!X73+FC_IND_CPC_OC_E!X73+FC_IND_CPC_PH_E!X73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FC_IND_CPC_BC_E!C74+FC_IND_CPC_OC_E!C74+FC_IND_CPC_PH_E!C74</f>
        <v>0</v>
      </c>
      <c r="D74" s="37">
        <f>FC_IND_CPC_BC_E!D74+FC_IND_CPC_OC_E!D74+FC_IND_CPC_PH_E!D74</f>
        <v>0</v>
      </c>
      <c r="E74" s="37">
        <f>FC_IND_CPC_BC_E!E74+FC_IND_CPC_OC_E!E74+FC_IND_CPC_PH_E!E74</f>
        <v>0</v>
      </c>
      <c r="F74" s="37">
        <f>FC_IND_CPC_BC_E!F74+FC_IND_CPC_OC_E!F74+FC_IND_CPC_PH_E!F74</f>
        <v>0</v>
      </c>
      <c r="G74" s="37">
        <f>FC_IND_CPC_BC_E!G74+FC_IND_CPC_OC_E!G74+FC_IND_CPC_PH_E!G74</f>
        <v>0</v>
      </c>
      <c r="H74" s="37">
        <f>FC_IND_CPC_BC_E!H74+FC_IND_CPC_OC_E!H74+FC_IND_CPC_PH_E!H74</f>
        <v>0</v>
      </c>
      <c r="I74" s="37">
        <f>FC_IND_CPC_BC_E!I74+FC_IND_CPC_OC_E!I74+FC_IND_CPC_PH_E!I74</f>
        <v>0</v>
      </c>
      <c r="J74" s="37">
        <f>FC_IND_CPC_BC_E!J74+FC_IND_CPC_OC_E!J74+FC_IND_CPC_PH_E!J74</f>
        <v>0</v>
      </c>
      <c r="K74" s="37">
        <f>FC_IND_CPC_BC_E!K74+FC_IND_CPC_OC_E!K74+FC_IND_CPC_PH_E!K74</f>
        <v>0</v>
      </c>
      <c r="L74" s="37">
        <f>FC_IND_CPC_BC_E!L74+FC_IND_CPC_OC_E!L74+FC_IND_CPC_PH_E!L74</f>
        <v>0</v>
      </c>
      <c r="M74" s="37">
        <f>FC_IND_CPC_BC_E!M74+FC_IND_CPC_OC_E!M74+FC_IND_CPC_PH_E!M74</f>
        <v>0</v>
      </c>
      <c r="N74" s="37">
        <f>FC_IND_CPC_BC_E!N74+FC_IND_CPC_OC_E!N74+FC_IND_CPC_PH_E!N74</f>
        <v>0</v>
      </c>
      <c r="O74" s="37">
        <f>FC_IND_CPC_BC_E!O74+FC_IND_CPC_OC_E!O74+FC_IND_CPC_PH_E!O74</f>
        <v>0</v>
      </c>
      <c r="P74" s="37">
        <f>FC_IND_CPC_BC_E!P74+FC_IND_CPC_OC_E!P74+FC_IND_CPC_PH_E!P74</f>
        <v>0</v>
      </c>
      <c r="Q74" s="37">
        <f>FC_IND_CPC_BC_E!Q74+FC_IND_CPC_OC_E!Q74+FC_IND_CPC_PH_E!Q74</f>
        <v>0</v>
      </c>
      <c r="R74" s="37">
        <f>FC_IND_CPC_BC_E!R74+FC_IND_CPC_OC_E!R74+FC_IND_CPC_PH_E!R74</f>
        <v>0</v>
      </c>
      <c r="S74" s="37">
        <f>FC_IND_CPC_BC_E!S74+FC_IND_CPC_OC_E!S74+FC_IND_CPC_PH_E!S74</f>
        <v>0</v>
      </c>
      <c r="T74" s="37">
        <f>FC_IND_CPC_BC_E!T74+FC_IND_CPC_OC_E!T74+FC_IND_CPC_PH_E!T74</f>
        <v>0</v>
      </c>
      <c r="U74" s="37">
        <f>FC_IND_CPC_BC_E!U74+FC_IND_CPC_OC_E!U74+FC_IND_CPC_PH_E!U74</f>
        <v>0</v>
      </c>
      <c r="V74" s="37">
        <f>FC_IND_CPC_BC_E!V74+FC_IND_CPC_OC_E!V74+FC_IND_CPC_PH_E!V74</f>
        <v>0</v>
      </c>
      <c r="W74" s="37">
        <f>FC_IND_CPC_BC_E!W74+FC_IND_CPC_OC_E!W74+FC_IND_CPC_PH_E!W74</f>
        <v>0</v>
      </c>
      <c r="X74" s="37">
        <f>FC_IND_CPC_BC_E!X74+FC_IND_CPC_OC_E!X74+FC_IND_CPC_PH_E!X74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FC_IND_CPC_BC_E!C75+FC_IND_CPC_OC_E!C75+FC_IND_CPC_PH_E!C75</f>
        <v>165.52020636285468</v>
      </c>
      <c r="D75" s="37">
        <f>FC_IND_CPC_BC_E!D75+FC_IND_CPC_OC_E!D75+FC_IND_CPC_PH_E!D75</f>
        <v>172.08847807394673</v>
      </c>
      <c r="E75" s="37">
        <f>FC_IND_CPC_BC_E!E75+FC_IND_CPC_OC_E!E75+FC_IND_CPC_PH_E!E75</f>
        <v>168.72072226999137</v>
      </c>
      <c r="F75" s="37">
        <f>FC_IND_CPC_BC_E!F75+FC_IND_CPC_OC_E!F75+FC_IND_CPC_PH_E!F75</f>
        <v>136.8109200343938</v>
      </c>
      <c r="G75" s="37">
        <f>FC_IND_CPC_BC_E!G75+FC_IND_CPC_OC_E!G75+FC_IND_CPC_PH_E!G75</f>
        <v>176.02940670679283</v>
      </c>
      <c r="H75" s="37">
        <f>FC_IND_CPC_BC_E!H75+FC_IND_CPC_OC_E!H75+FC_IND_CPC_PH_E!H75</f>
        <v>155.72751504729152</v>
      </c>
      <c r="I75" s="37">
        <f>FC_IND_CPC_BC_E!I75+FC_IND_CPC_OC_E!I75+FC_IND_CPC_PH_E!I75</f>
        <v>173.9753224419604</v>
      </c>
      <c r="J75" s="37">
        <f>FC_IND_CPC_BC_E!J75+FC_IND_CPC_OC_E!J75+FC_IND_CPC_PH_E!J75</f>
        <v>174.02312983662941</v>
      </c>
      <c r="K75" s="37">
        <f>FC_IND_CPC_BC_E!K75+FC_IND_CPC_OC_E!K75+FC_IND_CPC_PH_E!K75</f>
        <v>196.54625967325882</v>
      </c>
      <c r="L75" s="37">
        <f>FC_IND_CPC_BC_E!L75+FC_IND_CPC_OC_E!L75+FC_IND_CPC_PH_E!L75</f>
        <v>144.0957007738607</v>
      </c>
      <c r="M75" s="37">
        <f>FC_IND_CPC_BC_E!M75+FC_IND_CPC_OC_E!M75+FC_IND_CPC_PH_E!M75</f>
        <v>176.74600171969041</v>
      </c>
      <c r="N75" s="37">
        <f>FC_IND_CPC_BC_E!N75+FC_IND_CPC_OC_E!N75+FC_IND_CPC_PH_E!N75</f>
        <v>185.05778159931214</v>
      </c>
      <c r="O75" s="37">
        <f>FC_IND_CPC_BC_E!O75+FC_IND_CPC_OC_E!O75+FC_IND_CPC_PH_E!O75</f>
        <v>183.72029234737749</v>
      </c>
      <c r="P75" s="37">
        <f>FC_IND_CPC_BC_E!P75+FC_IND_CPC_OC_E!P75+FC_IND_CPC_PH_E!P75</f>
        <v>170.559845227859</v>
      </c>
      <c r="Q75" s="37">
        <f>FC_IND_CPC_BC_E!Q75+FC_IND_CPC_OC_E!Q75+FC_IND_CPC_PH_E!Q75</f>
        <v>176.8415305245056</v>
      </c>
      <c r="R75" s="37">
        <f>FC_IND_CPC_BC_E!R75+FC_IND_CPC_OC_E!R75+FC_IND_CPC_PH_E!R75</f>
        <v>189.7153052450559</v>
      </c>
      <c r="S75" s="37">
        <f>FC_IND_CPC_BC_E!S75+FC_IND_CPC_OC_E!S75+FC_IND_CPC_PH_E!S75</f>
        <v>194.42055030094582</v>
      </c>
      <c r="T75" s="37">
        <f>FC_IND_CPC_BC_E!T75+FC_IND_CPC_OC_E!T75+FC_IND_CPC_PH_E!T75</f>
        <v>165.12992261392947</v>
      </c>
      <c r="U75" s="37">
        <f>FC_IND_CPC_BC_E!U75+FC_IND_CPC_OC_E!U75+FC_IND_CPC_PH_E!U75</f>
        <v>182.12983662940667</v>
      </c>
      <c r="V75" s="37">
        <f>FC_IND_CPC_BC_E!V75+FC_IND_CPC_OC_E!V75+FC_IND_CPC_PH_E!V75</f>
        <v>135.24342218400687</v>
      </c>
      <c r="W75" s="37">
        <f>FC_IND_CPC_BC_E!W75+FC_IND_CPC_OC_E!W75+FC_IND_CPC_PH_E!W75</f>
        <v>51.55563198624246</v>
      </c>
      <c r="X75" s="37">
        <f>FC_IND_CPC_BC_E!X75+FC_IND_CPC_OC_E!X75+FC_IND_CPC_PH_E!X75</f>
        <v>47.699656061908854</v>
      </c>
    </row>
    <row r="76" spans="1:24" ht="11.25" customHeight="1" x14ac:dyDescent="0.2">
      <c r="A76" s="38" t="s">
        <v>139</v>
      </c>
      <c r="B76" s="39" t="s">
        <v>140</v>
      </c>
      <c r="C76" s="40">
        <f>FC_IND_CPC_BC_E!C76+FC_IND_CPC_OC_E!C76+FC_IND_CPC_PH_E!C76</f>
        <v>300</v>
      </c>
      <c r="D76" s="40">
        <f>FC_IND_CPC_BC_E!D76+FC_IND_CPC_OC_E!D76+FC_IND_CPC_PH_E!D76</f>
        <v>294.23903697334481</v>
      </c>
      <c r="E76" s="40">
        <f>FC_IND_CPC_BC_E!E76+FC_IND_CPC_OC_E!E76+FC_IND_CPC_PH_E!E76</f>
        <v>331.81427343078258</v>
      </c>
      <c r="F76" s="40">
        <f>FC_IND_CPC_BC_E!F76+FC_IND_CPC_OC_E!F76+FC_IND_CPC_PH_E!F76</f>
        <v>317.79879621668096</v>
      </c>
      <c r="G76" s="40">
        <f>FC_IND_CPC_BC_E!G76+FC_IND_CPC_OC_E!G76+FC_IND_CPC_PH_E!G76</f>
        <v>303.18142734307821</v>
      </c>
      <c r="H76" s="40">
        <f>FC_IND_CPC_BC_E!H76+FC_IND_CPC_OC_E!H76+FC_IND_CPC_PH_E!H76</f>
        <v>293.80911435941533</v>
      </c>
      <c r="I76" s="40">
        <f>FC_IND_CPC_BC_E!I76+FC_IND_CPC_OC_E!I76+FC_IND_CPC_PH_E!I76</f>
        <v>371.45313843508171</v>
      </c>
      <c r="J76" s="40">
        <f>FC_IND_CPC_BC_E!J76+FC_IND_CPC_OC_E!J76+FC_IND_CPC_PH_E!J76</f>
        <v>321.06620808254507</v>
      </c>
      <c r="K76" s="40">
        <f>FC_IND_CPC_BC_E!K76+FC_IND_CPC_OC_E!K76+FC_IND_CPC_PH_E!K76</f>
        <v>336.71539122957859</v>
      </c>
      <c r="L76" s="40">
        <f>FC_IND_CPC_BC_E!L76+FC_IND_CPC_OC_E!L76+FC_IND_CPC_PH_E!L76</f>
        <v>283.66294067067923</v>
      </c>
      <c r="M76" s="40">
        <f>FC_IND_CPC_BC_E!M76+FC_IND_CPC_OC_E!M76+FC_IND_CPC_PH_E!M76</f>
        <v>298.19432502149613</v>
      </c>
      <c r="N76" s="40">
        <f>FC_IND_CPC_BC_E!N76+FC_IND_CPC_OC_E!N76+FC_IND_CPC_PH_E!N76</f>
        <v>333.27601031814265</v>
      </c>
      <c r="O76" s="40">
        <f>FC_IND_CPC_BC_E!O76+FC_IND_CPC_OC_E!O76+FC_IND_CPC_PH_E!O76</f>
        <v>313.58555460017197</v>
      </c>
      <c r="P76" s="40">
        <f>FC_IND_CPC_BC_E!P76+FC_IND_CPC_OC_E!P76+FC_IND_CPC_PH_E!P76</f>
        <v>257.78159931212383</v>
      </c>
      <c r="Q76" s="40">
        <f>FC_IND_CPC_BC_E!Q76+FC_IND_CPC_OC_E!Q76+FC_IND_CPC_PH_E!Q76</f>
        <v>284.95270851246767</v>
      </c>
      <c r="R76" s="40">
        <f>FC_IND_CPC_BC_E!R76+FC_IND_CPC_OC_E!R76+FC_IND_CPC_PH_E!R76</f>
        <v>266.20808254514179</v>
      </c>
      <c r="S76" s="40">
        <f>FC_IND_CPC_BC_E!S76+FC_IND_CPC_OC_E!S76+FC_IND_CPC_PH_E!S76</f>
        <v>258.81341358555454</v>
      </c>
      <c r="T76" s="40">
        <f>FC_IND_CPC_BC_E!T76+FC_IND_CPC_OC_E!T76+FC_IND_CPC_PH_E!T76</f>
        <v>266.27214101461732</v>
      </c>
      <c r="U76" s="40">
        <f>FC_IND_CPC_BC_E!U76+FC_IND_CPC_OC_E!U76+FC_IND_CPC_PH_E!U76</f>
        <v>278.61160791057603</v>
      </c>
      <c r="V76" s="40">
        <f>FC_IND_CPC_BC_E!V76+FC_IND_CPC_OC_E!V76+FC_IND_CPC_PH_E!V76</f>
        <v>274.71676698194324</v>
      </c>
      <c r="W76" s="40">
        <f>FC_IND_CPC_BC_E!W76+FC_IND_CPC_OC_E!W76+FC_IND_CPC_PH_E!W76</f>
        <v>276.68297506448829</v>
      </c>
      <c r="X76" s="40">
        <f>FC_IND_CPC_BC_E!X76+FC_IND_CPC_OC_E!X76+FC_IND_CPC_PH_E!X76</f>
        <v>282.45872742906272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428</v>
      </c>
      <c r="B1" s="4" t="s">
        <v>427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X2" si="0">SUM(C3,C17,C22,C25,C26,C51,C52,C71,C74,C75,C76)</f>
        <v>1291.5073114793231</v>
      </c>
      <c r="D2" s="31">
        <f t="shared" si="0"/>
        <v>1436.8090509888468</v>
      </c>
      <c r="E2" s="31">
        <f t="shared" si="0"/>
        <v>1628.283303920394</v>
      </c>
      <c r="F2" s="31">
        <f t="shared" si="0"/>
        <v>1700.19303775138</v>
      </c>
      <c r="G2" s="31">
        <f t="shared" si="0"/>
        <v>1232.2683696154149</v>
      </c>
      <c r="H2" s="31">
        <f t="shared" si="0"/>
        <v>1235.5293523770399</v>
      </c>
      <c r="I2" s="31">
        <f t="shared" si="0"/>
        <v>977.76822268389651</v>
      </c>
      <c r="J2" s="31">
        <f t="shared" si="0"/>
        <v>1014.474742922065</v>
      </c>
      <c r="K2" s="31">
        <f t="shared" si="0"/>
        <v>1207.1161980308193</v>
      </c>
      <c r="L2" s="31">
        <f t="shared" si="0"/>
        <v>1689.8883994738542</v>
      </c>
      <c r="M2" s="31">
        <f t="shared" si="0"/>
        <v>1197.7541188151158</v>
      </c>
      <c r="N2" s="31">
        <f t="shared" si="0"/>
        <v>1408.7646984914763</v>
      </c>
      <c r="O2" s="31">
        <f t="shared" si="0"/>
        <v>1063.6091141908132</v>
      </c>
      <c r="P2" s="31">
        <f t="shared" si="0"/>
        <v>1498.4723310048553</v>
      </c>
      <c r="Q2" s="31">
        <f t="shared" si="0"/>
        <v>1316.6995121287948</v>
      </c>
      <c r="R2" s="31">
        <f t="shared" si="0"/>
        <v>1165.8201108118794</v>
      </c>
      <c r="S2" s="31">
        <f t="shared" si="0"/>
        <v>916.17451290168276</v>
      </c>
      <c r="T2" s="31">
        <f t="shared" si="0"/>
        <v>590.69871865152186</v>
      </c>
      <c r="U2" s="31">
        <f t="shared" si="0"/>
        <v>336.39787797731765</v>
      </c>
      <c r="V2" s="31">
        <f t="shared" si="0"/>
        <v>516.33219456045231</v>
      </c>
      <c r="W2" s="31">
        <f t="shared" si="0"/>
        <v>405.5066541557552</v>
      </c>
      <c r="X2" s="31">
        <f t="shared" si="0"/>
        <v>744.31913087932094</v>
      </c>
    </row>
    <row r="3" spans="1:24" ht="11.25" customHeight="1" x14ac:dyDescent="0.2">
      <c r="A3" s="32" t="s">
        <v>3</v>
      </c>
      <c r="B3" s="33" t="s">
        <v>4</v>
      </c>
      <c r="C3" s="34">
        <f t="shared" ref="C3:X3" si="1">SUM(C4,C8,C11)</f>
        <v>82.529956249572507</v>
      </c>
      <c r="D3" s="34">
        <f t="shared" si="1"/>
        <v>86.617426553457818</v>
      </c>
      <c r="E3" s="34">
        <f t="shared" si="1"/>
        <v>91.374827684168622</v>
      </c>
      <c r="F3" s="34">
        <f t="shared" si="1"/>
        <v>86.640892038609593</v>
      </c>
      <c r="G3" s="34">
        <f t="shared" si="1"/>
        <v>70.670739222403256</v>
      </c>
      <c r="H3" s="34">
        <f t="shared" si="1"/>
        <v>75.980043459344671</v>
      </c>
      <c r="I3" s="34">
        <f t="shared" si="1"/>
        <v>57.992480750121118</v>
      </c>
      <c r="J3" s="34">
        <f t="shared" si="1"/>
        <v>50.100646624050704</v>
      </c>
      <c r="K3" s="34">
        <f t="shared" si="1"/>
        <v>58.197483102708844</v>
      </c>
      <c r="L3" s="34">
        <f t="shared" si="1"/>
        <v>110.6706374395805</v>
      </c>
      <c r="M3" s="34">
        <f t="shared" si="1"/>
        <v>74.563122610947232</v>
      </c>
      <c r="N3" s="34">
        <f t="shared" si="1"/>
        <v>80.487848079491528</v>
      </c>
      <c r="O3" s="34">
        <f t="shared" si="1"/>
        <v>70.080142254806788</v>
      </c>
      <c r="P3" s="34">
        <f t="shared" si="1"/>
        <v>88.596122605069809</v>
      </c>
      <c r="Q3" s="34">
        <f t="shared" si="1"/>
        <v>67.961223784096148</v>
      </c>
      <c r="R3" s="34">
        <f t="shared" si="1"/>
        <v>67.270677233834249</v>
      </c>
      <c r="S3" s="34">
        <f t="shared" si="1"/>
        <v>22.16697285607966</v>
      </c>
      <c r="T3" s="34">
        <f t="shared" si="1"/>
        <v>14.420602508023594</v>
      </c>
      <c r="U3" s="34">
        <f t="shared" si="1"/>
        <v>7.9189466863733493</v>
      </c>
      <c r="V3" s="34">
        <f t="shared" si="1"/>
        <v>8.5307651313258077</v>
      </c>
      <c r="W3" s="34">
        <f t="shared" si="1"/>
        <v>0</v>
      </c>
      <c r="X3" s="34">
        <f t="shared" si="1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X4" si="2">SUM(C5:C7)</f>
        <v>0.36182652255155395</v>
      </c>
      <c r="D4" s="29">
        <f t="shared" si="2"/>
        <v>2.2620647521311295</v>
      </c>
      <c r="E4" s="29">
        <f t="shared" si="2"/>
        <v>0</v>
      </c>
      <c r="F4" s="29">
        <f t="shared" si="2"/>
        <v>0</v>
      </c>
      <c r="G4" s="29">
        <f t="shared" si="2"/>
        <v>11.846130291547984</v>
      </c>
      <c r="H4" s="29">
        <f t="shared" si="2"/>
        <v>19.901603003854888</v>
      </c>
      <c r="I4" s="29">
        <f t="shared" si="2"/>
        <v>15.89379514232933</v>
      </c>
      <c r="J4" s="29">
        <f t="shared" si="2"/>
        <v>16.315473432132784</v>
      </c>
      <c r="K4" s="29">
        <f t="shared" si="2"/>
        <v>18.81336500773725</v>
      </c>
      <c r="L4" s="29">
        <f t="shared" si="2"/>
        <v>17.305148270772129</v>
      </c>
      <c r="M4" s="29">
        <f t="shared" si="2"/>
        <v>12.482238992848492</v>
      </c>
      <c r="N4" s="29">
        <f t="shared" si="2"/>
        <v>18.410831915753626</v>
      </c>
      <c r="O4" s="29">
        <f t="shared" si="2"/>
        <v>15.043944069038703</v>
      </c>
      <c r="P4" s="29">
        <f t="shared" si="2"/>
        <v>16.670416186738798</v>
      </c>
      <c r="Q4" s="29">
        <f t="shared" si="2"/>
        <v>18.509531089781643</v>
      </c>
      <c r="R4" s="29">
        <f t="shared" si="2"/>
        <v>1.0055158657133181</v>
      </c>
      <c r="S4" s="29">
        <f t="shared" si="2"/>
        <v>2.2440526692162956</v>
      </c>
      <c r="T4" s="29">
        <f t="shared" si="2"/>
        <v>11.255917185970057</v>
      </c>
      <c r="U4" s="29">
        <f t="shared" si="2"/>
        <v>6.9329747619996072</v>
      </c>
      <c r="V4" s="29">
        <f t="shared" si="2"/>
        <v>7.672254251170636</v>
      </c>
      <c r="W4" s="29">
        <f t="shared" si="2"/>
        <v>0</v>
      </c>
      <c r="X4" s="29">
        <f t="shared" si="2"/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11.846130291547984</v>
      </c>
      <c r="H5" s="10">
        <v>19.901603003854888</v>
      </c>
      <c r="I5" s="10">
        <v>15.89379514232933</v>
      </c>
      <c r="J5" s="10">
        <v>16.315473432132784</v>
      </c>
      <c r="K5" s="10">
        <v>18.81336500773725</v>
      </c>
      <c r="L5" s="10">
        <v>17.305148270772129</v>
      </c>
      <c r="M5" s="10">
        <v>12.482238992848492</v>
      </c>
      <c r="N5" s="10">
        <v>18.410831915753626</v>
      </c>
      <c r="O5" s="10">
        <v>15.043944069038703</v>
      </c>
      <c r="P5" s="10">
        <v>16.670416186738798</v>
      </c>
      <c r="Q5" s="10">
        <v>18.509531089781643</v>
      </c>
      <c r="R5" s="10">
        <v>1.0055158657133181</v>
      </c>
      <c r="S5" s="10">
        <v>2.2440526692162956</v>
      </c>
      <c r="T5" s="10">
        <v>11.255917185970057</v>
      </c>
      <c r="U5" s="10">
        <v>6.9329747619996072</v>
      </c>
      <c r="V5" s="10">
        <v>7.672254251170636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0.36182652255155395</v>
      </c>
      <c r="D7" s="10">
        <v>2.2620647521311295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X8" si="3">SUM(C9:C10)</f>
        <v>53.583372604758516</v>
      </c>
      <c r="D8" s="29">
        <f t="shared" si="3"/>
        <v>58.660178954539013</v>
      </c>
      <c r="E8" s="29">
        <f t="shared" si="3"/>
        <v>67.412733949982382</v>
      </c>
      <c r="F8" s="29">
        <f t="shared" si="3"/>
        <v>56.920608931465168</v>
      </c>
      <c r="G8" s="29">
        <f t="shared" si="3"/>
        <v>42.082716909815147</v>
      </c>
      <c r="H8" s="29">
        <f t="shared" si="3"/>
        <v>51.024184105453948</v>
      </c>
      <c r="I8" s="29">
        <f t="shared" si="3"/>
        <v>37.491024965896337</v>
      </c>
      <c r="J8" s="29">
        <f t="shared" si="3"/>
        <v>32.898315725129095</v>
      </c>
      <c r="K8" s="29">
        <f t="shared" si="3"/>
        <v>38.487345778258131</v>
      </c>
      <c r="L8" s="29">
        <f t="shared" si="3"/>
        <v>93.365489168808367</v>
      </c>
      <c r="M8" s="29">
        <f t="shared" si="3"/>
        <v>62.080883618098746</v>
      </c>
      <c r="N8" s="29">
        <f t="shared" si="3"/>
        <v>62.077016163737902</v>
      </c>
      <c r="O8" s="29">
        <f t="shared" si="3"/>
        <v>55.036198185768086</v>
      </c>
      <c r="P8" s="29">
        <f t="shared" si="3"/>
        <v>65.038950066248574</v>
      </c>
      <c r="Q8" s="29">
        <f t="shared" si="3"/>
        <v>47.942511588632257</v>
      </c>
      <c r="R8" s="29">
        <f t="shared" si="3"/>
        <v>42.383787406686231</v>
      </c>
      <c r="S8" s="29">
        <f t="shared" si="3"/>
        <v>0</v>
      </c>
      <c r="T8" s="29">
        <f t="shared" si="3"/>
        <v>1.06939214880505E-2</v>
      </c>
      <c r="U8" s="29">
        <f t="shared" si="3"/>
        <v>0</v>
      </c>
      <c r="V8" s="29">
        <f t="shared" si="3"/>
        <v>0</v>
      </c>
      <c r="W8" s="29">
        <f t="shared" si="3"/>
        <v>0</v>
      </c>
      <c r="X8" s="29">
        <f t="shared" si="3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9.2716469010117226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53.583372604758516</v>
      </c>
      <c r="D10" s="10">
        <v>58.660178954539013</v>
      </c>
      <c r="E10" s="10">
        <v>67.412733949982382</v>
      </c>
      <c r="F10" s="10">
        <v>56.920608931465168</v>
      </c>
      <c r="G10" s="10">
        <v>42.082716909815147</v>
      </c>
      <c r="H10" s="10">
        <v>51.024184105453948</v>
      </c>
      <c r="I10" s="10">
        <v>37.491024965896337</v>
      </c>
      <c r="J10" s="10">
        <v>32.898315725129095</v>
      </c>
      <c r="K10" s="10">
        <v>38.487345778258131</v>
      </c>
      <c r="L10" s="10">
        <v>93.365489168808367</v>
      </c>
      <c r="M10" s="10">
        <v>52.809236717087025</v>
      </c>
      <c r="N10" s="10">
        <v>62.077016163737902</v>
      </c>
      <c r="O10" s="10">
        <v>55.036198185768086</v>
      </c>
      <c r="P10" s="10">
        <v>65.038950066248574</v>
      </c>
      <c r="Q10" s="10">
        <v>47.942511588632257</v>
      </c>
      <c r="R10" s="10">
        <v>42.383787406686231</v>
      </c>
      <c r="S10" s="10">
        <v>0</v>
      </c>
      <c r="T10" s="10">
        <v>1.06939214880505E-2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X11" si="4">SUM(C12:C16)</f>
        <v>28.584757122262442</v>
      </c>
      <c r="D11" s="29">
        <f t="shared" si="4"/>
        <v>25.695182846787681</v>
      </c>
      <c r="E11" s="29">
        <f t="shared" si="4"/>
        <v>23.962093734186244</v>
      </c>
      <c r="F11" s="29">
        <f t="shared" si="4"/>
        <v>29.720283107144422</v>
      </c>
      <c r="G11" s="29">
        <f t="shared" si="4"/>
        <v>16.741892021040119</v>
      </c>
      <c r="H11" s="29">
        <f t="shared" si="4"/>
        <v>5.05425635003584</v>
      </c>
      <c r="I11" s="29">
        <f t="shared" si="4"/>
        <v>4.6076606418954462</v>
      </c>
      <c r="J11" s="29">
        <f t="shared" si="4"/>
        <v>0.88685746678882305</v>
      </c>
      <c r="K11" s="29">
        <f t="shared" si="4"/>
        <v>0.8967723167134678</v>
      </c>
      <c r="L11" s="29">
        <f t="shared" si="4"/>
        <v>0</v>
      </c>
      <c r="M11" s="29">
        <f t="shared" si="4"/>
        <v>0</v>
      </c>
      <c r="N11" s="29">
        <f t="shared" si="4"/>
        <v>0</v>
      </c>
      <c r="O11" s="29">
        <f t="shared" si="4"/>
        <v>0</v>
      </c>
      <c r="P11" s="29">
        <f t="shared" si="4"/>
        <v>6.8867563520824371</v>
      </c>
      <c r="Q11" s="29">
        <f t="shared" si="4"/>
        <v>1.5091811056822502</v>
      </c>
      <c r="R11" s="29">
        <f t="shared" si="4"/>
        <v>23.88137396143469</v>
      </c>
      <c r="S11" s="29">
        <f t="shared" si="4"/>
        <v>19.922920186863365</v>
      </c>
      <c r="T11" s="29">
        <f t="shared" si="4"/>
        <v>3.1539914005654861</v>
      </c>
      <c r="U11" s="29">
        <f t="shared" si="4"/>
        <v>0.98597192437374215</v>
      </c>
      <c r="V11" s="29">
        <f t="shared" si="4"/>
        <v>0.85851088015517196</v>
      </c>
      <c r="W11" s="29">
        <f t="shared" si="4"/>
        <v>0</v>
      </c>
      <c r="X11" s="29">
        <f t="shared" si="4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28.584757122262442</v>
      </c>
      <c r="D13" s="10">
        <v>25.695182846787681</v>
      </c>
      <c r="E13" s="10">
        <v>23.962093734186244</v>
      </c>
      <c r="F13" s="10">
        <v>29.720283107144422</v>
      </c>
      <c r="G13" s="10">
        <v>16.741892021040119</v>
      </c>
      <c r="H13" s="10">
        <v>5.05425635003584</v>
      </c>
      <c r="I13" s="10">
        <v>4.6076606418954462</v>
      </c>
      <c r="J13" s="10">
        <v>0.88685746678882305</v>
      </c>
      <c r="K13" s="10">
        <v>0.8967723167134678</v>
      </c>
      <c r="L13" s="10">
        <v>0</v>
      </c>
      <c r="M13" s="10">
        <v>0</v>
      </c>
      <c r="N13" s="10">
        <v>0</v>
      </c>
      <c r="O13" s="10">
        <v>0</v>
      </c>
      <c r="P13" s="10">
        <v>6.8867563520824371</v>
      </c>
      <c r="Q13" s="10">
        <v>1.5091811056822502</v>
      </c>
      <c r="R13" s="10">
        <v>23.88137396143469</v>
      </c>
      <c r="S13" s="10">
        <v>19.922920186863365</v>
      </c>
      <c r="T13" s="10">
        <v>3.1539914005654861</v>
      </c>
      <c r="U13" s="10">
        <v>0.98597192437374215</v>
      </c>
      <c r="V13" s="10">
        <v>0.85851088015517196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X17" si="5">SUM(C18:C21)</f>
        <v>0</v>
      </c>
      <c r="D17" s="37">
        <f t="shared" si="5"/>
        <v>4.5979565051737337E-2</v>
      </c>
      <c r="E17" s="37">
        <f t="shared" si="5"/>
        <v>0</v>
      </c>
      <c r="F17" s="37">
        <f t="shared" si="5"/>
        <v>0</v>
      </c>
      <c r="G17" s="37">
        <f t="shared" si="5"/>
        <v>0</v>
      </c>
      <c r="H17" s="37">
        <f t="shared" si="5"/>
        <v>0</v>
      </c>
      <c r="I17" s="37">
        <f t="shared" si="5"/>
        <v>0</v>
      </c>
      <c r="J17" s="37">
        <f t="shared" si="5"/>
        <v>0</v>
      </c>
      <c r="K17" s="37">
        <f t="shared" si="5"/>
        <v>0</v>
      </c>
      <c r="L17" s="37">
        <f t="shared" si="5"/>
        <v>0</v>
      </c>
      <c r="M17" s="37">
        <f t="shared" si="5"/>
        <v>0</v>
      </c>
      <c r="N17" s="37">
        <f t="shared" si="5"/>
        <v>0</v>
      </c>
      <c r="O17" s="37">
        <f t="shared" si="5"/>
        <v>0</v>
      </c>
      <c r="P17" s="37">
        <f t="shared" si="5"/>
        <v>0</v>
      </c>
      <c r="Q17" s="37">
        <f t="shared" si="5"/>
        <v>0</v>
      </c>
      <c r="R17" s="37">
        <f t="shared" si="5"/>
        <v>0</v>
      </c>
      <c r="S17" s="37">
        <f t="shared" si="5"/>
        <v>0</v>
      </c>
      <c r="T17" s="37">
        <f t="shared" si="5"/>
        <v>0</v>
      </c>
      <c r="U17" s="37">
        <f t="shared" si="5"/>
        <v>0</v>
      </c>
      <c r="V17" s="37">
        <f t="shared" si="5"/>
        <v>0</v>
      </c>
      <c r="W17" s="37">
        <f t="shared" si="5"/>
        <v>0</v>
      </c>
      <c r="X17" s="37">
        <f t="shared" si="5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4.5979565051737337E-2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X22" si="6">SUM(C23:C24)</f>
        <v>0</v>
      </c>
      <c r="D22" s="37">
        <f t="shared" si="6"/>
        <v>0</v>
      </c>
      <c r="E22" s="37">
        <f t="shared" si="6"/>
        <v>0</v>
      </c>
      <c r="F22" s="37">
        <f t="shared" si="6"/>
        <v>0</v>
      </c>
      <c r="G22" s="37">
        <f t="shared" si="6"/>
        <v>0</v>
      </c>
      <c r="H22" s="37">
        <f t="shared" si="6"/>
        <v>0</v>
      </c>
      <c r="I22" s="37">
        <f t="shared" si="6"/>
        <v>0</v>
      </c>
      <c r="J22" s="37">
        <f t="shared" si="6"/>
        <v>0</v>
      </c>
      <c r="K22" s="37">
        <f t="shared" si="6"/>
        <v>0</v>
      </c>
      <c r="L22" s="37">
        <f t="shared" si="6"/>
        <v>0</v>
      </c>
      <c r="M22" s="37">
        <f t="shared" si="6"/>
        <v>0</v>
      </c>
      <c r="N22" s="37">
        <f t="shared" si="6"/>
        <v>0</v>
      </c>
      <c r="O22" s="37">
        <f t="shared" si="6"/>
        <v>0</v>
      </c>
      <c r="P22" s="37">
        <f t="shared" si="6"/>
        <v>0</v>
      </c>
      <c r="Q22" s="37">
        <f t="shared" si="6"/>
        <v>0</v>
      </c>
      <c r="R22" s="37">
        <f t="shared" si="6"/>
        <v>0</v>
      </c>
      <c r="S22" s="37">
        <f t="shared" si="6"/>
        <v>0</v>
      </c>
      <c r="T22" s="37">
        <f t="shared" si="6"/>
        <v>0</v>
      </c>
      <c r="U22" s="37">
        <f t="shared" si="6"/>
        <v>0</v>
      </c>
      <c r="V22" s="37">
        <f t="shared" si="6"/>
        <v>0</v>
      </c>
      <c r="W22" s="37">
        <f t="shared" si="6"/>
        <v>0</v>
      </c>
      <c r="X22" s="37">
        <f t="shared" si="6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X26" si="7">SUM(C27,C33)</f>
        <v>133.68754995348462</v>
      </c>
      <c r="D26" s="37">
        <f t="shared" si="7"/>
        <v>243.92389819128459</v>
      </c>
      <c r="E26" s="37">
        <f t="shared" si="7"/>
        <v>261.16222485302029</v>
      </c>
      <c r="F26" s="37">
        <f t="shared" si="7"/>
        <v>157.52107253477479</v>
      </c>
      <c r="G26" s="37">
        <f t="shared" si="7"/>
        <v>74.153599182108834</v>
      </c>
      <c r="H26" s="37">
        <f t="shared" si="7"/>
        <v>55.441936584830771</v>
      </c>
      <c r="I26" s="37">
        <f t="shared" si="7"/>
        <v>44.509334150758434</v>
      </c>
      <c r="J26" s="37">
        <f t="shared" si="7"/>
        <v>158.18911434194484</v>
      </c>
      <c r="K26" s="37">
        <f t="shared" si="7"/>
        <v>133.99413445565673</v>
      </c>
      <c r="L26" s="37">
        <f t="shared" si="7"/>
        <v>244.02667000458899</v>
      </c>
      <c r="M26" s="37">
        <f t="shared" si="7"/>
        <v>150.4348046443296</v>
      </c>
      <c r="N26" s="37">
        <f t="shared" si="7"/>
        <v>180.06433222375946</v>
      </c>
      <c r="O26" s="37">
        <f t="shared" si="7"/>
        <v>133.35304760350709</v>
      </c>
      <c r="P26" s="37">
        <f t="shared" si="7"/>
        <v>240.74909137036605</v>
      </c>
      <c r="Q26" s="37">
        <f t="shared" si="7"/>
        <v>229.08513508506906</v>
      </c>
      <c r="R26" s="37">
        <f t="shared" si="7"/>
        <v>220.1123629865817</v>
      </c>
      <c r="S26" s="37">
        <f t="shared" si="7"/>
        <v>159.98823016366876</v>
      </c>
      <c r="T26" s="37">
        <f t="shared" si="7"/>
        <v>110.88638870723943</v>
      </c>
      <c r="U26" s="37">
        <f t="shared" si="7"/>
        <v>70.074354572088154</v>
      </c>
      <c r="V26" s="37">
        <f t="shared" si="7"/>
        <v>167.04955352606677</v>
      </c>
      <c r="W26" s="37">
        <f t="shared" si="7"/>
        <v>116.43195299053286</v>
      </c>
      <c r="X26" s="37">
        <f t="shared" si="7"/>
        <v>195.50092508933648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X27" si="8">SUM(C28:C32)</f>
        <v>0</v>
      </c>
      <c r="D27" s="29">
        <f t="shared" si="8"/>
        <v>0</v>
      </c>
      <c r="E27" s="29">
        <f t="shared" si="8"/>
        <v>0</v>
      </c>
      <c r="F27" s="29">
        <f t="shared" si="8"/>
        <v>0</v>
      </c>
      <c r="G27" s="29">
        <f t="shared" si="8"/>
        <v>0</v>
      </c>
      <c r="H27" s="29">
        <f t="shared" si="8"/>
        <v>0</v>
      </c>
      <c r="I27" s="29">
        <f t="shared" si="8"/>
        <v>0</v>
      </c>
      <c r="J27" s="29">
        <f t="shared" si="8"/>
        <v>21.922051292843761</v>
      </c>
      <c r="K27" s="29">
        <f t="shared" si="8"/>
        <v>0</v>
      </c>
      <c r="L27" s="29">
        <f t="shared" si="8"/>
        <v>12.737917089872035</v>
      </c>
      <c r="M27" s="29">
        <f t="shared" si="8"/>
        <v>0.67985751176204112</v>
      </c>
      <c r="N27" s="29">
        <f t="shared" si="8"/>
        <v>0</v>
      </c>
      <c r="O27" s="29">
        <f t="shared" si="8"/>
        <v>1.2445322589114796</v>
      </c>
      <c r="P27" s="29">
        <f t="shared" si="8"/>
        <v>3.2178147354392896</v>
      </c>
      <c r="Q27" s="29">
        <f t="shared" si="8"/>
        <v>3.7431530864194773</v>
      </c>
      <c r="R27" s="29">
        <f t="shared" si="8"/>
        <v>5.797446053565757</v>
      </c>
      <c r="S27" s="29">
        <f t="shared" si="8"/>
        <v>5.1532226589400931</v>
      </c>
      <c r="T27" s="29">
        <f t="shared" si="8"/>
        <v>2.8680900781908587</v>
      </c>
      <c r="U27" s="29">
        <f t="shared" si="8"/>
        <v>2.8474362124406074</v>
      </c>
      <c r="V27" s="29">
        <f t="shared" si="8"/>
        <v>8.403413668720928</v>
      </c>
      <c r="W27" s="29">
        <f t="shared" si="8"/>
        <v>8.3832548839267318</v>
      </c>
      <c r="X27" s="29">
        <f t="shared" si="8"/>
        <v>13.410921241948749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21.922051292843761</v>
      </c>
      <c r="K29" s="10">
        <v>0</v>
      </c>
      <c r="L29" s="10">
        <v>12.737917089872035</v>
      </c>
      <c r="M29" s="10">
        <v>0.67985751176204112</v>
      </c>
      <c r="N29" s="10">
        <v>0</v>
      </c>
      <c r="O29" s="10">
        <v>1.2445322589114796</v>
      </c>
      <c r="P29" s="10">
        <v>3.2178147354392896</v>
      </c>
      <c r="Q29" s="10">
        <v>3.7431530864194773</v>
      </c>
      <c r="R29" s="10">
        <v>5.797446053565757</v>
      </c>
      <c r="S29" s="10">
        <v>5.1532226589400931</v>
      </c>
      <c r="T29" s="10">
        <v>2.8680900781908587</v>
      </c>
      <c r="U29" s="10">
        <v>2.8474362124406074</v>
      </c>
      <c r="V29" s="10">
        <v>8.403413668720928</v>
      </c>
      <c r="W29" s="10">
        <v>8.3832548839267318</v>
      </c>
      <c r="X29" s="10">
        <v>13.410921241948749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X33" si="9">SUM(C34:C50)</f>
        <v>133.68754995348462</v>
      </c>
      <c r="D33" s="29">
        <f t="shared" si="9"/>
        <v>243.92389819128459</v>
      </c>
      <c r="E33" s="29">
        <f t="shared" si="9"/>
        <v>261.16222485302029</v>
      </c>
      <c r="F33" s="29">
        <f t="shared" si="9"/>
        <v>157.52107253477479</v>
      </c>
      <c r="G33" s="29">
        <f t="shared" si="9"/>
        <v>74.153599182108834</v>
      </c>
      <c r="H33" s="29">
        <f t="shared" si="9"/>
        <v>55.441936584830771</v>
      </c>
      <c r="I33" s="29">
        <f t="shared" si="9"/>
        <v>44.509334150758434</v>
      </c>
      <c r="J33" s="29">
        <f t="shared" si="9"/>
        <v>136.2670630491011</v>
      </c>
      <c r="K33" s="29">
        <f t="shared" si="9"/>
        <v>133.99413445565673</v>
      </c>
      <c r="L33" s="29">
        <f t="shared" si="9"/>
        <v>231.28875291471695</v>
      </c>
      <c r="M33" s="29">
        <f t="shared" si="9"/>
        <v>149.75494713256757</v>
      </c>
      <c r="N33" s="29">
        <f t="shared" si="9"/>
        <v>180.06433222375946</v>
      </c>
      <c r="O33" s="29">
        <f t="shared" si="9"/>
        <v>132.10851534459562</v>
      </c>
      <c r="P33" s="29">
        <f t="shared" si="9"/>
        <v>237.53127663492677</v>
      </c>
      <c r="Q33" s="29">
        <f t="shared" si="9"/>
        <v>225.34198199864957</v>
      </c>
      <c r="R33" s="29">
        <f t="shared" si="9"/>
        <v>214.31491693301595</v>
      </c>
      <c r="S33" s="29">
        <f t="shared" si="9"/>
        <v>154.83500750472868</v>
      </c>
      <c r="T33" s="29">
        <f t="shared" si="9"/>
        <v>108.01829862904857</v>
      </c>
      <c r="U33" s="29">
        <f t="shared" si="9"/>
        <v>67.226918359647541</v>
      </c>
      <c r="V33" s="29">
        <f t="shared" si="9"/>
        <v>158.64613985734584</v>
      </c>
      <c r="W33" s="29">
        <f t="shared" si="9"/>
        <v>108.04869810660614</v>
      </c>
      <c r="X33" s="29">
        <f t="shared" si="9"/>
        <v>182.09000384738772</v>
      </c>
    </row>
    <row r="34" spans="1:24" ht="11.25" customHeight="1" x14ac:dyDescent="0.2">
      <c r="A34" s="41" t="s">
        <v>55</v>
      </c>
      <c r="B34" s="9" t="s">
        <v>56</v>
      </c>
      <c r="C34" s="10">
        <v>31.299949409923748</v>
      </c>
      <c r="D34" s="10">
        <v>102.41948115274492</v>
      </c>
      <c r="E34" s="10">
        <v>190.28259689616581</v>
      </c>
      <c r="F34" s="10">
        <v>133.68000683555005</v>
      </c>
      <c r="G34" s="10">
        <v>45.70311632277938</v>
      </c>
      <c r="H34" s="10">
        <v>18.144501209289931</v>
      </c>
      <c r="I34" s="10">
        <v>0</v>
      </c>
      <c r="J34" s="10">
        <v>79.258689684234298</v>
      </c>
      <c r="K34" s="10">
        <v>81.857905091011261</v>
      </c>
      <c r="L34" s="10">
        <v>139.24453802903238</v>
      </c>
      <c r="M34" s="10">
        <v>85.3665573858801</v>
      </c>
      <c r="N34" s="10">
        <v>110.52165991794919</v>
      </c>
      <c r="O34" s="10">
        <v>79.949228801149943</v>
      </c>
      <c r="P34" s="10">
        <v>163.91133690054409</v>
      </c>
      <c r="Q34" s="10">
        <v>146.64784612375863</v>
      </c>
      <c r="R34" s="10">
        <v>177.75294532912062</v>
      </c>
      <c r="S34" s="10">
        <v>122.88945026645321</v>
      </c>
      <c r="T34" s="10">
        <v>84.68544738303541</v>
      </c>
      <c r="U34" s="10">
        <v>55.426810082386403</v>
      </c>
      <c r="V34" s="10">
        <v>140.46287343811716</v>
      </c>
      <c r="W34" s="10">
        <v>95.99131738312785</v>
      </c>
      <c r="X34" s="10">
        <v>163.65491601771961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0.61453289178419723</v>
      </c>
      <c r="E36" s="10">
        <v>0</v>
      </c>
      <c r="F36" s="10">
        <v>0</v>
      </c>
      <c r="G36" s="10">
        <v>0</v>
      </c>
      <c r="H36" s="10">
        <v>0.61506677275384924</v>
      </c>
      <c r="I36" s="10">
        <v>1.0514272713895205</v>
      </c>
      <c r="J36" s="10">
        <v>41.011517869427493</v>
      </c>
      <c r="K36" s="10">
        <v>42.015711251539734</v>
      </c>
      <c r="L36" s="10">
        <v>78.694021635921473</v>
      </c>
      <c r="M36" s="10">
        <v>55.132227060997387</v>
      </c>
      <c r="N36" s="10">
        <v>62.186905749135647</v>
      </c>
      <c r="O36" s="10">
        <v>48.091328362696984</v>
      </c>
      <c r="P36" s="10">
        <v>69.141231779502689</v>
      </c>
      <c r="Q36" s="10">
        <v>77.136358134810024</v>
      </c>
      <c r="R36" s="10">
        <v>34.121615588280761</v>
      </c>
      <c r="S36" s="10">
        <v>30.459836811718016</v>
      </c>
      <c r="T36" s="10">
        <v>19.44121037339767</v>
      </c>
      <c r="U36" s="10">
        <v>9.8695214159816782</v>
      </c>
      <c r="V36" s="10">
        <v>13.386051959460149</v>
      </c>
      <c r="W36" s="10">
        <v>9.6631830758091564</v>
      </c>
      <c r="X36" s="10">
        <v>16.707871061992307</v>
      </c>
    </row>
    <row r="37" spans="1:24" ht="11.25" customHeight="1" x14ac:dyDescent="0.2">
      <c r="A37" s="41" t="s">
        <v>61</v>
      </c>
      <c r="B37" s="9" t="s">
        <v>62</v>
      </c>
      <c r="C37" s="10">
        <v>0.62250856959761036</v>
      </c>
      <c r="D37" s="10">
        <v>1.6974276030149871</v>
      </c>
      <c r="E37" s="10">
        <v>1.1624064516814239</v>
      </c>
      <c r="F37" s="10">
        <v>1.1286444762366112</v>
      </c>
      <c r="G37" s="10">
        <v>0.53121374211865191</v>
      </c>
      <c r="H37" s="10">
        <v>1.0936673166594897</v>
      </c>
      <c r="I37" s="10">
        <v>0.93205915137402007</v>
      </c>
      <c r="J37" s="10">
        <v>0</v>
      </c>
      <c r="K37" s="10">
        <v>0</v>
      </c>
      <c r="L37" s="10">
        <v>0.86185170110535192</v>
      </c>
      <c r="M37" s="10">
        <v>2.9905713563322101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6.6124278080593638E-2</v>
      </c>
      <c r="U37" s="10">
        <v>1.7873993452927759E-2</v>
      </c>
      <c r="V37" s="10">
        <v>0.11400726480191641</v>
      </c>
      <c r="W37" s="10">
        <v>6.1207288374380074E-2</v>
      </c>
      <c r="X37" s="10">
        <v>0.27578999889109995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5.1718136792131926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1.2505815746458746</v>
      </c>
      <c r="D42" s="10">
        <v>0</v>
      </c>
      <c r="E42" s="10">
        <v>0</v>
      </c>
      <c r="F42" s="10">
        <v>0.56686743207349377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5.495047694244616</v>
      </c>
      <c r="D43" s="10">
        <v>2.7803524135886528</v>
      </c>
      <c r="E43" s="10">
        <v>7.433020819269859</v>
      </c>
      <c r="F43" s="10">
        <v>3.8841141275162907</v>
      </c>
      <c r="G43" s="10">
        <v>2.0909354670199276</v>
      </c>
      <c r="H43" s="10">
        <v>1.641647760483818</v>
      </c>
      <c r="I43" s="10">
        <v>5.1411117625639644</v>
      </c>
      <c r="J43" s="10">
        <v>4.7950222852391713</v>
      </c>
      <c r="K43" s="10">
        <v>2.9106663160650488</v>
      </c>
      <c r="L43" s="10">
        <v>0.85504987585115844</v>
      </c>
      <c r="M43" s="10">
        <v>1.1967140600777333</v>
      </c>
      <c r="N43" s="10">
        <v>1.2868546213858989</v>
      </c>
      <c r="O43" s="10">
        <v>0.54097395706874152</v>
      </c>
      <c r="P43" s="10">
        <v>2.7658721486317024</v>
      </c>
      <c r="Q43" s="10">
        <v>0.80713612528651646</v>
      </c>
      <c r="R43" s="10">
        <v>1.6655736108033956</v>
      </c>
      <c r="S43" s="10">
        <v>1.4857204265574768</v>
      </c>
      <c r="T43" s="10">
        <v>1.1619308077981827</v>
      </c>
      <c r="U43" s="10">
        <v>0.59027764384544745</v>
      </c>
      <c r="V43" s="10">
        <v>0.9607909273105838</v>
      </c>
      <c r="W43" s="10">
        <v>0.70700642919727008</v>
      </c>
      <c r="X43" s="10">
        <v>0.99045896673909417</v>
      </c>
    </row>
    <row r="44" spans="1:24" ht="11.25" customHeight="1" x14ac:dyDescent="0.2">
      <c r="A44" s="41" t="s">
        <v>75</v>
      </c>
      <c r="B44" s="9" t="s">
        <v>76</v>
      </c>
      <c r="C44" s="10">
        <v>95.019462705072783</v>
      </c>
      <c r="D44" s="10">
        <v>133.84492707461817</v>
      </c>
      <c r="E44" s="10">
        <v>30.214232757266107</v>
      </c>
      <c r="F44" s="10">
        <v>15.700974544479209</v>
      </c>
      <c r="G44" s="10">
        <v>12.331420997256322</v>
      </c>
      <c r="H44" s="10">
        <v>4.6460058371205433</v>
      </c>
      <c r="I44" s="10">
        <v>11.471109272789844</v>
      </c>
      <c r="J44" s="10">
        <v>5.8877246403801839</v>
      </c>
      <c r="K44" s="10">
        <v>1.8318640511923039</v>
      </c>
      <c r="L44" s="10">
        <v>7.2480042105288733</v>
      </c>
      <c r="M44" s="10">
        <v>3.8473804747814984</v>
      </c>
      <c r="N44" s="10">
        <v>6.0689119352887531</v>
      </c>
      <c r="O44" s="10">
        <v>3.5269842236799476</v>
      </c>
      <c r="P44" s="10">
        <v>1.712835806248308</v>
      </c>
      <c r="Q44" s="10">
        <v>0.7506416147944025</v>
      </c>
      <c r="R44" s="10">
        <v>0.77478240481117833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0.1793175869770236</v>
      </c>
      <c r="U45" s="10">
        <v>9.7928042723486319E-2</v>
      </c>
      <c r="V45" s="10">
        <v>1.7589610131128457</v>
      </c>
      <c r="W45" s="10">
        <v>0.12471783163915223</v>
      </c>
      <c r="X45" s="10">
        <v>0.18679870194387146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2.5671770555336506</v>
      </c>
      <c r="E50" s="10">
        <v>26.898154249423872</v>
      </c>
      <c r="F50" s="10">
        <v>2.5604651189191299</v>
      </c>
      <c r="G50" s="10">
        <v>13.496912652934549</v>
      </c>
      <c r="H50" s="10">
        <v>29.301047688523145</v>
      </c>
      <c r="I50" s="10">
        <v>25.913626692641088</v>
      </c>
      <c r="J50" s="10">
        <v>5.3141085698199619</v>
      </c>
      <c r="K50" s="10">
        <v>5.3779877458483636</v>
      </c>
      <c r="L50" s="10">
        <v>4.3852874622776943</v>
      </c>
      <c r="M50" s="10">
        <v>1.2214967944986508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2.4842681997596947</v>
      </c>
      <c r="U50" s="10">
        <v>1.224507181257606</v>
      </c>
      <c r="V50" s="10">
        <v>1.9634552545431685</v>
      </c>
      <c r="W50" s="10">
        <v>1.5012660984583412</v>
      </c>
      <c r="X50" s="10">
        <v>0.27416910010174567</v>
      </c>
    </row>
    <row r="51" spans="1:24" ht="11.25" customHeight="1" x14ac:dyDescent="0.2">
      <c r="A51" s="35" t="s">
        <v>89</v>
      </c>
      <c r="B51" s="36" t="s">
        <v>90</v>
      </c>
      <c r="C51" s="37">
        <v>763.88308298605148</v>
      </c>
      <c r="D51" s="37">
        <v>800.96130972143305</v>
      </c>
      <c r="E51" s="37">
        <v>936.58946964652046</v>
      </c>
      <c r="F51" s="37">
        <v>1156.6600130377326</v>
      </c>
      <c r="G51" s="37">
        <v>788.53181859839208</v>
      </c>
      <c r="H51" s="37">
        <v>813.87113496501695</v>
      </c>
      <c r="I51" s="37">
        <v>583.27956378588397</v>
      </c>
      <c r="J51" s="37">
        <v>532.2000970269745</v>
      </c>
      <c r="K51" s="37">
        <v>724.5324528625473</v>
      </c>
      <c r="L51" s="37">
        <v>957.26994556197997</v>
      </c>
      <c r="M51" s="37">
        <v>662.94007292530387</v>
      </c>
      <c r="N51" s="37">
        <v>792.872465292068</v>
      </c>
      <c r="O51" s="37">
        <v>561.166989228548</v>
      </c>
      <c r="P51" s="37">
        <v>752.26955657834424</v>
      </c>
      <c r="Q51" s="37">
        <v>626.05784696975127</v>
      </c>
      <c r="R51" s="37">
        <v>479.40824580499049</v>
      </c>
      <c r="S51" s="37">
        <v>382.45581298674188</v>
      </c>
      <c r="T51" s="37">
        <v>257.22523314940412</v>
      </c>
      <c r="U51" s="37">
        <v>126.79767583128867</v>
      </c>
      <c r="V51" s="37">
        <v>176.7294808065555</v>
      </c>
      <c r="W51" s="37">
        <v>178.5376720102991</v>
      </c>
      <c r="X51" s="37">
        <v>380.85877854482641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X52" si="10">SUM(C53:C70)</f>
        <v>0.49179492228408656</v>
      </c>
      <c r="D52" s="37">
        <f t="shared" si="10"/>
        <v>0.33206441880364695</v>
      </c>
      <c r="E52" s="37">
        <f t="shared" si="10"/>
        <v>0.28862971135773358</v>
      </c>
      <c r="F52" s="37">
        <f t="shared" si="10"/>
        <v>0.61144272080219153</v>
      </c>
      <c r="G52" s="37">
        <f t="shared" si="10"/>
        <v>0.38371192537727117</v>
      </c>
      <c r="H52" s="37">
        <f t="shared" si="10"/>
        <v>5.0252880136014463E-2</v>
      </c>
      <c r="I52" s="37">
        <f t="shared" si="10"/>
        <v>0</v>
      </c>
      <c r="J52" s="37">
        <f t="shared" si="10"/>
        <v>0.25247133101756236</v>
      </c>
      <c r="K52" s="37">
        <f t="shared" si="10"/>
        <v>0.13335242682780157</v>
      </c>
      <c r="L52" s="37">
        <f t="shared" si="10"/>
        <v>0.23772130993392571</v>
      </c>
      <c r="M52" s="37">
        <f t="shared" si="10"/>
        <v>1.4459658628310699</v>
      </c>
      <c r="N52" s="37">
        <f t="shared" si="10"/>
        <v>1.7799085850556269</v>
      </c>
      <c r="O52" s="37">
        <f t="shared" si="10"/>
        <v>1.1214467157513173</v>
      </c>
      <c r="P52" s="37">
        <f t="shared" si="10"/>
        <v>3.6622951407907371</v>
      </c>
      <c r="Q52" s="37">
        <f t="shared" si="10"/>
        <v>3.2144922832982061</v>
      </c>
      <c r="R52" s="37">
        <f t="shared" si="10"/>
        <v>3.8469481471799991</v>
      </c>
      <c r="S52" s="37">
        <f t="shared" si="10"/>
        <v>3.2471424329880887</v>
      </c>
      <c r="T52" s="37">
        <f t="shared" si="10"/>
        <v>2.0916429160416086</v>
      </c>
      <c r="U52" s="37">
        <f t="shared" si="10"/>
        <v>0.8782213757331947</v>
      </c>
      <c r="V52" s="37">
        <f t="shared" si="10"/>
        <v>1.2830619515610757</v>
      </c>
      <c r="W52" s="37">
        <f t="shared" si="10"/>
        <v>1.2008127557185893</v>
      </c>
      <c r="X52" s="37">
        <f t="shared" si="10"/>
        <v>2.0084977121601786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0.49179492228408656</v>
      </c>
      <c r="D59" s="10">
        <v>0.33206441880364695</v>
      </c>
      <c r="E59" s="10">
        <v>0.28862971135773358</v>
      </c>
      <c r="F59" s="10">
        <v>0.61144272080219153</v>
      </c>
      <c r="G59" s="10">
        <v>0.38371192537727117</v>
      </c>
      <c r="H59" s="10">
        <v>5.0252880136014463E-2</v>
      </c>
      <c r="I59" s="10">
        <v>0</v>
      </c>
      <c r="J59" s="10">
        <v>0.25247133101756236</v>
      </c>
      <c r="K59" s="10">
        <v>0.13335242682780157</v>
      </c>
      <c r="L59" s="10">
        <v>0.19813174657983013</v>
      </c>
      <c r="M59" s="10">
        <v>0.98974743304999468</v>
      </c>
      <c r="N59" s="10">
        <v>0.82948806803301323</v>
      </c>
      <c r="O59" s="10">
        <v>0.71713357554847523</v>
      </c>
      <c r="P59" s="10">
        <v>2.2771806960707943</v>
      </c>
      <c r="Q59" s="10">
        <v>1.5515356941834446</v>
      </c>
      <c r="R59" s="10">
        <v>3.2626194950729328</v>
      </c>
      <c r="S59" s="10">
        <v>2.9695265837638525</v>
      </c>
      <c r="T59" s="10">
        <v>1.8637427006813416</v>
      </c>
      <c r="U59" s="10">
        <v>0.79987506999172275</v>
      </c>
      <c r="V59" s="10">
        <v>1.2335212257256525</v>
      </c>
      <c r="W59" s="10">
        <v>1.1164172912280739</v>
      </c>
      <c r="X59" s="10">
        <v>1.953103972938218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3.9589563354095567E-2</v>
      </c>
      <c r="M61" s="10">
        <v>0.45621842978107519</v>
      </c>
      <c r="N61" s="10">
        <v>0.95042051702261354</v>
      </c>
      <c r="O61" s="10">
        <v>0.40431314020284198</v>
      </c>
      <c r="P61" s="10">
        <v>1.2983743702064636</v>
      </c>
      <c r="Q61" s="10">
        <v>1.6629565891147615</v>
      </c>
      <c r="R61" s="10">
        <v>0.58432865210706642</v>
      </c>
      <c r="S61" s="10">
        <v>0.27761584922423632</v>
      </c>
      <c r="T61" s="10">
        <v>0.22790021536026681</v>
      </c>
      <c r="U61" s="10">
        <v>7.8346305741471917E-2</v>
      </c>
      <c r="V61" s="10">
        <v>4.9540725835423308E-2</v>
      </c>
      <c r="W61" s="10">
        <v>8.4395464490515396E-2</v>
      </c>
      <c r="X61" s="10">
        <v>5.5393739221960593E-2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8.6740074513479343E-2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X71" si="11">SUM(C72:C73)</f>
        <v>11.283461035280725</v>
      </c>
      <c r="D71" s="37">
        <f t="shared" si="11"/>
        <v>25.761338748057288</v>
      </c>
      <c r="E71" s="37">
        <f t="shared" si="11"/>
        <v>37.889887793294676</v>
      </c>
      <c r="F71" s="37">
        <f t="shared" si="11"/>
        <v>26.99331818301199</v>
      </c>
      <c r="G71" s="37">
        <f t="shared" si="11"/>
        <v>28.382336701041268</v>
      </c>
      <c r="H71" s="37">
        <f t="shared" si="11"/>
        <v>26.033615373144862</v>
      </c>
      <c r="I71" s="37">
        <f t="shared" si="11"/>
        <v>16.939815613400274</v>
      </c>
      <c r="J71" s="37">
        <f t="shared" si="11"/>
        <v>13.600297477276785</v>
      </c>
      <c r="K71" s="37">
        <f t="shared" si="11"/>
        <v>12.180721942143181</v>
      </c>
      <c r="L71" s="37">
        <f t="shared" si="11"/>
        <v>11.451130562948602</v>
      </c>
      <c r="M71" s="37">
        <f t="shared" si="11"/>
        <v>10.584804435381512</v>
      </c>
      <c r="N71" s="37">
        <f t="shared" si="11"/>
        <v>11.07928592181559</v>
      </c>
      <c r="O71" s="37">
        <f t="shared" si="11"/>
        <v>8.4044993206892524</v>
      </c>
      <c r="P71" s="37">
        <f t="shared" si="11"/>
        <v>18.087140272110009</v>
      </c>
      <c r="Q71" s="37">
        <f t="shared" si="11"/>
        <v>15.174643027429948</v>
      </c>
      <c r="R71" s="37">
        <f t="shared" si="11"/>
        <v>14.261731358121521</v>
      </c>
      <c r="S71" s="37">
        <f t="shared" si="11"/>
        <v>11.39185417150772</v>
      </c>
      <c r="T71" s="37">
        <f t="shared" si="11"/>
        <v>6.2086327995472228</v>
      </c>
      <c r="U71" s="37">
        <f t="shared" si="11"/>
        <v>4.1167670070625899</v>
      </c>
      <c r="V71" s="37">
        <f t="shared" si="11"/>
        <v>5.4994919281396557</v>
      </c>
      <c r="W71" s="37">
        <f t="shared" si="11"/>
        <v>6.8846797169244925E-2</v>
      </c>
      <c r="X71" s="37">
        <f t="shared" si="11"/>
        <v>0.70307473341159965</v>
      </c>
    </row>
    <row r="72" spans="1:24" ht="11.25" customHeight="1" x14ac:dyDescent="0.2">
      <c r="A72" s="42" t="s">
        <v>131</v>
      </c>
      <c r="B72" s="9" t="s">
        <v>132</v>
      </c>
      <c r="C72" s="10">
        <v>11.283461035280725</v>
      </c>
      <c r="D72" s="10">
        <v>25.761338748057288</v>
      </c>
      <c r="E72" s="10">
        <v>37.889887793294676</v>
      </c>
      <c r="F72" s="10">
        <v>26.99331818301199</v>
      </c>
      <c r="G72" s="10">
        <v>28.382336701041268</v>
      </c>
      <c r="H72" s="10">
        <v>26.033615373144862</v>
      </c>
      <c r="I72" s="10">
        <v>16.939815613400274</v>
      </c>
      <c r="J72" s="10">
        <v>13.600297477276785</v>
      </c>
      <c r="K72" s="10">
        <v>12.180721942143181</v>
      </c>
      <c r="L72" s="10">
        <v>11.451130562948602</v>
      </c>
      <c r="M72" s="10">
        <v>10.584804435381512</v>
      </c>
      <c r="N72" s="10">
        <v>11.07928592181559</v>
      </c>
      <c r="O72" s="10">
        <v>8.4044993206892524</v>
      </c>
      <c r="P72" s="10">
        <v>18.043731197916046</v>
      </c>
      <c r="Q72" s="10">
        <v>15.174643027429948</v>
      </c>
      <c r="R72" s="10">
        <v>14.261731358121521</v>
      </c>
      <c r="S72" s="10">
        <v>11.39185417150772</v>
      </c>
      <c r="T72" s="10">
        <v>6.2086327995472228</v>
      </c>
      <c r="U72" s="10">
        <v>4.1167670070625899</v>
      </c>
      <c r="V72" s="10">
        <v>5.4994919281396557</v>
      </c>
      <c r="W72" s="10">
        <v>6.8846797169244925E-2</v>
      </c>
      <c r="X72" s="10">
        <v>0.70307473341159965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4.3409074193964461E-2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97.377620386429427</v>
      </c>
      <c r="D75" s="37">
        <v>92.022995719331533</v>
      </c>
      <c r="E75" s="37">
        <v>92.67805097034767</v>
      </c>
      <c r="F75" s="37">
        <v>72.967317103299777</v>
      </c>
      <c r="G75" s="37">
        <v>88.372538563922603</v>
      </c>
      <c r="H75" s="37">
        <v>81.92038163457903</v>
      </c>
      <c r="I75" s="37">
        <v>77.996031222426524</v>
      </c>
      <c r="J75" s="37">
        <v>79.97714034462409</v>
      </c>
      <c r="K75" s="37">
        <v>91.455558917814017</v>
      </c>
      <c r="L75" s="37">
        <v>119.52329707203617</v>
      </c>
      <c r="M75" s="37">
        <v>101.72406372452569</v>
      </c>
      <c r="N75" s="37">
        <v>114.76230835421364</v>
      </c>
      <c r="O75" s="37">
        <v>96.77734134190834</v>
      </c>
      <c r="P75" s="37">
        <v>154.86819617079863</v>
      </c>
      <c r="Q75" s="37">
        <v>140.09097644873046</v>
      </c>
      <c r="R75" s="37">
        <v>155.1791969025949</v>
      </c>
      <c r="S75" s="37">
        <v>141.35640470191302</v>
      </c>
      <c r="T75" s="37">
        <v>70.510326044938907</v>
      </c>
      <c r="U75" s="37">
        <v>39.152178606192322</v>
      </c>
      <c r="V75" s="37">
        <v>45.225689954326114</v>
      </c>
      <c r="W75" s="37">
        <v>13.673398081583937</v>
      </c>
      <c r="X75" s="37">
        <v>21.931432699948544</v>
      </c>
    </row>
    <row r="76" spans="1:24" ht="11.25" customHeight="1" x14ac:dyDescent="0.2">
      <c r="A76" s="38" t="s">
        <v>139</v>
      </c>
      <c r="B76" s="39" t="s">
        <v>140</v>
      </c>
      <c r="C76" s="40">
        <v>202.25384594622022</v>
      </c>
      <c r="D76" s="40">
        <v>187.14403807142699</v>
      </c>
      <c r="E76" s="40">
        <v>208.30021326168466</v>
      </c>
      <c r="F76" s="40">
        <v>198.79898213314883</v>
      </c>
      <c r="G76" s="40">
        <v>181.77362542216952</v>
      </c>
      <c r="H76" s="40">
        <v>182.23198747998745</v>
      </c>
      <c r="I76" s="40">
        <v>197.05099716130619</v>
      </c>
      <c r="J76" s="40">
        <v>180.15497577617657</v>
      </c>
      <c r="K76" s="40">
        <v>186.62249432312137</v>
      </c>
      <c r="L76" s="40">
        <v>246.70899752278609</v>
      </c>
      <c r="M76" s="40">
        <v>196.06128461179674</v>
      </c>
      <c r="N76" s="40">
        <v>227.71855003507233</v>
      </c>
      <c r="O76" s="40">
        <v>192.7056477256024</v>
      </c>
      <c r="P76" s="40">
        <v>240.23992886737565</v>
      </c>
      <c r="Q76" s="40">
        <v>235.1151945304197</v>
      </c>
      <c r="R76" s="40">
        <v>225.74094837857669</v>
      </c>
      <c r="S76" s="40">
        <v>195.56809558878368</v>
      </c>
      <c r="T76" s="40">
        <v>129.35589252632693</v>
      </c>
      <c r="U76" s="40">
        <v>87.459733898579373</v>
      </c>
      <c r="V76" s="40">
        <v>112.01415126247737</v>
      </c>
      <c r="W76" s="40">
        <v>95.593971520451504</v>
      </c>
      <c r="X76" s="40">
        <v>143.31642209963761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432</v>
      </c>
      <c r="B1" s="4" t="s">
        <v>431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829.51776694045668</v>
      </c>
      <c r="D2" s="31">
        <f t="shared" ref="D2:W2" si="1">SUM(D3,D17,D22,D25,D26,D51,D52,D71,D74,D75,D76)</f>
        <v>1160.6722741951339</v>
      </c>
      <c r="E2" s="31">
        <f t="shared" si="1"/>
        <v>1252.8236638714347</v>
      </c>
      <c r="F2" s="31">
        <f t="shared" si="1"/>
        <v>1395.5174682761499</v>
      </c>
      <c r="G2" s="31">
        <f t="shared" si="1"/>
        <v>1128.4922722565984</v>
      </c>
      <c r="H2" s="31">
        <f t="shared" si="1"/>
        <v>1026.9900019589491</v>
      </c>
      <c r="I2" s="31">
        <f t="shared" si="1"/>
        <v>1097.5039683569187</v>
      </c>
      <c r="J2" s="31">
        <f t="shared" si="1"/>
        <v>1088.7503550404354</v>
      </c>
      <c r="K2" s="31">
        <f t="shared" si="1"/>
        <v>1286.1023009464343</v>
      </c>
      <c r="L2" s="31">
        <f t="shared" si="1"/>
        <v>299.62930017244895</v>
      </c>
      <c r="M2" s="31">
        <f t="shared" si="1"/>
        <v>824.6520619786611</v>
      </c>
      <c r="N2" s="31">
        <f t="shared" si="1"/>
        <v>792.71068512783347</v>
      </c>
      <c r="O2" s="31">
        <f t="shared" si="1"/>
        <v>871.28437366100047</v>
      </c>
      <c r="P2" s="31">
        <f t="shared" si="1"/>
        <v>123.03279492746853</v>
      </c>
      <c r="Q2" s="31">
        <f t="shared" si="1"/>
        <v>304.28908059116947</v>
      </c>
      <c r="R2" s="31">
        <f t="shared" si="1"/>
        <v>217.95084552707516</v>
      </c>
      <c r="S2" s="31">
        <f t="shared" si="1"/>
        <v>302.28344066665704</v>
      </c>
      <c r="T2" s="31">
        <f t="shared" si="1"/>
        <v>714.77788400442898</v>
      </c>
      <c r="U2" s="31">
        <f t="shared" si="1"/>
        <v>1050.3491555566284</v>
      </c>
      <c r="V2" s="31">
        <f t="shared" si="1"/>
        <v>918.94930921329785</v>
      </c>
      <c r="W2" s="31">
        <f t="shared" si="1"/>
        <v>996.16454102908926</v>
      </c>
      <c r="X2" s="31">
        <f t="shared" ref="X2" si="2">SUM(X3,X17,X22,X25,X26,X51,X52,X71,X74,X75,X76)</f>
        <v>807.90440099315219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54.363797140689933</v>
      </c>
      <c r="D3" s="34">
        <f t="shared" ref="D3:W3" si="4">SUM(D4,D8,D11)</f>
        <v>71.425875785636705</v>
      </c>
      <c r="E3" s="34">
        <f t="shared" si="4"/>
        <v>70.846927621175595</v>
      </c>
      <c r="F3" s="34">
        <f t="shared" si="4"/>
        <v>72.074503117915839</v>
      </c>
      <c r="G3" s="34">
        <f t="shared" si="4"/>
        <v>66.295361141575327</v>
      </c>
      <c r="H3" s="34">
        <f t="shared" si="4"/>
        <v>64.668442479704908</v>
      </c>
      <c r="I3" s="34">
        <f t="shared" si="4"/>
        <v>67.204781837325612</v>
      </c>
      <c r="J3" s="34">
        <f t="shared" si="4"/>
        <v>55.558385034550497</v>
      </c>
      <c r="K3" s="34">
        <f t="shared" si="4"/>
        <v>63.354930186208584</v>
      </c>
      <c r="L3" s="34">
        <f t="shared" si="4"/>
        <v>19.733294505503874</v>
      </c>
      <c r="M3" s="34">
        <f t="shared" si="4"/>
        <v>52.565053747262525</v>
      </c>
      <c r="N3" s="34">
        <f t="shared" si="4"/>
        <v>45.808898179623036</v>
      </c>
      <c r="O3" s="34">
        <f t="shared" si="4"/>
        <v>59.033773318575264</v>
      </c>
      <c r="P3" s="34">
        <f t="shared" si="4"/>
        <v>7.2741923104198731</v>
      </c>
      <c r="Q3" s="34">
        <f t="shared" si="4"/>
        <v>15.6266346512681</v>
      </c>
      <c r="R3" s="34">
        <f t="shared" si="4"/>
        <v>12.412045955194865</v>
      </c>
      <c r="S3" s="34">
        <f t="shared" si="4"/>
        <v>7.1822894222969076</v>
      </c>
      <c r="T3" s="34">
        <f t="shared" si="4"/>
        <v>17.582016553518073</v>
      </c>
      <c r="U3" s="34">
        <f t="shared" si="4"/>
        <v>26.498230430617987</v>
      </c>
      <c r="V3" s="34">
        <f t="shared" si="4"/>
        <v>15.373427630231712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0.2383408954274811</v>
      </c>
      <c r="D4" s="29">
        <f t="shared" ref="D4:W4" si="7">SUM(D5:D7)</f>
        <v>1.8653285191412232</v>
      </c>
      <c r="E4" s="29">
        <f t="shared" si="7"/>
        <v>0</v>
      </c>
      <c r="F4" s="29">
        <f t="shared" si="7"/>
        <v>0</v>
      </c>
      <c r="G4" s="29">
        <f t="shared" si="7"/>
        <v>11.1127107831266</v>
      </c>
      <c r="H4" s="29">
        <f t="shared" si="7"/>
        <v>16.93873299503128</v>
      </c>
      <c r="I4" s="29">
        <f t="shared" si="7"/>
        <v>18.418578086179867</v>
      </c>
      <c r="J4" s="29">
        <f t="shared" si="7"/>
        <v>18.092807499380008</v>
      </c>
      <c r="K4" s="29">
        <f t="shared" si="7"/>
        <v>20.480600931303403</v>
      </c>
      <c r="L4" s="29">
        <f t="shared" si="7"/>
        <v>3.0856204968999945</v>
      </c>
      <c r="M4" s="29">
        <f t="shared" si="7"/>
        <v>8.7996524363496142</v>
      </c>
      <c r="N4" s="29">
        <f t="shared" si="7"/>
        <v>10.478351015149167</v>
      </c>
      <c r="O4" s="29">
        <f t="shared" si="7"/>
        <v>12.672645280311782</v>
      </c>
      <c r="P4" s="29">
        <f t="shared" si="7"/>
        <v>1.3687259630720585</v>
      </c>
      <c r="Q4" s="29">
        <f t="shared" si="7"/>
        <v>4.2559810403825082</v>
      </c>
      <c r="R4" s="29">
        <f t="shared" si="7"/>
        <v>0.18552673537875575</v>
      </c>
      <c r="S4" s="29">
        <f t="shared" si="7"/>
        <v>0.72709232125796863</v>
      </c>
      <c r="T4" s="29">
        <f t="shared" si="7"/>
        <v>13.723540481657546</v>
      </c>
      <c r="U4" s="29">
        <f t="shared" si="7"/>
        <v>23.198989725394796</v>
      </c>
      <c r="V4" s="29">
        <f t="shared" si="7"/>
        <v>13.826291507896475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11.1127107831266</v>
      </c>
      <c r="H5" s="10">
        <v>16.93873299503128</v>
      </c>
      <c r="I5" s="10">
        <v>18.418578086179867</v>
      </c>
      <c r="J5" s="10">
        <v>18.092807499380008</v>
      </c>
      <c r="K5" s="10">
        <v>20.480600931303403</v>
      </c>
      <c r="L5" s="10">
        <v>3.0856204968999945</v>
      </c>
      <c r="M5" s="10">
        <v>8.7996524363496142</v>
      </c>
      <c r="N5" s="10">
        <v>10.478351015149167</v>
      </c>
      <c r="O5" s="10">
        <v>12.672645280311782</v>
      </c>
      <c r="P5" s="10">
        <v>1.3687259630720585</v>
      </c>
      <c r="Q5" s="10">
        <v>4.2559810403825082</v>
      </c>
      <c r="R5" s="10">
        <v>0.18552673537875575</v>
      </c>
      <c r="S5" s="10">
        <v>0.72709232125796863</v>
      </c>
      <c r="T5" s="10">
        <v>13.723540481657546</v>
      </c>
      <c r="U5" s="10">
        <v>23.198989725394796</v>
      </c>
      <c r="V5" s="10">
        <v>13.826291507896475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0.2383408954274811</v>
      </c>
      <c r="D7" s="10">
        <v>1.8653285191412232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X8" si="9">SUM(C9:C10)</f>
        <v>35.296221284670594</v>
      </c>
      <c r="D8" s="29">
        <f t="shared" si="9"/>
        <v>48.371959573103503</v>
      </c>
      <c r="E8" s="29">
        <f t="shared" si="9"/>
        <v>52.268061171156042</v>
      </c>
      <c r="F8" s="29">
        <f t="shared" si="9"/>
        <v>47.35090451372956</v>
      </c>
      <c r="G8" s="29">
        <f t="shared" si="9"/>
        <v>39.477285027046307</v>
      </c>
      <c r="H8" s="29">
        <f t="shared" si="9"/>
        <v>43.427910338890477</v>
      </c>
      <c r="I8" s="29">
        <f t="shared" si="9"/>
        <v>43.446600681684572</v>
      </c>
      <c r="J8" s="29">
        <f t="shared" si="9"/>
        <v>36.482109817071887</v>
      </c>
      <c r="K8" s="29">
        <f t="shared" si="9"/>
        <v>41.898085189194681</v>
      </c>
      <c r="L8" s="29">
        <f t="shared" si="9"/>
        <v>16.647674008603879</v>
      </c>
      <c r="M8" s="29">
        <f t="shared" si="9"/>
        <v>43.765401310912907</v>
      </c>
      <c r="N8" s="29">
        <f t="shared" si="9"/>
        <v>35.33054716447387</v>
      </c>
      <c r="O8" s="29">
        <f t="shared" si="9"/>
        <v>46.36112803826348</v>
      </c>
      <c r="P8" s="29">
        <f t="shared" si="9"/>
        <v>5.3400286213272103</v>
      </c>
      <c r="Q8" s="29">
        <f t="shared" si="9"/>
        <v>11.023640704878854</v>
      </c>
      <c r="R8" s="29">
        <f t="shared" si="9"/>
        <v>7.8201905894059989</v>
      </c>
      <c r="S8" s="29">
        <f t="shared" si="9"/>
        <v>0</v>
      </c>
      <c r="T8" s="29">
        <f t="shared" si="9"/>
        <v>1.3038339037520255E-2</v>
      </c>
      <c r="U8" s="29">
        <f t="shared" si="9"/>
        <v>0</v>
      </c>
      <c r="V8" s="29">
        <f t="shared" si="9"/>
        <v>0</v>
      </c>
      <c r="W8" s="29">
        <f t="shared" si="9"/>
        <v>0</v>
      </c>
      <c r="X8" s="29">
        <f t="shared" si="9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6.5362688767780632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35.296221284670594</v>
      </c>
      <c r="D10" s="10">
        <v>48.371959573103503</v>
      </c>
      <c r="E10" s="10">
        <v>52.268061171156042</v>
      </c>
      <c r="F10" s="10">
        <v>47.35090451372956</v>
      </c>
      <c r="G10" s="10">
        <v>39.477285027046307</v>
      </c>
      <c r="H10" s="10">
        <v>43.427910338890477</v>
      </c>
      <c r="I10" s="10">
        <v>43.446600681684572</v>
      </c>
      <c r="J10" s="10">
        <v>36.482109817071887</v>
      </c>
      <c r="K10" s="10">
        <v>41.898085189194681</v>
      </c>
      <c r="L10" s="10">
        <v>16.647674008603879</v>
      </c>
      <c r="M10" s="10">
        <v>37.22913243413484</v>
      </c>
      <c r="N10" s="10">
        <v>35.33054716447387</v>
      </c>
      <c r="O10" s="10">
        <v>46.36112803826348</v>
      </c>
      <c r="P10" s="10">
        <v>5.3400286213272103</v>
      </c>
      <c r="Q10" s="10">
        <v>11.023640704878854</v>
      </c>
      <c r="R10" s="10">
        <v>7.8201905894059989</v>
      </c>
      <c r="S10" s="10">
        <v>0</v>
      </c>
      <c r="T10" s="10">
        <v>1.3038339037520255E-2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X11" si="10">SUM(C12:C16)</f>
        <v>18.829234960591855</v>
      </c>
      <c r="D11" s="29">
        <f t="shared" si="10"/>
        <v>21.188587693391977</v>
      </c>
      <c r="E11" s="29">
        <f t="shared" si="10"/>
        <v>18.57886645001955</v>
      </c>
      <c r="F11" s="29">
        <f t="shared" si="10"/>
        <v>24.723598604186279</v>
      </c>
      <c r="G11" s="29">
        <f t="shared" si="10"/>
        <v>15.705365331402417</v>
      </c>
      <c r="H11" s="29">
        <f t="shared" si="10"/>
        <v>4.3017991457831561</v>
      </c>
      <c r="I11" s="29">
        <f t="shared" si="10"/>
        <v>5.339603069461182</v>
      </c>
      <c r="J11" s="29">
        <f t="shared" si="10"/>
        <v>0.98346771809860078</v>
      </c>
      <c r="K11" s="29">
        <f t="shared" si="10"/>
        <v>0.97624406571049438</v>
      </c>
      <c r="L11" s="29">
        <f t="shared" si="10"/>
        <v>0</v>
      </c>
      <c r="M11" s="29">
        <f t="shared" si="10"/>
        <v>0</v>
      </c>
      <c r="N11" s="29">
        <f t="shared" si="10"/>
        <v>0</v>
      </c>
      <c r="O11" s="29">
        <f t="shared" si="10"/>
        <v>0</v>
      </c>
      <c r="P11" s="29">
        <f t="shared" si="10"/>
        <v>0.56543772602060371</v>
      </c>
      <c r="Q11" s="29">
        <f t="shared" si="10"/>
        <v>0.34701290600673668</v>
      </c>
      <c r="R11" s="29">
        <f t="shared" si="10"/>
        <v>4.4063286304101101</v>
      </c>
      <c r="S11" s="29">
        <f t="shared" si="10"/>
        <v>6.4551971010389391</v>
      </c>
      <c r="T11" s="29">
        <f t="shared" si="10"/>
        <v>3.845437732823008</v>
      </c>
      <c r="U11" s="29">
        <f t="shared" si="10"/>
        <v>3.2992407052231929</v>
      </c>
      <c r="V11" s="29">
        <f t="shared" si="10"/>
        <v>1.5471361223352378</v>
      </c>
      <c r="W11" s="29">
        <f t="shared" si="10"/>
        <v>0</v>
      </c>
      <c r="X11" s="29">
        <f t="shared" si="10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18.829234960591855</v>
      </c>
      <c r="D13" s="10">
        <v>21.188587693391977</v>
      </c>
      <c r="E13" s="10">
        <v>18.57886645001955</v>
      </c>
      <c r="F13" s="10">
        <v>24.723598604186279</v>
      </c>
      <c r="G13" s="10">
        <v>15.705365331402417</v>
      </c>
      <c r="H13" s="10">
        <v>4.3017991457831561</v>
      </c>
      <c r="I13" s="10">
        <v>5.339603069461182</v>
      </c>
      <c r="J13" s="10">
        <v>0.98346771809860078</v>
      </c>
      <c r="K13" s="10">
        <v>0.97624406571049438</v>
      </c>
      <c r="L13" s="10">
        <v>0</v>
      </c>
      <c r="M13" s="10">
        <v>0</v>
      </c>
      <c r="N13" s="10">
        <v>0</v>
      </c>
      <c r="O13" s="10">
        <v>0</v>
      </c>
      <c r="P13" s="10">
        <v>0.56543772602060371</v>
      </c>
      <c r="Q13" s="10">
        <v>0.34701290600673668</v>
      </c>
      <c r="R13" s="10">
        <v>4.4063286304101101</v>
      </c>
      <c r="S13" s="10">
        <v>6.4551971010389391</v>
      </c>
      <c r="T13" s="10">
        <v>3.845437732823008</v>
      </c>
      <c r="U13" s="10">
        <v>3.2992407052231929</v>
      </c>
      <c r="V13" s="10">
        <v>1.5471361223352378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X17" si="11">SUM(C18:C21)</f>
        <v>0</v>
      </c>
      <c r="D17" s="37">
        <f t="shared" si="11"/>
        <v>3.9355779452900717E-2</v>
      </c>
      <c r="E17" s="37">
        <f t="shared" si="11"/>
        <v>0</v>
      </c>
      <c r="F17" s="37">
        <f t="shared" si="11"/>
        <v>0</v>
      </c>
      <c r="G17" s="37">
        <f t="shared" si="11"/>
        <v>0</v>
      </c>
      <c r="H17" s="37">
        <f t="shared" si="11"/>
        <v>0</v>
      </c>
      <c r="I17" s="37">
        <f t="shared" si="11"/>
        <v>0</v>
      </c>
      <c r="J17" s="37">
        <f t="shared" si="11"/>
        <v>0</v>
      </c>
      <c r="K17" s="37">
        <f t="shared" si="11"/>
        <v>0</v>
      </c>
      <c r="L17" s="37">
        <f t="shared" si="11"/>
        <v>0</v>
      </c>
      <c r="M17" s="37">
        <f t="shared" si="11"/>
        <v>0</v>
      </c>
      <c r="N17" s="37">
        <f t="shared" si="11"/>
        <v>0</v>
      </c>
      <c r="O17" s="37">
        <f t="shared" si="11"/>
        <v>0</v>
      </c>
      <c r="P17" s="37">
        <f t="shared" si="11"/>
        <v>0</v>
      </c>
      <c r="Q17" s="37">
        <f t="shared" si="11"/>
        <v>0</v>
      </c>
      <c r="R17" s="37">
        <f t="shared" si="11"/>
        <v>0</v>
      </c>
      <c r="S17" s="37">
        <f t="shared" si="11"/>
        <v>0</v>
      </c>
      <c r="T17" s="37">
        <f t="shared" si="11"/>
        <v>0</v>
      </c>
      <c r="U17" s="37">
        <f t="shared" si="11"/>
        <v>0</v>
      </c>
      <c r="V17" s="37">
        <f t="shared" si="11"/>
        <v>0</v>
      </c>
      <c r="W17" s="37">
        <f t="shared" si="11"/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3.9355779452900717E-2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X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si="12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X26" si="13">SUM(C27,C33)</f>
        <v>88.880550993707743</v>
      </c>
      <c r="D26" s="37">
        <f t="shared" si="13"/>
        <v>204.50602026871056</v>
      </c>
      <c r="E26" s="37">
        <f t="shared" si="13"/>
        <v>209.62925127792701</v>
      </c>
      <c r="F26" s="37">
        <f t="shared" si="13"/>
        <v>135.33318111179324</v>
      </c>
      <c r="G26" s="37">
        <f t="shared" si="13"/>
        <v>71.680167319081391</v>
      </c>
      <c r="H26" s="37">
        <f t="shared" si="13"/>
        <v>48.717856418740439</v>
      </c>
      <c r="I26" s="37">
        <f t="shared" si="13"/>
        <v>52.773121521033978</v>
      </c>
      <c r="J26" s="37">
        <f t="shared" si="13"/>
        <v>180.23648581361388</v>
      </c>
      <c r="K26" s="37">
        <f t="shared" si="13"/>
        <v>149.52520357141984</v>
      </c>
      <c r="L26" s="37">
        <f t="shared" si="13"/>
        <v>44.597717663068401</v>
      </c>
      <c r="M26" s="37">
        <f t="shared" si="13"/>
        <v>108.53088224248454</v>
      </c>
      <c r="N26" s="37">
        <f t="shared" si="13"/>
        <v>104.92385163828592</v>
      </c>
      <c r="O26" s="37">
        <f t="shared" si="13"/>
        <v>115.02295829856553</v>
      </c>
      <c r="P26" s="37">
        <f t="shared" si="13"/>
        <v>20.34179853382302</v>
      </c>
      <c r="Q26" s="37">
        <f t="shared" si="13"/>
        <v>54.137144338946037</v>
      </c>
      <c r="R26" s="37">
        <f t="shared" si="13"/>
        <v>42.209250313126851</v>
      </c>
      <c r="S26" s="37">
        <f t="shared" si="13"/>
        <v>53.824719744204629</v>
      </c>
      <c r="T26" s="37">
        <f t="shared" si="13"/>
        <v>140.30802141553673</v>
      </c>
      <c r="U26" s="37">
        <f t="shared" si="13"/>
        <v>244.33610835106742</v>
      </c>
      <c r="V26" s="37">
        <f t="shared" si="13"/>
        <v>316.29407705179722</v>
      </c>
      <c r="W26" s="37">
        <f t="shared" si="13"/>
        <v>310.13014437600719</v>
      </c>
      <c r="X26" s="37">
        <f t="shared" si="13"/>
        <v>220.34551637146942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X27" si="14">SUM(C28:C32)</f>
        <v>0</v>
      </c>
      <c r="D27" s="29">
        <f t="shared" si="14"/>
        <v>0</v>
      </c>
      <c r="E27" s="29">
        <f t="shared" si="14"/>
        <v>0</v>
      </c>
      <c r="F27" s="29">
        <f t="shared" si="14"/>
        <v>0</v>
      </c>
      <c r="G27" s="29">
        <f t="shared" si="14"/>
        <v>0</v>
      </c>
      <c r="H27" s="29">
        <f t="shared" si="14"/>
        <v>0</v>
      </c>
      <c r="I27" s="29">
        <f t="shared" si="14"/>
        <v>0</v>
      </c>
      <c r="J27" s="29">
        <f t="shared" si="14"/>
        <v>25.291623219120108</v>
      </c>
      <c r="K27" s="29">
        <f t="shared" si="14"/>
        <v>0</v>
      </c>
      <c r="L27" s="29">
        <f t="shared" si="14"/>
        <v>2.3591423833964056</v>
      </c>
      <c r="M27" s="29">
        <f t="shared" si="14"/>
        <v>0.49789406227143512</v>
      </c>
      <c r="N27" s="29">
        <f t="shared" si="14"/>
        <v>0</v>
      </c>
      <c r="O27" s="29">
        <f t="shared" si="14"/>
        <v>1.0895289654195068</v>
      </c>
      <c r="P27" s="29">
        <f t="shared" si="14"/>
        <v>0.27523033286617149</v>
      </c>
      <c r="Q27" s="29">
        <f t="shared" si="14"/>
        <v>0.89703900922661739</v>
      </c>
      <c r="R27" s="29">
        <f t="shared" si="14"/>
        <v>1.1200091207569629</v>
      </c>
      <c r="S27" s="29">
        <f t="shared" si="14"/>
        <v>1.7494797837692064</v>
      </c>
      <c r="T27" s="29">
        <f t="shared" si="14"/>
        <v>3.6588399312311024</v>
      </c>
      <c r="U27" s="29">
        <f t="shared" si="14"/>
        <v>9.9977884826745491</v>
      </c>
      <c r="V27" s="29">
        <f t="shared" si="14"/>
        <v>15.98215898014414</v>
      </c>
      <c r="W27" s="29">
        <f t="shared" si="14"/>
        <v>22.419617367084903</v>
      </c>
      <c r="X27" s="29">
        <f t="shared" si="14"/>
        <v>15.173563169359239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25.291623219120108</v>
      </c>
      <c r="K29" s="10">
        <v>0</v>
      </c>
      <c r="L29" s="10">
        <v>2.3591423833964056</v>
      </c>
      <c r="M29" s="10">
        <v>0.49789406227143512</v>
      </c>
      <c r="N29" s="10">
        <v>0</v>
      </c>
      <c r="O29" s="10">
        <v>1.0895289654195068</v>
      </c>
      <c r="P29" s="10">
        <v>0.27523033286617149</v>
      </c>
      <c r="Q29" s="10">
        <v>0.89703900922661739</v>
      </c>
      <c r="R29" s="10">
        <v>1.1200091207569629</v>
      </c>
      <c r="S29" s="10">
        <v>1.7494797837692064</v>
      </c>
      <c r="T29" s="10">
        <v>3.6588399312311024</v>
      </c>
      <c r="U29" s="10">
        <v>9.9977884826745491</v>
      </c>
      <c r="V29" s="10">
        <v>15.98215898014414</v>
      </c>
      <c r="W29" s="10">
        <v>22.419617367084903</v>
      </c>
      <c r="X29" s="10">
        <v>15.173563169359239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X33" si="15">SUM(C34:C50)</f>
        <v>88.880550993707743</v>
      </c>
      <c r="D33" s="29">
        <f t="shared" si="15"/>
        <v>204.50602026871056</v>
      </c>
      <c r="E33" s="29">
        <f t="shared" si="15"/>
        <v>209.62925127792701</v>
      </c>
      <c r="F33" s="29">
        <f t="shared" si="15"/>
        <v>135.33318111179324</v>
      </c>
      <c r="G33" s="29">
        <f t="shared" si="15"/>
        <v>71.680167319081391</v>
      </c>
      <c r="H33" s="29">
        <f t="shared" si="15"/>
        <v>48.717856418740439</v>
      </c>
      <c r="I33" s="29">
        <f t="shared" si="15"/>
        <v>52.773121521033978</v>
      </c>
      <c r="J33" s="29">
        <f t="shared" si="15"/>
        <v>154.94486259449377</v>
      </c>
      <c r="K33" s="29">
        <f t="shared" si="15"/>
        <v>149.52520357141984</v>
      </c>
      <c r="L33" s="29">
        <f t="shared" si="15"/>
        <v>42.238575279671998</v>
      </c>
      <c r="M33" s="29">
        <f t="shared" si="15"/>
        <v>108.0329881802131</v>
      </c>
      <c r="N33" s="29">
        <f t="shared" si="15"/>
        <v>104.92385163828592</v>
      </c>
      <c r="O33" s="29">
        <f t="shared" si="15"/>
        <v>113.93342933314602</v>
      </c>
      <c r="P33" s="29">
        <f t="shared" si="15"/>
        <v>20.066568200956848</v>
      </c>
      <c r="Q33" s="29">
        <f t="shared" si="15"/>
        <v>53.24010532971942</v>
      </c>
      <c r="R33" s="29">
        <f t="shared" si="15"/>
        <v>41.08924119236989</v>
      </c>
      <c r="S33" s="29">
        <f t="shared" si="15"/>
        <v>52.075239960435425</v>
      </c>
      <c r="T33" s="29">
        <f t="shared" si="15"/>
        <v>136.64918148430561</v>
      </c>
      <c r="U33" s="29">
        <f t="shared" si="15"/>
        <v>234.33831986839289</v>
      </c>
      <c r="V33" s="29">
        <f t="shared" si="15"/>
        <v>300.31191807165305</v>
      </c>
      <c r="W33" s="29">
        <f t="shared" si="15"/>
        <v>287.71052700892227</v>
      </c>
      <c r="X33" s="29">
        <f t="shared" si="15"/>
        <v>205.17195320211019</v>
      </c>
    </row>
    <row r="34" spans="1:24" ht="11.25" customHeight="1" x14ac:dyDescent="0.2">
      <c r="A34" s="41" t="s">
        <v>55</v>
      </c>
      <c r="B34" s="9" t="s">
        <v>56</v>
      </c>
      <c r="C34" s="10">
        <v>21.36196882616224</v>
      </c>
      <c r="D34" s="10">
        <v>87.66499873133634</v>
      </c>
      <c r="E34" s="10">
        <v>153.56817321745152</v>
      </c>
      <c r="F34" s="10">
        <v>115.34343355066555</v>
      </c>
      <c r="G34" s="10">
        <v>44.482026636619722</v>
      </c>
      <c r="H34" s="10">
        <v>16.011128091793669</v>
      </c>
      <c r="I34" s="10">
        <v>0</v>
      </c>
      <c r="J34" s="10">
        <v>91.44130216451012</v>
      </c>
      <c r="K34" s="10">
        <v>92.51889005929111</v>
      </c>
      <c r="L34" s="10">
        <v>25.788964475356238</v>
      </c>
      <c r="M34" s="10">
        <v>62.518250226909593</v>
      </c>
      <c r="N34" s="10">
        <v>65.338068744719294</v>
      </c>
      <c r="O34" s="10">
        <v>69.991757881785844</v>
      </c>
      <c r="P34" s="10">
        <v>14.019878558831056</v>
      </c>
      <c r="Q34" s="10">
        <v>35.143857479232125</v>
      </c>
      <c r="R34" s="10">
        <v>34.340107380142079</v>
      </c>
      <c r="S34" s="10">
        <v>41.720030960954197</v>
      </c>
      <c r="T34" s="10">
        <v>108.03373953814895</v>
      </c>
      <c r="U34" s="10">
        <v>194.61209387307071</v>
      </c>
      <c r="V34" s="10">
        <v>267.1414335404898</v>
      </c>
      <c r="W34" s="10">
        <v>256.71277279405479</v>
      </c>
      <c r="X34" s="10">
        <v>185.16462526106139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0.50675195213374702</v>
      </c>
      <c r="E36" s="10">
        <v>0</v>
      </c>
      <c r="F36" s="10">
        <v>0</v>
      </c>
      <c r="G36" s="10">
        <v>0</v>
      </c>
      <c r="H36" s="10">
        <v>0.52349812403428042</v>
      </c>
      <c r="I36" s="10">
        <v>1.2184500383077632</v>
      </c>
      <c r="J36" s="10">
        <v>45.479127599666462</v>
      </c>
      <c r="K36" s="10">
        <v>45.7391335698725</v>
      </c>
      <c r="L36" s="10">
        <v>14.031655917875398</v>
      </c>
      <c r="M36" s="10">
        <v>38.866779946822192</v>
      </c>
      <c r="N36" s="10">
        <v>35.393089783621974</v>
      </c>
      <c r="O36" s="10">
        <v>40.510941984537638</v>
      </c>
      <c r="P36" s="10">
        <v>5.676846816258255</v>
      </c>
      <c r="Q36" s="10">
        <v>17.736315207203841</v>
      </c>
      <c r="R36" s="10">
        <v>6.2957454594231805</v>
      </c>
      <c r="S36" s="10">
        <v>9.869248505787322</v>
      </c>
      <c r="T36" s="10">
        <v>23.703287183411348</v>
      </c>
      <c r="U36" s="10">
        <v>33.025206896597091</v>
      </c>
      <c r="V36" s="10">
        <v>24.123217306452709</v>
      </c>
      <c r="W36" s="10">
        <v>24.664563854160892</v>
      </c>
      <c r="X36" s="10">
        <v>18.091964480750278</v>
      </c>
    </row>
    <row r="37" spans="1:24" ht="11.25" customHeight="1" x14ac:dyDescent="0.2">
      <c r="A37" s="41" t="s">
        <v>61</v>
      </c>
      <c r="B37" s="9" t="s">
        <v>62</v>
      </c>
      <c r="C37" s="10">
        <v>0.42485719333293326</v>
      </c>
      <c r="D37" s="10">
        <v>1.4528973100627358</v>
      </c>
      <c r="E37" s="10">
        <v>0.93812381285875268</v>
      </c>
      <c r="F37" s="10">
        <v>0.97383095818711196</v>
      </c>
      <c r="G37" s="10">
        <v>0.51702084513836322</v>
      </c>
      <c r="H37" s="10">
        <v>0.96507736943894928</v>
      </c>
      <c r="I37" s="10">
        <v>1.1200019505062757</v>
      </c>
      <c r="J37" s="10">
        <v>0</v>
      </c>
      <c r="K37" s="10">
        <v>0</v>
      </c>
      <c r="L37" s="10">
        <v>0.15962035723223195</v>
      </c>
      <c r="M37" s="10">
        <v>2.1901467518652709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8.4355143133341165E-2</v>
      </c>
      <c r="U37" s="10">
        <v>6.2758352619921534E-2</v>
      </c>
      <c r="V37" s="10">
        <v>0.21682643539705168</v>
      </c>
      <c r="W37" s="10">
        <v>0.16368868708279855</v>
      </c>
      <c r="X37" s="10">
        <v>0.31203799456833853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4.1739286298010398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0.85351207001274032</v>
      </c>
      <c r="D42" s="10">
        <v>0</v>
      </c>
      <c r="E42" s="10">
        <v>0</v>
      </c>
      <c r="F42" s="10">
        <v>0.48911155475807128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3.649378864557566</v>
      </c>
      <c r="D43" s="10">
        <v>2.313723559689866</v>
      </c>
      <c r="E43" s="10">
        <v>5.8143597864727479</v>
      </c>
      <c r="F43" s="10">
        <v>3.2562846055256216</v>
      </c>
      <c r="G43" s="10">
        <v>1.9768597795996896</v>
      </c>
      <c r="H43" s="10">
        <v>1.4079024290807249</v>
      </c>
      <c r="I43" s="10">
        <v>6.0024189984528551</v>
      </c>
      <c r="J43" s="10">
        <v>5.3644019715382836</v>
      </c>
      <c r="K43" s="10">
        <v>3.1945720557690795</v>
      </c>
      <c r="L43" s="10">
        <v>0.15378540702053689</v>
      </c>
      <c r="M43" s="10">
        <v>0.85094459843212611</v>
      </c>
      <c r="N43" s="10">
        <v>0.73862922901975869</v>
      </c>
      <c r="O43" s="10">
        <v>0.45968545264416899</v>
      </c>
      <c r="P43" s="10">
        <v>0.22921029382814556</v>
      </c>
      <c r="Q43" s="10">
        <v>0.18733418764505361</v>
      </c>
      <c r="R43" s="10">
        <v>0.31043401951665972</v>
      </c>
      <c r="S43" s="10">
        <v>0.4859604936939117</v>
      </c>
      <c r="T43" s="10">
        <v>1.4298470549842368</v>
      </c>
      <c r="U43" s="10">
        <v>1.9949863529384191</v>
      </c>
      <c r="V43" s="10">
        <v>1.7509072895651521</v>
      </c>
      <c r="W43" s="10">
        <v>1.8210787683739471</v>
      </c>
      <c r="X43" s="10">
        <v>1.0817711342125758</v>
      </c>
    </row>
    <row r="44" spans="1:24" ht="11.25" customHeight="1" x14ac:dyDescent="0.2">
      <c r="A44" s="41" t="s">
        <v>75</v>
      </c>
      <c r="B44" s="9" t="s">
        <v>76</v>
      </c>
      <c r="C44" s="10">
        <v>62.590834039642267</v>
      </c>
      <c r="D44" s="10">
        <v>110.37029748129409</v>
      </c>
      <c r="E44" s="10">
        <v>23.426425149409681</v>
      </c>
      <c r="F44" s="10">
        <v>13.06126832415454</v>
      </c>
      <c r="G44" s="10">
        <v>11.567956093244781</v>
      </c>
      <c r="H44" s="10">
        <v>3.9543273148950959</v>
      </c>
      <c r="I44" s="10">
        <v>13.293333655300721</v>
      </c>
      <c r="J44" s="10">
        <v>6.5291067998037189</v>
      </c>
      <c r="K44" s="10">
        <v>1.9942034068568093</v>
      </c>
      <c r="L44" s="10">
        <v>1.2923662949134311</v>
      </c>
      <c r="M44" s="10">
        <v>2.7123027357409204</v>
      </c>
      <c r="N44" s="10">
        <v>3.45406388092489</v>
      </c>
      <c r="O44" s="10">
        <v>2.9710440141783812</v>
      </c>
      <c r="P44" s="10">
        <v>0.14063253203939058</v>
      </c>
      <c r="Q44" s="10">
        <v>0.17259845563839052</v>
      </c>
      <c r="R44" s="10">
        <v>0.14295433328796614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0.22875653473805579</v>
      </c>
      <c r="U45" s="10">
        <v>0.3438404882940479</v>
      </c>
      <c r="V45" s="10">
        <v>3.3453065218106524</v>
      </c>
      <c r="W45" s="10">
        <v>0.3335370453263134</v>
      </c>
      <c r="X45" s="10">
        <v>0.21135027585083138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2.197351234193806</v>
      </c>
      <c r="E50" s="10">
        <v>21.708240681933265</v>
      </c>
      <c r="F50" s="10">
        <v>2.209252118502337</v>
      </c>
      <c r="G50" s="10">
        <v>13.13630396447884</v>
      </c>
      <c r="H50" s="10">
        <v>25.855923089497725</v>
      </c>
      <c r="I50" s="10">
        <v>31.138916878466365</v>
      </c>
      <c r="J50" s="10">
        <v>6.1309240589751779</v>
      </c>
      <c r="K50" s="10">
        <v>6.0784044796303585</v>
      </c>
      <c r="L50" s="10">
        <v>0.81218282727416524</v>
      </c>
      <c r="M50" s="10">
        <v>0.89456392044299271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3.1691960298896542</v>
      </c>
      <c r="U50" s="10">
        <v>4.2994339048727417</v>
      </c>
      <c r="V50" s="10">
        <v>3.734226977937722</v>
      </c>
      <c r="W50" s="10">
        <v>4.0148858599235435</v>
      </c>
      <c r="X50" s="10">
        <v>0.31020405566677572</v>
      </c>
    </row>
    <row r="51" spans="1:24" ht="11.25" customHeight="1" x14ac:dyDescent="0.2">
      <c r="A51" s="35" t="s">
        <v>89</v>
      </c>
      <c r="B51" s="36" t="s">
        <v>90</v>
      </c>
      <c r="C51" s="37">
        <v>514.4170468636886</v>
      </c>
      <c r="D51" s="37">
        <v>676.76822167224748</v>
      </c>
      <c r="E51" s="37">
        <v>743.53441004568401</v>
      </c>
      <c r="F51" s="37">
        <v>982.5745880536349</v>
      </c>
      <c r="G51" s="37">
        <v>755.45124392434377</v>
      </c>
      <c r="H51" s="37">
        <v>707.07505248020959</v>
      </c>
      <c r="I51" s="37">
        <v>689.76396982788538</v>
      </c>
      <c r="J51" s="37">
        <v>604.23623298930147</v>
      </c>
      <c r="K51" s="37">
        <v>806.2331386476319</v>
      </c>
      <c r="L51" s="37">
        <v>174.67872303340764</v>
      </c>
      <c r="M51" s="37">
        <v>478.23521896103722</v>
      </c>
      <c r="N51" s="37">
        <v>461.60014981560494</v>
      </c>
      <c r="O51" s="37">
        <v>483.81935974257448</v>
      </c>
      <c r="P51" s="37">
        <v>63.304634944829644</v>
      </c>
      <c r="Q51" s="37">
        <v>147.56170081669174</v>
      </c>
      <c r="R51" s="37">
        <v>90.824740112831407</v>
      </c>
      <c r="S51" s="37">
        <v>127.0342206247455</v>
      </c>
      <c r="T51" s="37">
        <v>321.36768169858732</v>
      </c>
      <c r="U51" s="37">
        <v>435.4930525376185</v>
      </c>
      <c r="V51" s="37">
        <v>327.77401061928009</v>
      </c>
      <c r="W51" s="37">
        <v>466.75006526990109</v>
      </c>
      <c r="X51" s="37">
        <v>421.9146185284838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X52" si="16">SUM(C53:C70)</f>
        <v>0.33564615907547363</v>
      </c>
      <c r="D52" s="37">
        <f t="shared" si="16"/>
        <v>0.28422743920884891</v>
      </c>
      <c r="E52" s="37">
        <f t="shared" si="16"/>
        <v>0.23293952380560878</v>
      </c>
      <c r="F52" s="37">
        <f t="shared" si="16"/>
        <v>0.52757255558525695</v>
      </c>
      <c r="G52" s="37">
        <f t="shared" si="16"/>
        <v>0.37345996200511222</v>
      </c>
      <c r="H52" s="37">
        <f t="shared" si="16"/>
        <v>4.4344305283372888E-2</v>
      </c>
      <c r="I52" s="37">
        <f t="shared" si="16"/>
        <v>0</v>
      </c>
      <c r="J52" s="37">
        <f t="shared" si="16"/>
        <v>0.29127793254504397</v>
      </c>
      <c r="K52" s="37">
        <f t="shared" si="16"/>
        <v>0.15071993966989278</v>
      </c>
      <c r="L52" s="37">
        <f t="shared" si="16"/>
        <v>4.3919388346251545E-2</v>
      </c>
      <c r="M52" s="37">
        <f t="shared" si="16"/>
        <v>1.0539514004071657</v>
      </c>
      <c r="N52" s="37">
        <f t="shared" si="16"/>
        <v>1.0436984080025957</v>
      </c>
      <c r="O52" s="37">
        <f t="shared" si="16"/>
        <v>0.97640166337465284</v>
      </c>
      <c r="P52" s="37">
        <f t="shared" si="16"/>
        <v>0.31145415008248828</v>
      </c>
      <c r="Q52" s="37">
        <f t="shared" si="16"/>
        <v>0.76378088021343749</v>
      </c>
      <c r="R52" s="37">
        <f t="shared" si="16"/>
        <v>0.74100784824359234</v>
      </c>
      <c r="S52" s="37">
        <f t="shared" si="16"/>
        <v>1.1003428328998823</v>
      </c>
      <c r="T52" s="37">
        <f t="shared" si="16"/>
        <v>2.6623179724669983</v>
      </c>
      <c r="U52" s="37">
        <f t="shared" si="16"/>
        <v>3.0775693178726518</v>
      </c>
      <c r="V52" s="37">
        <f t="shared" si="16"/>
        <v>2.43787239851985</v>
      </c>
      <c r="W52" s="37">
        <f t="shared" si="16"/>
        <v>3.2063064984749357</v>
      </c>
      <c r="X52" s="37">
        <f t="shared" si="16"/>
        <v>2.2711719931620395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0.33564615907547363</v>
      </c>
      <c r="D59" s="10">
        <v>0.28422743920884891</v>
      </c>
      <c r="E59" s="10">
        <v>0.23293952380560878</v>
      </c>
      <c r="F59" s="10">
        <v>0.52757255558525695</v>
      </c>
      <c r="G59" s="10">
        <v>0.37345996200511222</v>
      </c>
      <c r="H59" s="10">
        <v>4.4344305283372888E-2</v>
      </c>
      <c r="I59" s="10">
        <v>0</v>
      </c>
      <c r="J59" s="10">
        <v>0.29127793254504397</v>
      </c>
      <c r="K59" s="10">
        <v>0.15071993966989278</v>
      </c>
      <c r="L59" s="10">
        <v>3.6695245977419751E-2</v>
      </c>
      <c r="M59" s="10">
        <v>0.72484213462139346</v>
      </c>
      <c r="N59" s="10">
        <v>0.49037580916085716</v>
      </c>
      <c r="O59" s="10">
        <v>0.62781643227015471</v>
      </c>
      <c r="P59" s="10">
        <v>0.19477479361173422</v>
      </c>
      <c r="Q59" s="10">
        <v>0.3718223673350663</v>
      </c>
      <c r="R59" s="10">
        <v>0.63030575158067148</v>
      </c>
      <c r="S59" s="10">
        <v>1.0081316235477047</v>
      </c>
      <c r="T59" s="10">
        <v>2.3775878821402929</v>
      </c>
      <c r="U59" s="10">
        <v>2.8084849547823003</v>
      </c>
      <c r="V59" s="10">
        <v>2.3459909403615429</v>
      </c>
      <c r="W59" s="10">
        <v>2.9856718944953378</v>
      </c>
      <c r="X59" s="10">
        <v>2.2098069159489144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7.2241423688317943E-3</v>
      </c>
      <c r="M61" s="10">
        <v>0.32910926578577232</v>
      </c>
      <c r="N61" s="10">
        <v>0.55332259884173851</v>
      </c>
      <c r="O61" s="10">
        <v>0.34858523110449807</v>
      </c>
      <c r="P61" s="10">
        <v>0.10926019112283906</v>
      </c>
      <c r="Q61" s="10">
        <v>0.39195851287837119</v>
      </c>
      <c r="R61" s="10">
        <v>0.1107020966629209</v>
      </c>
      <c r="S61" s="10">
        <v>9.2211209352177539E-2</v>
      </c>
      <c r="T61" s="10">
        <v>0.28473009032670549</v>
      </c>
      <c r="U61" s="10">
        <v>0.2690843630903515</v>
      </c>
      <c r="V61" s="10">
        <v>9.1881458158307186E-2</v>
      </c>
      <c r="W61" s="10">
        <v>0.22063460397959794</v>
      </c>
      <c r="X61" s="10">
        <v>6.1365077213125181E-2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7.4191653479149956E-3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X71" si="17">SUM(C72:C73)</f>
        <v>7.7008732420015269</v>
      </c>
      <c r="D71" s="37">
        <f t="shared" si="17"/>
        <v>22.050177400312307</v>
      </c>
      <c r="E71" s="37">
        <f t="shared" si="17"/>
        <v>30.579154093664393</v>
      </c>
      <c r="F71" s="37">
        <f t="shared" si="17"/>
        <v>23.290707981369064</v>
      </c>
      <c r="G71" s="37">
        <f t="shared" si="17"/>
        <v>27.624021264299845</v>
      </c>
      <c r="H71" s="37">
        <f t="shared" si="17"/>
        <v>22.972665141023374</v>
      </c>
      <c r="I71" s="37">
        <f t="shared" si="17"/>
        <v>20.35560350462303</v>
      </c>
      <c r="J71" s="37">
        <f t="shared" si="17"/>
        <v>15.690757897985623</v>
      </c>
      <c r="K71" s="37">
        <f t="shared" si="17"/>
        <v>13.76711110496875</v>
      </c>
      <c r="L71" s="37">
        <f t="shared" si="17"/>
        <v>2.1208214230203768</v>
      </c>
      <c r="M71" s="37">
        <f t="shared" si="17"/>
        <v>7.751787966601758</v>
      </c>
      <c r="N71" s="37">
        <f t="shared" si="17"/>
        <v>6.5498396037428979</v>
      </c>
      <c r="O71" s="37">
        <f t="shared" si="17"/>
        <v>7.3577405359894454</v>
      </c>
      <c r="P71" s="37">
        <f t="shared" si="17"/>
        <v>1.5470529060804892</v>
      </c>
      <c r="Q71" s="37">
        <f t="shared" si="17"/>
        <v>3.6365722780828595</v>
      </c>
      <c r="R71" s="37">
        <f t="shared" si="17"/>
        <v>2.755225154541495</v>
      </c>
      <c r="S71" s="37">
        <f t="shared" si="17"/>
        <v>3.8674475938128388</v>
      </c>
      <c r="T71" s="37">
        <f t="shared" si="17"/>
        <v>7.920390568647564</v>
      </c>
      <c r="U71" s="37">
        <f t="shared" si="17"/>
        <v>14.454605019505218</v>
      </c>
      <c r="V71" s="37">
        <f t="shared" si="17"/>
        <v>10.459291636767137</v>
      </c>
      <c r="W71" s="37">
        <f t="shared" si="17"/>
        <v>0.18411927954656068</v>
      </c>
      <c r="X71" s="37">
        <f t="shared" si="17"/>
        <v>0.79548218110712876</v>
      </c>
    </row>
    <row r="72" spans="1:24" ht="11.25" customHeight="1" x14ac:dyDescent="0.2">
      <c r="A72" s="42" t="s">
        <v>131</v>
      </c>
      <c r="B72" s="9" t="s">
        <v>132</v>
      </c>
      <c r="C72" s="10">
        <v>7.7008732420015269</v>
      </c>
      <c r="D72" s="10">
        <v>22.050177400312307</v>
      </c>
      <c r="E72" s="10">
        <v>30.579154093664393</v>
      </c>
      <c r="F72" s="10">
        <v>23.290707981369064</v>
      </c>
      <c r="G72" s="10">
        <v>27.624021264299845</v>
      </c>
      <c r="H72" s="10">
        <v>22.972665141023374</v>
      </c>
      <c r="I72" s="10">
        <v>20.35560350462303</v>
      </c>
      <c r="J72" s="10">
        <v>15.690757897985623</v>
      </c>
      <c r="K72" s="10">
        <v>13.76711110496875</v>
      </c>
      <c r="L72" s="10">
        <v>2.1208214230203768</v>
      </c>
      <c r="M72" s="10">
        <v>7.751787966601758</v>
      </c>
      <c r="N72" s="10">
        <v>6.5498396037428979</v>
      </c>
      <c r="O72" s="10">
        <v>7.3577405359894454</v>
      </c>
      <c r="P72" s="10">
        <v>1.5433399844482294</v>
      </c>
      <c r="Q72" s="10">
        <v>3.6365722780828595</v>
      </c>
      <c r="R72" s="10">
        <v>2.755225154541495</v>
      </c>
      <c r="S72" s="10">
        <v>3.8674475938128388</v>
      </c>
      <c r="T72" s="10">
        <v>7.920390568647564</v>
      </c>
      <c r="U72" s="10">
        <v>14.454605019505218</v>
      </c>
      <c r="V72" s="10">
        <v>10.459291636767137</v>
      </c>
      <c r="W72" s="10">
        <v>0.18411927954656068</v>
      </c>
      <c r="X72" s="10">
        <v>0.79548218110712876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3.7129216322598899E-3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66.459458570282536</v>
      </c>
      <c r="D75" s="37">
        <v>78.766224083461523</v>
      </c>
      <c r="E75" s="37">
        <v>74.79611492078044</v>
      </c>
      <c r="F75" s="37">
        <v>62.958561200766049</v>
      </c>
      <c r="G75" s="37">
        <v>86.011413020140637</v>
      </c>
      <c r="H75" s="37">
        <v>72.288442021669454</v>
      </c>
      <c r="I75" s="37">
        <v>93.723351111448594</v>
      </c>
      <c r="J75" s="37">
        <v>92.270183693951537</v>
      </c>
      <c r="K75" s="37">
        <v>103.36652020865593</v>
      </c>
      <c r="L75" s="37">
        <v>22.136466577421622</v>
      </c>
      <c r="M75" s="37">
        <v>74.497679943690628</v>
      </c>
      <c r="N75" s="37">
        <v>67.845050446374245</v>
      </c>
      <c r="O75" s="37">
        <v>84.723972266113535</v>
      </c>
      <c r="P75" s="37">
        <v>13.246388834332144</v>
      </c>
      <c r="Q75" s="37">
        <v>33.572517023439666</v>
      </c>
      <c r="R75" s="37">
        <v>29.97908290595457</v>
      </c>
      <c r="S75" s="37">
        <v>47.989421125296296</v>
      </c>
      <c r="T75" s="37">
        <v>89.950451158800433</v>
      </c>
      <c r="U75" s="37">
        <v>137.46934826157104</v>
      </c>
      <c r="V75" s="37">
        <v>86.013160285939506</v>
      </c>
      <c r="W75" s="37">
        <v>36.567223273229992</v>
      </c>
      <c r="X75" s="37">
        <v>24.813953751835154</v>
      </c>
    </row>
    <row r="76" spans="1:24" ht="11.25" customHeight="1" x14ac:dyDescent="0.2">
      <c r="A76" s="38" t="s">
        <v>139</v>
      </c>
      <c r="B76" s="39" t="s">
        <v>140</v>
      </c>
      <c r="C76" s="40">
        <v>97.36039397101078</v>
      </c>
      <c r="D76" s="40">
        <v>106.83217176610366</v>
      </c>
      <c r="E76" s="40">
        <v>123.20486638839793</v>
      </c>
      <c r="F76" s="40">
        <v>118.75835425508551</v>
      </c>
      <c r="G76" s="40">
        <v>121.05660562515243</v>
      </c>
      <c r="H76" s="40">
        <v>111.22319911231777</v>
      </c>
      <c r="I76" s="40">
        <v>173.6831405546022</v>
      </c>
      <c r="J76" s="40">
        <v>140.46703167848733</v>
      </c>
      <c r="K76" s="40">
        <v>149.70467728787955</v>
      </c>
      <c r="L76" s="40">
        <v>36.318357581680786</v>
      </c>
      <c r="M76" s="40">
        <v>102.01748771717722</v>
      </c>
      <c r="N76" s="40">
        <v>104.93919703619987</v>
      </c>
      <c r="O76" s="40">
        <v>120.35016783580767</v>
      </c>
      <c r="P76" s="40">
        <v>17.007273247900862</v>
      </c>
      <c r="Q76" s="40">
        <v>48.990730602527591</v>
      </c>
      <c r="R76" s="40">
        <v>39.029493237182365</v>
      </c>
      <c r="S76" s="40">
        <v>61.284999323400982</v>
      </c>
      <c r="T76" s="40">
        <v>134.98700463687177</v>
      </c>
      <c r="U76" s="40">
        <v>189.02024163837575</v>
      </c>
      <c r="V76" s="40">
        <v>160.5974695907623</v>
      </c>
      <c r="W76" s="40">
        <v>179.32668233192953</v>
      </c>
      <c r="X76" s="40">
        <v>137.76365816709469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430</v>
      </c>
      <c r="B1" s="4" t="s">
        <v>429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22.117999826136042</v>
      </c>
      <c r="D2" s="31">
        <f t="shared" ref="D2:W2" si="1">SUM(D3,D17,D22,D25,D26,D51,D52,D71,D74,D75,D76)</f>
        <v>20.625983500456677</v>
      </c>
      <c r="E2" s="31">
        <f t="shared" si="1"/>
        <v>22.306445793725416</v>
      </c>
      <c r="F2" s="31">
        <f t="shared" si="1"/>
        <v>21.372812975049349</v>
      </c>
      <c r="G2" s="31">
        <f t="shared" si="1"/>
        <v>22.968506881210416</v>
      </c>
      <c r="H2" s="31">
        <f t="shared" si="1"/>
        <v>22.956484013108039</v>
      </c>
      <c r="I2" s="31">
        <f t="shared" si="1"/>
        <v>26.679313688333604</v>
      </c>
      <c r="J2" s="31">
        <f t="shared" si="1"/>
        <v>21.675417944635775</v>
      </c>
      <c r="K2" s="31">
        <f t="shared" si="1"/>
        <v>22.577889672789333</v>
      </c>
      <c r="L2" s="31">
        <f t="shared" si="1"/>
        <v>34.467768969346167</v>
      </c>
      <c r="M2" s="31">
        <f t="shared" si="1"/>
        <v>6.0481614246239985</v>
      </c>
      <c r="N2" s="31">
        <f t="shared" si="1"/>
        <v>29.59761724053552</v>
      </c>
      <c r="O2" s="31">
        <f t="shared" si="1"/>
        <v>23.412015157644237</v>
      </c>
      <c r="P2" s="31">
        <f t="shared" si="1"/>
        <v>23.219981548329585</v>
      </c>
      <c r="Q2" s="31">
        <f t="shared" si="1"/>
        <v>28.754657494997044</v>
      </c>
      <c r="R2" s="31">
        <f t="shared" si="1"/>
        <v>32.504538072051076</v>
      </c>
      <c r="S2" s="31">
        <f t="shared" si="1"/>
        <v>30.975924333637661</v>
      </c>
      <c r="T2" s="31">
        <f t="shared" si="1"/>
        <v>36.35951084361939</v>
      </c>
      <c r="U2" s="31">
        <f t="shared" si="1"/>
        <v>41.423043852123975</v>
      </c>
      <c r="V2" s="31">
        <f t="shared" si="1"/>
        <v>41.905512563309181</v>
      </c>
      <c r="W2" s="31">
        <f t="shared" si="1"/>
        <v>35.382631126419263</v>
      </c>
      <c r="X2" s="31">
        <f t="shared" ref="X2" si="2">SUM(X3,X17,X22,X25,X26,X51,X52,X71,X74,X75,X76)</f>
        <v>31.095212753494195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1.3935209003652589</v>
      </c>
      <c r="D3" s="34">
        <f t="shared" ref="D3:W3" si="4">SUM(D4,D8,D11)</f>
        <v>1.1932410830894935</v>
      </c>
      <c r="E3" s="34">
        <f t="shared" si="4"/>
        <v>1.1969893206230928</v>
      </c>
      <c r="F3" s="34">
        <f t="shared" si="4"/>
        <v>1.0258774144117524</v>
      </c>
      <c r="G3" s="34">
        <f t="shared" si="4"/>
        <v>1.284286566373946</v>
      </c>
      <c r="H3" s="34">
        <f t="shared" si="4"/>
        <v>1.3754177582848657</v>
      </c>
      <c r="I3" s="34">
        <f t="shared" si="4"/>
        <v>1.6377331133271278</v>
      </c>
      <c r="J3" s="34">
        <f t="shared" si="4"/>
        <v>1.0837886337462004</v>
      </c>
      <c r="K3" s="34">
        <f t="shared" si="4"/>
        <v>1.0703726096208419</v>
      </c>
      <c r="L3" s="34">
        <f t="shared" si="4"/>
        <v>2.1997653893954312</v>
      </c>
      <c r="M3" s="34">
        <f t="shared" si="4"/>
        <v>0.37474711556493917</v>
      </c>
      <c r="N3" s="34">
        <f t="shared" si="4"/>
        <v>1.6760826316850974</v>
      </c>
      <c r="O3" s="34">
        <f t="shared" si="4"/>
        <v>1.5665659399455709</v>
      </c>
      <c r="P3" s="34">
        <f t="shared" si="4"/>
        <v>1.3616713269866592</v>
      </c>
      <c r="Q3" s="34">
        <f t="shared" si="4"/>
        <v>1.5002757004912952</v>
      </c>
      <c r="R3" s="34">
        <f t="shared" si="4"/>
        <v>1.916588934788616</v>
      </c>
      <c r="S3" s="34">
        <f t="shared" si="4"/>
        <v>0.77171794518319414</v>
      </c>
      <c r="T3" s="34">
        <f t="shared" si="4"/>
        <v>0.92687362977389287</v>
      </c>
      <c r="U3" s="34">
        <f t="shared" si="4"/>
        <v>1.0793835020972249</v>
      </c>
      <c r="V3" s="34">
        <f t="shared" si="4"/>
        <v>0.72908324876061781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6.1094521843355993E-3</v>
      </c>
      <c r="D4" s="29">
        <f t="shared" ref="D4:W4" si="7">SUM(D5:D7)</f>
        <v>3.116218874484401E-2</v>
      </c>
      <c r="E4" s="29">
        <f t="shared" si="7"/>
        <v>0</v>
      </c>
      <c r="F4" s="29">
        <f t="shared" si="7"/>
        <v>0</v>
      </c>
      <c r="G4" s="29">
        <f t="shared" si="7"/>
        <v>0.2152775839668539</v>
      </c>
      <c r="H4" s="29">
        <f t="shared" si="7"/>
        <v>0.36026589277333282</v>
      </c>
      <c r="I4" s="29">
        <f t="shared" si="7"/>
        <v>0.44884775171436742</v>
      </c>
      <c r="J4" s="29">
        <f t="shared" si="7"/>
        <v>0.35294004871077189</v>
      </c>
      <c r="K4" s="29">
        <f t="shared" si="7"/>
        <v>0.34601686405479359</v>
      </c>
      <c r="L4" s="29">
        <f t="shared" si="7"/>
        <v>0.34396897953337585</v>
      </c>
      <c r="M4" s="29">
        <f t="shared" si="7"/>
        <v>6.2734538127771675E-2</v>
      </c>
      <c r="N4" s="29">
        <f t="shared" si="7"/>
        <v>0.38338800632851083</v>
      </c>
      <c r="O4" s="29">
        <f t="shared" si="7"/>
        <v>0.33629113216284506</v>
      </c>
      <c r="P4" s="29">
        <f t="shared" si="7"/>
        <v>0.25621468595870067</v>
      </c>
      <c r="Q4" s="29">
        <f t="shared" si="7"/>
        <v>0.40860652847728707</v>
      </c>
      <c r="R4" s="29">
        <f t="shared" si="7"/>
        <v>2.8647854625897286E-2</v>
      </c>
      <c r="S4" s="29">
        <f t="shared" si="7"/>
        <v>7.8124141082055495E-2</v>
      </c>
      <c r="T4" s="29">
        <f t="shared" si="7"/>
        <v>0.72346580614711575</v>
      </c>
      <c r="U4" s="29">
        <f t="shared" si="7"/>
        <v>0.94499166049897543</v>
      </c>
      <c r="V4" s="29">
        <f t="shared" si="7"/>
        <v>0.6557104748107867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0.2152775839668539</v>
      </c>
      <c r="H5" s="10">
        <v>0.36026589277333282</v>
      </c>
      <c r="I5" s="10">
        <v>0.44884775171436742</v>
      </c>
      <c r="J5" s="10">
        <v>0.35294004871077189</v>
      </c>
      <c r="K5" s="10">
        <v>0.34601686405479359</v>
      </c>
      <c r="L5" s="10">
        <v>0.34396897953337585</v>
      </c>
      <c r="M5" s="10">
        <v>6.2734538127771675E-2</v>
      </c>
      <c r="N5" s="10">
        <v>0.38338800632851083</v>
      </c>
      <c r="O5" s="10">
        <v>0.33629113216284506</v>
      </c>
      <c r="P5" s="10">
        <v>0.25621468595870067</v>
      </c>
      <c r="Q5" s="10">
        <v>0.40860652847728707</v>
      </c>
      <c r="R5" s="10">
        <v>2.8647854625897286E-2</v>
      </c>
      <c r="S5" s="10">
        <v>7.8124141082055495E-2</v>
      </c>
      <c r="T5" s="10">
        <v>0.72346580614711575</v>
      </c>
      <c r="U5" s="10">
        <v>0.94499166049897543</v>
      </c>
      <c r="V5" s="10">
        <v>0.6557104748107867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6.1094521843355993E-3</v>
      </c>
      <c r="D7" s="10">
        <v>3.116218874484401E-2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X8" si="9">SUM(C9:C10)</f>
        <v>0.90475692742387726</v>
      </c>
      <c r="D8" s="29">
        <f t="shared" si="9"/>
        <v>0.80810222902129591</v>
      </c>
      <c r="E8" s="29">
        <f t="shared" si="9"/>
        <v>0.88309137929149029</v>
      </c>
      <c r="F8" s="29">
        <f t="shared" si="9"/>
        <v>0.67397236735896238</v>
      </c>
      <c r="G8" s="29">
        <f t="shared" si="9"/>
        <v>0.76476160570088025</v>
      </c>
      <c r="H8" s="29">
        <f t="shared" si="9"/>
        <v>0.92365792022992665</v>
      </c>
      <c r="I8" s="29">
        <f t="shared" si="9"/>
        <v>1.0587630024620778</v>
      </c>
      <c r="J8" s="29">
        <f t="shared" si="9"/>
        <v>0.7116638817027322</v>
      </c>
      <c r="K8" s="29">
        <f t="shared" si="9"/>
        <v>0.70786223976989071</v>
      </c>
      <c r="L8" s="29">
        <f t="shared" si="9"/>
        <v>1.8557964098620552</v>
      </c>
      <c r="M8" s="29">
        <f t="shared" si="9"/>
        <v>0.31201257743716748</v>
      </c>
      <c r="N8" s="29">
        <f t="shared" si="9"/>
        <v>1.2926946253565865</v>
      </c>
      <c r="O8" s="29">
        <f t="shared" si="9"/>
        <v>1.2302748077827259</v>
      </c>
      <c r="P8" s="29">
        <f t="shared" si="9"/>
        <v>0.99961116625051849</v>
      </c>
      <c r="Q8" s="29">
        <f t="shared" si="9"/>
        <v>1.0583532954828749</v>
      </c>
      <c r="R8" s="29">
        <f t="shared" si="9"/>
        <v>1.2075439299610855</v>
      </c>
      <c r="S8" s="29">
        <f t="shared" si="9"/>
        <v>0</v>
      </c>
      <c r="T8" s="29">
        <f t="shared" si="9"/>
        <v>6.8734394562442358E-4</v>
      </c>
      <c r="U8" s="29">
        <f t="shared" si="9"/>
        <v>0</v>
      </c>
      <c r="V8" s="29">
        <f t="shared" si="9"/>
        <v>0</v>
      </c>
      <c r="W8" s="29">
        <f t="shared" si="9"/>
        <v>0</v>
      </c>
      <c r="X8" s="29">
        <f t="shared" si="9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4.6598409656473078E-2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0.90475692742387726</v>
      </c>
      <c r="D10" s="10">
        <v>0.80810222902129591</v>
      </c>
      <c r="E10" s="10">
        <v>0.88309137929149029</v>
      </c>
      <c r="F10" s="10">
        <v>0.67397236735896238</v>
      </c>
      <c r="G10" s="10">
        <v>0.76476160570088025</v>
      </c>
      <c r="H10" s="10">
        <v>0.92365792022992665</v>
      </c>
      <c r="I10" s="10">
        <v>1.0587630024620778</v>
      </c>
      <c r="J10" s="10">
        <v>0.7116638817027322</v>
      </c>
      <c r="K10" s="10">
        <v>0.70786223976989071</v>
      </c>
      <c r="L10" s="10">
        <v>1.8557964098620552</v>
      </c>
      <c r="M10" s="10">
        <v>0.26541416778069443</v>
      </c>
      <c r="N10" s="10">
        <v>1.2926946253565865</v>
      </c>
      <c r="O10" s="10">
        <v>1.2302748077827259</v>
      </c>
      <c r="P10" s="10">
        <v>0.99961116625051849</v>
      </c>
      <c r="Q10" s="10">
        <v>1.0583532954828749</v>
      </c>
      <c r="R10" s="10">
        <v>1.2075439299610855</v>
      </c>
      <c r="S10" s="10">
        <v>0</v>
      </c>
      <c r="T10" s="10">
        <v>6.8734394562442358E-4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X11" si="10">SUM(C12:C16)</f>
        <v>0.48265452075704618</v>
      </c>
      <c r="D11" s="29">
        <f t="shared" si="10"/>
        <v>0.3539766653233537</v>
      </c>
      <c r="E11" s="29">
        <f t="shared" si="10"/>
        <v>0.31389794133160265</v>
      </c>
      <c r="F11" s="29">
        <f t="shared" si="10"/>
        <v>0.35190504705278991</v>
      </c>
      <c r="G11" s="29">
        <f t="shared" si="10"/>
        <v>0.30424737670621177</v>
      </c>
      <c r="H11" s="29">
        <f t="shared" si="10"/>
        <v>9.149394528160619E-2</v>
      </c>
      <c r="I11" s="29">
        <f t="shared" si="10"/>
        <v>0.13012235915068252</v>
      </c>
      <c r="J11" s="29">
        <f t="shared" si="10"/>
        <v>1.91847033326965E-2</v>
      </c>
      <c r="K11" s="29">
        <f t="shared" si="10"/>
        <v>1.6493505796157781E-2</v>
      </c>
      <c r="L11" s="29">
        <f t="shared" si="10"/>
        <v>0</v>
      </c>
      <c r="M11" s="29">
        <f t="shared" si="10"/>
        <v>0</v>
      </c>
      <c r="N11" s="29">
        <f t="shared" si="10"/>
        <v>0</v>
      </c>
      <c r="O11" s="29">
        <f t="shared" si="10"/>
        <v>0</v>
      </c>
      <c r="P11" s="29">
        <f t="shared" si="10"/>
        <v>0.10584547477743998</v>
      </c>
      <c r="Q11" s="29">
        <f t="shared" si="10"/>
        <v>3.3315876531133271E-2</v>
      </c>
      <c r="R11" s="29">
        <f t="shared" si="10"/>
        <v>0.68039715020163327</v>
      </c>
      <c r="S11" s="29">
        <f t="shared" si="10"/>
        <v>0.69359380410113869</v>
      </c>
      <c r="T11" s="29">
        <f t="shared" si="10"/>
        <v>0.20272047968115264</v>
      </c>
      <c r="U11" s="29">
        <f t="shared" si="10"/>
        <v>0.13439184159824952</v>
      </c>
      <c r="V11" s="29">
        <f t="shared" si="10"/>
        <v>7.337277394983116E-2</v>
      </c>
      <c r="W11" s="29">
        <f t="shared" si="10"/>
        <v>0</v>
      </c>
      <c r="X11" s="29">
        <f t="shared" si="10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0.48265452075704618</v>
      </c>
      <c r="D13" s="10">
        <v>0.3539766653233537</v>
      </c>
      <c r="E13" s="10">
        <v>0.31389794133160265</v>
      </c>
      <c r="F13" s="10">
        <v>0.35190504705278991</v>
      </c>
      <c r="G13" s="10">
        <v>0.30424737670621177</v>
      </c>
      <c r="H13" s="10">
        <v>9.149394528160619E-2</v>
      </c>
      <c r="I13" s="10">
        <v>0.13012235915068252</v>
      </c>
      <c r="J13" s="10">
        <v>1.91847033326965E-2</v>
      </c>
      <c r="K13" s="10">
        <v>1.6493505796157781E-2</v>
      </c>
      <c r="L13" s="10">
        <v>0</v>
      </c>
      <c r="M13" s="10">
        <v>0</v>
      </c>
      <c r="N13" s="10">
        <v>0</v>
      </c>
      <c r="O13" s="10">
        <v>0</v>
      </c>
      <c r="P13" s="10">
        <v>0.10584547477743998</v>
      </c>
      <c r="Q13" s="10">
        <v>3.3315876531133271E-2</v>
      </c>
      <c r="R13" s="10">
        <v>0.68039715020163327</v>
      </c>
      <c r="S13" s="10">
        <v>0.69359380410113869</v>
      </c>
      <c r="T13" s="10">
        <v>0.20272047968115264</v>
      </c>
      <c r="U13" s="10">
        <v>0.13439184159824952</v>
      </c>
      <c r="V13" s="10">
        <v>7.337277394983116E-2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X17" si="11">SUM(C18:C21)</f>
        <v>0</v>
      </c>
      <c r="D17" s="37">
        <f t="shared" si="11"/>
        <v>6.4917828126049226E-4</v>
      </c>
      <c r="E17" s="37">
        <f t="shared" si="11"/>
        <v>0</v>
      </c>
      <c r="F17" s="37">
        <f t="shared" si="11"/>
        <v>0</v>
      </c>
      <c r="G17" s="37">
        <f t="shared" si="11"/>
        <v>0</v>
      </c>
      <c r="H17" s="37">
        <f t="shared" si="11"/>
        <v>0</v>
      </c>
      <c r="I17" s="37">
        <f t="shared" si="11"/>
        <v>0</v>
      </c>
      <c r="J17" s="37">
        <f t="shared" si="11"/>
        <v>0</v>
      </c>
      <c r="K17" s="37">
        <f t="shared" si="11"/>
        <v>0</v>
      </c>
      <c r="L17" s="37">
        <f t="shared" si="11"/>
        <v>0</v>
      </c>
      <c r="M17" s="37">
        <f t="shared" si="11"/>
        <v>0</v>
      </c>
      <c r="N17" s="37">
        <f t="shared" si="11"/>
        <v>0</v>
      </c>
      <c r="O17" s="37">
        <f t="shared" si="11"/>
        <v>0</v>
      </c>
      <c r="P17" s="37">
        <f t="shared" si="11"/>
        <v>0</v>
      </c>
      <c r="Q17" s="37">
        <f t="shared" si="11"/>
        <v>0</v>
      </c>
      <c r="R17" s="37">
        <f t="shared" si="11"/>
        <v>0</v>
      </c>
      <c r="S17" s="37">
        <f t="shared" si="11"/>
        <v>0</v>
      </c>
      <c r="T17" s="37">
        <f t="shared" si="11"/>
        <v>0</v>
      </c>
      <c r="U17" s="37">
        <f t="shared" si="11"/>
        <v>0</v>
      </c>
      <c r="V17" s="37">
        <f t="shared" si="11"/>
        <v>0</v>
      </c>
      <c r="W17" s="37">
        <f t="shared" si="11"/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6.4917828126049226E-4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X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si="12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X26" si="13">SUM(C27,C33)</f>
        <v>2.2766969891790794</v>
      </c>
      <c r="D26" s="37">
        <f t="shared" si="13"/>
        <v>3.3996602158432045</v>
      </c>
      <c r="E26" s="37">
        <f t="shared" si="13"/>
        <v>3.5062882714602734</v>
      </c>
      <c r="F26" s="37">
        <f t="shared" si="13"/>
        <v>1.9078271788833558</v>
      </c>
      <c r="G26" s="37">
        <f t="shared" si="13"/>
        <v>1.3766376260668647</v>
      </c>
      <c r="H26" s="37">
        <f t="shared" si="13"/>
        <v>1.0266214418285993</v>
      </c>
      <c r="I26" s="37">
        <f t="shared" si="13"/>
        <v>1.2840103643210812</v>
      </c>
      <c r="J26" s="37">
        <f t="shared" si="13"/>
        <v>3.4900490275882854</v>
      </c>
      <c r="K26" s="37">
        <f t="shared" si="13"/>
        <v>2.5080910356921113</v>
      </c>
      <c r="L26" s="37">
        <f t="shared" si="13"/>
        <v>4.9308143959712023</v>
      </c>
      <c r="M26" s="37">
        <f t="shared" si="13"/>
        <v>0.76801904611790683</v>
      </c>
      <c r="N26" s="37">
        <f t="shared" si="13"/>
        <v>3.8098384939304912</v>
      </c>
      <c r="O26" s="37">
        <f t="shared" si="13"/>
        <v>3.0284652931121792</v>
      </c>
      <c r="P26" s="37">
        <f t="shared" si="13"/>
        <v>3.7734265188546905</v>
      </c>
      <c r="Q26" s="37">
        <f t="shared" si="13"/>
        <v>5.1502055286933901</v>
      </c>
      <c r="R26" s="37">
        <f t="shared" si="13"/>
        <v>6.4354804234212315</v>
      </c>
      <c r="S26" s="37">
        <f t="shared" si="13"/>
        <v>5.7125874953939357</v>
      </c>
      <c r="T26" s="37">
        <f t="shared" si="13"/>
        <v>7.3079974438619102</v>
      </c>
      <c r="U26" s="37">
        <f t="shared" si="13"/>
        <v>9.8188577991143262</v>
      </c>
      <c r="V26" s="37">
        <f t="shared" si="13"/>
        <v>14.754047840020867</v>
      </c>
      <c r="W26" s="37">
        <f t="shared" si="13"/>
        <v>11.171952504483141</v>
      </c>
      <c r="X26" s="37">
        <f t="shared" si="13"/>
        <v>8.4873504566488709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X27" si="14">SUM(C28:C32)</f>
        <v>0</v>
      </c>
      <c r="D27" s="29">
        <f t="shared" si="14"/>
        <v>0</v>
      </c>
      <c r="E27" s="29">
        <f t="shared" si="14"/>
        <v>0</v>
      </c>
      <c r="F27" s="29">
        <f t="shared" si="14"/>
        <v>0</v>
      </c>
      <c r="G27" s="29">
        <f t="shared" si="14"/>
        <v>0</v>
      </c>
      <c r="H27" s="29">
        <f t="shared" si="14"/>
        <v>0</v>
      </c>
      <c r="I27" s="29">
        <f t="shared" si="14"/>
        <v>0</v>
      </c>
      <c r="J27" s="29">
        <f t="shared" si="14"/>
        <v>0.48675541065004996</v>
      </c>
      <c r="K27" s="29">
        <f t="shared" si="14"/>
        <v>0</v>
      </c>
      <c r="L27" s="29">
        <f t="shared" si="14"/>
        <v>0.25960432724746979</v>
      </c>
      <c r="M27" s="29">
        <f t="shared" si="14"/>
        <v>3.503799999197801E-3</v>
      </c>
      <c r="N27" s="29">
        <f t="shared" si="14"/>
        <v>0</v>
      </c>
      <c r="O27" s="29">
        <f t="shared" si="14"/>
        <v>2.8535508257147419E-2</v>
      </c>
      <c r="P27" s="29">
        <f t="shared" si="14"/>
        <v>5.0807038315347101E-2</v>
      </c>
      <c r="Q27" s="29">
        <f t="shared" si="14"/>
        <v>8.4915385007388586E-2</v>
      </c>
      <c r="R27" s="29">
        <f t="shared" si="14"/>
        <v>0.17024903891889606</v>
      </c>
      <c r="S27" s="29">
        <f t="shared" si="14"/>
        <v>0.18500177053231709</v>
      </c>
      <c r="T27" s="29">
        <f t="shared" si="14"/>
        <v>0.18992295704407572</v>
      </c>
      <c r="U27" s="29">
        <f t="shared" si="14"/>
        <v>0.40060505552972148</v>
      </c>
      <c r="V27" s="29">
        <f t="shared" si="14"/>
        <v>0.74409201149606086</v>
      </c>
      <c r="W27" s="29">
        <f t="shared" si="14"/>
        <v>0.80624210840366339</v>
      </c>
      <c r="X27" s="29">
        <f t="shared" si="14"/>
        <v>0.583529346215651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0.48675541065004996</v>
      </c>
      <c r="K29" s="10">
        <v>0</v>
      </c>
      <c r="L29" s="10">
        <v>0.25960432724746979</v>
      </c>
      <c r="M29" s="10">
        <v>3.503799999197801E-3</v>
      </c>
      <c r="N29" s="10">
        <v>0</v>
      </c>
      <c r="O29" s="10">
        <v>2.8535508257147419E-2</v>
      </c>
      <c r="P29" s="10">
        <v>5.0807038315347101E-2</v>
      </c>
      <c r="Q29" s="10">
        <v>8.4915385007388586E-2</v>
      </c>
      <c r="R29" s="10">
        <v>0.17024903891889606</v>
      </c>
      <c r="S29" s="10">
        <v>0.18500177053231709</v>
      </c>
      <c r="T29" s="10">
        <v>0.18992295704407572</v>
      </c>
      <c r="U29" s="10">
        <v>0.40060505552972148</v>
      </c>
      <c r="V29" s="10">
        <v>0.74409201149606086</v>
      </c>
      <c r="W29" s="10">
        <v>0.80624210840366339</v>
      </c>
      <c r="X29" s="10">
        <v>0.583529346215651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X33" si="15">SUM(C34:C50)</f>
        <v>2.2766969891790794</v>
      </c>
      <c r="D33" s="29">
        <f t="shared" si="15"/>
        <v>3.3996602158432045</v>
      </c>
      <c r="E33" s="29">
        <f t="shared" si="15"/>
        <v>3.5062882714602734</v>
      </c>
      <c r="F33" s="29">
        <f t="shared" si="15"/>
        <v>1.9078271788833558</v>
      </c>
      <c r="G33" s="29">
        <f t="shared" si="15"/>
        <v>1.3766376260668647</v>
      </c>
      <c r="H33" s="29">
        <f t="shared" si="15"/>
        <v>1.0266214418285993</v>
      </c>
      <c r="I33" s="29">
        <f t="shared" si="15"/>
        <v>1.2840103643210812</v>
      </c>
      <c r="J33" s="29">
        <f t="shared" si="15"/>
        <v>3.0032936169382354</v>
      </c>
      <c r="K33" s="29">
        <f t="shared" si="15"/>
        <v>2.5080910356921113</v>
      </c>
      <c r="L33" s="29">
        <f t="shared" si="15"/>
        <v>4.6712100687237328</v>
      </c>
      <c r="M33" s="29">
        <f t="shared" si="15"/>
        <v>0.76451524611870902</v>
      </c>
      <c r="N33" s="29">
        <f t="shared" si="15"/>
        <v>3.8098384939304912</v>
      </c>
      <c r="O33" s="29">
        <f t="shared" si="15"/>
        <v>2.9999297848550319</v>
      </c>
      <c r="P33" s="29">
        <f t="shared" si="15"/>
        <v>3.7226194805393433</v>
      </c>
      <c r="Q33" s="29">
        <f t="shared" si="15"/>
        <v>5.0652901436860018</v>
      </c>
      <c r="R33" s="29">
        <f t="shared" si="15"/>
        <v>6.2652313845023357</v>
      </c>
      <c r="S33" s="29">
        <f t="shared" si="15"/>
        <v>5.5275857248616189</v>
      </c>
      <c r="T33" s="29">
        <f t="shared" si="15"/>
        <v>7.1180744868178341</v>
      </c>
      <c r="U33" s="29">
        <f t="shared" si="15"/>
        <v>9.4182527435846044</v>
      </c>
      <c r="V33" s="29">
        <f t="shared" si="15"/>
        <v>14.009955828524806</v>
      </c>
      <c r="W33" s="29">
        <f t="shared" si="15"/>
        <v>10.365710396079477</v>
      </c>
      <c r="X33" s="29">
        <f t="shared" si="15"/>
        <v>7.9038211104332197</v>
      </c>
    </row>
    <row r="34" spans="1:24" ht="11.25" customHeight="1" x14ac:dyDescent="0.2">
      <c r="A34" s="41" t="s">
        <v>55</v>
      </c>
      <c r="B34" s="9" t="s">
        <v>56</v>
      </c>
      <c r="C34" s="10">
        <v>0.54100523768873432</v>
      </c>
      <c r="D34" s="10">
        <v>1.4460446215077465</v>
      </c>
      <c r="E34" s="10">
        <v>2.5593760600713971</v>
      </c>
      <c r="F34" s="10">
        <v>1.6214435346785936</v>
      </c>
      <c r="G34" s="10">
        <v>0.85097054017098328</v>
      </c>
      <c r="H34" s="10">
        <v>0.33637413829731033</v>
      </c>
      <c r="I34" s="10">
        <v>0</v>
      </c>
      <c r="J34" s="10">
        <v>1.7598533791145847</v>
      </c>
      <c r="K34" s="10">
        <v>1.5432392435067197</v>
      </c>
      <c r="L34" s="10">
        <v>2.837864649523703</v>
      </c>
      <c r="M34" s="10">
        <v>0.43995592977261572</v>
      </c>
      <c r="N34" s="10">
        <v>2.3598758085266893</v>
      </c>
      <c r="O34" s="10">
        <v>1.8331319757056241</v>
      </c>
      <c r="P34" s="10">
        <v>2.5880450737288365</v>
      </c>
      <c r="Q34" s="10">
        <v>3.3267830694081697</v>
      </c>
      <c r="R34" s="10">
        <v>5.2199309536779337</v>
      </c>
      <c r="S34" s="10">
        <v>4.4117569497206697</v>
      </c>
      <c r="T34" s="10">
        <v>5.6078122189704365</v>
      </c>
      <c r="U34" s="10">
        <v>7.7979834048180177</v>
      </c>
      <c r="V34" s="10">
        <v>12.437481499467063</v>
      </c>
      <c r="W34" s="10">
        <v>9.2317653688190813</v>
      </c>
      <c r="X34" s="10">
        <v>7.1208714469283096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8.4658009659768739E-3</v>
      </c>
      <c r="E36" s="10">
        <v>0</v>
      </c>
      <c r="F36" s="10">
        <v>0</v>
      </c>
      <c r="G36" s="10">
        <v>0</v>
      </c>
      <c r="H36" s="10">
        <v>1.1134157382119283E-2</v>
      </c>
      <c r="I36" s="10">
        <v>2.9692767688787133E-2</v>
      </c>
      <c r="J36" s="10">
        <v>0.8871705240272818</v>
      </c>
      <c r="K36" s="10">
        <v>0.77275621040204523</v>
      </c>
      <c r="L36" s="10">
        <v>1.5641762725143959</v>
      </c>
      <c r="M36" s="10">
        <v>0.27708929484595762</v>
      </c>
      <c r="N36" s="10">
        <v>1.2949829711116667</v>
      </c>
      <c r="O36" s="10">
        <v>1.0750297387498822</v>
      </c>
      <c r="P36" s="10">
        <v>1.0626608711350092</v>
      </c>
      <c r="Q36" s="10">
        <v>1.7028210689921526</v>
      </c>
      <c r="R36" s="10">
        <v>0.9721488405161729</v>
      </c>
      <c r="S36" s="10">
        <v>1.0604245707147795</v>
      </c>
      <c r="T36" s="10">
        <v>1.249569511118757</v>
      </c>
      <c r="U36" s="10">
        <v>1.3452544905166721</v>
      </c>
      <c r="V36" s="10">
        <v>1.1440411382143942</v>
      </c>
      <c r="W36" s="10">
        <v>0.90122985420879675</v>
      </c>
      <c r="X36" s="10">
        <v>0.70626935837520088</v>
      </c>
    </row>
    <row r="37" spans="1:24" ht="11.25" customHeight="1" x14ac:dyDescent="0.2">
      <c r="A37" s="41" t="s">
        <v>61</v>
      </c>
      <c r="B37" s="9" t="s">
        <v>62</v>
      </c>
      <c r="C37" s="10">
        <v>1.0759774472723332E-2</v>
      </c>
      <c r="D37" s="10">
        <v>2.3965714609293597E-2</v>
      </c>
      <c r="E37" s="10">
        <v>1.5634825743572365E-2</v>
      </c>
      <c r="F37" s="10">
        <v>1.3689655860025685E-2</v>
      </c>
      <c r="G37" s="10">
        <v>9.8909501462518222E-3</v>
      </c>
      <c r="H37" s="10">
        <v>2.0275090341800823E-2</v>
      </c>
      <c r="I37" s="10">
        <v>2.6958674559943639E-2</v>
      </c>
      <c r="J37" s="10">
        <v>0</v>
      </c>
      <c r="K37" s="10">
        <v>0</v>
      </c>
      <c r="L37" s="10">
        <v>1.7564915007214101E-2</v>
      </c>
      <c r="M37" s="10">
        <v>1.541258827715259E-2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4.3787043234683899E-3</v>
      </c>
      <c r="U37" s="10">
        <v>2.5146874611145851E-3</v>
      </c>
      <c r="V37" s="10">
        <v>1.0094932647119605E-2</v>
      </c>
      <c r="W37" s="10">
        <v>5.886483700173098E-3</v>
      </c>
      <c r="X37" s="10">
        <v>1.2000037494989688E-2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6.9562936041655088E-2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2.1615727654369119E-2</v>
      </c>
      <c r="D42" s="10">
        <v>0</v>
      </c>
      <c r="E42" s="10">
        <v>0</v>
      </c>
      <c r="F42" s="10">
        <v>6.8756993249269637E-3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9.8909640681910091E-2</v>
      </c>
      <c r="D43" s="10">
        <v>4.1091696540912687E-2</v>
      </c>
      <c r="E43" s="10">
        <v>0.10412412340614523</v>
      </c>
      <c r="F43" s="10">
        <v>4.8853201609851044E-2</v>
      </c>
      <c r="G43" s="10">
        <v>4.0373283045042091E-2</v>
      </c>
      <c r="H43" s="10">
        <v>3.1533215422559262E-2</v>
      </c>
      <c r="I43" s="10">
        <v>0.15388970329960119</v>
      </c>
      <c r="J43" s="10">
        <v>0.110911082861405</v>
      </c>
      <c r="K43" s="10">
        <v>5.701442266286065E-2</v>
      </c>
      <c r="L43" s="10">
        <v>1.8163857283076758E-2</v>
      </c>
      <c r="M43" s="10">
        <v>6.4256063224706504E-3</v>
      </c>
      <c r="N43" s="10">
        <v>2.8600414426672389E-2</v>
      </c>
      <c r="O43" s="10">
        <v>1.2926144887261603E-2</v>
      </c>
      <c r="P43" s="10">
        <v>4.558823681788194E-2</v>
      </c>
      <c r="Q43" s="10">
        <v>1.9115241668601912E-2</v>
      </c>
      <c r="R43" s="10">
        <v>5.1077494357502556E-2</v>
      </c>
      <c r="S43" s="10">
        <v>5.5404204426169459E-2</v>
      </c>
      <c r="T43" s="10">
        <v>7.9933229221018975E-2</v>
      </c>
      <c r="U43" s="10">
        <v>8.6447095219572334E-2</v>
      </c>
      <c r="V43" s="10">
        <v>8.8731705738194153E-2</v>
      </c>
      <c r="W43" s="10">
        <v>7.0453065541423235E-2</v>
      </c>
      <c r="X43" s="10">
        <v>4.4622865514366013E-2</v>
      </c>
    </row>
    <row r="44" spans="1:24" ht="11.25" customHeight="1" x14ac:dyDescent="0.2">
      <c r="A44" s="41" t="s">
        <v>75</v>
      </c>
      <c r="B44" s="9" t="s">
        <v>76</v>
      </c>
      <c r="C44" s="10">
        <v>1.6044066086813427</v>
      </c>
      <c r="D44" s="10">
        <v>1.8438468112416577</v>
      </c>
      <c r="E44" s="10">
        <v>0.39579953098542486</v>
      </c>
      <c r="F44" s="10">
        <v>0.18590846412635306</v>
      </c>
      <c r="G44" s="10">
        <v>0.22409668421944867</v>
      </c>
      <c r="H44" s="10">
        <v>8.4103649360111235E-2</v>
      </c>
      <c r="I44" s="10">
        <v>0.32394916133334317</v>
      </c>
      <c r="J44" s="10">
        <v>0.12736460452804366</v>
      </c>
      <c r="K44" s="10">
        <v>3.3691785287086537E-2</v>
      </c>
      <c r="L44" s="10">
        <v>0.14406629593344641</v>
      </c>
      <c r="M44" s="10">
        <v>1.9336565917822093E-2</v>
      </c>
      <c r="N44" s="10">
        <v>0.12637929986546279</v>
      </c>
      <c r="O44" s="10">
        <v>7.8841925512264516E-2</v>
      </c>
      <c r="P44" s="10">
        <v>2.6325298857615382E-2</v>
      </c>
      <c r="Q44" s="10">
        <v>1.6570763617077898E-2</v>
      </c>
      <c r="R44" s="10">
        <v>2.2074095950726631E-2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1.1874287571249097E-2</v>
      </c>
      <c r="U45" s="10">
        <v>1.3777470702156229E-2</v>
      </c>
      <c r="V45" s="10">
        <v>0.15574966198105794</v>
      </c>
      <c r="W45" s="10">
        <v>1.1994478150613514E-2</v>
      </c>
      <c r="X45" s="10">
        <v>8.1278923686677589E-3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3.6245570977617068E-2</v>
      </c>
      <c r="E50" s="10">
        <v>0.36179079521207835</v>
      </c>
      <c r="F50" s="10">
        <v>3.1056623283605457E-2</v>
      </c>
      <c r="G50" s="10">
        <v>0.25130616848513881</v>
      </c>
      <c r="H50" s="10">
        <v>0.54320119102469844</v>
      </c>
      <c r="I50" s="10">
        <v>0.7495200574394062</v>
      </c>
      <c r="J50" s="10">
        <v>0.11799402640692018</v>
      </c>
      <c r="K50" s="10">
        <v>0.10138937383339904</v>
      </c>
      <c r="L50" s="10">
        <v>8.9374078461897238E-2</v>
      </c>
      <c r="M50" s="10">
        <v>6.2952609826902994E-3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0.16450653561290496</v>
      </c>
      <c r="U50" s="10">
        <v>0.17227559486707125</v>
      </c>
      <c r="V50" s="10">
        <v>0.17385689047697586</v>
      </c>
      <c r="W50" s="10">
        <v>0.1443811456593872</v>
      </c>
      <c r="X50" s="10">
        <v>1.1929509751684844E-2</v>
      </c>
    </row>
    <row r="51" spans="1:24" ht="11.25" customHeight="1" x14ac:dyDescent="0.2">
      <c r="A51" s="35" t="s">
        <v>89</v>
      </c>
      <c r="B51" s="36" t="s">
        <v>90</v>
      </c>
      <c r="C51" s="37">
        <v>16.175364561265905</v>
      </c>
      <c r="D51" s="37">
        <v>14.101938941659551</v>
      </c>
      <c r="E51" s="37">
        <v>15.533901907107499</v>
      </c>
      <c r="F51" s="37">
        <v>16.977780679913224</v>
      </c>
      <c r="G51" s="37">
        <v>17.77532096823516</v>
      </c>
      <c r="H51" s="37">
        <v>18.198266553053319</v>
      </c>
      <c r="I51" s="37">
        <v>20.292665870323681</v>
      </c>
      <c r="J51" s="37">
        <v>14.573988126457927</v>
      </c>
      <c r="K51" s="37">
        <v>16.654872806244015</v>
      </c>
      <c r="L51" s="37">
        <v>24.027255738232558</v>
      </c>
      <c r="M51" s="37">
        <v>4.2030400139170725</v>
      </c>
      <c r="N51" s="37">
        <v>20.763842329988353</v>
      </c>
      <c r="O51" s="37">
        <v>15.84770089990049</v>
      </c>
      <c r="P51" s="37">
        <v>14.756848889551689</v>
      </c>
      <c r="Q51" s="37">
        <v>17.653023150788325</v>
      </c>
      <c r="R51" s="37">
        <v>17.62170023866981</v>
      </c>
      <c r="S51" s="37">
        <v>16.928711014479941</v>
      </c>
      <c r="T51" s="37">
        <v>20.973121265508141</v>
      </c>
      <c r="U51" s="37">
        <v>22.179435001685988</v>
      </c>
      <c r="V51" s="37">
        <v>19.71095397399236</v>
      </c>
      <c r="W51" s="37">
        <v>21.009425230547851</v>
      </c>
      <c r="X51" s="37">
        <v>20.156439556096579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X52" si="16">SUM(C53:C70)</f>
        <v>8.5004491649452504E-3</v>
      </c>
      <c r="D52" s="37">
        <f t="shared" si="16"/>
        <v>4.6883655472632728E-3</v>
      </c>
      <c r="E52" s="37">
        <f t="shared" si="16"/>
        <v>3.882183581283602E-3</v>
      </c>
      <c r="F52" s="37">
        <f t="shared" si="16"/>
        <v>7.4163659169364298E-3</v>
      </c>
      <c r="G52" s="37">
        <f t="shared" si="16"/>
        <v>7.1445356614685913E-3</v>
      </c>
      <c r="H52" s="37">
        <f t="shared" si="16"/>
        <v>9.3161939574592514E-4</v>
      </c>
      <c r="I52" s="37">
        <f t="shared" si="16"/>
        <v>0</v>
      </c>
      <c r="J52" s="37">
        <f t="shared" si="16"/>
        <v>5.6058525164994514E-3</v>
      </c>
      <c r="K52" s="37">
        <f t="shared" si="16"/>
        <v>2.5140479477054165E-3</v>
      </c>
      <c r="L52" s="37">
        <f t="shared" si="16"/>
        <v>5.0317006880084593E-3</v>
      </c>
      <c r="M52" s="37">
        <f t="shared" si="16"/>
        <v>7.9933128580670833E-3</v>
      </c>
      <c r="N52" s="37">
        <f t="shared" si="16"/>
        <v>4.2601089486919666E-2</v>
      </c>
      <c r="O52" s="37">
        <f t="shared" si="16"/>
        <v>2.7860993187012857E-2</v>
      </c>
      <c r="P52" s="37">
        <f t="shared" si="16"/>
        <v>6.2794131310782264E-2</v>
      </c>
      <c r="Q52" s="37">
        <f t="shared" si="16"/>
        <v>8.2087971484056332E-2</v>
      </c>
      <c r="R52" s="37">
        <f t="shared" si="16"/>
        <v>0.11728906046634724</v>
      </c>
      <c r="S52" s="37">
        <f t="shared" si="16"/>
        <v>0.11889478570274181</v>
      </c>
      <c r="T52" s="37">
        <f t="shared" si="16"/>
        <v>0.14199783892045681</v>
      </c>
      <c r="U52" s="37">
        <f t="shared" si="16"/>
        <v>0.12623854113190033</v>
      </c>
      <c r="V52" s="37">
        <f t="shared" si="16"/>
        <v>0.11474922687522157</v>
      </c>
      <c r="W52" s="37">
        <f t="shared" si="16"/>
        <v>0.11730035027767106</v>
      </c>
      <c r="X52" s="37">
        <f t="shared" si="16"/>
        <v>8.7914129587497336E-2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8.5004491649452504E-3</v>
      </c>
      <c r="D59" s="10">
        <v>4.6883655472632728E-3</v>
      </c>
      <c r="E59" s="10">
        <v>3.882183581283602E-3</v>
      </c>
      <c r="F59" s="10">
        <v>7.4163659169364298E-3</v>
      </c>
      <c r="G59" s="10">
        <v>7.1445356614685913E-3</v>
      </c>
      <c r="H59" s="10">
        <v>9.3161939574592514E-4</v>
      </c>
      <c r="I59" s="10">
        <v>0</v>
      </c>
      <c r="J59" s="10">
        <v>5.6058525164994514E-3</v>
      </c>
      <c r="K59" s="10">
        <v>2.5140479477054165E-3</v>
      </c>
      <c r="L59" s="10">
        <v>4.0380117419762289E-3</v>
      </c>
      <c r="M59" s="10">
        <v>5.1008880465829107E-3</v>
      </c>
      <c r="N59" s="10">
        <v>1.7711359263567702E-2</v>
      </c>
      <c r="O59" s="10">
        <v>1.6442941450500969E-2</v>
      </c>
      <c r="P59" s="10">
        <v>3.5955086413774831E-2</v>
      </c>
      <c r="Q59" s="10">
        <v>3.5197398498686111E-2</v>
      </c>
      <c r="R59" s="10">
        <v>9.5810780861442055E-2</v>
      </c>
      <c r="S59" s="10">
        <v>0.1066066250186226</v>
      </c>
      <c r="T59" s="10">
        <v>0.123415762836148</v>
      </c>
      <c r="U59" s="10">
        <v>0.11253421426294991</v>
      </c>
      <c r="V59" s="10">
        <v>0.10922386142785145</v>
      </c>
      <c r="W59" s="10">
        <v>0.10736911178303808</v>
      </c>
      <c r="X59" s="10">
        <v>8.4982490304612301E-2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9.9368894603222993E-4</v>
      </c>
      <c r="M61" s="10">
        <v>2.892424811484173E-3</v>
      </c>
      <c r="N61" s="10">
        <v>2.4889730223351968E-2</v>
      </c>
      <c r="O61" s="10">
        <v>1.141805173651189E-2</v>
      </c>
      <c r="P61" s="10">
        <v>2.5469479943268494E-2</v>
      </c>
      <c r="Q61" s="10">
        <v>4.6890572985370228E-2</v>
      </c>
      <c r="R61" s="10">
        <v>2.1478279604905181E-2</v>
      </c>
      <c r="S61" s="10">
        <v>1.2288160684119219E-2</v>
      </c>
      <c r="T61" s="10">
        <v>1.8582076084308799E-2</v>
      </c>
      <c r="U61" s="10">
        <v>1.370432686895042E-2</v>
      </c>
      <c r="V61" s="10">
        <v>5.5253654473701218E-3</v>
      </c>
      <c r="W61" s="10">
        <v>9.9312384946329824E-3</v>
      </c>
      <c r="X61" s="10">
        <v>2.931639282885035E-3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1.3695649537389457E-3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X71" si="17">SUM(C72:C73)</f>
        <v>0.19502943724912855</v>
      </c>
      <c r="D71" s="37">
        <f t="shared" si="17"/>
        <v>0.36372030906806591</v>
      </c>
      <c r="E71" s="37">
        <f t="shared" si="17"/>
        <v>0.50963395139003342</v>
      </c>
      <c r="F71" s="37">
        <f t="shared" si="17"/>
        <v>0.32740977714946895</v>
      </c>
      <c r="G71" s="37">
        <f t="shared" si="17"/>
        <v>0.52846576638717513</v>
      </c>
      <c r="H71" s="37">
        <f t="shared" si="17"/>
        <v>0.48262748239238684</v>
      </c>
      <c r="I71" s="37">
        <f t="shared" si="17"/>
        <v>0.48996351310310116</v>
      </c>
      <c r="J71" s="37">
        <f t="shared" si="17"/>
        <v>0.30197987839193402</v>
      </c>
      <c r="K71" s="37">
        <f t="shared" si="17"/>
        <v>0.22963900791816017</v>
      </c>
      <c r="L71" s="37">
        <f t="shared" si="17"/>
        <v>0.23337905444374932</v>
      </c>
      <c r="M71" s="37">
        <f t="shared" si="17"/>
        <v>5.4551192169778592E-2</v>
      </c>
      <c r="N71" s="37">
        <f t="shared" si="17"/>
        <v>0.23656664984993364</v>
      </c>
      <c r="O71" s="37">
        <f t="shared" si="17"/>
        <v>0.19270425338149177</v>
      </c>
      <c r="P71" s="37">
        <f t="shared" si="17"/>
        <v>0.2855832620502613</v>
      </c>
      <c r="Q71" s="37">
        <f t="shared" si="17"/>
        <v>0.34424471168409393</v>
      </c>
      <c r="R71" s="37">
        <f t="shared" si="17"/>
        <v>0.41881304881591541</v>
      </c>
      <c r="S71" s="37">
        <f t="shared" si="17"/>
        <v>0.40896994577144097</v>
      </c>
      <c r="T71" s="37">
        <f t="shared" si="17"/>
        <v>0.41113140394622533</v>
      </c>
      <c r="U71" s="37">
        <f t="shared" si="17"/>
        <v>0.57918687283030146</v>
      </c>
      <c r="V71" s="37">
        <f t="shared" si="17"/>
        <v>0.48696020121530498</v>
      </c>
      <c r="W71" s="37">
        <f t="shared" si="17"/>
        <v>6.6211975748221253E-3</v>
      </c>
      <c r="X71" s="37">
        <f t="shared" si="17"/>
        <v>3.059183870569044E-2</v>
      </c>
    </row>
    <row r="72" spans="1:24" ht="11.25" customHeight="1" x14ac:dyDescent="0.2">
      <c r="A72" s="42" t="s">
        <v>131</v>
      </c>
      <c r="B72" s="9" t="s">
        <v>132</v>
      </c>
      <c r="C72" s="10">
        <v>0.19502943724912855</v>
      </c>
      <c r="D72" s="10">
        <v>0.36372030906806591</v>
      </c>
      <c r="E72" s="10">
        <v>0.50963395139003342</v>
      </c>
      <c r="F72" s="10">
        <v>0.32740977714946895</v>
      </c>
      <c r="G72" s="10">
        <v>0.52846576638717513</v>
      </c>
      <c r="H72" s="10">
        <v>0.48262748239238684</v>
      </c>
      <c r="I72" s="10">
        <v>0.48996351310310116</v>
      </c>
      <c r="J72" s="10">
        <v>0.30197987839193402</v>
      </c>
      <c r="K72" s="10">
        <v>0.22963900791816017</v>
      </c>
      <c r="L72" s="10">
        <v>0.23337905444374932</v>
      </c>
      <c r="M72" s="10">
        <v>5.4551192169778592E-2</v>
      </c>
      <c r="N72" s="10">
        <v>0.23656664984993364</v>
      </c>
      <c r="O72" s="10">
        <v>0.19270425338149177</v>
      </c>
      <c r="P72" s="10">
        <v>0.28489786320752608</v>
      </c>
      <c r="Q72" s="10">
        <v>0.34424471168409393</v>
      </c>
      <c r="R72" s="10">
        <v>0.41881304881591541</v>
      </c>
      <c r="S72" s="10">
        <v>0.40896994577144097</v>
      </c>
      <c r="T72" s="10">
        <v>0.41113140394622533</v>
      </c>
      <c r="U72" s="10">
        <v>0.57918687283030146</v>
      </c>
      <c r="V72" s="10">
        <v>0.48696020121530498</v>
      </c>
      <c r="W72" s="10">
        <v>6.6211975748221253E-3</v>
      </c>
      <c r="X72" s="10">
        <v>3.059183870569044E-2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6.8539884273524198E-4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1.6831274061427288</v>
      </c>
      <c r="D75" s="37">
        <v>1.2992582711536558</v>
      </c>
      <c r="E75" s="37">
        <v>1.2465563788632743</v>
      </c>
      <c r="F75" s="37">
        <v>0.88504173032795597</v>
      </c>
      <c r="G75" s="37">
        <v>1.6454551227295595</v>
      </c>
      <c r="H75" s="37">
        <v>1.5186913910430224</v>
      </c>
      <c r="I75" s="37">
        <v>2.2559401080852992</v>
      </c>
      <c r="J75" s="37">
        <v>1.775805798053774</v>
      </c>
      <c r="K75" s="37">
        <v>1.724180546788874</v>
      </c>
      <c r="L75" s="37">
        <v>2.4359371244028978</v>
      </c>
      <c r="M75" s="37">
        <v>0.52425805147408899</v>
      </c>
      <c r="N75" s="37">
        <v>2.4504227987242335</v>
      </c>
      <c r="O75" s="37">
        <v>2.2189787393556224</v>
      </c>
      <c r="P75" s="37">
        <v>2.4452602227282298</v>
      </c>
      <c r="Q75" s="37">
        <v>3.1780370523354677</v>
      </c>
      <c r="R75" s="37">
        <v>4.5570254365064216</v>
      </c>
      <c r="S75" s="37">
        <v>5.0747244737364809</v>
      </c>
      <c r="T75" s="37">
        <v>4.6691454101901337</v>
      </c>
      <c r="U75" s="37">
        <v>5.5083097616433099</v>
      </c>
      <c r="V75" s="37">
        <v>4.0045719437412686</v>
      </c>
      <c r="W75" s="37">
        <v>1.3150106314285339</v>
      </c>
      <c r="X75" s="37">
        <v>0.95426961012514977</v>
      </c>
    </row>
    <row r="76" spans="1:24" ht="11.25" customHeight="1" x14ac:dyDescent="0.2">
      <c r="A76" s="38" t="s">
        <v>139</v>
      </c>
      <c r="B76" s="39" t="s">
        <v>140</v>
      </c>
      <c r="C76" s="40">
        <v>0.38576008276899804</v>
      </c>
      <c r="D76" s="40">
        <v>0.26282713581418615</v>
      </c>
      <c r="E76" s="40">
        <v>0.30919378069995879</v>
      </c>
      <c r="F76" s="40">
        <v>0.24145982844665753</v>
      </c>
      <c r="G76" s="40">
        <v>0.35119629575624683</v>
      </c>
      <c r="H76" s="40">
        <v>0.35392776711010088</v>
      </c>
      <c r="I76" s="40">
        <v>0.71900071917331376</v>
      </c>
      <c r="J76" s="40">
        <v>0.44420062788115422</v>
      </c>
      <c r="K76" s="40">
        <v>0.38821961857762616</v>
      </c>
      <c r="L76" s="40">
        <v>0.63558556621232576</v>
      </c>
      <c r="M76" s="40">
        <v>0.11555269252214534</v>
      </c>
      <c r="N76" s="40">
        <v>0.61826324687049605</v>
      </c>
      <c r="O76" s="40">
        <v>0.52973903876186768</v>
      </c>
      <c r="P76" s="40">
        <v>0.53439719684727638</v>
      </c>
      <c r="Q76" s="40">
        <v>0.84678337952041316</v>
      </c>
      <c r="R76" s="40">
        <v>1.4376409293827321</v>
      </c>
      <c r="S76" s="40">
        <v>1.9603186733699249</v>
      </c>
      <c r="T76" s="40">
        <v>1.9292438514186332</v>
      </c>
      <c r="U76" s="40">
        <v>2.1316323736209291</v>
      </c>
      <c r="V76" s="40">
        <v>2.1051461287035447</v>
      </c>
      <c r="W76" s="40">
        <v>1.7623212121072416</v>
      </c>
      <c r="X76" s="40">
        <v>1.3786471623304146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186</v>
      </c>
      <c r="B1" s="4" t="s">
        <v>249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1167.7981083404986</v>
      </c>
      <c r="D2" s="31">
        <f t="shared" ref="D2:W2" si="1">SUM(D3,D17,D22,D25,D26,D51,D52,D71,D74,D75,D76)</f>
        <v>1255.5592433361992</v>
      </c>
      <c r="E2" s="31">
        <f t="shared" si="1"/>
        <v>1373.1230438521065</v>
      </c>
      <c r="F2" s="31">
        <f t="shared" si="1"/>
        <v>851.3393809114358</v>
      </c>
      <c r="G2" s="31">
        <f t="shared" si="1"/>
        <v>1169.3520206362855</v>
      </c>
      <c r="H2" s="31">
        <f t="shared" si="1"/>
        <v>1096.28581255374</v>
      </c>
      <c r="I2" s="31">
        <f t="shared" si="1"/>
        <v>1056.2406706792779</v>
      </c>
      <c r="J2" s="31">
        <f t="shared" si="1"/>
        <v>834.2390369733447</v>
      </c>
      <c r="K2" s="31">
        <f t="shared" si="1"/>
        <v>772.52269991401545</v>
      </c>
      <c r="L2" s="31">
        <f t="shared" si="1"/>
        <v>644.43809114359408</v>
      </c>
      <c r="M2" s="31">
        <f t="shared" si="1"/>
        <v>595.39836629406705</v>
      </c>
      <c r="N2" s="31">
        <f t="shared" si="1"/>
        <v>686.81066208082541</v>
      </c>
      <c r="O2" s="31">
        <f t="shared" si="1"/>
        <v>886.64178847807398</v>
      </c>
      <c r="P2" s="31">
        <f t="shared" si="1"/>
        <v>789.58718830610474</v>
      </c>
      <c r="Q2" s="31">
        <f t="shared" si="1"/>
        <v>846.88667239896824</v>
      </c>
      <c r="R2" s="31">
        <f t="shared" si="1"/>
        <v>939.99802235597599</v>
      </c>
      <c r="S2" s="31">
        <f t="shared" si="1"/>
        <v>998.87506448839213</v>
      </c>
      <c r="T2" s="31">
        <f t="shared" si="1"/>
        <v>1020.9084264832329</v>
      </c>
      <c r="U2" s="31">
        <f t="shared" si="1"/>
        <v>1129.5338779019776</v>
      </c>
      <c r="V2" s="31">
        <f t="shared" si="1"/>
        <v>1092.3547721410148</v>
      </c>
      <c r="W2" s="31">
        <f t="shared" si="1"/>
        <v>1202.2777300085982</v>
      </c>
      <c r="X2" s="31">
        <f t="shared" ref="X2" si="2">SUM(X3,X17,X22,X25,X26,X51,X52,X71,X74,X75,X76)</f>
        <v>1265.6338779019775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6.57463456577816</v>
      </c>
      <c r="D3" s="34">
        <f t="shared" ref="D3:W3" si="4">SUM(D4,D8,D11)</f>
        <v>13.663198624247634</v>
      </c>
      <c r="E3" s="34">
        <f t="shared" si="4"/>
        <v>7.1873602751504748</v>
      </c>
      <c r="F3" s="34">
        <f t="shared" si="4"/>
        <v>9.1567497850386932</v>
      </c>
      <c r="G3" s="34">
        <f t="shared" si="4"/>
        <v>34.812467755803958</v>
      </c>
      <c r="H3" s="34">
        <f t="shared" si="4"/>
        <v>31.666638005159069</v>
      </c>
      <c r="I3" s="34">
        <f t="shared" si="4"/>
        <v>34.021582115219267</v>
      </c>
      <c r="J3" s="34">
        <f t="shared" si="4"/>
        <v>40.178073946689587</v>
      </c>
      <c r="K3" s="34">
        <f t="shared" si="4"/>
        <v>90.659931212381764</v>
      </c>
      <c r="L3" s="34">
        <f t="shared" si="4"/>
        <v>87.908598452278568</v>
      </c>
      <c r="M3" s="34">
        <f t="shared" si="4"/>
        <v>56.946517626827166</v>
      </c>
      <c r="N3" s="34">
        <f t="shared" si="4"/>
        <v>14.195270851246773</v>
      </c>
      <c r="O3" s="34">
        <f t="shared" si="4"/>
        <v>147.93912295786754</v>
      </c>
      <c r="P3" s="34">
        <f t="shared" si="4"/>
        <v>98.774720550300941</v>
      </c>
      <c r="Q3" s="34">
        <f t="shared" si="4"/>
        <v>72.504901117798781</v>
      </c>
      <c r="R3" s="34">
        <f t="shared" si="4"/>
        <v>74.173086844368015</v>
      </c>
      <c r="S3" s="34">
        <f t="shared" si="4"/>
        <v>76.641272570937247</v>
      </c>
      <c r="T3" s="34">
        <f t="shared" si="4"/>
        <v>60.264402407566628</v>
      </c>
      <c r="U3" s="34">
        <f t="shared" si="4"/>
        <v>66.908770421324164</v>
      </c>
      <c r="V3" s="34">
        <f t="shared" si="4"/>
        <v>85.873172828890802</v>
      </c>
      <c r="W3" s="34">
        <f t="shared" si="4"/>
        <v>88.377128116938948</v>
      </c>
      <c r="X3" s="34">
        <f t="shared" ref="X3" si="5">SUM(X4,X8,X11)</f>
        <v>140.64058469475498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3.0315563198624238</v>
      </c>
      <c r="D4" s="29">
        <f t="shared" ref="D4:W4" si="7">SUM(D5:D7)</f>
        <v>2.9704213241616508</v>
      </c>
      <c r="E4" s="29">
        <f t="shared" si="7"/>
        <v>4.2659501289767849</v>
      </c>
      <c r="F4" s="29">
        <f t="shared" si="7"/>
        <v>4.3387790197764398</v>
      </c>
      <c r="G4" s="29">
        <f t="shared" si="7"/>
        <v>1.2196904557179713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12.19690455717971</v>
      </c>
      <c r="M4" s="29">
        <f t="shared" si="7"/>
        <v>4.2689595872742911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FC_IND_NMM_CM_E!C5+FC_IND_NMM_CR_E!C5+FC_IND_NMM_GL_E!C5</f>
        <v>0</v>
      </c>
      <c r="D5" s="10">
        <f>FC_IND_NMM_CM_E!D5+FC_IND_NMM_CR_E!D5+FC_IND_NMM_GL_E!D5</f>
        <v>0</v>
      </c>
      <c r="E5" s="10">
        <f>FC_IND_NMM_CM_E!E5+FC_IND_NMM_CR_E!E5+FC_IND_NMM_GL_E!E5</f>
        <v>0</v>
      </c>
      <c r="F5" s="10">
        <f>FC_IND_NMM_CM_E!F5+FC_IND_NMM_CR_E!F5+FC_IND_NMM_GL_E!F5</f>
        <v>0</v>
      </c>
      <c r="G5" s="10">
        <f>FC_IND_NMM_CM_E!G5+FC_IND_NMM_CR_E!G5+FC_IND_NMM_GL_E!G5</f>
        <v>1.2196904557179713</v>
      </c>
      <c r="H5" s="10">
        <f>FC_IND_NMM_CM_E!H5+FC_IND_NMM_CR_E!H5+FC_IND_NMM_GL_E!H5</f>
        <v>0</v>
      </c>
      <c r="I5" s="10">
        <f>FC_IND_NMM_CM_E!I5+FC_IND_NMM_CR_E!I5+FC_IND_NMM_GL_E!I5</f>
        <v>0</v>
      </c>
      <c r="J5" s="10">
        <f>FC_IND_NMM_CM_E!J5+FC_IND_NMM_CR_E!J5+FC_IND_NMM_GL_E!J5</f>
        <v>0</v>
      </c>
      <c r="K5" s="10">
        <f>FC_IND_NMM_CM_E!K5+FC_IND_NMM_CR_E!K5+FC_IND_NMM_GL_E!K5</f>
        <v>0</v>
      </c>
      <c r="L5" s="10">
        <f>FC_IND_NMM_CM_E!L5+FC_IND_NMM_CR_E!L5+FC_IND_NMM_GL_E!L5</f>
        <v>12.19690455717971</v>
      </c>
      <c r="M5" s="10">
        <f>FC_IND_NMM_CM_E!M5+FC_IND_NMM_CR_E!M5+FC_IND_NMM_GL_E!M5</f>
        <v>4.2689595872742911</v>
      </c>
      <c r="N5" s="10">
        <f>FC_IND_NMM_CM_E!N5+FC_IND_NMM_CR_E!N5+FC_IND_NMM_GL_E!N5</f>
        <v>0</v>
      </c>
      <c r="O5" s="10">
        <f>FC_IND_NMM_CM_E!O5+FC_IND_NMM_CR_E!O5+FC_IND_NMM_GL_E!O5</f>
        <v>0</v>
      </c>
      <c r="P5" s="10">
        <f>FC_IND_NMM_CM_E!P5+FC_IND_NMM_CR_E!P5+FC_IND_NMM_GL_E!P5</f>
        <v>0</v>
      </c>
      <c r="Q5" s="10">
        <f>FC_IND_NMM_CM_E!Q5+FC_IND_NMM_CR_E!Q5+FC_IND_NMM_GL_E!Q5</f>
        <v>0</v>
      </c>
      <c r="R5" s="10">
        <f>FC_IND_NMM_CM_E!R5+FC_IND_NMM_CR_E!R5+FC_IND_NMM_GL_E!R5</f>
        <v>0</v>
      </c>
      <c r="S5" s="10">
        <f>FC_IND_NMM_CM_E!S5+FC_IND_NMM_CR_E!S5+FC_IND_NMM_GL_E!S5</f>
        <v>0</v>
      </c>
      <c r="T5" s="10">
        <f>FC_IND_NMM_CM_E!T5+FC_IND_NMM_CR_E!T5+FC_IND_NMM_GL_E!T5</f>
        <v>0</v>
      </c>
      <c r="U5" s="10">
        <f>FC_IND_NMM_CM_E!U5+FC_IND_NMM_CR_E!U5+FC_IND_NMM_GL_E!U5</f>
        <v>0</v>
      </c>
      <c r="V5" s="10">
        <f>FC_IND_NMM_CM_E!V5+FC_IND_NMM_CR_E!V5+FC_IND_NMM_GL_E!V5</f>
        <v>0</v>
      </c>
      <c r="W5" s="10">
        <f>FC_IND_NMM_CM_E!W5+FC_IND_NMM_CR_E!W5+FC_IND_NMM_GL_E!W5</f>
        <v>0</v>
      </c>
      <c r="X5" s="10">
        <f>FC_IND_NMM_CM_E!X5+FC_IND_NMM_CR_E!X5+FC_IND_NMM_GL_E!X5</f>
        <v>0</v>
      </c>
    </row>
    <row r="6" spans="1:24" ht="11.25" customHeight="1" x14ac:dyDescent="0.2">
      <c r="A6" s="41" t="s">
        <v>7</v>
      </c>
      <c r="B6" s="9" t="s">
        <v>8</v>
      </c>
      <c r="C6" s="10">
        <f>FC_IND_NMM_CM_E!C6+FC_IND_NMM_CR_E!C6+FC_IND_NMM_GL_E!C6</f>
        <v>0</v>
      </c>
      <c r="D6" s="10">
        <f>FC_IND_NMM_CM_E!D6+FC_IND_NMM_CR_E!D6+FC_IND_NMM_GL_E!D6</f>
        <v>0</v>
      </c>
      <c r="E6" s="10">
        <f>FC_IND_NMM_CM_E!E6+FC_IND_NMM_CR_E!E6+FC_IND_NMM_GL_E!E6</f>
        <v>0</v>
      </c>
      <c r="F6" s="10">
        <f>FC_IND_NMM_CM_E!F6+FC_IND_NMM_CR_E!F6+FC_IND_NMM_GL_E!F6</f>
        <v>0</v>
      </c>
      <c r="G6" s="10">
        <f>FC_IND_NMM_CM_E!G6+FC_IND_NMM_CR_E!G6+FC_IND_NMM_GL_E!G6</f>
        <v>0</v>
      </c>
      <c r="H6" s="10">
        <f>FC_IND_NMM_CM_E!H6+FC_IND_NMM_CR_E!H6+FC_IND_NMM_GL_E!H6</f>
        <v>0</v>
      </c>
      <c r="I6" s="10">
        <f>FC_IND_NMM_CM_E!I6+FC_IND_NMM_CR_E!I6+FC_IND_NMM_GL_E!I6</f>
        <v>0</v>
      </c>
      <c r="J6" s="10">
        <f>FC_IND_NMM_CM_E!J6+FC_IND_NMM_CR_E!J6+FC_IND_NMM_GL_E!J6</f>
        <v>0</v>
      </c>
      <c r="K6" s="10">
        <f>FC_IND_NMM_CM_E!K6+FC_IND_NMM_CR_E!K6+FC_IND_NMM_GL_E!K6</f>
        <v>0</v>
      </c>
      <c r="L6" s="10">
        <f>FC_IND_NMM_CM_E!L6+FC_IND_NMM_CR_E!L6+FC_IND_NMM_GL_E!L6</f>
        <v>0</v>
      </c>
      <c r="M6" s="10">
        <f>FC_IND_NMM_CM_E!M6+FC_IND_NMM_CR_E!M6+FC_IND_NMM_GL_E!M6</f>
        <v>0</v>
      </c>
      <c r="N6" s="10">
        <f>FC_IND_NMM_CM_E!N6+FC_IND_NMM_CR_E!N6+FC_IND_NMM_GL_E!N6</f>
        <v>0</v>
      </c>
      <c r="O6" s="10">
        <f>FC_IND_NMM_CM_E!O6+FC_IND_NMM_CR_E!O6+FC_IND_NMM_GL_E!O6</f>
        <v>0</v>
      </c>
      <c r="P6" s="10">
        <f>FC_IND_NMM_CM_E!P6+FC_IND_NMM_CR_E!P6+FC_IND_NMM_GL_E!P6</f>
        <v>0</v>
      </c>
      <c r="Q6" s="10">
        <f>FC_IND_NMM_CM_E!Q6+FC_IND_NMM_CR_E!Q6+FC_IND_NMM_GL_E!Q6</f>
        <v>0</v>
      </c>
      <c r="R6" s="10">
        <f>FC_IND_NMM_CM_E!R6+FC_IND_NMM_CR_E!R6+FC_IND_NMM_GL_E!R6</f>
        <v>0</v>
      </c>
      <c r="S6" s="10">
        <f>FC_IND_NMM_CM_E!S6+FC_IND_NMM_CR_E!S6+FC_IND_NMM_GL_E!S6</f>
        <v>0</v>
      </c>
      <c r="T6" s="10">
        <f>FC_IND_NMM_CM_E!T6+FC_IND_NMM_CR_E!T6+FC_IND_NMM_GL_E!T6</f>
        <v>0</v>
      </c>
      <c r="U6" s="10">
        <f>FC_IND_NMM_CM_E!U6+FC_IND_NMM_CR_E!U6+FC_IND_NMM_GL_E!U6</f>
        <v>0</v>
      </c>
      <c r="V6" s="10">
        <f>FC_IND_NMM_CM_E!V6+FC_IND_NMM_CR_E!V6+FC_IND_NMM_GL_E!V6</f>
        <v>0</v>
      </c>
      <c r="W6" s="10">
        <f>FC_IND_NMM_CM_E!W6+FC_IND_NMM_CR_E!W6+FC_IND_NMM_GL_E!W6</f>
        <v>0</v>
      </c>
      <c r="X6" s="10">
        <f>FC_IND_NMM_CM_E!X6+FC_IND_NMM_CR_E!X6+FC_IND_NMM_GL_E!X6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FC_IND_NMM_CM_E!C7+FC_IND_NMM_CR_E!C7+FC_IND_NMM_GL_E!C7</f>
        <v>3.0315563198624238</v>
      </c>
      <c r="D7" s="10">
        <f>FC_IND_NMM_CM_E!D7+FC_IND_NMM_CR_E!D7+FC_IND_NMM_GL_E!D7</f>
        <v>2.9704213241616508</v>
      </c>
      <c r="E7" s="10">
        <f>FC_IND_NMM_CM_E!E7+FC_IND_NMM_CR_E!E7+FC_IND_NMM_GL_E!E7</f>
        <v>4.2659501289767849</v>
      </c>
      <c r="F7" s="10">
        <f>FC_IND_NMM_CM_E!F7+FC_IND_NMM_CR_E!F7+FC_IND_NMM_GL_E!F7</f>
        <v>4.3387790197764398</v>
      </c>
      <c r="G7" s="10">
        <f>FC_IND_NMM_CM_E!G7+FC_IND_NMM_CR_E!G7+FC_IND_NMM_GL_E!G7</f>
        <v>0</v>
      </c>
      <c r="H7" s="10">
        <f>FC_IND_NMM_CM_E!H7+FC_IND_NMM_CR_E!H7+FC_IND_NMM_GL_E!H7</f>
        <v>0</v>
      </c>
      <c r="I7" s="10">
        <f>FC_IND_NMM_CM_E!I7+FC_IND_NMM_CR_E!I7+FC_IND_NMM_GL_E!I7</f>
        <v>0</v>
      </c>
      <c r="J7" s="10">
        <f>FC_IND_NMM_CM_E!J7+FC_IND_NMM_CR_E!J7+FC_IND_NMM_GL_E!J7</f>
        <v>0</v>
      </c>
      <c r="K7" s="10">
        <f>FC_IND_NMM_CM_E!K7+FC_IND_NMM_CR_E!K7+FC_IND_NMM_GL_E!K7</f>
        <v>0</v>
      </c>
      <c r="L7" s="10">
        <f>FC_IND_NMM_CM_E!L7+FC_IND_NMM_CR_E!L7+FC_IND_NMM_GL_E!L7</f>
        <v>0</v>
      </c>
      <c r="M7" s="10">
        <f>FC_IND_NMM_CM_E!M7+FC_IND_NMM_CR_E!M7+FC_IND_NMM_GL_E!M7</f>
        <v>0</v>
      </c>
      <c r="N7" s="10">
        <f>FC_IND_NMM_CM_E!N7+FC_IND_NMM_CR_E!N7+FC_IND_NMM_GL_E!N7</f>
        <v>0</v>
      </c>
      <c r="O7" s="10">
        <f>FC_IND_NMM_CM_E!O7+FC_IND_NMM_CR_E!O7+FC_IND_NMM_GL_E!O7</f>
        <v>0</v>
      </c>
      <c r="P7" s="10">
        <f>FC_IND_NMM_CM_E!P7+FC_IND_NMM_CR_E!P7+FC_IND_NMM_GL_E!P7</f>
        <v>0</v>
      </c>
      <c r="Q7" s="10">
        <f>FC_IND_NMM_CM_E!Q7+FC_IND_NMM_CR_E!Q7+FC_IND_NMM_GL_E!Q7</f>
        <v>0</v>
      </c>
      <c r="R7" s="10">
        <f>FC_IND_NMM_CM_E!R7+FC_IND_NMM_CR_E!R7+FC_IND_NMM_GL_E!R7</f>
        <v>0</v>
      </c>
      <c r="S7" s="10">
        <f>FC_IND_NMM_CM_E!S7+FC_IND_NMM_CR_E!S7+FC_IND_NMM_GL_E!S7</f>
        <v>0</v>
      </c>
      <c r="T7" s="10">
        <f>FC_IND_NMM_CM_E!T7+FC_IND_NMM_CR_E!T7+FC_IND_NMM_GL_E!T7</f>
        <v>0</v>
      </c>
      <c r="U7" s="10">
        <f>FC_IND_NMM_CM_E!U7+FC_IND_NMM_CR_E!U7+FC_IND_NMM_GL_E!U7</f>
        <v>0</v>
      </c>
      <c r="V7" s="10">
        <f>FC_IND_NMM_CM_E!V7+FC_IND_NMM_CR_E!V7+FC_IND_NMM_GL_E!V7</f>
        <v>0</v>
      </c>
      <c r="W7" s="10">
        <f>FC_IND_NMM_CM_E!W7+FC_IND_NMM_CR_E!W7+FC_IND_NMM_GL_E!W7</f>
        <v>0</v>
      </c>
      <c r="X7" s="10">
        <f>FC_IND_NMM_CM_E!X7+FC_IND_NMM_CR_E!X7+FC_IND_NMM_GL_E!X7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1.022184006878762</v>
      </c>
      <c r="D8" s="29">
        <f t="shared" ref="D8:W8" si="10">SUM(D9:D10)</f>
        <v>8.803267411865864</v>
      </c>
      <c r="E8" s="29">
        <f t="shared" si="10"/>
        <v>0.40051590713671542</v>
      </c>
      <c r="F8" s="29">
        <f t="shared" si="10"/>
        <v>1.6687876182287189</v>
      </c>
      <c r="G8" s="29">
        <f t="shared" si="10"/>
        <v>28.554084264832333</v>
      </c>
      <c r="H8" s="29">
        <f t="shared" si="10"/>
        <v>27.887618228718829</v>
      </c>
      <c r="I8" s="29">
        <f t="shared" si="10"/>
        <v>32.761908856405853</v>
      </c>
      <c r="J8" s="29">
        <f t="shared" si="10"/>
        <v>37.658727429062758</v>
      </c>
      <c r="K8" s="29">
        <f t="shared" si="10"/>
        <v>87.510748065348224</v>
      </c>
      <c r="L8" s="29">
        <f t="shared" si="10"/>
        <v>74.452622527944953</v>
      </c>
      <c r="M8" s="29">
        <f t="shared" si="10"/>
        <v>51.417884780739463</v>
      </c>
      <c r="N8" s="29">
        <f t="shared" si="10"/>
        <v>12.935597592433359</v>
      </c>
      <c r="O8" s="29">
        <f t="shared" si="10"/>
        <v>146.67944969905412</v>
      </c>
      <c r="P8" s="29">
        <f t="shared" si="10"/>
        <v>98.774720550300941</v>
      </c>
      <c r="Q8" s="29">
        <f t="shared" si="10"/>
        <v>72.504901117798781</v>
      </c>
      <c r="R8" s="29">
        <f t="shared" si="10"/>
        <v>74.173086844368015</v>
      </c>
      <c r="S8" s="29">
        <f t="shared" si="10"/>
        <v>76.641272570937247</v>
      </c>
      <c r="T8" s="29">
        <f t="shared" si="10"/>
        <v>60.225967325881328</v>
      </c>
      <c r="U8" s="29">
        <f t="shared" si="10"/>
        <v>60.866122098022359</v>
      </c>
      <c r="V8" s="29">
        <f t="shared" si="10"/>
        <v>80.249355116079101</v>
      </c>
      <c r="W8" s="29">
        <f t="shared" si="10"/>
        <v>84.467067927773002</v>
      </c>
      <c r="X8" s="29">
        <f t="shared" ref="X8" si="11">SUM(X9:X10)</f>
        <v>133.16629406706795</v>
      </c>
    </row>
    <row r="9" spans="1:24" ht="11.25" customHeight="1" x14ac:dyDescent="0.2">
      <c r="A9" s="41" t="s">
        <v>11</v>
      </c>
      <c r="B9" s="9" t="s">
        <v>12</v>
      </c>
      <c r="C9" s="10">
        <f>FC_IND_NMM_CM_E!C9+FC_IND_NMM_CR_E!C9+FC_IND_NMM_GL_E!C9</f>
        <v>0</v>
      </c>
      <c r="D9" s="10">
        <f>FC_IND_NMM_CM_E!D9+FC_IND_NMM_CR_E!D9+FC_IND_NMM_GL_E!D9</f>
        <v>0</v>
      </c>
      <c r="E9" s="10">
        <f>FC_IND_NMM_CM_E!E9+FC_IND_NMM_CR_E!E9+FC_IND_NMM_GL_E!E9</f>
        <v>0</v>
      </c>
      <c r="F9" s="10">
        <f>FC_IND_NMM_CM_E!F9+FC_IND_NMM_CR_E!F9+FC_IND_NMM_GL_E!F9</f>
        <v>0</v>
      </c>
      <c r="G9" s="10">
        <f>FC_IND_NMM_CM_E!G9+FC_IND_NMM_CR_E!G9+FC_IND_NMM_GL_E!G9</f>
        <v>0</v>
      </c>
      <c r="H9" s="10">
        <f>FC_IND_NMM_CM_E!H9+FC_IND_NMM_CR_E!H9+FC_IND_NMM_GL_E!H9</f>
        <v>0</v>
      </c>
      <c r="I9" s="10">
        <f>FC_IND_NMM_CM_E!I9+FC_IND_NMM_CR_E!I9+FC_IND_NMM_GL_E!I9</f>
        <v>0</v>
      </c>
      <c r="J9" s="10">
        <f>FC_IND_NMM_CM_E!J9+FC_IND_NMM_CR_E!J9+FC_IND_NMM_GL_E!J9</f>
        <v>0</v>
      </c>
      <c r="K9" s="10">
        <f>FC_IND_NMM_CM_E!K9+FC_IND_NMM_CR_E!K9+FC_IND_NMM_GL_E!K9</f>
        <v>0</v>
      </c>
      <c r="L9" s="10">
        <f>FC_IND_NMM_CM_E!L9+FC_IND_NMM_CR_E!L9+FC_IND_NMM_GL_E!L9</f>
        <v>0</v>
      </c>
      <c r="M9" s="10">
        <f>FC_IND_NMM_CM_E!M9+FC_IND_NMM_CR_E!M9+FC_IND_NMM_GL_E!M9</f>
        <v>0</v>
      </c>
      <c r="N9" s="10">
        <f>FC_IND_NMM_CM_E!N9+FC_IND_NMM_CR_E!N9+FC_IND_NMM_GL_E!N9</f>
        <v>0</v>
      </c>
      <c r="O9" s="10">
        <f>FC_IND_NMM_CM_E!O9+FC_IND_NMM_CR_E!O9+FC_IND_NMM_GL_E!O9</f>
        <v>110.11573516766978</v>
      </c>
      <c r="P9" s="10">
        <f>FC_IND_NMM_CM_E!P9+FC_IND_NMM_CR_E!P9+FC_IND_NMM_GL_E!P9</f>
        <v>69.979965606190873</v>
      </c>
      <c r="Q9" s="10">
        <f>FC_IND_NMM_CM_E!Q9+FC_IND_NMM_CR_E!Q9+FC_IND_NMM_GL_E!Q9</f>
        <v>40.763112639724845</v>
      </c>
      <c r="R9" s="10">
        <f>FC_IND_NMM_CM_E!R9+FC_IND_NMM_CR_E!R9+FC_IND_NMM_GL_E!R9</f>
        <v>34.063284608770424</v>
      </c>
      <c r="S9" s="10">
        <f>FC_IND_NMM_CM_E!S9+FC_IND_NMM_CR_E!S9+FC_IND_NMM_GL_E!S9</f>
        <v>42.309544282029229</v>
      </c>
      <c r="T9" s="10">
        <f>FC_IND_NMM_CM_E!T9+FC_IND_NMM_CR_E!T9+FC_IND_NMM_GL_E!T9</f>
        <v>36.31685296646603</v>
      </c>
      <c r="U9" s="10">
        <f>FC_IND_NMM_CM_E!U9+FC_IND_NMM_CR_E!U9+FC_IND_NMM_GL_E!U9</f>
        <v>31.736543422184006</v>
      </c>
      <c r="V9" s="10">
        <f>FC_IND_NMM_CM_E!V9+FC_IND_NMM_CR_E!V9+FC_IND_NMM_GL_E!V9</f>
        <v>45.638091143594153</v>
      </c>
      <c r="W9" s="10">
        <f>FC_IND_NMM_CM_E!W9+FC_IND_NMM_CR_E!W9+FC_IND_NMM_GL_E!W9</f>
        <v>43.444539982803093</v>
      </c>
      <c r="X9" s="10">
        <f>FC_IND_NMM_CM_E!X9+FC_IND_NMM_CR_E!X9+FC_IND_NMM_GL_E!X9</f>
        <v>76.077558039552898</v>
      </c>
    </row>
    <row r="10" spans="1:24" ht="11.25" customHeight="1" x14ac:dyDescent="0.2">
      <c r="A10" s="41" t="s">
        <v>13</v>
      </c>
      <c r="B10" s="9" t="s">
        <v>14</v>
      </c>
      <c r="C10" s="10">
        <f>FC_IND_NMM_CM_E!C10+FC_IND_NMM_CR_E!C10+FC_IND_NMM_GL_E!C10</f>
        <v>1.022184006878762</v>
      </c>
      <c r="D10" s="10">
        <f>FC_IND_NMM_CM_E!D10+FC_IND_NMM_CR_E!D10+FC_IND_NMM_GL_E!D10</f>
        <v>8.803267411865864</v>
      </c>
      <c r="E10" s="10">
        <f>FC_IND_NMM_CM_E!E10+FC_IND_NMM_CR_E!E10+FC_IND_NMM_GL_E!E10</f>
        <v>0.40051590713671542</v>
      </c>
      <c r="F10" s="10">
        <f>FC_IND_NMM_CM_E!F10+FC_IND_NMM_CR_E!F10+FC_IND_NMM_GL_E!F10</f>
        <v>1.6687876182287189</v>
      </c>
      <c r="G10" s="10">
        <f>FC_IND_NMM_CM_E!G10+FC_IND_NMM_CR_E!G10+FC_IND_NMM_GL_E!G10</f>
        <v>28.554084264832333</v>
      </c>
      <c r="H10" s="10">
        <f>FC_IND_NMM_CM_E!H10+FC_IND_NMM_CR_E!H10+FC_IND_NMM_GL_E!H10</f>
        <v>27.887618228718829</v>
      </c>
      <c r="I10" s="10">
        <f>FC_IND_NMM_CM_E!I10+FC_IND_NMM_CR_E!I10+FC_IND_NMM_GL_E!I10</f>
        <v>32.761908856405853</v>
      </c>
      <c r="J10" s="10">
        <f>FC_IND_NMM_CM_E!J10+FC_IND_NMM_CR_E!J10+FC_IND_NMM_GL_E!J10</f>
        <v>37.658727429062758</v>
      </c>
      <c r="K10" s="10">
        <f>FC_IND_NMM_CM_E!K10+FC_IND_NMM_CR_E!K10+FC_IND_NMM_GL_E!K10</f>
        <v>87.510748065348224</v>
      </c>
      <c r="L10" s="10">
        <f>FC_IND_NMM_CM_E!L10+FC_IND_NMM_CR_E!L10+FC_IND_NMM_GL_E!L10</f>
        <v>74.452622527944953</v>
      </c>
      <c r="M10" s="10">
        <f>FC_IND_NMM_CM_E!M10+FC_IND_NMM_CR_E!M10+FC_IND_NMM_GL_E!M10</f>
        <v>51.417884780739463</v>
      </c>
      <c r="N10" s="10">
        <f>FC_IND_NMM_CM_E!N10+FC_IND_NMM_CR_E!N10+FC_IND_NMM_GL_E!N10</f>
        <v>12.935597592433359</v>
      </c>
      <c r="O10" s="10">
        <f>FC_IND_NMM_CM_E!O10+FC_IND_NMM_CR_E!O10+FC_IND_NMM_GL_E!O10</f>
        <v>36.563714531384342</v>
      </c>
      <c r="P10" s="10">
        <f>FC_IND_NMM_CM_E!P10+FC_IND_NMM_CR_E!P10+FC_IND_NMM_GL_E!P10</f>
        <v>28.794754944110061</v>
      </c>
      <c r="Q10" s="10">
        <f>FC_IND_NMM_CM_E!Q10+FC_IND_NMM_CR_E!Q10+FC_IND_NMM_GL_E!Q10</f>
        <v>31.741788478073936</v>
      </c>
      <c r="R10" s="10">
        <f>FC_IND_NMM_CM_E!R10+FC_IND_NMM_CR_E!R10+FC_IND_NMM_GL_E!R10</f>
        <v>40.109802235597584</v>
      </c>
      <c r="S10" s="10">
        <f>FC_IND_NMM_CM_E!S10+FC_IND_NMM_CR_E!S10+FC_IND_NMM_GL_E!S10</f>
        <v>34.33172828890801</v>
      </c>
      <c r="T10" s="10">
        <f>FC_IND_NMM_CM_E!T10+FC_IND_NMM_CR_E!T10+FC_IND_NMM_GL_E!T10</f>
        <v>23.909114359415302</v>
      </c>
      <c r="U10" s="10">
        <f>FC_IND_NMM_CM_E!U10+FC_IND_NMM_CR_E!U10+FC_IND_NMM_GL_E!U10</f>
        <v>29.129578675838349</v>
      </c>
      <c r="V10" s="10">
        <f>FC_IND_NMM_CM_E!V10+FC_IND_NMM_CR_E!V10+FC_IND_NMM_GL_E!V10</f>
        <v>34.611263972484949</v>
      </c>
      <c r="W10" s="10">
        <f>FC_IND_NMM_CM_E!W10+FC_IND_NMM_CR_E!W10+FC_IND_NMM_GL_E!W10</f>
        <v>41.022527944969902</v>
      </c>
      <c r="X10" s="10">
        <f>FC_IND_NMM_CM_E!X10+FC_IND_NMM_CR_E!X10+FC_IND_NMM_GL_E!X10</f>
        <v>57.088736027515047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2.520894239036974</v>
      </c>
      <c r="D11" s="29">
        <f t="shared" ref="D11:W11" si="13">SUM(D12:D16)</f>
        <v>1.8895098882201202</v>
      </c>
      <c r="E11" s="29">
        <f t="shared" si="13"/>
        <v>2.520894239036974</v>
      </c>
      <c r="F11" s="29">
        <f t="shared" si="13"/>
        <v>3.1491831470335345</v>
      </c>
      <c r="G11" s="29">
        <f t="shared" si="13"/>
        <v>5.0386930352536563</v>
      </c>
      <c r="H11" s="29">
        <f t="shared" si="13"/>
        <v>3.7790197764402409</v>
      </c>
      <c r="I11" s="29">
        <f t="shared" si="13"/>
        <v>1.2596732588134143</v>
      </c>
      <c r="J11" s="29">
        <f t="shared" si="13"/>
        <v>2.5193465176268268</v>
      </c>
      <c r="K11" s="29">
        <f t="shared" si="13"/>
        <v>3.1491831470335336</v>
      </c>
      <c r="L11" s="29">
        <f t="shared" si="13"/>
        <v>1.259071367153912</v>
      </c>
      <c r="M11" s="29">
        <f t="shared" si="13"/>
        <v>1.2596732588134143</v>
      </c>
      <c r="N11" s="29">
        <f t="shared" si="13"/>
        <v>1.2596732588134141</v>
      </c>
      <c r="O11" s="29">
        <f t="shared" si="13"/>
        <v>1.2596732588134141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3.8435081685296635E-2</v>
      </c>
      <c r="U11" s="29">
        <f t="shared" si="13"/>
        <v>6.0426483233018047</v>
      </c>
      <c r="V11" s="29">
        <f t="shared" si="13"/>
        <v>5.623817712811694</v>
      </c>
      <c r="W11" s="29">
        <f t="shared" si="13"/>
        <v>3.9100601891659497</v>
      </c>
      <c r="X11" s="29">
        <f t="shared" ref="X11" si="14">SUM(X12:X16)</f>
        <v>7.474290627687016</v>
      </c>
    </row>
    <row r="12" spans="1:24" ht="11.25" customHeight="1" x14ac:dyDescent="0.2">
      <c r="A12" s="41" t="s">
        <v>15</v>
      </c>
      <c r="B12" s="9" t="s">
        <v>16</v>
      </c>
      <c r="C12" s="10">
        <f>FC_IND_NMM_CM_E!C12+FC_IND_NMM_CR_E!C12+FC_IND_NMM_GL_E!C12</f>
        <v>0</v>
      </c>
      <c r="D12" s="10">
        <f>FC_IND_NMM_CM_E!D12+FC_IND_NMM_CR_E!D12+FC_IND_NMM_GL_E!D12</f>
        <v>0</v>
      </c>
      <c r="E12" s="10">
        <f>FC_IND_NMM_CM_E!E12+FC_IND_NMM_CR_E!E12+FC_IND_NMM_GL_E!E12</f>
        <v>0</v>
      </c>
      <c r="F12" s="10">
        <f>FC_IND_NMM_CM_E!F12+FC_IND_NMM_CR_E!F12+FC_IND_NMM_GL_E!F12</f>
        <v>0</v>
      </c>
      <c r="G12" s="10">
        <f>FC_IND_NMM_CM_E!G12+FC_IND_NMM_CR_E!G12+FC_IND_NMM_GL_E!G12</f>
        <v>0</v>
      </c>
      <c r="H12" s="10">
        <f>FC_IND_NMM_CM_E!H12+FC_IND_NMM_CR_E!H12+FC_IND_NMM_GL_E!H12</f>
        <v>0</v>
      </c>
      <c r="I12" s="10">
        <f>FC_IND_NMM_CM_E!I12+FC_IND_NMM_CR_E!I12+FC_IND_NMM_GL_E!I12</f>
        <v>0</v>
      </c>
      <c r="J12" s="10">
        <f>FC_IND_NMM_CM_E!J12+FC_IND_NMM_CR_E!J12+FC_IND_NMM_GL_E!J12</f>
        <v>0</v>
      </c>
      <c r="K12" s="10">
        <f>FC_IND_NMM_CM_E!K12+FC_IND_NMM_CR_E!K12+FC_IND_NMM_GL_E!K12</f>
        <v>0</v>
      </c>
      <c r="L12" s="10">
        <f>FC_IND_NMM_CM_E!L12+FC_IND_NMM_CR_E!L12+FC_IND_NMM_GL_E!L12</f>
        <v>0</v>
      </c>
      <c r="M12" s="10">
        <f>FC_IND_NMM_CM_E!M12+FC_IND_NMM_CR_E!M12+FC_IND_NMM_GL_E!M12</f>
        <v>0</v>
      </c>
      <c r="N12" s="10">
        <f>FC_IND_NMM_CM_E!N12+FC_IND_NMM_CR_E!N12+FC_IND_NMM_GL_E!N12</f>
        <v>0</v>
      </c>
      <c r="O12" s="10">
        <f>FC_IND_NMM_CM_E!O12+FC_IND_NMM_CR_E!O12+FC_IND_NMM_GL_E!O12</f>
        <v>0</v>
      </c>
      <c r="P12" s="10">
        <f>FC_IND_NMM_CM_E!P12+FC_IND_NMM_CR_E!P12+FC_IND_NMM_GL_E!P12</f>
        <v>0</v>
      </c>
      <c r="Q12" s="10">
        <f>FC_IND_NMM_CM_E!Q12+FC_IND_NMM_CR_E!Q12+FC_IND_NMM_GL_E!Q12</f>
        <v>0</v>
      </c>
      <c r="R12" s="10">
        <f>FC_IND_NMM_CM_E!R12+FC_IND_NMM_CR_E!R12+FC_IND_NMM_GL_E!R12</f>
        <v>0</v>
      </c>
      <c r="S12" s="10">
        <f>FC_IND_NMM_CM_E!S12+FC_IND_NMM_CR_E!S12+FC_IND_NMM_GL_E!S12</f>
        <v>0</v>
      </c>
      <c r="T12" s="10">
        <f>FC_IND_NMM_CM_E!T12+FC_IND_NMM_CR_E!T12+FC_IND_NMM_GL_E!T12</f>
        <v>0</v>
      </c>
      <c r="U12" s="10">
        <f>FC_IND_NMM_CM_E!U12+FC_IND_NMM_CR_E!U12+FC_IND_NMM_GL_E!U12</f>
        <v>0</v>
      </c>
      <c r="V12" s="10">
        <f>FC_IND_NMM_CM_E!V12+FC_IND_NMM_CR_E!V12+FC_IND_NMM_GL_E!V12</f>
        <v>0</v>
      </c>
      <c r="W12" s="10">
        <f>FC_IND_NMM_CM_E!W12+FC_IND_NMM_CR_E!W12+FC_IND_NMM_GL_E!W12</f>
        <v>0</v>
      </c>
      <c r="X12" s="10">
        <f>FC_IND_NMM_CM_E!X12+FC_IND_NMM_CR_E!X12+FC_IND_NMM_GL_E!X12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FC_IND_NMM_CM_E!C13+FC_IND_NMM_CR_E!C13+FC_IND_NMM_GL_E!C13</f>
        <v>2.520894239036974</v>
      </c>
      <c r="D13" s="10">
        <f>FC_IND_NMM_CM_E!D13+FC_IND_NMM_CR_E!D13+FC_IND_NMM_GL_E!D13</f>
        <v>1.8895098882201202</v>
      </c>
      <c r="E13" s="10">
        <f>FC_IND_NMM_CM_E!E13+FC_IND_NMM_CR_E!E13+FC_IND_NMM_GL_E!E13</f>
        <v>2.520894239036974</v>
      </c>
      <c r="F13" s="10">
        <f>FC_IND_NMM_CM_E!F13+FC_IND_NMM_CR_E!F13+FC_IND_NMM_GL_E!F13</f>
        <v>3.1491831470335345</v>
      </c>
      <c r="G13" s="10">
        <f>FC_IND_NMM_CM_E!G13+FC_IND_NMM_CR_E!G13+FC_IND_NMM_GL_E!G13</f>
        <v>5.0386930352536563</v>
      </c>
      <c r="H13" s="10">
        <f>FC_IND_NMM_CM_E!H13+FC_IND_NMM_CR_E!H13+FC_IND_NMM_GL_E!H13</f>
        <v>3.7790197764402409</v>
      </c>
      <c r="I13" s="10">
        <f>FC_IND_NMM_CM_E!I13+FC_IND_NMM_CR_E!I13+FC_IND_NMM_GL_E!I13</f>
        <v>1.2596732588134143</v>
      </c>
      <c r="J13" s="10">
        <f>FC_IND_NMM_CM_E!J13+FC_IND_NMM_CR_E!J13+FC_IND_NMM_GL_E!J13</f>
        <v>2.5193465176268268</v>
      </c>
      <c r="K13" s="10">
        <f>FC_IND_NMM_CM_E!K13+FC_IND_NMM_CR_E!K13+FC_IND_NMM_GL_E!K13</f>
        <v>3.1491831470335336</v>
      </c>
      <c r="L13" s="10">
        <f>FC_IND_NMM_CM_E!L13+FC_IND_NMM_CR_E!L13+FC_IND_NMM_GL_E!L13</f>
        <v>1.259071367153912</v>
      </c>
      <c r="M13" s="10">
        <f>FC_IND_NMM_CM_E!M13+FC_IND_NMM_CR_E!M13+FC_IND_NMM_GL_E!M13</f>
        <v>1.2596732588134143</v>
      </c>
      <c r="N13" s="10">
        <f>FC_IND_NMM_CM_E!N13+FC_IND_NMM_CR_E!N13+FC_IND_NMM_GL_E!N13</f>
        <v>1.2596732588134141</v>
      </c>
      <c r="O13" s="10">
        <f>FC_IND_NMM_CM_E!O13+FC_IND_NMM_CR_E!O13+FC_IND_NMM_GL_E!O13</f>
        <v>1.2596732588134141</v>
      </c>
      <c r="P13" s="10">
        <f>FC_IND_NMM_CM_E!P13+FC_IND_NMM_CR_E!P13+FC_IND_NMM_GL_E!P13</f>
        <v>0</v>
      </c>
      <c r="Q13" s="10">
        <f>FC_IND_NMM_CM_E!Q13+FC_IND_NMM_CR_E!Q13+FC_IND_NMM_GL_E!Q13</f>
        <v>0</v>
      </c>
      <c r="R13" s="10">
        <f>FC_IND_NMM_CM_E!R13+FC_IND_NMM_CR_E!R13+FC_IND_NMM_GL_E!R13</f>
        <v>0</v>
      </c>
      <c r="S13" s="10">
        <f>FC_IND_NMM_CM_E!S13+FC_IND_NMM_CR_E!S13+FC_IND_NMM_GL_E!S13</f>
        <v>0</v>
      </c>
      <c r="T13" s="10">
        <f>FC_IND_NMM_CM_E!T13+FC_IND_NMM_CR_E!T13+FC_IND_NMM_GL_E!T13</f>
        <v>3.8435081685296635E-2</v>
      </c>
      <c r="U13" s="10">
        <f>FC_IND_NMM_CM_E!U13+FC_IND_NMM_CR_E!U13+FC_IND_NMM_GL_E!U13</f>
        <v>6.0426483233018047</v>
      </c>
      <c r="V13" s="10">
        <f>FC_IND_NMM_CM_E!V13+FC_IND_NMM_CR_E!V13+FC_IND_NMM_GL_E!V13</f>
        <v>5.623817712811694</v>
      </c>
      <c r="W13" s="10">
        <f>FC_IND_NMM_CM_E!W13+FC_IND_NMM_CR_E!W13+FC_IND_NMM_GL_E!W13</f>
        <v>3.9100601891659497</v>
      </c>
      <c r="X13" s="10">
        <f>FC_IND_NMM_CM_E!X13+FC_IND_NMM_CR_E!X13+FC_IND_NMM_GL_E!X13</f>
        <v>7.474290627687016</v>
      </c>
    </row>
    <row r="14" spans="1:24" ht="11.25" customHeight="1" x14ac:dyDescent="0.2">
      <c r="A14" s="41" t="s">
        <v>19</v>
      </c>
      <c r="B14" s="9" t="s">
        <v>20</v>
      </c>
      <c r="C14" s="10">
        <f>FC_IND_NMM_CM_E!C14+FC_IND_NMM_CR_E!C14+FC_IND_NMM_GL_E!C14</f>
        <v>0</v>
      </c>
      <c r="D14" s="10">
        <f>FC_IND_NMM_CM_E!D14+FC_IND_NMM_CR_E!D14+FC_IND_NMM_GL_E!D14</f>
        <v>0</v>
      </c>
      <c r="E14" s="10">
        <f>FC_IND_NMM_CM_E!E14+FC_IND_NMM_CR_E!E14+FC_IND_NMM_GL_E!E14</f>
        <v>0</v>
      </c>
      <c r="F14" s="10">
        <f>FC_IND_NMM_CM_E!F14+FC_IND_NMM_CR_E!F14+FC_IND_NMM_GL_E!F14</f>
        <v>0</v>
      </c>
      <c r="G14" s="10">
        <f>FC_IND_NMM_CM_E!G14+FC_IND_NMM_CR_E!G14+FC_IND_NMM_GL_E!G14</f>
        <v>0</v>
      </c>
      <c r="H14" s="10">
        <f>FC_IND_NMM_CM_E!H14+FC_IND_NMM_CR_E!H14+FC_IND_NMM_GL_E!H14</f>
        <v>0</v>
      </c>
      <c r="I14" s="10">
        <f>FC_IND_NMM_CM_E!I14+FC_IND_NMM_CR_E!I14+FC_IND_NMM_GL_E!I14</f>
        <v>0</v>
      </c>
      <c r="J14" s="10">
        <f>FC_IND_NMM_CM_E!J14+FC_IND_NMM_CR_E!J14+FC_IND_NMM_GL_E!J14</f>
        <v>0</v>
      </c>
      <c r="K14" s="10">
        <f>FC_IND_NMM_CM_E!K14+FC_IND_NMM_CR_E!K14+FC_IND_NMM_GL_E!K14</f>
        <v>0</v>
      </c>
      <c r="L14" s="10">
        <f>FC_IND_NMM_CM_E!L14+FC_IND_NMM_CR_E!L14+FC_IND_NMM_GL_E!L14</f>
        <v>0</v>
      </c>
      <c r="M14" s="10">
        <f>FC_IND_NMM_CM_E!M14+FC_IND_NMM_CR_E!M14+FC_IND_NMM_GL_E!M14</f>
        <v>0</v>
      </c>
      <c r="N14" s="10">
        <f>FC_IND_NMM_CM_E!N14+FC_IND_NMM_CR_E!N14+FC_IND_NMM_GL_E!N14</f>
        <v>0</v>
      </c>
      <c r="O14" s="10">
        <f>FC_IND_NMM_CM_E!O14+FC_IND_NMM_CR_E!O14+FC_IND_NMM_GL_E!O14</f>
        <v>0</v>
      </c>
      <c r="P14" s="10">
        <f>FC_IND_NMM_CM_E!P14+FC_IND_NMM_CR_E!P14+FC_IND_NMM_GL_E!P14</f>
        <v>0</v>
      </c>
      <c r="Q14" s="10">
        <f>FC_IND_NMM_CM_E!Q14+FC_IND_NMM_CR_E!Q14+FC_IND_NMM_GL_E!Q14</f>
        <v>0</v>
      </c>
      <c r="R14" s="10">
        <f>FC_IND_NMM_CM_E!R14+FC_IND_NMM_CR_E!R14+FC_IND_NMM_GL_E!R14</f>
        <v>0</v>
      </c>
      <c r="S14" s="10">
        <f>FC_IND_NMM_CM_E!S14+FC_IND_NMM_CR_E!S14+FC_IND_NMM_GL_E!S14</f>
        <v>0</v>
      </c>
      <c r="T14" s="10">
        <f>FC_IND_NMM_CM_E!T14+FC_IND_NMM_CR_E!T14+FC_IND_NMM_GL_E!T14</f>
        <v>0</v>
      </c>
      <c r="U14" s="10">
        <f>FC_IND_NMM_CM_E!U14+FC_IND_NMM_CR_E!U14+FC_IND_NMM_GL_E!U14</f>
        <v>0</v>
      </c>
      <c r="V14" s="10">
        <f>FC_IND_NMM_CM_E!V14+FC_IND_NMM_CR_E!V14+FC_IND_NMM_GL_E!V14</f>
        <v>0</v>
      </c>
      <c r="W14" s="10">
        <f>FC_IND_NMM_CM_E!W14+FC_IND_NMM_CR_E!W14+FC_IND_NMM_GL_E!W14</f>
        <v>0</v>
      </c>
      <c r="X14" s="10">
        <f>FC_IND_NMM_CM_E!X14+FC_IND_NMM_CR_E!X14+FC_IND_NMM_GL_E!X14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FC_IND_NMM_CM_E!C15+FC_IND_NMM_CR_E!C15+FC_IND_NMM_GL_E!C15</f>
        <v>0</v>
      </c>
      <c r="D15" s="10">
        <f>FC_IND_NMM_CM_E!D15+FC_IND_NMM_CR_E!D15+FC_IND_NMM_GL_E!D15</f>
        <v>0</v>
      </c>
      <c r="E15" s="10">
        <f>FC_IND_NMM_CM_E!E15+FC_IND_NMM_CR_E!E15+FC_IND_NMM_GL_E!E15</f>
        <v>0</v>
      </c>
      <c r="F15" s="10">
        <f>FC_IND_NMM_CM_E!F15+FC_IND_NMM_CR_E!F15+FC_IND_NMM_GL_E!F15</f>
        <v>0</v>
      </c>
      <c r="G15" s="10">
        <f>FC_IND_NMM_CM_E!G15+FC_IND_NMM_CR_E!G15+FC_IND_NMM_GL_E!G15</f>
        <v>0</v>
      </c>
      <c r="H15" s="10">
        <f>FC_IND_NMM_CM_E!H15+FC_IND_NMM_CR_E!H15+FC_IND_NMM_GL_E!H15</f>
        <v>0</v>
      </c>
      <c r="I15" s="10">
        <f>FC_IND_NMM_CM_E!I15+FC_IND_NMM_CR_E!I15+FC_IND_NMM_GL_E!I15</f>
        <v>0</v>
      </c>
      <c r="J15" s="10">
        <f>FC_IND_NMM_CM_E!J15+FC_IND_NMM_CR_E!J15+FC_IND_NMM_GL_E!J15</f>
        <v>0</v>
      </c>
      <c r="K15" s="10">
        <f>FC_IND_NMM_CM_E!K15+FC_IND_NMM_CR_E!K15+FC_IND_NMM_GL_E!K15</f>
        <v>0</v>
      </c>
      <c r="L15" s="10">
        <f>FC_IND_NMM_CM_E!L15+FC_IND_NMM_CR_E!L15+FC_IND_NMM_GL_E!L15</f>
        <v>0</v>
      </c>
      <c r="M15" s="10">
        <f>FC_IND_NMM_CM_E!M15+FC_IND_NMM_CR_E!M15+FC_IND_NMM_GL_E!M15</f>
        <v>0</v>
      </c>
      <c r="N15" s="10">
        <f>FC_IND_NMM_CM_E!N15+FC_IND_NMM_CR_E!N15+FC_IND_NMM_GL_E!N15</f>
        <v>0</v>
      </c>
      <c r="O15" s="10">
        <f>FC_IND_NMM_CM_E!O15+FC_IND_NMM_CR_E!O15+FC_IND_NMM_GL_E!O15</f>
        <v>0</v>
      </c>
      <c r="P15" s="10">
        <f>FC_IND_NMM_CM_E!P15+FC_IND_NMM_CR_E!P15+FC_IND_NMM_GL_E!P15</f>
        <v>0</v>
      </c>
      <c r="Q15" s="10">
        <f>FC_IND_NMM_CM_E!Q15+FC_IND_NMM_CR_E!Q15+FC_IND_NMM_GL_E!Q15</f>
        <v>0</v>
      </c>
      <c r="R15" s="10">
        <f>FC_IND_NMM_CM_E!R15+FC_IND_NMM_CR_E!R15+FC_IND_NMM_GL_E!R15</f>
        <v>0</v>
      </c>
      <c r="S15" s="10">
        <f>FC_IND_NMM_CM_E!S15+FC_IND_NMM_CR_E!S15+FC_IND_NMM_GL_E!S15</f>
        <v>0</v>
      </c>
      <c r="T15" s="10">
        <f>FC_IND_NMM_CM_E!T15+FC_IND_NMM_CR_E!T15+FC_IND_NMM_GL_E!T15</f>
        <v>0</v>
      </c>
      <c r="U15" s="10">
        <f>FC_IND_NMM_CM_E!U15+FC_IND_NMM_CR_E!U15+FC_IND_NMM_GL_E!U15</f>
        <v>0</v>
      </c>
      <c r="V15" s="10">
        <f>FC_IND_NMM_CM_E!V15+FC_IND_NMM_CR_E!V15+FC_IND_NMM_GL_E!V15</f>
        <v>0</v>
      </c>
      <c r="W15" s="10">
        <f>FC_IND_NMM_CM_E!W15+FC_IND_NMM_CR_E!W15+FC_IND_NMM_GL_E!W15</f>
        <v>0</v>
      </c>
      <c r="X15" s="10">
        <f>FC_IND_NMM_CM_E!X15+FC_IND_NMM_CR_E!X15+FC_IND_NMM_GL_E!X15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FC_IND_NMM_CM_E!C16+FC_IND_NMM_CR_E!C16+FC_IND_NMM_GL_E!C16</f>
        <v>0</v>
      </c>
      <c r="D16" s="10">
        <f>FC_IND_NMM_CM_E!D16+FC_IND_NMM_CR_E!D16+FC_IND_NMM_GL_E!D16</f>
        <v>0</v>
      </c>
      <c r="E16" s="10">
        <f>FC_IND_NMM_CM_E!E16+FC_IND_NMM_CR_E!E16+FC_IND_NMM_GL_E!E16</f>
        <v>0</v>
      </c>
      <c r="F16" s="10">
        <f>FC_IND_NMM_CM_E!F16+FC_IND_NMM_CR_E!F16+FC_IND_NMM_GL_E!F16</f>
        <v>0</v>
      </c>
      <c r="G16" s="10">
        <f>FC_IND_NMM_CM_E!G16+FC_IND_NMM_CR_E!G16+FC_IND_NMM_GL_E!G16</f>
        <v>0</v>
      </c>
      <c r="H16" s="10">
        <f>FC_IND_NMM_CM_E!H16+FC_IND_NMM_CR_E!H16+FC_IND_NMM_GL_E!H16</f>
        <v>0</v>
      </c>
      <c r="I16" s="10">
        <f>FC_IND_NMM_CM_E!I16+FC_IND_NMM_CR_E!I16+FC_IND_NMM_GL_E!I16</f>
        <v>0</v>
      </c>
      <c r="J16" s="10">
        <f>FC_IND_NMM_CM_E!J16+FC_IND_NMM_CR_E!J16+FC_IND_NMM_GL_E!J16</f>
        <v>0</v>
      </c>
      <c r="K16" s="10">
        <f>FC_IND_NMM_CM_E!K16+FC_IND_NMM_CR_E!K16+FC_IND_NMM_GL_E!K16</f>
        <v>0</v>
      </c>
      <c r="L16" s="10">
        <f>FC_IND_NMM_CM_E!L16+FC_IND_NMM_CR_E!L16+FC_IND_NMM_GL_E!L16</f>
        <v>0</v>
      </c>
      <c r="M16" s="10">
        <f>FC_IND_NMM_CM_E!M16+FC_IND_NMM_CR_E!M16+FC_IND_NMM_GL_E!M16</f>
        <v>0</v>
      </c>
      <c r="N16" s="10">
        <f>FC_IND_NMM_CM_E!N16+FC_IND_NMM_CR_E!N16+FC_IND_NMM_GL_E!N16</f>
        <v>0</v>
      </c>
      <c r="O16" s="10">
        <f>FC_IND_NMM_CM_E!O16+FC_IND_NMM_CR_E!O16+FC_IND_NMM_GL_E!O16</f>
        <v>0</v>
      </c>
      <c r="P16" s="10">
        <f>FC_IND_NMM_CM_E!P16+FC_IND_NMM_CR_E!P16+FC_IND_NMM_GL_E!P16</f>
        <v>0</v>
      </c>
      <c r="Q16" s="10">
        <f>FC_IND_NMM_CM_E!Q16+FC_IND_NMM_CR_E!Q16+FC_IND_NMM_GL_E!Q16</f>
        <v>0</v>
      </c>
      <c r="R16" s="10">
        <f>FC_IND_NMM_CM_E!R16+FC_IND_NMM_CR_E!R16+FC_IND_NMM_GL_E!R16</f>
        <v>0</v>
      </c>
      <c r="S16" s="10">
        <f>FC_IND_NMM_CM_E!S16+FC_IND_NMM_CR_E!S16+FC_IND_NMM_GL_E!S16</f>
        <v>0</v>
      </c>
      <c r="T16" s="10">
        <f>FC_IND_NMM_CM_E!T16+FC_IND_NMM_CR_E!T16+FC_IND_NMM_GL_E!T16</f>
        <v>0</v>
      </c>
      <c r="U16" s="10">
        <f>FC_IND_NMM_CM_E!U16+FC_IND_NMM_CR_E!U16+FC_IND_NMM_GL_E!U16</f>
        <v>0</v>
      </c>
      <c r="V16" s="10">
        <f>FC_IND_NMM_CM_E!V16+FC_IND_NMM_CR_E!V16+FC_IND_NMM_GL_E!V16</f>
        <v>0</v>
      </c>
      <c r="W16" s="10">
        <f>FC_IND_NMM_CM_E!W16+FC_IND_NMM_CR_E!W16+FC_IND_NMM_GL_E!W16</f>
        <v>0</v>
      </c>
      <c r="X16" s="10">
        <f>FC_IND_NMM_CM_E!X16+FC_IND_NMM_CR_E!X16+FC_IND_NMM_GL_E!X16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9.0761822871883044</v>
      </c>
      <c r="E17" s="37">
        <f t="shared" si="16"/>
        <v>9.7926913155631983</v>
      </c>
      <c r="F17" s="37">
        <f t="shared" si="16"/>
        <v>3.463284608770421</v>
      </c>
      <c r="G17" s="37">
        <f t="shared" si="16"/>
        <v>3.415477214101462</v>
      </c>
      <c r="H17" s="37">
        <f t="shared" si="16"/>
        <v>3.4393809114359408</v>
      </c>
      <c r="I17" s="37">
        <f t="shared" si="16"/>
        <v>3.654342218400688</v>
      </c>
      <c r="J17" s="37">
        <f t="shared" si="16"/>
        <v>1.6002579535683583</v>
      </c>
      <c r="K17" s="37">
        <f t="shared" si="16"/>
        <v>1.361392949269131</v>
      </c>
      <c r="L17" s="37">
        <f t="shared" si="16"/>
        <v>0.1194325021496131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FC_IND_NMM_CM_E!C18+FC_IND_NMM_CR_E!C18+FC_IND_NMM_GL_E!C18</f>
        <v>0</v>
      </c>
      <c r="D18" s="10">
        <f>FC_IND_NMM_CM_E!D18+FC_IND_NMM_CR_E!D18+FC_IND_NMM_GL_E!D18</f>
        <v>0</v>
      </c>
      <c r="E18" s="10">
        <f>FC_IND_NMM_CM_E!E18+FC_IND_NMM_CR_E!E18+FC_IND_NMM_GL_E!E18</f>
        <v>0</v>
      </c>
      <c r="F18" s="10">
        <f>FC_IND_NMM_CM_E!F18+FC_IND_NMM_CR_E!F18+FC_IND_NMM_GL_E!F18</f>
        <v>0</v>
      </c>
      <c r="G18" s="10">
        <f>FC_IND_NMM_CM_E!G18+FC_IND_NMM_CR_E!G18+FC_IND_NMM_GL_E!G18</f>
        <v>0</v>
      </c>
      <c r="H18" s="10">
        <f>FC_IND_NMM_CM_E!H18+FC_IND_NMM_CR_E!H18+FC_IND_NMM_GL_E!H18</f>
        <v>0</v>
      </c>
      <c r="I18" s="10">
        <f>FC_IND_NMM_CM_E!I18+FC_IND_NMM_CR_E!I18+FC_IND_NMM_GL_E!I18</f>
        <v>0</v>
      </c>
      <c r="J18" s="10">
        <f>FC_IND_NMM_CM_E!J18+FC_IND_NMM_CR_E!J18+FC_IND_NMM_GL_E!J18</f>
        <v>0</v>
      </c>
      <c r="K18" s="10">
        <f>FC_IND_NMM_CM_E!K18+FC_IND_NMM_CR_E!K18+FC_IND_NMM_GL_E!K18</f>
        <v>0</v>
      </c>
      <c r="L18" s="10">
        <f>FC_IND_NMM_CM_E!L18+FC_IND_NMM_CR_E!L18+FC_IND_NMM_GL_E!L18</f>
        <v>0</v>
      </c>
      <c r="M18" s="10">
        <f>FC_IND_NMM_CM_E!M18+FC_IND_NMM_CR_E!M18+FC_IND_NMM_GL_E!M18</f>
        <v>0</v>
      </c>
      <c r="N18" s="10">
        <f>FC_IND_NMM_CM_E!N18+FC_IND_NMM_CR_E!N18+FC_IND_NMM_GL_E!N18</f>
        <v>0</v>
      </c>
      <c r="O18" s="10">
        <f>FC_IND_NMM_CM_E!O18+FC_IND_NMM_CR_E!O18+FC_IND_NMM_GL_E!O18</f>
        <v>0</v>
      </c>
      <c r="P18" s="10">
        <f>FC_IND_NMM_CM_E!P18+FC_IND_NMM_CR_E!P18+FC_IND_NMM_GL_E!P18</f>
        <v>0</v>
      </c>
      <c r="Q18" s="10">
        <f>FC_IND_NMM_CM_E!Q18+FC_IND_NMM_CR_E!Q18+FC_IND_NMM_GL_E!Q18</f>
        <v>0</v>
      </c>
      <c r="R18" s="10">
        <f>FC_IND_NMM_CM_E!R18+FC_IND_NMM_CR_E!R18+FC_IND_NMM_GL_E!R18</f>
        <v>0</v>
      </c>
      <c r="S18" s="10">
        <f>FC_IND_NMM_CM_E!S18+FC_IND_NMM_CR_E!S18+FC_IND_NMM_GL_E!S18</f>
        <v>0</v>
      </c>
      <c r="T18" s="10">
        <f>FC_IND_NMM_CM_E!T18+FC_IND_NMM_CR_E!T18+FC_IND_NMM_GL_E!T18</f>
        <v>0</v>
      </c>
      <c r="U18" s="10">
        <f>FC_IND_NMM_CM_E!U18+FC_IND_NMM_CR_E!U18+FC_IND_NMM_GL_E!U18</f>
        <v>0</v>
      </c>
      <c r="V18" s="10">
        <f>FC_IND_NMM_CM_E!V18+FC_IND_NMM_CR_E!V18+FC_IND_NMM_GL_E!V18</f>
        <v>0</v>
      </c>
      <c r="W18" s="10">
        <f>FC_IND_NMM_CM_E!W18+FC_IND_NMM_CR_E!W18+FC_IND_NMM_GL_E!W18</f>
        <v>0</v>
      </c>
      <c r="X18" s="10">
        <f>FC_IND_NMM_CM_E!X18+FC_IND_NMM_CR_E!X18+FC_IND_NMM_GL_E!X18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FC_IND_NMM_CM_E!C19+FC_IND_NMM_CR_E!C19+FC_IND_NMM_GL_E!C19</f>
        <v>0</v>
      </c>
      <c r="D19" s="10">
        <f>FC_IND_NMM_CM_E!D19+FC_IND_NMM_CR_E!D19+FC_IND_NMM_GL_E!D19</f>
        <v>0</v>
      </c>
      <c r="E19" s="10">
        <f>FC_IND_NMM_CM_E!E19+FC_IND_NMM_CR_E!E19+FC_IND_NMM_GL_E!E19</f>
        <v>0</v>
      </c>
      <c r="F19" s="10">
        <f>FC_IND_NMM_CM_E!F19+FC_IND_NMM_CR_E!F19+FC_IND_NMM_GL_E!F19</f>
        <v>0</v>
      </c>
      <c r="G19" s="10">
        <f>FC_IND_NMM_CM_E!G19+FC_IND_NMM_CR_E!G19+FC_IND_NMM_GL_E!G19</f>
        <v>0</v>
      </c>
      <c r="H19" s="10">
        <f>FC_IND_NMM_CM_E!H19+FC_IND_NMM_CR_E!H19+FC_IND_NMM_GL_E!H19</f>
        <v>0</v>
      </c>
      <c r="I19" s="10">
        <f>FC_IND_NMM_CM_E!I19+FC_IND_NMM_CR_E!I19+FC_IND_NMM_GL_E!I19</f>
        <v>0</v>
      </c>
      <c r="J19" s="10">
        <f>FC_IND_NMM_CM_E!J19+FC_IND_NMM_CR_E!J19+FC_IND_NMM_GL_E!J19</f>
        <v>0</v>
      </c>
      <c r="K19" s="10">
        <f>FC_IND_NMM_CM_E!K19+FC_IND_NMM_CR_E!K19+FC_IND_NMM_GL_E!K19</f>
        <v>0</v>
      </c>
      <c r="L19" s="10">
        <f>FC_IND_NMM_CM_E!L19+FC_IND_NMM_CR_E!L19+FC_IND_NMM_GL_E!L19</f>
        <v>0</v>
      </c>
      <c r="M19" s="10">
        <f>FC_IND_NMM_CM_E!M19+FC_IND_NMM_CR_E!M19+FC_IND_NMM_GL_E!M19</f>
        <v>0</v>
      </c>
      <c r="N19" s="10">
        <f>FC_IND_NMM_CM_E!N19+FC_IND_NMM_CR_E!N19+FC_IND_NMM_GL_E!N19</f>
        <v>0</v>
      </c>
      <c r="O19" s="10">
        <f>FC_IND_NMM_CM_E!O19+FC_IND_NMM_CR_E!O19+FC_IND_NMM_GL_E!O19</f>
        <v>0</v>
      </c>
      <c r="P19" s="10">
        <f>FC_IND_NMM_CM_E!P19+FC_IND_NMM_CR_E!P19+FC_IND_NMM_GL_E!P19</f>
        <v>0</v>
      </c>
      <c r="Q19" s="10">
        <f>FC_IND_NMM_CM_E!Q19+FC_IND_NMM_CR_E!Q19+FC_IND_NMM_GL_E!Q19</f>
        <v>0</v>
      </c>
      <c r="R19" s="10">
        <f>FC_IND_NMM_CM_E!R19+FC_IND_NMM_CR_E!R19+FC_IND_NMM_GL_E!R19</f>
        <v>0</v>
      </c>
      <c r="S19" s="10">
        <f>FC_IND_NMM_CM_E!S19+FC_IND_NMM_CR_E!S19+FC_IND_NMM_GL_E!S19</f>
        <v>0</v>
      </c>
      <c r="T19" s="10">
        <f>FC_IND_NMM_CM_E!T19+FC_IND_NMM_CR_E!T19+FC_IND_NMM_GL_E!T19</f>
        <v>0</v>
      </c>
      <c r="U19" s="10">
        <f>FC_IND_NMM_CM_E!U19+FC_IND_NMM_CR_E!U19+FC_IND_NMM_GL_E!U19</f>
        <v>0</v>
      </c>
      <c r="V19" s="10">
        <f>FC_IND_NMM_CM_E!V19+FC_IND_NMM_CR_E!V19+FC_IND_NMM_GL_E!V19</f>
        <v>0</v>
      </c>
      <c r="W19" s="10">
        <f>FC_IND_NMM_CM_E!W19+FC_IND_NMM_CR_E!W19+FC_IND_NMM_GL_E!W19</f>
        <v>0</v>
      </c>
      <c r="X19" s="10">
        <f>FC_IND_NMM_CM_E!X19+FC_IND_NMM_CR_E!X19+FC_IND_NMM_GL_E!X19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FC_IND_NMM_CM_E!C20+FC_IND_NMM_CR_E!C20+FC_IND_NMM_GL_E!C20</f>
        <v>0</v>
      </c>
      <c r="D20" s="10">
        <f>FC_IND_NMM_CM_E!D20+FC_IND_NMM_CR_E!D20+FC_IND_NMM_GL_E!D20</f>
        <v>9.0761822871883044</v>
      </c>
      <c r="E20" s="10">
        <f>FC_IND_NMM_CM_E!E20+FC_IND_NMM_CR_E!E20+FC_IND_NMM_GL_E!E20</f>
        <v>9.7926913155631983</v>
      </c>
      <c r="F20" s="10">
        <f>FC_IND_NMM_CM_E!F20+FC_IND_NMM_CR_E!F20+FC_IND_NMM_GL_E!F20</f>
        <v>3.463284608770421</v>
      </c>
      <c r="G20" s="10">
        <f>FC_IND_NMM_CM_E!G20+FC_IND_NMM_CR_E!G20+FC_IND_NMM_GL_E!G20</f>
        <v>3.415477214101462</v>
      </c>
      <c r="H20" s="10">
        <f>FC_IND_NMM_CM_E!H20+FC_IND_NMM_CR_E!H20+FC_IND_NMM_GL_E!H20</f>
        <v>3.4393809114359408</v>
      </c>
      <c r="I20" s="10">
        <f>FC_IND_NMM_CM_E!I20+FC_IND_NMM_CR_E!I20+FC_IND_NMM_GL_E!I20</f>
        <v>3.654342218400688</v>
      </c>
      <c r="J20" s="10">
        <f>FC_IND_NMM_CM_E!J20+FC_IND_NMM_CR_E!J20+FC_IND_NMM_GL_E!J20</f>
        <v>1.6002579535683583</v>
      </c>
      <c r="K20" s="10">
        <f>FC_IND_NMM_CM_E!K20+FC_IND_NMM_CR_E!K20+FC_IND_NMM_GL_E!K20</f>
        <v>1.361392949269131</v>
      </c>
      <c r="L20" s="10">
        <f>FC_IND_NMM_CM_E!L20+FC_IND_NMM_CR_E!L20+FC_IND_NMM_GL_E!L20</f>
        <v>0.1194325021496131</v>
      </c>
      <c r="M20" s="10">
        <f>FC_IND_NMM_CM_E!M20+FC_IND_NMM_CR_E!M20+FC_IND_NMM_GL_E!M20</f>
        <v>0</v>
      </c>
      <c r="N20" s="10">
        <f>FC_IND_NMM_CM_E!N20+FC_IND_NMM_CR_E!N20+FC_IND_NMM_GL_E!N20</f>
        <v>0</v>
      </c>
      <c r="O20" s="10">
        <f>FC_IND_NMM_CM_E!O20+FC_IND_NMM_CR_E!O20+FC_IND_NMM_GL_E!O20</f>
        <v>0</v>
      </c>
      <c r="P20" s="10">
        <f>FC_IND_NMM_CM_E!P20+FC_IND_NMM_CR_E!P20+FC_IND_NMM_GL_E!P20</f>
        <v>0</v>
      </c>
      <c r="Q20" s="10">
        <f>FC_IND_NMM_CM_E!Q20+FC_IND_NMM_CR_E!Q20+FC_IND_NMM_GL_E!Q20</f>
        <v>0</v>
      </c>
      <c r="R20" s="10">
        <f>FC_IND_NMM_CM_E!R20+FC_IND_NMM_CR_E!R20+FC_IND_NMM_GL_E!R20</f>
        <v>0</v>
      </c>
      <c r="S20" s="10">
        <f>FC_IND_NMM_CM_E!S20+FC_IND_NMM_CR_E!S20+FC_IND_NMM_GL_E!S20</f>
        <v>0</v>
      </c>
      <c r="T20" s="10">
        <f>FC_IND_NMM_CM_E!T20+FC_IND_NMM_CR_E!T20+FC_IND_NMM_GL_E!T20</f>
        <v>0</v>
      </c>
      <c r="U20" s="10">
        <f>FC_IND_NMM_CM_E!U20+FC_IND_NMM_CR_E!U20+FC_IND_NMM_GL_E!U20</f>
        <v>0</v>
      </c>
      <c r="V20" s="10">
        <f>FC_IND_NMM_CM_E!V20+FC_IND_NMM_CR_E!V20+FC_IND_NMM_GL_E!V20</f>
        <v>0</v>
      </c>
      <c r="W20" s="10">
        <f>FC_IND_NMM_CM_E!W20+FC_IND_NMM_CR_E!W20+FC_IND_NMM_GL_E!W20</f>
        <v>0</v>
      </c>
      <c r="X20" s="10">
        <f>FC_IND_NMM_CM_E!X20+FC_IND_NMM_CR_E!X20+FC_IND_NMM_GL_E!X20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FC_IND_NMM_CM_E!C21+FC_IND_NMM_CR_E!C21+FC_IND_NMM_GL_E!C21</f>
        <v>0</v>
      </c>
      <c r="D21" s="10">
        <f>FC_IND_NMM_CM_E!D21+FC_IND_NMM_CR_E!D21+FC_IND_NMM_GL_E!D21</f>
        <v>0</v>
      </c>
      <c r="E21" s="10">
        <f>FC_IND_NMM_CM_E!E21+FC_IND_NMM_CR_E!E21+FC_IND_NMM_GL_E!E21</f>
        <v>0</v>
      </c>
      <c r="F21" s="10">
        <f>FC_IND_NMM_CM_E!F21+FC_IND_NMM_CR_E!F21+FC_IND_NMM_GL_E!F21</f>
        <v>0</v>
      </c>
      <c r="G21" s="10">
        <f>FC_IND_NMM_CM_E!G21+FC_IND_NMM_CR_E!G21+FC_IND_NMM_GL_E!G21</f>
        <v>0</v>
      </c>
      <c r="H21" s="10">
        <f>FC_IND_NMM_CM_E!H21+FC_IND_NMM_CR_E!H21+FC_IND_NMM_GL_E!H21</f>
        <v>0</v>
      </c>
      <c r="I21" s="10">
        <f>FC_IND_NMM_CM_E!I21+FC_IND_NMM_CR_E!I21+FC_IND_NMM_GL_E!I21</f>
        <v>0</v>
      </c>
      <c r="J21" s="10">
        <f>FC_IND_NMM_CM_E!J21+FC_IND_NMM_CR_E!J21+FC_IND_NMM_GL_E!J21</f>
        <v>0</v>
      </c>
      <c r="K21" s="10">
        <f>FC_IND_NMM_CM_E!K21+FC_IND_NMM_CR_E!K21+FC_IND_NMM_GL_E!K21</f>
        <v>0</v>
      </c>
      <c r="L21" s="10">
        <f>FC_IND_NMM_CM_E!L21+FC_IND_NMM_CR_E!L21+FC_IND_NMM_GL_E!L21</f>
        <v>0</v>
      </c>
      <c r="M21" s="10">
        <f>FC_IND_NMM_CM_E!M21+FC_IND_NMM_CR_E!M21+FC_IND_NMM_GL_E!M21</f>
        <v>0</v>
      </c>
      <c r="N21" s="10">
        <f>FC_IND_NMM_CM_E!N21+FC_IND_NMM_CR_E!N21+FC_IND_NMM_GL_E!N21</f>
        <v>0</v>
      </c>
      <c r="O21" s="10">
        <f>FC_IND_NMM_CM_E!O21+FC_IND_NMM_CR_E!O21+FC_IND_NMM_GL_E!O21</f>
        <v>0</v>
      </c>
      <c r="P21" s="10">
        <f>FC_IND_NMM_CM_E!P21+FC_IND_NMM_CR_E!P21+FC_IND_NMM_GL_E!P21</f>
        <v>0</v>
      </c>
      <c r="Q21" s="10">
        <f>FC_IND_NMM_CM_E!Q21+FC_IND_NMM_CR_E!Q21+FC_IND_NMM_GL_E!Q21</f>
        <v>0</v>
      </c>
      <c r="R21" s="10">
        <f>FC_IND_NMM_CM_E!R21+FC_IND_NMM_CR_E!R21+FC_IND_NMM_GL_E!R21</f>
        <v>0</v>
      </c>
      <c r="S21" s="10">
        <f>FC_IND_NMM_CM_E!S21+FC_IND_NMM_CR_E!S21+FC_IND_NMM_GL_E!S21</f>
        <v>0</v>
      </c>
      <c r="T21" s="10">
        <f>FC_IND_NMM_CM_E!T21+FC_IND_NMM_CR_E!T21+FC_IND_NMM_GL_E!T21</f>
        <v>0</v>
      </c>
      <c r="U21" s="10">
        <f>FC_IND_NMM_CM_E!U21+FC_IND_NMM_CR_E!U21+FC_IND_NMM_GL_E!U21</f>
        <v>0</v>
      </c>
      <c r="V21" s="10">
        <f>FC_IND_NMM_CM_E!V21+FC_IND_NMM_CR_E!V21+FC_IND_NMM_GL_E!V21</f>
        <v>0</v>
      </c>
      <c r="W21" s="10">
        <f>FC_IND_NMM_CM_E!W21+FC_IND_NMM_CR_E!W21+FC_IND_NMM_GL_E!W21</f>
        <v>0</v>
      </c>
      <c r="X21" s="10">
        <f>FC_IND_NMM_CM_E!X21+FC_IND_NMM_CR_E!X21+FC_IND_NMM_GL_E!X21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FC_IND_NMM_CM_E!C23+FC_IND_NMM_CR_E!C23+FC_IND_NMM_GL_E!C23</f>
        <v>0</v>
      </c>
      <c r="D23" s="10">
        <f>FC_IND_NMM_CM_E!D23+FC_IND_NMM_CR_E!D23+FC_IND_NMM_GL_E!D23</f>
        <v>0</v>
      </c>
      <c r="E23" s="10">
        <f>FC_IND_NMM_CM_E!E23+FC_IND_NMM_CR_E!E23+FC_IND_NMM_GL_E!E23</f>
        <v>0</v>
      </c>
      <c r="F23" s="10">
        <f>FC_IND_NMM_CM_E!F23+FC_IND_NMM_CR_E!F23+FC_IND_NMM_GL_E!F23</f>
        <v>0</v>
      </c>
      <c r="G23" s="10">
        <f>FC_IND_NMM_CM_E!G23+FC_IND_NMM_CR_E!G23+FC_IND_NMM_GL_E!G23</f>
        <v>0</v>
      </c>
      <c r="H23" s="10">
        <f>FC_IND_NMM_CM_E!H23+FC_IND_NMM_CR_E!H23+FC_IND_NMM_GL_E!H23</f>
        <v>0</v>
      </c>
      <c r="I23" s="10">
        <f>FC_IND_NMM_CM_E!I23+FC_IND_NMM_CR_E!I23+FC_IND_NMM_GL_E!I23</f>
        <v>0</v>
      </c>
      <c r="J23" s="10">
        <f>FC_IND_NMM_CM_E!J23+FC_IND_NMM_CR_E!J23+FC_IND_NMM_GL_E!J23</f>
        <v>0</v>
      </c>
      <c r="K23" s="10">
        <f>FC_IND_NMM_CM_E!K23+FC_IND_NMM_CR_E!K23+FC_IND_NMM_GL_E!K23</f>
        <v>0</v>
      </c>
      <c r="L23" s="10">
        <f>FC_IND_NMM_CM_E!L23+FC_IND_NMM_CR_E!L23+FC_IND_NMM_GL_E!L23</f>
        <v>0</v>
      </c>
      <c r="M23" s="10">
        <f>FC_IND_NMM_CM_E!M23+FC_IND_NMM_CR_E!M23+FC_IND_NMM_GL_E!M23</f>
        <v>0</v>
      </c>
      <c r="N23" s="10">
        <f>FC_IND_NMM_CM_E!N23+FC_IND_NMM_CR_E!N23+FC_IND_NMM_GL_E!N23</f>
        <v>0</v>
      </c>
      <c r="O23" s="10">
        <f>FC_IND_NMM_CM_E!O23+FC_IND_NMM_CR_E!O23+FC_IND_NMM_GL_E!O23</f>
        <v>0</v>
      </c>
      <c r="P23" s="10">
        <f>FC_IND_NMM_CM_E!P23+FC_IND_NMM_CR_E!P23+FC_IND_NMM_GL_E!P23</f>
        <v>0</v>
      </c>
      <c r="Q23" s="10">
        <f>FC_IND_NMM_CM_E!Q23+FC_IND_NMM_CR_E!Q23+FC_IND_NMM_GL_E!Q23</f>
        <v>0</v>
      </c>
      <c r="R23" s="10">
        <f>FC_IND_NMM_CM_E!R23+FC_IND_NMM_CR_E!R23+FC_IND_NMM_GL_E!R23</f>
        <v>0</v>
      </c>
      <c r="S23" s="10">
        <f>FC_IND_NMM_CM_E!S23+FC_IND_NMM_CR_E!S23+FC_IND_NMM_GL_E!S23</f>
        <v>0</v>
      </c>
      <c r="T23" s="10">
        <f>FC_IND_NMM_CM_E!T23+FC_IND_NMM_CR_E!T23+FC_IND_NMM_GL_E!T23</f>
        <v>0</v>
      </c>
      <c r="U23" s="10">
        <f>FC_IND_NMM_CM_E!U23+FC_IND_NMM_CR_E!U23+FC_IND_NMM_GL_E!U23</f>
        <v>0</v>
      </c>
      <c r="V23" s="10">
        <f>FC_IND_NMM_CM_E!V23+FC_IND_NMM_CR_E!V23+FC_IND_NMM_GL_E!V23</f>
        <v>0</v>
      </c>
      <c r="W23" s="10">
        <f>FC_IND_NMM_CM_E!W23+FC_IND_NMM_CR_E!W23+FC_IND_NMM_GL_E!W23</f>
        <v>0</v>
      </c>
      <c r="X23" s="10">
        <f>FC_IND_NMM_CM_E!X23+FC_IND_NMM_CR_E!X23+FC_IND_NMM_GL_E!X23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FC_IND_NMM_CM_E!C24+FC_IND_NMM_CR_E!C24+FC_IND_NMM_GL_E!C24</f>
        <v>0</v>
      </c>
      <c r="D24" s="10">
        <f>FC_IND_NMM_CM_E!D24+FC_IND_NMM_CR_E!D24+FC_IND_NMM_GL_E!D24</f>
        <v>0</v>
      </c>
      <c r="E24" s="10">
        <f>FC_IND_NMM_CM_E!E24+FC_IND_NMM_CR_E!E24+FC_IND_NMM_GL_E!E24</f>
        <v>0</v>
      </c>
      <c r="F24" s="10">
        <f>FC_IND_NMM_CM_E!F24+FC_IND_NMM_CR_E!F24+FC_IND_NMM_GL_E!F24</f>
        <v>0</v>
      </c>
      <c r="G24" s="10">
        <f>FC_IND_NMM_CM_E!G24+FC_IND_NMM_CR_E!G24+FC_IND_NMM_GL_E!G24</f>
        <v>0</v>
      </c>
      <c r="H24" s="10">
        <f>FC_IND_NMM_CM_E!H24+FC_IND_NMM_CR_E!H24+FC_IND_NMM_GL_E!H24</f>
        <v>0</v>
      </c>
      <c r="I24" s="10">
        <f>FC_IND_NMM_CM_E!I24+FC_IND_NMM_CR_E!I24+FC_IND_NMM_GL_E!I24</f>
        <v>0</v>
      </c>
      <c r="J24" s="10">
        <f>FC_IND_NMM_CM_E!J24+FC_IND_NMM_CR_E!J24+FC_IND_NMM_GL_E!J24</f>
        <v>0</v>
      </c>
      <c r="K24" s="10">
        <f>FC_IND_NMM_CM_E!K24+FC_IND_NMM_CR_E!K24+FC_IND_NMM_GL_E!K24</f>
        <v>0</v>
      </c>
      <c r="L24" s="10">
        <f>FC_IND_NMM_CM_E!L24+FC_IND_NMM_CR_E!L24+FC_IND_NMM_GL_E!L24</f>
        <v>0</v>
      </c>
      <c r="M24" s="10">
        <f>FC_IND_NMM_CM_E!M24+FC_IND_NMM_CR_E!M24+FC_IND_NMM_GL_E!M24</f>
        <v>0</v>
      </c>
      <c r="N24" s="10">
        <f>FC_IND_NMM_CM_E!N24+FC_IND_NMM_CR_E!N24+FC_IND_NMM_GL_E!N24</f>
        <v>0</v>
      </c>
      <c r="O24" s="10">
        <f>FC_IND_NMM_CM_E!O24+FC_IND_NMM_CR_E!O24+FC_IND_NMM_GL_E!O24</f>
        <v>0</v>
      </c>
      <c r="P24" s="10">
        <f>FC_IND_NMM_CM_E!P24+FC_IND_NMM_CR_E!P24+FC_IND_NMM_GL_E!P24</f>
        <v>0</v>
      </c>
      <c r="Q24" s="10">
        <f>FC_IND_NMM_CM_E!Q24+FC_IND_NMM_CR_E!Q24+FC_IND_NMM_GL_E!Q24</f>
        <v>0</v>
      </c>
      <c r="R24" s="10">
        <f>FC_IND_NMM_CM_E!R24+FC_IND_NMM_CR_E!R24+FC_IND_NMM_GL_E!R24</f>
        <v>0</v>
      </c>
      <c r="S24" s="10">
        <f>FC_IND_NMM_CM_E!S24+FC_IND_NMM_CR_E!S24+FC_IND_NMM_GL_E!S24</f>
        <v>0</v>
      </c>
      <c r="T24" s="10">
        <f>FC_IND_NMM_CM_E!T24+FC_IND_NMM_CR_E!T24+FC_IND_NMM_GL_E!T24</f>
        <v>0</v>
      </c>
      <c r="U24" s="10">
        <f>FC_IND_NMM_CM_E!U24+FC_IND_NMM_CR_E!U24+FC_IND_NMM_GL_E!U24</f>
        <v>0</v>
      </c>
      <c r="V24" s="10">
        <f>FC_IND_NMM_CM_E!V24+FC_IND_NMM_CR_E!V24+FC_IND_NMM_GL_E!V24</f>
        <v>0</v>
      </c>
      <c r="W24" s="10">
        <f>FC_IND_NMM_CM_E!W24+FC_IND_NMM_CR_E!W24+FC_IND_NMM_GL_E!W24</f>
        <v>0</v>
      </c>
      <c r="X24" s="10">
        <f>FC_IND_NMM_CM_E!X24+FC_IND_NMM_CR_E!X24+FC_IND_NMM_GL_E!X24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FC_IND_NMM_CM_E!C25+FC_IND_NMM_CR_E!C25+FC_IND_NMM_GL_E!C25</f>
        <v>0</v>
      </c>
      <c r="D25" s="37">
        <f>FC_IND_NMM_CM_E!D25+FC_IND_NMM_CR_E!D25+FC_IND_NMM_GL_E!D25</f>
        <v>0</v>
      </c>
      <c r="E25" s="37">
        <f>FC_IND_NMM_CM_E!E25+FC_IND_NMM_CR_E!E25+FC_IND_NMM_GL_E!E25</f>
        <v>0</v>
      </c>
      <c r="F25" s="37">
        <f>FC_IND_NMM_CM_E!F25+FC_IND_NMM_CR_E!F25+FC_IND_NMM_GL_E!F25</f>
        <v>0</v>
      </c>
      <c r="G25" s="37">
        <f>FC_IND_NMM_CM_E!G25+FC_IND_NMM_CR_E!G25+FC_IND_NMM_GL_E!G25</f>
        <v>0</v>
      </c>
      <c r="H25" s="37">
        <f>FC_IND_NMM_CM_E!H25+FC_IND_NMM_CR_E!H25+FC_IND_NMM_GL_E!H25</f>
        <v>0</v>
      </c>
      <c r="I25" s="37">
        <f>FC_IND_NMM_CM_E!I25+FC_IND_NMM_CR_E!I25+FC_IND_NMM_GL_E!I25</f>
        <v>0</v>
      </c>
      <c r="J25" s="37">
        <f>FC_IND_NMM_CM_E!J25+FC_IND_NMM_CR_E!J25+FC_IND_NMM_GL_E!J25</f>
        <v>0</v>
      </c>
      <c r="K25" s="37">
        <f>FC_IND_NMM_CM_E!K25+FC_IND_NMM_CR_E!K25+FC_IND_NMM_GL_E!K25</f>
        <v>0</v>
      </c>
      <c r="L25" s="37">
        <f>FC_IND_NMM_CM_E!L25+FC_IND_NMM_CR_E!L25+FC_IND_NMM_GL_E!L25</f>
        <v>0</v>
      </c>
      <c r="M25" s="37">
        <f>FC_IND_NMM_CM_E!M25+FC_IND_NMM_CR_E!M25+FC_IND_NMM_GL_E!M25</f>
        <v>0</v>
      </c>
      <c r="N25" s="37">
        <f>FC_IND_NMM_CM_E!N25+FC_IND_NMM_CR_E!N25+FC_IND_NMM_GL_E!N25</f>
        <v>0</v>
      </c>
      <c r="O25" s="37">
        <f>FC_IND_NMM_CM_E!O25+FC_IND_NMM_CR_E!O25+FC_IND_NMM_GL_E!O25</f>
        <v>0</v>
      </c>
      <c r="P25" s="37">
        <f>FC_IND_NMM_CM_E!P25+FC_IND_NMM_CR_E!P25+FC_IND_NMM_GL_E!P25</f>
        <v>0</v>
      </c>
      <c r="Q25" s="37">
        <f>FC_IND_NMM_CM_E!Q25+FC_IND_NMM_CR_E!Q25+FC_IND_NMM_GL_E!Q25</f>
        <v>0</v>
      </c>
      <c r="R25" s="37">
        <f>FC_IND_NMM_CM_E!R25+FC_IND_NMM_CR_E!R25+FC_IND_NMM_GL_E!R25</f>
        <v>0</v>
      </c>
      <c r="S25" s="37">
        <f>FC_IND_NMM_CM_E!S25+FC_IND_NMM_CR_E!S25+FC_IND_NMM_GL_E!S25</f>
        <v>0</v>
      </c>
      <c r="T25" s="37">
        <f>FC_IND_NMM_CM_E!T25+FC_IND_NMM_CR_E!T25+FC_IND_NMM_GL_E!T25</f>
        <v>0</v>
      </c>
      <c r="U25" s="37">
        <f>FC_IND_NMM_CM_E!U25+FC_IND_NMM_CR_E!U25+FC_IND_NMM_GL_E!U25</f>
        <v>0</v>
      </c>
      <c r="V25" s="37">
        <f>FC_IND_NMM_CM_E!V25+FC_IND_NMM_CR_E!V25+FC_IND_NMM_GL_E!V25</f>
        <v>0</v>
      </c>
      <c r="W25" s="37">
        <f>FC_IND_NMM_CM_E!W25+FC_IND_NMM_CR_E!W25+FC_IND_NMM_GL_E!W25</f>
        <v>0</v>
      </c>
      <c r="X25" s="37">
        <f>FC_IND_NMM_CM_E!X25+FC_IND_NMM_CR_E!X25+FC_IND_NMM_GL_E!X25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407.19415305245047</v>
      </c>
      <c r="D26" s="37">
        <f t="shared" ref="D26:W26" si="22">SUM(D27,D33)</f>
        <v>482.73869303525356</v>
      </c>
      <c r="E26" s="37">
        <f t="shared" si="22"/>
        <v>423.44264832330174</v>
      </c>
      <c r="F26" s="37">
        <f t="shared" si="22"/>
        <v>251.4736887360275</v>
      </c>
      <c r="G26" s="37">
        <f t="shared" si="22"/>
        <v>413.20103181427345</v>
      </c>
      <c r="H26" s="37">
        <f t="shared" si="22"/>
        <v>313.07618228718826</v>
      </c>
      <c r="I26" s="37">
        <f t="shared" si="22"/>
        <v>240.05133276010315</v>
      </c>
      <c r="J26" s="37">
        <f t="shared" si="22"/>
        <v>189.92416165090276</v>
      </c>
      <c r="K26" s="37">
        <f t="shared" si="22"/>
        <v>222.26835769561481</v>
      </c>
      <c r="L26" s="37">
        <f t="shared" si="22"/>
        <v>141.55864144453994</v>
      </c>
      <c r="M26" s="37">
        <f t="shared" si="22"/>
        <v>69.986672398968167</v>
      </c>
      <c r="N26" s="37">
        <f t="shared" si="22"/>
        <v>170.0000859845228</v>
      </c>
      <c r="O26" s="37">
        <f t="shared" si="22"/>
        <v>264.06577815993126</v>
      </c>
      <c r="P26" s="37">
        <f t="shared" si="22"/>
        <v>218.06715391229579</v>
      </c>
      <c r="Q26" s="37">
        <f t="shared" si="22"/>
        <v>284.01917454858125</v>
      </c>
      <c r="R26" s="37">
        <f t="shared" si="22"/>
        <v>332.3291487532245</v>
      </c>
      <c r="S26" s="37">
        <f t="shared" si="22"/>
        <v>338.23895098882201</v>
      </c>
      <c r="T26" s="37">
        <f t="shared" si="22"/>
        <v>337.8996560619089</v>
      </c>
      <c r="U26" s="37">
        <f t="shared" si="22"/>
        <v>332.36852966466034</v>
      </c>
      <c r="V26" s="37">
        <f t="shared" si="22"/>
        <v>354.58521066208095</v>
      </c>
      <c r="W26" s="37">
        <f t="shared" si="22"/>
        <v>330.88013757523652</v>
      </c>
      <c r="X26" s="37">
        <f t="shared" ref="X26" si="23">SUM(X27,X33)</f>
        <v>267.75425623387787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FC_IND_NMM_CM_E!C28+FC_IND_NMM_CR_E!C28+FC_IND_NMM_GL_E!C28</f>
        <v>0</v>
      </c>
      <c r="D28" s="10">
        <f>FC_IND_NMM_CM_E!D28+FC_IND_NMM_CR_E!D28+FC_IND_NMM_GL_E!D28</f>
        <v>0</v>
      </c>
      <c r="E28" s="10">
        <f>FC_IND_NMM_CM_E!E28+FC_IND_NMM_CR_E!E28+FC_IND_NMM_GL_E!E28</f>
        <v>0</v>
      </c>
      <c r="F28" s="10">
        <f>FC_IND_NMM_CM_E!F28+FC_IND_NMM_CR_E!F28+FC_IND_NMM_GL_E!F28</f>
        <v>0</v>
      </c>
      <c r="G28" s="10">
        <f>FC_IND_NMM_CM_E!G28+FC_IND_NMM_CR_E!G28+FC_IND_NMM_GL_E!G28</f>
        <v>0</v>
      </c>
      <c r="H28" s="10">
        <f>FC_IND_NMM_CM_E!H28+FC_IND_NMM_CR_E!H28+FC_IND_NMM_GL_E!H28</f>
        <v>0</v>
      </c>
      <c r="I28" s="10">
        <f>FC_IND_NMM_CM_E!I28+FC_IND_NMM_CR_E!I28+FC_IND_NMM_GL_E!I28</f>
        <v>0</v>
      </c>
      <c r="J28" s="10">
        <f>FC_IND_NMM_CM_E!J28+FC_IND_NMM_CR_E!J28+FC_IND_NMM_GL_E!J28</f>
        <v>0</v>
      </c>
      <c r="K28" s="10">
        <f>FC_IND_NMM_CM_E!K28+FC_IND_NMM_CR_E!K28+FC_IND_NMM_GL_E!K28</f>
        <v>0</v>
      </c>
      <c r="L28" s="10">
        <f>FC_IND_NMM_CM_E!L28+FC_IND_NMM_CR_E!L28+FC_IND_NMM_GL_E!L28</f>
        <v>0</v>
      </c>
      <c r="M28" s="10">
        <f>FC_IND_NMM_CM_E!M28+FC_IND_NMM_CR_E!M28+FC_IND_NMM_GL_E!M28</f>
        <v>0</v>
      </c>
      <c r="N28" s="10">
        <f>FC_IND_NMM_CM_E!N28+FC_IND_NMM_CR_E!N28+FC_IND_NMM_GL_E!N28</f>
        <v>0</v>
      </c>
      <c r="O28" s="10">
        <f>FC_IND_NMM_CM_E!O28+FC_IND_NMM_CR_E!O28+FC_IND_NMM_GL_E!O28</f>
        <v>0</v>
      </c>
      <c r="P28" s="10">
        <f>FC_IND_NMM_CM_E!P28+FC_IND_NMM_CR_E!P28+FC_IND_NMM_GL_E!P28</f>
        <v>0</v>
      </c>
      <c r="Q28" s="10">
        <f>FC_IND_NMM_CM_E!Q28+FC_IND_NMM_CR_E!Q28+FC_IND_NMM_GL_E!Q28</f>
        <v>0</v>
      </c>
      <c r="R28" s="10">
        <f>FC_IND_NMM_CM_E!R28+FC_IND_NMM_CR_E!R28+FC_IND_NMM_GL_E!R28</f>
        <v>0</v>
      </c>
      <c r="S28" s="10">
        <f>FC_IND_NMM_CM_E!S28+FC_IND_NMM_CR_E!S28+FC_IND_NMM_GL_E!S28</f>
        <v>0</v>
      </c>
      <c r="T28" s="10">
        <f>FC_IND_NMM_CM_E!T28+FC_IND_NMM_CR_E!T28+FC_IND_NMM_GL_E!T28</f>
        <v>0</v>
      </c>
      <c r="U28" s="10">
        <f>FC_IND_NMM_CM_E!U28+FC_IND_NMM_CR_E!U28+FC_IND_NMM_GL_E!U28</f>
        <v>0</v>
      </c>
      <c r="V28" s="10">
        <f>FC_IND_NMM_CM_E!V28+FC_IND_NMM_CR_E!V28+FC_IND_NMM_GL_E!V28</f>
        <v>0</v>
      </c>
      <c r="W28" s="10">
        <f>FC_IND_NMM_CM_E!W28+FC_IND_NMM_CR_E!W28+FC_IND_NMM_GL_E!W28</f>
        <v>0</v>
      </c>
      <c r="X28" s="10">
        <f>FC_IND_NMM_CM_E!X28+FC_IND_NMM_CR_E!X28+FC_IND_NMM_GL_E!X28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FC_IND_NMM_CM_E!C29+FC_IND_NMM_CR_E!C29+FC_IND_NMM_GL_E!C29</f>
        <v>0</v>
      </c>
      <c r="D29" s="10">
        <f>FC_IND_NMM_CM_E!D29+FC_IND_NMM_CR_E!D29+FC_IND_NMM_GL_E!D29</f>
        <v>0</v>
      </c>
      <c r="E29" s="10">
        <f>FC_IND_NMM_CM_E!E29+FC_IND_NMM_CR_E!E29+FC_IND_NMM_GL_E!E29</f>
        <v>0</v>
      </c>
      <c r="F29" s="10">
        <f>FC_IND_NMM_CM_E!F29+FC_IND_NMM_CR_E!F29+FC_IND_NMM_GL_E!F29</f>
        <v>0</v>
      </c>
      <c r="G29" s="10">
        <f>FC_IND_NMM_CM_E!G29+FC_IND_NMM_CR_E!G29+FC_IND_NMM_GL_E!G29</f>
        <v>0</v>
      </c>
      <c r="H29" s="10">
        <f>FC_IND_NMM_CM_E!H29+FC_IND_NMM_CR_E!H29+FC_IND_NMM_GL_E!H29</f>
        <v>0</v>
      </c>
      <c r="I29" s="10">
        <f>FC_IND_NMM_CM_E!I29+FC_IND_NMM_CR_E!I29+FC_IND_NMM_GL_E!I29</f>
        <v>0</v>
      </c>
      <c r="J29" s="10">
        <f>FC_IND_NMM_CM_E!J29+FC_IND_NMM_CR_E!J29+FC_IND_NMM_GL_E!J29</f>
        <v>0</v>
      </c>
      <c r="K29" s="10">
        <f>FC_IND_NMM_CM_E!K29+FC_IND_NMM_CR_E!K29+FC_IND_NMM_GL_E!K29</f>
        <v>0</v>
      </c>
      <c r="L29" s="10">
        <f>FC_IND_NMM_CM_E!L29+FC_IND_NMM_CR_E!L29+FC_IND_NMM_GL_E!L29</f>
        <v>0</v>
      </c>
      <c r="M29" s="10">
        <f>FC_IND_NMM_CM_E!M29+FC_IND_NMM_CR_E!M29+FC_IND_NMM_GL_E!M29</f>
        <v>0</v>
      </c>
      <c r="N29" s="10">
        <f>FC_IND_NMM_CM_E!N29+FC_IND_NMM_CR_E!N29+FC_IND_NMM_GL_E!N29</f>
        <v>0</v>
      </c>
      <c r="O29" s="10">
        <f>FC_IND_NMM_CM_E!O29+FC_IND_NMM_CR_E!O29+FC_IND_NMM_GL_E!O29</f>
        <v>0</v>
      </c>
      <c r="P29" s="10">
        <f>FC_IND_NMM_CM_E!P29+FC_IND_NMM_CR_E!P29+FC_IND_NMM_GL_E!P29</f>
        <v>0</v>
      </c>
      <c r="Q29" s="10">
        <f>FC_IND_NMM_CM_E!Q29+FC_IND_NMM_CR_E!Q29+FC_IND_NMM_GL_E!Q29</f>
        <v>0</v>
      </c>
      <c r="R29" s="10">
        <f>FC_IND_NMM_CM_E!R29+FC_IND_NMM_CR_E!R29+FC_IND_NMM_GL_E!R29</f>
        <v>0</v>
      </c>
      <c r="S29" s="10">
        <f>FC_IND_NMM_CM_E!S29+FC_IND_NMM_CR_E!S29+FC_IND_NMM_GL_E!S29</f>
        <v>0</v>
      </c>
      <c r="T29" s="10">
        <f>FC_IND_NMM_CM_E!T29+FC_IND_NMM_CR_E!T29+FC_IND_NMM_GL_E!T29</f>
        <v>0</v>
      </c>
      <c r="U29" s="10">
        <f>FC_IND_NMM_CM_E!U29+FC_IND_NMM_CR_E!U29+FC_IND_NMM_GL_E!U29</f>
        <v>0</v>
      </c>
      <c r="V29" s="10">
        <f>FC_IND_NMM_CM_E!V29+FC_IND_NMM_CR_E!V29+FC_IND_NMM_GL_E!V29</f>
        <v>0</v>
      </c>
      <c r="W29" s="10">
        <f>FC_IND_NMM_CM_E!W29+FC_IND_NMM_CR_E!W29+FC_IND_NMM_GL_E!W29</f>
        <v>0</v>
      </c>
      <c r="X29" s="10">
        <f>FC_IND_NMM_CM_E!X29+FC_IND_NMM_CR_E!X29+FC_IND_NMM_GL_E!X29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FC_IND_NMM_CM_E!C30+FC_IND_NMM_CR_E!C30+FC_IND_NMM_GL_E!C30</f>
        <v>0</v>
      </c>
      <c r="D30" s="10">
        <f>FC_IND_NMM_CM_E!D30+FC_IND_NMM_CR_E!D30+FC_IND_NMM_GL_E!D30</f>
        <v>0</v>
      </c>
      <c r="E30" s="10">
        <f>FC_IND_NMM_CM_E!E30+FC_IND_NMM_CR_E!E30+FC_IND_NMM_GL_E!E30</f>
        <v>0</v>
      </c>
      <c r="F30" s="10">
        <f>FC_IND_NMM_CM_E!F30+FC_IND_NMM_CR_E!F30+FC_IND_NMM_GL_E!F30</f>
        <v>0</v>
      </c>
      <c r="G30" s="10">
        <f>FC_IND_NMM_CM_E!G30+FC_IND_NMM_CR_E!G30+FC_IND_NMM_GL_E!G30</f>
        <v>0</v>
      </c>
      <c r="H30" s="10">
        <f>FC_IND_NMM_CM_E!H30+FC_IND_NMM_CR_E!H30+FC_IND_NMM_GL_E!H30</f>
        <v>0</v>
      </c>
      <c r="I30" s="10">
        <f>FC_IND_NMM_CM_E!I30+FC_IND_NMM_CR_E!I30+FC_IND_NMM_GL_E!I30</f>
        <v>0</v>
      </c>
      <c r="J30" s="10">
        <f>FC_IND_NMM_CM_E!J30+FC_IND_NMM_CR_E!J30+FC_IND_NMM_GL_E!J30</f>
        <v>0</v>
      </c>
      <c r="K30" s="10">
        <f>FC_IND_NMM_CM_E!K30+FC_IND_NMM_CR_E!K30+FC_IND_NMM_GL_E!K30</f>
        <v>0</v>
      </c>
      <c r="L30" s="10">
        <f>FC_IND_NMM_CM_E!L30+FC_IND_NMM_CR_E!L30+FC_IND_NMM_GL_E!L30</f>
        <v>0</v>
      </c>
      <c r="M30" s="10">
        <f>FC_IND_NMM_CM_E!M30+FC_IND_NMM_CR_E!M30+FC_IND_NMM_GL_E!M30</f>
        <v>0</v>
      </c>
      <c r="N30" s="10">
        <f>FC_IND_NMM_CM_E!N30+FC_IND_NMM_CR_E!N30+FC_IND_NMM_GL_E!N30</f>
        <v>0</v>
      </c>
      <c r="O30" s="10">
        <f>FC_IND_NMM_CM_E!O30+FC_IND_NMM_CR_E!O30+FC_IND_NMM_GL_E!O30</f>
        <v>0</v>
      </c>
      <c r="P30" s="10">
        <f>FC_IND_NMM_CM_E!P30+FC_IND_NMM_CR_E!P30+FC_IND_NMM_GL_E!P30</f>
        <v>0</v>
      </c>
      <c r="Q30" s="10">
        <f>FC_IND_NMM_CM_E!Q30+FC_IND_NMM_CR_E!Q30+FC_IND_NMM_GL_E!Q30</f>
        <v>0</v>
      </c>
      <c r="R30" s="10">
        <f>FC_IND_NMM_CM_E!R30+FC_IND_NMM_CR_E!R30+FC_IND_NMM_GL_E!R30</f>
        <v>0</v>
      </c>
      <c r="S30" s="10">
        <f>FC_IND_NMM_CM_E!S30+FC_IND_NMM_CR_E!S30+FC_IND_NMM_GL_E!S30</f>
        <v>0</v>
      </c>
      <c r="T30" s="10">
        <f>FC_IND_NMM_CM_E!T30+FC_IND_NMM_CR_E!T30+FC_IND_NMM_GL_E!T30</f>
        <v>0</v>
      </c>
      <c r="U30" s="10">
        <f>FC_IND_NMM_CM_E!U30+FC_IND_NMM_CR_E!U30+FC_IND_NMM_GL_E!U30</f>
        <v>0</v>
      </c>
      <c r="V30" s="10">
        <f>FC_IND_NMM_CM_E!V30+FC_IND_NMM_CR_E!V30+FC_IND_NMM_GL_E!V30</f>
        <v>0</v>
      </c>
      <c r="W30" s="10">
        <f>FC_IND_NMM_CM_E!W30+FC_IND_NMM_CR_E!W30+FC_IND_NMM_GL_E!W30</f>
        <v>0</v>
      </c>
      <c r="X30" s="10">
        <f>FC_IND_NMM_CM_E!X30+FC_IND_NMM_CR_E!X30+FC_IND_NMM_GL_E!X30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FC_IND_NMM_CM_E!C31+FC_IND_NMM_CR_E!C31+FC_IND_NMM_GL_E!C31</f>
        <v>0</v>
      </c>
      <c r="D31" s="10">
        <f>FC_IND_NMM_CM_E!D31+FC_IND_NMM_CR_E!D31+FC_IND_NMM_GL_E!D31</f>
        <v>0</v>
      </c>
      <c r="E31" s="10">
        <f>FC_IND_NMM_CM_E!E31+FC_IND_NMM_CR_E!E31+FC_IND_NMM_GL_E!E31</f>
        <v>0</v>
      </c>
      <c r="F31" s="10">
        <f>FC_IND_NMM_CM_E!F31+FC_IND_NMM_CR_E!F31+FC_IND_NMM_GL_E!F31</f>
        <v>0</v>
      </c>
      <c r="G31" s="10">
        <f>FC_IND_NMM_CM_E!G31+FC_IND_NMM_CR_E!G31+FC_IND_NMM_GL_E!G31</f>
        <v>0</v>
      </c>
      <c r="H31" s="10">
        <f>FC_IND_NMM_CM_E!H31+FC_IND_NMM_CR_E!H31+FC_IND_NMM_GL_E!H31</f>
        <v>0</v>
      </c>
      <c r="I31" s="10">
        <f>FC_IND_NMM_CM_E!I31+FC_IND_NMM_CR_E!I31+FC_IND_NMM_GL_E!I31</f>
        <v>0</v>
      </c>
      <c r="J31" s="10">
        <f>FC_IND_NMM_CM_E!J31+FC_IND_NMM_CR_E!J31+FC_IND_NMM_GL_E!J31</f>
        <v>0</v>
      </c>
      <c r="K31" s="10">
        <f>FC_IND_NMM_CM_E!K31+FC_IND_NMM_CR_E!K31+FC_IND_NMM_GL_E!K31</f>
        <v>0</v>
      </c>
      <c r="L31" s="10">
        <f>FC_IND_NMM_CM_E!L31+FC_IND_NMM_CR_E!L31+FC_IND_NMM_GL_E!L31</f>
        <v>0</v>
      </c>
      <c r="M31" s="10">
        <f>FC_IND_NMM_CM_E!M31+FC_IND_NMM_CR_E!M31+FC_IND_NMM_GL_E!M31</f>
        <v>0</v>
      </c>
      <c r="N31" s="10">
        <f>FC_IND_NMM_CM_E!N31+FC_IND_NMM_CR_E!N31+FC_IND_NMM_GL_E!N31</f>
        <v>0</v>
      </c>
      <c r="O31" s="10">
        <f>FC_IND_NMM_CM_E!O31+FC_IND_NMM_CR_E!O31+FC_IND_NMM_GL_E!O31</f>
        <v>0</v>
      </c>
      <c r="P31" s="10">
        <f>FC_IND_NMM_CM_E!P31+FC_IND_NMM_CR_E!P31+FC_IND_NMM_GL_E!P31</f>
        <v>0</v>
      </c>
      <c r="Q31" s="10">
        <f>FC_IND_NMM_CM_E!Q31+FC_IND_NMM_CR_E!Q31+FC_IND_NMM_GL_E!Q31</f>
        <v>0</v>
      </c>
      <c r="R31" s="10">
        <f>FC_IND_NMM_CM_E!R31+FC_IND_NMM_CR_E!R31+FC_IND_NMM_GL_E!R31</f>
        <v>0</v>
      </c>
      <c r="S31" s="10">
        <f>FC_IND_NMM_CM_E!S31+FC_IND_NMM_CR_E!S31+FC_IND_NMM_GL_E!S31</f>
        <v>0</v>
      </c>
      <c r="T31" s="10">
        <f>FC_IND_NMM_CM_E!T31+FC_IND_NMM_CR_E!T31+FC_IND_NMM_GL_E!T31</f>
        <v>0</v>
      </c>
      <c r="U31" s="10">
        <f>FC_IND_NMM_CM_E!U31+FC_IND_NMM_CR_E!U31+FC_IND_NMM_GL_E!U31</f>
        <v>0</v>
      </c>
      <c r="V31" s="10">
        <f>FC_IND_NMM_CM_E!V31+FC_IND_NMM_CR_E!V31+FC_IND_NMM_GL_E!V31</f>
        <v>0</v>
      </c>
      <c r="W31" s="10">
        <f>FC_IND_NMM_CM_E!W31+FC_IND_NMM_CR_E!W31+FC_IND_NMM_GL_E!W31</f>
        <v>0</v>
      </c>
      <c r="X31" s="10">
        <f>FC_IND_NMM_CM_E!X31+FC_IND_NMM_CR_E!X31+FC_IND_NMM_GL_E!X31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FC_IND_NMM_CM_E!C32+FC_IND_NMM_CR_E!C32+FC_IND_NMM_GL_E!C32</f>
        <v>0</v>
      </c>
      <c r="D32" s="10">
        <f>FC_IND_NMM_CM_E!D32+FC_IND_NMM_CR_E!D32+FC_IND_NMM_GL_E!D32</f>
        <v>0</v>
      </c>
      <c r="E32" s="10">
        <f>FC_IND_NMM_CM_E!E32+FC_IND_NMM_CR_E!E32+FC_IND_NMM_GL_E!E32</f>
        <v>0</v>
      </c>
      <c r="F32" s="10">
        <f>FC_IND_NMM_CM_E!F32+FC_IND_NMM_CR_E!F32+FC_IND_NMM_GL_E!F32</f>
        <v>0</v>
      </c>
      <c r="G32" s="10">
        <f>FC_IND_NMM_CM_E!G32+FC_IND_NMM_CR_E!G32+FC_IND_NMM_GL_E!G32</f>
        <v>0</v>
      </c>
      <c r="H32" s="10">
        <f>FC_IND_NMM_CM_E!H32+FC_IND_NMM_CR_E!H32+FC_IND_NMM_GL_E!H32</f>
        <v>0</v>
      </c>
      <c r="I32" s="10">
        <f>FC_IND_NMM_CM_E!I32+FC_IND_NMM_CR_E!I32+FC_IND_NMM_GL_E!I32</f>
        <v>0</v>
      </c>
      <c r="J32" s="10">
        <f>FC_IND_NMM_CM_E!J32+FC_IND_NMM_CR_E!J32+FC_IND_NMM_GL_E!J32</f>
        <v>0</v>
      </c>
      <c r="K32" s="10">
        <f>FC_IND_NMM_CM_E!K32+FC_IND_NMM_CR_E!K32+FC_IND_NMM_GL_E!K32</f>
        <v>0</v>
      </c>
      <c r="L32" s="10">
        <f>FC_IND_NMM_CM_E!L32+FC_IND_NMM_CR_E!L32+FC_IND_NMM_GL_E!L32</f>
        <v>0</v>
      </c>
      <c r="M32" s="10">
        <f>FC_IND_NMM_CM_E!M32+FC_IND_NMM_CR_E!M32+FC_IND_NMM_GL_E!M32</f>
        <v>0</v>
      </c>
      <c r="N32" s="10">
        <f>FC_IND_NMM_CM_E!N32+FC_IND_NMM_CR_E!N32+FC_IND_NMM_GL_E!N32</f>
        <v>0</v>
      </c>
      <c r="O32" s="10">
        <f>FC_IND_NMM_CM_E!O32+FC_IND_NMM_CR_E!O32+FC_IND_NMM_GL_E!O32</f>
        <v>0</v>
      </c>
      <c r="P32" s="10">
        <f>FC_IND_NMM_CM_E!P32+FC_IND_NMM_CR_E!P32+FC_IND_NMM_GL_E!P32</f>
        <v>0</v>
      </c>
      <c r="Q32" s="10">
        <f>FC_IND_NMM_CM_E!Q32+FC_IND_NMM_CR_E!Q32+FC_IND_NMM_GL_E!Q32</f>
        <v>0</v>
      </c>
      <c r="R32" s="10">
        <f>FC_IND_NMM_CM_E!R32+FC_IND_NMM_CR_E!R32+FC_IND_NMM_GL_E!R32</f>
        <v>0</v>
      </c>
      <c r="S32" s="10">
        <f>FC_IND_NMM_CM_E!S32+FC_IND_NMM_CR_E!S32+FC_IND_NMM_GL_E!S32</f>
        <v>0</v>
      </c>
      <c r="T32" s="10">
        <f>FC_IND_NMM_CM_E!T32+FC_IND_NMM_CR_E!T32+FC_IND_NMM_GL_E!T32</f>
        <v>0</v>
      </c>
      <c r="U32" s="10">
        <f>FC_IND_NMM_CM_E!U32+FC_IND_NMM_CR_E!U32+FC_IND_NMM_GL_E!U32</f>
        <v>0</v>
      </c>
      <c r="V32" s="10">
        <f>FC_IND_NMM_CM_E!V32+FC_IND_NMM_CR_E!V32+FC_IND_NMM_GL_E!V32</f>
        <v>0</v>
      </c>
      <c r="W32" s="10">
        <f>FC_IND_NMM_CM_E!W32+FC_IND_NMM_CR_E!W32+FC_IND_NMM_GL_E!W32</f>
        <v>0</v>
      </c>
      <c r="X32" s="10">
        <f>FC_IND_NMM_CM_E!X32+FC_IND_NMM_CR_E!X32+FC_IND_NMM_GL_E!X32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407.19415305245047</v>
      </c>
      <c r="D33" s="29">
        <f t="shared" ref="D33:W33" si="28">SUM(D34:D50)</f>
        <v>482.73869303525356</v>
      </c>
      <c r="E33" s="29">
        <f t="shared" si="28"/>
        <v>423.44264832330174</v>
      </c>
      <c r="F33" s="29">
        <f t="shared" si="28"/>
        <v>251.4736887360275</v>
      </c>
      <c r="G33" s="29">
        <f t="shared" si="28"/>
        <v>413.20103181427345</v>
      </c>
      <c r="H33" s="29">
        <f t="shared" si="28"/>
        <v>313.07618228718826</v>
      </c>
      <c r="I33" s="29">
        <f t="shared" si="28"/>
        <v>240.05133276010315</v>
      </c>
      <c r="J33" s="29">
        <f t="shared" si="28"/>
        <v>189.92416165090276</v>
      </c>
      <c r="K33" s="29">
        <f t="shared" si="28"/>
        <v>222.26835769561481</v>
      </c>
      <c r="L33" s="29">
        <f t="shared" si="28"/>
        <v>141.55864144453994</v>
      </c>
      <c r="M33" s="29">
        <f t="shared" si="28"/>
        <v>69.986672398968167</v>
      </c>
      <c r="N33" s="29">
        <f t="shared" si="28"/>
        <v>170.0000859845228</v>
      </c>
      <c r="O33" s="29">
        <f t="shared" si="28"/>
        <v>264.06577815993126</v>
      </c>
      <c r="P33" s="29">
        <f t="shared" si="28"/>
        <v>218.06715391229579</v>
      </c>
      <c r="Q33" s="29">
        <f t="shared" si="28"/>
        <v>284.01917454858125</v>
      </c>
      <c r="R33" s="29">
        <f t="shared" si="28"/>
        <v>332.3291487532245</v>
      </c>
      <c r="S33" s="29">
        <f t="shared" si="28"/>
        <v>338.23895098882201</v>
      </c>
      <c r="T33" s="29">
        <f t="shared" si="28"/>
        <v>337.8996560619089</v>
      </c>
      <c r="U33" s="29">
        <f t="shared" si="28"/>
        <v>332.36852966466034</v>
      </c>
      <c r="V33" s="29">
        <f t="shared" si="28"/>
        <v>354.58521066208095</v>
      </c>
      <c r="W33" s="29">
        <f t="shared" si="28"/>
        <v>330.88013757523652</v>
      </c>
      <c r="X33" s="29">
        <f t="shared" ref="X33" si="29">SUM(X34:X50)</f>
        <v>267.75425623387787</v>
      </c>
    </row>
    <row r="34" spans="1:24" ht="11.25" customHeight="1" x14ac:dyDescent="0.2">
      <c r="A34" s="41" t="s">
        <v>55</v>
      </c>
      <c r="B34" s="9" t="s">
        <v>56</v>
      </c>
      <c r="C34" s="10">
        <f>FC_IND_NMM_CM_E!C34+FC_IND_NMM_CR_E!C34+FC_IND_NMM_GL_E!C34</f>
        <v>0</v>
      </c>
      <c r="D34" s="10">
        <f>FC_IND_NMM_CM_E!D34+FC_IND_NMM_CR_E!D34+FC_IND_NMM_GL_E!D34</f>
        <v>0</v>
      </c>
      <c r="E34" s="10">
        <f>FC_IND_NMM_CM_E!E34+FC_IND_NMM_CR_E!E34+FC_IND_NMM_GL_E!E34</f>
        <v>0</v>
      </c>
      <c r="F34" s="10">
        <f>FC_IND_NMM_CM_E!F34+FC_IND_NMM_CR_E!F34+FC_IND_NMM_GL_E!F34</f>
        <v>0</v>
      </c>
      <c r="G34" s="10">
        <f>FC_IND_NMM_CM_E!G34+FC_IND_NMM_CR_E!G34+FC_IND_NMM_GL_E!G34</f>
        <v>0</v>
      </c>
      <c r="H34" s="10">
        <f>FC_IND_NMM_CM_E!H34+FC_IND_NMM_CR_E!H34+FC_IND_NMM_GL_E!H34</f>
        <v>0</v>
      </c>
      <c r="I34" s="10">
        <f>FC_IND_NMM_CM_E!I34+FC_IND_NMM_CR_E!I34+FC_IND_NMM_GL_E!I34</f>
        <v>0</v>
      </c>
      <c r="J34" s="10">
        <f>FC_IND_NMM_CM_E!J34+FC_IND_NMM_CR_E!J34+FC_IND_NMM_GL_E!J34</f>
        <v>0</v>
      </c>
      <c r="K34" s="10">
        <f>FC_IND_NMM_CM_E!K34+FC_IND_NMM_CR_E!K34+FC_IND_NMM_GL_E!K34</f>
        <v>0</v>
      </c>
      <c r="L34" s="10">
        <f>FC_IND_NMM_CM_E!L34+FC_IND_NMM_CR_E!L34+FC_IND_NMM_GL_E!L34</f>
        <v>0</v>
      </c>
      <c r="M34" s="10">
        <f>FC_IND_NMM_CM_E!M34+FC_IND_NMM_CR_E!M34+FC_IND_NMM_GL_E!M34</f>
        <v>0</v>
      </c>
      <c r="N34" s="10">
        <f>FC_IND_NMM_CM_E!N34+FC_IND_NMM_CR_E!N34+FC_IND_NMM_GL_E!N34</f>
        <v>0</v>
      </c>
      <c r="O34" s="10">
        <f>FC_IND_NMM_CM_E!O34+FC_IND_NMM_CR_E!O34+FC_IND_NMM_GL_E!O34</f>
        <v>0</v>
      </c>
      <c r="P34" s="10">
        <f>FC_IND_NMM_CM_E!P34+FC_IND_NMM_CR_E!P34+FC_IND_NMM_GL_E!P34</f>
        <v>0</v>
      </c>
      <c r="Q34" s="10">
        <f>FC_IND_NMM_CM_E!Q34+FC_IND_NMM_CR_E!Q34+FC_IND_NMM_GL_E!Q34</f>
        <v>0</v>
      </c>
      <c r="R34" s="10">
        <f>FC_IND_NMM_CM_E!R34+FC_IND_NMM_CR_E!R34+FC_IND_NMM_GL_E!R34</f>
        <v>0</v>
      </c>
      <c r="S34" s="10">
        <f>FC_IND_NMM_CM_E!S34+FC_IND_NMM_CR_E!S34+FC_IND_NMM_GL_E!S34</f>
        <v>0</v>
      </c>
      <c r="T34" s="10">
        <f>FC_IND_NMM_CM_E!T34+FC_IND_NMM_CR_E!T34+FC_IND_NMM_GL_E!T34</f>
        <v>0</v>
      </c>
      <c r="U34" s="10">
        <f>FC_IND_NMM_CM_E!U34+FC_IND_NMM_CR_E!U34+FC_IND_NMM_GL_E!U34</f>
        <v>0</v>
      </c>
      <c r="V34" s="10">
        <f>FC_IND_NMM_CM_E!V34+FC_IND_NMM_CR_E!V34+FC_IND_NMM_GL_E!V34</f>
        <v>0</v>
      </c>
      <c r="W34" s="10">
        <f>FC_IND_NMM_CM_E!W34+FC_IND_NMM_CR_E!W34+FC_IND_NMM_GL_E!W34</f>
        <v>0</v>
      </c>
      <c r="X34" s="10">
        <f>FC_IND_NMM_CM_E!X34+FC_IND_NMM_CR_E!X34+FC_IND_NMM_GL_E!X34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FC_IND_NMM_CM_E!C35+FC_IND_NMM_CR_E!C35+FC_IND_NMM_GL_E!C35</f>
        <v>0</v>
      </c>
      <c r="D35" s="10">
        <f>FC_IND_NMM_CM_E!D35+FC_IND_NMM_CR_E!D35+FC_IND_NMM_GL_E!D35</f>
        <v>0</v>
      </c>
      <c r="E35" s="10">
        <f>FC_IND_NMM_CM_E!E35+FC_IND_NMM_CR_E!E35+FC_IND_NMM_GL_E!E35</f>
        <v>0</v>
      </c>
      <c r="F35" s="10">
        <f>FC_IND_NMM_CM_E!F35+FC_IND_NMM_CR_E!F35+FC_IND_NMM_GL_E!F35</f>
        <v>0</v>
      </c>
      <c r="G35" s="10">
        <f>FC_IND_NMM_CM_E!G35+FC_IND_NMM_CR_E!G35+FC_IND_NMM_GL_E!G35</f>
        <v>0</v>
      </c>
      <c r="H35" s="10">
        <f>FC_IND_NMM_CM_E!H35+FC_IND_NMM_CR_E!H35+FC_IND_NMM_GL_E!H35</f>
        <v>0</v>
      </c>
      <c r="I35" s="10">
        <f>FC_IND_NMM_CM_E!I35+FC_IND_NMM_CR_E!I35+FC_IND_NMM_GL_E!I35</f>
        <v>0</v>
      </c>
      <c r="J35" s="10">
        <f>FC_IND_NMM_CM_E!J35+FC_IND_NMM_CR_E!J35+FC_IND_NMM_GL_E!J35</f>
        <v>0</v>
      </c>
      <c r="K35" s="10">
        <f>FC_IND_NMM_CM_E!K35+FC_IND_NMM_CR_E!K35+FC_IND_NMM_GL_E!K35</f>
        <v>0</v>
      </c>
      <c r="L35" s="10">
        <f>FC_IND_NMM_CM_E!L35+FC_IND_NMM_CR_E!L35+FC_IND_NMM_GL_E!L35</f>
        <v>0</v>
      </c>
      <c r="M35" s="10">
        <f>FC_IND_NMM_CM_E!M35+FC_IND_NMM_CR_E!M35+FC_IND_NMM_GL_E!M35</f>
        <v>0</v>
      </c>
      <c r="N35" s="10">
        <f>FC_IND_NMM_CM_E!N35+FC_IND_NMM_CR_E!N35+FC_IND_NMM_GL_E!N35</f>
        <v>0</v>
      </c>
      <c r="O35" s="10">
        <f>FC_IND_NMM_CM_E!O35+FC_IND_NMM_CR_E!O35+FC_IND_NMM_GL_E!O35</f>
        <v>0</v>
      </c>
      <c r="P35" s="10">
        <f>FC_IND_NMM_CM_E!P35+FC_IND_NMM_CR_E!P35+FC_IND_NMM_GL_E!P35</f>
        <v>0</v>
      </c>
      <c r="Q35" s="10">
        <f>FC_IND_NMM_CM_E!Q35+FC_IND_NMM_CR_E!Q35+FC_IND_NMM_GL_E!Q35</f>
        <v>0</v>
      </c>
      <c r="R35" s="10">
        <f>FC_IND_NMM_CM_E!R35+FC_IND_NMM_CR_E!R35+FC_IND_NMM_GL_E!R35</f>
        <v>0</v>
      </c>
      <c r="S35" s="10">
        <f>FC_IND_NMM_CM_E!S35+FC_IND_NMM_CR_E!S35+FC_IND_NMM_GL_E!S35</f>
        <v>0</v>
      </c>
      <c r="T35" s="10">
        <f>FC_IND_NMM_CM_E!T35+FC_IND_NMM_CR_E!T35+FC_IND_NMM_GL_E!T35</f>
        <v>0</v>
      </c>
      <c r="U35" s="10">
        <f>FC_IND_NMM_CM_E!U35+FC_IND_NMM_CR_E!U35+FC_IND_NMM_GL_E!U35</f>
        <v>0</v>
      </c>
      <c r="V35" s="10">
        <f>FC_IND_NMM_CM_E!V35+FC_IND_NMM_CR_E!V35+FC_IND_NMM_GL_E!V35</f>
        <v>0</v>
      </c>
      <c r="W35" s="10">
        <f>FC_IND_NMM_CM_E!W35+FC_IND_NMM_CR_E!W35+FC_IND_NMM_GL_E!W35</f>
        <v>0</v>
      </c>
      <c r="X35" s="10">
        <f>FC_IND_NMM_CM_E!X35+FC_IND_NMM_CR_E!X35+FC_IND_NMM_GL_E!X35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FC_IND_NMM_CM_E!C36+FC_IND_NMM_CR_E!C36+FC_IND_NMM_GL_E!C36</f>
        <v>0</v>
      </c>
      <c r="D36" s="10">
        <f>FC_IND_NMM_CM_E!D36+FC_IND_NMM_CR_E!D36+FC_IND_NMM_GL_E!D36</f>
        <v>2.2595012897678406</v>
      </c>
      <c r="E36" s="10">
        <f>FC_IND_NMM_CM_E!E36+FC_IND_NMM_CR_E!E36+FC_IND_NMM_GL_E!E36</f>
        <v>0</v>
      </c>
      <c r="F36" s="10">
        <f>FC_IND_NMM_CM_E!F36+FC_IND_NMM_CR_E!F36+FC_IND_NMM_GL_E!F36</f>
        <v>0</v>
      </c>
      <c r="G36" s="10">
        <f>FC_IND_NMM_CM_E!G36+FC_IND_NMM_CR_E!G36+FC_IND_NMM_GL_E!G36</f>
        <v>0</v>
      </c>
      <c r="H36" s="10">
        <f>FC_IND_NMM_CM_E!H36+FC_IND_NMM_CR_E!H36+FC_IND_NMM_GL_E!H36</f>
        <v>0</v>
      </c>
      <c r="I36" s="10">
        <f>FC_IND_NMM_CM_E!I36+FC_IND_NMM_CR_E!I36+FC_IND_NMM_GL_E!I36</f>
        <v>28.74514187446259</v>
      </c>
      <c r="J36" s="10">
        <f>FC_IND_NMM_CM_E!J36+FC_IND_NMM_CR_E!J36+FC_IND_NMM_GL_E!J36</f>
        <v>0</v>
      </c>
      <c r="K36" s="10">
        <f>FC_IND_NMM_CM_E!K36+FC_IND_NMM_CR_E!K36+FC_IND_NMM_GL_E!K36</f>
        <v>0</v>
      </c>
      <c r="L36" s="10">
        <f>FC_IND_NMM_CM_E!L36+FC_IND_NMM_CR_E!L36+FC_IND_NMM_GL_E!L36</f>
        <v>0</v>
      </c>
      <c r="M36" s="10">
        <f>FC_IND_NMM_CM_E!M36+FC_IND_NMM_CR_E!M36+FC_IND_NMM_GL_E!M36</f>
        <v>0</v>
      </c>
      <c r="N36" s="10">
        <f>FC_IND_NMM_CM_E!N36+FC_IND_NMM_CR_E!N36+FC_IND_NMM_GL_E!N36</f>
        <v>0</v>
      </c>
      <c r="O36" s="10">
        <f>FC_IND_NMM_CM_E!O36+FC_IND_NMM_CR_E!O36+FC_IND_NMM_GL_E!O36</f>
        <v>0</v>
      </c>
      <c r="P36" s="10">
        <f>FC_IND_NMM_CM_E!P36+FC_IND_NMM_CR_E!P36+FC_IND_NMM_GL_E!P36</f>
        <v>0</v>
      </c>
      <c r="Q36" s="10">
        <f>FC_IND_NMM_CM_E!Q36+FC_IND_NMM_CR_E!Q36+FC_IND_NMM_GL_E!Q36</f>
        <v>0</v>
      </c>
      <c r="R36" s="10">
        <f>FC_IND_NMM_CM_E!R36+FC_IND_NMM_CR_E!R36+FC_IND_NMM_GL_E!R36</f>
        <v>0</v>
      </c>
      <c r="S36" s="10">
        <f>FC_IND_NMM_CM_E!S36+FC_IND_NMM_CR_E!S36+FC_IND_NMM_GL_E!S36</f>
        <v>0</v>
      </c>
      <c r="T36" s="10">
        <f>FC_IND_NMM_CM_E!T36+FC_IND_NMM_CR_E!T36+FC_IND_NMM_GL_E!T36</f>
        <v>0.34264832330180572</v>
      </c>
      <c r="U36" s="10">
        <f>FC_IND_NMM_CM_E!U36+FC_IND_NMM_CR_E!U36+FC_IND_NMM_GL_E!U36</f>
        <v>0.38056749785038685</v>
      </c>
      <c r="V36" s="10">
        <f>FC_IND_NMM_CM_E!V36+FC_IND_NMM_CR_E!V36+FC_IND_NMM_GL_E!V36</f>
        <v>0.36904557179707653</v>
      </c>
      <c r="W36" s="10">
        <f>FC_IND_NMM_CM_E!W36+FC_IND_NMM_CR_E!W36+FC_IND_NMM_GL_E!W36</f>
        <v>0.19200343938091141</v>
      </c>
      <c r="X36" s="10">
        <f>FC_IND_NMM_CM_E!X36+FC_IND_NMM_CR_E!X36+FC_IND_NMM_GL_E!X36</f>
        <v>0.58177128116938959</v>
      </c>
    </row>
    <row r="37" spans="1:24" ht="11.25" customHeight="1" x14ac:dyDescent="0.2">
      <c r="A37" s="41" t="s">
        <v>61</v>
      </c>
      <c r="B37" s="9" t="s">
        <v>62</v>
      </c>
      <c r="C37" s="10">
        <f>FC_IND_NMM_CM_E!C37+FC_IND_NMM_CR_E!C37+FC_IND_NMM_GL_E!C37</f>
        <v>0</v>
      </c>
      <c r="D37" s="10">
        <f>FC_IND_NMM_CM_E!D37+FC_IND_NMM_CR_E!D37+FC_IND_NMM_GL_E!D37</f>
        <v>0</v>
      </c>
      <c r="E37" s="10">
        <f>FC_IND_NMM_CM_E!E37+FC_IND_NMM_CR_E!E37+FC_IND_NMM_GL_E!E37</f>
        <v>0</v>
      </c>
      <c r="F37" s="10">
        <f>FC_IND_NMM_CM_E!F37+FC_IND_NMM_CR_E!F37+FC_IND_NMM_GL_E!F37</f>
        <v>0</v>
      </c>
      <c r="G37" s="10">
        <f>FC_IND_NMM_CM_E!G37+FC_IND_NMM_CR_E!G37+FC_IND_NMM_GL_E!G37</f>
        <v>0</v>
      </c>
      <c r="H37" s="10">
        <f>FC_IND_NMM_CM_E!H37+FC_IND_NMM_CR_E!H37+FC_IND_NMM_GL_E!H37</f>
        <v>1.039466895958727</v>
      </c>
      <c r="I37" s="10">
        <f>FC_IND_NMM_CM_E!I37+FC_IND_NMM_CR_E!I37+FC_IND_NMM_GL_E!I37</f>
        <v>2.0790197764402403</v>
      </c>
      <c r="J37" s="10">
        <f>FC_IND_NMM_CM_E!J37+FC_IND_NMM_CR_E!J37+FC_IND_NMM_GL_E!J37</f>
        <v>0</v>
      </c>
      <c r="K37" s="10">
        <f>FC_IND_NMM_CM_E!K37+FC_IND_NMM_CR_E!K37+FC_IND_NMM_GL_E!K37</f>
        <v>1.0424763542562339</v>
      </c>
      <c r="L37" s="10">
        <f>FC_IND_NMM_CM_E!L37+FC_IND_NMM_CR_E!L37+FC_IND_NMM_GL_E!L37</f>
        <v>1.0390369733447979</v>
      </c>
      <c r="M37" s="10">
        <f>FC_IND_NMM_CM_E!M37+FC_IND_NMM_CR_E!M37+FC_IND_NMM_GL_E!M37</f>
        <v>1.0392089423903701</v>
      </c>
      <c r="N37" s="10">
        <f>FC_IND_NMM_CM_E!N37+FC_IND_NMM_CR_E!N37+FC_IND_NMM_GL_E!N37</f>
        <v>0</v>
      </c>
      <c r="O37" s="10">
        <f>FC_IND_NMM_CM_E!O37+FC_IND_NMM_CR_E!O37+FC_IND_NMM_GL_E!O37</f>
        <v>0</v>
      </c>
      <c r="P37" s="10">
        <f>FC_IND_NMM_CM_E!P37+FC_IND_NMM_CR_E!P37+FC_IND_NMM_GL_E!P37</f>
        <v>0</v>
      </c>
      <c r="Q37" s="10">
        <f>FC_IND_NMM_CM_E!Q37+FC_IND_NMM_CR_E!Q37+FC_IND_NMM_GL_E!Q37</f>
        <v>0</v>
      </c>
      <c r="R37" s="10">
        <f>FC_IND_NMM_CM_E!R37+FC_IND_NMM_CR_E!R37+FC_IND_NMM_GL_E!R37</f>
        <v>0</v>
      </c>
      <c r="S37" s="10">
        <f>FC_IND_NMM_CM_E!S37+FC_IND_NMM_CR_E!S37+FC_IND_NMM_GL_E!S37</f>
        <v>0</v>
      </c>
      <c r="T37" s="10">
        <f>FC_IND_NMM_CM_E!T37+FC_IND_NMM_CR_E!T37+FC_IND_NMM_GL_E!T37</f>
        <v>2.91487532244196E-2</v>
      </c>
      <c r="U37" s="10">
        <f>FC_IND_NMM_CM_E!U37+FC_IND_NMM_CR_E!U37+FC_IND_NMM_GL_E!U37</f>
        <v>7.480653482373173E-2</v>
      </c>
      <c r="V37" s="10">
        <f>FC_IND_NMM_CM_E!V37+FC_IND_NMM_CR_E!V37+FC_IND_NMM_GL_E!V37</f>
        <v>0.12055030094582972</v>
      </c>
      <c r="W37" s="10">
        <f>FC_IND_NMM_CM_E!W37+FC_IND_NMM_CR_E!W37+FC_IND_NMM_GL_E!W37</f>
        <v>3.2244196044711952E-2</v>
      </c>
      <c r="X37" s="10">
        <f>FC_IND_NMM_CM_E!X37+FC_IND_NMM_CR_E!X37+FC_IND_NMM_GL_E!X37</f>
        <v>0.2775580395528805</v>
      </c>
    </row>
    <row r="38" spans="1:24" ht="11.25" customHeight="1" x14ac:dyDescent="0.2">
      <c r="A38" s="41" t="s">
        <v>63</v>
      </c>
      <c r="B38" s="9" t="s">
        <v>64</v>
      </c>
      <c r="C38" s="10">
        <f>FC_IND_NMM_CM_E!C38+FC_IND_NMM_CR_E!C38+FC_IND_NMM_GL_E!C38</f>
        <v>0</v>
      </c>
      <c r="D38" s="10">
        <f>FC_IND_NMM_CM_E!D38+FC_IND_NMM_CR_E!D38+FC_IND_NMM_GL_E!D38</f>
        <v>0</v>
      </c>
      <c r="E38" s="10">
        <f>FC_IND_NMM_CM_E!E38+FC_IND_NMM_CR_E!E38+FC_IND_NMM_GL_E!E38</f>
        <v>0</v>
      </c>
      <c r="F38" s="10">
        <f>FC_IND_NMM_CM_E!F38+FC_IND_NMM_CR_E!F38+FC_IND_NMM_GL_E!F38</f>
        <v>0</v>
      </c>
      <c r="G38" s="10">
        <f>FC_IND_NMM_CM_E!G38+FC_IND_NMM_CR_E!G38+FC_IND_NMM_GL_E!G38</f>
        <v>0</v>
      </c>
      <c r="H38" s="10">
        <f>FC_IND_NMM_CM_E!H38+FC_IND_NMM_CR_E!H38+FC_IND_NMM_GL_E!H38</f>
        <v>0</v>
      </c>
      <c r="I38" s="10">
        <f>FC_IND_NMM_CM_E!I38+FC_IND_NMM_CR_E!I38+FC_IND_NMM_GL_E!I38</f>
        <v>0</v>
      </c>
      <c r="J38" s="10">
        <f>FC_IND_NMM_CM_E!J38+FC_IND_NMM_CR_E!J38+FC_IND_NMM_GL_E!J38</f>
        <v>0</v>
      </c>
      <c r="K38" s="10">
        <f>FC_IND_NMM_CM_E!K38+FC_IND_NMM_CR_E!K38+FC_IND_NMM_GL_E!K38</f>
        <v>0</v>
      </c>
      <c r="L38" s="10">
        <f>FC_IND_NMM_CM_E!L38+FC_IND_NMM_CR_E!L38+FC_IND_NMM_GL_E!L38</f>
        <v>0</v>
      </c>
      <c r="M38" s="10">
        <f>FC_IND_NMM_CM_E!M38+FC_IND_NMM_CR_E!M38+FC_IND_NMM_GL_E!M38</f>
        <v>0</v>
      </c>
      <c r="N38" s="10">
        <f>FC_IND_NMM_CM_E!N38+FC_IND_NMM_CR_E!N38+FC_IND_NMM_GL_E!N38</f>
        <v>0</v>
      </c>
      <c r="O38" s="10">
        <f>FC_IND_NMM_CM_E!O38+FC_IND_NMM_CR_E!O38+FC_IND_NMM_GL_E!O38</f>
        <v>0</v>
      </c>
      <c r="P38" s="10">
        <f>FC_IND_NMM_CM_E!P38+FC_IND_NMM_CR_E!P38+FC_IND_NMM_GL_E!P38</f>
        <v>0</v>
      </c>
      <c r="Q38" s="10">
        <f>FC_IND_NMM_CM_E!Q38+FC_IND_NMM_CR_E!Q38+FC_IND_NMM_GL_E!Q38</f>
        <v>0</v>
      </c>
      <c r="R38" s="10">
        <f>FC_IND_NMM_CM_E!R38+FC_IND_NMM_CR_E!R38+FC_IND_NMM_GL_E!R38</f>
        <v>0</v>
      </c>
      <c r="S38" s="10">
        <f>FC_IND_NMM_CM_E!S38+FC_IND_NMM_CR_E!S38+FC_IND_NMM_GL_E!S38</f>
        <v>0</v>
      </c>
      <c r="T38" s="10">
        <f>FC_IND_NMM_CM_E!T38+FC_IND_NMM_CR_E!T38+FC_IND_NMM_GL_E!T38</f>
        <v>0</v>
      </c>
      <c r="U38" s="10">
        <f>FC_IND_NMM_CM_E!U38+FC_IND_NMM_CR_E!U38+FC_IND_NMM_GL_E!U38</f>
        <v>0</v>
      </c>
      <c r="V38" s="10">
        <f>FC_IND_NMM_CM_E!V38+FC_IND_NMM_CR_E!V38+FC_IND_NMM_GL_E!V38</f>
        <v>0</v>
      </c>
      <c r="W38" s="10">
        <f>FC_IND_NMM_CM_E!W38+FC_IND_NMM_CR_E!W38+FC_IND_NMM_GL_E!W38</f>
        <v>0</v>
      </c>
      <c r="X38" s="10">
        <f>FC_IND_NMM_CM_E!X38+FC_IND_NMM_CR_E!X38+FC_IND_NMM_GL_E!X38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FC_IND_NMM_CM_E!C39+FC_IND_NMM_CR_E!C39+FC_IND_NMM_GL_E!C39</f>
        <v>0</v>
      </c>
      <c r="D39" s="10">
        <f>FC_IND_NMM_CM_E!D39+FC_IND_NMM_CR_E!D39+FC_IND_NMM_GL_E!D39</f>
        <v>0</v>
      </c>
      <c r="E39" s="10">
        <f>FC_IND_NMM_CM_E!E39+FC_IND_NMM_CR_E!E39+FC_IND_NMM_GL_E!E39</f>
        <v>0</v>
      </c>
      <c r="F39" s="10">
        <f>FC_IND_NMM_CM_E!F39+FC_IND_NMM_CR_E!F39+FC_IND_NMM_GL_E!F39</f>
        <v>0</v>
      </c>
      <c r="G39" s="10">
        <f>FC_IND_NMM_CM_E!G39+FC_IND_NMM_CR_E!G39+FC_IND_NMM_GL_E!G39</f>
        <v>0</v>
      </c>
      <c r="H39" s="10">
        <f>FC_IND_NMM_CM_E!H39+FC_IND_NMM_CR_E!H39+FC_IND_NMM_GL_E!H39</f>
        <v>0</v>
      </c>
      <c r="I39" s="10">
        <f>FC_IND_NMM_CM_E!I39+FC_IND_NMM_CR_E!I39+FC_IND_NMM_GL_E!I39</f>
        <v>0</v>
      </c>
      <c r="J39" s="10">
        <f>FC_IND_NMM_CM_E!J39+FC_IND_NMM_CR_E!J39+FC_IND_NMM_GL_E!J39</f>
        <v>0</v>
      </c>
      <c r="K39" s="10">
        <f>FC_IND_NMM_CM_E!K39+FC_IND_NMM_CR_E!K39+FC_IND_NMM_GL_E!K39</f>
        <v>0</v>
      </c>
      <c r="L39" s="10">
        <f>FC_IND_NMM_CM_E!L39+FC_IND_NMM_CR_E!L39+FC_IND_NMM_GL_E!L39</f>
        <v>0</v>
      </c>
      <c r="M39" s="10">
        <f>FC_IND_NMM_CM_E!M39+FC_IND_NMM_CR_E!M39+FC_IND_NMM_GL_E!M39</f>
        <v>0</v>
      </c>
      <c r="N39" s="10">
        <f>FC_IND_NMM_CM_E!N39+FC_IND_NMM_CR_E!N39+FC_IND_NMM_GL_E!N39</f>
        <v>0</v>
      </c>
      <c r="O39" s="10">
        <f>FC_IND_NMM_CM_E!O39+FC_IND_NMM_CR_E!O39+FC_IND_NMM_GL_E!O39</f>
        <v>0</v>
      </c>
      <c r="P39" s="10">
        <f>FC_IND_NMM_CM_E!P39+FC_IND_NMM_CR_E!P39+FC_IND_NMM_GL_E!P39</f>
        <v>0</v>
      </c>
      <c r="Q39" s="10">
        <f>FC_IND_NMM_CM_E!Q39+FC_IND_NMM_CR_E!Q39+FC_IND_NMM_GL_E!Q39</f>
        <v>0</v>
      </c>
      <c r="R39" s="10">
        <f>FC_IND_NMM_CM_E!R39+FC_IND_NMM_CR_E!R39+FC_IND_NMM_GL_E!R39</f>
        <v>0</v>
      </c>
      <c r="S39" s="10">
        <f>FC_IND_NMM_CM_E!S39+FC_IND_NMM_CR_E!S39+FC_IND_NMM_GL_E!S39</f>
        <v>0</v>
      </c>
      <c r="T39" s="10">
        <f>FC_IND_NMM_CM_E!T39+FC_IND_NMM_CR_E!T39+FC_IND_NMM_GL_E!T39</f>
        <v>0</v>
      </c>
      <c r="U39" s="10">
        <f>FC_IND_NMM_CM_E!U39+FC_IND_NMM_CR_E!U39+FC_IND_NMM_GL_E!U39</f>
        <v>0</v>
      </c>
      <c r="V39" s="10">
        <f>FC_IND_NMM_CM_E!V39+FC_IND_NMM_CR_E!V39+FC_IND_NMM_GL_E!V39</f>
        <v>0</v>
      </c>
      <c r="W39" s="10">
        <f>FC_IND_NMM_CM_E!W39+FC_IND_NMM_CR_E!W39+FC_IND_NMM_GL_E!W39</f>
        <v>0</v>
      </c>
      <c r="X39" s="10">
        <f>FC_IND_NMM_CM_E!X39+FC_IND_NMM_CR_E!X39+FC_IND_NMM_GL_E!X39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FC_IND_NMM_CM_E!C40+FC_IND_NMM_CR_E!C40+FC_IND_NMM_GL_E!C40</f>
        <v>0</v>
      </c>
      <c r="D40" s="10">
        <f>FC_IND_NMM_CM_E!D40+FC_IND_NMM_CR_E!D40+FC_IND_NMM_GL_E!D40</f>
        <v>0</v>
      </c>
      <c r="E40" s="10">
        <f>FC_IND_NMM_CM_E!E40+FC_IND_NMM_CR_E!E40+FC_IND_NMM_GL_E!E40</f>
        <v>0</v>
      </c>
      <c r="F40" s="10">
        <f>FC_IND_NMM_CM_E!F40+FC_IND_NMM_CR_E!F40+FC_IND_NMM_GL_E!F40</f>
        <v>0</v>
      </c>
      <c r="G40" s="10">
        <f>FC_IND_NMM_CM_E!G40+FC_IND_NMM_CR_E!G40+FC_IND_NMM_GL_E!G40</f>
        <v>0</v>
      </c>
      <c r="H40" s="10">
        <f>FC_IND_NMM_CM_E!H40+FC_IND_NMM_CR_E!H40+FC_IND_NMM_GL_E!H40</f>
        <v>0</v>
      </c>
      <c r="I40" s="10">
        <f>FC_IND_NMM_CM_E!I40+FC_IND_NMM_CR_E!I40+FC_IND_NMM_GL_E!I40</f>
        <v>0</v>
      </c>
      <c r="J40" s="10">
        <f>FC_IND_NMM_CM_E!J40+FC_IND_NMM_CR_E!J40+FC_IND_NMM_GL_E!J40</f>
        <v>0</v>
      </c>
      <c r="K40" s="10">
        <f>FC_IND_NMM_CM_E!K40+FC_IND_NMM_CR_E!K40+FC_IND_NMM_GL_E!K40</f>
        <v>0</v>
      </c>
      <c r="L40" s="10">
        <f>FC_IND_NMM_CM_E!L40+FC_IND_NMM_CR_E!L40+FC_IND_NMM_GL_E!L40</f>
        <v>0</v>
      </c>
      <c r="M40" s="10">
        <f>FC_IND_NMM_CM_E!M40+FC_IND_NMM_CR_E!M40+FC_IND_NMM_GL_E!M40</f>
        <v>0</v>
      </c>
      <c r="N40" s="10">
        <f>FC_IND_NMM_CM_E!N40+FC_IND_NMM_CR_E!N40+FC_IND_NMM_GL_E!N40</f>
        <v>0</v>
      </c>
      <c r="O40" s="10">
        <f>FC_IND_NMM_CM_E!O40+FC_IND_NMM_CR_E!O40+FC_IND_NMM_GL_E!O40</f>
        <v>0</v>
      </c>
      <c r="P40" s="10">
        <f>FC_IND_NMM_CM_E!P40+FC_IND_NMM_CR_E!P40+FC_IND_NMM_GL_E!P40</f>
        <v>0</v>
      </c>
      <c r="Q40" s="10">
        <f>FC_IND_NMM_CM_E!Q40+FC_IND_NMM_CR_E!Q40+FC_IND_NMM_GL_E!Q40</f>
        <v>0</v>
      </c>
      <c r="R40" s="10">
        <f>FC_IND_NMM_CM_E!R40+FC_IND_NMM_CR_E!R40+FC_IND_NMM_GL_E!R40</f>
        <v>0</v>
      </c>
      <c r="S40" s="10">
        <f>FC_IND_NMM_CM_E!S40+FC_IND_NMM_CR_E!S40+FC_IND_NMM_GL_E!S40</f>
        <v>0</v>
      </c>
      <c r="T40" s="10">
        <f>FC_IND_NMM_CM_E!T40+FC_IND_NMM_CR_E!T40+FC_IND_NMM_GL_E!T40</f>
        <v>0</v>
      </c>
      <c r="U40" s="10">
        <f>FC_IND_NMM_CM_E!U40+FC_IND_NMM_CR_E!U40+FC_IND_NMM_GL_E!U40</f>
        <v>0</v>
      </c>
      <c r="V40" s="10">
        <f>FC_IND_NMM_CM_E!V40+FC_IND_NMM_CR_E!V40+FC_IND_NMM_GL_E!V40</f>
        <v>0</v>
      </c>
      <c r="W40" s="10">
        <f>FC_IND_NMM_CM_E!W40+FC_IND_NMM_CR_E!W40+FC_IND_NMM_GL_E!W40</f>
        <v>0</v>
      </c>
      <c r="X40" s="10">
        <f>FC_IND_NMM_CM_E!X40+FC_IND_NMM_CR_E!X40+FC_IND_NMM_GL_E!X40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FC_IND_NMM_CM_E!C41+FC_IND_NMM_CR_E!C41+FC_IND_NMM_GL_E!C41</f>
        <v>1.0461736887360269</v>
      </c>
      <c r="D41" s="10">
        <f>FC_IND_NMM_CM_E!D41+FC_IND_NMM_CR_E!D41+FC_IND_NMM_GL_E!D41</f>
        <v>0</v>
      </c>
      <c r="E41" s="10">
        <f>FC_IND_NMM_CM_E!E41+FC_IND_NMM_CR_E!E41+FC_IND_NMM_GL_E!E41</f>
        <v>0</v>
      </c>
      <c r="F41" s="10">
        <f>FC_IND_NMM_CM_E!F41+FC_IND_NMM_CR_E!F41+FC_IND_NMM_GL_E!F41</f>
        <v>0</v>
      </c>
      <c r="G41" s="10">
        <f>FC_IND_NMM_CM_E!G41+FC_IND_NMM_CR_E!G41+FC_IND_NMM_GL_E!G41</f>
        <v>0</v>
      </c>
      <c r="H41" s="10">
        <f>FC_IND_NMM_CM_E!H41+FC_IND_NMM_CR_E!H41+FC_IND_NMM_GL_E!H41</f>
        <v>0</v>
      </c>
      <c r="I41" s="10">
        <f>FC_IND_NMM_CM_E!I41+FC_IND_NMM_CR_E!I41+FC_IND_NMM_GL_E!I41</f>
        <v>0</v>
      </c>
      <c r="J41" s="10">
        <f>FC_IND_NMM_CM_E!J41+FC_IND_NMM_CR_E!J41+FC_IND_NMM_GL_E!J41</f>
        <v>0</v>
      </c>
      <c r="K41" s="10">
        <f>FC_IND_NMM_CM_E!K41+FC_IND_NMM_CR_E!K41+FC_IND_NMM_GL_E!K41</f>
        <v>0</v>
      </c>
      <c r="L41" s="10">
        <f>FC_IND_NMM_CM_E!L41+FC_IND_NMM_CR_E!L41+FC_IND_NMM_GL_E!L41</f>
        <v>0</v>
      </c>
      <c r="M41" s="10">
        <f>FC_IND_NMM_CM_E!M41+FC_IND_NMM_CR_E!M41+FC_IND_NMM_GL_E!M41</f>
        <v>0</v>
      </c>
      <c r="N41" s="10">
        <f>FC_IND_NMM_CM_E!N41+FC_IND_NMM_CR_E!N41+FC_IND_NMM_GL_E!N41</f>
        <v>0</v>
      </c>
      <c r="O41" s="10">
        <f>FC_IND_NMM_CM_E!O41+FC_IND_NMM_CR_E!O41+FC_IND_NMM_GL_E!O41</f>
        <v>0</v>
      </c>
      <c r="P41" s="10">
        <f>FC_IND_NMM_CM_E!P41+FC_IND_NMM_CR_E!P41+FC_IND_NMM_GL_E!P41</f>
        <v>0</v>
      </c>
      <c r="Q41" s="10">
        <f>FC_IND_NMM_CM_E!Q41+FC_IND_NMM_CR_E!Q41+FC_IND_NMM_GL_E!Q41</f>
        <v>0</v>
      </c>
      <c r="R41" s="10">
        <f>FC_IND_NMM_CM_E!R41+FC_IND_NMM_CR_E!R41+FC_IND_NMM_GL_E!R41</f>
        <v>0</v>
      </c>
      <c r="S41" s="10">
        <f>FC_IND_NMM_CM_E!S41+FC_IND_NMM_CR_E!S41+FC_IND_NMM_GL_E!S41</f>
        <v>0</v>
      </c>
      <c r="T41" s="10">
        <f>FC_IND_NMM_CM_E!T41+FC_IND_NMM_CR_E!T41+FC_IND_NMM_GL_E!T41</f>
        <v>0</v>
      </c>
      <c r="U41" s="10">
        <f>FC_IND_NMM_CM_E!U41+FC_IND_NMM_CR_E!U41+FC_IND_NMM_GL_E!U41</f>
        <v>0</v>
      </c>
      <c r="V41" s="10">
        <f>FC_IND_NMM_CM_E!V41+FC_IND_NMM_CR_E!V41+FC_IND_NMM_GL_E!V41</f>
        <v>0</v>
      </c>
      <c r="W41" s="10">
        <f>FC_IND_NMM_CM_E!W41+FC_IND_NMM_CR_E!W41+FC_IND_NMM_GL_E!W41</f>
        <v>0</v>
      </c>
      <c r="X41" s="10">
        <f>FC_IND_NMM_CM_E!X41+FC_IND_NMM_CR_E!X41+FC_IND_NMM_GL_E!X41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FC_IND_NMM_CM_E!C42+FC_IND_NMM_CR_E!C42+FC_IND_NMM_GL_E!C42</f>
        <v>0</v>
      </c>
      <c r="D42" s="10">
        <f>FC_IND_NMM_CM_E!D42+FC_IND_NMM_CR_E!D42+FC_IND_NMM_GL_E!D42</f>
        <v>0</v>
      </c>
      <c r="E42" s="10">
        <f>FC_IND_NMM_CM_E!E42+FC_IND_NMM_CR_E!E42+FC_IND_NMM_GL_E!E42</f>
        <v>0</v>
      </c>
      <c r="F42" s="10">
        <f>FC_IND_NMM_CM_E!F42+FC_IND_NMM_CR_E!F42+FC_IND_NMM_GL_E!F42</f>
        <v>0</v>
      </c>
      <c r="G42" s="10">
        <f>FC_IND_NMM_CM_E!G42+FC_IND_NMM_CR_E!G42+FC_IND_NMM_GL_E!G42</f>
        <v>0</v>
      </c>
      <c r="H42" s="10">
        <f>FC_IND_NMM_CM_E!H42+FC_IND_NMM_CR_E!H42+FC_IND_NMM_GL_E!H42</f>
        <v>0</v>
      </c>
      <c r="I42" s="10">
        <f>FC_IND_NMM_CM_E!I42+FC_IND_NMM_CR_E!I42+FC_IND_NMM_GL_E!I42</f>
        <v>0</v>
      </c>
      <c r="J42" s="10">
        <f>FC_IND_NMM_CM_E!J42+FC_IND_NMM_CR_E!J42+FC_IND_NMM_GL_E!J42</f>
        <v>0</v>
      </c>
      <c r="K42" s="10">
        <f>FC_IND_NMM_CM_E!K42+FC_IND_NMM_CR_E!K42+FC_IND_NMM_GL_E!K42</f>
        <v>0</v>
      </c>
      <c r="L42" s="10">
        <f>FC_IND_NMM_CM_E!L42+FC_IND_NMM_CR_E!L42+FC_IND_NMM_GL_E!L42</f>
        <v>0</v>
      </c>
      <c r="M42" s="10">
        <f>FC_IND_NMM_CM_E!M42+FC_IND_NMM_CR_E!M42+FC_IND_NMM_GL_E!M42</f>
        <v>0</v>
      </c>
      <c r="N42" s="10">
        <f>FC_IND_NMM_CM_E!N42+FC_IND_NMM_CR_E!N42+FC_IND_NMM_GL_E!N42</f>
        <v>0</v>
      </c>
      <c r="O42" s="10">
        <f>FC_IND_NMM_CM_E!O42+FC_IND_NMM_CR_E!O42+FC_IND_NMM_GL_E!O42</f>
        <v>0</v>
      </c>
      <c r="P42" s="10">
        <f>FC_IND_NMM_CM_E!P42+FC_IND_NMM_CR_E!P42+FC_IND_NMM_GL_E!P42</f>
        <v>0</v>
      </c>
      <c r="Q42" s="10">
        <f>FC_IND_NMM_CM_E!Q42+FC_IND_NMM_CR_E!Q42+FC_IND_NMM_GL_E!Q42</f>
        <v>0</v>
      </c>
      <c r="R42" s="10">
        <f>FC_IND_NMM_CM_E!R42+FC_IND_NMM_CR_E!R42+FC_IND_NMM_GL_E!R42</f>
        <v>0</v>
      </c>
      <c r="S42" s="10">
        <f>FC_IND_NMM_CM_E!S42+FC_IND_NMM_CR_E!S42+FC_IND_NMM_GL_E!S42</f>
        <v>0</v>
      </c>
      <c r="T42" s="10">
        <f>FC_IND_NMM_CM_E!T42+FC_IND_NMM_CR_E!T42+FC_IND_NMM_GL_E!T42</f>
        <v>0</v>
      </c>
      <c r="U42" s="10">
        <f>FC_IND_NMM_CM_E!U42+FC_IND_NMM_CR_E!U42+FC_IND_NMM_GL_E!U42</f>
        <v>0</v>
      </c>
      <c r="V42" s="10">
        <f>FC_IND_NMM_CM_E!V42+FC_IND_NMM_CR_E!V42+FC_IND_NMM_GL_E!V42</f>
        <v>0</v>
      </c>
      <c r="W42" s="10">
        <f>FC_IND_NMM_CM_E!W42+FC_IND_NMM_CR_E!W42+FC_IND_NMM_GL_E!W42</f>
        <v>0</v>
      </c>
      <c r="X42" s="10">
        <f>FC_IND_NMM_CM_E!X42+FC_IND_NMM_CR_E!X42+FC_IND_NMM_GL_E!X42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FC_IND_NMM_CM_E!C43+FC_IND_NMM_CR_E!C43+FC_IND_NMM_GL_E!C43</f>
        <v>13.351504729148747</v>
      </c>
      <c r="D43" s="10">
        <f>FC_IND_NMM_CM_E!D43+FC_IND_NMM_CR_E!D43+FC_IND_NMM_GL_E!D43</f>
        <v>11.297420464316421</v>
      </c>
      <c r="E43" s="10">
        <f>FC_IND_NMM_CM_E!E43+FC_IND_NMM_CR_E!E43+FC_IND_NMM_GL_E!E43</f>
        <v>1.026999140154772</v>
      </c>
      <c r="F43" s="10">
        <f>FC_IND_NMM_CM_E!F43+FC_IND_NMM_CR_E!F43+FC_IND_NMM_GL_E!F43</f>
        <v>4.1081685296646597</v>
      </c>
      <c r="G43" s="10">
        <f>FC_IND_NMM_CM_E!G43+FC_IND_NMM_CR_E!G43+FC_IND_NMM_GL_E!G43</f>
        <v>13.351504729148754</v>
      </c>
      <c r="H43" s="10">
        <f>FC_IND_NMM_CM_E!H43+FC_IND_NMM_CR_E!H43+FC_IND_NMM_GL_E!H43</f>
        <v>8.2163370593293195</v>
      </c>
      <c r="I43" s="10">
        <f>FC_IND_NMM_CM_E!I43+FC_IND_NMM_CR_E!I43+FC_IND_NMM_GL_E!I43</f>
        <v>11.297420464316421</v>
      </c>
      <c r="J43" s="10">
        <f>FC_IND_NMM_CM_E!J43+FC_IND_NMM_CR_E!J43+FC_IND_NMM_GL_E!J43</f>
        <v>12.324419604471188</v>
      </c>
      <c r="K43" s="10">
        <f>FC_IND_NMM_CM_E!K43+FC_IND_NMM_CR_E!K43+FC_IND_NMM_GL_E!K43</f>
        <v>17.45967325881341</v>
      </c>
      <c r="L43" s="10">
        <f>FC_IND_NMM_CM_E!L43+FC_IND_NMM_CR_E!L43+FC_IND_NMM_GL_E!L43</f>
        <v>28.757007738607054</v>
      </c>
      <c r="M43" s="10">
        <f>FC_IND_NMM_CM_E!M43+FC_IND_NMM_CR_E!M43+FC_IND_NMM_GL_E!M43</f>
        <v>6.1622527944969896</v>
      </c>
      <c r="N43" s="10">
        <f>FC_IND_NMM_CM_E!N43+FC_IND_NMM_CR_E!N43+FC_IND_NMM_GL_E!N43</f>
        <v>1.026999140154772</v>
      </c>
      <c r="O43" s="10">
        <f>FC_IND_NMM_CM_E!O43+FC_IND_NMM_CR_E!O43+FC_IND_NMM_GL_E!O43</f>
        <v>22.29793637145314</v>
      </c>
      <c r="P43" s="10">
        <f>FC_IND_NMM_CM_E!P43+FC_IND_NMM_CR_E!P43+FC_IND_NMM_GL_E!P43</f>
        <v>16.216680997420461</v>
      </c>
      <c r="Q43" s="10">
        <f>FC_IND_NMM_CM_E!Q43+FC_IND_NMM_CR_E!Q43+FC_IND_NMM_GL_E!Q43</f>
        <v>18.24376612209802</v>
      </c>
      <c r="R43" s="10">
        <f>FC_IND_NMM_CM_E!R43+FC_IND_NMM_CR_E!R43+FC_IND_NMM_GL_E!R43</f>
        <v>22.29793637145314</v>
      </c>
      <c r="S43" s="10">
        <f>FC_IND_NMM_CM_E!S43+FC_IND_NMM_CR_E!S43+FC_IND_NMM_GL_E!S43</f>
        <v>27.365692175408419</v>
      </c>
      <c r="T43" s="10">
        <f>FC_IND_NMM_CM_E!T43+FC_IND_NMM_CR_E!T43+FC_IND_NMM_GL_E!T43</f>
        <v>26.606534823731732</v>
      </c>
      <c r="U43" s="10">
        <f>FC_IND_NMM_CM_E!U43+FC_IND_NMM_CR_E!U43+FC_IND_NMM_GL_E!U43</f>
        <v>28.758297506448841</v>
      </c>
      <c r="V43" s="10">
        <f>FC_IND_NMM_CM_E!V43+FC_IND_NMM_CR_E!V43+FC_IND_NMM_GL_E!V43</f>
        <v>29.335941530524504</v>
      </c>
      <c r="W43" s="10">
        <f>FC_IND_NMM_CM_E!W43+FC_IND_NMM_CR_E!W43+FC_IND_NMM_GL_E!W43</f>
        <v>21.764402407566639</v>
      </c>
      <c r="X43" s="10">
        <f>FC_IND_NMM_CM_E!X43+FC_IND_NMM_CR_E!X43+FC_IND_NMM_GL_E!X43</f>
        <v>30.11083404987102</v>
      </c>
    </row>
    <row r="44" spans="1:24" ht="11.25" customHeight="1" x14ac:dyDescent="0.2">
      <c r="A44" s="41" t="s">
        <v>75</v>
      </c>
      <c r="B44" s="9" t="s">
        <v>76</v>
      </c>
      <c r="C44" s="10">
        <f>FC_IND_NMM_CM_E!C44+FC_IND_NMM_CR_E!C44+FC_IND_NMM_GL_E!C44</f>
        <v>206.49664660361134</v>
      </c>
      <c r="D44" s="10">
        <f>FC_IND_NMM_CM_E!D44+FC_IND_NMM_CR_E!D44+FC_IND_NMM_GL_E!D44</f>
        <v>220.0057609630266</v>
      </c>
      <c r="E44" s="10">
        <f>FC_IND_NMM_CM_E!E44+FC_IND_NMM_CR_E!E44+FC_IND_NMM_GL_E!E44</f>
        <v>80.089767841788458</v>
      </c>
      <c r="F44" s="10">
        <f>FC_IND_NMM_CM_E!F44+FC_IND_NMM_CR_E!F44+FC_IND_NMM_GL_E!F44</f>
        <v>9.6493551160791036</v>
      </c>
      <c r="G44" s="10">
        <f>FC_IND_NMM_CM_E!G44+FC_IND_NMM_CR_E!G44+FC_IND_NMM_GL_E!G44</f>
        <v>20.263714531384348</v>
      </c>
      <c r="H44" s="10">
        <f>FC_IND_NMM_CM_E!H44+FC_IND_NMM_CR_E!H44+FC_IND_NMM_GL_E!H44</f>
        <v>20.263714531384348</v>
      </c>
      <c r="I44" s="10">
        <f>FC_IND_NMM_CM_E!I44+FC_IND_NMM_CR_E!I44+FC_IND_NMM_GL_E!I44</f>
        <v>46.317024935511597</v>
      </c>
      <c r="J44" s="10">
        <f>FC_IND_NMM_CM_E!J44+FC_IND_NMM_CR_E!J44+FC_IND_NMM_GL_E!J44</f>
        <v>3.8597592433362</v>
      </c>
      <c r="K44" s="10">
        <f>FC_IND_NMM_CM_E!K44+FC_IND_NMM_CR_E!K44+FC_IND_NMM_GL_E!K44</f>
        <v>8.6844368013757531</v>
      </c>
      <c r="L44" s="10">
        <f>FC_IND_NMM_CM_E!L44+FC_IND_NMM_CR_E!L44+FC_IND_NMM_GL_E!L44</f>
        <v>1.9298366294067073</v>
      </c>
      <c r="M44" s="10">
        <f>FC_IND_NMM_CM_E!M44+FC_IND_NMM_CR_E!M44+FC_IND_NMM_GL_E!M44</f>
        <v>10.338435081685299</v>
      </c>
      <c r="N44" s="10">
        <f>FC_IND_NMM_CM_E!N44+FC_IND_NMM_CR_E!N44+FC_IND_NMM_GL_E!N44</f>
        <v>0.96491831470335332</v>
      </c>
      <c r="O44" s="10">
        <f>FC_IND_NMM_CM_E!O44+FC_IND_NMM_CR_E!O44+FC_IND_NMM_GL_E!O44</f>
        <v>0</v>
      </c>
      <c r="P44" s="10">
        <f>FC_IND_NMM_CM_E!P44+FC_IND_NMM_CR_E!P44+FC_IND_NMM_GL_E!P44</f>
        <v>1.8797936371453141</v>
      </c>
      <c r="Q44" s="10">
        <f>FC_IND_NMM_CM_E!Q44+FC_IND_NMM_CR_E!Q44+FC_IND_NMM_GL_E!Q44</f>
        <v>1.8797076526225283</v>
      </c>
      <c r="R44" s="10">
        <f>FC_IND_NMM_CM_E!R44+FC_IND_NMM_CR_E!R44+FC_IND_NMM_GL_E!R44</f>
        <v>1.879707652622528</v>
      </c>
      <c r="S44" s="10">
        <f>FC_IND_NMM_CM_E!S44+FC_IND_NMM_CR_E!S44+FC_IND_NMM_GL_E!S44</f>
        <v>8.4585554600171982</v>
      </c>
      <c r="T44" s="10">
        <f>FC_IND_NMM_CM_E!T44+FC_IND_NMM_CR_E!T44+FC_IND_NMM_GL_E!T44</f>
        <v>0</v>
      </c>
      <c r="U44" s="10">
        <f>FC_IND_NMM_CM_E!U44+FC_IND_NMM_CR_E!U44+FC_IND_NMM_GL_E!U44</f>
        <v>2.1364574376612211</v>
      </c>
      <c r="V44" s="10">
        <f>FC_IND_NMM_CM_E!V44+FC_IND_NMM_CR_E!V44+FC_IND_NMM_GL_E!V44</f>
        <v>2.1439380911435939</v>
      </c>
      <c r="W44" s="10">
        <f>FC_IND_NMM_CM_E!W44+FC_IND_NMM_CR_E!W44+FC_IND_NMM_GL_E!W44</f>
        <v>1.7083404987102317</v>
      </c>
      <c r="X44" s="10">
        <f>FC_IND_NMM_CM_E!X44+FC_IND_NMM_CR_E!X44+FC_IND_NMM_GL_E!X44</f>
        <v>2.126913155631986</v>
      </c>
    </row>
    <row r="45" spans="1:24" ht="11.25" customHeight="1" x14ac:dyDescent="0.2">
      <c r="A45" s="41" t="s">
        <v>77</v>
      </c>
      <c r="B45" s="9" t="s">
        <v>78</v>
      </c>
      <c r="C45" s="10">
        <f>FC_IND_NMM_CM_E!C45+FC_IND_NMM_CR_E!C45+FC_IND_NMM_GL_E!C45</f>
        <v>0</v>
      </c>
      <c r="D45" s="10">
        <f>FC_IND_NMM_CM_E!D45+FC_IND_NMM_CR_E!D45+FC_IND_NMM_GL_E!D45</f>
        <v>0</v>
      </c>
      <c r="E45" s="10">
        <f>FC_IND_NMM_CM_E!E45+FC_IND_NMM_CR_E!E45+FC_IND_NMM_GL_E!E45</f>
        <v>0</v>
      </c>
      <c r="F45" s="10">
        <f>FC_IND_NMM_CM_E!F45+FC_IND_NMM_CR_E!F45+FC_IND_NMM_GL_E!F45</f>
        <v>0</v>
      </c>
      <c r="G45" s="10">
        <f>FC_IND_NMM_CM_E!G45+FC_IND_NMM_CR_E!G45+FC_IND_NMM_GL_E!G45</f>
        <v>0</v>
      </c>
      <c r="H45" s="10">
        <f>FC_IND_NMM_CM_E!H45+FC_IND_NMM_CR_E!H45+FC_IND_NMM_GL_E!H45</f>
        <v>0</v>
      </c>
      <c r="I45" s="10">
        <f>FC_IND_NMM_CM_E!I45+FC_IND_NMM_CR_E!I45+FC_IND_NMM_GL_E!I45</f>
        <v>0</v>
      </c>
      <c r="J45" s="10">
        <f>FC_IND_NMM_CM_E!J45+FC_IND_NMM_CR_E!J45+FC_IND_NMM_GL_E!J45</f>
        <v>0</v>
      </c>
      <c r="K45" s="10">
        <f>FC_IND_NMM_CM_E!K45+FC_IND_NMM_CR_E!K45+FC_IND_NMM_GL_E!K45</f>
        <v>0</v>
      </c>
      <c r="L45" s="10">
        <f>FC_IND_NMM_CM_E!L45+FC_IND_NMM_CR_E!L45+FC_IND_NMM_GL_E!L45</f>
        <v>0</v>
      </c>
      <c r="M45" s="10">
        <f>FC_IND_NMM_CM_E!M45+FC_IND_NMM_CR_E!M45+FC_IND_NMM_GL_E!M45</f>
        <v>0</v>
      </c>
      <c r="N45" s="10">
        <f>FC_IND_NMM_CM_E!N45+FC_IND_NMM_CR_E!N45+FC_IND_NMM_GL_E!N45</f>
        <v>0</v>
      </c>
      <c r="O45" s="10">
        <f>FC_IND_NMM_CM_E!O45+FC_IND_NMM_CR_E!O45+FC_IND_NMM_GL_E!O45</f>
        <v>0</v>
      </c>
      <c r="P45" s="10">
        <f>FC_IND_NMM_CM_E!P45+FC_IND_NMM_CR_E!P45+FC_IND_NMM_GL_E!P45</f>
        <v>0</v>
      </c>
      <c r="Q45" s="10">
        <f>FC_IND_NMM_CM_E!Q45+FC_IND_NMM_CR_E!Q45+FC_IND_NMM_GL_E!Q45</f>
        <v>0</v>
      </c>
      <c r="R45" s="10">
        <f>FC_IND_NMM_CM_E!R45+FC_IND_NMM_CR_E!R45+FC_IND_NMM_GL_E!R45</f>
        <v>0</v>
      </c>
      <c r="S45" s="10">
        <f>FC_IND_NMM_CM_E!S45+FC_IND_NMM_CR_E!S45+FC_IND_NMM_GL_E!S45</f>
        <v>0</v>
      </c>
      <c r="T45" s="10">
        <f>FC_IND_NMM_CM_E!T45+FC_IND_NMM_CR_E!T45+FC_IND_NMM_GL_E!T45</f>
        <v>1.031814273430782E-3</v>
      </c>
      <c r="U45" s="10">
        <f>FC_IND_NMM_CM_E!U45+FC_IND_NMM_CR_E!U45+FC_IND_NMM_GL_E!U45</f>
        <v>1.031814273430782E-3</v>
      </c>
      <c r="V45" s="10">
        <f>FC_IND_NMM_CM_E!V45+FC_IND_NMM_CR_E!V45+FC_IND_NMM_GL_E!V45</f>
        <v>0</v>
      </c>
      <c r="W45" s="10">
        <f>FC_IND_NMM_CM_E!W45+FC_IND_NMM_CR_E!W45+FC_IND_NMM_GL_E!W45</f>
        <v>0</v>
      </c>
      <c r="X45" s="10">
        <f>FC_IND_NMM_CM_E!X45+FC_IND_NMM_CR_E!X45+FC_IND_NMM_GL_E!X45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FC_IND_NMM_CM_E!C46+FC_IND_NMM_CR_E!C46+FC_IND_NMM_GL_E!C46</f>
        <v>0</v>
      </c>
      <c r="D46" s="10">
        <f>FC_IND_NMM_CM_E!D46+FC_IND_NMM_CR_E!D46+FC_IND_NMM_GL_E!D46</f>
        <v>0</v>
      </c>
      <c r="E46" s="10">
        <f>FC_IND_NMM_CM_E!E46+FC_IND_NMM_CR_E!E46+FC_IND_NMM_GL_E!E46</f>
        <v>0</v>
      </c>
      <c r="F46" s="10">
        <f>FC_IND_NMM_CM_E!F46+FC_IND_NMM_CR_E!F46+FC_IND_NMM_GL_E!F46</f>
        <v>0</v>
      </c>
      <c r="G46" s="10">
        <f>FC_IND_NMM_CM_E!G46+FC_IND_NMM_CR_E!G46+FC_IND_NMM_GL_E!G46</f>
        <v>0</v>
      </c>
      <c r="H46" s="10">
        <f>FC_IND_NMM_CM_E!H46+FC_IND_NMM_CR_E!H46+FC_IND_NMM_GL_E!H46</f>
        <v>0</v>
      </c>
      <c r="I46" s="10">
        <f>FC_IND_NMM_CM_E!I46+FC_IND_NMM_CR_E!I46+FC_IND_NMM_GL_E!I46</f>
        <v>0</v>
      </c>
      <c r="J46" s="10">
        <f>FC_IND_NMM_CM_E!J46+FC_IND_NMM_CR_E!J46+FC_IND_NMM_GL_E!J46</f>
        <v>0</v>
      </c>
      <c r="K46" s="10">
        <f>FC_IND_NMM_CM_E!K46+FC_IND_NMM_CR_E!K46+FC_IND_NMM_GL_E!K46</f>
        <v>0</v>
      </c>
      <c r="L46" s="10">
        <f>FC_IND_NMM_CM_E!L46+FC_IND_NMM_CR_E!L46+FC_IND_NMM_GL_E!L46</f>
        <v>0</v>
      </c>
      <c r="M46" s="10">
        <f>FC_IND_NMM_CM_E!M46+FC_IND_NMM_CR_E!M46+FC_IND_NMM_GL_E!M46</f>
        <v>0</v>
      </c>
      <c r="N46" s="10">
        <f>FC_IND_NMM_CM_E!N46+FC_IND_NMM_CR_E!N46+FC_IND_NMM_GL_E!N46</f>
        <v>0</v>
      </c>
      <c r="O46" s="10">
        <f>FC_IND_NMM_CM_E!O46+FC_IND_NMM_CR_E!O46+FC_IND_NMM_GL_E!O46</f>
        <v>0</v>
      </c>
      <c r="P46" s="10">
        <f>FC_IND_NMM_CM_E!P46+FC_IND_NMM_CR_E!P46+FC_IND_NMM_GL_E!P46</f>
        <v>0</v>
      </c>
      <c r="Q46" s="10">
        <f>FC_IND_NMM_CM_E!Q46+FC_IND_NMM_CR_E!Q46+FC_IND_NMM_GL_E!Q46</f>
        <v>0</v>
      </c>
      <c r="R46" s="10">
        <f>FC_IND_NMM_CM_E!R46+FC_IND_NMM_CR_E!R46+FC_IND_NMM_GL_E!R46</f>
        <v>0</v>
      </c>
      <c r="S46" s="10">
        <f>FC_IND_NMM_CM_E!S46+FC_IND_NMM_CR_E!S46+FC_IND_NMM_GL_E!S46</f>
        <v>0</v>
      </c>
      <c r="T46" s="10">
        <f>FC_IND_NMM_CM_E!T46+FC_IND_NMM_CR_E!T46+FC_IND_NMM_GL_E!T46</f>
        <v>0</v>
      </c>
      <c r="U46" s="10">
        <f>FC_IND_NMM_CM_E!U46+FC_IND_NMM_CR_E!U46+FC_IND_NMM_GL_E!U46</f>
        <v>0</v>
      </c>
      <c r="V46" s="10">
        <f>FC_IND_NMM_CM_E!V46+FC_IND_NMM_CR_E!V46+FC_IND_NMM_GL_E!V46</f>
        <v>0</v>
      </c>
      <c r="W46" s="10">
        <f>FC_IND_NMM_CM_E!W46+FC_IND_NMM_CR_E!W46+FC_IND_NMM_GL_E!W46</f>
        <v>0</v>
      </c>
      <c r="X46" s="10">
        <f>FC_IND_NMM_CM_E!X46+FC_IND_NMM_CR_E!X46+FC_IND_NMM_GL_E!X46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FC_IND_NMM_CM_E!C47+FC_IND_NMM_CR_E!C47+FC_IND_NMM_GL_E!C47</f>
        <v>0</v>
      </c>
      <c r="D47" s="10">
        <f>FC_IND_NMM_CM_E!D47+FC_IND_NMM_CR_E!D47+FC_IND_NMM_GL_E!D47</f>
        <v>0</v>
      </c>
      <c r="E47" s="10">
        <f>FC_IND_NMM_CM_E!E47+FC_IND_NMM_CR_E!E47+FC_IND_NMM_GL_E!E47</f>
        <v>0</v>
      </c>
      <c r="F47" s="10">
        <f>FC_IND_NMM_CM_E!F47+FC_IND_NMM_CR_E!F47+FC_IND_NMM_GL_E!F47</f>
        <v>0</v>
      </c>
      <c r="G47" s="10">
        <f>FC_IND_NMM_CM_E!G47+FC_IND_NMM_CR_E!G47+FC_IND_NMM_GL_E!G47</f>
        <v>0</v>
      </c>
      <c r="H47" s="10">
        <f>FC_IND_NMM_CM_E!H47+FC_IND_NMM_CR_E!H47+FC_IND_NMM_GL_E!H47</f>
        <v>0</v>
      </c>
      <c r="I47" s="10">
        <f>FC_IND_NMM_CM_E!I47+FC_IND_NMM_CR_E!I47+FC_IND_NMM_GL_E!I47</f>
        <v>0</v>
      </c>
      <c r="J47" s="10">
        <f>FC_IND_NMM_CM_E!J47+FC_IND_NMM_CR_E!J47+FC_IND_NMM_GL_E!J47</f>
        <v>0</v>
      </c>
      <c r="K47" s="10">
        <f>FC_IND_NMM_CM_E!K47+FC_IND_NMM_CR_E!K47+FC_IND_NMM_GL_E!K47</f>
        <v>0</v>
      </c>
      <c r="L47" s="10">
        <f>FC_IND_NMM_CM_E!L47+FC_IND_NMM_CR_E!L47+FC_IND_NMM_GL_E!L47</f>
        <v>0</v>
      </c>
      <c r="M47" s="10">
        <f>FC_IND_NMM_CM_E!M47+FC_IND_NMM_CR_E!M47+FC_IND_NMM_GL_E!M47</f>
        <v>0</v>
      </c>
      <c r="N47" s="10">
        <f>FC_IND_NMM_CM_E!N47+FC_IND_NMM_CR_E!N47+FC_IND_NMM_GL_E!N47</f>
        <v>0</v>
      </c>
      <c r="O47" s="10">
        <f>FC_IND_NMM_CM_E!O47+FC_IND_NMM_CR_E!O47+FC_IND_NMM_GL_E!O47</f>
        <v>0</v>
      </c>
      <c r="P47" s="10">
        <f>FC_IND_NMM_CM_E!P47+FC_IND_NMM_CR_E!P47+FC_IND_NMM_GL_E!P47</f>
        <v>0</v>
      </c>
      <c r="Q47" s="10">
        <f>FC_IND_NMM_CM_E!Q47+FC_IND_NMM_CR_E!Q47+FC_IND_NMM_GL_E!Q47</f>
        <v>0</v>
      </c>
      <c r="R47" s="10">
        <f>FC_IND_NMM_CM_E!R47+FC_IND_NMM_CR_E!R47+FC_IND_NMM_GL_E!R47</f>
        <v>0</v>
      </c>
      <c r="S47" s="10">
        <f>FC_IND_NMM_CM_E!S47+FC_IND_NMM_CR_E!S47+FC_IND_NMM_GL_E!S47</f>
        <v>0</v>
      </c>
      <c r="T47" s="10">
        <f>FC_IND_NMM_CM_E!T47+FC_IND_NMM_CR_E!T47+FC_IND_NMM_GL_E!T47</f>
        <v>0</v>
      </c>
      <c r="U47" s="10">
        <f>FC_IND_NMM_CM_E!U47+FC_IND_NMM_CR_E!U47+FC_IND_NMM_GL_E!U47</f>
        <v>0</v>
      </c>
      <c r="V47" s="10">
        <f>FC_IND_NMM_CM_E!V47+FC_IND_NMM_CR_E!V47+FC_IND_NMM_GL_E!V47</f>
        <v>0</v>
      </c>
      <c r="W47" s="10">
        <f>FC_IND_NMM_CM_E!W47+FC_IND_NMM_CR_E!W47+FC_IND_NMM_GL_E!W47</f>
        <v>0</v>
      </c>
      <c r="X47" s="10">
        <f>FC_IND_NMM_CM_E!X47+FC_IND_NMM_CR_E!X47+FC_IND_NMM_GL_E!X47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FC_IND_NMM_CM_E!C48+FC_IND_NMM_CR_E!C48+FC_IND_NMM_GL_E!C48</f>
        <v>186.29982803095436</v>
      </c>
      <c r="D48" s="10">
        <f>FC_IND_NMM_CM_E!D48+FC_IND_NMM_CR_E!D48+FC_IND_NMM_GL_E!D48</f>
        <v>249.17601031814269</v>
      </c>
      <c r="E48" s="10">
        <f>FC_IND_NMM_CM_E!E48+FC_IND_NMM_CR_E!E48+FC_IND_NMM_GL_E!E48</f>
        <v>342.32588134135852</v>
      </c>
      <c r="F48" s="10">
        <f>FC_IND_NMM_CM_E!F48+FC_IND_NMM_CR_E!F48+FC_IND_NMM_GL_E!F48</f>
        <v>236.7559759243336</v>
      </c>
      <c r="G48" s="10">
        <f>FC_IND_NMM_CM_E!G48+FC_IND_NMM_CR_E!G48+FC_IND_NMM_GL_E!G48</f>
        <v>379.58581255374037</v>
      </c>
      <c r="H48" s="10">
        <f>FC_IND_NMM_CM_E!H48+FC_IND_NMM_CR_E!H48+FC_IND_NMM_GL_E!H48</f>
        <v>283.55666380051588</v>
      </c>
      <c r="I48" s="10">
        <f>FC_IND_NMM_CM_E!I48+FC_IND_NMM_CR_E!I48+FC_IND_NMM_GL_E!I48</f>
        <v>151.61272570937231</v>
      </c>
      <c r="J48" s="10">
        <f>FC_IND_NMM_CM_E!J48+FC_IND_NMM_CR_E!J48+FC_IND_NMM_GL_E!J48</f>
        <v>173.73998280309539</v>
      </c>
      <c r="K48" s="10">
        <f>FC_IND_NMM_CM_E!K48+FC_IND_NMM_CR_E!K48+FC_IND_NMM_GL_E!K48</f>
        <v>195.08177128116941</v>
      </c>
      <c r="L48" s="10">
        <f>FC_IND_NMM_CM_E!L48+FC_IND_NMM_CR_E!L48+FC_IND_NMM_GL_E!L48</f>
        <v>109.8327601031814</v>
      </c>
      <c r="M48" s="10">
        <f>FC_IND_NMM_CM_E!M48+FC_IND_NMM_CR_E!M48+FC_IND_NMM_GL_E!M48</f>
        <v>52.44677558039551</v>
      </c>
      <c r="N48" s="10">
        <f>FC_IND_NMM_CM_E!N48+FC_IND_NMM_CR_E!N48+FC_IND_NMM_GL_E!N48</f>
        <v>168.00816852966469</v>
      </c>
      <c r="O48" s="10">
        <f>FC_IND_NMM_CM_E!O48+FC_IND_NMM_CR_E!O48+FC_IND_NMM_GL_E!O48</f>
        <v>241.76784178847811</v>
      </c>
      <c r="P48" s="10">
        <f>FC_IND_NMM_CM_E!P48+FC_IND_NMM_CR_E!P48+FC_IND_NMM_GL_E!P48</f>
        <v>199.97067927773003</v>
      </c>
      <c r="Q48" s="10">
        <f>FC_IND_NMM_CM_E!Q48+FC_IND_NMM_CR_E!Q48+FC_IND_NMM_GL_E!Q48</f>
        <v>263.89570077386071</v>
      </c>
      <c r="R48" s="10">
        <f>FC_IND_NMM_CM_E!R48+FC_IND_NMM_CR_E!R48+FC_IND_NMM_GL_E!R48</f>
        <v>308.15150472914883</v>
      </c>
      <c r="S48" s="10">
        <f>FC_IND_NMM_CM_E!S48+FC_IND_NMM_CR_E!S48+FC_IND_NMM_GL_E!S48</f>
        <v>302.41470335339642</v>
      </c>
      <c r="T48" s="10">
        <f>FC_IND_NMM_CM_E!T48+FC_IND_NMM_CR_E!T48+FC_IND_NMM_GL_E!T48</f>
        <v>310.92029234737748</v>
      </c>
      <c r="U48" s="10">
        <f>FC_IND_NMM_CM_E!U48+FC_IND_NMM_CR_E!U48+FC_IND_NMM_GL_E!U48</f>
        <v>300.81392949269127</v>
      </c>
      <c r="V48" s="10">
        <f>FC_IND_NMM_CM_E!V48+FC_IND_NMM_CR_E!V48+FC_IND_NMM_GL_E!V48</f>
        <v>322.38865004299237</v>
      </c>
      <c r="W48" s="10">
        <f>FC_IND_NMM_CM_E!W48+FC_IND_NMM_CR_E!W48+FC_IND_NMM_GL_E!W48</f>
        <v>307.00197764402412</v>
      </c>
      <c r="X48" s="10">
        <f>FC_IND_NMM_CM_E!X48+FC_IND_NMM_CR_E!X48+FC_IND_NMM_GL_E!X48</f>
        <v>234.5711951848667</v>
      </c>
    </row>
    <row r="49" spans="1:24" ht="11.25" customHeight="1" x14ac:dyDescent="0.2">
      <c r="A49" s="41" t="s">
        <v>85</v>
      </c>
      <c r="B49" s="9" t="s">
        <v>86</v>
      </c>
      <c r="C49" s="10">
        <f>FC_IND_NMM_CM_E!C49+FC_IND_NMM_CR_E!C49+FC_IND_NMM_GL_E!C49</f>
        <v>0</v>
      </c>
      <c r="D49" s="10">
        <f>FC_IND_NMM_CM_E!D49+FC_IND_NMM_CR_E!D49+FC_IND_NMM_GL_E!D49</f>
        <v>0</v>
      </c>
      <c r="E49" s="10">
        <f>FC_IND_NMM_CM_E!E49+FC_IND_NMM_CR_E!E49+FC_IND_NMM_GL_E!E49</f>
        <v>0</v>
      </c>
      <c r="F49" s="10">
        <f>FC_IND_NMM_CM_E!F49+FC_IND_NMM_CR_E!F49+FC_IND_NMM_GL_E!F49</f>
        <v>0</v>
      </c>
      <c r="G49" s="10">
        <f>FC_IND_NMM_CM_E!G49+FC_IND_NMM_CR_E!G49+FC_IND_NMM_GL_E!G49</f>
        <v>0</v>
      </c>
      <c r="H49" s="10">
        <f>FC_IND_NMM_CM_E!H49+FC_IND_NMM_CR_E!H49+FC_IND_NMM_GL_E!H49</f>
        <v>0</v>
      </c>
      <c r="I49" s="10">
        <f>FC_IND_NMM_CM_E!I49+FC_IND_NMM_CR_E!I49+FC_IND_NMM_GL_E!I49</f>
        <v>0</v>
      </c>
      <c r="J49" s="10">
        <f>FC_IND_NMM_CM_E!J49+FC_IND_NMM_CR_E!J49+FC_IND_NMM_GL_E!J49</f>
        <v>0</v>
      </c>
      <c r="K49" s="10">
        <f>FC_IND_NMM_CM_E!K49+FC_IND_NMM_CR_E!K49+FC_IND_NMM_GL_E!K49</f>
        <v>0</v>
      </c>
      <c r="L49" s="10">
        <f>FC_IND_NMM_CM_E!L49+FC_IND_NMM_CR_E!L49+FC_IND_NMM_GL_E!L49</f>
        <v>0</v>
      </c>
      <c r="M49" s="10">
        <f>FC_IND_NMM_CM_E!M49+FC_IND_NMM_CR_E!M49+FC_IND_NMM_GL_E!M49</f>
        <v>0</v>
      </c>
      <c r="N49" s="10">
        <f>FC_IND_NMM_CM_E!N49+FC_IND_NMM_CR_E!N49+FC_IND_NMM_GL_E!N49</f>
        <v>0</v>
      </c>
      <c r="O49" s="10">
        <f>FC_IND_NMM_CM_E!O49+FC_IND_NMM_CR_E!O49+FC_IND_NMM_GL_E!O49</f>
        <v>0</v>
      </c>
      <c r="P49" s="10">
        <f>FC_IND_NMM_CM_E!P49+FC_IND_NMM_CR_E!P49+FC_IND_NMM_GL_E!P49</f>
        <v>0</v>
      </c>
      <c r="Q49" s="10">
        <f>FC_IND_NMM_CM_E!Q49+FC_IND_NMM_CR_E!Q49+FC_IND_NMM_GL_E!Q49</f>
        <v>0</v>
      </c>
      <c r="R49" s="10">
        <f>FC_IND_NMM_CM_E!R49+FC_IND_NMM_CR_E!R49+FC_IND_NMM_GL_E!R49</f>
        <v>0</v>
      </c>
      <c r="S49" s="10">
        <f>FC_IND_NMM_CM_E!S49+FC_IND_NMM_CR_E!S49+FC_IND_NMM_GL_E!S49</f>
        <v>0</v>
      </c>
      <c r="T49" s="10">
        <f>FC_IND_NMM_CM_E!T49+FC_IND_NMM_CR_E!T49+FC_IND_NMM_GL_E!T49</f>
        <v>0</v>
      </c>
      <c r="U49" s="10">
        <f>FC_IND_NMM_CM_E!U49+FC_IND_NMM_CR_E!U49+FC_IND_NMM_GL_E!U49</f>
        <v>0</v>
      </c>
      <c r="V49" s="10">
        <f>FC_IND_NMM_CM_E!V49+FC_IND_NMM_CR_E!V49+FC_IND_NMM_GL_E!V49</f>
        <v>0</v>
      </c>
      <c r="W49" s="10">
        <f>FC_IND_NMM_CM_E!W49+FC_IND_NMM_CR_E!W49+FC_IND_NMM_GL_E!W49</f>
        <v>0</v>
      </c>
      <c r="X49" s="10">
        <f>FC_IND_NMM_CM_E!X49+FC_IND_NMM_CR_E!X49+FC_IND_NMM_GL_E!X49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FC_IND_NMM_CM_E!C50+FC_IND_NMM_CR_E!C50+FC_IND_NMM_GL_E!C50</f>
        <v>0</v>
      </c>
      <c r="D50" s="10">
        <f>FC_IND_NMM_CM_E!D50+FC_IND_NMM_CR_E!D50+FC_IND_NMM_GL_E!D50</f>
        <v>0</v>
      </c>
      <c r="E50" s="10">
        <f>FC_IND_NMM_CM_E!E50+FC_IND_NMM_CR_E!E50+FC_IND_NMM_GL_E!E50</f>
        <v>0</v>
      </c>
      <c r="F50" s="10">
        <f>FC_IND_NMM_CM_E!F50+FC_IND_NMM_CR_E!F50+FC_IND_NMM_GL_E!F50</f>
        <v>0.96018916595012882</v>
      </c>
      <c r="G50" s="10">
        <f>FC_IND_NMM_CM_E!G50+FC_IND_NMM_CR_E!G50+FC_IND_NMM_GL_E!G50</f>
        <v>0</v>
      </c>
      <c r="H50" s="10">
        <f>FC_IND_NMM_CM_E!H50+FC_IND_NMM_CR_E!H50+FC_IND_NMM_GL_E!H50</f>
        <v>0</v>
      </c>
      <c r="I50" s="10">
        <f>FC_IND_NMM_CM_E!I50+FC_IND_NMM_CR_E!I50+FC_IND_NMM_GL_E!I50</f>
        <v>0</v>
      </c>
      <c r="J50" s="10">
        <f>FC_IND_NMM_CM_E!J50+FC_IND_NMM_CR_E!J50+FC_IND_NMM_GL_E!J50</f>
        <v>0</v>
      </c>
      <c r="K50" s="10">
        <f>FC_IND_NMM_CM_E!K50+FC_IND_NMM_CR_E!K50+FC_IND_NMM_GL_E!K50</f>
        <v>0</v>
      </c>
      <c r="L50" s="10">
        <f>FC_IND_NMM_CM_E!L50+FC_IND_NMM_CR_E!L50+FC_IND_NMM_GL_E!L50</f>
        <v>0</v>
      </c>
      <c r="M50" s="10">
        <f>FC_IND_NMM_CM_E!M50+FC_IND_NMM_CR_E!M50+FC_IND_NMM_GL_E!M50</f>
        <v>0</v>
      </c>
      <c r="N50" s="10">
        <f>FC_IND_NMM_CM_E!N50+FC_IND_NMM_CR_E!N50+FC_IND_NMM_GL_E!N50</f>
        <v>0</v>
      </c>
      <c r="O50" s="10">
        <f>FC_IND_NMM_CM_E!O50+FC_IND_NMM_CR_E!O50+FC_IND_NMM_GL_E!O50</f>
        <v>0</v>
      </c>
      <c r="P50" s="10">
        <f>FC_IND_NMM_CM_E!P50+FC_IND_NMM_CR_E!P50+FC_IND_NMM_GL_E!P50</f>
        <v>0</v>
      </c>
      <c r="Q50" s="10">
        <f>FC_IND_NMM_CM_E!Q50+FC_IND_NMM_CR_E!Q50+FC_IND_NMM_GL_E!Q50</f>
        <v>0</v>
      </c>
      <c r="R50" s="10">
        <f>FC_IND_NMM_CM_E!R50+FC_IND_NMM_CR_E!R50+FC_IND_NMM_GL_E!R50</f>
        <v>0</v>
      </c>
      <c r="S50" s="10">
        <f>FC_IND_NMM_CM_E!S50+FC_IND_NMM_CR_E!S50+FC_IND_NMM_GL_E!S50</f>
        <v>0</v>
      </c>
      <c r="T50" s="10">
        <f>FC_IND_NMM_CM_E!T50+FC_IND_NMM_CR_E!T50+FC_IND_NMM_GL_E!T50</f>
        <v>0</v>
      </c>
      <c r="U50" s="10">
        <f>FC_IND_NMM_CM_E!U50+FC_IND_NMM_CR_E!U50+FC_IND_NMM_GL_E!U50</f>
        <v>0.2034393809114359</v>
      </c>
      <c r="V50" s="10">
        <f>FC_IND_NMM_CM_E!V50+FC_IND_NMM_CR_E!V50+FC_IND_NMM_GL_E!V50</f>
        <v>0.22708512467755804</v>
      </c>
      <c r="W50" s="10">
        <f>FC_IND_NMM_CM_E!W50+FC_IND_NMM_CR_E!W50+FC_IND_NMM_GL_E!W50</f>
        <v>0.1811693895098882</v>
      </c>
      <c r="X50" s="10">
        <f>FC_IND_NMM_CM_E!X50+FC_IND_NMM_CR_E!X50+FC_IND_NMM_GL_E!X50</f>
        <v>8.5984522785898548E-2</v>
      </c>
    </row>
    <row r="51" spans="1:24" ht="11.25" customHeight="1" x14ac:dyDescent="0.2">
      <c r="A51" s="35" t="s">
        <v>89</v>
      </c>
      <c r="B51" s="36" t="s">
        <v>90</v>
      </c>
      <c r="C51" s="37">
        <f>FC_IND_NMM_CM_E!C51+FC_IND_NMM_CR_E!C51+FC_IND_NMM_GL_E!C51</f>
        <v>570.48581255374029</v>
      </c>
      <c r="D51" s="37">
        <f>FC_IND_NMM_CM_E!D51+FC_IND_NMM_CR_E!D51+FC_IND_NMM_GL_E!D51</f>
        <v>588.56405846947541</v>
      </c>
      <c r="E51" s="37">
        <f>FC_IND_NMM_CM_E!E51+FC_IND_NMM_CR_E!E51+FC_IND_NMM_GL_E!E51</f>
        <v>776.16079105760957</v>
      </c>
      <c r="F51" s="37">
        <f>FC_IND_NMM_CM_E!F51+FC_IND_NMM_CR_E!F51+FC_IND_NMM_GL_E!F51</f>
        <v>490.5417024935511</v>
      </c>
      <c r="G51" s="37">
        <f>FC_IND_NMM_CM_E!G51+FC_IND_NMM_CR_E!G51+FC_IND_NMM_GL_E!G51</f>
        <v>533.23301805674987</v>
      </c>
      <c r="H51" s="37">
        <f>FC_IND_NMM_CM_E!H51+FC_IND_NMM_CR_E!H51+FC_IND_NMM_GL_E!H51</f>
        <v>528.63284608770414</v>
      </c>
      <c r="I51" s="37">
        <f>FC_IND_NMM_CM_E!I51+FC_IND_NMM_CR_E!I51+FC_IND_NMM_GL_E!I51</f>
        <v>488.60705073086848</v>
      </c>
      <c r="J51" s="37">
        <f>FC_IND_NMM_CM_E!J51+FC_IND_NMM_CR_E!J51+FC_IND_NMM_GL_E!J51</f>
        <v>379.5356835769561</v>
      </c>
      <c r="K51" s="37">
        <f>FC_IND_NMM_CM_E!K51+FC_IND_NMM_CR_E!K51+FC_IND_NMM_GL_E!K51</f>
        <v>243.3147033533964</v>
      </c>
      <c r="L51" s="37">
        <f>FC_IND_NMM_CM_E!L51+FC_IND_NMM_CR_E!L51+FC_IND_NMM_GL_E!L51</f>
        <v>226.225279449699</v>
      </c>
      <c r="M51" s="37">
        <f>FC_IND_NMM_CM_E!M51+FC_IND_NMM_CR_E!M51+FC_IND_NMM_GL_E!M51</f>
        <v>249.50558899398109</v>
      </c>
      <c r="N51" s="37">
        <f>FC_IND_NMM_CM_E!N51+FC_IND_NMM_CR_E!N51+FC_IND_NMM_GL_E!N51</f>
        <v>284.15735167669823</v>
      </c>
      <c r="O51" s="37">
        <f>FC_IND_NMM_CM_E!O51+FC_IND_NMM_CR_E!O51+FC_IND_NMM_GL_E!O51</f>
        <v>247.14101461736894</v>
      </c>
      <c r="P51" s="37">
        <f>FC_IND_NMM_CM_E!P51+FC_IND_NMM_CR_E!P51+FC_IND_NMM_GL_E!P51</f>
        <v>238.84350816852961</v>
      </c>
      <c r="Q51" s="37">
        <f>FC_IND_NMM_CM_E!Q51+FC_IND_NMM_CR_E!Q51+FC_IND_NMM_GL_E!Q51</f>
        <v>243.61564918314701</v>
      </c>
      <c r="R51" s="37">
        <f>FC_IND_NMM_CM_E!R51+FC_IND_NMM_CR_E!R51+FC_IND_NMM_GL_E!R51</f>
        <v>245.91573516766974</v>
      </c>
      <c r="S51" s="37">
        <f>FC_IND_NMM_CM_E!S51+FC_IND_NMM_CR_E!S51+FC_IND_NMM_GL_E!S51</f>
        <v>261.37145313843507</v>
      </c>
      <c r="T51" s="37">
        <f>FC_IND_NMM_CM_E!T51+FC_IND_NMM_CR_E!T51+FC_IND_NMM_GL_E!T51</f>
        <v>275.5036973344798</v>
      </c>
      <c r="U51" s="37">
        <f>FC_IND_NMM_CM_E!U51+FC_IND_NMM_CR_E!U51+FC_IND_NMM_GL_E!U51</f>
        <v>369.820464316423</v>
      </c>
      <c r="V51" s="37">
        <f>FC_IND_NMM_CM_E!V51+FC_IND_NMM_CR_E!V51+FC_IND_NMM_GL_E!V51</f>
        <v>301.01152192605332</v>
      </c>
      <c r="W51" s="37">
        <f>FC_IND_NMM_CM_E!W51+FC_IND_NMM_CR_E!W51+FC_IND_NMM_GL_E!W51</f>
        <v>287.32098022355973</v>
      </c>
      <c r="X51" s="37">
        <f>FC_IND_NMM_CM_E!X51+FC_IND_NMM_CR_E!X51+FC_IND_NMM_GL_E!X51</f>
        <v>314.64892519346512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1.4092003439380909</v>
      </c>
      <c r="D52" s="37">
        <f t="shared" ref="D52:W52" si="31">SUM(D53:D70)</f>
        <v>10.294239036973339</v>
      </c>
      <c r="E52" s="37">
        <f t="shared" si="31"/>
        <v>0.93147033533963874</v>
      </c>
      <c r="F52" s="37">
        <f t="shared" si="31"/>
        <v>1.146431642304385</v>
      </c>
      <c r="G52" s="37">
        <f t="shared" si="31"/>
        <v>1.1942390369733451</v>
      </c>
      <c r="H52" s="37">
        <f t="shared" si="31"/>
        <v>12.3006018916595</v>
      </c>
      <c r="I52" s="37">
        <f t="shared" si="31"/>
        <v>8.6939810834049869</v>
      </c>
      <c r="J52" s="37">
        <f t="shared" si="31"/>
        <v>18.701633705932931</v>
      </c>
      <c r="K52" s="37">
        <f t="shared" si="31"/>
        <v>28.494325021496131</v>
      </c>
      <c r="L52" s="37">
        <f t="shared" si="31"/>
        <v>38.478073946689591</v>
      </c>
      <c r="M52" s="37">
        <f t="shared" si="31"/>
        <v>47.769217540842646</v>
      </c>
      <c r="N52" s="37">
        <f t="shared" si="31"/>
        <v>45.117970765262243</v>
      </c>
      <c r="O52" s="37">
        <f t="shared" si="31"/>
        <v>58.660533104041257</v>
      </c>
      <c r="P52" s="37">
        <f t="shared" si="31"/>
        <v>72.991315563198611</v>
      </c>
      <c r="Q52" s="37">
        <f t="shared" si="31"/>
        <v>47.530352536543418</v>
      </c>
      <c r="R52" s="37">
        <f t="shared" si="31"/>
        <v>38.621410146173687</v>
      </c>
      <c r="S52" s="37">
        <f t="shared" si="31"/>
        <v>44.78357695614789</v>
      </c>
      <c r="T52" s="37">
        <f t="shared" si="31"/>
        <v>48.148237317282891</v>
      </c>
      <c r="U52" s="37">
        <f t="shared" si="31"/>
        <v>2.163112639724849</v>
      </c>
      <c r="V52" s="37">
        <f t="shared" si="31"/>
        <v>2.4045571797076519</v>
      </c>
      <c r="W52" s="37">
        <f t="shared" si="31"/>
        <v>2.7264832330180564</v>
      </c>
      <c r="X52" s="37">
        <f t="shared" ref="X52" si="32">SUM(X53:X70)</f>
        <v>3.41298366294067</v>
      </c>
    </row>
    <row r="53" spans="1:24" ht="11.25" customHeight="1" x14ac:dyDescent="0.2">
      <c r="A53" s="42" t="s">
        <v>93</v>
      </c>
      <c r="B53" s="9" t="s">
        <v>94</v>
      </c>
      <c r="C53" s="10">
        <f>FC_IND_NMM_CM_E!C53+FC_IND_NMM_CR_E!C53+FC_IND_NMM_GL_E!C53</f>
        <v>0</v>
      </c>
      <c r="D53" s="10">
        <f>FC_IND_NMM_CM_E!D53+FC_IND_NMM_CR_E!D53+FC_IND_NMM_GL_E!D53</f>
        <v>0</v>
      </c>
      <c r="E53" s="10">
        <f>FC_IND_NMM_CM_E!E53+FC_IND_NMM_CR_E!E53+FC_IND_NMM_GL_E!E53</f>
        <v>0</v>
      </c>
      <c r="F53" s="10">
        <f>FC_IND_NMM_CM_E!F53+FC_IND_NMM_CR_E!F53+FC_IND_NMM_GL_E!F53</f>
        <v>0</v>
      </c>
      <c r="G53" s="10">
        <f>FC_IND_NMM_CM_E!G53+FC_IND_NMM_CR_E!G53+FC_IND_NMM_GL_E!G53</f>
        <v>0</v>
      </c>
      <c r="H53" s="10">
        <f>FC_IND_NMM_CM_E!H53+FC_IND_NMM_CR_E!H53+FC_IND_NMM_GL_E!H53</f>
        <v>0</v>
      </c>
      <c r="I53" s="10">
        <f>FC_IND_NMM_CM_E!I53+FC_IND_NMM_CR_E!I53+FC_IND_NMM_GL_E!I53</f>
        <v>0</v>
      </c>
      <c r="J53" s="10">
        <f>FC_IND_NMM_CM_E!J53+FC_IND_NMM_CR_E!J53+FC_IND_NMM_GL_E!J53</f>
        <v>0</v>
      </c>
      <c r="K53" s="10">
        <f>FC_IND_NMM_CM_E!K53+FC_IND_NMM_CR_E!K53+FC_IND_NMM_GL_E!K53</f>
        <v>0</v>
      </c>
      <c r="L53" s="10">
        <f>FC_IND_NMM_CM_E!L53+FC_IND_NMM_CR_E!L53+FC_IND_NMM_GL_E!L53</f>
        <v>0</v>
      </c>
      <c r="M53" s="10">
        <f>FC_IND_NMM_CM_E!M53+FC_IND_NMM_CR_E!M53+FC_IND_NMM_GL_E!M53</f>
        <v>0</v>
      </c>
      <c r="N53" s="10">
        <f>FC_IND_NMM_CM_E!N53+FC_IND_NMM_CR_E!N53+FC_IND_NMM_GL_E!N53</f>
        <v>0</v>
      </c>
      <c r="O53" s="10">
        <f>FC_IND_NMM_CM_E!O53+FC_IND_NMM_CR_E!O53+FC_IND_NMM_GL_E!O53</f>
        <v>0</v>
      </c>
      <c r="P53" s="10">
        <f>FC_IND_NMM_CM_E!P53+FC_IND_NMM_CR_E!P53+FC_IND_NMM_GL_E!P53</f>
        <v>0</v>
      </c>
      <c r="Q53" s="10">
        <f>FC_IND_NMM_CM_E!Q53+FC_IND_NMM_CR_E!Q53+FC_IND_NMM_GL_E!Q53</f>
        <v>0</v>
      </c>
      <c r="R53" s="10">
        <f>FC_IND_NMM_CM_E!R53+FC_IND_NMM_CR_E!R53+FC_IND_NMM_GL_E!R53</f>
        <v>0</v>
      </c>
      <c r="S53" s="10">
        <f>FC_IND_NMM_CM_E!S53+FC_IND_NMM_CR_E!S53+FC_IND_NMM_GL_E!S53</f>
        <v>0</v>
      </c>
      <c r="T53" s="10">
        <f>FC_IND_NMM_CM_E!T53+FC_IND_NMM_CR_E!T53+FC_IND_NMM_GL_E!T53</f>
        <v>0</v>
      </c>
      <c r="U53" s="10">
        <f>FC_IND_NMM_CM_E!U53+FC_IND_NMM_CR_E!U53+FC_IND_NMM_GL_E!U53</f>
        <v>0</v>
      </c>
      <c r="V53" s="10">
        <f>FC_IND_NMM_CM_E!V53+FC_IND_NMM_CR_E!V53+FC_IND_NMM_GL_E!V53</f>
        <v>0</v>
      </c>
      <c r="W53" s="10">
        <f>FC_IND_NMM_CM_E!W53+FC_IND_NMM_CR_E!W53+FC_IND_NMM_GL_E!W53</f>
        <v>0</v>
      </c>
      <c r="X53" s="10">
        <f>FC_IND_NMM_CM_E!X53+FC_IND_NMM_CR_E!X53+FC_IND_NMM_GL_E!X53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FC_IND_NMM_CM_E!C54+FC_IND_NMM_CR_E!C54+FC_IND_NMM_GL_E!C54</f>
        <v>0</v>
      </c>
      <c r="D54" s="10">
        <f>FC_IND_NMM_CM_E!D54+FC_IND_NMM_CR_E!D54+FC_IND_NMM_GL_E!D54</f>
        <v>0</v>
      </c>
      <c r="E54" s="10">
        <f>FC_IND_NMM_CM_E!E54+FC_IND_NMM_CR_E!E54+FC_IND_NMM_GL_E!E54</f>
        <v>0</v>
      </c>
      <c r="F54" s="10">
        <f>FC_IND_NMM_CM_E!F54+FC_IND_NMM_CR_E!F54+FC_IND_NMM_GL_E!F54</f>
        <v>0</v>
      </c>
      <c r="G54" s="10">
        <f>FC_IND_NMM_CM_E!G54+FC_IND_NMM_CR_E!G54+FC_IND_NMM_GL_E!G54</f>
        <v>0</v>
      </c>
      <c r="H54" s="10">
        <f>FC_IND_NMM_CM_E!H54+FC_IND_NMM_CR_E!H54+FC_IND_NMM_GL_E!H54</f>
        <v>0</v>
      </c>
      <c r="I54" s="10">
        <f>FC_IND_NMM_CM_E!I54+FC_IND_NMM_CR_E!I54+FC_IND_NMM_GL_E!I54</f>
        <v>0</v>
      </c>
      <c r="J54" s="10">
        <f>FC_IND_NMM_CM_E!J54+FC_IND_NMM_CR_E!J54+FC_IND_NMM_GL_E!J54</f>
        <v>0</v>
      </c>
      <c r="K54" s="10">
        <f>FC_IND_NMM_CM_E!K54+FC_IND_NMM_CR_E!K54+FC_IND_NMM_GL_E!K54</f>
        <v>0</v>
      </c>
      <c r="L54" s="10">
        <f>FC_IND_NMM_CM_E!L54+FC_IND_NMM_CR_E!L54+FC_IND_NMM_GL_E!L54</f>
        <v>0</v>
      </c>
      <c r="M54" s="10">
        <f>FC_IND_NMM_CM_E!M54+FC_IND_NMM_CR_E!M54+FC_IND_NMM_GL_E!M54</f>
        <v>0</v>
      </c>
      <c r="N54" s="10">
        <f>FC_IND_NMM_CM_E!N54+FC_IND_NMM_CR_E!N54+FC_IND_NMM_GL_E!N54</f>
        <v>0</v>
      </c>
      <c r="O54" s="10">
        <f>FC_IND_NMM_CM_E!O54+FC_IND_NMM_CR_E!O54+FC_IND_NMM_GL_E!O54</f>
        <v>0</v>
      </c>
      <c r="P54" s="10">
        <f>FC_IND_NMM_CM_E!P54+FC_IND_NMM_CR_E!P54+FC_IND_NMM_GL_E!P54</f>
        <v>0</v>
      </c>
      <c r="Q54" s="10">
        <f>FC_IND_NMM_CM_E!Q54+FC_IND_NMM_CR_E!Q54+FC_IND_NMM_GL_E!Q54</f>
        <v>0</v>
      </c>
      <c r="R54" s="10">
        <f>FC_IND_NMM_CM_E!R54+FC_IND_NMM_CR_E!R54+FC_IND_NMM_GL_E!R54</f>
        <v>0</v>
      </c>
      <c r="S54" s="10">
        <f>FC_IND_NMM_CM_E!S54+FC_IND_NMM_CR_E!S54+FC_IND_NMM_GL_E!S54</f>
        <v>0</v>
      </c>
      <c r="T54" s="10">
        <f>FC_IND_NMM_CM_E!T54+FC_IND_NMM_CR_E!T54+FC_IND_NMM_GL_E!T54</f>
        <v>0</v>
      </c>
      <c r="U54" s="10">
        <f>FC_IND_NMM_CM_E!U54+FC_IND_NMM_CR_E!U54+FC_IND_NMM_GL_E!U54</f>
        <v>0</v>
      </c>
      <c r="V54" s="10">
        <f>FC_IND_NMM_CM_E!V54+FC_IND_NMM_CR_E!V54+FC_IND_NMM_GL_E!V54</f>
        <v>0</v>
      </c>
      <c r="W54" s="10">
        <f>FC_IND_NMM_CM_E!W54+FC_IND_NMM_CR_E!W54+FC_IND_NMM_GL_E!W54</f>
        <v>0</v>
      </c>
      <c r="X54" s="10">
        <f>FC_IND_NMM_CM_E!X54+FC_IND_NMM_CR_E!X54+FC_IND_NMM_GL_E!X54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FC_IND_NMM_CM_E!C55+FC_IND_NMM_CR_E!C55+FC_IND_NMM_GL_E!C55</f>
        <v>0</v>
      </c>
      <c r="D55" s="10">
        <f>FC_IND_NMM_CM_E!D55+FC_IND_NMM_CR_E!D55+FC_IND_NMM_GL_E!D55</f>
        <v>0</v>
      </c>
      <c r="E55" s="10">
        <f>FC_IND_NMM_CM_E!E55+FC_IND_NMM_CR_E!E55+FC_IND_NMM_GL_E!E55</f>
        <v>0</v>
      </c>
      <c r="F55" s="10">
        <f>FC_IND_NMM_CM_E!F55+FC_IND_NMM_CR_E!F55+FC_IND_NMM_GL_E!F55</f>
        <v>0</v>
      </c>
      <c r="G55" s="10">
        <f>FC_IND_NMM_CM_E!G55+FC_IND_NMM_CR_E!G55+FC_IND_NMM_GL_E!G55</f>
        <v>0</v>
      </c>
      <c r="H55" s="10">
        <f>FC_IND_NMM_CM_E!H55+FC_IND_NMM_CR_E!H55+FC_IND_NMM_GL_E!H55</f>
        <v>0</v>
      </c>
      <c r="I55" s="10">
        <f>FC_IND_NMM_CM_E!I55+FC_IND_NMM_CR_E!I55+FC_IND_NMM_GL_E!I55</f>
        <v>0</v>
      </c>
      <c r="J55" s="10">
        <f>FC_IND_NMM_CM_E!J55+FC_IND_NMM_CR_E!J55+FC_IND_NMM_GL_E!J55</f>
        <v>0</v>
      </c>
      <c r="K55" s="10">
        <f>FC_IND_NMM_CM_E!K55+FC_IND_NMM_CR_E!K55+FC_IND_NMM_GL_E!K55</f>
        <v>0</v>
      </c>
      <c r="L55" s="10">
        <f>FC_IND_NMM_CM_E!L55+FC_IND_NMM_CR_E!L55+FC_IND_NMM_GL_E!L55</f>
        <v>0</v>
      </c>
      <c r="M55" s="10">
        <f>FC_IND_NMM_CM_E!M55+FC_IND_NMM_CR_E!M55+FC_IND_NMM_GL_E!M55</f>
        <v>0</v>
      </c>
      <c r="N55" s="10">
        <f>FC_IND_NMM_CM_E!N55+FC_IND_NMM_CR_E!N55+FC_IND_NMM_GL_E!N55</f>
        <v>0</v>
      </c>
      <c r="O55" s="10">
        <f>FC_IND_NMM_CM_E!O55+FC_IND_NMM_CR_E!O55+FC_IND_NMM_GL_E!O55</f>
        <v>0</v>
      </c>
      <c r="P55" s="10">
        <f>FC_IND_NMM_CM_E!P55+FC_IND_NMM_CR_E!P55+FC_IND_NMM_GL_E!P55</f>
        <v>0</v>
      </c>
      <c r="Q55" s="10">
        <f>FC_IND_NMM_CM_E!Q55+FC_IND_NMM_CR_E!Q55+FC_IND_NMM_GL_E!Q55</f>
        <v>0</v>
      </c>
      <c r="R55" s="10">
        <f>FC_IND_NMM_CM_E!R55+FC_IND_NMM_CR_E!R55+FC_IND_NMM_GL_E!R55</f>
        <v>0</v>
      </c>
      <c r="S55" s="10">
        <f>FC_IND_NMM_CM_E!S55+FC_IND_NMM_CR_E!S55+FC_IND_NMM_GL_E!S55</f>
        <v>0</v>
      </c>
      <c r="T55" s="10">
        <f>FC_IND_NMM_CM_E!T55+FC_IND_NMM_CR_E!T55+FC_IND_NMM_GL_E!T55</f>
        <v>0</v>
      </c>
      <c r="U55" s="10">
        <f>FC_IND_NMM_CM_E!U55+FC_IND_NMM_CR_E!U55+FC_IND_NMM_GL_E!U55</f>
        <v>0</v>
      </c>
      <c r="V55" s="10">
        <f>FC_IND_NMM_CM_E!V55+FC_IND_NMM_CR_E!V55+FC_IND_NMM_GL_E!V55</f>
        <v>0</v>
      </c>
      <c r="W55" s="10">
        <f>FC_IND_NMM_CM_E!W55+FC_IND_NMM_CR_E!W55+FC_IND_NMM_GL_E!W55</f>
        <v>0</v>
      </c>
      <c r="X55" s="10">
        <f>FC_IND_NMM_CM_E!X55+FC_IND_NMM_CR_E!X55+FC_IND_NMM_GL_E!X55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FC_IND_NMM_CM_E!C56+FC_IND_NMM_CR_E!C56+FC_IND_NMM_GL_E!C56</f>
        <v>0</v>
      </c>
      <c r="D56" s="10">
        <f>FC_IND_NMM_CM_E!D56+FC_IND_NMM_CR_E!D56+FC_IND_NMM_GL_E!D56</f>
        <v>0</v>
      </c>
      <c r="E56" s="10">
        <f>FC_IND_NMM_CM_E!E56+FC_IND_NMM_CR_E!E56+FC_IND_NMM_GL_E!E56</f>
        <v>0</v>
      </c>
      <c r="F56" s="10">
        <f>FC_IND_NMM_CM_E!F56+FC_IND_NMM_CR_E!F56+FC_IND_NMM_GL_E!F56</f>
        <v>0</v>
      </c>
      <c r="G56" s="10">
        <f>FC_IND_NMM_CM_E!G56+FC_IND_NMM_CR_E!G56+FC_IND_NMM_GL_E!G56</f>
        <v>0</v>
      </c>
      <c r="H56" s="10">
        <f>FC_IND_NMM_CM_E!H56+FC_IND_NMM_CR_E!H56+FC_IND_NMM_GL_E!H56</f>
        <v>0</v>
      </c>
      <c r="I56" s="10">
        <f>FC_IND_NMM_CM_E!I56+FC_IND_NMM_CR_E!I56+FC_IND_NMM_GL_E!I56</f>
        <v>0</v>
      </c>
      <c r="J56" s="10">
        <f>FC_IND_NMM_CM_E!J56+FC_IND_NMM_CR_E!J56+FC_IND_NMM_GL_E!J56</f>
        <v>0</v>
      </c>
      <c r="K56" s="10">
        <f>FC_IND_NMM_CM_E!K56+FC_IND_NMM_CR_E!K56+FC_IND_NMM_GL_E!K56</f>
        <v>0</v>
      </c>
      <c r="L56" s="10">
        <f>FC_IND_NMM_CM_E!L56+FC_IND_NMM_CR_E!L56+FC_IND_NMM_GL_E!L56</f>
        <v>0</v>
      </c>
      <c r="M56" s="10">
        <f>FC_IND_NMM_CM_E!M56+FC_IND_NMM_CR_E!M56+FC_IND_NMM_GL_E!M56</f>
        <v>0</v>
      </c>
      <c r="N56" s="10">
        <f>FC_IND_NMM_CM_E!N56+FC_IND_NMM_CR_E!N56+FC_IND_NMM_GL_E!N56</f>
        <v>0</v>
      </c>
      <c r="O56" s="10">
        <f>FC_IND_NMM_CM_E!O56+FC_IND_NMM_CR_E!O56+FC_IND_NMM_GL_E!O56</f>
        <v>0</v>
      </c>
      <c r="P56" s="10">
        <f>FC_IND_NMM_CM_E!P56+FC_IND_NMM_CR_E!P56+FC_IND_NMM_GL_E!P56</f>
        <v>0</v>
      </c>
      <c r="Q56" s="10">
        <f>FC_IND_NMM_CM_E!Q56+FC_IND_NMM_CR_E!Q56+FC_IND_NMM_GL_E!Q56</f>
        <v>0</v>
      </c>
      <c r="R56" s="10">
        <f>FC_IND_NMM_CM_E!R56+FC_IND_NMM_CR_E!R56+FC_IND_NMM_GL_E!R56</f>
        <v>0</v>
      </c>
      <c r="S56" s="10">
        <f>FC_IND_NMM_CM_E!S56+FC_IND_NMM_CR_E!S56+FC_IND_NMM_GL_E!S56</f>
        <v>0</v>
      </c>
      <c r="T56" s="10">
        <f>FC_IND_NMM_CM_E!T56+FC_IND_NMM_CR_E!T56+FC_IND_NMM_GL_E!T56</f>
        <v>0</v>
      </c>
      <c r="U56" s="10">
        <f>FC_IND_NMM_CM_E!U56+FC_IND_NMM_CR_E!U56+FC_IND_NMM_GL_E!U56</f>
        <v>0</v>
      </c>
      <c r="V56" s="10">
        <f>FC_IND_NMM_CM_E!V56+FC_IND_NMM_CR_E!V56+FC_IND_NMM_GL_E!V56</f>
        <v>0</v>
      </c>
      <c r="W56" s="10">
        <f>FC_IND_NMM_CM_E!W56+FC_IND_NMM_CR_E!W56+FC_IND_NMM_GL_E!W56</f>
        <v>0</v>
      </c>
      <c r="X56" s="10">
        <f>FC_IND_NMM_CM_E!X56+FC_IND_NMM_CR_E!X56+FC_IND_NMM_GL_E!X56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FC_IND_NMM_CM_E!C57+FC_IND_NMM_CR_E!C57+FC_IND_NMM_GL_E!C57</f>
        <v>0</v>
      </c>
      <c r="D57" s="10">
        <f>FC_IND_NMM_CM_E!D57+FC_IND_NMM_CR_E!D57+FC_IND_NMM_GL_E!D57</f>
        <v>0</v>
      </c>
      <c r="E57" s="10">
        <f>FC_IND_NMM_CM_E!E57+FC_IND_NMM_CR_E!E57+FC_IND_NMM_GL_E!E57</f>
        <v>0</v>
      </c>
      <c r="F57" s="10">
        <f>FC_IND_NMM_CM_E!F57+FC_IND_NMM_CR_E!F57+FC_IND_NMM_GL_E!F57</f>
        <v>0</v>
      </c>
      <c r="G57" s="10">
        <f>FC_IND_NMM_CM_E!G57+FC_IND_NMM_CR_E!G57+FC_IND_NMM_GL_E!G57</f>
        <v>0</v>
      </c>
      <c r="H57" s="10">
        <f>FC_IND_NMM_CM_E!H57+FC_IND_NMM_CR_E!H57+FC_IND_NMM_GL_E!H57</f>
        <v>0</v>
      </c>
      <c r="I57" s="10">
        <f>FC_IND_NMM_CM_E!I57+FC_IND_NMM_CR_E!I57+FC_IND_NMM_GL_E!I57</f>
        <v>0</v>
      </c>
      <c r="J57" s="10">
        <f>FC_IND_NMM_CM_E!J57+FC_IND_NMM_CR_E!J57+FC_IND_NMM_GL_E!J57</f>
        <v>0</v>
      </c>
      <c r="K57" s="10">
        <f>FC_IND_NMM_CM_E!K57+FC_IND_NMM_CR_E!K57+FC_IND_NMM_GL_E!K57</f>
        <v>0</v>
      </c>
      <c r="L57" s="10">
        <f>FC_IND_NMM_CM_E!L57+FC_IND_NMM_CR_E!L57+FC_IND_NMM_GL_E!L57</f>
        <v>0</v>
      </c>
      <c r="M57" s="10">
        <f>FC_IND_NMM_CM_E!M57+FC_IND_NMM_CR_E!M57+FC_IND_NMM_GL_E!M57</f>
        <v>0</v>
      </c>
      <c r="N57" s="10">
        <f>FC_IND_NMM_CM_E!N57+FC_IND_NMM_CR_E!N57+FC_IND_NMM_GL_E!N57</f>
        <v>0</v>
      </c>
      <c r="O57" s="10">
        <f>FC_IND_NMM_CM_E!O57+FC_IND_NMM_CR_E!O57+FC_IND_NMM_GL_E!O57</f>
        <v>0</v>
      </c>
      <c r="P57" s="10">
        <f>FC_IND_NMM_CM_E!P57+FC_IND_NMM_CR_E!P57+FC_IND_NMM_GL_E!P57</f>
        <v>0</v>
      </c>
      <c r="Q57" s="10">
        <f>FC_IND_NMM_CM_E!Q57+FC_IND_NMM_CR_E!Q57+FC_IND_NMM_GL_E!Q57</f>
        <v>0</v>
      </c>
      <c r="R57" s="10">
        <f>FC_IND_NMM_CM_E!R57+FC_IND_NMM_CR_E!R57+FC_IND_NMM_GL_E!R57</f>
        <v>0</v>
      </c>
      <c r="S57" s="10">
        <f>FC_IND_NMM_CM_E!S57+FC_IND_NMM_CR_E!S57+FC_IND_NMM_GL_E!S57</f>
        <v>0</v>
      </c>
      <c r="T57" s="10">
        <f>FC_IND_NMM_CM_E!T57+FC_IND_NMM_CR_E!T57+FC_IND_NMM_GL_E!T57</f>
        <v>0</v>
      </c>
      <c r="U57" s="10">
        <f>FC_IND_NMM_CM_E!U57+FC_IND_NMM_CR_E!U57+FC_IND_NMM_GL_E!U57</f>
        <v>0</v>
      </c>
      <c r="V57" s="10">
        <f>FC_IND_NMM_CM_E!V57+FC_IND_NMM_CR_E!V57+FC_IND_NMM_GL_E!V57</f>
        <v>0</v>
      </c>
      <c r="W57" s="10">
        <f>FC_IND_NMM_CM_E!W57+FC_IND_NMM_CR_E!W57+FC_IND_NMM_GL_E!W57</f>
        <v>0</v>
      </c>
      <c r="X57" s="10">
        <f>FC_IND_NMM_CM_E!X57+FC_IND_NMM_CR_E!X57+FC_IND_NMM_GL_E!X57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FC_IND_NMM_CM_E!C58+FC_IND_NMM_CR_E!C58+FC_IND_NMM_GL_E!C58</f>
        <v>0</v>
      </c>
      <c r="D58" s="10">
        <f>FC_IND_NMM_CM_E!D58+FC_IND_NMM_CR_E!D58+FC_IND_NMM_GL_E!D58</f>
        <v>0</v>
      </c>
      <c r="E58" s="10">
        <f>FC_IND_NMM_CM_E!E58+FC_IND_NMM_CR_E!E58+FC_IND_NMM_GL_E!E58</f>
        <v>0</v>
      </c>
      <c r="F58" s="10">
        <f>FC_IND_NMM_CM_E!F58+FC_IND_NMM_CR_E!F58+FC_IND_NMM_GL_E!F58</f>
        <v>0</v>
      </c>
      <c r="G58" s="10">
        <f>FC_IND_NMM_CM_E!G58+FC_IND_NMM_CR_E!G58+FC_IND_NMM_GL_E!G58</f>
        <v>0</v>
      </c>
      <c r="H58" s="10">
        <f>FC_IND_NMM_CM_E!H58+FC_IND_NMM_CR_E!H58+FC_IND_NMM_GL_E!H58</f>
        <v>0</v>
      </c>
      <c r="I58" s="10">
        <f>FC_IND_NMM_CM_E!I58+FC_IND_NMM_CR_E!I58+FC_IND_NMM_GL_E!I58</f>
        <v>0</v>
      </c>
      <c r="J58" s="10">
        <f>FC_IND_NMM_CM_E!J58+FC_IND_NMM_CR_E!J58+FC_IND_NMM_GL_E!J58</f>
        <v>0</v>
      </c>
      <c r="K58" s="10">
        <f>FC_IND_NMM_CM_E!K58+FC_IND_NMM_CR_E!K58+FC_IND_NMM_GL_E!K58</f>
        <v>0</v>
      </c>
      <c r="L58" s="10">
        <f>FC_IND_NMM_CM_E!L58+FC_IND_NMM_CR_E!L58+FC_IND_NMM_GL_E!L58</f>
        <v>0</v>
      </c>
      <c r="M58" s="10">
        <f>FC_IND_NMM_CM_E!M58+FC_IND_NMM_CR_E!M58+FC_IND_NMM_GL_E!M58</f>
        <v>0</v>
      </c>
      <c r="N58" s="10">
        <f>FC_IND_NMM_CM_E!N58+FC_IND_NMM_CR_E!N58+FC_IND_NMM_GL_E!N58</f>
        <v>0</v>
      </c>
      <c r="O58" s="10">
        <f>FC_IND_NMM_CM_E!O58+FC_IND_NMM_CR_E!O58+FC_IND_NMM_GL_E!O58</f>
        <v>0</v>
      </c>
      <c r="P58" s="10">
        <f>FC_IND_NMM_CM_E!P58+FC_IND_NMM_CR_E!P58+FC_IND_NMM_GL_E!P58</f>
        <v>0</v>
      </c>
      <c r="Q58" s="10">
        <f>FC_IND_NMM_CM_E!Q58+FC_IND_NMM_CR_E!Q58+FC_IND_NMM_GL_E!Q58</f>
        <v>0</v>
      </c>
      <c r="R58" s="10">
        <f>FC_IND_NMM_CM_E!R58+FC_IND_NMM_CR_E!R58+FC_IND_NMM_GL_E!R58</f>
        <v>0</v>
      </c>
      <c r="S58" s="10">
        <f>FC_IND_NMM_CM_E!S58+FC_IND_NMM_CR_E!S58+FC_IND_NMM_GL_E!S58</f>
        <v>0</v>
      </c>
      <c r="T58" s="10">
        <f>FC_IND_NMM_CM_E!T58+FC_IND_NMM_CR_E!T58+FC_IND_NMM_GL_E!T58</f>
        <v>0</v>
      </c>
      <c r="U58" s="10">
        <f>FC_IND_NMM_CM_E!U58+FC_IND_NMM_CR_E!U58+FC_IND_NMM_GL_E!U58</f>
        <v>0</v>
      </c>
      <c r="V58" s="10">
        <f>FC_IND_NMM_CM_E!V58+FC_IND_NMM_CR_E!V58+FC_IND_NMM_GL_E!V58</f>
        <v>0</v>
      </c>
      <c r="W58" s="10">
        <f>FC_IND_NMM_CM_E!W58+FC_IND_NMM_CR_E!W58+FC_IND_NMM_GL_E!W58</f>
        <v>0</v>
      </c>
      <c r="X58" s="10">
        <f>FC_IND_NMM_CM_E!X58+FC_IND_NMM_CR_E!X58+FC_IND_NMM_GL_E!X58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FC_IND_NMM_CM_E!C59+FC_IND_NMM_CR_E!C59+FC_IND_NMM_GL_E!C59</f>
        <v>1.4092003439380909</v>
      </c>
      <c r="D59" s="10">
        <f>FC_IND_NMM_CM_E!D59+FC_IND_NMM_CR_E!D59+FC_IND_NMM_GL_E!D59</f>
        <v>10.294239036973339</v>
      </c>
      <c r="E59" s="10">
        <f>FC_IND_NMM_CM_E!E59+FC_IND_NMM_CR_E!E59+FC_IND_NMM_GL_E!E59</f>
        <v>0.93147033533963874</v>
      </c>
      <c r="F59" s="10">
        <f>FC_IND_NMM_CM_E!F59+FC_IND_NMM_CR_E!F59+FC_IND_NMM_GL_E!F59</f>
        <v>1.146431642304385</v>
      </c>
      <c r="G59" s="10">
        <f>FC_IND_NMM_CM_E!G59+FC_IND_NMM_CR_E!G59+FC_IND_NMM_GL_E!G59</f>
        <v>1.1942390369733451</v>
      </c>
      <c r="H59" s="10">
        <f>FC_IND_NMM_CM_E!H59+FC_IND_NMM_CR_E!H59+FC_IND_NMM_GL_E!H59</f>
        <v>12.3006018916595</v>
      </c>
      <c r="I59" s="10">
        <f>FC_IND_NMM_CM_E!I59+FC_IND_NMM_CR_E!I59+FC_IND_NMM_GL_E!I59</f>
        <v>8.6939810834049869</v>
      </c>
      <c r="J59" s="10">
        <f>FC_IND_NMM_CM_E!J59+FC_IND_NMM_CR_E!J59+FC_IND_NMM_GL_E!J59</f>
        <v>18.701633705932931</v>
      </c>
      <c r="K59" s="10">
        <f>FC_IND_NMM_CM_E!K59+FC_IND_NMM_CR_E!K59+FC_IND_NMM_GL_E!K59</f>
        <v>28.494325021496131</v>
      </c>
      <c r="L59" s="10">
        <f>FC_IND_NMM_CM_E!L59+FC_IND_NMM_CR_E!L59+FC_IND_NMM_GL_E!L59</f>
        <v>38.478073946689591</v>
      </c>
      <c r="M59" s="10">
        <f>FC_IND_NMM_CM_E!M59+FC_IND_NMM_CR_E!M59+FC_IND_NMM_GL_E!M59</f>
        <v>47.769217540842646</v>
      </c>
      <c r="N59" s="10">
        <f>FC_IND_NMM_CM_E!N59+FC_IND_NMM_CR_E!N59+FC_IND_NMM_GL_E!N59</f>
        <v>45.117970765262243</v>
      </c>
      <c r="O59" s="10">
        <f>FC_IND_NMM_CM_E!O59+FC_IND_NMM_CR_E!O59+FC_IND_NMM_GL_E!O59</f>
        <v>58.660533104041257</v>
      </c>
      <c r="P59" s="10">
        <f>FC_IND_NMM_CM_E!P59+FC_IND_NMM_CR_E!P59+FC_IND_NMM_GL_E!P59</f>
        <v>72.991315563198611</v>
      </c>
      <c r="Q59" s="10">
        <f>FC_IND_NMM_CM_E!Q59+FC_IND_NMM_CR_E!Q59+FC_IND_NMM_GL_E!Q59</f>
        <v>47.530352536543418</v>
      </c>
      <c r="R59" s="10">
        <f>FC_IND_NMM_CM_E!R59+FC_IND_NMM_CR_E!R59+FC_IND_NMM_GL_E!R59</f>
        <v>38.621410146173687</v>
      </c>
      <c r="S59" s="10">
        <f>FC_IND_NMM_CM_E!S59+FC_IND_NMM_CR_E!S59+FC_IND_NMM_GL_E!S59</f>
        <v>44.78357695614789</v>
      </c>
      <c r="T59" s="10">
        <f>FC_IND_NMM_CM_E!T59+FC_IND_NMM_CR_E!T59+FC_IND_NMM_GL_E!T59</f>
        <v>48.148237317282891</v>
      </c>
      <c r="U59" s="10">
        <f>FC_IND_NMM_CM_E!U59+FC_IND_NMM_CR_E!U59+FC_IND_NMM_GL_E!U59</f>
        <v>2.163112639724849</v>
      </c>
      <c r="V59" s="10">
        <f>FC_IND_NMM_CM_E!V59+FC_IND_NMM_CR_E!V59+FC_IND_NMM_GL_E!V59</f>
        <v>2.4045571797076519</v>
      </c>
      <c r="W59" s="10">
        <f>FC_IND_NMM_CM_E!W59+FC_IND_NMM_CR_E!W59+FC_IND_NMM_GL_E!W59</f>
        <v>2.7264832330180564</v>
      </c>
      <c r="X59" s="10">
        <f>FC_IND_NMM_CM_E!X59+FC_IND_NMM_CR_E!X59+FC_IND_NMM_GL_E!X59</f>
        <v>3.41298366294067</v>
      </c>
    </row>
    <row r="60" spans="1:24" ht="11.25" customHeight="1" x14ac:dyDescent="0.2">
      <c r="A60" s="42" t="s">
        <v>107</v>
      </c>
      <c r="B60" s="9" t="s">
        <v>108</v>
      </c>
      <c r="C60" s="10">
        <f>FC_IND_NMM_CM_E!C60+FC_IND_NMM_CR_E!C60+FC_IND_NMM_GL_E!C60</f>
        <v>0</v>
      </c>
      <c r="D60" s="10">
        <f>FC_IND_NMM_CM_E!D60+FC_IND_NMM_CR_E!D60+FC_IND_NMM_GL_E!D60</f>
        <v>0</v>
      </c>
      <c r="E60" s="10">
        <f>FC_IND_NMM_CM_E!E60+FC_IND_NMM_CR_E!E60+FC_IND_NMM_GL_E!E60</f>
        <v>0</v>
      </c>
      <c r="F60" s="10">
        <f>FC_IND_NMM_CM_E!F60+FC_IND_NMM_CR_E!F60+FC_IND_NMM_GL_E!F60</f>
        <v>0</v>
      </c>
      <c r="G60" s="10">
        <f>FC_IND_NMM_CM_E!G60+FC_IND_NMM_CR_E!G60+FC_IND_NMM_GL_E!G60</f>
        <v>0</v>
      </c>
      <c r="H60" s="10">
        <f>FC_IND_NMM_CM_E!H60+FC_IND_NMM_CR_E!H60+FC_IND_NMM_GL_E!H60</f>
        <v>0</v>
      </c>
      <c r="I60" s="10">
        <f>FC_IND_NMM_CM_E!I60+FC_IND_NMM_CR_E!I60+FC_IND_NMM_GL_E!I60</f>
        <v>0</v>
      </c>
      <c r="J60" s="10">
        <f>FC_IND_NMM_CM_E!J60+FC_IND_NMM_CR_E!J60+FC_IND_NMM_GL_E!J60</f>
        <v>0</v>
      </c>
      <c r="K60" s="10">
        <f>FC_IND_NMM_CM_E!K60+FC_IND_NMM_CR_E!K60+FC_IND_NMM_GL_E!K60</f>
        <v>0</v>
      </c>
      <c r="L60" s="10">
        <f>FC_IND_NMM_CM_E!L60+FC_IND_NMM_CR_E!L60+FC_IND_NMM_GL_E!L60</f>
        <v>0</v>
      </c>
      <c r="M60" s="10">
        <f>FC_IND_NMM_CM_E!M60+FC_IND_NMM_CR_E!M60+FC_IND_NMM_GL_E!M60</f>
        <v>0</v>
      </c>
      <c r="N60" s="10">
        <f>FC_IND_NMM_CM_E!N60+FC_IND_NMM_CR_E!N60+FC_IND_NMM_GL_E!N60</f>
        <v>0</v>
      </c>
      <c r="O60" s="10">
        <f>FC_IND_NMM_CM_E!O60+FC_IND_NMM_CR_E!O60+FC_IND_NMM_GL_E!O60</f>
        <v>0</v>
      </c>
      <c r="P60" s="10">
        <f>FC_IND_NMM_CM_E!P60+FC_IND_NMM_CR_E!P60+FC_IND_NMM_GL_E!P60</f>
        <v>0</v>
      </c>
      <c r="Q60" s="10">
        <f>FC_IND_NMM_CM_E!Q60+FC_IND_NMM_CR_E!Q60+FC_IND_NMM_GL_E!Q60</f>
        <v>0</v>
      </c>
      <c r="R60" s="10">
        <f>FC_IND_NMM_CM_E!R60+FC_IND_NMM_CR_E!R60+FC_IND_NMM_GL_E!R60</f>
        <v>0</v>
      </c>
      <c r="S60" s="10">
        <f>FC_IND_NMM_CM_E!S60+FC_IND_NMM_CR_E!S60+FC_IND_NMM_GL_E!S60</f>
        <v>0</v>
      </c>
      <c r="T60" s="10">
        <f>FC_IND_NMM_CM_E!T60+FC_IND_NMM_CR_E!T60+FC_IND_NMM_GL_E!T60</f>
        <v>0</v>
      </c>
      <c r="U60" s="10">
        <f>FC_IND_NMM_CM_E!U60+FC_IND_NMM_CR_E!U60+FC_IND_NMM_GL_E!U60</f>
        <v>0</v>
      </c>
      <c r="V60" s="10">
        <f>FC_IND_NMM_CM_E!V60+FC_IND_NMM_CR_E!V60+FC_IND_NMM_GL_E!V60</f>
        <v>0</v>
      </c>
      <c r="W60" s="10">
        <f>FC_IND_NMM_CM_E!W60+FC_IND_NMM_CR_E!W60+FC_IND_NMM_GL_E!W60</f>
        <v>0</v>
      </c>
      <c r="X60" s="10">
        <f>FC_IND_NMM_CM_E!X60+FC_IND_NMM_CR_E!X60+FC_IND_NMM_GL_E!X60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FC_IND_NMM_CM_E!C61+FC_IND_NMM_CR_E!C61+FC_IND_NMM_GL_E!C61</f>
        <v>0</v>
      </c>
      <c r="D61" s="10">
        <f>FC_IND_NMM_CM_E!D61+FC_IND_NMM_CR_E!D61+FC_IND_NMM_GL_E!D61</f>
        <v>0</v>
      </c>
      <c r="E61" s="10">
        <f>FC_IND_NMM_CM_E!E61+FC_IND_NMM_CR_E!E61+FC_IND_NMM_GL_E!E61</f>
        <v>0</v>
      </c>
      <c r="F61" s="10">
        <f>FC_IND_NMM_CM_E!F61+FC_IND_NMM_CR_E!F61+FC_IND_NMM_GL_E!F61</f>
        <v>0</v>
      </c>
      <c r="G61" s="10">
        <f>FC_IND_NMM_CM_E!G61+FC_IND_NMM_CR_E!G61+FC_IND_NMM_GL_E!G61</f>
        <v>0</v>
      </c>
      <c r="H61" s="10">
        <f>FC_IND_NMM_CM_E!H61+FC_IND_NMM_CR_E!H61+FC_IND_NMM_GL_E!H61</f>
        <v>0</v>
      </c>
      <c r="I61" s="10">
        <f>FC_IND_NMM_CM_E!I61+FC_IND_NMM_CR_E!I61+FC_IND_NMM_GL_E!I61</f>
        <v>0</v>
      </c>
      <c r="J61" s="10">
        <f>FC_IND_NMM_CM_E!J61+FC_IND_NMM_CR_E!J61+FC_IND_NMM_GL_E!J61</f>
        <v>0</v>
      </c>
      <c r="K61" s="10">
        <f>FC_IND_NMM_CM_E!K61+FC_IND_NMM_CR_E!K61+FC_IND_NMM_GL_E!K61</f>
        <v>0</v>
      </c>
      <c r="L61" s="10">
        <f>FC_IND_NMM_CM_E!L61+FC_IND_NMM_CR_E!L61+FC_IND_NMM_GL_E!L61</f>
        <v>0</v>
      </c>
      <c r="M61" s="10">
        <f>FC_IND_NMM_CM_E!M61+FC_IND_NMM_CR_E!M61+FC_IND_NMM_GL_E!M61</f>
        <v>0</v>
      </c>
      <c r="N61" s="10">
        <f>FC_IND_NMM_CM_E!N61+FC_IND_NMM_CR_E!N61+FC_IND_NMM_GL_E!N61</f>
        <v>0</v>
      </c>
      <c r="O61" s="10">
        <f>FC_IND_NMM_CM_E!O61+FC_IND_NMM_CR_E!O61+FC_IND_NMM_GL_E!O61</f>
        <v>0</v>
      </c>
      <c r="P61" s="10">
        <f>FC_IND_NMM_CM_E!P61+FC_IND_NMM_CR_E!P61+FC_IND_NMM_GL_E!P61</f>
        <v>0</v>
      </c>
      <c r="Q61" s="10">
        <f>FC_IND_NMM_CM_E!Q61+FC_IND_NMM_CR_E!Q61+FC_IND_NMM_GL_E!Q61</f>
        <v>0</v>
      </c>
      <c r="R61" s="10">
        <f>FC_IND_NMM_CM_E!R61+FC_IND_NMM_CR_E!R61+FC_IND_NMM_GL_E!R61</f>
        <v>0</v>
      </c>
      <c r="S61" s="10">
        <f>FC_IND_NMM_CM_E!S61+FC_IND_NMM_CR_E!S61+FC_IND_NMM_GL_E!S61</f>
        <v>0</v>
      </c>
      <c r="T61" s="10">
        <f>FC_IND_NMM_CM_E!T61+FC_IND_NMM_CR_E!T61+FC_IND_NMM_GL_E!T61</f>
        <v>0</v>
      </c>
      <c r="U61" s="10">
        <f>FC_IND_NMM_CM_E!U61+FC_IND_NMM_CR_E!U61+FC_IND_NMM_GL_E!U61</f>
        <v>0</v>
      </c>
      <c r="V61" s="10">
        <f>FC_IND_NMM_CM_E!V61+FC_IND_NMM_CR_E!V61+FC_IND_NMM_GL_E!V61</f>
        <v>0</v>
      </c>
      <c r="W61" s="10">
        <f>FC_IND_NMM_CM_E!W61+FC_IND_NMM_CR_E!W61+FC_IND_NMM_GL_E!W61</f>
        <v>0</v>
      </c>
      <c r="X61" s="10">
        <f>FC_IND_NMM_CM_E!X61+FC_IND_NMM_CR_E!X61+FC_IND_NMM_GL_E!X61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FC_IND_NMM_CM_E!C62+FC_IND_NMM_CR_E!C62+FC_IND_NMM_GL_E!C62</f>
        <v>0</v>
      </c>
      <c r="D62" s="10">
        <f>FC_IND_NMM_CM_E!D62+FC_IND_NMM_CR_E!D62+FC_IND_NMM_GL_E!D62</f>
        <v>0</v>
      </c>
      <c r="E62" s="10">
        <f>FC_IND_NMM_CM_E!E62+FC_IND_NMM_CR_E!E62+FC_IND_NMM_GL_E!E62</f>
        <v>0</v>
      </c>
      <c r="F62" s="10">
        <f>FC_IND_NMM_CM_E!F62+FC_IND_NMM_CR_E!F62+FC_IND_NMM_GL_E!F62</f>
        <v>0</v>
      </c>
      <c r="G62" s="10">
        <f>FC_IND_NMM_CM_E!G62+FC_IND_NMM_CR_E!G62+FC_IND_NMM_GL_E!G62</f>
        <v>0</v>
      </c>
      <c r="H62" s="10">
        <f>FC_IND_NMM_CM_E!H62+FC_IND_NMM_CR_E!H62+FC_IND_NMM_GL_E!H62</f>
        <v>0</v>
      </c>
      <c r="I62" s="10">
        <f>FC_IND_NMM_CM_E!I62+FC_IND_NMM_CR_E!I62+FC_IND_NMM_GL_E!I62</f>
        <v>0</v>
      </c>
      <c r="J62" s="10">
        <f>FC_IND_NMM_CM_E!J62+FC_IND_NMM_CR_E!J62+FC_IND_NMM_GL_E!J62</f>
        <v>0</v>
      </c>
      <c r="K62" s="10">
        <f>FC_IND_NMM_CM_E!K62+FC_IND_NMM_CR_E!K62+FC_IND_NMM_GL_E!K62</f>
        <v>0</v>
      </c>
      <c r="L62" s="10">
        <f>FC_IND_NMM_CM_E!L62+FC_IND_NMM_CR_E!L62+FC_IND_NMM_GL_E!L62</f>
        <v>0</v>
      </c>
      <c r="M62" s="10">
        <f>FC_IND_NMM_CM_E!M62+FC_IND_NMM_CR_E!M62+FC_IND_NMM_GL_E!M62</f>
        <v>0</v>
      </c>
      <c r="N62" s="10">
        <f>FC_IND_NMM_CM_E!N62+FC_IND_NMM_CR_E!N62+FC_IND_NMM_GL_E!N62</f>
        <v>0</v>
      </c>
      <c r="O62" s="10">
        <f>FC_IND_NMM_CM_E!O62+FC_IND_NMM_CR_E!O62+FC_IND_NMM_GL_E!O62</f>
        <v>0</v>
      </c>
      <c r="P62" s="10">
        <f>FC_IND_NMM_CM_E!P62+FC_IND_NMM_CR_E!P62+FC_IND_NMM_GL_E!P62</f>
        <v>0</v>
      </c>
      <c r="Q62" s="10">
        <f>FC_IND_NMM_CM_E!Q62+FC_IND_NMM_CR_E!Q62+FC_IND_NMM_GL_E!Q62</f>
        <v>0</v>
      </c>
      <c r="R62" s="10">
        <f>FC_IND_NMM_CM_E!R62+FC_IND_NMM_CR_E!R62+FC_IND_NMM_GL_E!R62</f>
        <v>0</v>
      </c>
      <c r="S62" s="10">
        <f>FC_IND_NMM_CM_E!S62+FC_IND_NMM_CR_E!S62+FC_IND_NMM_GL_E!S62</f>
        <v>0</v>
      </c>
      <c r="T62" s="10">
        <f>FC_IND_NMM_CM_E!T62+FC_IND_NMM_CR_E!T62+FC_IND_NMM_GL_E!T62</f>
        <v>0</v>
      </c>
      <c r="U62" s="10">
        <f>FC_IND_NMM_CM_E!U62+FC_IND_NMM_CR_E!U62+FC_IND_NMM_GL_E!U62</f>
        <v>0</v>
      </c>
      <c r="V62" s="10">
        <f>FC_IND_NMM_CM_E!V62+FC_IND_NMM_CR_E!V62+FC_IND_NMM_GL_E!V62</f>
        <v>0</v>
      </c>
      <c r="W62" s="10">
        <f>FC_IND_NMM_CM_E!W62+FC_IND_NMM_CR_E!W62+FC_IND_NMM_GL_E!W62</f>
        <v>0</v>
      </c>
      <c r="X62" s="10">
        <f>FC_IND_NMM_CM_E!X62+FC_IND_NMM_CR_E!X62+FC_IND_NMM_GL_E!X62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FC_IND_NMM_CM_E!C63+FC_IND_NMM_CR_E!C63+FC_IND_NMM_GL_E!C63</f>
        <v>0</v>
      </c>
      <c r="D63" s="10">
        <f>FC_IND_NMM_CM_E!D63+FC_IND_NMM_CR_E!D63+FC_IND_NMM_GL_E!D63</f>
        <v>0</v>
      </c>
      <c r="E63" s="10">
        <f>FC_IND_NMM_CM_E!E63+FC_IND_NMM_CR_E!E63+FC_IND_NMM_GL_E!E63</f>
        <v>0</v>
      </c>
      <c r="F63" s="10">
        <f>FC_IND_NMM_CM_E!F63+FC_IND_NMM_CR_E!F63+FC_IND_NMM_GL_E!F63</f>
        <v>0</v>
      </c>
      <c r="G63" s="10">
        <f>FC_IND_NMM_CM_E!G63+FC_IND_NMM_CR_E!G63+FC_IND_NMM_GL_E!G63</f>
        <v>0</v>
      </c>
      <c r="H63" s="10">
        <f>FC_IND_NMM_CM_E!H63+FC_IND_NMM_CR_E!H63+FC_IND_NMM_GL_E!H63</f>
        <v>0</v>
      </c>
      <c r="I63" s="10">
        <f>FC_IND_NMM_CM_E!I63+FC_IND_NMM_CR_E!I63+FC_IND_NMM_GL_E!I63</f>
        <v>0</v>
      </c>
      <c r="J63" s="10">
        <f>FC_IND_NMM_CM_E!J63+FC_IND_NMM_CR_E!J63+FC_IND_NMM_GL_E!J63</f>
        <v>0</v>
      </c>
      <c r="K63" s="10">
        <f>FC_IND_NMM_CM_E!K63+FC_IND_NMM_CR_E!K63+FC_IND_NMM_GL_E!K63</f>
        <v>0</v>
      </c>
      <c r="L63" s="10">
        <f>FC_IND_NMM_CM_E!L63+FC_IND_NMM_CR_E!L63+FC_IND_NMM_GL_E!L63</f>
        <v>0</v>
      </c>
      <c r="M63" s="10">
        <f>FC_IND_NMM_CM_E!M63+FC_IND_NMM_CR_E!M63+FC_IND_NMM_GL_E!M63</f>
        <v>0</v>
      </c>
      <c r="N63" s="10">
        <f>FC_IND_NMM_CM_E!N63+FC_IND_NMM_CR_E!N63+FC_IND_NMM_GL_E!N63</f>
        <v>0</v>
      </c>
      <c r="O63" s="10">
        <f>FC_IND_NMM_CM_E!O63+FC_IND_NMM_CR_E!O63+FC_IND_NMM_GL_E!O63</f>
        <v>0</v>
      </c>
      <c r="P63" s="10">
        <f>FC_IND_NMM_CM_E!P63+FC_IND_NMM_CR_E!P63+FC_IND_NMM_GL_E!P63</f>
        <v>0</v>
      </c>
      <c r="Q63" s="10">
        <f>FC_IND_NMM_CM_E!Q63+FC_IND_NMM_CR_E!Q63+FC_IND_NMM_GL_E!Q63</f>
        <v>0</v>
      </c>
      <c r="R63" s="10">
        <f>FC_IND_NMM_CM_E!R63+FC_IND_NMM_CR_E!R63+FC_IND_NMM_GL_E!R63</f>
        <v>0</v>
      </c>
      <c r="S63" s="10">
        <f>FC_IND_NMM_CM_E!S63+FC_IND_NMM_CR_E!S63+FC_IND_NMM_GL_E!S63</f>
        <v>0</v>
      </c>
      <c r="T63" s="10">
        <f>FC_IND_NMM_CM_E!T63+FC_IND_NMM_CR_E!T63+FC_IND_NMM_GL_E!T63</f>
        <v>0</v>
      </c>
      <c r="U63" s="10">
        <f>FC_IND_NMM_CM_E!U63+FC_IND_NMM_CR_E!U63+FC_IND_NMM_GL_E!U63</f>
        <v>0</v>
      </c>
      <c r="V63" s="10">
        <f>FC_IND_NMM_CM_E!V63+FC_IND_NMM_CR_E!V63+FC_IND_NMM_GL_E!V63</f>
        <v>0</v>
      </c>
      <c r="W63" s="10">
        <f>FC_IND_NMM_CM_E!W63+FC_IND_NMM_CR_E!W63+FC_IND_NMM_GL_E!W63</f>
        <v>0</v>
      </c>
      <c r="X63" s="10">
        <f>FC_IND_NMM_CM_E!X63+FC_IND_NMM_CR_E!X63+FC_IND_NMM_GL_E!X63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FC_IND_NMM_CM_E!C64+FC_IND_NMM_CR_E!C64+FC_IND_NMM_GL_E!C64</f>
        <v>0</v>
      </c>
      <c r="D64" s="10">
        <f>FC_IND_NMM_CM_E!D64+FC_IND_NMM_CR_E!D64+FC_IND_NMM_GL_E!D64</f>
        <v>0</v>
      </c>
      <c r="E64" s="10">
        <f>FC_IND_NMM_CM_E!E64+FC_IND_NMM_CR_E!E64+FC_IND_NMM_GL_E!E64</f>
        <v>0</v>
      </c>
      <c r="F64" s="10">
        <f>FC_IND_NMM_CM_E!F64+FC_IND_NMM_CR_E!F64+FC_IND_NMM_GL_E!F64</f>
        <v>0</v>
      </c>
      <c r="G64" s="10">
        <f>FC_IND_NMM_CM_E!G64+FC_IND_NMM_CR_E!G64+FC_IND_NMM_GL_E!G64</f>
        <v>0</v>
      </c>
      <c r="H64" s="10">
        <f>FC_IND_NMM_CM_E!H64+FC_IND_NMM_CR_E!H64+FC_IND_NMM_GL_E!H64</f>
        <v>0</v>
      </c>
      <c r="I64" s="10">
        <f>FC_IND_NMM_CM_E!I64+FC_IND_NMM_CR_E!I64+FC_IND_NMM_GL_E!I64</f>
        <v>0</v>
      </c>
      <c r="J64" s="10">
        <f>FC_IND_NMM_CM_E!J64+FC_IND_NMM_CR_E!J64+FC_IND_NMM_GL_E!J64</f>
        <v>0</v>
      </c>
      <c r="K64" s="10">
        <f>FC_IND_NMM_CM_E!K64+FC_IND_NMM_CR_E!K64+FC_IND_NMM_GL_E!K64</f>
        <v>0</v>
      </c>
      <c r="L64" s="10">
        <f>FC_IND_NMM_CM_E!L64+FC_IND_NMM_CR_E!L64+FC_IND_NMM_GL_E!L64</f>
        <v>0</v>
      </c>
      <c r="M64" s="10">
        <f>FC_IND_NMM_CM_E!M64+FC_IND_NMM_CR_E!M64+FC_IND_NMM_GL_E!M64</f>
        <v>0</v>
      </c>
      <c r="N64" s="10">
        <f>FC_IND_NMM_CM_E!N64+FC_IND_NMM_CR_E!N64+FC_IND_NMM_GL_E!N64</f>
        <v>0</v>
      </c>
      <c r="O64" s="10">
        <f>FC_IND_NMM_CM_E!O64+FC_IND_NMM_CR_E!O64+FC_IND_NMM_GL_E!O64</f>
        <v>0</v>
      </c>
      <c r="P64" s="10">
        <f>FC_IND_NMM_CM_E!P64+FC_IND_NMM_CR_E!P64+FC_IND_NMM_GL_E!P64</f>
        <v>0</v>
      </c>
      <c r="Q64" s="10">
        <f>FC_IND_NMM_CM_E!Q64+FC_IND_NMM_CR_E!Q64+FC_IND_NMM_GL_E!Q64</f>
        <v>0</v>
      </c>
      <c r="R64" s="10">
        <f>FC_IND_NMM_CM_E!R64+FC_IND_NMM_CR_E!R64+FC_IND_NMM_GL_E!R64</f>
        <v>0</v>
      </c>
      <c r="S64" s="10">
        <f>FC_IND_NMM_CM_E!S64+FC_IND_NMM_CR_E!S64+FC_IND_NMM_GL_E!S64</f>
        <v>0</v>
      </c>
      <c r="T64" s="10">
        <f>FC_IND_NMM_CM_E!T64+FC_IND_NMM_CR_E!T64+FC_IND_NMM_GL_E!T64</f>
        <v>0</v>
      </c>
      <c r="U64" s="10">
        <f>FC_IND_NMM_CM_E!U64+FC_IND_NMM_CR_E!U64+FC_IND_NMM_GL_E!U64</f>
        <v>0</v>
      </c>
      <c r="V64" s="10">
        <f>FC_IND_NMM_CM_E!V64+FC_IND_NMM_CR_E!V64+FC_IND_NMM_GL_E!V64</f>
        <v>0</v>
      </c>
      <c r="W64" s="10">
        <f>FC_IND_NMM_CM_E!W64+FC_IND_NMM_CR_E!W64+FC_IND_NMM_GL_E!W64</f>
        <v>0</v>
      </c>
      <c r="X64" s="10">
        <f>FC_IND_NMM_CM_E!X64+FC_IND_NMM_CR_E!X64+FC_IND_NMM_GL_E!X64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FC_IND_NMM_CM_E!C65+FC_IND_NMM_CR_E!C65+FC_IND_NMM_GL_E!C65</f>
        <v>0</v>
      </c>
      <c r="D65" s="10">
        <f>FC_IND_NMM_CM_E!D65+FC_IND_NMM_CR_E!D65+FC_IND_NMM_GL_E!D65</f>
        <v>0</v>
      </c>
      <c r="E65" s="10">
        <f>FC_IND_NMM_CM_E!E65+FC_IND_NMM_CR_E!E65+FC_IND_NMM_GL_E!E65</f>
        <v>0</v>
      </c>
      <c r="F65" s="10">
        <f>FC_IND_NMM_CM_E!F65+FC_IND_NMM_CR_E!F65+FC_IND_NMM_GL_E!F65</f>
        <v>0</v>
      </c>
      <c r="G65" s="10">
        <f>FC_IND_NMM_CM_E!G65+FC_IND_NMM_CR_E!G65+FC_IND_NMM_GL_E!G65</f>
        <v>0</v>
      </c>
      <c r="H65" s="10">
        <f>FC_IND_NMM_CM_E!H65+FC_IND_NMM_CR_E!H65+FC_IND_NMM_GL_E!H65</f>
        <v>0</v>
      </c>
      <c r="I65" s="10">
        <f>FC_IND_NMM_CM_E!I65+FC_IND_NMM_CR_E!I65+FC_IND_NMM_GL_E!I65</f>
        <v>0</v>
      </c>
      <c r="J65" s="10">
        <f>FC_IND_NMM_CM_E!J65+FC_IND_NMM_CR_E!J65+FC_IND_NMM_GL_E!J65</f>
        <v>0</v>
      </c>
      <c r="K65" s="10">
        <f>FC_IND_NMM_CM_E!K65+FC_IND_NMM_CR_E!K65+FC_IND_NMM_GL_E!K65</f>
        <v>0</v>
      </c>
      <c r="L65" s="10">
        <f>FC_IND_NMM_CM_E!L65+FC_IND_NMM_CR_E!L65+FC_IND_NMM_GL_E!L65</f>
        <v>0</v>
      </c>
      <c r="M65" s="10">
        <f>FC_IND_NMM_CM_E!M65+FC_IND_NMM_CR_E!M65+FC_IND_NMM_GL_E!M65</f>
        <v>0</v>
      </c>
      <c r="N65" s="10">
        <f>FC_IND_NMM_CM_E!N65+FC_IND_NMM_CR_E!N65+FC_IND_NMM_GL_E!N65</f>
        <v>0</v>
      </c>
      <c r="O65" s="10">
        <f>FC_IND_NMM_CM_E!O65+FC_IND_NMM_CR_E!O65+FC_IND_NMM_GL_E!O65</f>
        <v>0</v>
      </c>
      <c r="P65" s="10">
        <f>FC_IND_NMM_CM_E!P65+FC_IND_NMM_CR_E!P65+FC_IND_NMM_GL_E!P65</f>
        <v>0</v>
      </c>
      <c r="Q65" s="10">
        <f>FC_IND_NMM_CM_E!Q65+FC_IND_NMM_CR_E!Q65+FC_IND_NMM_GL_E!Q65</f>
        <v>0</v>
      </c>
      <c r="R65" s="10">
        <f>FC_IND_NMM_CM_E!R65+FC_IND_NMM_CR_E!R65+FC_IND_NMM_GL_E!R65</f>
        <v>0</v>
      </c>
      <c r="S65" s="10">
        <f>FC_IND_NMM_CM_E!S65+FC_IND_NMM_CR_E!S65+FC_IND_NMM_GL_E!S65</f>
        <v>0</v>
      </c>
      <c r="T65" s="10">
        <f>FC_IND_NMM_CM_E!T65+FC_IND_NMM_CR_E!T65+FC_IND_NMM_GL_E!T65</f>
        <v>0</v>
      </c>
      <c r="U65" s="10">
        <f>FC_IND_NMM_CM_E!U65+FC_IND_NMM_CR_E!U65+FC_IND_NMM_GL_E!U65</f>
        <v>0</v>
      </c>
      <c r="V65" s="10">
        <f>FC_IND_NMM_CM_E!V65+FC_IND_NMM_CR_E!V65+FC_IND_NMM_GL_E!V65</f>
        <v>0</v>
      </c>
      <c r="W65" s="10">
        <f>FC_IND_NMM_CM_E!W65+FC_IND_NMM_CR_E!W65+FC_IND_NMM_GL_E!W65</f>
        <v>0</v>
      </c>
      <c r="X65" s="10">
        <f>FC_IND_NMM_CM_E!X65+FC_IND_NMM_CR_E!X65+FC_IND_NMM_GL_E!X65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FC_IND_NMM_CM_E!C66+FC_IND_NMM_CR_E!C66+FC_IND_NMM_GL_E!C66</f>
        <v>0</v>
      </c>
      <c r="D66" s="10">
        <f>FC_IND_NMM_CM_E!D66+FC_IND_NMM_CR_E!D66+FC_IND_NMM_GL_E!D66</f>
        <v>0</v>
      </c>
      <c r="E66" s="10">
        <f>FC_IND_NMM_CM_E!E66+FC_IND_NMM_CR_E!E66+FC_IND_NMM_GL_E!E66</f>
        <v>0</v>
      </c>
      <c r="F66" s="10">
        <f>FC_IND_NMM_CM_E!F66+FC_IND_NMM_CR_E!F66+FC_IND_NMM_GL_E!F66</f>
        <v>0</v>
      </c>
      <c r="G66" s="10">
        <f>FC_IND_NMM_CM_E!G66+FC_IND_NMM_CR_E!G66+FC_IND_NMM_GL_E!G66</f>
        <v>0</v>
      </c>
      <c r="H66" s="10">
        <f>FC_IND_NMM_CM_E!H66+FC_IND_NMM_CR_E!H66+FC_IND_NMM_GL_E!H66</f>
        <v>0</v>
      </c>
      <c r="I66" s="10">
        <f>FC_IND_NMM_CM_E!I66+FC_IND_NMM_CR_E!I66+FC_IND_NMM_GL_E!I66</f>
        <v>0</v>
      </c>
      <c r="J66" s="10">
        <f>FC_IND_NMM_CM_E!J66+FC_IND_NMM_CR_E!J66+FC_IND_NMM_GL_E!J66</f>
        <v>0</v>
      </c>
      <c r="K66" s="10">
        <f>FC_IND_NMM_CM_E!K66+FC_IND_NMM_CR_E!K66+FC_IND_NMM_GL_E!K66</f>
        <v>0</v>
      </c>
      <c r="L66" s="10">
        <f>FC_IND_NMM_CM_E!L66+FC_IND_NMM_CR_E!L66+FC_IND_NMM_GL_E!L66</f>
        <v>0</v>
      </c>
      <c r="M66" s="10">
        <f>FC_IND_NMM_CM_E!M66+FC_IND_NMM_CR_E!M66+FC_IND_NMM_GL_E!M66</f>
        <v>0</v>
      </c>
      <c r="N66" s="10">
        <f>FC_IND_NMM_CM_E!N66+FC_IND_NMM_CR_E!N66+FC_IND_NMM_GL_E!N66</f>
        <v>0</v>
      </c>
      <c r="O66" s="10">
        <f>FC_IND_NMM_CM_E!O66+FC_IND_NMM_CR_E!O66+FC_IND_NMM_GL_E!O66</f>
        <v>0</v>
      </c>
      <c r="P66" s="10">
        <f>FC_IND_NMM_CM_E!P66+FC_IND_NMM_CR_E!P66+FC_IND_NMM_GL_E!P66</f>
        <v>0</v>
      </c>
      <c r="Q66" s="10">
        <f>FC_IND_NMM_CM_E!Q66+FC_IND_NMM_CR_E!Q66+FC_IND_NMM_GL_E!Q66</f>
        <v>0</v>
      </c>
      <c r="R66" s="10">
        <f>FC_IND_NMM_CM_E!R66+FC_IND_NMM_CR_E!R66+FC_IND_NMM_GL_E!R66</f>
        <v>0</v>
      </c>
      <c r="S66" s="10">
        <f>FC_IND_NMM_CM_E!S66+FC_IND_NMM_CR_E!S66+FC_IND_NMM_GL_E!S66</f>
        <v>0</v>
      </c>
      <c r="T66" s="10">
        <f>FC_IND_NMM_CM_E!T66+FC_IND_NMM_CR_E!T66+FC_IND_NMM_GL_E!T66</f>
        <v>0</v>
      </c>
      <c r="U66" s="10">
        <f>FC_IND_NMM_CM_E!U66+FC_IND_NMM_CR_E!U66+FC_IND_NMM_GL_E!U66</f>
        <v>0</v>
      </c>
      <c r="V66" s="10">
        <f>FC_IND_NMM_CM_E!V66+FC_IND_NMM_CR_E!V66+FC_IND_NMM_GL_E!V66</f>
        <v>0</v>
      </c>
      <c r="W66" s="10">
        <f>FC_IND_NMM_CM_E!W66+FC_IND_NMM_CR_E!W66+FC_IND_NMM_GL_E!W66</f>
        <v>0</v>
      </c>
      <c r="X66" s="10">
        <f>FC_IND_NMM_CM_E!X66+FC_IND_NMM_CR_E!X66+FC_IND_NMM_GL_E!X66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FC_IND_NMM_CM_E!C67+FC_IND_NMM_CR_E!C67+FC_IND_NMM_GL_E!C67</f>
        <v>0</v>
      </c>
      <c r="D67" s="10">
        <f>FC_IND_NMM_CM_E!D67+FC_IND_NMM_CR_E!D67+FC_IND_NMM_GL_E!D67</f>
        <v>0</v>
      </c>
      <c r="E67" s="10">
        <f>FC_IND_NMM_CM_E!E67+FC_IND_NMM_CR_E!E67+FC_IND_NMM_GL_E!E67</f>
        <v>0</v>
      </c>
      <c r="F67" s="10">
        <f>FC_IND_NMM_CM_E!F67+FC_IND_NMM_CR_E!F67+FC_IND_NMM_GL_E!F67</f>
        <v>0</v>
      </c>
      <c r="G67" s="10">
        <f>FC_IND_NMM_CM_E!G67+FC_IND_NMM_CR_E!G67+FC_IND_NMM_GL_E!G67</f>
        <v>0</v>
      </c>
      <c r="H67" s="10">
        <f>FC_IND_NMM_CM_E!H67+FC_IND_NMM_CR_E!H67+FC_IND_NMM_GL_E!H67</f>
        <v>0</v>
      </c>
      <c r="I67" s="10">
        <f>FC_IND_NMM_CM_E!I67+FC_IND_NMM_CR_E!I67+FC_IND_NMM_GL_E!I67</f>
        <v>0</v>
      </c>
      <c r="J67" s="10">
        <f>FC_IND_NMM_CM_E!J67+FC_IND_NMM_CR_E!J67+FC_IND_NMM_GL_E!J67</f>
        <v>0</v>
      </c>
      <c r="K67" s="10">
        <f>FC_IND_NMM_CM_E!K67+FC_IND_NMM_CR_E!K67+FC_IND_NMM_GL_E!K67</f>
        <v>0</v>
      </c>
      <c r="L67" s="10">
        <f>FC_IND_NMM_CM_E!L67+FC_IND_NMM_CR_E!L67+FC_IND_NMM_GL_E!L67</f>
        <v>0</v>
      </c>
      <c r="M67" s="10">
        <f>FC_IND_NMM_CM_E!M67+FC_IND_NMM_CR_E!M67+FC_IND_NMM_GL_E!M67</f>
        <v>0</v>
      </c>
      <c r="N67" s="10">
        <f>FC_IND_NMM_CM_E!N67+FC_IND_NMM_CR_E!N67+FC_IND_NMM_GL_E!N67</f>
        <v>0</v>
      </c>
      <c r="O67" s="10">
        <f>FC_IND_NMM_CM_E!O67+FC_IND_NMM_CR_E!O67+FC_IND_NMM_GL_E!O67</f>
        <v>0</v>
      </c>
      <c r="P67" s="10">
        <f>FC_IND_NMM_CM_E!P67+FC_IND_NMM_CR_E!P67+FC_IND_NMM_GL_E!P67</f>
        <v>0</v>
      </c>
      <c r="Q67" s="10">
        <f>FC_IND_NMM_CM_E!Q67+FC_IND_NMM_CR_E!Q67+FC_IND_NMM_GL_E!Q67</f>
        <v>0</v>
      </c>
      <c r="R67" s="10">
        <f>FC_IND_NMM_CM_E!R67+FC_IND_NMM_CR_E!R67+FC_IND_NMM_GL_E!R67</f>
        <v>0</v>
      </c>
      <c r="S67" s="10">
        <f>FC_IND_NMM_CM_E!S67+FC_IND_NMM_CR_E!S67+FC_IND_NMM_GL_E!S67</f>
        <v>0</v>
      </c>
      <c r="T67" s="10">
        <f>FC_IND_NMM_CM_E!T67+FC_IND_NMM_CR_E!T67+FC_IND_NMM_GL_E!T67</f>
        <v>0</v>
      </c>
      <c r="U67" s="10">
        <f>FC_IND_NMM_CM_E!U67+FC_IND_NMM_CR_E!U67+FC_IND_NMM_GL_E!U67</f>
        <v>0</v>
      </c>
      <c r="V67" s="10">
        <f>FC_IND_NMM_CM_E!V67+FC_IND_NMM_CR_E!V67+FC_IND_NMM_GL_E!V67</f>
        <v>0</v>
      </c>
      <c r="W67" s="10">
        <f>FC_IND_NMM_CM_E!W67+FC_IND_NMM_CR_E!W67+FC_IND_NMM_GL_E!W67</f>
        <v>0</v>
      </c>
      <c r="X67" s="10">
        <f>FC_IND_NMM_CM_E!X67+FC_IND_NMM_CR_E!X67+FC_IND_NMM_GL_E!X67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FC_IND_NMM_CM_E!C68+FC_IND_NMM_CR_E!C68+FC_IND_NMM_GL_E!C68</f>
        <v>0</v>
      </c>
      <c r="D68" s="10">
        <f>FC_IND_NMM_CM_E!D68+FC_IND_NMM_CR_E!D68+FC_IND_NMM_GL_E!D68</f>
        <v>0</v>
      </c>
      <c r="E68" s="10">
        <f>FC_IND_NMM_CM_E!E68+FC_IND_NMM_CR_E!E68+FC_IND_NMM_GL_E!E68</f>
        <v>0</v>
      </c>
      <c r="F68" s="10">
        <f>FC_IND_NMM_CM_E!F68+FC_IND_NMM_CR_E!F68+FC_IND_NMM_GL_E!F68</f>
        <v>0</v>
      </c>
      <c r="G68" s="10">
        <f>FC_IND_NMM_CM_E!G68+FC_IND_NMM_CR_E!G68+FC_IND_NMM_GL_E!G68</f>
        <v>0</v>
      </c>
      <c r="H68" s="10">
        <f>FC_IND_NMM_CM_E!H68+FC_IND_NMM_CR_E!H68+FC_IND_NMM_GL_E!H68</f>
        <v>0</v>
      </c>
      <c r="I68" s="10">
        <f>FC_IND_NMM_CM_E!I68+FC_IND_NMM_CR_E!I68+FC_IND_NMM_GL_E!I68</f>
        <v>0</v>
      </c>
      <c r="J68" s="10">
        <f>FC_IND_NMM_CM_E!J68+FC_IND_NMM_CR_E!J68+FC_IND_NMM_GL_E!J68</f>
        <v>0</v>
      </c>
      <c r="K68" s="10">
        <f>FC_IND_NMM_CM_E!K68+FC_IND_NMM_CR_E!K68+FC_IND_NMM_GL_E!K68</f>
        <v>0</v>
      </c>
      <c r="L68" s="10">
        <f>FC_IND_NMM_CM_E!L68+FC_IND_NMM_CR_E!L68+FC_IND_NMM_GL_E!L68</f>
        <v>0</v>
      </c>
      <c r="M68" s="10">
        <f>FC_IND_NMM_CM_E!M68+FC_IND_NMM_CR_E!M68+FC_IND_NMM_GL_E!M68</f>
        <v>0</v>
      </c>
      <c r="N68" s="10">
        <f>FC_IND_NMM_CM_E!N68+FC_IND_NMM_CR_E!N68+FC_IND_NMM_GL_E!N68</f>
        <v>0</v>
      </c>
      <c r="O68" s="10">
        <f>FC_IND_NMM_CM_E!O68+FC_IND_NMM_CR_E!O68+FC_IND_NMM_GL_E!O68</f>
        <v>0</v>
      </c>
      <c r="P68" s="10">
        <f>FC_IND_NMM_CM_E!P68+FC_IND_NMM_CR_E!P68+FC_IND_NMM_GL_E!P68</f>
        <v>0</v>
      </c>
      <c r="Q68" s="10">
        <f>FC_IND_NMM_CM_E!Q68+FC_IND_NMM_CR_E!Q68+FC_IND_NMM_GL_E!Q68</f>
        <v>0</v>
      </c>
      <c r="R68" s="10">
        <f>FC_IND_NMM_CM_E!R68+FC_IND_NMM_CR_E!R68+FC_IND_NMM_GL_E!R68</f>
        <v>0</v>
      </c>
      <c r="S68" s="10">
        <f>FC_IND_NMM_CM_E!S68+FC_IND_NMM_CR_E!S68+FC_IND_NMM_GL_E!S68</f>
        <v>0</v>
      </c>
      <c r="T68" s="10">
        <f>FC_IND_NMM_CM_E!T68+FC_IND_NMM_CR_E!T68+FC_IND_NMM_GL_E!T68</f>
        <v>0</v>
      </c>
      <c r="U68" s="10">
        <f>FC_IND_NMM_CM_E!U68+FC_IND_NMM_CR_E!U68+FC_IND_NMM_GL_E!U68</f>
        <v>0</v>
      </c>
      <c r="V68" s="10">
        <f>FC_IND_NMM_CM_E!V68+FC_IND_NMM_CR_E!V68+FC_IND_NMM_GL_E!V68</f>
        <v>0</v>
      </c>
      <c r="W68" s="10">
        <f>FC_IND_NMM_CM_E!W68+FC_IND_NMM_CR_E!W68+FC_IND_NMM_GL_E!W68</f>
        <v>0</v>
      </c>
      <c r="X68" s="10">
        <f>FC_IND_NMM_CM_E!X68+FC_IND_NMM_CR_E!X68+FC_IND_NMM_GL_E!X68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FC_IND_NMM_CM_E!C69+FC_IND_NMM_CR_E!C69+FC_IND_NMM_GL_E!C69</f>
        <v>0</v>
      </c>
      <c r="D69" s="10">
        <f>FC_IND_NMM_CM_E!D69+FC_IND_NMM_CR_E!D69+FC_IND_NMM_GL_E!D69</f>
        <v>0</v>
      </c>
      <c r="E69" s="10">
        <f>FC_IND_NMM_CM_E!E69+FC_IND_NMM_CR_E!E69+FC_IND_NMM_GL_E!E69</f>
        <v>0</v>
      </c>
      <c r="F69" s="10">
        <f>FC_IND_NMM_CM_E!F69+FC_IND_NMM_CR_E!F69+FC_IND_NMM_GL_E!F69</f>
        <v>0</v>
      </c>
      <c r="G69" s="10">
        <f>FC_IND_NMM_CM_E!G69+FC_IND_NMM_CR_E!G69+FC_IND_NMM_GL_E!G69</f>
        <v>0</v>
      </c>
      <c r="H69" s="10">
        <f>FC_IND_NMM_CM_E!H69+FC_IND_NMM_CR_E!H69+FC_IND_NMM_GL_E!H69</f>
        <v>0</v>
      </c>
      <c r="I69" s="10">
        <f>FC_IND_NMM_CM_E!I69+FC_IND_NMM_CR_E!I69+FC_IND_NMM_GL_E!I69</f>
        <v>0</v>
      </c>
      <c r="J69" s="10">
        <f>FC_IND_NMM_CM_E!J69+FC_IND_NMM_CR_E!J69+FC_IND_NMM_GL_E!J69</f>
        <v>0</v>
      </c>
      <c r="K69" s="10">
        <f>FC_IND_NMM_CM_E!K69+FC_IND_NMM_CR_E!K69+FC_IND_NMM_GL_E!K69</f>
        <v>0</v>
      </c>
      <c r="L69" s="10">
        <f>FC_IND_NMM_CM_E!L69+FC_IND_NMM_CR_E!L69+FC_IND_NMM_GL_E!L69</f>
        <v>0</v>
      </c>
      <c r="M69" s="10">
        <f>FC_IND_NMM_CM_E!M69+FC_IND_NMM_CR_E!M69+FC_IND_NMM_GL_E!M69</f>
        <v>0</v>
      </c>
      <c r="N69" s="10">
        <f>FC_IND_NMM_CM_E!N69+FC_IND_NMM_CR_E!N69+FC_IND_NMM_GL_E!N69</f>
        <v>0</v>
      </c>
      <c r="O69" s="10">
        <f>FC_IND_NMM_CM_E!O69+FC_IND_NMM_CR_E!O69+FC_IND_NMM_GL_E!O69</f>
        <v>0</v>
      </c>
      <c r="P69" s="10">
        <f>FC_IND_NMM_CM_E!P69+FC_IND_NMM_CR_E!P69+FC_IND_NMM_GL_E!P69</f>
        <v>0</v>
      </c>
      <c r="Q69" s="10">
        <f>FC_IND_NMM_CM_E!Q69+FC_IND_NMM_CR_E!Q69+FC_IND_NMM_GL_E!Q69</f>
        <v>0</v>
      </c>
      <c r="R69" s="10">
        <f>FC_IND_NMM_CM_E!R69+FC_IND_NMM_CR_E!R69+FC_IND_NMM_GL_E!R69</f>
        <v>0</v>
      </c>
      <c r="S69" s="10">
        <f>FC_IND_NMM_CM_E!S69+FC_IND_NMM_CR_E!S69+FC_IND_NMM_GL_E!S69</f>
        <v>0</v>
      </c>
      <c r="T69" s="10">
        <f>FC_IND_NMM_CM_E!T69+FC_IND_NMM_CR_E!T69+FC_IND_NMM_GL_E!T69</f>
        <v>0</v>
      </c>
      <c r="U69" s="10">
        <f>FC_IND_NMM_CM_E!U69+FC_IND_NMM_CR_E!U69+FC_IND_NMM_GL_E!U69</f>
        <v>0</v>
      </c>
      <c r="V69" s="10">
        <f>FC_IND_NMM_CM_E!V69+FC_IND_NMM_CR_E!V69+FC_IND_NMM_GL_E!V69</f>
        <v>0</v>
      </c>
      <c r="W69" s="10">
        <f>FC_IND_NMM_CM_E!W69+FC_IND_NMM_CR_E!W69+FC_IND_NMM_GL_E!W69</f>
        <v>0</v>
      </c>
      <c r="X69" s="10">
        <f>FC_IND_NMM_CM_E!X69+FC_IND_NMM_CR_E!X69+FC_IND_NMM_GL_E!X69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FC_IND_NMM_CM_E!C70+FC_IND_NMM_CR_E!C70+FC_IND_NMM_GL_E!C70</f>
        <v>0</v>
      </c>
      <c r="D70" s="10">
        <f>FC_IND_NMM_CM_E!D70+FC_IND_NMM_CR_E!D70+FC_IND_NMM_GL_E!D70</f>
        <v>0</v>
      </c>
      <c r="E70" s="10">
        <f>FC_IND_NMM_CM_E!E70+FC_IND_NMM_CR_E!E70+FC_IND_NMM_GL_E!E70</f>
        <v>0</v>
      </c>
      <c r="F70" s="10">
        <f>FC_IND_NMM_CM_E!F70+FC_IND_NMM_CR_E!F70+FC_IND_NMM_GL_E!F70</f>
        <v>0</v>
      </c>
      <c r="G70" s="10">
        <f>FC_IND_NMM_CM_E!G70+FC_IND_NMM_CR_E!G70+FC_IND_NMM_GL_E!G70</f>
        <v>0</v>
      </c>
      <c r="H70" s="10">
        <f>FC_IND_NMM_CM_E!H70+FC_IND_NMM_CR_E!H70+FC_IND_NMM_GL_E!H70</f>
        <v>0</v>
      </c>
      <c r="I70" s="10">
        <f>FC_IND_NMM_CM_E!I70+FC_IND_NMM_CR_E!I70+FC_IND_NMM_GL_E!I70</f>
        <v>0</v>
      </c>
      <c r="J70" s="10">
        <f>FC_IND_NMM_CM_E!J70+FC_IND_NMM_CR_E!J70+FC_IND_NMM_GL_E!J70</f>
        <v>0</v>
      </c>
      <c r="K70" s="10">
        <f>FC_IND_NMM_CM_E!K70+FC_IND_NMM_CR_E!K70+FC_IND_NMM_GL_E!K70</f>
        <v>0</v>
      </c>
      <c r="L70" s="10">
        <f>FC_IND_NMM_CM_E!L70+FC_IND_NMM_CR_E!L70+FC_IND_NMM_GL_E!L70</f>
        <v>0</v>
      </c>
      <c r="M70" s="10">
        <f>FC_IND_NMM_CM_E!M70+FC_IND_NMM_CR_E!M70+FC_IND_NMM_GL_E!M70</f>
        <v>0</v>
      </c>
      <c r="N70" s="10">
        <f>FC_IND_NMM_CM_E!N70+FC_IND_NMM_CR_E!N70+FC_IND_NMM_GL_E!N70</f>
        <v>0</v>
      </c>
      <c r="O70" s="10">
        <f>FC_IND_NMM_CM_E!O70+FC_IND_NMM_CR_E!O70+FC_IND_NMM_GL_E!O70</f>
        <v>0</v>
      </c>
      <c r="P70" s="10">
        <f>FC_IND_NMM_CM_E!P70+FC_IND_NMM_CR_E!P70+FC_IND_NMM_GL_E!P70</f>
        <v>0</v>
      </c>
      <c r="Q70" s="10">
        <f>FC_IND_NMM_CM_E!Q70+FC_IND_NMM_CR_E!Q70+FC_IND_NMM_GL_E!Q70</f>
        <v>0</v>
      </c>
      <c r="R70" s="10">
        <f>FC_IND_NMM_CM_E!R70+FC_IND_NMM_CR_E!R70+FC_IND_NMM_GL_E!R70</f>
        <v>0</v>
      </c>
      <c r="S70" s="10">
        <f>FC_IND_NMM_CM_E!S70+FC_IND_NMM_CR_E!S70+FC_IND_NMM_GL_E!S70</f>
        <v>0</v>
      </c>
      <c r="T70" s="10">
        <f>FC_IND_NMM_CM_E!T70+FC_IND_NMM_CR_E!T70+FC_IND_NMM_GL_E!T70</f>
        <v>0</v>
      </c>
      <c r="U70" s="10">
        <f>FC_IND_NMM_CM_E!U70+FC_IND_NMM_CR_E!U70+FC_IND_NMM_GL_E!U70</f>
        <v>0</v>
      </c>
      <c r="V70" s="10">
        <f>FC_IND_NMM_CM_E!V70+FC_IND_NMM_CR_E!V70+FC_IND_NMM_GL_E!V70</f>
        <v>0</v>
      </c>
      <c r="W70" s="10">
        <f>FC_IND_NMM_CM_E!W70+FC_IND_NMM_CR_E!W70+FC_IND_NMM_GL_E!W70</f>
        <v>0</v>
      </c>
      <c r="X70" s="10">
        <f>FC_IND_NMM_CM_E!X70+FC_IND_NMM_CR_E!X70+FC_IND_NMM_GL_E!X70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8.6939810834049869</v>
      </c>
      <c r="D71" s="37">
        <f t="shared" ref="D71:W71" si="34">SUM(D72:D73)</f>
        <v>2.8184006878761818</v>
      </c>
      <c r="E71" s="37">
        <f t="shared" si="34"/>
        <v>6.3533104041272566</v>
      </c>
      <c r="F71" s="37">
        <f t="shared" si="34"/>
        <v>5.0874462596732588</v>
      </c>
      <c r="G71" s="37">
        <f t="shared" si="34"/>
        <v>3.702149613069647</v>
      </c>
      <c r="H71" s="37">
        <f t="shared" si="34"/>
        <v>2.5079105760963025</v>
      </c>
      <c r="I71" s="37">
        <f t="shared" si="34"/>
        <v>1.1703353396388652</v>
      </c>
      <c r="J71" s="37">
        <f t="shared" si="34"/>
        <v>1.886844368013757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1.361392949269131</v>
      </c>
      <c r="O71" s="37">
        <f t="shared" si="34"/>
        <v>1.5763542562338779</v>
      </c>
      <c r="P71" s="37">
        <f t="shared" si="34"/>
        <v>5.1351676698194311</v>
      </c>
      <c r="Q71" s="37">
        <f t="shared" si="34"/>
        <v>33.127944969905407</v>
      </c>
      <c r="R71" s="37">
        <f t="shared" si="34"/>
        <v>40.508254514187449</v>
      </c>
      <c r="S71" s="37">
        <f t="shared" si="34"/>
        <v>51.757867583834894</v>
      </c>
      <c r="T71" s="37">
        <f t="shared" si="34"/>
        <v>64.516938950988816</v>
      </c>
      <c r="U71" s="37">
        <f t="shared" si="34"/>
        <v>138.72803095442816</v>
      </c>
      <c r="V71" s="37">
        <f t="shared" si="34"/>
        <v>121.787532244196</v>
      </c>
      <c r="W71" s="37">
        <f t="shared" si="34"/>
        <v>268.09699054170238</v>
      </c>
      <c r="X71" s="37">
        <f t="shared" ref="X71" si="35">SUM(X72:X73)</f>
        <v>303.71702493551152</v>
      </c>
    </row>
    <row r="72" spans="1:24" ht="11.25" customHeight="1" x14ac:dyDescent="0.2">
      <c r="A72" s="42" t="s">
        <v>131</v>
      </c>
      <c r="B72" s="9" t="s">
        <v>132</v>
      </c>
      <c r="C72" s="10">
        <f>FC_IND_NMM_CM_E!C72+FC_IND_NMM_CR_E!C72+FC_IND_NMM_GL_E!C72</f>
        <v>8.6939810834049869</v>
      </c>
      <c r="D72" s="10">
        <f>FC_IND_NMM_CM_E!D72+FC_IND_NMM_CR_E!D72+FC_IND_NMM_GL_E!D72</f>
        <v>2.8184006878761818</v>
      </c>
      <c r="E72" s="10">
        <f>FC_IND_NMM_CM_E!E72+FC_IND_NMM_CR_E!E72+FC_IND_NMM_GL_E!E72</f>
        <v>6.3533104041272566</v>
      </c>
      <c r="F72" s="10">
        <f>FC_IND_NMM_CM_E!F72+FC_IND_NMM_CR_E!F72+FC_IND_NMM_GL_E!F72</f>
        <v>5.0874462596732588</v>
      </c>
      <c r="G72" s="10">
        <f>FC_IND_NMM_CM_E!G72+FC_IND_NMM_CR_E!G72+FC_IND_NMM_GL_E!G72</f>
        <v>3.702149613069647</v>
      </c>
      <c r="H72" s="10">
        <f>FC_IND_NMM_CM_E!H72+FC_IND_NMM_CR_E!H72+FC_IND_NMM_GL_E!H72</f>
        <v>2.5079105760963025</v>
      </c>
      <c r="I72" s="10">
        <f>FC_IND_NMM_CM_E!I72+FC_IND_NMM_CR_E!I72+FC_IND_NMM_GL_E!I72</f>
        <v>1.1703353396388652</v>
      </c>
      <c r="J72" s="10">
        <f>FC_IND_NMM_CM_E!J72+FC_IND_NMM_CR_E!J72+FC_IND_NMM_GL_E!J72</f>
        <v>1.886844368013757</v>
      </c>
      <c r="K72" s="10">
        <f>FC_IND_NMM_CM_E!K72+FC_IND_NMM_CR_E!K72+FC_IND_NMM_GL_E!K72</f>
        <v>0</v>
      </c>
      <c r="L72" s="10">
        <f>FC_IND_NMM_CM_E!L72+FC_IND_NMM_CR_E!L72+FC_IND_NMM_GL_E!L72</f>
        <v>0</v>
      </c>
      <c r="M72" s="10">
        <f>FC_IND_NMM_CM_E!M72+FC_IND_NMM_CR_E!M72+FC_IND_NMM_GL_E!M72</f>
        <v>0</v>
      </c>
      <c r="N72" s="10">
        <f>FC_IND_NMM_CM_E!N72+FC_IND_NMM_CR_E!N72+FC_IND_NMM_GL_E!N72</f>
        <v>1.361392949269131</v>
      </c>
      <c r="O72" s="10">
        <f>FC_IND_NMM_CM_E!O72+FC_IND_NMM_CR_E!O72+FC_IND_NMM_GL_E!O72</f>
        <v>1.5763542562338779</v>
      </c>
      <c r="P72" s="10">
        <f>FC_IND_NMM_CM_E!P72+FC_IND_NMM_CR_E!P72+FC_IND_NMM_GL_E!P72</f>
        <v>5.1351676698194311</v>
      </c>
      <c r="Q72" s="10">
        <f>FC_IND_NMM_CM_E!Q72+FC_IND_NMM_CR_E!Q72+FC_IND_NMM_GL_E!Q72</f>
        <v>33.127944969905407</v>
      </c>
      <c r="R72" s="10">
        <f>FC_IND_NMM_CM_E!R72+FC_IND_NMM_CR_E!R72+FC_IND_NMM_GL_E!R72</f>
        <v>40.508254514187449</v>
      </c>
      <c r="S72" s="10">
        <f>FC_IND_NMM_CM_E!S72+FC_IND_NMM_CR_E!S72+FC_IND_NMM_GL_E!S72</f>
        <v>51.757867583834894</v>
      </c>
      <c r="T72" s="10">
        <f>FC_IND_NMM_CM_E!T72+FC_IND_NMM_CR_E!T72+FC_IND_NMM_GL_E!T72</f>
        <v>64.516938950988816</v>
      </c>
      <c r="U72" s="10">
        <f>FC_IND_NMM_CM_E!U72+FC_IND_NMM_CR_E!U72+FC_IND_NMM_GL_E!U72</f>
        <v>138.72803095442816</v>
      </c>
      <c r="V72" s="10">
        <f>FC_IND_NMM_CM_E!V72+FC_IND_NMM_CR_E!V72+FC_IND_NMM_GL_E!V72</f>
        <v>121.787532244196</v>
      </c>
      <c r="W72" s="10">
        <f>FC_IND_NMM_CM_E!W72+FC_IND_NMM_CR_E!W72+FC_IND_NMM_GL_E!W72</f>
        <v>268.09699054170238</v>
      </c>
      <c r="X72" s="10">
        <f>FC_IND_NMM_CM_E!X72+FC_IND_NMM_CR_E!X72+FC_IND_NMM_GL_E!X72</f>
        <v>303.71702493551152</v>
      </c>
    </row>
    <row r="73" spans="1:24" ht="11.25" customHeight="1" x14ac:dyDescent="0.2">
      <c r="A73" s="42" t="s">
        <v>133</v>
      </c>
      <c r="B73" s="9" t="s">
        <v>134</v>
      </c>
      <c r="C73" s="10">
        <f>FC_IND_NMM_CM_E!C73+FC_IND_NMM_CR_E!C73+FC_IND_NMM_GL_E!C73</f>
        <v>0</v>
      </c>
      <c r="D73" s="10">
        <f>FC_IND_NMM_CM_E!D73+FC_IND_NMM_CR_E!D73+FC_IND_NMM_GL_E!D73</f>
        <v>0</v>
      </c>
      <c r="E73" s="10">
        <f>FC_IND_NMM_CM_E!E73+FC_IND_NMM_CR_E!E73+FC_IND_NMM_GL_E!E73</f>
        <v>0</v>
      </c>
      <c r="F73" s="10">
        <f>FC_IND_NMM_CM_E!F73+FC_IND_NMM_CR_E!F73+FC_IND_NMM_GL_E!F73</f>
        <v>0</v>
      </c>
      <c r="G73" s="10">
        <f>FC_IND_NMM_CM_E!G73+FC_IND_NMM_CR_E!G73+FC_IND_NMM_GL_E!G73</f>
        <v>0</v>
      </c>
      <c r="H73" s="10">
        <f>FC_IND_NMM_CM_E!H73+FC_IND_NMM_CR_E!H73+FC_IND_NMM_GL_E!H73</f>
        <v>0</v>
      </c>
      <c r="I73" s="10">
        <f>FC_IND_NMM_CM_E!I73+FC_IND_NMM_CR_E!I73+FC_IND_NMM_GL_E!I73</f>
        <v>0</v>
      </c>
      <c r="J73" s="10">
        <f>FC_IND_NMM_CM_E!J73+FC_IND_NMM_CR_E!J73+FC_IND_NMM_GL_E!J73</f>
        <v>0</v>
      </c>
      <c r="K73" s="10">
        <f>FC_IND_NMM_CM_E!K73+FC_IND_NMM_CR_E!K73+FC_IND_NMM_GL_E!K73</f>
        <v>0</v>
      </c>
      <c r="L73" s="10">
        <f>FC_IND_NMM_CM_E!L73+FC_IND_NMM_CR_E!L73+FC_IND_NMM_GL_E!L73</f>
        <v>0</v>
      </c>
      <c r="M73" s="10">
        <f>FC_IND_NMM_CM_E!M73+FC_IND_NMM_CR_E!M73+FC_IND_NMM_GL_E!M73</f>
        <v>0</v>
      </c>
      <c r="N73" s="10">
        <f>FC_IND_NMM_CM_E!N73+FC_IND_NMM_CR_E!N73+FC_IND_NMM_GL_E!N73</f>
        <v>0</v>
      </c>
      <c r="O73" s="10">
        <f>FC_IND_NMM_CM_E!O73+FC_IND_NMM_CR_E!O73+FC_IND_NMM_GL_E!O73</f>
        <v>0</v>
      </c>
      <c r="P73" s="10">
        <f>FC_IND_NMM_CM_E!P73+FC_IND_NMM_CR_E!P73+FC_IND_NMM_GL_E!P73</f>
        <v>0</v>
      </c>
      <c r="Q73" s="10">
        <f>FC_IND_NMM_CM_E!Q73+FC_IND_NMM_CR_E!Q73+FC_IND_NMM_GL_E!Q73</f>
        <v>0</v>
      </c>
      <c r="R73" s="10">
        <f>FC_IND_NMM_CM_E!R73+FC_IND_NMM_CR_E!R73+FC_IND_NMM_GL_E!R73</f>
        <v>0</v>
      </c>
      <c r="S73" s="10">
        <f>FC_IND_NMM_CM_E!S73+FC_IND_NMM_CR_E!S73+FC_IND_NMM_GL_E!S73</f>
        <v>0</v>
      </c>
      <c r="T73" s="10">
        <f>FC_IND_NMM_CM_E!T73+FC_IND_NMM_CR_E!T73+FC_IND_NMM_GL_E!T73</f>
        <v>0</v>
      </c>
      <c r="U73" s="10">
        <f>FC_IND_NMM_CM_E!U73+FC_IND_NMM_CR_E!U73+FC_IND_NMM_GL_E!U73</f>
        <v>0</v>
      </c>
      <c r="V73" s="10">
        <f>FC_IND_NMM_CM_E!V73+FC_IND_NMM_CR_E!V73+FC_IND_NMM_GL_E!V73</f>
        <v>0</v>
      </c>
      <c r="W73" s="10">
        <f>FC_IND_NMM_CM_E!W73+FC_IND_NMM_CR_E!W73+FC_IND_NMM_GL_E!W73</f>
        <v>0</v>
      </c>
      <c r="X73" s="10">
        <f>FC_IND_NMM_CM_E!X73+FC_IND_NMM_CR_E!X73+FC_IND_NMM_GL_E!X73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FC_IND_NMM_CM_E!C74+FC_IND_NMM_CR_E!C74+FC_IND_NMM_GL_E!C74</f>
        <v>0</v>
      </c>
      <c r="D74" s="37">
        <f>FC_IND_NMM_CM_E!D74+FC_IND_NMM_CR_E!D74+FC_IND_NMM_GL_E!D74</f>
        <v>0</v>
      </c>
      <c r="E74" s="37">
        <f>FC_IND_NMM_CM_E!E74+FC_IND_NMM_CR_E!E74+FC_IND_NMM_GL_E!E74</f>
        <v>0</v>
      </c>
      <c r="F74" s="37">
        <f>FC_IND_NMM_CM_E!F74+FC_IND_NMM_CR_E!F74+FC_IND_NMM_GL_E!F74</f>
        <v>0</v>
      </c>
      <c r="G74" s="37">
        <f>FC_IND_NMM_CM_E!G74+FC_IND_NMM_CR_E!G74+FC_IND_NMM_GL_E!G74</f>
        <v>0</v>
      </c>
      <c r="H74" s="37">
        <f>FC_IND_NMM_CM_E!H74+FC_IND_NMM_CR_E!H74+FC_IND_NMM_GL_E!H74</f>
        <v>0</v>
      </c>
      <c r="I74" s="37">
        <f>FC_IND_NMM_CM_E!I74+FC_IND_NMM_CR_E!I74+FC_IND_NMM_GL_E!I74</f>
        <v>0</v>
      </c>
      <c r="J74" s="37">
        <f>FC_IND_NMM_CM_E!J74+FC_IND_NMM_CR_E!J74+FC_IND_NMM_GL_E!J74</f>
        <v>0</v>
      </c>
      <c r="K74" s="37">
        <f>FC_IND_NMM_CM_E!K74+FC_IND_NMM_CR_E!K74+FC_IND_NMM_GL_E!K74</f>
        <v>0</v>
      </c>
      <c r="L74" s="37">
        <f>FC_IND_NMM_CM_E!L74+FC_IND_NMM_CR_E!L74+FC_IND_NMM_GL_E!L74</f>
        <v>0</v>
      </c>
      <c r="M74" s="37">
        <f>FC_IND_NMM_CM_E!M74+FC_IND_NMM_CR_E!M74+FC_IND_NMM_GL_E!M74</f>
        <v>0</v>
      </c>
      <c r="N74" s="37">
        <f>FC_IND_NMM_CM_E!N74+FC_IND_NMM_CR_E!N74+FC_IND_NMM_GL_E!N74</f>
        <v>0</v>
      </c>
      <c r="O74" s="37">
        <f>FC_IND_NMM_CM_E!O74+FC_IND_NMM_CR_E!O74+FC_IND_NMM_GL_E!O74</f>
        <v>0</v>
      </c>
      <c r="P74" s="37">
        <f>FC_IND_NMM_CM_E!P74+FC_IND_NMM_CR_E!P74+FC_IND_NMM_GL_E!P74</f>
        <v>0</v>
      </c>
      <c r="Q74" s="37">
        <f>FC_IND_NMM_CM_E!Q74+FC_IND_NMM_CR_E!Q74+FC_IND_NMM_GL_E!Q74</f>
        <v>0</v>
      </c>
      <c r="R74" s="37">
        <f>FC_IND_NMM_CM_E!R74+FC_IND_NMM_CR_E!R74+FC_IND_NMM_GL_E!R74</f>
        <v>0</v>
      </c>
      <c r="S74" s="37">
        <f>FC_IND_NMM_CM_E!S74+FC_IND_NMM_CR_E!S74+FC_IND_NMM_GL_E!S74</f>
        <v>0</v>
      </c>
      <c r="T74" s="37">
        <f>FC_IND_NMM_CM_E!T74+FC_IND_NMM_CR_E!T74+FC_IND_NMM_GL_E!T74</f>
        <v>0</v>
      </c>
      <c r="U74" s="37">
        <f>FC_IND_NMM_CM_E!U74+FC_IND_NMM_CR_E!U74+FC_IND_NMM_GL_E!U74</f>
        <v>0</v>
      </c>
      <c r="V74" s="37">
        <f>FC_IND_NMM_CM_E!V74+FC_IND_NMM_CR_E!V74+FC_IND_NMM_GL_E!V74</f>
        <v>0</v>
      </c>
      <c r="W74" s="37">
        <f>FC_IND_NMM_CM_E!W74+FC_IND_NMM_CR_E!W74+FC_IND_NMM_GL_E!W74</f>
        <v>0</v>
      </c>
      <c r="X74" s="37">
        <f>FC_IND_NMM_CM_E!X74+FC_IND_NMM_CR_E!X74+FC_IND_NMM_GL_E!X74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FC_IND_NMM_CM_E!C75+FC_IND_NMM_CR_E!C75+FC_IND_NMM_GL_E!C75</f>
        <v>21.161736887360266</v>
      </c>
      <c r="D75" s="37">
        <f>FC_IND_NMM_CM_E!D75+FC_IND_NMM_CR_E!D75+FC_IND_NMM_GL_E!D75</f>
        <v>11.345141874462591</v>
      </c>
      <c r="E75" s="37">
        <f>FC_IND_NMM_CM_E!E75+FC_IND_NMM_CR_E!E75+FC_IND_NMM_GL_E!E75</f>
        <v>1.7913155631986242</v>
      </c>
      <c r="F75" s="37">
        <f>FC_IND_NMM_CM_E!F75+FC_IND_NMM_CR_E!F75+FC_IND_NMM_GL_E!F75</f>
        <v>1.218142734307825</v>
      </c>
      <c r="G75" s="37">
        <f>FC_IND_NMM_CM_E!G75+FC_IND_NMM_CR_E!G75+FC_IND_NMM_GL_E!G75</f>
        <v>3.0094582975064492</v>
      </c>
      <c r="H75" s="37">
        <f>FC_IND_NMM_CM_E!H75+FC_IND_NMM_CR_E!H75+FC_IND_NMM_GL_E!H75</f>
        <v>25.12656921754084</v>
      </c>
      <c r="I75" s="37">
        <f>FC_IND_NMM_CM_E!I75+FC_IND_NMM_CR_E!I75+FC_IND_NMM_GL_E!I75</f>
        <v>10.22261392949269</v>
      </c>
      <c r="J75" s="37">
        <f>FC_IND_NMM_CM_E!J75+FC_IND_NMM_CR_E!J75+FC_IND_NMM_GL_E!J75</f>
        <v>13.59036973344798</v>
      </c>
      <c r="K75" s="37">
        <f>FC_IND_NMM_CM_E!K75+FC_IND_NMM_CR_E!K75+FC_IND_NMM_GL_E!K75</f>
        <v>6.5443680137575253</v>
      </c>
      <c r="L75" s="37">
        <f>FC_IND_NMM_CM_E!L75+FC_IND_NMM_CR_E!L75+FC_IND_NMM_GL_E!L75</f>
        <v>2.7705932932072228</v>
      </c>
      <c r="M75" s="37">
        <f>FC_IND_NMM_CM_E!M75+FC_IND_NMM_CR_E!M75+FC_IND_NMM_GL_E!M75</f>
        <v>6.6159931212381782</v>
      </c>
      <c r="N75" s="37">
        <f>FC_IND_NMM_CM_E!N75+FC_IND_NMM_CR_E!N75+FC_IND_NMM_GL_E!N75</f>
        <v>6.5443680137575244</v>
      </c>
      <c r="O75" s="37">
        <f>FC_IND_NMM_CM_E!O75+FC_IND_NMM_CR_E!O75+FC_IND_NMM_GL_E!O75</f>
        <v>4.4902837489251937</v>
      </c>
      <c r="P75" s="37">
        <f>FC_IND_NMM_CM_E!P75+FC_IND_NMM_CR_E!P75+FC_IND_NMM_GL_E!P75</f>
        <v>3.1527944969905422</v>
      </c>
      <c r="Q75" s="37">
        <f>FC_IND_NMM_CM_E!Q75+FC_IND_NMM_CR_E!Q75+FC_IND_NMM_GL_E!Q75</f>
        <v>2.4601031814273431</v>
      </c>
      <c r="R75" s="37">
        <f>FC_IND_NMM_CM_E!R75+FC_IND_NMM_CR_E!R75+FC_IND_NMM_GL_E!R75</f>
        <v>4.3231298366294064</v>
      </c>
      <c r="S75" s="37">
        <f>FC_IND_NMM_CM_E!S75+FC_IND_NMM_CR_E!S75+FC_IND_NMM_GL_E!S75</f>
        <v>6.3055030094582971</v>
      </c>
      <c r="T75" s="37">
        <f>FC_IND_NMM_CM_E!T75+FC_IND_NMM_CR_E!T75+FC_IND_NMM_GL_E!T75</f>
        <v>7.0135855546001711</v>
      </c>
      <c r="U75" s="37">
        <f>FC_IND_NMM_CM_E!U75+FC_IND_NMM_CR_E!U75+FC_IND_NMM_GL_E!U75</f>
        <v>2.7299226139294919</v>
      </c>
      <c r="V75" s="37">
        <f>FC_IND_NMM_CM_E!V75+FC_IND_NMM_CR_E!V75+FC_IND_NMM_GL_E!V75</f>
        <v>0.41083404987102318</v>
      </c>
      <c r="W75" s="37">
        <f>FC_IND_NMM_CM_E!W75+FC_IND_NMM_CR_E!W75+FC_IND_NMM_GL_E!W75</f>
        <v>3.6348237317282894</v>
      </c>
      <c r="X75" s="37">
        <f>FC_IND_NMM_CM_E!X75+FC_IND_NMM_CR_E!X75+FC_IND_NMM_GL_E!X75</f>
        <v>4.019776440240757</v>
      </c>
    </row>
    <row r="76" spans="1:24" ht="11.25" customHeight="1" x14ac:dyDescent="0.2">
      <c r="A76" s="38" t="s">
        <v>139</v>
      </c>
      <c r="B76" s="39" t="s">
        <v>140</v>
      </c>
      <c r="C76" s="40">
        <f>FC_IND_NMM_CM_E!C76+FC_IND_NMM_CR_E!C76+FC_IND_NMM_GL_E!C76</f>
        <v>152.2785898538263</v>
      </c>
      <c r="D76" s="40">
        <f>FC_IND_NMM_CM_E!D76+FC_IND_NMM_CR_E!D76+FC_IND_NMM_GL_E!D76</f>
        <v>137.05932932072227</v>
      </c>
      <c r="E76" s="40">
        <f>FC_IND_NMM_CM_E!E76+FC_IND_NMM_CR_E!E76+FC_IND_NMM_GL_E!E76</f>
        <v>147.463456577816</v>
      </c>
      <c r="F76" s="40">
        <f>FC_IND_NMM_CM_E!F76+FC_IND_NMM_CR_E!F76+FC_IND_NMM_GL_E!F76</f>
        <v>89.251934651762696</v>
      </c>
      <c r="G76" s="40">
        <f>FC_IND_NMM_CM_E!G76+FC_IND_NMM_CR_E!G76+FC_IND_NMM_GL_E!G76</f>
        <v>176.78417884780737</v>
      </c>
      <c r="H76" s="40">
        <f>FC_IND_NMM_CM_E!H76+FC_IND_NMM_CR_E!H76+FC_IND_NMM_GL_E!H76</f>
        <v>179.5356835769561</v>
      </c>
      <c r="I76" s="40">
        <f>FC_IND_NMM_CM_E!I76+FC_IND_NMM_CR_E!I76+FC_IND_NMM_GL_E!I76</f>
        <v>269.81943250214965</v>
      </c>
      <c r="J76" s="40">
        <f>FC_IND_NMM_CM_E!J76+FC_IND_NMM_CR_E!J76+FC_IND_NMM_GL_E!J76</f>
        <v>188.82201203783316</v>
      </c>
      <c r="K76" s="40">
        <f>FC_IND_NMM_CM_E!K76+FC_IND_NMM_CR_E!K76+FC_IND_NMM_GL_E!K76</f>
        <v>179.87962166809967</v>
      </c>
      <c r="L76" s="40">
        <f>FC_IND_NMM_CM_E!L76+FC_IND_NMM_CR_E!L76+FC_IND_NMM_GL_E!L76</f>
        <v>147.3774720550301</v>
      </c>
      <c r="M76" s="40">
        <f>FC_IND_NMM_CM_E!M76+FC_IND_NMM_CR_E!M76+FC_IND_NMM_GL_E!M76</f>
        <v>164.57437661220979</v>
      </c>
      <c r="N76" s="40">
        <f>FC_IND_NMM_CM_E!N76+FC_IND_NMM_CR_E!N76+FC_IND_NMM_GL_E!N76</f>
        <v>165.43422184006877</v>
      </c>
      <c r="O76" s="40">
        <f>FC_IND_NMM_CM_E!O76+FC_IND_NMM_CR_E!O76+FC_IND_NMM_GL_E!O76</f>
        <v>162.76870163370592</v>
      </c>
      <c r="P76" s="40">
        <f>FC_IND_NMM_CM_E!P76+FC_IND_NMM_CR_E!P76+FC_IND_NMM_GL_E!P76</f>
        <v>152.62252794496993</v>
      </c>
      <c r="Q76" s="40">
        <f>FC_IND_NMM_CM_E!Q76+FC_IND_NMM_CR_E!Q76+FC_IND_NMM_GL_E!Q76</f>
        <v>163.62854686156493</v>
      </c>
      <c r="R76" s="40">
        <f>FC_IND_NMM_CM_E!R76+FC_IND_NMM_CR_E!R76+FC_IND_NMM_GL_E!R76</f>
        <v>204.12725709372313</v>
      </c>
      <c r="S76" s="40">
        <f>FC_IND_NMM_CM_E!S76+FC_IND_NMM_CR_E!S76+FC_IND_NMM_GL_E!S76</f>
        <v>219.77644024075661</v>
      </c>
      <c r="T76" s="40">
        <f>FC_IND_NMM_CM_E!T76+FC_IND_NMM_CR_E!T76+FC_IND_NMM_GL_E!T76</f>
        <v>227.56190885640581</v>
      </c>
      <c r="U76" s="40">
        <f>FC_IND_NMM_CM_E!U76+FC_IND_NMM_CR_E!U76+FC_IND_NMM_GL_E!U76</f>
        <v>216.8150472914875</v>
      </c>
      <c r="V76" s="40">
        <f>FC_IND_NMM_CM_E!V76+FC_IND_NMM_CR_E!V76+FC_IND_NMM_GL_E!V76</f>
        <v>226.28194325021502</v>
      </c>
      <c r="W76" s="40">
        <f>FC_IND_NMM_CM_E!W76+FC_IND_NMM_CR_E!W76+FC_IND_NMM_GL_E!W76</f>
        <v>221.24118658641433</v>
      </c>
      <c r="X76" s="40">
        <f>FC_IND_NMM_CM_E!X76+FC_IND_NMM_CR_E!X76+FC_IND_NMM_GL_E!X76</f>
        <v>231.44032674118657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434</v>
      </c>
      <c r="B1" s="4" t="s">
        <v>433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621.55080000018199</v>
      </c>
      <c r="D2" s="31">
        <f t="shared" ref="D2:W2" si="1">SUM(D3,D17,D22,D25,D26,D51,D52,D71,D74,D75,D76)</f>
        <v>612.99889268355639</v>
      </c>
      <c r="E2" s="31">
        <f t="shared" si="1"/>
        <v>637.13201199997286</v>
      </c>
      <c r="F2" s="31">
        <f t="shared" si="1"/>
        <v>582.0156568923818</v>
      </c>
      <c r="G2" s="31">
        <f t="shared" si="1"/>
        <v>764.16391064219079</v>
      </c>
      <c r="H2" s="31">
        <f t="shared" si="1"/>
        <v>844.18467009644598</v>
      </c>
      <c r="I2" s="31">
        <f t="shared" si="1"/>
        <v>962.73255590356712</v>
      </c>
      <c r="J2" s="31">
        <f t="shared" si="1"/>
        <v>803.55292696829622</v>
      </c>
      <c r="K2" s="31">
        <f t="shared" si="1"/>
        <v>602.03703635542081</v>
      </c>
      <c r="L2" s="31">
        <f t="shared" si="1"/>
        <v>541.46181377815662</v>
      </c>
      <c r="M2" s="31">
        <f t="shared" si="1"/>
        <v>511.4063157106288</v>
      </c>
      <c r="N2" s="31">
        <f t="shared" si="1"/>
        <v>590.35124451047943</v>
      </c>
      <c r="O2" s="31">
        <f t="shared" si="1"/>
        <v>781.26221631097542</v>
      </c>
      <c r="P2" s="31">
        <f t="shared" si="1"/>
        <v>644.20313176511638</v>
      </c>
      <c r="Q2" s="31">
        <f t="shared" si="1"/>
        <v>702.55729790726286</v>
      </c>
      <c r="R2" s="31">
        <f t="shared" si="1"/>
        <v>742.87863328768037</v>
      </c>
      <c r="S2" s="31">
        <f t="shared" si="1"/>
        <v>674.27504208305709</v>
      </c>
      <c r="T2" s="31">
        <f t="shared" si="1"/>
        <v>743.17022335892148</v>
      </c>
      <c r="U2" s="31">
        <f t="shared" si="1"/>
        <v>777.93170744211136</v>
      </c>
      <c r="V2" s="31">
        <f t="shared" si="1"/>
        <v>737.57781516283092</v>
      </c>
      <c r="W2" s="31">
        <f t="shared" si="1"/>
        <v>783.73664139183347</v>
      </c>
      <c r="X2" s="31">
        <f t="shared" ref="X2" si="2">SUM(X3,X17,X22,X25,X26,X51,X52,X71,X74,X75,X76)</f>
        <v>783.02608491740284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3.5593822539441362</v>
      </c>
      <c r="D3" s="34">
        <f t="shared" ref="D3:W3" si="4">SUM(D4,D8,D11)</f>
        <v>6.6138765211639763</v>
      </c>
      <c r="E3" s="34">
        <f t="shared" si="4"/>
        <v>3.2182012080040767</v>
      </c>
      <c r="F3" s="34">
        <f t="shared" si="4"/>
        <v>5.9651552749783843</v>
      </c>
      <c r="G3" s="34">
        <f t="shared" si="4"/>
        <v>21.725606540422618</v>
      </c>
      <c r="H3" s="34">
        <f t="shared" si="4"/>
        <v>24.566175044438246</v>
      </c>
      <c r="I3" s="34">
        <f t="shared" si="4"/>
        <v>31.598747598096111</v>
      </c>
      <c r="J3" s="34">
        <f t="shared" si="4"/>
        <v>38.923985935138901</v>
      </c>
      <c r="K3" s="34">
        <f t="shared" si="4"/>
        <v>71.484116611847085</v>
      </c>
      <c r="L3" s="34">
        <f t="shared" si="4"/>
        <v>74.626594147358162</v>
      </c>
      <c r="M3" s="34">
        <f t="shared" si="4"/>
        <v>50.328498596454232</v>
      </c>
      <c r="N3" s="34">
        <f t="shared" si="4"/>
        <v>12.148771650398507</v>
      </c>
      <c r="O3" s="34">
        <f t="shared" si="4"/>
        <v>128.38869459039518</v>
      </c>
      <c r="P3" s="34">
        <f t="shared" si="4"/>
        <v>78.889201034813269</v>
      </c>
      <c r="Q3" s="34">
        <f t="shared" si="4"/>
        <v>57.994099786657891</v>
      </c>
      <c r="R3" s="34">
        <f t="shared" si="4"/>
        <v>55.314977042438223</v>
      </c>
      <c r="S3" s="34">
        <f t="shared" si="4"/>
        <v>48.166005289294603</v>
      </c>
      <c r="T3" s="34">
        <f t="shared" si="4"/>
        <v>40.851939490741586</v>
      </c>
      <c r="U3" s="34">
        <f t="shared" si="4"/>
        <v>43.393837856343296</v>
      </c>
      <c r="V3" s="34">
        <f t="shared" si="4"/>
        <v>54.244390511487275</v>
      </c>
      <c r="W3" s="34">
        <f t="shared" si="4"/>
        <v>50.047036788524139</v>
      </c>
      <c r="X3" s="34">
        <f t="shared" ref="X3" si="5">SUM(X4,X8,X11)</f>
        <v>78.817342396776667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1.641227000344067</v>
      </c>
      <c r="D4" s="29">
        <f t="shared" ref="D4:W4" si="7">SUM(D5:D7)</f>
        <v>1.4378770589613208</v>
      </c>
      <c r="E4" s="29">
        <f t="shared" si="7"/>
        <v>1.9101151650660524</v>
      </c>
      <c r="F4" s="29">
        <f t="shared" si="7"/>
        <v>2.8264931514316367</v>
      </c>
      <c r="G4" s="29">
        <f t="shared" si="7"/>
        <v>0.76117887211887025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10.354088931776397</v>
      </c>
      <c r="M4" s="29">
        <f t="shared" si="7"/>
        <v>3.7728439867803125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0.76117887211887025</v>
      </c>
      <c r="H5" s="10">
        <v>0</v>
      </c>
      <c r="I5" s="10">
        <v>0</v>
      </c>
      <c r="J5" s="10">
        <v>0</v>
      </c>
      <c r="K5" s="10">
        <v>0</v>
      </c>
      <c r="L5" s="10">
        <v>10.354088931776397</v>
      </c>
      <c r="M5" s="10">
        <v>3.7728439867803125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1.641227000344067</v>
      </c>
      <c r="D7" s="10">
        <v>1.4378770589613208</v>
      </c>
      <c r="E7" s="10">
        <v>1.9101151650660524</v>
      </c>
      <c r="F7" s="10">
        <v>2.8264931514316367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X8" si="9">SUM(C9:C10)</f>
        <v>0.55339100264033458</v>
      </c>
      <c r="D8" s="29">
        <f t="shared" si="9"/>
        <v>4.261353819561684</v>
      </c>
      <c r="E8" s="29">
        <f t="shared" si="9"/>
        <v>0.17933437685440656</v>
      </c>
      <c r="F8" s="29">
        <f t="shared" si="9"/>
        <v>1.0871299857904322</v>
      </c>
      <c r="G8" s="29">
        <f t="shared" si="9"/>
        <v>17.819903036215923</v>
      </c>
      <c r="H8" s="29">
        <f t="shared" si="9"/>
        <v>21.634507296529542</v>
      </c>
      <c r="I8" s="29">
        <f t="shared" si="9"/>
        <v>30.428781509320061</v>
      </c>
      <c r="J8" s="29">
        <f t="shared" si="9"/>
        <v>36.483276394209611</v>
      </c>
      <c r="K8" s="29">
        <f t="shared" si="9"/>
        <v>69.001028743765147</v>
      </c>
      <c r="L8" s="29">
        <f t="shared" si="9"/>
        <v>63.203665425465431</v>
      </c>
      <c r="M8" s="29">
        <f t="shared" si="9"/>
        <v>45.442373824821928</v>
      </c>
      <c r="N8" s="29">
        <f t="shared" si="9"/>
        <v>11.070702557120628</v>
      </c>
      <c r="O8" s="29">
        <f t="shared" si="9"/>
        <v>127.2954894795636</v>
      </c>
      <c r="P8" s="29">
        <f t="shared" si="9"/>
        <v>78.889201034813269</v>
      </c>
      <c r="Q8" s="29">
        <f t="shared" si="9"/>
        <v>57.994099786657891</v>
      </c>
      <c r="R8" s="29">
        <f t="shared" si="9"/>
        <v>55.314977042438223</v>
      </c>
      <c r="S8" s="29">
        <f t="shared" si="9"/>
        <v>48.166005289294603</v>
      </c>
      <c r="T8" s="29">
        <f t="shared" si="9"/>
        <v>40.825885177272909</v>
      </c>
      <c r="U8" s="29">
        <f t="shared" si="9"/>
        <v>39.474864306043315</v>
      </c>
      <c r="V8" s="29">
        <f t="shared" si="9"/>
        <v>50.691935721129937</v>
      </c>
      <c r="W8" s="29">
        <f t="shared" si="9"/>
        <v>47.832810887524019</v>
      </c>
      <c r="X8" s="29">
        <f t="shared" si="9"/>
        <v>74.628624575004153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95.563737362868707</v>
      </c>
      <c r="P9" s="10">
        <v>55.89146235351501</v>
      </c>
      <c r="Q9" s="10">
        <v>32.604968568982017</v>
      </c>
      <c r="R9" s="10">
        <v>25.402877058058479</v>
      </c>
      <c r="S9" s="10">
        <v>26.589873384339384</v>
      </c>
      <c r="T9" s="10">
        <v>24.618411875166142</v>
      </c>
      <c r="U9" s="10">
        <v>20.58280866186924</v>
      </c>
      <c r="V9" s="10">
        <v>28.828682540061994</v>
      </c>
      <c r="W9" s="10">
        <v>24.602185396915146</v>
      </c>
      <c r="X9" s="10">
        <v>42.635139449457313</v>
      </c>
    </row>
    <row r="10" spans="1:24" ht="11.25" customHeight="1" x14ac:dyDescent="0.2">
      <c r="A10" s="41" t="s">
        <v>13</v>
      </c>
      <c r="B10" s="9" t="s">
        <v>14</v>
      </c>
      <c r="C10" s="10">
        <v>0.55339100264033458</v>
      </c>
      <c r="D10" s="10">
        <v>4.261353819561684</v>
      </c>
      <c r="E10" s="10">
        <v>0.17933437685440656</v>
      </c>
      <c r="F10" s="10">
        <v>1.0871299857904322</v>
      </c>
      <c r="G10" s="10">
        <v>17.819903036215923</v>
      </c>
      <c r="H10" s="10">
        <v>21.634507296529542</v>
      </c>
      <c r="I10" s="10">
        <v>30.428781509320061</v>
      </c>
      <c r="J10" s="10">
        <v>36.483276394209611</v>
      </c>
      <c r="K10" s="10">
        <v>69.001028743765147</v>
      </c>
      <c r="L10" s="10">
        <v>63.203665425465431</v>
      </c>
      <c r="M10" s="10">
        <v>45.442373824821928</v>
      </c>
      <c r="N10" s="10">
        <v>11.070702557120628</v>
      </c>
      <c r="O10" s="10">
        <v>31.731752116694889</v>
      </c>
      <c r="P10" s="10">
        <v>22.997738681298259</v>
      </c>
      <c r="Q10" s="10">
        <v>25.389131217675875</v>
      </c>
      <c r="R10" s="10">
        <v>29.912099984379743</v>
      </c>
      <c r="S10" s="10">
        <v>21.576131904955218</v>
      </c>
      <c r="T10" s="10">
        <v>16.207473302106763</v>
      </c>
      <c r="U10" s="10">
        <v>18.892055644174079</v>
      </c>
      <c r="V10" s="10">
        <v>21.863253181067943</v>
      </c>
      <c r="W10" s="10">
        <v>23.230625490608876</v>
      </c>
      <c r="X10" s="10">
        <v>31.993485125546837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X11" si="10">SUM(C12:C16)</f>
        <v>1.3647642509597351</v>
      </c>
      <c r="D11" s="29">
        <f t="shared" si="10"/>
        <v>0.91464564264097203</v>
      </c>
      <c r="E11" s="29">
        <f t="shared" si="10"/>
        <v>1.1287516660836179</v>
      </c>
      <c r="F11" s="29">
        <f t="shared" si="10"/>
        <v>2.051532137756316</v>
      </c>
      <c r="G11" s="29">
        <f t="shared" si="10"/>
        <v>3.1445246320878248</v>
      </c>
      <c r="H11" s="29">
        <f t="shared" si="10"/>
        <v>2.9316677479087034</v>
      </c>
      <c r="I11" s="29">
        <f t="shared" si="10"/>
        <v>1.169966088776049</v>
      </c>
      <c r="J11" s="29">
        <f t="shared" si="10"/>
        <v>2.4407095409292889</v>
      </c>
      <c r="K11" s="29">
        <f t="shared" si="10"/>
        <v>2.4830878680819444</v>
      </c>
      <c r="L11" s="29">
        <f t="shared" si="10"/>
        <v>1.0688397901163322</v>
      </c>
      <c r="M11" s="29">
        <f t="shared" si="10"/>
        <v>1.1132807848519901</v>
      </c>
      <c r="N11" s="29">
        <f t="shared" si="10"/>
        <v>1.0780690932778783</v>
      </c>
      <c r="O11" s="29">
        <f t="shared" si="10"/>
        <v>1.0932051108315861</v>
      </c>
      <c r="P11" s="29">
        <f t="shared" si="10"/>
        <v>0</v>
      </c>
      <c r="Q11" s="29">
        <f t="shared" si="10"/>
        <v>0</v>
      </c>
      <c r="R11" s="29">
        <f t="shared" si="10"/>
        <v>0</v>
      </c>
      <c r="S11" s="29">
        <f t="shared" si="10"/>
        <v>0</v>
      </c>
      <c r="T11" s="29">
        <f t="shared" si="10"/>
        <v>2.6054313468680559E-2</v>
      </c>
      <c r="U11" s="29">
        <f t="shared" si="10"/>
        <v>3.9189735502999827</v>
      </c>
      <c r="V11" s="29">
        <f t="shared" si="10"/>
        <v>3.5524547903573378</v>
      </c>
      <c r="W11" s="29">
        <f t="shared" si="10"/>
        <v>2.2142259010001175</v>
      </c>
      <c r="X11" s="29">
        <f t="shared" si="10"/>
        <v>4.188717821772511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1.3647642509597351</v>
      </c>
      <c r="D13" s="10">
        <v>0.91464564264097203</v>
      </c>
      <c r="E13" s="10">
        <v>1.1287516660836179</v>
      </c>
      <c r="F13" s="10">
        <v>2.051532137756316</v>
      </c>
      <c r="G13" s="10">
        <v>3.1445246320878248</v>
      </c>
      <c r="H13" s="10">
        <v>2.9316677479087034</v>
      </c>
      <c r="I13" s="10">
        <v>1.169966088776049</v>
      </c>
      <c r="J13" s="10">
        <v>2.4407095409292889</v>
      </c>
      <c r="K13" s="10">
        <v>2.4830878680819444</v>
      </c>
      <c r="L13" s="10">
        <v>1.0688397901163322</v>
      </c>
      <c r="M13" s="10">
        <v>1.1132807848519901</v>
      </c>
      <c r="N13" s="10">
        <v>1.0780690932778783</v>
      </c>
      <c r="O13" s="10">
        <v>1.0932051108315861</v>
      </c>
      <c r="P13" s="10">
        <v>0</v>
      </c>
      <c r="Q13" s="10">
        <v>0</v>
      </c>
      <c r="R13" s="10">
        <v>0</v>
      </c>
      <c r="S13" s="10">
        <v>0</v>
      </c>
      <c r="T13" s="10">
        <v>2.6054313468680559E-2</v>
      </c>
      <c r="U13" s="10">
        <v>3.9189735502999827</v>
      </c>
      <c r="V13" s="10">
        <v>3.5524547903573378</v>
      </c>
      <c r="W13" s="10">
        <v>2.2142259010001175</v>
      </c>
      <c r="X13" s="10">
        <v>4.188717821772511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X17" si="11">SUM(C18:C21)</f>
        <v>0</v>
      </c>
      <c r="D17" s="37">
        <f t="shared" si="11"/>
        <v>1.2108174236641778</v>
      </c>
      <c r="E17" s="37">
        <f t="shared" si="11"/>
        <v>1.1616450133919614</v>
      </c>
      <c r="F17" s="37">
        <f t="shared" si="11"/>
        <v>1.1333513109504643</v>
      </c>
      <c r="G17" s="37">
        <f t="shared" si="11"/>
        <v>0.89533237361876972</v>
      </c>
      <c r="H17" s="37">
        <f t="shared" si="11"/>
        <v>1.357690058017202</v>
      </c>
      <c r="I17" s="37">
        <f t="shared" si="11"/>
        <v>2.678078653105922</v>
      </c>
      <c r="J17" s="37">
        <f t="shared" si="11"/>
        <v>1.361148270349301</v>
      </c>
      <c r="K17" s="37">
        <f t="shared" si="11"/>
        <v>0.49426583915559036</v>
      </c>
      <c r="L17" s="37">
        <f t="shared" si="11"/>
        <v>8.1190798203585268E-2</v>
      </c>
      <c r="M17" s="37">
        <f t="shared" si="11"/>
        <v>0</v>
      </c>
      <c r="N17" s="37">
        <f t="shared" si="11"/>
        <v>0</v>
      </c>
      <c r="O17" s="37">
        <f t="shared" si="11"/>
        <v>0</v>
      </c>
      <c r="P17" s="37">
        <f t="shared" si="11"/>
        <v>0</v>
      </c>
      <c r="Q17" s="37">
        <f t="shared" si="11"/>
        <v>0</v>
      </c>
      <c r="R17" s="37">
        <f t="shared" si="11"/>
        <v>0</v>
      </c>
      <c r="S17" s="37">
        <f t="shared" si="11"/>
        <v>0</v>
      </c>
      <c r="T17" s="37">
        <f t="shared" si="11"/>
        <v>0</v>
      </c>
      <c r="U17" s="37">
        <f t="shared" si="11"/>
        <v>0</v>
      </c>
      <c r="V17" s="37">
        <f t="shared" si="11"/>
        <v>0</v>
      </c>
      <c r="W17" s="37">
        <f t="shared" si="11"/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1.2108174236641778</v>
      </c>
      <c r="E20" s="10">
        <v>1.1616450133919614</v>
      </c>
      <c r="F20" s="10">
        <v>1.1333513109504643</v>
      </c>
      <c r="G20" s="10">
        <v>0.89533237361876972</v>
      </c>
      <c r="H20" s="10">
        <v>1.357690058017202</v>
      </c>
      <c r="I20" s="10">
        <v>2.678078653105922</v>
      </c>
      <c r="J20" s="10">
        <v>1.361148270349301</v>
      </c>
      <c r="K20" s="10">
        <v>0.49426583915559036</v>
      </c>
      <c r="L20" s="10">
        <v>8.1190798203585268E-2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X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si="12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X26" si="13">SUM(C27,C33)</f>
        <v>245.66352251727076</v>
      </c>
      <c r="D26" s="37">
        <f t="shared" si="13"/>
        <v>268.90416233968978</v>
      </c>
      <c r="E26" s="37">
        <f t="shared" si="13"/>
        <v>238.92473038931257</v>
      </c>
      <c r="F26" s="37">
        <f t="shared" si="13"/>
        <v>208.63697340436826</v>
      </c>
      <c r="G26" s="37">
        <f t="shared" si="13"/>
        <v>321.95465658746065</v>
      </c>
      <c r="H26" s="37">
        <f t="shared" si="13"/>
        <v>271.80716267815103</v>
      </c>
      <c r="I26" s="37">
        <f t="shared" si="13"/>
        <v>228.95554220507245</v>
      </c>
      <c r="J26" s="37">
        <f t="shared" si="13"/>
        <v>186.68681098599671</v>
      </c>
      <c r="K26" s="37">
        <f t="shared" si="13"/>
        <v>189.48863350034833</v>
      </c>
      <c r="L26" s="37">
        <f t="shared" si="13"/>
        <v>132.29626350337153</v>
      </c>
      <c r="M26" s="37">
        <f t="shared" si="13"/>
        <v>66.360676379130211</v>
      </c>
      <c r="N26" s="37">
        <f t="shared" si="13"/>
        <v>162.53184849026553</v>
      </c>
      <c r="O26" s="37">
        <f t="shared" si="13"/>
        <v>252.65888729149339</v>
      </c>
      <c r="P26" s="37">
        <f t="shared" si="13"/>
        <v>197.53987787748588</v>
      </c>
      <c r="Q26" s="37">
        <f t="shared" si="13"/>
        <v>259.28822926121018</v>
      </c>
      <c r="R26" s="37">
        <f t="shared" si="13"/>
        <v>298.9603210345154</v>
      </c>
      <c r="S26" s="37">
        <f t="shared" si="13"/>
        <v>268.95348856543575</v>
      </c>
      <c r="T26" s="37">
        <f t="shared" si="13"/>
        <v>286.0867797412721</v>
      </c>
      <c r="U26" s="37">
        <f t="shared" si="13"/>
        <v>265.68219572540215</v>
      </c>
      <c r="V26" s="37">
        <f t="shared" si="13"/>
        <v>277.07832624874845</v>
      </c>
      <c r="W26" s="37">
        <f t="shared" si="13"/>
        <v>252.94920346682616</v>
      </c>
      <c r="X26" s="37">
        <f t="shared" si="13"/>
        <v>193.8780328986131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X27" si="14">SUM(C28:C32)</f>
        <v>0</v>
      </c>
      <c r="D27" s="29">
        <f t="shared" si="14"/>
        <v>0</v>
      </c>
      <c r="E27" s="29">
        <f t="shared" si="14"/>
        <v>0</v>
      </c>
      <c r="F27" s="29">
        <f t="shared" si="14"/>
        <v>0</v>
      </c>
      <c r="G27" s="29">
        <f t="shared" si="14"/>
        <v>0</v>
      </c>
      <c r="H27" s="29">
        <f t="shared" si="14"/>
        <v>0</v>
      </c>
      <c r="I27" s="29">
        <f t="shared" si="14"/>
        <v>0</v>
      </c>
      <c r="J27" s="29">
        <f t="shared" si="14"/>
        <v>0</v>
      </c>
      <c r="K27" s="29">
        <f t="shared" si="14"/>
        <v>0</v>
      </c>
      <c r="L27" s="29">
        <f t="shared" si="14"/>
        <v>0</v>
      </c>
      <c r="M27" s="29">
        <f t="shared" si="14"/>
        <v>0</v>
      </c>
      <c r="N27" s="29">
        <f t="shared" si="14"/>
        <v>0</v>
      </c>
      <c r="O27" s="29">
        <f t="shared" si="14"/>
        <v>0</v>
      </c>
      <c r="P27" s="29">
        <f t="shared" si="14"/>
        <v>0</v>
      </c>
      <c r="Q27" s="29">
        <f t="shared" si="14"/>
        <v>0</v>
      </c>
      <c r="R27" s="29">
        <f t="shared" si="14"/>
        <v>0</v>
      </c>
      <c r="S27" s="29">
        <f t="shared" si="14"/>
        <v>0</v>
      </c>
      <c r="T27" s="29">
        <f t="shared" si="14"/>
        <v>0</v>
      </c>
      <c r="U27" s="29">
        <f t="shared" si="14"/>
        <v>0</v>
      </c>
      <c r="V27" s="29">
        <f t="shared" si="14"/>
        <v>0</v>
      </c>
      <c r="W27" s="29">
        <f t="shared" si="14"/>
        <v>0</v>
      </c>
      <c r="X27" s="29">
        <f t="shared" si="14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X33" si="15">SUM(C34:C50)</f>
        <v>245.66352251727076</v>
      </c>
      <c r="D33" s="29">
        <f t="shared" si="15"/>
        <v>268.90416233968978</v>
      </c>
      <c r="E33" s="29">
        <f t="shared" si="15"/>
        <v>238.92473038931257</v>
      </c>
      <c r="F33" s="29">
        <f t="shared" si="15"/>
        <v>208.63697340436826</v>
      </c>
      <c r="G33" s="29">
        <f t="shared" si="15"/>
        <v>321.95465658746065</v>
      </c>
      <c r="H33" s="29">
        <f t="shared" si="15"/>
        <v>271.80716267815103</v>
      </c>
      <c r="I33" s="29">
        <f t="shared" si="15"/>
        <v>228.95554220507245</v>
      </c>
      <c r="J33" s="29">
        <f t="shared" si="15"/>
        <v>186.68681098599671</v>
      </c>
      <c r="K33" s="29">
        <f t="shared" si="15"/>
        <v>189.48863350034833</v>
      </c>
      <c r="L33" s="29">
        <f t="shared" si="15"/>
        <v>132.29626350337153</v>
      </c>
      <c r="M33" s="29">
        <f t="shared" si="15"/>
        <v>66.360676379130211</v>
      </c>
      <c r="N33" s="29">
        <f t="shared" si="15"/>
        <v>162.53184849026553</v>
      </c>
      <c r="O33" s="29">
        <f t="shared" si="15"/>
        <v>252.65888729149339</v>
      </c>
      <c r="P33" s="29">
        <f t="shared" si="15"/>
        <v>197.53987787748588</v>
      </c>
      <c r="Q33" s="29">
        <f t="shared" si="15"/>
        <v>259.28822926121018</v>
      </c>
      <c r="R33" s="29">
        <f t="shared" si="15"/>
        <v>298.9603210345154</v>
      </c>
      <c r="S33" s="29">
        <f t="shared" si="15"/>
        <v>268.95348856543575</v>
      </c>
      <c r="T33" s="29">
        <f t="shared" si="15"/>
        <v>286.0867797412721</v>
      </c>
      <c r="U33" s="29">
        <f t="shared" si="15"/>
        <v>265.68219572540215</v>
      </c>
      <c r="V33" s="29">
        <f t="shared" si="15"/>
        <v>277.07832624874845</v>
      </c>
      <c r="W33" s="29">
        <f t="shared" si="15"/>
        <v>252.94920346682616</v>
      </c>
      <c r="X33" s="29">
        <f t="shared" si="15"/>
        <v>193.8780328986131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1.0937455379895089</v>
      </c>
      <c r="E36" s="10">
        <v>0</v>
      </c>
      <c r="F36" s="10">
        <v>0</v>
      </c>
      <c r="G36" s="10">
        <v>0</v>
      </c>
      <c r="H36" s="10">
        <v>0</v>
      </c>
      <c r="I36" s="10">
        <v>26.698067117704134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0.23227391313801354</v>
      </c>
      <c r="U36" s="10">
        <v>0.24681793120877288</v>
      </c>
      <c r="V36" s="10">
        <v>0.23311881293805814</v>
      </c>
      <c r="W36" s="10">
        <v>0.10872952537567099</v>
      </c>
      <c r="X36" s="10">
        <v>0.32603438306275234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0.91208021471192224</v>
      </c>
      <c r="I37" s="10">
        <v>2.0121399793323902</v>
      </c>
      <c r="J37" s="10">
        <v>0</v>
      </c>
      <c r="K37" s="10">
        <v>0.89767593428058556</v>
      </c>
      <c r="L37" s="10">
        <v>0.9957734726206956</v>
      </c>
      <c r="M37" s="10">
        <v>1.0060389295078151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2.5106457485786004E-2</v>
      </c>
      <c r="U37" s="10">
        <v>6.0973929711141267E-2</v>
      </c>
      <c r="V37" s="10">
        <v>9.5987809095089943E-2</v>
      </c>
      <c r="W37" s="10">
        <v>2.5143352477350576E-2</v>
      </c>
      <c r="X37" s="10">
        <v>0.20735238280893323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0.70731073569785519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7.2068355666946102</v>
      </c>
      <c r="D43" s="10">
        <v>5.4487230628516397</v>
      </c>
      <c r="E43" s="10">
        <v>0.45836343335861851</v>
      </c>
      <c r="F43" s="10">
        <v>2.6717431159011551</v>
      </c>
      <c r="G43" s="10">
        <v>8.3189876911151526</v>
      </c>
      <c r="H43" s="10">
        <v>6.36821533103004</v>
      </c>
      <c r="I43" s="10">
        <v>10.491250351824139</v>
      </c>
      <c r="J43" s="10">
        <v>11.938856164781312</v>
      </c>
      <c r="K43" s="10">
        <v>13.758569625267899</v>
      </c>
      <c r="L43" s="10">
        <v>24.402694831196445</v>
      </c>
      <c r="M43" s="10">
        <v>5.4449278255422273</v>
      </c>
      <c r="N43" s="10">
        <v>0.87873293475649883</v>
      </c>
      <c r="O43" s="10">
        <v>19.343752492086836</v>
      </c>
      <c r="P43" s="10">
        <v>12.94414658603006</v>
      </c>
      <c r="Q43" s="10">
        <v>14.585648316244933</v>
      </c>
      <c r="R43" s="10">
        <v>16.62199693445007</v>
      </c>
      <c r="S43" s="10">
        <v>17.184387140419542</v>
      </c>
      <c r="T43" s="10">
        <v>18.026075283732379</v>
      </c>
      <c r="U43" s="10">
        <v>18.632229351924352</v>
      </c>
      <c r="V43" s="10">
        <v>18.513141996397003</v>
      </c>
      <c r="W43" s="10">
        <v>12.312895466444239</v>
      </c>
      <c r="X43" s="10">
        <v>16.849802366988229</v>
      </c>
    </row>
    <row r="44" spans="1:24" ht="11.25" customHeight="1" x14ac:dyDescent="0.2">
      <c r="A44" s="41" t="s">
        <v>75</v>
      </c>
      <c r="B44" s="9" t="s">
        <v>76</v>
      </c>
      <c r="C44" s="10">
        <v>111.79336160303762</v>
      </c>
      <c r="D44" s="10">
        <v>106.49709317493735</v>
      </c>
      <c r="E44" s="10">
        <v>35.860869324769389</v>
      </c>
      <c r="F44" s="10">
        <v>6.2860625136734267</v>
      </c>
      <c r="G44" s="10">
        <v>12.646086799833467</v>
      </c>
      <c r="H44" s="10">
        <v>15.720076067039821</v>
      </c>
      <c r="I44" s="10">
        <v>43.018574958547958</v>
      </c>
      <c r="J44" s="10">
        <v>3.7392836376373686</v>
      </c>
      <c r="K44" s="10">
        <v>6.8475597181235885</v>
      </c>
      <c r="L44" s="10">
        <v>1.6382599364454669</v>
      </c>
      <c r="M44" s="10">
        <v>9.1369575732057235</v>
      </c>
      <c r="N44" s="10">
        <v>0.82580828428425568</v>
      </c>
      <c r="O44" s="10">
        <v>0</v>
      </c>
      <c r="P44" s="10">
        <v>1.5013499134042114</v>
      </c>
      <c r="Q44" s="10">
        <v>1.5035115074334566</v>
      </c>
      <c r="R44" s="10">
        <v>1.4018020561753866</v>
      </c>
      <c r="S44" s="10">
        <v>5.3158672000114189</v>
      </c>
      <c r="T44" s="10">
        <v>0</v>
      </c>
      <c r="U44" s="10">
        <v>1.3856044140859425</v>
      </c>
      <c r="V44" s="10">
        <v>1.354283430055345</v>
      </c>
      <c r="W44" s="10">
        <v>0.96741523070480551</v>
      </c>
      <c r="X44" s="10">
        <v>1.1919578036417735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8.8872415878888473E-4</v>
      </c>
      <c r="U45" s="10">
        <v>8.4101972015367208E-4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125.95601461184067</v>
      </c>
      <c r="D48" s="10">
        <v>155.8646005639113</v>
      </c>
      <c r="E48" s="10">
        <v>202.60549763118456</v>
      </c>
      <c r="F48" s="10">
        <v>198.87261861356825</v>
      </c>
      <c r="G48" s="10">
        <v>300.98958209651204</v>
      </c>
      <c r="H48" s="10">
        <v>248.80679106536923</v>
      </c>
      <c r="I48" s="10">
        <v>146.73550979766384</v>
      </c>
      <c r="J48" s="10">
        <v>171.00867118357803</v>
      </c>
      <c r="K48" s="10">
        <v>167.98482822267624</v>
      </c>
      <c r="L48" s="10">
        <v>105.25953526310893</v>
      </c>
      <c r="M48" s="10">
        <v>50.772752050874445</v>
      </c>
      <c r="N48" s="10">
        <v>160.82730727122478</v>
      </c>
      <c r="O48" s="10">
        <v>233.31513479940654</v>
      </c>
      <c r="P48" s="10">
        <v>183.09438137805159</v>
      </c>
      <c r="Q48" s="10">
        <v>243.19906943753176</v>
      </c>
      <c r="R48" s="10">
        <v>280.93652204388997</v>
      </c>
      <c r="S48" s="10">
        <v>246.45323422500479</v>
      </c>
      <c r="T48" s="10">
        <v>267.80243536275714</v>
      </c>
      <c r="U48" s="10">
        <v>245.18990802392815</v>
      </c>
      <c r="V48" s="10">
        <v>256.70097836301608</v>
      </c>
      <c r="W48" s="10">
        <v>239.39374777537137</v>
      </c>
      <c r="X48" s="10">
        <v>175.23865040362043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0.80654916122543341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0.16582105482363241</v>
      </c>
      <c r="V50" s="10">
        <v>0.18081583724688488</v>
      </c>
      <c r="W50" s="10">
        <v>0.14127211645274043</v>
      </c>
      <c r="X50" s="10">
        <v>6.4235558490995423E-2</v>
      </c>
    </row>
    <row r="51" spans="1:24" ht="11.25" customHeight="1" x14ac:dyDescent="0.2">
      <c r="A51" s="35" t="s">
        <v>89</v>
      </c>
      <c r="B51" s="36" t="s">
        <v>90</v>
      </c>
      <c r="C51" s="37">
        <v>307.93513747038918</v>
      </c>
      <c r="D51" s="37">
        <v>283.86325617227828</v>
      </c>
      <c r="E51" s="37">
        <v>346.41092783572589</v>
      </c>
      <c r="F51" s="37">
        <v>319.02328427761921</v>
      </c>
      <c r="G51" s="37">
        <v>332.24411807500496</v>
      </c>
      <c r="H51" s="37">
        <v>409.72610673503169</v>
      </c>
      <c r="I51" s="37">
        <v>453.7406489450463</v>
      </c>
      <c r="J51" s="37">
        <v>367.66209533983613</v>
      </c>
      <c r="K51" s="37">
        <v>191.73682332510168</v>
      </c>
      <c r="L51" s="37">
        <v>191.97082351866928</v>
      </c>
      <c r="M51" s="37">
        <v>220.4615697289849</v>
      </c>
      <c r="N51" s="37">
        <v>243.13401424451939</v>
      </c>
      <c r="O51" s="37">
        <v>214.39807423264475</v>
      </c>
      <c r="P51" s="37">
        <v>190.6447676529427</v>
      </c>
      <c r="Q51" s="37">
        <v>194.76747068222437</v>
      </c>
      <c r="R51" s="37">
        <v>183.31788771821917</v>
      </c>
      <c r="S51" s="37">
        <v>164.12916616160319</v>
      </c>
      <c r="T51" s="37">
        <v>186.65528683082397</v>
      </c>
      <c r="U51" s="37">
        <v>239.60318612858029</v>
      </c>
      <c r="V51" s="37">
        <v>189.9604634189138</v>
      </c>
      <c r="W51" s="37">
        <v>162.54768353203409</v>
      </c>
      <c r="X51" s="37">
        <v>176.07523576776717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X52" si="16">SUM(C53:C70)</f>
        <v>0.95275052579536079</v>
      </c>
      <c r="D52" s="37">
        <f t="shared" si="16"/>
        <v>6.4392533356588828</v>
      </c>
      <c r="E52" s="37">
        <f t="shared" si="16"/>
        <v>0.55129051324047018</v>
      </c>
      <c r="F52" s="37">
        <f t="shared" si="16"/>
        <v>0.96299095250458533</v>
      </c>
      <c r="G52" s="37">
        <f t="shared" si="16"/>
        <v>0.94696244373216132</v>
      </c>
      <c r="H52" s="37">
        <f t="shared" si="16"/>
        <v>10.793162974259971</v>
      </c>
      <c r="I52" s="37">
        <f t="shared" si="16"/>
        <v>8.4143052008055488</v>
      </c>
      <c r="J52" s="37">
        <f t="shared" si="16"/>
        <v>18.407631205064366</v>
      </c>
      <c r="K52" s="37">
        <f t="shared" si="16"/>
        <v>24.536450856590971</v>
      </c>
      <c r="L52" s="37">
        <f t="shared" si="16"/>
        <v>36.875920969692253</v>
      </c>
      <c r="M52" s="37">
        <f t="shared" si="16"/>
        <v>46.244494747777892</v>
      </c>
      <c r="N52" s="37">
        <f t="shared" si="16"/>
        <v>43.189577097483578</v>
      </c>
      <c r="O52" s="37">
        <f t="shared" si="16"/>
        <v>56.609638764731216</v>
      </c>
      <c r="P52" s="37">
        <f t="shared" si="16"/>
        <v>66.831296554496092</v>
      </c>
      <c r="Q52" s="37">
        <f t="shared" si="16"/>
        <v>43.802674590863049</v>
      </c>
      <c r="R52" s="37">
        <f t="shared" si="16"/>
        <v>35.21048729725802</v>
      </c>
      <c r="S52" s="37">
        <f t="shared" si="16"/>
        <v>36.496431088237586</v>
      </c>
      <c r="T52" s="37">
        <f t="shared" si="16"/>
        <v>41.471127904338282</v>
      </c>
      <c r="U52" s="37">
        <f t="shared" si="16"/>
        <v>1.7631277583254945</v>
      </c>
      <c r="V52" s="37">
        <f t="shared" si="16"/>
        <v>1.9146213133696079</v>
      </c>
      <c r="W52" s="37">
        <f t="shared" si="16"/>
        <v>2.1260548365448249</v>
      </c>
      <c r="X52" s="37">
        <f t="shared" si="16"/>
        <v>2.5497020231830807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0.95275052579536079</v>
      </c>
      <c r="D59" s="10">
        <v>6.4392533356588828</v>
      </c>
      <c r="E59" s="10">
        <v>0.55129051324047018</v>
      </c>
      <c r="F59" s="10">
        <v>0.96299095250458533</v>
      </c>
      <c r="G59" s="10">
        <v>0.94696244373216132</v>
      </c>
      <c r="H59" s="10">
        <v>10.793162974259971</v>
      </c>
      <c r="I59" s="10">
        <v>8.4143052008055488</v>
      </c>
      <c r="J59" s="10">
        <v>18.407631205064366</v>
      </c>
      <c r="K59" s="10">
        <v>24.536450856590971</v>
      </c>
      <c r="L59" s="10">
        <v>36.875920969692253</v>
      </c>
      <c r="M59" s="10">
        <v>46.244494747777892</v>
      </c>
      <c r="N59" s="10">
        <v>43.189577097483578</v>
      </c>
      <c r="O59" s="10">
        <v>56.609638764731216</v>
      </c>
      <c r="P59" s="10">
        <v>66.831296554496092</v>
      </c>
      <c r="Q59" s="10">
        <v>43.802674590863049</v>
      </c>
      <c r="R59" s="10">
        <v>35.21048729725802</v>
      </c>
      <c r="S59" s="10">
        <v>36.496431088237586</v>
      </c>
      <c r="T59" s="10">
        <v>41.471127904338282</v>
      </c>
      <c r="U59" s="10">
        <v>1.7631277583254945</v>
      </c>
      <c r="V59" s="10">
        <v>1.9146213133696079</v>
      </c>
      <c r="W59" s="10">
        <v>2.1260548365448249</v>
      </c>
      <c r="X59" s="10">
        <v>2.5497020231830807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X71" si="17">SUM(C72:C73)</f>
        <v>5.8779399849713059</v>
      </c>
      <c r="D71" s="37">
        <f t="shared" si="17"/>
        <v>1.7629662537898376</v>
      </c>
      <c r="E71" s="37">
        <f t="shared" si="17"/>
        <v>3.7602053662720483</v>
      </c>
      <c r="F71" s="37">
        <f t="shared" si="17"/>
        <v>4.2734032615944502</v>
      </c>
      <c r="G71" s="37">
        <f t="shared" si="17"/>
        <v>2.9355903936447492</v>
      </c>
      <c r="H71" s="37">
        <f t="shared" si="17"/>
        <v>2.2005661032759241</v>
      </c>
      <c r="I71" s="37">
        <f t="shared" si="17"/>
        <v>1.1326869290993495</v>
      </c>
      <c r="J71" s="37">
        <f t="shared" si="17"/>
        <v>1.8571818812134819</v>
      </c>
      <c r="K71" s="37">
        <f t="shared" si="17"/>
        <v>0</v>
      </c>
      <c r="L71" s="37">
        <f t="shared" si="17"/>
        <v>0</v>
      </c>
      <c r="M71" s="37">
        <f t="shared" si="17"/>
        <v>0</v>
      </c>
      <c r="N71" s="37">
        <f t="shared" si="17"/>
        <v>1.3032054577175292</v>
      </c>
      <c r="O71" s="37">
        <f t="shared" si="17"/>
        <v>1.5212416302520553</v>
      </c>
      <c r="P71" s="37">
        <f t="shared" si="17"/>
        <v>4.7017910384368449</v>
      </c>
      <c r="Q71" s="37">
        <f t="shared" si="17"/>
        <v>30.529809183828824</v>
      </c>
      <c r="R71" s="37">
        <f t="shared" si="17"/>
        <v>36.930691437925148</v>
      </c>
      <c r="S71" s="37">
        <f t="shared" si="17"/>
        <v>42.180137808046112</v>
      </c>
      <c r="T71" s="37">
        <f t="shared" si="17"/>
        <v>55.569847959365156</v>
      </c>
      <c r="U71" s="37">
        <f t="shared" si="17"/>
        <v>113.07559196949801</v>
      </c>
      <c r="V71" s="37">
        <f t="shared" si="17"/>
        <v>96.972950739219215</v>
      </c>
      <c r="W71" s="37">
        <f t="shared" si="17"/>
        <v>209.05644916559947</v>
      </c>
      <c r="X71" s="37">
        <f t="shared" si="17"/>
        <v>226.8947025330902</v>
      </c>
    </row>
    <row r="72" spans="1:24" ht="11.25" customHeight="1" x14ac:dyDescent="0.2">
      <c r="A72" s="42" t="s">
        <v>131</v>
      </c>
      <c r="B72" s="9" t="s">
        <v>132</v>
      </c>
      <c r="C72" s="10">
        <v>5.8779399849713059</v>
      </c>
      <c r="D72" s="10">
        <v>1.7629662537898376</v>
      </c>
      <c r="E72" s="10">
        <v>3.7602053662720483</v>
      </c>
      <c r="F72" s="10">
        <v>4.2734032615944502</v>
      </c>
      <c r="G72" s="10">
        <v>2.9355903936447492</v>
      </c>
      <c r="H72" s="10">
        <v>2.2005661032759241</v>
      </c>
      <c r="I72" s="10">
        <v>1.1326869290993495</v>
      </c>
      <c r="J72" s="10">
        <v>1.8571818812134819</v>
      </c>
      <c r="K72" s="10">
        <v>0</v>
      </c>
      <c r="L72" s="10">
        <v>0</v>
      </c>
      <c r="M72" s="10">
        <v>0</v>
      </c>
      <c r="N72" s="10">
        <v>1.3032054577175292</v>
      </c>
      <c r="O72" s="10">
        <v>1.5212416302520553</v>
      </c>
      <c r="P72" s="10">
        <v>4.7017910384368449</v>
      </c>
      <c r="Q72" s="10">
        <v>30.529809183828824</v>
      </c>
      <c r="R72" s="10">
        <v>36.930691437925148</v>
      </c>
      <c r="S72" s="10">
        <v>42.180137808046112</v>
      </c>
      <c r="T72" s="10">
        <v>55.569847959365156</v>
      </c>
      <c r="U72" s="10">
        <v>113.07559196949801</v>
      </c>
      <c r="V72" s="10">
        <v>96.972950739219215</v>
      </c>
      <c r="W72" s="10">
        <v>209.05644916559947</v>
      </c>
      <c r="X72" s="10">
        <v>226.8947025330902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3.4068619155852438</v>
      </c>
      <c r="D75" s="37">
        <v>1.5135103087266115</v>
      </c>
      <c r="E75" s="37">
        <v>0.21249243178880065</v>
      </c>
      <c r="F75" s="37">
        <v>0.39863419291512081</v>
      </c>
      <c r="G75" s="37">
        <v>0.78889867269163017</v>
      </c>
      <c r="H75" s="37">
        <v>9.9186726033475665</v>
      </c>
      <c r="I75" s="37">
        <v>7.4916257173908205</v>
      </c>
      <c r="J75" s="37">
        <v>11.559703993247492</v>
      </c>
      <c r="K75" s="37">
        <v>2.3759911124847566</v>
      </c>
      <c r="L75" s="37">
        <v>1.8834628507674043</v>
      </c>
      <c r="M75" s="37">
        <v>4.8600796889381099</v>
      </c>
      <c r="N75" s="37">
        <v>4.3982176471310632</v>
      </c>
      <c r="O75" s="37">
        <v>3.223146786557527</v>
      </c>
      <c r="P75" s="37">
        <v>1.5803635902336179</v>
      </c>
      <c r="Q75" s="37">
        <v>1.2837251122510924</v>
      </c>
      <c r="R75" s="37">
        <v>2.1115632343631123</v>
      </c>
      <c r="S75" s="37">
        <v>1.8257451043320927</v>
      </c>
      <c r="T75" s="37">
        <v>2.5558018488604368</v>
      </c>
      <c r="U75" s="37">
        <v>0.79504538816837489</v>
      </c>
      <c r="V75" s="37">
        <v>0.11006510858804575</v>
      </c>
      <c r="W75" s="37">
        <v>0.90165009634019966</v>
      </c>
      <c r="X75" s="37">
        <v>0.86756342013889498</v>
      </c>
    </row>
    <row r="76" spans="1:24" ht="11.25" customHeight="1" x14ac:dyDescent="0.2">
      <c r="A76" s="38" t="s">
        <v>139</v>
      </c>
      <c r="B76" s="39" t="s">
        <v>140</v>
      </c>
      <c r="C76" s="40">
        <v>54.155205332225805</v>
      </c>
      <c r="D76" s="40">
        <v>42.69105032858473</v>
      </c>
      <c r="E76" s="40">
        <v>42.892519242237107</v>
      </c>
      <c r="F76" s="40">
        <v>41.621864217451225</v>
      </c>
      <c r="G76" s="40">
        <v>82.672745555615293</v>
      </c>
      <c r="H76" s="40">
        <v>113.81513389992425</v>
      </c>
      <c r="I76" s="40">
        <v>228.72092065495079</v>
      </c>
      <c r="J76" s="40">
        <v>177.09436935744986</v>
      </c>
      <c r="K76" s="40">
        <v>121.92075510989233</v>
      </c>
      <c r="L76" s="40">
        <v>103.72755799009441</v>
      </c>
      <c r="M76" s="40">
        <v>123.15099656934349</v>
      </c>
      <c r="N76" s="40">
        <v>123.64560992296377</v>
      </c>
      <c r="O76" s="40">
        <v>124.46253301490127</v>
      </c>
      <c r="P76" s="40">
        <v>104.01583401670787</v>
      </c>
      <c r="Q76" s="40">
        <v>114.89128929022755</v>
      </c>
      <c r="R76" s="40">
        <v>131.03270552296138</v>
      </c>
      <c r="S76" s="40">
        <v>112.52406806610769</v>
      </c>
      <c r="T76" s="40">
        <v>129.97943958351993</v>
      </c>
      <c r="U76" s="40">
        <v>113.61872261579391</v>
      </c>
      <c r="V76" s="40">
        <v>117.29699782250455</v>
      </c>
      <c r="W76" s="40">
        <v>106.1085635059645</v>
      </c>
      <c r="X76" s="40">
        <v>103.9435058778337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436</v>
      </c>
      <c r="B1" s="4" t="s">
        <v>435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441.79173438159881</v>
      </c>
      <c r="D2" s="31">
        <f t="shared" ref="D2:W2" si="1">SUM(D3,D17,D22,D25,D26,D51,D52,D71,D74,D75,D76)</f>
        <v>531.28394119928919</v>
      </c>
      <c r="E2" s="31">
        <f t="shared" si="1"/>
        <v>622.1271210042446</v>
      </c>
      <c r="F2" s="31">
        <f t="shared" si="1"/>
        <v>158.15191376842921</v>
      </c>
      <c r="G2" s="31">
        <f t="shared" si="1"/>
        <v>292.2418336164057</v>
      </c>
      <c r="H2" s="31">
        <f t="shared" si="1"/>
        <v>191.84688037916476</v>
      </c>
      <c r="I2" s="31">
        <f t="shared" si="1"/>
        <v>55.441073623507506</v>
      </c>
      <c r="J2" s="31">
        <f t="shared" si="1"/>
        <v>22.698667936377316</v>
      </c>
      <c r="K2" s="31">
        <f t="shared" si="1"/>
        <v>157.38765929880731</v>
      </c>
      <c r="L2" s="31">
        <f t="shared" si="1"/>
        <v>37.475191555182803</v>
      </c>
      <c r="M2" s="31">
        <f t="shared" si="1"/>
        <v>29.063412301382026</v>
      </c>
      <c r="N2" s="31">
        <f t="shared" si="1"/>
        <v>43.706918134201054</v>
      </c>
      <c r="O2" s="31">
        <f t="shared" si="1"/>
        <v>44.083941259361204</v>
      </c>
      <c r="P2" s="31">
        <f t="shared" si="1"/>
        <v>91.32031256685778</v>
      </c>
      <c r="Q2" s="31">
        <f t="shared" si="1"/>
        <v>91.538651188899792</v>
      </c>
      <c r="R2" s="31">
        <f t="shared" si="1"/>
        <v>111.8940899143532</v>
      </c>
      <c r="S2" s="31">
        <f t="shared" si="1"/>
        <v>235.38046771257513</v>
      </c>
      <c r="T2" s="31">
        <f t="shared" si="1"/>
        <v>186.32090350386969</v>
      </c>
      <c r="U2" s="31">
        <f t="shared" si="1"/>
        <v>263.61566983742676</v>
      </c>
      <c r="V2" s="31">
        <f t="shared" si="1"/>
        <v>282.52921282884381</v>
      </c>
      <c r="W2" s="31">
        <f t="shared" si="1"/>
        <v>325.62833142037857</v>
      </c>
      <c r="X2" s="31">
        <f t="shared" ref="X2" si="2">SUM(X3,X17,X22,X25,X26,X51,X52,X71,X74,X75,X76)</f>
        <v>390.39972974205813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2.393398204595373</v>
      </c>
      <c r="D3" s="34">
        <f t="shared" ref="D3:W3" si="4">SUM(D4,D8,D11)</f>
        <v>5.654078000637373</v>
      </c>
      <c r="E3" s="34">
        <f t="shared" si="4"/>
        <v>3.2378577535591311</v>
      </c>
      <c r="F3" s="34">
        <f t="shared" si="4"/>
        <v>1.6851634086616469</v>
      </c>
      <c r="G3" s="34">
        <f t="shared" si="4"/>
        <v>8.7311594177195175</v>
      </c>
      <c r="H3" s="34">
        <f t="shared" si="4"/>
        <v>5.1179764922782578</v>
      </c>
      <c r="I3" s="34">
        <f t="shared" si="4"/>
        <v>1.4763589398369115</v>
      </c>
      <c r="J3" s="34">
        <f t="shared" si="4"/>
        <v>0.90950389510446039</v>
      </c>
      <c r="K3" s="34">
        <f t="shared" si="4"/>
        <v>17.542812449832798</v>
      </c>
      <c r="L3" s="34">
        <f t="shared" si="4"/>
        <v>4.731463413543195</v>
      </c>
      <c r="M3" s="34">
        <f t="shared" si="4"/>
        <v>2.3605205372732905</v>
      </c>
      <c r="N3" s="34">
        <f t="shared" si="4"/>
        <v>0.84463730172874785</v>
      </c>
      <c r="O3" s="34">
        <f t="shared" si="4"/>
        <v>7.2342813463948525</v>
      </c>
      <c r="P3" s="34">
        <f t="shared" si="4"/>
        <v>11.456117611388617</v>
      </c>
      <c r="Q3" s="34">
        <f t="shared" si="4"/>
        <v>8.1740793536188221</v>
      </c>
      <c r="R3" s="34">
        <f t="shared" si="4"/>
        <v>9.1346492544113858</v>
      </c>
      <c r="S3" s="34">
        <f t="shared" si="4"/>
        <v>18.548939309099886</v>
      </c>
      <c r="T3" s="34">
        <f t="shared" si="4"/>
        <v>11.376016786622053</v>
      </c>
      <c r="U3" s="34">
        <f t="shared" si="4"/>
        <v>16.159672669090984</v>
      </c>
      <c r="V3" s="34">
        <f t="shared" si="4"/>
        <v>23.340817021979376</v>
      </c>
      <c r="W3" s="34">
        <f t="shared" si="4"/>
        <v>26.048615324995218</v>
      </c>
      <c r="X3" s="34">
        <f t="shared" ref="X3" si="5">SUM(X4,X8,X11)</f>
        <v>45.693564072457242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1.1035931169247746</v>
      </c>
      <c r="D4" s="29">
        <f t="shared" ref="D4:W4" si="7">SUM(D5:D7)</f>
        <v>1.2292139142119325</v>
      </c>
      <c r="E4" s="29">
        <f t="shared" si="7"/>
        <v>1.9217820135104997</v>
      </c>
      <c r="F4" s="29">
        <f t="shared" si="7"/>
        <v>0.79848765271958433</v>
      </c>
      <c r="G4" s="29">
        <f t="shared" si="7"/>
        <v>0.30590511088858707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0.65646829419196873</v>
      </c>
      <c r="M4" s="29">
        <f t="shared" si="7"/>
        <v>0.17695492540185584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0.30590511088858707</v>
      </c>
      <c r="H5" s="10">
        <v>0</v>
      </c>
      <c r="I5" s="10">
        <v>0</v>
      </c>
      <c r="J5" s="10">
        <v>0</v>
      </c>
      <c r="K5" s="10">
        <v>0</v>
      </c>
      <c r="L5" s="10">
        <v>0.65646829419196873</v>
      </c>
      <c r="M5" s="10">
        <v>0.17695492540185584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1.1035931169247746</v>
      </c>
      <c r="D7" s="10">
        <v>1.2292139142119325</v>
      </c>
      <c r="E7" s="10">
        <v>1.9217820135104997</v>
      </c>
      <c r="F7" s="10">
        <v>0.79848765271958433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X8" si="9">SUM(C9:C10)</f>
        <v>0.37211092758889658</v>
      </c>
      <c r="D8" s="29">
        <f t="shared" si="9"/>
        <v>3.6429508181799943</v>
      </c>
      <c r="E8" s="29">
        <f t="shared" si="9"/>
        <v>0.18042973855505429</v>
      </c>
      <c r="F8" s="29">
        <f t="shared" si="9"/>
        <v>0.30711550463697374</v>
      </c>
      <c r="G8" s="29">
        <f t="shared" si="9"/>
        <v>7.1615222308301396</v>
      </c>
      <c r="H8" s="29">
        <f t="shared" si="9"/>
        <v>4.5072095906411214</v>
      </c>
      <c r="I8" s="29">
        <f t="shared" si="9"/>
        <v>1.4216957007604798</v>
      </c>
      <c r="J8" s="29">
        <f t="shared" si="9"/>
        <v>0.85247389725190659</v>
      </c>
      <c r="K8" s="29">
        <f t="shared" si="9"/>
        <v>16.933441489808967</v>
      </c>
      <c r="L8" s="29">
        <f t="shared" si="9"/>
        <v>4.0072287095390795</v>
      </c>
      <c r="M8" s="29">
        <f t="shared" si="9"/>
        <v>2.1313502223867182</v>
      </c>
      <c r="N8" s="29">
        <f t="shared" si="9"/>
        <v>0.76968508464649521</v>
      </c>
      <c r="O8" s="29">
        <f t="shared" si="9"/>
        <v>7.17268282818962</v>
      </c>
      <c r="P8" s="29">
        <f t="shared" si="9"/>
        <v>11.456117611388617</v>
      </c>
      <c r="Q8" s="29">
        <f t="shared" si="9"/>
        <v>8.1740793536188221</v>
      </c>
      <c r="R8" s="29">
        <f t="shared" si="9"/>
        <v>9.1346492544113858</v>
      </c>
      <c r="S8" s="29">
        <f t="shared" si="9"/>
        <v>18.548939309099886</v>
      </c>
      <c r="T8" s="29">
        <f t="shared" si="9"/>
        <v>11.368761456493827</v>
      </c>
      <c r="U8" s="29">
        <f t="shared" si="9"/>
        <v>14.70026430836182</v>
      </c>
      <c r="V8" s="29">
        <f t="shared" si="9"/>
        <v>21.812231366232623</v>
      </c>
      <c r="W8" s="29">
        <f t="shared" si="9"/>
        <v>24.896149116426031</v>
      </c>
      <c r="X8" s="29">
        <f t="shared" si="9"/>
        <v>43.265196909211795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5.3847027949117958</v>
      </c>
      <c r="P9" s="10">
        <v>8.1164361889253698</v>
      </c>
      <c r="Q9" s="10">
        <v>4.5955640554044948</v>
      </c>
      <c r="R9" s="10">
        <v>4.1950007825235032</v>
      </c>
      <c r="S9" s="10">
        <v>10.239876541150146</v>
      </c>
      <c r="T9" s="10">
        <v>6.8554754129932203</v>
      </c>
      <c r="U9" s="10">
        <v>7.6649466149423908</v>
      </c>
      <c r="V9" s="10">
        <v>12.404692868838163</v>
      </c>
      <c r="W9" s="10">
        <v>12.805011139149121</v>
      </c>
      <c r="X9" s="10">
        <v>24.717294657877215</v>
      </c>
    </row>
    <row r="10" spans="1:24" ht="11.25" customHeight="1" x14ac:dyDescent="0.2">
      <c r="A10" s="41" t="s">
        <v>13</v>
      </c>
      <c r="B10" s="9" t="s">
        <v>14</v>
      </c>
      <c r="C10" s="10">
        <v>0.37211092758889658</v>
      </c>
      <c r="D10" s="10">
        <v>3.6429508181799943</v>
      </c>
      <c r="E10" s="10">
        <v>0.18042973855505429</v>
      </c>
      <c r="F10" s="10">
        <v>0.30711550463697374</v>
      </c>
      <c r="G10" s="10">
        <v>7.1615222308301396</v>
      </c>
      <c r="H10" s="10">
        <v>4.5072095906411214</v>
      </c>
      <c r="I10" s="10">
        <v>1.4216957007604798</v>
      </c>
      <c r="J10" s="10">
        <v>0.85247389725190659</v>
      </c>
      <c r="K10" s="10">
        <v>16.933441489808967</v>
      </c>
      <c r="L10" s="10">
        <v>4.0072287095390795</v>
      </c>
      <c r="M10" s="10">
        <v>2.1313502223867182</v>
      </c>
      <c r="N10" s="10">
        <v>0.76968508464649521</v>
      </c>
      <c r="O10" s="10">
        <v>1.7879800332778244</v>
      </c>
      <c r="P10" s="10">
        <v>3.3396814224632467</v>
      </c>
      <c r="Q10" s="10">
        <v>3.5785152982143265</v>
      </c>
      <c r="R10" s="10">
        <v>4.9396484718878817</v>
      </c>
      <c r="S10" s="10">
        <v>8.3090627679497402</v>
      </c>
      <c r="T10" s="10">
        <v>4.5132860435006066</v>
      </c>
      <c r="U10" s="10">
        <v>7.0353176934194304</v>
      </c>
      <c r="V10" s="10">
        <v>9.4075384973944622</v>
      </c>
      <c r="W10" s="10">
        <v>12.091137977276912</v>
      </c>
      <c r="X10" s="10">
        <v>18.547902251334577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X11" si="10">SUM(C12:C16)</f>
        <v>0.91769416008170179</v>
      </c>
      <c r="D11" s="29">
        <f t="shared" si="10"/>
        <v>0.78191326824544705</v>
      </c>
      <c r="E11" s="29">
        <f t="shared" si="10"/>
        <v>1.1356460014935772</v>
      </c>
      <c r="F11" s="29">
        <f t="shared" si="10"/>
        <v>0.57956025130508881</v>
      </c>
      <c r="G11" s="29">
        <f t="shared" si="10"/>
        <v>1.2637320760007897</v>
      </c>
      <c r="H11" s="29">
        <f t="shared" si="10"/>
        <v>0.61076690163713632</v>
      </c>
      <c r="I11" s="29">
        <f t="shared" si="10"/>
        <v>5.4663239076431572E-2</v>
      </c>
      <c r="J11" s="29">
        <f t="shared" si="10"/>
        <v>5.7029997852553853E-2</v>
      </c>
      <c r="K11" s="29">
        <f t="shared" si="10"/>
        <v>0.60937096002383051</v>
      </c>
      <c r="L11" s="29">
        <f t="shared" si="10"/>
        <v>6.7766409812146586E-2</v>
      </c>
      <c r="M11" s="29">
        <f t="shared" si="10"/>
        <v>5.2215389484716192E-2</v>
      </c>
      <c r="N11" s="29">
        <f t="shared" si="10"/>
        <v>7.4952217082252581E-2</v>
      </c>
      <c r="O11" s="29">
        <f t="shared" si="10"/>
        <v>6.1598518205232253E-2</v>
      </c>
      <c r="P11" s="29">
        <f t="shared" si="10"/>
        <v>0</v>
      </c>
      <c r="Q11" s="29">
        <f t="shared" si="10"/>
        <v>0</v>
      </c>
      <c r="R11" s="29">
        <f t="shared" si="10"/>
        <v>0</v>
      </c>
      <c r="S11" s="29">
        <f t="shared" si="10"/>
        <v>0</v>
      </c>
      <c r="T11" s="29">
        <f t="shared" si="10"/>
        <v>7.2553301282255135E-3</v>
      </c>
      <c r="U11" s="29">
        <f t="shared" si="10"/>
        <v>1.4594083607291635</v>
      </c>
      <c r="V11" s="29">
        <f t="shared" si="10"/>
        <v>1.5285856557467532</v>
      </c>
      <c r="W11" s="29">
        <f t="shared" si="10"/>
        <v>1.1524662085691864</v>
      </c>
      <c r="X11" s="29">
        <f t="shared" si="10"/>
        <v>2.4283671632454484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0.91769416008170179</v>
      </c>
      <c r="D13" s="10">
        <v>0.78191326824544705</v>
      </c>
      <c r="E13" s="10">
        <v>1.1356460014935772</v>
      </c>
      <c r="F13" s="10">
        <v>0.57956025130508881</v>
      </c>
      <c r="G13" s="10">
        <v>1.2637320760007897</v>
      </c>
      <c r="H13" s="10">
        <v>0.61076690163713632</v>
      </c>
      <c r="I13" s="10">
        <v>5.4663239076431572E-2</v>
      </c>
      <c r="J13" s="10">
        <v>5.7029997852553853E-2</v>
      </c>
      <c r="K13" s="10">
        <v>0.60937096002383051</v>
      </c>
      <c r="L13" s="10">
        <v>6.7766409812146586E-2</v>
      </c>
      <c r="M13" s="10">
        <v>5.2215389484716192E-2</v>
      </c>
      <c r="N13" s="10">
        <v>7.4952217082252581E-2</v>
      </c>
      <c r="O13" s="10">
        <v>6.1598518205232253E-2</v>
      </c>
      <c r="P13" s="10">
        <v>0</v>
      </c>
      <c r="Q13" s="10">
        <v>0</v>
      </c>
      <c r="R13" s="10">
        <v>0</v>
      </c>
      <c r="S13" s="10">
        <v>0</v>
      </c>
      <c r="T13" s="10">
        <v>7.2553301282255135E-3</v>
      </c>
      <c r="U13" s="10">
        <v>1.4594083607291635</v>
      </c>
      <c r="V13" s="10">
        <v>1.5285856557467532</v>
      </c>
      <c r="W13" s="10">
        <v>1.1524662085691864</v>
      </c>
      <c r="X13" s="10">
        <v>2.4283671632454484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X17" si="11">SUM(C18:C21)</f>
        <v>0</v>
      </c>
      <c r="D17" s="37">
        <f t="shared" si="11"/>
        <v>7.8653648635241273</v>
      </c>
      <c r="E17" s="37">
        <f t="shared" si="11"/>
        <v>8.6310463021712369</v>
      </c>
      <c r="F17" s="37">
        <f t="shared" si="11"/>
        <v>2.3299332978199567</v>
      </c>
      <c r="G17" s="37">
        <f t="shared" si="11"/>
        <v>2.5201448404826921</v>
      </c>
      <c r="H17" s="37">
        <f t="shared" si="11"/>
        <v>2.0816908534187388</v>
      </c>
      <c r="I17" s="37">
        <f t="shared" si="11"/>
        <v>0.97626356529476588</v>
      </c>
      <c r="J17" s="37">
        <f t="shared" si="11"/>
        <v>0.23910968321905726</v>
      </c>
      <c r="K17" s="37">
        <f t="shared" si="11"/>
        <v>0.86712711011354071</v>
      </c>
      <c r="L17" s="37">
        <f t="shared" si="11"/>
        <v>3.8241703946027827E-2</v>
      </c>
      <c r="M17" s="37">
        <f t="shared" si="11"/>
        <v>0</v>
      </c>
      <c r="N17" s="37">
        <f t="shared" si="11"/>
        <v>0</v>
      </c>
      <c r="O17" s="37">
        <f t="shared" si="11"/>
        <v>0</v>
      </c>
      <c r="P17" s="37">
        <f t="shared" si="11"/>
        <v>0</v>
      </c>
      <c r="Q17" s="37">
        <f t="shared" si="11"/>
        <v>0</v>
      </c>
      <c r="R17" s="37">
        <f t="shared" si="11"/>
        <v>0</v>
      </c>
      <c r="S17" s="37">
        <f t="shared" si="11"/>
        <v>0</v>
      </c>
      <c r="T17" s="37">
        <f t="shared" si="11"/>
        <v>0</v>
      </c>
      <c r="U17" s="37">
        <f t="shared" si="11"/>
        <v>0</v>
      </c>
      <c r="V17" s="37">
        <f t="shared" si="11"/>
        <v>0</v>
      </c>
      <c r="W17" s="37">
        <f t="shared" si="11"/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7.8653648635241273</v>
      </c>
      <c r="E20" s="10">
        <v>8.6310463021712369</v>
      </c>
      <c r="F20" s="10">
        <v>2.3299332978199567</v>
      </c>
      <c r="G20" s="10">
        <v>2.5201448404826921</v>
      </c>
      <c r="H20" s="10">
        <v>2.0816908534187388</v>
      </c>
      <c r="I20" s="10">
        <v>0.97626356529476588</v>
      </c>
      <c r="J20" s="10">
        <v>0.23910968321905726</v>
      </c>
      <c r="K20" s="10">
        <v>0.86712711011354071</v>
      </c>
      <c r="L20" s="10">
        <v>3.8241703946027827E-2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X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si="12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X26" si="13">SUM(C27,C33)</f>
        <v>140.73310149470404</v>
      </c>
      <c r="D26" s="37">
        <f t="shared" si="13"/>
        <v>189.98139689663941</v>
      </c>
      <c r="E26" s="37">
        <f t="shared" si="13"/>
        <v>176.26432232890656</v>
      </c>
      <c r="F26" s="37">
        <f t="shared" si="13"/>
        <v>40.572052339006518</v>
      </c>
      <c r="G26" s="37">
        <f t="shared" si="13"/>
        <v>87.039026432485187</v>
      </c>
      <c r="H26" s="37">
        <f t="shared" si="13"/>
        <v>39.485077412499081</v>
      </c>
      <c r="I26" s="37">
        <f t="shared" si="13"/>
        <v>8.6927098136561973</v>
      </c>
      <c r="J26" s="37">
        <f t="shared" si="13"/>
        <v>3.0983702928888346</v>
      </c>
      <c r="K26" s="37">
        <f t="shared" si="13"/>
        <v>32.308510228174107</v>
      </c>
      <c r="L26" s="37">
        <f t="shared" si="13"/>
        <v>6.272504511215649</v>
      </c>
      <c r="M26" s="37">
        <f t="shared" si="13"/>
        <v>2.3916656108399694</v>
      </c>
      <c r="N26" s="37">
        <f t="shared" si="13"/>
        <v>7.299516127311338</v>
      </c>
      <c r="O26" s="37">
        <f t="shared" si="13"/>
        <v>9.5475644320540063</v>
      </c>
      <c r="P26" s="37">
        <f t="shared" si="13"/>
        <v>18.98157196397921</v>
      </c>
      <c r="Q26" s="37">
        <f t="shared" si="13"/>
        <v>22.971730268451999</v>
      </c>
      <c r="R26" s="37">
        <f t="shared" si="13"/>
        <v>30.199522039463968</v>
      </c>
      <c r="S26" s="37">
        <f t="shared" si="13"/>
        <v>64.646987653258066</v>
      </c>
      <c r="T26" s="37">
        <f t="shared" si="13"/>
        <v>48.220391364818056</v>
      </c>
      <c r="U26" s="37">
        <f t="shared" si="13"/>
        <v>63.248549206138257</v>
      </c>
      <c r="V26" s="37">
        <f t="shared" si="13"/>
        <v>74.434297164042178</v>
      </c>
      <c r="W26" s="37">
        <f t="shared" si="13"/>
        <v>74.647401298181407</v>
      </c>
      <c r="X26" s="37">
        <f t="shared" si="13"/>
        <v>70.115928158375468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X27" si="14">SUM(C28:C32)</f>
        <v>0</v>
      </c>
      <c r="D27" s="29">
        <f t="shared" si="14"/>
        <v>0</v>
      </c>
      <c r="E27" s="29">
        <f t="shared" si="14"/>
        <v>0</v>
      </c>
      <c r="F27" s="29">
        <f t="shared" si="14"/>
        <v>0</v>
      </c>
      <c r="G27" s="29">
        <f t="shared" si="14"/>
        <v>0</v>
      </c>
      <c r="H27" s="29">
        <f t="shared" si="14"/>
        <v>0</v>
      </c>
      <c r="I27" s="29">
        <f t="shared" si="14"/>
        <v>0</v>
      </c>
      <c r="J27" s="29">
        <f t="shared" si="14"/>
        <v>0</v>
      </c>
      <c r="K27" s="29">
        <f t="shared" si="14"/>
        <v>0</v>
      </c>
      <c r="L27" s="29">
        <f t="shared" si="14"/>
        <v>0</v>
      </c>
      <c r="M27" s="29">
        <f t="shared" si="14"/>
        <v>0</v>
      </c>
      <c r="N27" s="29">
        <f t="shared" si="14"/>
        <v>0</v>
      </c>
      <c r="O27" s="29">
        <f t="shared" si="14"/>
        <v>0</v>
      </c>
      <c r="P27" s="29">
        <f t="shared" si="14"/>
        <v>0</v>
      </c>
      <c r="Q27" s="29">
        <f t="shared" si="14"/>
        <v>0</v>
      </c>
      <c r="R27" s="29">
        <f t="shared" si="14"/>
        <v>0</v>
      </c>
      <c r="S27" s="29">
        <f t="shared" si="14"/>
        <v>0</v>
      </c>
      <c r="T27" s="29">
        <f t="shared" si="14"/>
        <v>0</v>
      </c>
      <c r="U27" s="29">
        <f t="shared" si="14"/>
        <v>0</v>
      </c>
      <c r="V27" s="29">
        <f t="shared" si="14"/>
        <v>0</v>
      </c>
      <c r="W27" s="29">
        <f t="shared" si="14"/>
        <v>0</v>
      </c>
      <c r="X27" s="29">
        <f t="shared" si="14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X33" si="15">SUM(C34:C50)</f>
        <v>140.73310149470404</v>
      </c>
      <c r="D33" s="29">
        <f t="shared" si="15"/>
        <v>189.98139689663941</v>
      </c>
      <c r="E33" s="29">
        <f t="shared" si="15"/>
        <v>176.26432232890656</v>
      </c>
      <c r="F33" s="29">
        <f t="shared" si="15"/>
        <v>40.572052339006518</v>
      </c>
      <c r="G33" s="29">
        <f t="shared" si="15"/>
        <v>87.039026432485187</v>
      </c>
      <c r="H33" s="29">
        <f t="shared" si="15"/>
        <v>39.485077412499081</v>
      </c>
      <c r="I33" s="29">
        <f t="shared" si="15"/>
        <v>8.6927098136561973</v>
      </c>
      <c r="J33" s="29">
        <f t="shared" si="15"/>
        <v>3.0983702928888346</v>
      </c>
      <c r="K33" s="29">
        <f t="shared" si="15"/>
        <v>32.308510228174107</v>
      </c>
      <c r="L33" s="29">
        <f t="shared" si="15"/>
        <v>6.272504511215649</v>
      </c>
      <c r="M33" s="29">
        <f t="shared" si="15"/>
        <v>2.3916656108399694</v>
      </c>
      <c r="N33" s="29">
        <f t="shared" si="15"/>
        <v>7.299516127311338</v>
      </c>
      <c r="O33" s="29">
        <f t="shared" si="15"/>
        <v>9.5475644320540063</v>
      </c>
      <c r="P33" s="29">
        <f t="shared" si="15"/>
        <v>18.98157196397921</v>
      </c>
      <c r="Q33" s="29">
        <f t="shared" si="15"/>
        <v>22.971730268451999</v>
      </c>
      <c r="R33" s="29">
        <f t="shared" si="15"/>
        <v>30.199522039463968</v>
      </c>
      <c r="S33" s="29">
        <f t="shared" si="15"/>
        <v>64.646987653258066</v>
      </c>
      <c r="T33" s="29">
        <f t="shared" si="15"/>
        <v>48.220391364818056</v>
      </c>
      <c r="U33" s="29">
        <f t="shared" si="15"/>
        <v>63.248549206138257</v>
      </c>
      <c r="V33" s="29">
        <f t="shared" si="15"/>
        <v>74.434297164042178</v>
      </c>
      <c r="W33" s="29">
        <f t="shared" si="15"/>
        <v>74.647401298181407</v>
      </c>
      <c r="X33" s="29">
        <f t="shared" si="15"/>
        <v>70.115928158375468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0.93502238284204098</v>
      </c>
      <c r="E36" s="10">
        <v>0</v>
      </c>
      <c r="F36" s="10">
        <v>0</v>
      </c>
      <c r="G36" s="10">
        <v>0</v>
      </c>
      <c r="H36" s="10">
        <v>0</v>
      </c>
      <c r="I36" s="10">
        <v>1.2473889967703427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6.4681186937312493E-2</v>
      </c>
      <c r="U36" s="10">
        <v>9.1913902393239211E-2</v>
      </c>
      <c r="V36" s="10">
        <v>0.10030868640723288</v>
      </c>
      <c r="W36" s="10">
        <v>5.659183365736449E-2</v>
      </c>
      <c r="X36" s="10">
        <v>0.18901516492785481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0.12738668124680477</v>
      </c>
      <c r="I37" s="10">
        <v>6.6879797107849942E-2</v>
      </c>
      <c r="J37" s="10">
        <v>0</v>
      </c>
      <c r="K37" s="10">
        <v>0.14480041997564841</v>
      </c>
      <c r="L37" s="10">
        <v>4.3263500724102351E-2</v>
      </c>
      <c r="M37" s="10">
        <v>3.3170012882554882E-2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4.0422957386335966E-3</v>
      </c>
      <c r="U37" s="10">
        <v>1.3832605112590469E-2</v>
      </c>
      <c r="V37" s="10">
        <v>2.4562491850739773E-2</v>
      </c>
      <c r="W37" s="10">
        <v>7.1008435673613739E-3</v>
      </c>
      <c r="X37" s="10">
        <v>7.020565674394727E-2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0.3388629530381716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4.8783834993455937</v>
      </c>
      <c r="D43" s="10">
        <v>4.6926131635808481</v>
      </c>
      <c r="E43" s="10">
        <v>0.46403363833887729</v>
      </c>
      <c r="F43" s="10">
        <v>0.75923494100564126</v>
      </c>
      <c r="G43" s="10">
        <v>3.360544317323805</v>
      </c>
      <c r="H43" s="10">
        <v>1.3327872018366891</v>
      </c>
      <c r="I43" s="10">
        <v>0.49130817949723776</v>
      </c>
      <c r="J43" s="10">
        <v>0.27968599167854696</v>
      </c>
      <c r="K43" s="10">
        <v>3.3863171398102292</v>
      </c>
      <c r="L43" s="10">
        <v>1.5521474753549604</v>
      </c>
      <c r="M43" s="10">
        <v>0.25592807047837118</v>
      </c>
      <c r="N43" s="10">
        <v>6.1240958967186766E-2</v>
      </c>
      <c r="O43" s="10">
        <v>1.0948574429824247</v>
      </c>
      <c r="P43" s="10">
        <v>1.8872513063289229</v>
      </c>
      <c r="Q43" s="10">
        <v>2.0631838853156874</v>
      </c>
      <c r="R43" s="10">
        <v>2.753047436610168</v>
      </c>
      <c r="S43" s="10">
        <v>6.6383548151916898</v>
      </c>
      <c r="T43" s="10">
        <v>5.033667807407098</v>
      </c>
      <c r="U43" s="10">
        <v>6.9649791736735818</v>
      </c>
      <c r="V43" s="10">
        <v>7.9927504454793299</v>
      </c>
      <c r="W43" s="10">
        <v>6.4320586171310286</v>
      </c>
      <c r="X43" s="10">
        <v>9.8113880044561093</v>
      </c>
    </row>
    <row r="44" spans="1:24" ht="11.25" customHeight="1" x14ac:dyDescent="0.2">
      <c r="A44" s="41" t="s">
        <v>75</v>
      </c>
      <c r="B44" s="9" t="s">
        <v>76</v>
      </c>
      <c r="C44" s="10">
        <v>75.172041623206582</v>
      </c>
      <c r="D44" s="10">
        <v>91.042351595985124</v>
      </c>
      <c r="E44" s="10">
        <v>36.079904980393714</v>
      </c>
      <c r="F44" s="10">
        <v>1.7758200825108446</v>
      </c>
      <c r="G44" s="10">
        <v>5.082251657933071</v>
      </c>
      <c r="H44" s="10">
        <v>3.2750307942689196</v>
      </c>
      <c r="I44" s="10">
        <v>2.0099169285722964</v>
      </c>
      <c r="J44" s="10">
        <v>8.7372681692945098E-2</v>
      </c>
      <c r="K44" s="10">
        <v>1.6804496098950679</v>
      </c>
      <c r="L44" s="10">
        <v>0.10386869506411381</v>
      </c>
      <c r="M44" s="10">
        <v>0.42854399795797499</v>
      </c>
      <c r="N44" s="10">
        <v>5.7413909904234679E-2</v>
      </c>
      <c r="O44" s="10">
        <v>0</v>
      </c>
      <c r="P44" s="10">
        <v>0.21802275797186335</v>
      </c>
      <c r="Q44" s="10">
        <v>0.21191504680735684</v>
      </c>
      <c r="R44" s="10">
        <v>0.23149191759495324</v>
      </c>
      <c r="S44" s="10">
        <v>2.0471637096747619</v>
      </c>
      <c r="T44" s="10">
        <v>0</v>
      </c>
      <c r="U44" s="10">
        <v>0.51599293555463521</v>
      </c>
      <c r="V44" s="10">
        <v>0.58273457289793673</v>
      </c>
      <c r="W44" s="10">
        <v>0.50352286211577146</v>
      </c>
      <c r="X44" s="10">
        <v>0.69102558670638714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1.4309011464189717E-4</v>
      </c>
      <c r="U45" s="10">
        <v>1.9079455327710983E-4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60.343813419113701</v>
      </c>
      <c r="D48" s="10">
        <v>93.311409754231377</v>
      </c>
      <c r="E48" s="10">
        <v>139.72038371017396</v>
      </c>
      <c r="F48" s="10">
        <v>37.883357310765341</v>
      </c>
      <c r="G48" s="10">
        <v>78.596230457228316</v>
      </c>
      <c r="H48" s="10">
        <v>34.749872735146667</v>
      </c>
      <c r="I48" s="10">
        <v>4.8772159117084701</v>
      </c>
      <c r="J48" s="10">
        <v>2.7313116195173426</v>
      </c>
      <c r="K48" s="10">
        <v>27.09694305849316</v>
      </c>
      <c r="L48" s="10">
        <v>4.5732248400724718</v>
      </c>
      <c r="M48" s="10">
        <v>1.6740235295210684</v>
      </c>
      <c r="N48" s="10">
        <v>7.1808612584399167</v>
      </c>
      <c r="O48" s="10">
        <v>8.4527069890715811</v>
      </c>
      <c r="P48" s="10">
        <v>16.876297899678423</v>
      </c>
      <c r="Q48" s="10">
        <v>20.696631336328956</v>
      </c>
      <c r="R48" s="10">
        <v>27.214982685258846</v>
      </c>
      <c r="S48" s="10">
        <v>55.961469128391613</v>
      </c>
      <c r="T48" s="10">
        <v>43.117856984620367</v>
      </c>
      <c r="U48" s="10">
        <v>55.624021468763132</v>
      </c>
      <c r="V48" s="10">
        <v>65.687671679976262</v>
      </c>
      <c r="W48" s="10">
        <v>67.608229868652728</v>
      </c>
      <c r="X48" s="10">
        <v>59.332544781246277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0.15364000472469544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3.7618326087803494E-2</v>
      </c>
      <c r="V50" s="10">
        <v>4.6269287430673142E-2</v>
      </c>
      <c r="W50" s="10">
        <v>3.989727305714777E-2</v>
      </c>
      <c r="X50" s="10">
        <v>2.1748964294903118E-2</v>
      </c>
    </row>
    <row r="51" spans="1:24" ht="11.25" customHeight="1" x14ac:dyDescent="0.2">
      <c r="A51" s="35" t="s">
        <v>89</v>
      </c>
      <c r="B51" s="36" t="s">
        <v>90</v>
      </c>
      <c r="C51" s="37">
        <v>208.44456344287781</v>
      </c>
      <c r="D51" s="37">
        <v>244.47204183539651</v>
      </c>
      <c r="E51" s="37">
        <v>350.69621943029648</v>
      </c>
      <c r="F51" s="37">
        <v>90.657527281116487</v>
      </c>
      <c r="G51" s="37">
        <v>134.21357554762156</v>
      </c>
      <c r="H51" s="37">
        <v>85.750509825567875</v>
      </c>
      <c r="I51" s="37">
        <v>21.248801117240063</v>
      </c>
      <c r="J51" s="37">
        <v>8.6130477089651816</v>
      </c>
      <c r="K51" s="37">
        <v>47.191075005801331</v>
      </c>
      <c r="L51" s="37">
        <v>12.210414920461718</v>
      </c>
      <c r="M51" s="37">
        <v>10.36236034033257</v>
      </c>
      <c r="N51" s="37">
        <v>16.944579633858879</v>
      </c>
      <c r="O51" s="37">
        <v>12.134942660723944</v>
      </c>
      <c r="P51" s="37">
        <v>27.795929566040119</v>
      </c>
      <c r="Q51" s="37">
        <v>27.550445354404015</v>
      </c>
      <c r="R51" s="37">
        <v>30.362347126983806</v>
      </c>
      <c r="S51" s="37">
        <v>63.403345816129857</v>
      </c>
      <c r="T51" s="37">
        <v>52.122311352519567</v>
      </c>
      <c r="U51" s="37">
        <v>89.566909563564309</v>
      </c>
      <c r="V51" s="37">
        <v>82.012366075433007</v>
      </c>
      <c r="W51" s="37">
        <v>84.912296332426763</v>
      </c>
      <c r="X51" s="37">
        <v>102.52597736565838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X52" si="16">SUM(C53:C70)</f>
        <v>0.45644981814273017</v>
      </c>
      <c r="D52" s="37">
        <f t="shared" si="16"/>
        <v>3.8549857013144564</v>
      </c>
      <c r="E52" s="37">
        <f t="shared" si="16"/>
        <v>0.38017982209916862</v>
      </c>
      <c r="F52" s="37">
        <f t="shared" si="16"/>
        <v>0.18344068979979977</v>
      </c>
      <c r="G52" s="37">
        <f t="shared" si="16"/>
        <v>0.24727659324118376</v>
      </c>
      <c r="H52" s="37">
        <f t="shared" si="16"/>
        <v>1.5074389173995293</v>
      </c>
      <c r="I52" s="37">
        <f t="shared" si="16"/>
        <v>0.27967588259943826</v>
      </c>
      <c r="J52" s="37">
        <f t="shared" si="16"/>
        <v>0.29400250086856661</v>
      </c>
      <c r="K52" s="37">
        <f t="shared" si="16"/>
        <v>3.9578741649051605</v>
      </c>
      <c r="L52" s="37">
        <f t="shared" si="16"/>
        <v>1.6021529769973348</v>
      </c>
      <c r="M52" s="37">
        <f t="shared" si="16"/>
        <v>1.5247227930647567</v>
      </c>
      <c r="N52" s="37">
        <f t="shared" si="16"/>
        <v>1.9283936677786668</v>
      </c>
      <c r="O52" s="37">
        <f t="shared" si="16"/>
        <v>2.0508943393100378</v>
      </c>
      <c r="P52" s="37">
        <f t="shared" si="16"/>
        <v>6.1600190087025251</v>
      </c>
      <c r="Q52" s="37">
        <f t="shared" si="16"/>
        <v>3.7276779456803713</v>
      </c>
      <c r="R52" s="37">
        <f t="shared" si="16"/>
        <v>3.4109228489156642</v>
      </c>
      <c r="S52" s="37">
        <f t="shared" si="16"/>
        <v>8.2871458679103043</v>
      </c>
      <c r="T52" s="37">
        <f t="shared" si="16"/>
        <v>6.6771094129446107</v>
      </c>
      <c r="U52" s="37">
        <f t="shared" si="16"/>
        <v>0.3999848813993544</v>
      </c>
      <c r="V52" s="37">
        <f t="shared" si="16"/>
        <v>0.48993586633804409</v>
      </c>
      <c r="W52" s="37">
        <f t="shared" si="16"/>
        <v>0.60042839647323132</v>
      </c>
      <c r="X52" s="37">
        <f t="shared" si="16"/>
        <v>0.8632816397575892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0.45644981814273017</v>
      </c>
      <c r="D59" s="10">
        <v>3.8549857013144564</v>
      </c>
      <c r="E59" s="10">
        <v>0.38017982209916862</v>
      </c>
      <c r="F59" s="10">
        <v>0.18344068979979977</v>
      </c>
      <c r="G59" s="10">
        <v>0.24727659324118376</v>
      </c>
      <c r="H59" s="10">
        <v>1.5074389173995293</v>
      </c>
      <c r="I59" s="10">
        <v>0.27967588259943826</v>
      </c>
      <c r="J59" s="10">
        <v>0.29400250086856661</v>
      </c>
      <c r="K59" s="10">
        <v>3.9578741649051605</v>
      </c>
      <c r="L59" s="10">
        <v>1.6021529769973348</v>
      </c>
      <c r="M59" s="10">
        <v>1.5247227930647567</v>
      </c>
      <c r="N59" s="10">
        <v>1.9283936677786668</v>
      </c>
      <c r="O59" s="10">
        <v>2.0508943393100378</v>
      </c>
      <c r="P59" s="10">
        <v>6.1600190087025251</v>
      </c>
      <c r="Q59" s="10">
        <v>3.7276779456803713</v>
      </c>
      <c r="R59" s="10">
        <v>3.4109228489156642</v>
      </c>
      <c r="S59" s="10">
        <v>8.2871458679103043</v>
      </c>
      <c r="T59" s="10">
        <v>6.6771094129446107</v>
      </c>
      <c r="U59" s="10">
        <v>0.3999848813993544</v>
      </c>
      <c r="V59" s="10">
        <v>0.48993586633804409</v>
      </c>
      <c r="W59" s="10">
        <v>0.60042839647323132</v>
      </c>
      <c r="X59" s="10">
        <v>0.8632816397575892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X71" si="17">SUM(C72:C73)</f>
        <v>2.8160410984336806</v>
      </c>
      <c r="D71" s="37">
        <f t="shared" si="17"/>
        <v>1.0554344340863442</v>
      </c>
      <c r="E71" s="37">
        <f t="shared" si="17"/>
        <v>2.5931050378552079</v>
      </c>
      <c r="F71" s="37">
        <f t="shared" si="17"/>
        <v>0.81404299807880842</v>
      </c>
      <c r="G71" s="37">
        <f t="shared" si="17"/>
        <v>0.76655921942489769</v>
      </c>
      <c r="H71" s="37">
        <f t="shared" si="17"/>
        <v>0.30734447282037858</v>
      </c>
      <c r="I71" s="37">
        <f t="shared" si="17"/>
        <v>3.7648410539515523E-2</v>
      </c>
      <c r="J71" s="37">
        <f t="shared" si="17"/>
        <v>2.9662486800275056E-2</v>
      </c>
      <c r="K71" s="37">
        <f t="shared" si="17"/>
        <v>0</v>
      </c>
      <c r="L71" s="37">
        <f t="shared" si="17"/>
        <v>0</v>
      </c>
      <c r="M71" s="37">
        <f t="shared" si="17"/>
        <v>0</v>
      </c>
      <c r="N71" s="37">
        <f t="shared" si="17"/>
        <v>5.8187491551601841E-2</v>
      </c>
      <c r="O71" s="37">
        <f t="shared" si="17"/>
        <v>5.5112625981822538E-2</v>
      </c>
      <c r="P71" s="37">
        <f t="shared" si="17"/>
        <v>0.43337663138258614</v>
      </c>
      <c r="Q71" s="37">
        <f t="shared" si="17"/>
        <v>2.5981357860765835</v>
      </c>
      <c r="R71" s="37">
        <f t="shared" si="17"/>
        <v>3.5775630762622983</v>
      </c>
      <c r="S71" s="37">
        <f t="shared" si="17"/>
        <v>9.577729775788784</v>
      </c>
      <c r="T71" s="37">
        <f t="shared" si="17"/>
        <v>8.9470909916236661</v>
      </c>
      <c r="U71" s="37">
        <f t="shared" si="17"/>
        <v>25.652438984930171</v>
      </c>
      <c r="V71" s="37">
        <f t="shared" si="17"/>
        <v>24.814581504976786</v>
      </c>
      <c r="W71" s="37">
        <f t="shared" si="17"/>
        <v>59.040541376102929</v>
      </c>
      <c r="X71" s="37">
        <f t="shared" si="17"/>
        <v>76.822322402421321</v>
      </c>
    </row>
    <row r="72" spans="1:24" ht="11.25" customHeight="1" x14ac:dyDescent="0.2">
      <c r="A72" s="42" t="s">
        <v>131</v>
      </c>
      <c r="B72" s="9" t="s">
        <v>132</v>
      </c>
      <c r="C72" s="10">
        <v>2.8160410984336806</v>
      </c>
      <c r="D72" s="10">
        <v>1.0554344340863442</v>
      </c>
      <c r="E72" s="10">
        <v>2.5931050378552079</v>
      </c>
      <c r="F72" s="10">
        <v>0.81404299807880842</v>
      </c>
      <c r="G72" s="10">
        <v>0.76655921942489769</v>
      </c>
      <c r="H72" s="10">
        <v>0.30734447282037858</v>
      </c>
      <c r="I72" s="10">
        <v>3.7648410539515523E-2</v>
      </c>
      <c r="J72" s="10">
        <v>2.9662486800275056E-2</v>
      </c>
      <c r="K72" s="10">
        <v>0</v>
      </c>
      <c r="L72" s="10">
        <v>0</v>
      </c>
      <c r="M72" s="10">
        <v>0</v>
      </c>
      <c r="N72" s="10">
        <v>5.8187491551601841E-2</v>
      </c>
      <c r="O72" s="10">
        <v>5.5112625981822538E-2</v>
      </c>
      <c r="P72" s="10">
        <v>0.43337663138258614</v>
      </c>
      <c r="Q72" s="10">
        <v>2.5981357860765835</v>
      </c>
      <c r="R72" s="10">
        <v>3.5775630762622983</v>
      </c>
      <c r="S72" s="10">
        <v>9.577729775788784</v>
      </c>
      <c r="T72" s="10">
        <v>8.9470909916236661</v>
      </c>
      <c r="U72" s="10">
        <v>25.652438984930171</v>
      </c>
      <c r="V72" s="10">
        <v>24.814581504976786</v>
      </c>
      <c r="W72" s="10">
        <v>59.040541376102929</v>
      </c>
      <c r="X72" s="10">
        <v>76.822322402421321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17.754874971775024</v>
      </c>
      <c r="D75" s="37">
        <v>9.8316315657359787</v>
      </c>
      <c r="E75" s="37">
        <v>1.5788231314098236</v>
      </c>
      <c r="F75" s="37">
        <v>0.81950854139270435</v>
      </c>
      <c r="G75" s="37">
        <v>2.2205596248148192</v>
      </c>
      <c r="H75" s="37">
        <v>15.207896614193274</v>
      </c>
      <c r="I75" s="37">
        <v>2.7309882121018694</v>
      </c>
      <c r="J75" s="37">
        <v>2.0306657402004888</v>
      </c>
      <c r="K75" s="37">
        <v>4.1683769012727687</v>
      </c>
      <c r="L75" s="37">
        <v>0.88713044243981853</v>
      </c>
      <c r="M75" s="37">
        <v>1.7559134323000678</v>
      </c>
      <c r="N75" s="37">
        <v>2.1461503666264612</v>
      </c>
      <c r="O75" s="37">
        <v>1.2671369623676667</v>
      </c>
      <c r="P75" s="37">
        <v>1.572430906756924</v>
      </c>
      <c r="Q75" s="37">
        <v>1.1763780691762507</v>
      </c>
      <c r="R75" s="37">
        <v>2.2115666022662941</v>
      </c>
      <c r="S75" s="37">
        <v>4.4797579051262044</v>
      </c>
      <c r="T75" s="37">
        <v>4.4577837057397343</v>
      </c>
      <c r="U75" s="37">
        <v>1.9348772257611169</v>
      </c>
      <c r="V75" s="37">
        <v>0.30076894128297743</v>
      </c>
      <c r="W75" s="37">
        <v>2.7331736353880896</v>
      </c>
      <c r="X75" s="37">
        <v>3.1522130201018617</v>
      </c>
    </row>
    <row r="76" spans="1:24" ht="11.25" customHeight="1" x14ac:dyDescent="0.2">
      <c r="A76" s="38" t="s">
        <v>139</v>
      </c>
      <c r="B76" s="39" t="s">
        <v>140</v>
      </c>
      <c r="C76" s="40">
        <v>69.193305351070123</v>
      </c>
      <c r="D76" s="40">
        <v>68.569007901955032</v>
      </c>
      <c r="E76" s="40">
        <v>78.745567197946741</v>
      </c>
      <c r="F76" s="40">
        <v>21.090245212553302</v>
      </c>
      <c r="G76" s="40">
        <v>56.503531940615829</v>
      </c>
      <c r="H76" s="40">
        <v>42.388945790987641</v>
      </c>
      <c r="I76" s="40">
        <v>19.998627682238737</v>
      </c>
      <c r="J76" s="40">
        <v>7.4843056283304508</v>
      </c>
      <c r="K76" s="40">
        <v>51.351883438707588</v>
      </c>
      <c r="L76" s="40">
        <v>11.733283586579059</v>
      </c>
      <c r="M76" s="40">
        <v>10.668229587571371</v>
      </c>
      <c r="N76" s="40">
        <v>14.485453545345356</v>
      </c>
      <c r="O76" s="40">
        <v>11.794008892528874</v>
      </c>
      <c r="P76" s="40">
        <v>24.920866878607804</v>
      </c>
      <c r="Q76" s="40">
        <v>25.340204411491751</v>
      </c>
      <c r="R76" s="40">
        <v>32.997518966049796</v>
      </c>
      <c r="S76" s="40">
        <v>66.436561385261996</v>
      </c>
      <c r="T76" s="40">
        <v>54.520199889601997</v>
      </c>
      <c r="U76" s="40">
        <v>66.653237306542579</v>
      </c>
      <c r="V76" s="40">
        <v>77.136446254791423</v>
      </c>
      <c r="W76" s="40">
        <v>77.645875056810937</v>
      </c>
      <c r="X76" s="40">
        <v>91.226443083286242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438</v>
      </c>
      <c r="B1" s="4" t="s">
        <v>437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104.45557395871803</v>
      </c>
      <c r="D2" s="31">
        <f t="shared" ref="D2:W2" si="1">SUM(D3,D17,D22,D25,D26,D51,D52,D71,D74,D75,D76)</f>
        <v>111.27640945335382</v>
      </c>
      <c r="E2" s="31">
        <f t="shared" si="1"/>
        <v>113.86391084788922</v>
      </c>
      <c r="F2" s="31">
        <f t="shared" si="1"/>
        <v>111.17181025062493</v>
      </c>
      <c r="G2" s="31">
        <f t="shared" si="1"/>
        <v>112.946276377689</v>
      </c>
      <c r="H2" s="31">
        <f t="shared" si="1"/>
        <v>60.254262078129543</v>
      </c>
      <c r="I2" s="31">
        <f t="shared" si="1"/>
        <v>38.067041152202947</v>
      </c>
      <c r="J2" s="31">
        <f t="shared" si="1"/>
        <v>7.9874420686711201</v>
      </c>
      <c r="K2" s="31">
        <f t="shared" si="1"/>
        <v>13.098004259787395</v>
      </c>
      <c r="L2" s="31">
        <f t="shared" si="1"/>
        <v>65.501085810254636</v>
      </c>
      <c r="M2" s="31">
        <f t="shared" si="1"/>
        <v>54.928638282056212</v>
      </c>
      <c r="N2" s="31">
        <f t="shared" si="1"/>
        <v>52.752499436145058</v>
      </c>
      <c r="O2" s="31">
        <f t="shared" si="1"/>
        <v>61.295630907737404</v>
      </c>
      <c r="P2" s="31">
        <f t="shared" si="1"/>
        <v>54.063743974130809</v>
      </c>
      <c r="Q2" s="31">
        <f t="shared" si="1"/>
        <v>52.790723302805432</v>
      </c>
      <c r="R2" s="31">
        <f t="shared" si="1"/>
        <v>85.225299153942217</v>
      </c>
      <c r="S2" s="31">
        <f t="shared" si="1"/>
        <v>89.219554692759885</v>
      </c>
      <c r="T2" s="31">
        <f t="shared" si="1"/>
        <v>91.417299620441838</v>
      </c>
      <c r="U2" s="31">
        <f t="shared" si="1"/>
        <v>87.986500622439166</v>
      </c>
      <c r="V2" s="31">
        <f t="shared" si="1"/>
        <v>72.247744149339965</v>
      </c>
      <c r="W2" s="31">
        <f t="shared" si="1"/>
        <v>92.912757196386252</v>
      </c>
      <c r="X2" s="31">
        <f t="shared" ref="X2" si="2">SUM(X3,X17,X22,X25,X26,X51,X52,X71,X74,X75,X76)</f>
        <v>92.208063242516573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0.62185410723865031</v>
      </c>
      <c r="D3" s="34">
        <f t="shared" ref="D3:W3" si="4">SUM(D4,D8,D11)</f>
        <v>1.3952441024462845</v>
      </c>
      <c r="E3" s="34">
        <f t="shared" si="4"/>
        <v>0.7313013135872658</v>
      </c>
      <c r="F3" s="34">
        <f t="shared" si="4"/>
        <v>1.5064311013986611</v>
      </c>
      <c r="G3" s="34">
        <f t="shared" si="4"/>
        <v>4.3557017976618244</v>
      </c>
      <c r="H3" s="34">
        <f t="shared" si="4"/>
        <v>1.9824864684425658</v>
      </c>
      <c r="I3" s="34">
        <f t="shared" si="4"/>
        <v>0.94647557728624876</v>
      </c>
      <c r="J3" s="34">
        <f t="shared" si="4"/>
        <v>0.34458411644622605</v>
      </c>
      <c r="K3" s="34">
        <f t="shared" si="4"/>
        <v>1.6330021507018677</v>
      </c>
      <c r="L3" s="34">
        <f t="shared" si="4"/>
        <v>8.5505408913772278</v>
      </c>
      <c r="M3" s="34">
        <f t="shared" si="4"/>
        <v>4.2574984930996536</v>
      </c>
      <c r="N3" s="34">
        <f t="shared" si="4"/>
        <v>1.2018618991195198</v>
      </c>
      <c r="O3" s="34">
        <f t="shared" si="4"/>
        <v>12.316147021077501</v>
      </c>
      <c r="P3" s="34">
        <f t="shared" si="4"/>
        <v>8.4294019040990467</v>
      </c>
      <c r="Q3" s="34">
        <f t="shared" si="4"/>
        <v>6.3367219775220702</v>
      </c>
      <c r="R3" s="34">
        <f t="shared" si="4"/>
        <v>9.7234605475183962</v>
      </c>
      <c r="S3" s="34">
        <f t="shared" si="4"/>
        <v>9.9263279725427509</v>
      </c>
      <c r="T3" s="34">
        <f t="shared" si="4"/>
        <v>8.0364461302029913</v>
      </c>
      <c r="U3" s="34">
        <f t="shared" si="4"/>
        <v>7.3552598958898745</v>
      </c>
      <c r="V3" s="34">
        <f t="shared" si="4"/>
        <v>8.2879652954241436</v>
      </c>
      <c r="W3" s="34">
        <f t="shared" si="4"/>
        <v>12.281476003419584</v>
      </c>
      <c r="X3" s="34">
        <f t="shared" ref="X3" si="5">SUM(X4,X8,X11)</f>
        <v>16.129678225521054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0.28673620259358235</v>
      </c>
      <c r="D4" s="29">
        <f t="shared" ref="D4:W4" si="7">SUM(D5:D7)</f>
        <v>0.30333035098839761</v>
      </c>
      <c r="E4" s="29">
        <f t="shared" si="7"/>
        <v>0.43405295040023228</v>
      </c>
      <c r="F4" s="29">
        <f t="shared" si="7"/>
        <v>0.71379821562521895</v>
      </c>
      <c r="G4" s="29">
        <f t="shared" si="7"/>
        <v>0.15260647271051375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1.1863473312113437</v>
      </c>
      <c r="M4" s="29">
        <f t="shared" si="7"/>
        <v>0.31916067509212248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0.15260647271051375</v>
      </c>
      <c r="H5" s="10">
        <v>0</v>
      </c>
      <c r="I5" s="10">
        <v>0</v>
      </c>
      <c r="J5" s="10">
        <v>0</v>
      </c>
      <c r="K5" s="10">
        <v>0</v>
      </c>
      <c r="L5" s="10">
        <v>1.1863473312113437</v>
      </c>
      <c r="M5" s="10">
        <v>0.31916067509212248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0.28673620259358235</v>
      </c>
      <c r="D7" s="10">
        <v>0.30333035098839761</v>
      </c>
      <c r="E7" s="10">
        <v>0.43405295040023228</v>
      </c>
      <c r="F7" s="10">
        <v>0.71379821562521895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X8" si="9">SUM(C9:C10)</f>
        <v>9.6682076649530838E-2</v>
      </c>
      <c r="D8" s="29">
        <f t="shared" si="9"/>
        <v>0.8989627741241859</v>
      </c>
      <c r="E8" s="29">
        <f t="shared" si="9"/>
        <v>4.0751791727254592E-2</v>
      </c>
      <c r="F8" s="29">
        <f t="shared" si="9"/>
        <v>0.27454212780131293</v>
      </c>
      <c r="G8" s="29">
        <f t="shared" si="9"/>
        <v>3.5726589977862697</v>
      </c>
      <c r="H8" s="29">
        <f t="shared" si="9"/>
        <v>1.7459013415481646</v>
      </c>
      <c r="I8" s="29">
        <f t="shared" si="9"/>
        <v>0.91143164632531515</v>
      </c>
      <c r="J8" s="29">
        <f t="shared" si="9"/>
        <v>0.32297713760124225</v>
      </c>
      <c r="K8" s="29">
        <f t="shared" si="9"/>
        <v>1.5762778317741086</v>
      </c>
      <c r="L8" s="29">
        <f t="shared" si="9"/>
        <v>7.2417283929404501</v>
      </c>
      <c r="M8" s="29">
        <f t="shared" si="9"/>
        <v>3.8441607335308232</v>
      </c>
      <c r="N8" s="29">
        <f t="shared" si="9"/>
        <v>1.0952099506662367</v>
      </c>
      <c r="O8" s="29">
        <f t="shared" si="9"/>
        <v>12.211277391300905</v>
      </c>
      <c r="P8" s="29">
        <f t="shared" si="9"/>
        <v>8.4294019040990467</v>
      </c>
      <c r="Q8" s="29">
        <f t="shared" si="9"/>
        <v>6.3367219775220702</v>
      </c>
      <c r="R8" s="29">
        <f t="shared" si="9"/>
        <v>9.7234605475183962</v>
      </c>
      <c r="S8" s="29">
        <f t="shared" si="9"/>
        <v>9.9263279725427509</v>
      </c>
      <c r="T8" s="29">
        <f t="shared" si="9"/>
        <v>8.0313206921146012</v>
      </c>
      <c r="U8" s="29">
        <f t="shared" si="9"/>
        <v>6.6909934836172162</v>
      </c>
      <c r="V8" s="29">
        <f t="shared" si="9"/>
        <v>7.7451880287165418</v>
      </c>
      <c r="W8" s="29">
        <f t="shared" si="9"/>
        <v>11.738107923822938</v>
      </c>
      <c r="X8" s="29">
        <f t="shared" si="9"/>
        <v>15.272472582851998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9.1672950098892763</v>
      </c>
      <c r="P9" s="10">
        <v>5.9720670637504929</v>
      </c>
      <c r="Q9" s="10">
        <v>3.562580015338336</v>
      </c>
      <c r="R9" s="10">
        <v>4.4654067681884397</v>
      </c>
      <c r="S9" s="10">
        <v>5.4797943565397018</v>
      </c>
      <c r="T9" s="10">
        <v>4.842965678306669</v>
      </c>
      <c r="U9" s="10">
        <v>3.4887881453723764</v>
      </c>
      <c r="V9" s="10">
        <v>4.4047157346939976</v>
      </c>
      <c r="W9" s="10">
        <v>6.0373434467388236</v>
      </c>
      <c r="X9" s="10">
        <v>8.7251239322183665</v>
      </c>
    </row>
    <row r="10" spans="1:24" ht="11.25" customHeight="1" x14ac:dyDescent="0.2">
      <c r="A10" s="41" t="s">
        <v>13</v>
      </c>
      <c r="B10" s="9" t="s">
        <v>14</v>
      </c>
      <c r="C10" s="10">
        <v>9.6682076649530838E-2</v>
      </c>
      <c r="D10" s="10">
        <v>0.8989627741241859</v>
      </c>
      <c r="E10" s="10">
        <v>4.0751791727254592E-2</v>
      </c>
      <c r="F10" s="10">
        <v>0.27454212780131293</v>
      </c>
      <c r="G10" s="10">
        <v>3.5726589977862697</v>
      </c>
      <c r="H10" s="10">
        <v>1.7459013415481646</v>
      </c>
      <c r="I10" s="10">
        <v>0.91143164632531515</v>
      </c>
      <c r="J10" s="10">
        <v>0.32297713760124225</v>
      </c>
      <c r="K10" s="10">
        <v>1.5762778317741086</v>
      </c>
      <c r="L10" s="10">
        <v>7.2417283929404501</v>
      </c>
      <c r="M10" s="10">
        <v>3.8441607335308232</v>
      </c>
      <c r="N10" s="10">
        <v>1.0952099506662367</v>
      </c>
      <c r="O10" s="10">
        <v>3.0439823814116287</v>
      </c>
      <c r="P10" s="10">
        <v>2.4573348403485542</v>
      </c>
      <c r="Q10" s="10">
        <v>2.7741419621837342</v>
      </c>
      <c r="R10" s="10">
        <v>5.2580537793299573</v>
      </c>
      <c r="S10" s="10">
        <v>4.4465336160030482</v>
      </c>
      <c r="T10" s="10">
        <v>3.1883550138079317</v>
      </c>
      <c r="U10" s="10">
        <v>3.2022053382448399</v>
      </c>
      <c r="V10" s="10">
        <v>3.3404722940225442</v>
      </c>
      <c r="W10" s="10">
        <v>5.700764477084113</v>
      </c>
      <c r="X10" s="10">
        <v>6.5473486506336318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X11" si="10">SUM(C12:C16)</f>
        <v>0.23843582799553711</v>
      </c>
      <c r="D11" s="29">
        <f t="shared" si="10"/>
        <v>0.19295097733370106</v>
      </c>
      <c r="E11" s="29">
        <f t="shared" si="10"/>
        <v>0.25649657145977894</v>
      </c>
      <c r="F11" s="29">
        <f t="shared" si="10"/>
        <v>0.51809075797212933</v>
      </c>
      <c r="G11" s="29">
        <f t="shared" si="10"/>
        <v>0.63043632716504094</v>
      </c>
      <c r="H11" s="29">
        <f t="shared" si="10"/>
        <v>0.23658512689440125</v>
      </c>
      <c r="I11" s="29">
        <f t="shared" si="10"/>
        <v>3.504393096093357E-2</v>
      </c>
      <c r="J11" s="29">
        <f t="shared" si="10"/>
        <v>2.1606978844983797E-2</v>
      </c>
      <c r="K11" s="29">
        <f t="shared" si="10"/>
        <v>5.6724318927759011E-2</v>
      </c>
      <c r="L11" s="29">
        <f t="shared" si="10"/>
        <v>0.1224651672254332</v>
      </c>
      <c r="M11" s="29">
        <f t="shared" si="10"/>
        <v>9.4177084476707959E-2</v>
      </c>
      <c r="N11" s="29">
        <f t="shared" si="10"/>
        <v>0.10665194845328319</v>
      </c>
      <c r="O11" s="29">
        <f t="shared" si="10"/>
        <v>0.10486962977659554</v>
      </c>
      <c r="P11" s="29">
        <f t="shared" si="10"/>
        <v>0</v>
      </c>
      <c r="Q11" s="29">
        <f t="shared" si="10"/>
        <v>0</v>
      </c>
      <c r="R11" s="29">
        <f t="shared" si="10"/>
        <v>0</v>
      </c>
      <c r="S11" s="29">
        <f t="shared" si="10"/>
        <v>0</v>
      </c>
      <c r="T11" s="29">
        <f t="shared" si="10"/>
        <v>5.1254380883905644E-3</v>
      </c>
      <c r="U11" s="29">
        <f t="shared" si="10"/>
        <v>0.66426641227265826</v>
      </c>
      <c r="V11" s="29">
        <f t="shared" si="10"/>
        <v>0.5427772667076024</v>
      </c>
      <c r="W11" s="29">
        <f t="shared" si="10"/>
        <v>0.54336807959664579</v>
      </c>
      <c r="X11" s="29">
        <f t="shared" si="10"/>
        <v>0.85720564266905708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0.23843582799553711</v>
      </c>
      <c r="D13" s="10">
        <v>0.19295097733370106</v>
      </c>
      <c r="E13" s="10">
        <v>0.25649657145977894</v>
      </c>
      <c r="F13" s="10">
        <v>0.51809075797212933</v>
      </c>
      <c r="G13" s="10">
        <v>0.63043632716504094</v>
      </c>
      <c r="H13" s="10">
        <v>0.23658512689440125</v>
      </c>
      <c r="I13" s="10">
        <v>3.504393096093357E-2</v>
      </c>
      <c r="J13" s="10">
        <v>2.1606978844983797E-2</v>
      </c>
      <c r="K13" s="10">
        <v>5.6724318927759011E-2</v>
      </c>
      <c r="L13" s="10">
        <v>0.1224651672254332</v>
      </c>
      <c r="M13" s="10">
        <v>9.4177084476707959E-2</v>
      </c>
      <c r="N13" s="10">
        <v>0.10665194845328319</v>
      </c>
      <c r="O13" s="10">
        <v>0.10486962977659554</v>
      </c>
      <c r="P13" s="10">
        <v>0</v>
      </c>
      <c r="Q13" s="10">
        <v>0</v>
      </c>
      <c r="R13" s="10">
        <v>0</v>
      </c>
      <c r="S13" s="10">
        <v>0</v>
      </c>
      <c r="T13" s="10">
        <v>5.1254380883905644E-3</v>
      </c>
      <c r="U13" s="10">
        <v>0.66426641227265826</v>
      </c>
      <c r="V13" s="10">
        <v>0.5427772667076024</v>
      </c>
      <c r="W13" s="10">
        <v>0.54336807959664579</v>
      </c>
      <c r="X13" s="10">
        <v>0.85720564266905708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X17" si="11">SUM(C18:C21)</f>
        <v>0</v>
      </c>
      <c r="D17" s="37">
        <f t="shared" si="11"/>
        <v>0</v>
      </c>
      <c r="E17" s="37">
        <f t="shared" si="11"/>
        <v>0</v>
      </c>
      <c r="F17" s="37">
        <f t="shared" si="11"/>
        <v>0</v>
      </c>
      <c r="G17" s="37">
        <f t="shared" si="11"/>
        <v>0</v>
      </c>
      <c r="H17" s="37">
        <f t="shared" si="11"/>
        <v>0</v>
      </c>
      <c r="I17" s="37">
        <f t="shared" si="11"/>
        <v>0</v>
      </c>
      <c r="J17" s="37">
        <f t="shared" si="11"/>
        <v>0</v>
      </c>
      <c r="K17" s="37">
        <f t="shared" si="11"/>
        <v>0</v>
      </c>
      <c r="L17" s="37">
        <f t="shared" si="11"/>
        <v>0</v>
      </c>
      <c r="M17" s="37">
        <f t="shared" si="11"/>
        <v>0</v>
      </c>
      <c r="N17" s="37">
        <f t="shared" si="11"/>
        <v>0</v>
      </c>
      <c r="O17" s="37">
        <f t="shared" si="11"/>
        <v>0</v>
      </c>
      <c r="P17" s="37">
        <f t="shared" si="11"/>
        <v>0</v>
      </c>
      <c r="Q17" s="37">
        <f t="shared" si="11"/>
        <v>0</v>
      </c>
      <c r="R17" s="37">
        <f t="shared" si="11"/>
        <v>0</v>
      </c>
      <c r="S17" s="37">
        <f t="shared" si="11"/>
        <v>0</v>
      </c>
      <c r="T17" s="37">
        <f t="shared" si="11"/>
        <v>0</v>
      </c>
      <c r="U17" s="37">
        <f t="shared" si="11"/>
        <v>0</v>
      </c>
      <c r="V17" s="37">
        <f t="shared" si="11"/>
        <v>0</v>
      </c>
      <c r="W17" s="37">
        <f t="shared" si="11"/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X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si="12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X26" si="13">SUM(C27,C33)</f>
        <v>20.797529040475673</v>
      </c>
      <c r="D26" s="37">
        <f t="shared" si="13"/>
        <v>23.853133798924368</v>
      </c>
      <c r="E26" s="37">
        <f t="shared" si="13"/>
        <v>8.2535956050826318</v>
      </c>
      <c r="F26" s="37">
        <f t="shared" si="13"/>
        <v>2.2646629926526969</v>
      </c>
      <c r="G26" s="37">
        <f t="shared" si="13"/>
        <v>4.2073487943276024</v>
      </c>
      <c r="H26" s="37">
        <f t="shared" si="13"/>
        <v>1.7839421965381952</v>
      </c>
      <c r="I26" s="37">
        <f t="shared" si="13"/>
        <v>2.4030807413745006</v>
      </c>
      <c r="J26" s="37">
        <f t="shared" si="13"/>
        <v>0.13898037201721786</v>
      </c>
      <c r="K26" s="37">
        <f t="shared" si="13"/>
        <v>0.47121396709237839</v>
      </c>
      <c r="L26" s="37">
        <f t="shared" si="13"/>
        <v>2.9898734299527749</v>
      </c>
      <c r="M26" s="37">
        <f t="shared" si="13"/>
        <v>1.2343304089979918</v>
      </c>
      <c r="N26" s="37">
        <f t="shared" si="13"/>
        <v>0.16872136694594952</v>
      </c>
      <c r="O26" s="37">
        <f t="shared" si="13"/>
        <v>1.8593264363838797</v>
      </c>
      <c r="P26" s="37">
        <f t="shared" si="13"/>
        <v>1.5457040708307193</v>
      </c>
      <c r="Q26" s="37">
        <f t="shared" si="13"/>
        <v>1.7592150189191151</v>
      </c>
      <c r="R26" s="37">
        <f t="shared" si="13"/>
        <v>3.1693056792450913</v>
      </c>
      <c r="S26" s="37">
        <f t="shared" si="13"/>
        <v>4.6384747701282061</v>
      </c>
      <c r="T26" s="37">
        <f t="shared" si="13"/>
        <v>3.5924849558187337</v>
      </c>
      <c r="U26" s="37">
        <f t="shared" si="13"/>
        <v>3.4377847331199245</v>
      </c>
      <c r="V26" s="37">
        <f t="shared" si="13"/>
        <v>3.0725872492902679</v>
      </c>
      <c r="W26" s="37">
        <f t="shared" si="13"/>
        <v>3.2835328102289036</v>
      </c>
      <c r="X26" s="37">
        <f t="shared" si="13"/>
        <v>3.7602951768892896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X27" si="14">SUM(C28:C32)</f>
        <v>0</v>
      </c>
      <c r="D27" s="29">
        <f t="shared" si="14"/>
        <v>0</v>
      </c>
      <c r="E27" s="29">
        <f t="shared" si="14"/>
        <v>0</v>
      </c>
      <c r="F27" s="29">
        <f t="shared" si="14"/>
        <v>0</v>
      </c>
      <c r="G27" s="29">
        <f t="shared" si="14"/>
        <v>0</v>
      </c>
      <c r="H27" s="29">
        <f t="shared" si="14"/>
        <v>0</v>
      </c>
      <c r="I27" s="29">
        <f t="shared" si="14"/>
        <v>0</v>
      </c>
      <c r="J27" s="29">
        <f t="shared" si="14"/>
        <v>0</v>
      </c>
      <c r="K27" s="29">
        <f t="shared" si="14"/>
        <v>0</v>
      </c>
      <c r="L27" s="29">
        <f t="shared" si="14"/>
        <v>0</v>
      </c>
      <c r="M27" s="29">
        <f t="shared" si="14"/>
        <v>0</v>
      </c>
      <c r="N27" s="29">
        <f t="shared" si="14"/>
        <v>0</v>
      </c>
      <c r="O27" s="29">
        <f t="shared" si="14"/>
        <v>0</v>
      </c>
      <c r="P27" s="29">
        <f t="shared" si="14"/>
        <v>0</v>
      </c>
      <c r="Q27" s="29">
        <f t="shared" si="14"/>
        <v>0</v>
      </c>
      <c r="R27" s="29">
        <f t="shared" si="14"/>
        <v>0</v>
      </c>
      <c r="S27" s="29">
        <f t="shared" si="14"/>
        <v>0</v>
      </c>
      <c r="T27" s="29">
        <f t="shared" si="14"/>
        <v>0</v>
      </c>
      <c r="U27" s="29">
        <f t="shared" si="14"/>
        <v>0</v>
      </c>
      <c r="V27" s="29">
        <f t="shared" si="14"/>
        <v>0</v>
      </c>
      <c r="W27" s="29">
        <f t="shared" si="14"/>
        <v>0</v>
      </c>
      <c r="X27" s="29">
        <f t="shared" si="14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X33" si="15">SUM(C34:C50)</f>
        <v>20.797529040475673</v>
      </c>
      <c r="D33" s="29">
        <f t="shared" si="15"/>
        <v>23.853133798924368</v>
      </c>
      <c r="E33" s="29">
        <f t="shared" si="15"/>
        <v>8.2535956050826318</v>
      </c>
      <c r="F33" s="29">
        <f t="shared" si="15"/>
        <v>2.2646629926526969</v>
      </c>
      <c r="G33" s="29">
        <f t="shared" si="15"/>
        <v>4.2073487943276024</v>
      </c>
      <c r="H33" s="29">
        <f t="shared" si="15"/>
        <v>1.7839421965381952</v>
      </c>
      <c r="I33" s="29">
        <f t="shared" si="15"/>
        <v>2.4030807413745006</v>
      </c>
      <c r="J33" s="29">
        <f t="shared" si="15"/>
        <v>0.13898037201721786</v>
      </c>
      <c r="K33" s="29">
        <f t="shared" si="15"/>
        <v>0.47121396709237839</v>
      </c>
      <c r="L33" s="29">
        <f t="shared" si="15"/>
        <v>2.9898734299527749</v>
      </c>
      <c r="M33" s="29">
        <f t="shared" si="15"/>
        <v>1.2343304089979918</v>
      </c>
      <c r="N33" s="29">
        <f t="shared" si="15"/>
        <v>0.16872136694594952</v>
      </c>
      <c r="O33" s="29">
        <f t="shared" si="15"/>
        <v>1.8593264363838797</v>
      </c>
      <c r="P33" s="29">
        <f t="shared" si="15"/>
        <v>1.5457040708307193</v>
      </c>
      <c r="Q33" s="29">
        <f t="shared" si="15"/>
        <v>1.7592150189191151</v>
      </c>
      <c r="R33" s="29">
        <f t="shared" si="15"/>
        <v>3.1693056792450913</v>
      </c>
      <c r="S33" s="29">
        <f t="shared" si="15"/>
        <v>4.6384747701282061</v>
      </c>
      <c r="T33" s="29">
        <f t="shared" si="15"/>
        <v>3.5924849558187337</v>
      </c>
      <c r="U33" s="29">
        <f t="shared" si="15"/>
        <v>3.4377847331199245</v>
      </c>
      <c r="V33" s="29">
        <f t="shared" si="15"/>
        <v>3.0725872492902679</v>
      </c>
      <c r="W33" s="29">
        <f t="shared" si="15"/>
        <v>3.2835328102289036</v>
      </c>
      <c r="X33" s="29">
        <f t="shared" si="15"/>
        <v>3.7602951768892896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0.2307333689362909</v>
      </c>
      <c r="E36" s="10">
        <v>0</v>
      </c>
      <c r="F36" s="10">
        <v>0</v>
      </c>
      <c r="G36" s="10">
        <v>0</v>
      </c>
      <c r="H36" s="10">
        <v>0</v>
      </c>
      <c r="I36" s="10">
        <v>0.79968575998811287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4.569322322647966E-2</v>
      </c>
      <c r="U36" s="10">
        <v>4.1835664248374781E-2</v>
      </c>
      <c r="V36" s="10">
        <v>3.5618072451785478E-2</v>
      </c>
      <c r="W36" s="10">
        <v>2.6682080347875947E-2</v>
      </c>
      <c r="X36" s="10">
        <v>6.6721733178782397E-2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1.2662856631085448</v>
      </c>
      <c r="D43" s="10">
        <v>1.1560842378839333</v>
      </c>
      <c r="E43" s="10">
        <v>0.10460206845727607</v>
      </c>
      <c r="F43" s="10">
        <v>0.67719047275786315</v>
      </c>
      <c r="G43" s="10">
        <v>1.6719727207097954</v>
      </c>
      <c r="H43" s="10">
        <v>0.51533452646259004</v>
      </c>
      <c r="I43" s="10">
        <v>0.31486193299504356</v>
      </c>
      <c r="J43" s="10">
        <v>0.10587744801133123</v>
      </c>
      <c r="K43" s="10">
        <v>0.31478649373528189</v>
      </c>
      <c r="L43" s="10">
        <v>2.8021654320556486</v>
      </c>
      <c r="M43" s="10">
        <v>0.46139689847639109</v>
      </c>
      <c r="N43" s="10">
        <v>8.7025246431086528E-2</v>
      </c>
      <c r="O43" s="10">
        <v>1.8593264363838797</v>
      </c>
      <c r="P43" s="10">
        <v>1.38528310506148</v>
      </c>
      <c r="Q43" s="10">
        <v>1.5949339205374005</v>
      </c>
      <c r="R43" s="10">
        <v>2.9228920003929031</v>
      </c>
      <c r="S43" s="10">
        <v>3.5429502197971887</v>
      </c>
      <c r="T43" s="10">
        <v>3.5467917325922542</v>
      </c>
      <c r="U43" s="10">
        <v>3.1610889808509062</v>
      </c>
      <c r="V43" s="10">
        <v>2.8300490886481704</v>
      </c>
      <c r="W43" s="10">
        <v>3.0194483239913725</v>
      </c>
      <c r="X43" s="10">
        <v>3.449643678426682</v>
      </c>
    </row>
    <row r="44" spans="1:24" ht="11.25" customHeight="1" x14ac:dyDescent="0.2">
      <c r="A44" s="41" t="s">
        <v>75</v>
      </c>
      <c r="B44" s="9" t="s">
        <v>76</v>
      </c>
      <c r="C44" s="10">
        <v>19.531243377367129</v>
      </c>
      <c r="D44" s="10">
        <v>22.466316192104145</v>
      </c>
      <c r="E44" s="10">
        <v>8.1489935366253565</v>
      </c>
      <c r="F44" s="10">
        <v>1.5874725198948338</v>
      </c>
      <c r="G44" s="10">
        <v>2.5353760736178073</v>
      </c>
      <c r="H44" s="10">
        <v>1.2686076700756053</v>
      </c>
      <c r="I44" s="10">
        <v>1.2885330483913442</v>
      </c>
      <c r="J44" s="10">
        <v>3.3102924005886637E-2</v>
      </c>
      <c r="K44" s="10">
        <v>0.15642747335709647</v>
      </c>
      <c r="L44" s="10">
        <v>0.18770799789712656</v>
      </c>
      <c r="M44" s="10">
        <v>0.77293351052160075</v>
      </c>
      <c r="N44" s="10">
        <v>8.169612051486301E-2</v>
      </c>
      <c r="O44" s="10">
        <v>0</v>
      </c>
      <c r="P44" s="10">
        <v>0.16042096576923914</v>
      </c>
      <c r="Q44" s="10">
        <v>0.16428109838171459</v>
      </c>
      <c r="R44" s="10">
        <v>0.24641367885218818</v>
      </c>
      <c r="S44" s="10">
        <v>1.0955245503310171</v>
      </c>
      <c r="T44" s="10">
        <v>0</v>
      </c>
      <c r="U44" s="10">
        <v>0.23486008802064351</v>
      </c>
      <c r="V44" s="10">
        <v>0.2069200881903121</v>
      </c>
      <c r="W44" s="10">
        <v>0.23740240588965489</v>
      </c>
      <c r="X44" s="10">
        <v>0.2439297652838251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54.106111640473323</v>
      </c>
      <c r="D51" s="37">
        <v>60.228760461800647</v>
      </c>
      <c r="E51" s="37">
        <v>79.053643791587163</v>
      </c>
      <c r="F51" s="37">
        <v>80.860890934815401</v>
      </c>
      <c r="G51" s="37">
        <v>66.775324434123334</v>
      </c>
      <c r="H51" s="37">
        <v>33.156229527104571</v>
      </c>
      <c r="I51" s="37">
        <v>13.617600668582114</v>
      </c>
      <c r="J51" s="37">
        <v>3.2605405281548281</v>
      </c>
      <c r="K51" s="37">
        <v>4.3868050224933697</v>
      </c>
      <c r="L51" s="37">
        <v>22.044041010568005</v>
      </c>
      <c r="M51" s="37">
        <v>18.68165892466363</v>
      </c>
      <c r="N51" s="37">
        <v>24.078757798319931</v>
      </c>
      <c r="O51" s="37">
        <v>20.607997724000263</v>
      </c>
      <c r="P51" s="37">
        <v>20.402810949546801</v>
      </c>
      <c r="Q51" s="37">
        <v>21.297733146518627</v>
      </c>
      <c r="R51" s="37">
        <v>32.235500322466784</v>
      </c>
      <c r="S51" s="37">
        <v>33.838941160702007</v>
      </c>
      <c r="T51" s="37">
        <v>36.726099151136253</v>
      </c>
      <c r="U51" s="37">
        <v>40.650368624278357</v>
      </c>
      <c r="V51" s="37">
        <v>29.038692431706501</v>
      </c>
      <c r="W51" s="37">
        <v>39.86100035909886</v>
      </c>
      <c r="X51" s="37">
        <v>36.047712060039601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X52" si="16">SUM(C53:C70)</f>
        <v>0</v>
      </c>
      <c r="D52" s="37">
        <f t="shared" si="16"/>
        <v>0</v>
      </c>
      <c r="E52" s="37">
        <f t="shared" si="16"/>
        <v>0</v>
      </c>
      <c r="F52" s="37">
        <f t="shared" si="16"/>
        <v>0</v>
      </c>
      <c r="G52" s="37">
        <f t="shared" si="16"/>
        <v>0</v>
      </c>
      <c r="H52" s="37">
        <f t="shared" si="16"/>
        <v>0</v>
      </c>
      <c r="I52" s="37">
        <f t="shared" si="16"/>
        <v>0</v>
      </c>
      <c r="J52" s="37">
        <f t="shared" si="16"/>
        <v>0</v>
      </c>
      <c r="K52" s="37">
        <f t="shared" si="16"/>
        <v>0</v>
      </c>
      <c r="L52" s="37">
        <f t="shared" si="16"/>
        <v>0</v>
      </c>
      <c r="M52" s="37">
        <f t="shared" si="16"/>
        <v>0</v>
      </c>
      <c r="N52" s="37">
        <f t="shared" si="16"/>
        <v>0</v>
      </c>
      <c r="O52" s="37">
        <f t="shared" si="16"/>
        <v>0</v>
      </c>
      <c r="P52" s="37">
        <f t="shared" si="16"/>
        <v>0</v>
      </c>
      <c r="Q52" s="37">
        <f t="shared" si="16"/>
        <v>0</v>
      </c>
      <c r="R52" s="37">
        <f t="shared" si="16"/>
        <v>0</v>
      </c>
      <c r="S52" s="37">
        <f t="shared" si="16"/>
        <v>0</v>
      </c>
      <c r="T52" s="37">
        <f t="shared" si="16"/>
        <v>0</v>
      </c>
      <c r="U52" s="37">
        <f t="shared" si="16"/>
        <v>0</v>
      </c>
      <c r="V52" s="37">
        <f t="shared" si="16"/>
        <v>0</v>
      </c>
      <c r="W52" s="37">
        <f t="shared" si="16"/>
        <v>0</v>
      </c>
      <c r="X52" s="37">
        <f t="shared" si="16"/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X71" si="17">SUM(C72:C73)</f>
        <v>0</v>
      </c>
      <c r="D71" s="37">
        <f t="shared" si="17"/>
        <v>0</v>
      </c>
      <c r="E71" s="37">
        <f t="shared" si="17"/>
        <v>0</v>
      </c>
      <c r="F71" s="37">
        <f t="shared" si="17"/>
        <v>0</v>
      </c>
      <c r="G71" s="37">
        <f t="shared" si="17"/>
        <v>0</v>
      </c>
      <c r="H71" s="37">
        <f t="shared" si="17"/>
        <v>0</v>
      </c>
      <c r="I71" s="37">
        <f t="shared" si="17"/>
        <v>0</v>
      </c>
      <c r="J71" s="37">
        <f t="shared" si="17"/>
        <v>0</v>
      </c>
      <c r="K71" s="37">
        <f t="shared" si="17"/>
        <v>0</v>
      </c>
      <c r="L71" s="37">
        <f t="shared" si="17"/>
        <v>0</v>
      </c>
      <c r="M71" s="37">
        <f t="shared" si="17"/>
        <v>0</v>
      </c>
      <c r="N71" s="37">
        <f t="shared" si="17"/>
        <v>0</v>
      </c>
      <c r="O71" s="37">
        <f t="shared" si="17"/>
        <v>0</v>
      </c>
      <c r="P71" s="37">
        <f t="shared" si="17"/>
        <v>0</v>
      </c>
      <c r="Q71" s="37">
        <f t="shared" si="17"/>
        <v>0</v>
      </c>
      <c r="R71" s="37">
        <f t="shared" si="17"/>
        <v>0</v>
      </c>
      <c r="S71" s="37">
        <f t="shared" si="17"/>
        <v>0</v>
      </c>
      <c r="T71" s="37">
        <f t="shared" si="17"/>
        <v>0</v>
      </c>
      <c r="U71" s="37">
        <f t="shared" si="17"/>
        <v>0</v>
      </c>
      <c r="V71" s="37">
        <f t="shared" si="17"/>
        <v>0</v>
      </c>
      <c r="W71" s="37">
        <f t="shared" si="17"/>
        <v>0</v>
      </c>
      <c r="X71" s="37">
        <f t="shared" si="17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28.930079170530387</v>
      </c>
      <c r="D76" s="40">
        <v>25.799271090182529</v>
      </c>
      <c r="E76" s="40">
        <v>25.825370137632149</v>
      </c>
      <c r="F76" s="40">
        <v>26.539825221758168</v>
      </c>
      <c r="G76" s="40">
        <v>37.607901351576245</v>
      </c>
      <c r="H76" s="40">
        <v>23.331603886044213</v>
      </c>
      <c r="I76" s="40">
        <v>21.099884164960088</v>
      </c>
      <c r="J76" s="40">
        <v>4.2433370520528477</v>
      </c>
      <c r="K76" s="40">
        <v>6.6069831194997777</v>
      </c>
      <c r="L76" s="40">
        <v>31.916630478356623</v>
      </c>
      <c r="M76" s="40">
        <v>30.755150455294935</v>
      </c>
      <c r="N76" s="40">
        <v>27.303158371759654</v>
      </c>
      <c r="O76" s="40">
        <v>26.512159726275758</v>
      </c>
      <c r="P76" s="40">
        <v>23.685827049654243</v>
      </c>
      <c r="Q76" s="40">
        <v>23.397053159845616</v>
      </c>
      <c r="R76" s="40">
        <v>40.097032604711941</v>
      </c>
      <c r="S76" s="40">
        <v>40.815810789386923</v>
      </c>
      <c r="T76" s="40">
        <v>43.062269383283869</v>
      </c>
      <c r="U76" s="40">
        <v>36.54308736915101</v>
      </c>
      <c r="V76" s="40">
        <v>31.848499172919045</v>
      </c>
      <c r="W76" s="40">
        <v>37.48674802363891</v>
      </c>
      <c r="X76" s="40">
        <v>36.270377780066632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191</v>
      </c>
      <c r="B1" s="4" t="s">
        <v>244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319.20730868443684</v>
      </c>
      <c r="D2" s="31">
        <f t="shared" ref="D2:W2" si="1">SUM(D3,D17,D22,D25,D26,D51,D52,D71,D74,D75,D76)</f>
        <v>295.19131556319854</v>
      </c>
      <c r="E2" s="31">
        <f t="shared" si="1"/>
        <v>356.62330180567483</v>
      </c>
      <c r="F2" s="31">
        <f t="shared" si="1"/>
        <v>477.6876182287188</v>
      </c>
      <c r="G2" s="31">
        <f t="shared" si="1"/>
        <v>286.5911435941531</v>
      </c>
      <c r="H2" s="31">
        <f t="shared" si="1"/>
        <v>265.96208082545138</v>
      </c>
      <c r="I2" s="31">
        <f t="shared" si="1"/>
        <v>250.5657781599312</v>
      </c>
      <c r="J2" s="31">
        <f t="shared" si="1"/>
        <v>251.48813413585552</v>
      </c>
      <c r="K2" s="31">
        <f t="shared" si="1"/>
        <v>120.64582975064486</v>
      </c>
      <c r="L2" s="31">
        <f t="shared" si="1"/>
        <v>89.753482373172801</v>
      </c>
      <c r="M2" s="31">
        <f t="shared" si="1"/>
        <v>165.26792777300085</v>
      </c>
      <c r="N2" s="31">
        <f t="shared" si="1"/>
        <v>67.913413585554608</v>
      </c>
      <c r="O2" s="31">
        <f t="shared" si="1"/>
        <v>79.746001719690469</v>
      </c>
      <c r="P2" s="31">
        <f t="shared" si="1"/>
        <v>80.199742046431624</v>
      </c>
      <c r="Q2" s="31">
        <f t="shared" si="1"/>
        <v>102.52226999140154</v>
      </c>
      <c r="R2" s="31">
        <f t="shared" si="1"/>
        <v>123.2803955288048</v>
      </c>
      <c r="S2" s="31">
        <f t="shared" si="1"/>
        <v>136.72347377472056</v>
      </c>
      <c r="T2" s="31">
        <f t="shared" si="1"/>
        <v>172.35588993981082</v>
      </c>
      <c r="U2" s="31">
        <f t="shared" si="1"/>
        <v>140.70154772141015</v>
      </c>
      <c r="V2" s="31">
        <f t="shared" si="1"/>
        <v>160.28607050730869</v>
      </c>
      <c r="W2" s="31">
        <f t="shared" si="1"/>
        <v>134.94875322441959</v>
      </c>
      <c r="X2" s="31">
        <f t="shared" ref="X2" si="2">SUM(X3,X17,X22,X25,X26,X51,X52,X71,X74,X75,X76)</f>
        <v>191.8075666380052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0.34075666380051589</v>
      </c>
      <c r="D3" s="34">
        <f t="shared" ref="D3:W3" si="4">SUM(D4,D8,D11)</f>
        <v>0.59406706792777297</v>
      </c>
      <c r="E3" s="34">
        <f t="shared" si="4"/>
        <v>0</v>
      </c>
      <c r="F3" s="34">
        <f t="shared" si="4"/>
        <v>0.37085124677558023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0.59406706792777297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FC_IND_PPP_PU_E!C5+FC_IND_PPP_PA_E!C5+FC_IND_PPP_PR_E!C5</f>
        <v>0</v>
      </c>
      <c r="D5" s="10">
        <f>FC_IND_PPP_PU_E!D5+FC_IND_PPP_PA_E!D5+FC_IND_PPP_PR_E!D5</f>
        <v>0</v>
      </c>
      <c r="E5" s="10">
        <f>FC_IND_PPP_PU_E!E5+FC_IND_PPP_PA_E!E5+FC_IND_PPP_PR_E!E5</f>
        <v>0</v>
      </c>
      <c r="F5" s="10">
        <f>FC_IND_PPP_PU_E!F5+FC_IND_PPP_PA_E!F5+FC_IND_PPP_PR_E!F5</f>
        <v>0</v>
      </c>
      <c r="G5" s="10">
        <f>FC_IND_PPP_PU_E!G5+FC_IND_PPP_PA_E!G5+FC_IND_PPP_PR_E!G5</f>
        <v>0</v>
      </c>
      <c r="H5" s="10">
        <f>FC_IND_PPP_PU_E!H5+FC_IND_PPP_PA_E!H5+FC_IND_PPP_PR_E!H5</f>
        <v>0</v>
      </c>
      <c r="I5" s="10">
        <f>FC_IND_PPP_PU_E!I5+FC_IND_PPP_PA_E!I5+FC_IND_PPP_PR_E!I5</f>
        <v>0</v>
      </c>
      <c r="J5" s="10">
        <f>FC_IND_PPP_PU_E!J5+FC_IND_PPP_PA_E!J5+FC_IND_PPP_PR_E!J5</f>
        <v>0</v>
      </c>
      <c r="K5" s="10">
        <f>FC_IND_PPP_PU_E!K5+FC_IND_PPP_PA_E!K5+FC_IND_PPP_PR_E!K5</f>
        <v>0</v>
      </c>
      <c r="L5" s="10">
        <f>FC_IND_PPP_PU_E!L5+FC_IND_PPP_PA_E!L5+FC_IND_PPP_PR_E!L5</f>
        <v>0</v>
      </c>
      <c r="M5" s="10">
        <f>FC_IND_PPP_PU_E!M5+FC_IND_PPP_PA_E!M5+FC_IND_PPP_PR_E!M5</f>
        <v>0</v>
      </c>
      <c r="N5" s="10">
        <f>FC_IND_PPP_PU_E!N5+FC_IND_PPP_PA_E!N5+FC_IND_PPP_PR_E!N5</f>
        <v>0</v>
      </c>
      <c r="O5" s="10">
        <f>FC_IND_PPP_PU_E!O5+FC_IND_PPP_PA_E!O5+FC_IND_PPP_PR_E!O5</f>
        <v>0</v>
      </c>
      <c r="P5" s="10">
        <f>FC_IND_PPP_PU_E!P5+FC_IND_PPP_PA_E!P5+FC_IND_PPP_PR_E!P5</f>
        <v>0</v>
      </c>
      <c r="Q5" s="10">
        <f>FC_IND_PPP_PU_E!Q5+FC_IND_PPP_PA_E!Q5+FC_IND_PPP_PR_E!Q5</f>
        <v>0</v>
      </c>
      <c r="R5" s="10">
        <f>FC_IND_PPP_PU_E!R5+FC_IND_PPP_PA_E!R5+FC_IND_PPP_PR_E!R5</f>
        <v>0</v>
      </c>
      <c r="S5" s="10">
        <f>FC_IND_PPP_PU_E!S5+FC_IND_PPP_PA_E!S5+FC_IND_PPP_PR_E!S5</f>
        <v>0</v>
      </c>
      <c r="T5" s="10">
        <f>FC_IND_PPP_PU_E!T5+FC_IND_PPP_PA_E!T5+FC_IND_PPP_PR_E!T5</f>
        <v>0</v>
      </c>
      <c r="U5" s="10">
        <f>FC_IND_PPP_PU_E!U5+FC_IND_PPP_PA_E!U5+FC_IND_PPP_PR_E!U5</f>
        <v>0</v>
      </c>
      <c r="V5" s="10">
        <f>FC_IND_PPP_PU_E!V5+FC_IND_PPP_PA_E!V5+FC_IND_PPP_PR_E!V5</f>
        <v>0</v>
      </c>
      <c r="W5" s="10">
        <f>FC_IND_PPP_PU_E!W5+FC_IND_PPP_PA_E!W5+FC_IND_PPP_PR_E!W5</f>
        <v>0</v>
      </c>
      <c r="X5" s="10">
        <f>FC_IND_PPP_PU_E!X5+FC_IND_PPP_PA_E!X5+FC_IND_PPP_PR_E!X5</f>
        <v>0</v>
      </c>
    </row>
    <row r="6" spans="1:24" ht="11.25" customHeight="1" x14ac:dyDescent="0.2">
      <c r="A6" s="41" t="s">
        <v>7</v>
      </c>
      <c r="B6" s="9" t="s">
        <v>8</v>
      </c>
      <c r="C6" s="10">
        <f>FC_IND_PPP_PU_E!C6+FC_IND_PPP_PA_E!C6+FC_IND_PPP_PR_E!C6</f>
        <v>0</v>
      </c>
      <c r="D6" s="10">
        <f>FC_IND_PPP_PU_E!D6+FC_IND_PPP_PA_E!D6+FC_IND_PPP_PR_E!D6</f>
        <v>0</v>
      </c>
      <c r="E6" s="10">
        <f>FC_IND_PPP_PU_E!E6+FC_IND_PPP_PA_E!E6+FC_IND_PPP_PR_E!E6</f>
        <v>0</v>
      </c>
      <c r="F6" s="10">
        <f>FC_IND_PPP_PU_E!F6+FC_IND_PPP_PA_E!F6+FC_IND_PPP_PR_E!F6</f>
        <v>0</v>
      </c>
      <c r="G6" s="10">
        <f>FC_IND_PPP_PU_E!G6+FC_IND_PPP_PA_E!G6+FC_IND_PPP_PR_E!G6</f>
        <v>0</v>
      </c>
      <c r="H6" s="10">
        <f>FC_IND_PPP_PU_E!H6+FC_IND_PPP_PA_E!H6+FC_IND_PPP_PR_E!H6</f>
        <v>0</v>
      </c>
      <c r="I6" s="10">
        <f>FC_IND_PPP_PU_E!I6+FC_IND_PPP_PA_E!I6+FC_IND_PPP_PR_E!I6</f>
        <v>0</v>
      </c>
      <c r="J6" s="10">
        <f>FC_IND_PPP_PU_E!J6+FC_IND_PPP_PA_E!J6+FC_IND_PPP_PR_E!J6</f>
        <v>0</v>
      </c>
      <c r="K6" s="10">
        <f>FC_IND_PPP_PU_E!K6+FC_IND_PPP_PA_E!K6+FC_IND_PPP_PR_E!K6</f>
        <v>0</v>
      </c>
      <c r="L6" s="10">
        <f>FC_IND_PPP_PU_E!L6+FC_IND_PPP_PA_E!L6+FC_IND_PPP_PR_E!L6</f>
        <v>0</v>
      </c>
      <c r="M6" s="10">
        <f>FC_IND_PPP_PU_E!M6+FC_IND_PPP_PA_E!M6+FC_IND_PPP_PR_E!M6</f>
        <v>0</v>
      </c>
      <c r="N6" s="10">
        <f>FC_IND_PPP_PU_E!N6+FC_IND_PPP_PA_E!N6+FC_IND_PPP_PR_E!N6</f>
        <v>0</v>
      </c>
      <c r="O6" s="10">
        <f>FC_IND_PPP_PU_E!O6+FC_IND_PPP_PA_E!O6+FC_IND_PPP_PR_E!O6</f>
        <v>0</v>
      </c>
      <c r="P6" s="10">
        <f>FC_IND_PPP_PU_E!P6+FC_IND_PPP_PA_E!P6+FC_IND_PPP_PR_E!P6</f>
        <v>0</v>
      </c>
      <c r="Q6" s="10">
        <f>FC_IND_PPP_PU_E!Q6+FC_IND_PPP_PA_E!Q6+FC_IND_PPP_PR_E!Q6</f>
        <v>0</v>
      </c>
      <c r="R6" s="10">
        <f>FC_IND_PPP_PU_E!R6+FC_IND_PPP_PA_E!R6+FC_IND_PPP_PR_E!R6</f>
        <v>0</v>
      </c>
      <c r="S6" s="10">
        <f>FC_IND_PPP_PU_E!S6+FC_IND_PPP_PA_E!S6+FC_IND_PPP_PR_E!S6</f>
        <v>0</v>
      </c>
      <c r="T6" s="10">
        <f>FC_IND_PPP_PU_E!T6+FC_IND_PPP_PA_E!T6+FC_IND_PPP_PR_E!T6</f>
        <v>0</v>
      </c>
      <c r="U6" s="10">
        <f>FC_IND_PPP_PU_E!U6+FC_IND_PPP_PA_E!U6+FC_IND_PPP_PR_E!U6</f>
        <v>0</v>
      </c>
      <c r="V6" s="10">
        <f>FC_IND_PPP_PU_E!V6+FC_IND_PPP_PA_E!V6+FC_IND_PPP_PR_E!V6</f>
        <v>0</v>
      </c>
      <c r="W6" s="10">
        <f>FC_IND_PPP_PU_E!W6+FC_IND_PPP_PA_E!W6+FC_IND_PPP_PR_E!W6</f>
        <v>0</v>
      </c>
      <c r="X6" s="10">
        <f>FC_IND_PPP_PU_E!X6+FC_IND_PPP_PA_E!X6+FC_IND_PPP_PR_E!X6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FC_IND_PPP_PU_E!C7+FC_IND_PPP_PA_E!C7+FC_IND_PPP_PR_E!C7</f>
        <v>0</v>
      </c>
      <c r="D7" s="10">
        <f>FC_IND_PPP_PU_E!D7+FC_IND_PPP_PA_E!D7+FC_IND_PPP_PR_E!D7</f>
        <v>0.59406706792777297</v>
      </c>
      <c r="E7" s="10">
        <f>FC_IND_PPP_PU_E!E7+FC_IND_PPP_PA_E!E7+FC_IND_PPP_PR_E!E7</f>
        <v>0</v>
      </c>
      <c r="F7" s="10">
        <f>FC_IND_PPP_PU_E!F7+FC_IND_PPP_PA_E!F7+FC_IND_PPP_PR_E!F7</f>
        <v>0</v>
      </c>
      <c r="G7" s="10">
        <f>FC_IND_PPP_PU_E!G7+FC_IND_PPP_PA_E!G7+FC_IND_PPP_PR_E!G7</f>
        <v>0</v>
      </c>
      <c r="H7" s="10">
        <f>FC_IND_PPP_PU_E!H7+FC_IND_PPP_PA_E!H7+FC_IND_PPP_PR_E!H7</f>
        <v>0</v>
      </c>
      <c r="I7" s="10">
        <f>FC_IND_PPP_PU_E!I7+FC_IND_PPP_PA_E!I7+FC_IND_PPP_PR_E!I7</f>
        <v>0</v>
      </c>
      <c r="J7" s="10">
        <f>FC_IND_PPP_PU_E!J7+FC_IND_PPP_PA_E!J7+FC_IND_PPP_PR_E!J7</f>
        <v>0</v>
      </c>
      <c r="K7" s="10">
        <f>FC_IND_PPP_PU_E!K7+FC_IND_PPP_PA_E!K7+FC_IND_PPP_PR_E!K7</f>
        <v>0</v>
      </c>
      <c r="L7" s="10">
        <f>FC_IND_PPP_PU_E!L7+FC_IND_PPP_PA_E!L7+FC_IND_PPP_PR_E!L7</f>
        <v>0</v>
      </c>
      <c r="M7" s="10">
        <f>FC_IND_PPP_PU_E!M7+FC_IND_PPP_PA_E!M7+FC_IND_PPP_PR_E!M7</f>
        <v>0</v>
      </c>
      <c r="N7" s="10">
        <f>FC_IND_PPP_PU_E!N7+FC_IND_PPP_PA_E!N7+FC_IND_PPP_PR_E!N7</f>
        <v>0</v>
      </c>
      <c r="O7" s="10">
        <f>FC_IND_PPP_PU_E!O7+FC_IND_PPP_PA_E!O7+FC_IND_PPP_PR_E!O7</f>
        <v>0</v>
      </c>
      <c r="P7" s="10">
        <f>FC_IND_PPP_PU_E!P7+FC_IND_PPP_PA_E!P7+FC_IND_PPP_PR_E!P7</f>
        <v>0</v>
      </c>
      <c r="Q7" s="10">
        <f>FC_IND_PPP_PU_E!Q7+FC_IND_PPP_PA_E!Q7+FC_IND_PPP_PR_E!Q7</f>
        <v>0</v>
      </c>
      <c r="R7" s="10">
        <f>FC_IND_PPP_PU_E!R7+FC_IND_PPP_PA_E!R7+FC_IND_PPP_PR_E!R7</f>
        <v>0</v>
      </c>
      <c r="S7" s="10">
        <f>FC_IND_PPP_PU_E!S7+FC_IND_PPP_PA_E!S7+FC_IND_PPP_PR_E!S7</f>
        <v>0</v>
      </c>
      <c r="T7" s="10">
        <f>FC_IND_PPP_PU_E!T7+FC_IND_PPP_PA_E!T7+FC_IND_PPP_PR_E!T7</f>
        <v>0</v>
      </c>
      <c r="U7" s="10">
        <f>FC_IND_PPP_PU_E!U7+FC_IND_PPP_PA_E!U7+FC_IND_PPP_PR_E!U7</f>
        <v>0</v>
      </c>
      <c r="V7" s="10">
        <f>FC_IND_PPP_PU_E!V7+FC_IND_PPP_PA_E!V7+FC_IND_PPP_PR_E!V7</f>
        <v>0</v>
      </c>
      <c r="W7" s="10">
        <f>FC_IND_PPP_PU_E!W7+FC_IND_PPP_PA_E!W7+FC_IND_PPP_PR_E!W7</f>
        <v>0</v>
      </c>
      <c r="X7" s="10">
        <f>FC_IND_PPP_PU_E!X7+FC_IND_PPP_PA_E!X7+FC_IND_PPP_PR_E!X7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0.34075666380051589</v>
      </c>
      <c r="D8" s="29">
        <f t="shared" ref="D8:W8" si="10">SUM(D9:D10)</f>
        <v>0</v>
      </c>
      <c r="E8" s="29">
        <f t="shared" si="10"/>
        <v>0</v>
      </c>
      <c r="F8" s="29">
        <f t="shared" si="10"/>
        <v>0.37085124677558023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FC_IND_PPP_PU_E!C9+FC_IND_PPP_PA_E!C9+FC_IND_PPP_PR_E!C9</f>
        <v>0</v>
      </c>
      <c r="D9" s="10">
        <f>FC_IND_PPP_PU_E!D9+FC_IND_PPP_PA_E!D9+FC_IND_PPP_PR_E!D9</f>
        <v>0</v>
      </c>
      <c r="E9" s="10">
        <f>FC_IND_PPP_PU_E!E9+FC_IND_PPP_PA_E!E9+FC_IND_PPP_PR_E!E9</f>
        <v>0</v>
      </c>
      <c r="F9" s="10">
        <f>FC_IND_PPP_PU_E!F9+FC_IND_PPP_PA_E!F9+FC_IND_PPP_PR_E!F9</f>
        <v>0</v>
      </c>
      <c r="G9" s="10">
        <f>FC_IND_PPP_PU_E!G9+FC_IND_PPP_PA_E!G9+FC_IND_PPP_PR_E!G9</f>
        <v>0</v>
      </c>
      <c r="H9" s="10">
        <f>FC_IND_PPP_PU_E!H9+FC_IND_PPP_PA_E!H9+FC_IND_PPP_PR_E!H9</f>
        <v>0</v>
      </c>
      <c r="I9" s="10">
        <f>FC_IND_PPP_PU_E!I9+FC_IND_PPP_PA_E!I9+FC_IND_PPP_PR_E!I9</f>
        <v>0</v>
      </c>
      <c r="J9" s="10">
        <f>FC_IND_PPP_PU_E!J9+FC_IND_PPP_PA_E!J9+FC_IND_PPP_PR_E!J9</f>
        <v>0</v>
      </c>
      <c r="K9" s="10">
        <f>FC_IND_PPP_PU_E!K9+FC_IND_PPP_PA_E!K9+FC_IND_PPP_PR_E!K9</f>
        <v>0</v>
      </c>
      <c r="L9" s="10">
        <f>FC_IND_PPP_PU_E!L9+FC_IND_PPP_PA_E!L9+FC_IND_PPP_PR_E!L9</f>
        <v>0</v>
      </c>
      <c r="M9" s="10">
        <f>FC_IND_PPP_PU_E!M9+FC_IND_PPP_PA_E!M9+FC_IND_PPP_PR_E!M9</f>
        <v>0</v>
      </c>
      <c r="N9" s="10">
        <f>FC_IND_PPP_PU_E!N9+FC_IND_PPP_PA_E!N9+FC_IND_PPP_PR_E!N9</f>
        <v>0</v>
      </c>
      <c r="O9" s="10">
        <f>FC_IND_PPP_PU_E!O9+FC_IND_PPP_PA_E!O9+FC_IND_PPP_PR_E!O9</f>
        <v>0</v>
      </c>
      <c r="P9" s="10">
        <f>FC_IND_PPP_PU_E!P9+FC_IND_PPP_PA_E!P9+FC_IND_PPP_PR_E!P9</f>
        <v>0</v>
      </c>
      <c r="Q9" s="10">
        <f>FC_IND_PPP_PU_E!Q9+FC_IND_PPP_PA_E!Q9+FC_IND_PPP_PR_E!Q9</f>
        <v>0</v>
      </c>
      <c r="R9" s="10">
        <f>FC_IND_PPP_PU_E!R9+FC_IND_PPP_PA_E!R9+FC_IND_PPP_PR_E!R9</f>
        <v>0</v>
      </c>
      <c r="S9" s="10">
        <f>FC_IND_PPP_PU_E!S9+FC_IND_PPP_PA_E!S9+FC_IND_PPP_PR_E!S9</f>
        <v>0</v>
      </c>
      <c r="T9" s="10">
        <f>FC_IND_PPP_PU_E!T9+FC_IND_PPP_PA_E!T9+FC_IND_PPP_PR_E!T9</f>
        <v>0</v>
      </c>
      <c r="U9" s="10">
        <f>FC_IND_PPP_PU_E!U9+FC_IND_PPP_PA_E!U9+FC_IND_PPP_PR_E!U9</f>
        <v>0</v>
      </c>
      <c r="V9" s="10">
        <f>FC_IND_PPP_PU_E!V9+FC_IND_PPP_PA_E!V9+FC_IND_PPP_PR_E!V9</f>
        <v>0</v>
      </c>
      <c r="W9" s="10">
        <f>FC_IND_PPP_PU_E!W9+FC_IND_PPP_PA_E!W9+FC_IND_PPP_PR_E!W9</f>
        <v>0</v>
      </c>
      <c r="X9" s="10">
        <f>FC_IND_PPP_PU_E!X9+FC_IND_PPP_PA_E!X9+FC_IND_PPP_PR_E!X9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FC_IND_PPP_PU_E!C10+FC_IND_PPP_PA_E!C10+FC_IND_PPP_PR_E!C10</f>
        <v>0.34075666380051589</v>
      </c>
      <c r="D10" s="10">
        <f>FC_IND_PPP_PU_E!D10+FC_IND_PPP_PA_E!D10+FC_IND_PPP_PR_E!D10</f>
        <v>0</v>
      </c>
      <c r="E10" s="10">
        <f>FC_IND_PPP_PU_E!E10+FC_IND_PPP_PA_E!E10+FC_IND_PPP_PR_E!E10</f>
        <v>0</v>
      </c>
      <c r="F10" s="10">
        <f>FC_IND_PPP_PU_E!F10+FC_IND_PPP_PA_E!F10+FC_IND_PPP_PR_E!F10</f>
        <v>0.37085124677558023</v>
      </c>
      <c r="G10" s="10">
        <f>FC_IND_PPP_PU_E!G10+FC_IND_PPP_PA_E!G10+FC_IND_PPP_PR_E!G10</f>
        <v>0</v>
      </c>
      <c r="H10" s="10">
        <f>FC_IND_PPP_PU_E!H10+FC_IND_PPP_PA_E!H10+FC_IND_PPP_PR_E!H10</f>
        <v>0</v>
      </c>
      <c r="I10" s="10">
        <f>FC_IND_PPP_PU_E!I10+FC_IND_PPP_PA_E!I10+FC_IND_PPP_PR_E!I10</f>
        <v>0</v>
      </c>
      <c r="J10" s="10">
        <f>FC_IND_PPP_PU_E!J10+FC_IND_PPP_PA_E!J10+FC_IND_PPP_PR_E!J10</f>
        <v>0</v>
      </c>
      <c r="K10" s="10">
        <f>FC_IND_PPP_PU_E!K10+FC_IND_PPP_PA_E!K10+FC_IND_PPP_PR_E!K10</f>
        <v>0</v>
      </c>
      <c r="L10" s="10">
        <f>FC_IND_PPP_PU_E!L10+FC_IND_PPP_PA_E!L10+FC_IND_PPP_PR_E!L10</f>
        <v>0</v>
      </c>
      <c r="M10" s="10">
        <f>FC_IND_PPP_PU_E!M10+FC_IND_PPP_PA_E!M10+FC_IND_PPP_PR_E!M10</f>
        <v>0</v>
      </c>
      <c r="N10" s="10">
        <f>FC_IND_PPP_PU_E!N10+FC_IND_PPP_PA_E!N10+FC_IND_PPP_PR_E!N10</f>
        <v>0</v>
      </c>
      <c r="O10" s="10">
        <f>FC_IND_PPP_PU_E!O10+FC_IND_PPP_PA_E!O10+FC_IND_PPP_PR_E!O10</f>
        <v>0</v>
      </c>
      <c r="P10" s="10">
        <f>FC_IND_PPP_PU_E!P10+FC_IND_PPP_PA_E!P10+FC_IND_PPP_PR_E!P10</f>
        <v>0</v>
      </c>
      <c r="Q10" s="10">
        <f>FC_IND_PPP_PU_E!Q10+FC_IND_PPP_PA_E!Q10+FC_IND_PPP_PR_E!Q10</f>
        <v>0</v>
      </c>
      <c r="R10" s="10">
        <f>FC_IND_PPP_PU_E!R10+FC_IND_PPP_PA_E!R10+FC_IND_PPP_PR_E!R10</f>
        <v>0</v>
      </c>
      <c r="S10" s="10">
        <f>FC_IND_PPP_PU_E!S10+FC_IND_PPP_PA_E!S10+FC_IND_PPP_PR_E!S10</f>
        <v>0</v>
      </c>
      <c r="T10" s="10">
        <f>FC_IND_PPP_PU_E!T10+FC_IND_PPP_PA_E!T10+FC_IND_PPP_PR_E!T10</f>
        <v>0</v>
      </c>
      <c r="U10" s="10">
        <f>FC_IND_PPP_PU_E!U10+FC_IND_PPP_PA_E!U10+FC_IND_PPP_PR_E!U10</f>
        <v>0</v>
      </c>
      <c r="V10" s="10">
        <f>FC_IND_PPP_PU_E!V10+FC_IND_PPP_PA_E!V10+FC_IND_PPP_PR_E!V10</f>
        <v>0</v>
      </c>
      <c r="W10" s="10">
        <f>FC_IND_PPP_PU_E!W10+FC_IND_PPP_PA_E!W10+FC_IND_PPP_PR_E!W10</f>
        <v>0</v>
      </c>
      <c r="X10" s="10">
        <f>FC_IND_PPP_PU_E!X10+FC_IND_PPP_PA_E!X10+FC_IND_PPP_PR_E!X10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FC_IND_PPP_PU_E!C12+FC_IND_PPP_PA_E!C12+FC_IND_PPP_PR_E!C12</f>
        <v>0</v>
      </c>
      <c r="D12" s="10">
        <f>FC_IND_PPP_PU_E!D12+FC_IND_PPP_PA_E!D12+FC_IND_PPP_PR_E!D12</f>
        <v>0</v>
      </c>
      <c r="E12" s="10">
        <f>FC_IND_PPP_PU_E!E12+FC_IND_PPP_PA_E!E12+FC_IND_PPP_PR_E!E12</f>
        <v>0</v>
      </c>
      <c r="F12" s="10">
        <f>FC_IND_PPP_PU_E!F12+FC_IND_PPP_PA_E!F12+FC_IND_PPP_PR_E!F12</f>
        <v>0</v>
      </c>
      <c r="G12" s="10">
        <f>FC_IND_PPP_PU_E!G12+FC_IND_PPP_PA_E!G12+FC_IND_PPP_PR_E!G12</f>
        <v>0</v>
      </c>
      <c r="H12" s="10">
        <f>FC_IND_PPP_PU_E!H12+FC_IND_PPP_PA_E!H12+FC_IND_PPP_PR_E!H12</f>
        <v>0</v>
      </c>
      <c r="I12" s="10">
        <f>FC_IND_PPP_PU_E!I12+FC_IND_PPP_PA_E!I12+FC_IND_PPP_PR_E!I12</f>
        <v>0</v>
      </c>
      <c r="J12" s="10">
        <f>FC_IND_PPP_PU_E!J12+FC_IND_PPP_PA_E!J12+FC_IND_PPP_PR_E!J12</f>
        <v>0</v>
      </c>
      <c r="K12" s="10">
        <f>FC_IND_PPP_PU_E!K12+FC_IND_PPP_PA_E!K12+FC_IND_PPP_PR_E!K12</f>
        <v>0</v>
      </c>
      <c r="L12" s="10">
        <f>FC_IND_PPP_PU_E!L12+FC_IND_PPP_PA_E!L12+FC_IND_PPP_PR_E!L12</f>
        <v>0</v>
      </c>
      <c r="M12" s="10">
        <f>FC_IND_PPP_PU_E!M12+FC_IND_PPP_PA_E!M12+FC_IND_PPP_PR_E!M12</f>
        <v>0</v>
      </c>
      <c r="N12" s="10">
        <f>FC_IND_PPP_PU_E!N12+FC_IND_PPP_PA_E!N12+FC_IND_PPP_PR_E!N12</f>
        <v>0</v>
      </c>
      <c r="O12" s="10">
        <f>FC_IND_PPP_PU_E!O12+FC_IND_PPP_PA_E!O12+FC_IND_PPP_PR_E!O12</f>
        <v>0</v>
      </c>
      <c r="P12" s="10">
        <f>FC_IND_PPP_PU_E!P12+FC_IND_PPP_PA_E!P12+FC_IND_PPP_PR_E!P12</f>
        <v>0</v>
      </c>
      <c r="Q12" s="10">
        <f>FC_IND_PPP_PU_E!Q12+FC_IND_PPP_PA_E!Q12+FC_IND_PPP_PR_E!Q12</f>
        <v>0</v>
      </c>
      <c r="R12" s="10">
        <f>FC_IND_PPP_PU_E!R12+FC_IND_PPP_PA_E!R12+FC_IND_PPP_PR_E!R12</f>
        <v>0</v>
      </c>
      <c r="S12" s="10">
        <f>FC_IND_PPP_PU_E!S12+FC_IND_PPP_PA_E!S12+FC_IND_PPP_PR_E!S12</f>
        <v>0</v>
      </c>
      <c r="T12" s="10">
        <f>FC_IND_PPP_PU_E!T12+FC_IND_PPP_PA_E!T12+FC_IND_PPP_PR_E!T12</f>
        <v>0</v>
      </c>
      <c r="U12" s="10">
        <f>FC_IND_PPP_PU_E!U12+FC_IND_PPP_PA_E!U12+FC_IND_PPP_PR_E!U12</f>
        <v>0</v>
      </c>
      <c r="V12" s="10">
        <f>FC_IND_PPP_PU_E!V12+FC_IND_PPP_PA_E!V12+FC_IND_PPP_PR_E!V12</f>
        <v>0</v>
      </c>
      <c r="W12" s="10">
        <f>FC_IND_PPP_PU_E!W12+FC_IND_PPP_PA_E!W12+FC_IND_PPP_PR_E!W12</f>
        <v>0</v>
      </c>
      <c r="X12" s="10">
        <f>FC_IND_PPP_PU_E!X12+FC_IND_PPP_PA_E!X12+FC_IND_PPP_PR_E!X12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FC_IND_PPP_PU_E!C13+FC_IND_PPP_PA_E!C13+FC_IND_PPP_PR_E!C13</f>
        <v>0</v>
      </c>
      <c r="D13" s="10">
        <f>FC_IND_PPP_PU_E!D13+FC_IND_PPP_PA_E!D13+FC_IND_PPP_PR_E!D13</f>
        <v>0</v>
      </c>
      <c r="E13" s="10">
        <f>FC_IND_PPP_PU_E!E13+FC_IND_PPP_PA_E!E13+FC_IND_PPP_PR_E!E13</f>
        <v>0</v>
      </c>
      <c r="F13" s="10">
        <f>FC_IND_PPP_PU_E!F13+FC_IND_PPP_PA_E!F13+FC_IND_PPP_PR_E!F13</f>
        <v>0</v>
      </c>
      <c r="G13" s="10">
        <f>FC_IND_PPP_PU_E!G13+FC_IND_PPP_PA_E!G13+FC_IND_PPP_PR_E!G13</f>
        <v>0</v>
      </c>
      <c r="H13" s="10">
        <f>FC_IND_PPP_PU_E!H13+FC_IND_PPP_PA_E!H13+FC_IND_PPP_PR_E!H13</f>
        <v>0</v>
      </c>
      <c r="I13" s="10">
        <f>FC_IND_PPP_PU_E!I13+FC_IND_PPP_PA_E!I13+FC_IND_PPP_PR_E!I13</f>
        <v>0</v>
      </c>
      <c r="J13" s="10">
        <f>FC_IND_PPP_PU_E!J13+FC_IND_PPP_PA_E!J13+FC_IND_PPP_PR_E!J13</f>
        <v>0</v>
      </c>
      <c r="K13" s="10">
        <f>FC_IND_PPP_PU_E!K13+FC_IND_PPP_PA_E!K13+FC_IND_PPP_PR_E!K13</f>
        <v>0</v>
      </c>
      <c r="L13" s="10">
        <f>FC_IND_PPP_PU_E!L13+FC_IND_PPP_PA_E!L13+FC_IND_PPP_PR_E!L13</f>
        <v>0</v>
      </c>
      <c r="M13" s="10">
        <f>FC_IND_PPP_PU_E!M13+FC_IND_PPP_PA_E!M13+FC_IND_PPP_PR_E!M13</f>
        <v>0</v>
      </c>
      <c r="N13" s="10">
        <f>FC_IND_PPP_PU_E!N13+FC_IND_PPP_PA_E!N13+FC_IND_PPP_PR_E!N13</f>
        <v>0</v>
      </c>
      <c r="O13" s="10">
        <f>FC_IND_PPP_PU_E!O13+FC_IND_PPP_PA_E!O13+FC_IND_PPP_PR_E!O13</f>
        <v>0</v>
      </c>
      <c r="P13" s="10">
        <f>FC_IND_PPP_PU_E!P13+FC_IND_PPP_PA_E!P13+FC_IND_PPP_PR_E!P13</f>
        <v>0</v>
      </c>
      <c r="Q13" s="10">
        <f>FC_IND_PPP_PU_E!Q13+FC_IND_PPP_PA_E!Q13+FC_IND_PPP_PR_E!Q13</f>
        <v>0</v>
      </c>
      <c r="R13" s="10">
        <f>FC_IND_PPP_PU_E!R13+FC_IND_PPP_PA_E!R13+FC_IND_PPP_PR_E!R13</f>
        <v>0</v>
      </c>
      <c r="S13" s="10">
        <f>FC_IND_PPP_PU_E!S13+FC_IND_PPP_PA_E!S13+FC_IND_PPP_PR_E!S13</f>
        <v>0</v>
      </c>
      <c r="T13" s="10">
        <f>FC_IND_PPP_PU_E!T13+FC_IND_PPP_PA_E!T13+FC_IND_PPP_PR_E!T13</f>
        <v>0</v>
      </c>
      <c r="U13" s="10">
        <f>FC_IND_PPP_PU_E!U13+FC_IND_PPP_PA_E!U13+FC_IND_PPP_PR_E!U13</f>
        <v>0</v>
      </c>
      <c r="V13" s="10">
        <f>FC_IND_PPP_PU_E!V13+FC_IND_PPP_PA_E!V13+FC_IND_PPP_PR_E!V13</f>
        <v>0</v>
      </c>
      <c r="W13" s="10">
        <f>FC_IND_PPP_PU_E!W13+FC_IND_PPP_PA_E!W13+FC_IND_PPP_PR_E!W13</f>
        <v>0</v>
      </c>
      <c r="X13" s="10">
        <f>FC_IND_PPP_PU_E!X13+FC_IND_PPP_PA_E!X13+FC_IND_PPP_PR_E!X13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FC_IND_PPP_PU_E!C14+FC_IND_PPP_PA_E!C14+FC_IND_PPP_PR_E!C14</f>
        <v>0</v>
      </c>
      <c r="D14" s="10">
        <f>FC_IND_PPP_PU_E!D14+FC_IND_PPP_PA_E!D14+FC_IND_PPP_PR_E!D14</f>
        <v>0</v>
      </c>
      <c r="E14" s="10">
        <f>FC_IND_PPP_PU_E!E14+FC_IND_PPP_PA_E!E14+FC_IND_PPP_PR_E!E14</f>
        <v>0</v>
      </c>
      <c r="F14" s="10">
        <f>FC_IND_PPP_PU_E!F14+FC_IND_PPP_PA_E!F14+FC_IND_PPP_PR_E!F14</f>
        <v>0</v>
      </c>
      <c r="G14" s="10">
        <f>FC_IND_PPP_PU_E!G14+FC_IND_PPP_PA_E!G14+FC_IND_PPP_PR_E!G14</f>
        <v>0</v>
      </c>
      <c r="H14" s="10">
        <f>FC_IND_PPP_PU_E!H14+FC_IND_PPP_PA_E!H14+FC_IND_PPP_PR_E!H14</f>
        <v>0</v>
      </c>
      <c r="I14" s="10">
        <f>FC_IND_PPP_PU_E!I14+FC_IND_PPP_PA_E!I14+FC_IND_PPP_PR_E!I14</f>
        <v>0</v>
      </c>
      <c r="J14" s="10">
        <f>FC_IND_PPP_PU_E!J14+FC_IND_PPP_PA_E!J14+FC_IND_PPP_PR_E!J14</f>
        <v>0</v>
      </c>
      <c r="K14" s="10">
        <f>FC_IND_PPP_PU_E!K14+FC_IND_PPP_PA_E!K14+FC_IND_PPP_PR_E!K14</f>
        <v>0</v>
      </c>
      <c r="L14" s="10">
        <f>FC_IND_PPP_PU_E!L14+FC_IND_PPP_PA_E!L14+FC_IND_PPP_PR_E!L14</f>
        <v>0</v>
      </c>
      <c r="M14" s="10">
        <f>FC_IND_PPP_PU_E!M14+FC_IND_PPP_PA_E!M14+FC_IND_PPP_PR_E!M14</f>
        <v>0</v>
      </c>
      <c r="N14" s="10">
        <f>FC_IND_PPP_PU_E!N14+FC_IND_PPP_PA_E!N14+FC_IND_PPP_PR_E!N14</f>
        <v>0</v>
      </c>
      <c r="O14" s="10">
        <f>FC_IND_PPP_PU_E!O14+FC_IND_PPP_PA_E!O14+FC_IND_PPP_PR_E!O14</f>
        <v>0</v>
      </c>
      <c r="P14" s="10">
        <f>FC_IND_PPP_PU_E!P14+FC_IND_PPP_PA_E!P14+FC_IND_PPP_PR_E!P14</f>
        <v>0</v>
      </c>
      <c r="Q14" s="10">
        <f>FC_IND_PPP_PU_E!Q14+FC_IND_PPP_PA_E!Q14+FC_IND_PPP_PR_E!Q14</f>
        <v>0</v>
      </c>
      <c r="R14" s="10">
        <f>FC_IND_PPP_PU_E!R14+FC_IND_PPP_PA_E!R14+FC_IND_PPP_PR_E!R14</f>
        <v>0</v>
      </c>
      <c r="S14" s="10">
        <f>FC_IND_PPP_PU_E!S14+FC_IND_PPP_PA_E!S14+FC_IND_PPP_PR_E!S14</f>
        <v>0</v>
      </c>
      <c r="T14" s="10">
        <f>FC_IND_PPP_PU_E!T14+FC_IND_PPP_PA_E!T14+FC_IND_PPP_PR_E!T14</f>
        <v>0</v>
      </c>
      <c r="U14" s="10">
        <f>FC_IND_PPP_PU_E!U14+FC_IND_PPP_PA_E!U14+FC_IND_PPP_PR_E!U14</f>
        <v>0</v>
      </c>
      <c r="V14" s="10">
        <f>FC_IND_PPP_PU_E!V14+FC_IND_PPP_PA_E!V14+FC_IND_PPP_PR_E!V14</f>
        <v>0</v>
      </c>
      <c r="W14" s="10">
        <f>FC_IND_PPP_PU_E!W14+FC_IND_PPP_PA_E!W14+FC_IND_PPP_PR_E!W14</f>
        <v>0</v>
      </c>
      <c r="X14" s="10">
        <f>FC_IND_PPP_PU_E!X14+FC_IND_PPP_PA_E!X14+FC_IND_PPP_PR_E!X14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FC_IND_PPP_PU_E!C15+FC_IND_PPP_PA_E!C15+FC_IND_PPP_PR_E!C15</f>
        <v>0</v>
      </c>
      <c r="D15" s="10">
        <f>FC_IND_PPP_PU_E!D15+FC_IND_PPP_PA_E!D15+FC_IND_PPP_PR_E!D15</f>
        <v>0</v>
      </c>
      <c r="E15" s="10">
        <f>FC_IND_PPP_PU_E!E15+FC_IND_PPP_PA_E!E15+FC_IND_PPP_PR_E!E15</f>
        <v>0</v>
      </c>
      <c r="F15" s="10">
        <f>FC_IND_PPP_PU_E!F15+FC_IND_PPP_PA_E!F15+FC_IND_PPP_PR_E!F15</f>
        <v>0</v>
      </c>
      <c r="G15" s="10">
        <f>FC_IND_PPP_PU_E!G15+FC_IND_PPP_PA_E!G15+FC_IND_PPP_PR_E!G15</f>
        <v>0</v>
      </c>
      <c r="H15" s="10">
        <f>FC_IND_PPP_PU_E!H15+FC_IND_PPP_PA_E!H15+FC_IND_PPP_PR_E!H15</f>
        <v>0</v>
      </c>
      <c r="I15" s="10">
        <f>FC_IND_PPP_PU_E!I15+FC_IND_PPP_PA_E!I15+FC_IND_PPP_PR_E!I15</f>
        <v>0</v>
      </c>
      <c r="J15" s="10">
        <f>FC_IND_PPP_PU_E!J15+FC_IND_PPP_PA_E!J15+FC_IND_PPP_PR_E!J15</f>
        <v>0</v>
      </c>
      <c r="K15" s="10">
        <f>FC_IND_PPP_PU_E!K15+FC_IND_PPP_PA_E!K15+FC_IND_PPP_PR_E!K15</f>
        <v>0</v>
      </c>
      <c r="L15" s="10">
        <f>FC_IND_PPP_PU_E!L15+FC_IND_PPP_PA_E!L15+FC_IND_PPP_PR_E!L15</f>
        <v>0</v>
      </c>
      <c r="M15" s="10">
        <f>FC_IND_PPP_PU_E!M15+FC_IND_PPP_PA_E!M15+FC_IND_PPP_PR_E!M15</f>
        <v>0</v>
      </c>
      <c r="N15" s="10">
        <f>FC_IND_PPP_PU_E!N15+FC_IND_PPP_PA_E!N15+FC_IND_PPP_PR_E!N15</f>
        <v>0</v>
      </c>
      <c r="O15" s="10">
        <f>FC_IND_PPP_PU_E!O15+FC_IND_PPP_PA_E!O15+FC_IND_PPP_PR_E!O15</f>
        <v>0</v>
      </c>
      <c r="P15" s="10">
        <f>FC_IND_PPP_PU_E!P15+FC_IND_PPP_PA_E!P15+FC_IND_PPP_PR_E!P15</f>
        <v>0</v>
      </c>
      <c r="Q15" s="10">
        <f>FC_IND_PPP_PU_E!Q15+FC_IND_PPP_PA_E!Q15+FC_IND_PPP_PR_E!Q15</f>
        <v>0</v>
      </c>
      <c r="R15" s="10">
        <f>FC_IND_PPP_PU_E!R15+FC_IND_PPP_PA_E!R15+FC_IND_PPP_PR_E!R15</f>
        <v>0</v>
      </c>
      <c r="S15" s="10">
        <f>FC_IND_PPP_PU_E!S15+FC_IND_PPP_PA_E!S15+FC_IND_PPP_PR_E!S15</f>
        <v>0</v>
      </c>
      <c r="T15" s="10">
        <f>FC_IND_PPP_PU_E!T15+FC_IND_PPP_PA_E!T15+FC_IND_PPP_PR_E!T15</f>
        <v>0</v>
      </c>
      <c r="U15" s="10">
        <f>FC_IND_PPP_PU_E!U15+FC_IND_PPP_PA_E!U15+FC_IND_PPP_PR_E!U15</f>
        <v>0</v>
      </c>
      <c r="V15" s="10">
        <f>FC_IND_PPP_PU_E!V15+FC_IND_PPP_PA_E!V15+FC_IND_PPP_PR_E!V15</f>
        <v>0</v>
      </c>
      <c r="W15" s="10">
        <f>FC_IND_PPP_PU_E!W15+FC_IND_PPP_PA_E!W15+FC_IND_PPP_PR_E!W15</f>
        <v>0</v>
      </c>
      <c r="X15" s="10">
        <f>FC_IND_PPP_PU_E!X15+FC_IND_PPP_PA_E!X15+FC_IND_PPP_PR_E!X15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FC_IND_PPP_PU_E!C16+FC_IND_PPP_PA_E!C16+FC_IND_PPP_PR_E!C16</f>
        <v>0</v>
      </c>
      <c r="D16" s="10">
        <f>FC_IND_PPP_PU_E!D16+FC_IND_PPP_PA_E!D16+FC_IND_PPP_PR_E!D16</f>
        <v>0</v>
      </c>
      <c r="E16" s="10">
        <f>FC_IND_PPP_PU_E!E16+FC_IND_PPP_PA_E!E16+FC_IND_PPP_PR_E!E16</f>
        <v>0</v>
      </c>
      <c r="F16" s="10">
        <f>FC_IND_PPP_PU_E!F16+FC_IND_PPP_PA_E!F16+FC_IND_PPP_PR_E!F16</f>
        <v>0</v>
      </c>
      <c r="G16" s="10">
        <f>FC_IND_PPP_PU_E!G16+FC_IND_PPP_PA_E!G16+FC_IND_PPP_PR_E!G16</f>
        <v>0</v>
      </c>
      <c r="H16" s="10">
        <f>FC_IND_PPP_PU_E!H16+FC_IND_PPP_PA_E!H16+FC_IND_PPP_PR_E!H16</f>
        <v>0</v>
      </c>
      <c r="I16" s="10">
        <f>FC_IND_PPP_PU_E!I16+FC_IND_PPP_PA_E!I16+FC_IND_PPP_PR_E!I16</f>
        <v>0</v>
      </c>
      <c r="J16" s="10">
        <f>FC_IND_PPP_PU_E!J16+FC_IND_PPP_PA_E!J16+FC_IND_PPP_PR_E!J16</f>
        <v>0</v>
      </c>
      <c r="K16" s="10">
        <f>FC_IND_PPP_PU_E!K16+FC_IND_PPP_PA_E!K16+FC_IND_PPP_PR_E!K16</f>
        <v>0</v>
      </c>
      <c r="L16" s="10">
        <f>FC_IND_PPP_PU_E!L16+FC_IND_PPP_PA_E!L16+FC_IND_PPP_PR_E!L16</f>
        <v>0</v>
      </c>
      <c r="M16" s="10">
        <f>FC_IND_PPP_PU_E!M16+FC_IND_PPP_PA_E!M16+FC_IND_PPP_PR_E!M16</f>
        <v>0</v>
      </c>
      <c r="N16" s="10">
        <f>FC_IND_PPP_PU_E!N16+FC_IND_PPP_PA_E!N16+FC_IND_PPP_PR_E!N16</f>
        <v>0</v>
      </c>
      <c r="O16" s="10">
        <f>FC_IND_PPP_PU_E!O16+FC_IND_PPP_PA_E!O16+FC_IND_PPP_PR_E!O16</f>
        <v>0</v>
      </c>
      <c r="P16" s="10">
        <f>FC_IND_PPP_PU_E!P16+FC_IND_PPP_PA_E!P16+FC_IND_PPP_PR_E!P16</f>
        <v>0</v>
      </c>
      <c r="Q16" s="10">
        <f>FC_IND_PPP_PU_E!Q16+FC_IND_PPP_PA_E!Q16+FC_IND_PPP_PR_E!Q16</f>
        <v>0</v>
      </c>
      <c r="R16" s="10">
        <f>FC_IND_PPP_PU_E!R16+FC_IND_PPP_PA_E!R16+FC_IND_PPP_PR_E!R16</f>
        <v>0</v>
      </c>
      <c r="S16" s="10">
        <f>FC_IND_PPP_PU_E!S16+FC_IND_PPP_PA_E!S16+FC_IND_PPP_PR_E!S16</f>
        <v>0</v>
      </c>
      <c r="T16" s="10">
        <f>FC_IND_PPP_PU_E!T16+FC_IND_PPP_PA_E!T16+FC_IND_PPP_PR_E!T16</f>
        <v>0</v>
      </c>
      <c r="U16" s="10">
        <f>FC_IND_PPP_PU_E!U16+FC_IND_PPP_PA_E!U16+FC_IND_PPP_PR_E!U16</f>
        <v>0</v>
      </c>
      <c r="V16" s="10">
        <f>FC_IND_PPP_PU_E!V16+FC_IND_PPP_PA_E!V16+FC_IND_PPP_PR_E!V16</f>
        <v>0</v>
      </c>
      <c r="W16" s="10">
        <f>FC_IND_PPP_PU_E!W16+FC_IND_PPP_PA_E!W16+FC_IND_PPP_PR_E!W16</f>
        <v>0</v>
      </c>
      <c r="X16" s="10">
        <f>FC_IND_PPP_PU_E!X16+FC_IND_PPP_PA_E!X16+FC_IND_PPP_PR_E!X16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FC_IND_PPP_PU_E!C18+FC_IND_PPP_PA_E!C18+FC_IND_PPP_PR_E!C18</f>
        <v>0</v>
      </c>
      <c r="D18" s="10">
        <f>FC_IND_PPP_PU_E!D18+FC_IND_PPP_PA_E!D18+FC_IND_PPP_PR_E!D18</f>
        <v>0</v>
      </c>
      <c r="E18" s="10">
        <f>FC_IND_PPP_PU_E!E18+FC_IND_PPP_PA_E!E18+FC_IND_PPP_PR_E!E18</f>
        <v>0</v>
      </c>
      <c r="F18" s="10">
        <f>FC_IND_PPP_PU_E!F18+FC_IND_PPP_PA_E!F18+FC_IND_PPP_PR_E!F18</f>
        <v>0</v>
      </c>
      <c r="G18" s="10">
        <f>FC_IND_PPP_PU_E!G18+FC_IND_PPP_PA_E!G18+FC_IND_PPP_PR_E!G18</f>
        <v>0</v>
      </c>
      <c r="H18" s="10">
        <f>FC_IND_PPP_PU_E!H18+FC_IND_PPP_PA_E!H18+FC_IND_PPP_PR_E!H18</f>
        <v>0</v>
      </c>
      <c r="I18" s="10">
        <f>FC_IND_PPP_PU_E!I18+FC_IND_PPP_PA_E!I18+FC_IND_PPP_PR_E!I18</f>
        <v>0</v>
      </c>
      <c r="J18" s="10">
        <f>FC_IND_PPP_PU_E!J18+FC_IND_PPP_PA_E!J18+FC_IND_PPP_PR_E!J18</f>
        <v>0</v>
      </c>
      <c r="K18" s="10">
        <f>FC_IND_PPP_PU_E!K18+FC_IND_PPP_PA_E!K18+FC_IND_PPP_PR_E!K18</f>
        <v>0</v>
      </c>
      <c r="L18" s="10">
        <f>FC_IND_PPP_PU_E!L18+FC_IND_PPP_PA_E!L18+FC_IND_PPP_PR_E!L18</f>
        <v>0</v>
      </c>
      <c r="M18" s="10">
        <f>FC_IND_PPP_PU_E!M18+FC_IND_PPP_PA_E!M18+FC_IND_PPP_PR_E!M18</f>
        <v>0</v>
      </c>
      <c r="N18" s="10">
        <f>FC_IND_PPP_PU_E!N18+FC_IND_PPP_PA_E!N18+FC_IND_PPP_PR_E!N18</f>
        <v>0</v>
      </c>
      <c r="O18" s="10">
        <f>FC_IND_PPP_PU_E!O18+FC_IND_PPP_PA_E!O18+FC_IND_PPP_PR_E!O18</f>
        <v>0</v>
      </c>
      <c r="P18" s="10">
        <f>FC_IND_PPP_PU_E!P18+FC_IND_PPP_PA_E!P18+FC_IND_PPP_PR_E!P18</f>
        <v>0</v>
      </c>
      <c r="Q18" s="10">
        <f>FC_IND_PPP_PU_E!Q18+FC_IND_PPP_PA_E!Q18+FC_IND_PPP_PR_E!Q18</f>
        <v>0</v>
      </c>
      <c r="R18" s="10">
        <f>FC_IND_PPP_PU_E!R18+FC_IND_PPP_PA_E!R18+FC_IND_PPP_PR_E!R18</f>
        <v>0</v>
      </c>
      <c r="S18" s="10">
        <f>FC_IND_PPP_PU_E!S18+FC_IND_PPP_PA_E!S18+FC_IND_PPP_PR_E!S18</f>
        <v>0</v>
      </c>
      <c r="T18" s="10">
        <f>FC_IND_PPP_PU_E!T18+FC_IND_PPP_PA_E!T18+FC_IND_PPP_PR_E!T18</f>
        <v>0</v>
      </c>
      <c r="U18" s="10">
        <f>FC_IND_PPP_PU_E!U18+FC_IND_PPP_PA_E!U18+FC_IND_PPP_PR_E!U18</f>
        <v>0</v>
      </c>
      <c r="V18" s="10">
        <f>FC_IND_PPP_PU_E!V18+FC_IND_PPP_PA_E!V18+FC_IND_PPP_PR_E!V18</f>
        <v>0</v>
      </c>
      <c r="W18" s="10">
        <f>FC_IND_PPP_PU_E!W18+FC_IND_PPP_PA_E!W18+FC_IND_PPP_PR_E!W18</f>
        <v>0</v>
      </c>
      <c r="X18" s="10">
        <f>FC_IND_PPP_PU_E!X18+FC_IND_PPP_PA_E!X18+FC_IND_PPP_PR_E!X18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FC_IND_PPP_PU_E!C19+FC_IND_PPP_PA_E!C19+FC_IND_PPP_PR_E!C19</f>
        <v>0</v>
      </c>
      <c r="D19" s="10">
        <f>FC_IND_PPP_PU_E!D19+FC_IND_PPP_PA_E!D19+FC_IND_PPP_PR_E!D19</f>
        <v>0</v>
      </c>
      <c r="E19" s="10">
        <f>FC_IND_PPP_PU_E!E19+FC_IND_PPP_PA_E!E19+FC_IND_PPP_PR_E!E19</f>
        <v>0</v>
      </c>
      <c r="F19" s="10">
        <f>FC_IND_PPP_PU_E!F19+FC_IND_PPP_PA_E!F19+FC_IND_PPP_PR_E!F19</f>
        <v>0</v>
      </c>
      <c r="G19" s="10">
        <f>FC_IND_PPP_PU_E!G19+FC_IND_PPP_PA_E!G19+FC_IND_PPP_PR_E!G19</f>
        <v>0</v>
      </c>
      <c r="H19" s="10">
        <f>FC_IND_PPP_PU_E!H19+FC_IND_PPP_PA_E!H19+FC_IND_PPP_PR_E!H19</f>
        <v>0</v>
      </c>
      <c r="I19" s="10">
        <f>FC_IND_PPP_PU_E!I19+FC_IND_PPP_PA_E!I19+FC_IND_PPP_PR_E!I19</f>
        <v>0</v>
      </c>
      <c r="J19" s="10">
        <f>FC_IND_PPP_PU_E!J19+FC_IND_PPP_PA_E!J19+FC_IND_PPP_PR_E!J19</f>
        <v>0</v>
      </c>
      <c r="K19" s="10">
        <f>FC_IND_PPP_PU_E!K19+FC_IND_PPP_PA_E!K19+FC_IND_PPP_PR_E!K19</f>
        <v>0</v>
      </c>
      <c r="L19" s="10">
        <f>FC_IND_PPP_PU_E!L19+FC_IND_PPP_PA_E!L19+FC_IND_PPP_PR_E!L19</f>
        <v>0</v>
      </c>
      <c r="M19" s="10">
        <f>FC_IND_PPP_PU_E!M19+FC_IND_PPP_PA_E!M19+FC_IND_PPP_PR_E!M19</f>
        <v>0</v>
      </c>
      <c r="N19" s="10">
        <f>FC_IND_PPP_PU_E!N19+FC_IND_PPP_PA_E!N19+FC_IND_PPP_PR_E!N19</f>
        <v>0</v>
      </c>
      <c r="O19" s="10">
        <f>FC_IND_PPP_PU_E!O19+FC_IND_PPP_PA_E!O19+FC_IND_PPP_PR_E!O19</f>
        <v>0</v>
      </c>
      <c r="P19" s="10">
        <f>FC_IND_PPP_PU_E!P19+FC_IND_PPP_PA_E!P19+FC_IND_PPP_PR_E!P19</f>
        <v>0</v>
      </c>
      <c r="Q19" s="10">
        <f>FC_IND_PPP_PU_E!Q19+FC_IND_PPP_PA_E!Q19+FC_IND_PPP_PR_E!Q19</f>
        <v>0</v>
      </c>
      <c r="R19" s="10">
        <f>FC_IND_PPP_PU_E!R19+FC_IND_PPP_PA_E!R19+FC_IND_PPP_PR_E!R19</f>
        <v>0</v>
      </c>
      <c r="S19" s="10">
        <f>FC_IND_PPP_PU_E!S19+FC_IND_PPP_PA_E!S19+FC_IND_PPP_PR_E!S19</f>
        <v>0</v>
      </c>
      <c r="T19" s="10">
        <f>FC_IND_PPP_PU_E!T19+FC_IND_PPP_PA_E!T19+FC_IND_PPP_PR_E!T19</f>
        <v>0</v>
      </c>
      <c r="U19" s="10">
        <f>FC_IND_PPP_PU_E!U19+FC_IND_PPP_PA_E!U19+FC_IND_PPP_PR_E!U19</f>
        <v>0</v>
      </c>
      <c r="V19" s="10">
        <f>FC_IND_PPP_PU_E!V19+FC_IND_PPP_PA_E!V19+FC_IND_PPP_PR_E!V19</f>
        <v>0</v>
      </c>
      <c r="W19" s="10">
        <f>FC_IND_PPP_PU_E!W19+FC_IND_PPP_PA_E!W19+FC_IND_PPP_PR_E!W19</f>
        <v>0</v>
      </c>
      <c r="X19" s="10">
        <f>FC_IND_PPP_PU_E!X19+FC_IND_PPP_PA_E!X19+FC_IND_PPP_PR_E!X19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FC_IND_PPP_PU_E!C20+FC_IND_PPP_PA_E!C20+FC_IND_PPP_PR_E!C20</f>
        <v>0</v>
      </c>
      <c r="D20" s="10">
        <f>FC_IND_PPP_PU_E!D20+FC_IND_PPP_PA_E!D20+FC_IND_PPP_PR_E!D20</f>
        <v>0</v>
      </c>
      <c r="E20" s="10">
        <f>FC_IND_PPP_PU_E!E20+FC_IND_PPP_PA_E!E20+FC_IND_PPP_PR_E!E20</f>
        <v>0</v>
      </c>
      <c r="F20" s="10">
        <f>FC_IND_PPP_PU_E!F20+FC_IND_PPP_PA_E!F20+FC_IND_PPP_PR_E!F20</f>
        <v>0</v>
      </c>
      <c r="G20" s="10">
        <f>FC_IND_PPP_PU_E!G20+FC_IND_PPP_PA_E!G20+FC_IND_PPP_PR_E!G20</f>
        <v>0</v>
      </c>
      <c r="H20" s="10">
        <f>FC_IND_PPP_PU_E!H20+FC_IND_PPP_PA_E!H20+FC_IND_PPP_PR_E!H20</f>
        <v>0</v>
      </c>
      <c r="I20" s="10">
        <f>FC_IND_PPP_PU_E!I20+FC_IND_PPP_PA_E!I20+FC_IND_PPP_PR_E!I20</f>
        <v>0</v>
      </c>
      <c r="J20" s="10">
        <f>FC_IND_PPP_PU_E!J20+FC_IND_PPP_PA_E!J20+FC_IND_PPP_PR_E!J20</f>
        <v>0</v>
      </c>
      <c r="K20" s="10">
        <f>FC_IND_PPP_PU_E!K20+FC_IND_PPP_PA_E!K20+FC_IND_PPP_PR_E!K20</f>
        <v>0</v>
      </c>
      <c r="L20" s="10">
        <f>FC_IND_PPP_PU_E!L20+FC_IND_PPP_PA_E!L20+FC_IND_PPP_PR_E!L20</f>
        <v>0</v>
      </c>
      <c r="M20" s="10">
        <f>FC_IND_PPP_PU_E!M20+FC_IND_PPP_PA_E!M20+FC_IND_PPP_PR_E!M20</f>
        <v>0</v>
      </c>
      <c r="N20" s="10">
        <f>FC_IND_PPP_PU_E!N20+FC_IND_PPP_PA_E!N20+FC_IND_PPP_PR_E!N20</f>
        <v>0</v>
      </c>
      <c r="O20" s="10">
        <f>FC_IND_PPP_PU_E!O20+FC_IND_PPP_PA_E!O20+FC_IND_PPP_PR_E!O20</f>
        <v>0</v>
      </c>
      <c r="P20" s="10">
        <f>FC_IND_PPP_PU_E!P20+FC_IND_PPP_PA_E!P20+FC_IND_PPP_PR_E!P20</f>
        <v>0</v>
      </c>
      <c r="Q20" s="10">
        <f>FC_IND_PPP_PU_E!Q20+FC_IND_PPP_PA_E!Q20+FC_IND_PPP_PR_E!Q20</f>
        <v>0</v>
      </c>
      <c r="R20" s="10">
        <f>FC_IND_PPP_PU_E!R20+FC_IND_PPP_PA_E!R20+FC_IND_PPP_PR_E!R20</f>
        <v>0</v>
      </c>
      <c r="S20" s="10">
        <f>FC_IND_PPP_PU_E!S20+FC_IND_PPP_PA_E!S20+FC_IND_PPP_PR_E!S20</f>
        <v>0</v>
      </c>
      <c r="T20" s="10">
        <f>FC_IND_PPP_PU_E!T20+FC_IND_PPP_PA_E!T20+FC_IND_PPP_PR_E!T20</f>
        <v>0</v>
      </c>
      <c r="U20" s="10">
        <f>FC_IND_PPP_PU_E!U20+FC_IND_PPP_PA_E!U20+FC_IND_PPP_PR_E!U20</f>
        <v>0</v>
      </c>
      <c r="V20" s="10">
        <f>FC_IND_PPP_PU_E!V20+FC_IND_PPP_PA_E!V20+FC_IND_PPP_PR_E!V20</f>
        <v>0</v>
      </c>
      <c r="W20" s="10">
        <f>FC_IND_PPP_PU_E!W20+FC_IND_PPP_PA_E!W20+FC_IND_PPP_PR_E!W20</f>
        <v>0</v>
      </c>
      <c r="X20" s="10">
        <f>FC_IND_PPP_PU_E!X20+FC_IND_PPP_PA_E!X20+FC_IND_PPP_PR_E!X20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FC_IND_PPP_PU_E!C21+FC_IND_PPP_PA_E!C21+FC_IND_PPP_PR_E!C21</f>
        <v>0</v>
      </c>
      <c r="D21" s="10">
        <f>FC_IND_PPP_PU_E!D21+FC_IND_PPP_PA_E!D21+FC_IND_PPP_PR_E!D21</f>
        <v>0</v>
      </c>
      <c r="E21" s="10">
        <f>FC_IND_PPP_PU_E!E21+FC_IND_PPP_PA_E!E21+FC_IND_PPP_PR_E!E21</f>
        <v>0</v>
      </c>
      <c r="F21" s="10">
        <f>FC_IND_PPP_PU_E!F21+FC_IND_PPP_PA_E!F21+FC_IND_PPP_PR_E!F21</f>
        <v>0</v>
      </c>
      <c r="G21" s="10">
        <f>FC_IND_PPP_PU_E!G21+FC_IND_PPP_PA_E!G21+FC_IND_PPP_PR_E!G21</f>
        <v>0</v>
      </c>
      <c r="H21" s="10">
        <f>FC_IND_PPP_PU_E!H21+FC_IND_PPP_PA_E!H21+FC_IND_PPP_PR_E!H21</f>
        <v>0</v>
      </c>
      <c r="I21" s="10">
        <f>FC_IND_PPP_PU_E!I21+FC_IND_PPP_PA_E!I21+FC_IND_PPP_PR_E!I21</f>
        <v>0</v>
      </c>
      <c r="J21" s="10">
        <f>FC_IND_PPP_PU_E!J21+FC_IND_PPP_PA_E!J21+FC_IND_PPP_PR_E!J21</f>
        <v>0</v>
      </c>
      <c r="K21" s="10">
        <f>FC_IND_PPP_PU_E!K21+FC_IND_PPP_PA_E!K21+FC_IND_PPP_PR_E!K21</f>
        <v>0</v>
      </c>
      <c r="L21" s="10">
        <f>FC_IND_PPP_PU_E!L21+FC_IND_PPP_PA_E!L21+FC_IND_PPP_PR_E!L21</f>
        <v>0</v>
      </c>
      <c r="M21" s="10">
        <f>FC_IND_PPP_PU_E!M21+FC_IND_PPP_PA_E!M21+FC_IND_PPP_PR_E!M21</f>
        <v>0</v>
      </c>
      <c r="N21" s="10">
        <f>FC_IND_PPP_PU_E!N21+FC_IND_PPP_PA_E!N21+FC_IND_PPP_PR_E!N21</f>
        <v>0</v>
      </c>
      <c r="O21" s="10">
        <f>FC_IND_PPP_PU_E!O21+FC_IND_PPP_PA_E!O21+FC_IND_PPP_PR_E!O21</f>
        <v>0</v>
      </c>
      <c r="P21" s="10">
        <f>FC_IND_PPP_PU_E!P21+FC_IND_PPP_PA_E!P21+FC_IND_PPP_PR_E!P21</f>
        <v>0</v>
      </c>
      <c r="Q21" s="10">
        <f>FC_IND_PPP_PU_E!Q21+FC_IND_PPP_PA_E!Q21+FC_IND_PPP_PR_E!Q21</f>
        <v>0</v>
      </c>
      <c r="R21" s="10">
        <f>FC_IND_PPP_PU_E!R21+FC_IND_PPP_PA_E!R21+FC_IND_PPP_PR_E!R21</f>
        <v>0</v>
      </c>
      <c r="S21" s="10">
        <f>FC_IND_PPP_PU_E!S21+FC_IND_PPP_PA_E!S21+FC_IND_PPP_PR_E!S21</f>
        <v>0</v>
      </c>
      <c r="T21" s="10">
        <f>FC_IND_PPP_PU_E!T21+FC_IND_PPP_PA_E!T21+FC_IND_PPP_PR_E!T21</f>
        <v>0</v>
      </c>
      <c r="U21" s="10">
        <f>FC_IND_PPP_PU_E!U21+FC_IND_PPP_PA_E!U21+FC_IND_PPP_PR_E!U21</f>
        <v>0</v>
      </c>
      <c r="V21" s="10">
        <f>FC_IND_PPP_PU_E!V21+FC_IND_PPP_PA_E!V21+FC_IND_PPP_PR_E!V21</f>
        <v>0</v>
      </c>
      <c r="W21" s="10">
        <f>FC_IND_PPP_PU_E!W21+FC_IND_PPP_PA_E!W21+FC_IND_PPP_PR_E!W21</f>
        <v>0</v>
      </c>
      <c r="X21" s="10">
        <f>FC_IND_PPP_PU_E!X21+FC_IND_PPP_PA_E!X21+FC_IND_PPP_PR_E!X21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FC_IND_PPP_PU_E!C23+FC_IND_PPP_PA_E!C23+FC_IND_PPP_PR_E!C23</f>
        <v>0</v>
      </c>
      <c r="D23" s="10">
        <f>FC_IND_PPP_PU_E!D23+FC_IND_PPP_PA_E!D23+FC_IND_PPP_PR_E!D23</f>
        <v>0</v>
      </c>
      <c r="E23" s="10">
        <f>FC_IND_PPP_PU_E!E23+FC_IND_PPP_PA_E!E23+FC_IND_PPP_PR_E!E23</f>
        <v>0</v>
      </c>
      <c r="F23" s="10">
        <f>FC_IND_PPP_PU_E!F23+FC_IND_PPP_PA_E!F23+FC_IND_PPP_PR_E!F23</f>
        <v>0</v>
      </c>
      <c r="G23" s="10">
        <f>FC_IND_PPP_PU_E!G23+FC_IND_PPP_PA_E!G23+FC_IND_PPP_PR_E!G23</f>
        <v>0</v>
      </c>
      <c r="H23" s="10">
        <f>FC_IND_PPP_PU_E!H23+FC_IND_PPP_PA_E!H23+FC_IND_PPP_PR_E!H23</f>
        <v>0</v>
      </c>
      <c r="I23" s="10">
        <f>FC_IND_PPP_PU_E!I23+FC_IND_PPP_PA_E!I23+FC_IND_PPP_PR_E!I23</f>
        <v>0</v>
      </c>
      <c r="J23" s="10">
        <f>FC_IND_PPP_PU_E!J23+FC_IND_PPP_PA_E!J23+FC_IND_PPP_PR_E!J23</f>
        <v>0</v>
      </c>
      <c r="K23" s="10">
        <f>FC_IND_PPP_PU_E!K23+FC_IND_PPP_PA_E!K23+FC_IND_PPP_PR_E!K23</f>
        <v>0</v>
      </c>
      <c r="L23" s="10">
        <f>FC_IND_PPP_PU_E!L23+FC_IND_PPP_PA_E!L23+FC_IND_PPP_PR_E!L23</f>
        <v>0</v>
      </c>
      <c r="M23" s="10">
        <f>FC_IND_PPP_PU_E!M23+FC_IND_PPP_PA_E!M23+FC_IND_PPP_PR_E!M23</f>
        <v>0</v>
      </c>
      <c r="N23" s="10">
        <f>FC_IND_PPP_PU_E!N23+FC_IND_PPP_PA_E!N23+FC_IND_PPP_PR_E!N23</f>
        <v>0</v>
      </c>
      <c r="O23" s="10">
        <f>FC_IND_PPP_PU_E!O23+FC_IND_PPP_PA_E!O23+FC_IND_PPP_PR_E!O23</f>
        <v>0</v>
      </c>
      <c r="P23" s="10">
        <f>FC_IND_PPP_PU_E!P23+FC_IND_PPP_PA_E!P23+FC_IND_PPP_PR_E!P23</f>
        <v>0</v>
      </c>
      <c r="Q23" s="10">
        <f>FC_IND_PPP_PU_E!Q23+FC_IND_PPP_PA_E!Q23+FC_IND_PPP_PR_E!Q23</f>
        <v>0</v>
      </c>
      <c r="R23" s="10">
        <f>FC_IND_PPP_PU_E!R23+FC_IND_PPP_PA_E!R23+FC_IND_PPP_PR_E!R23</f>
        <v>0</v>
      </c>
      <c r="S23" s="10">
        <f>FC_IND_PPP_PU_E!S23+FC_IND_PPP_PA_E!S23+FC_IND_PPP_PR_E!S23</f>
        <v>0</v>
      </c>
      <c r="T23" s="10">
        <f>FC_IND_PPP_PU_E!T23+FC_IND_PPP_PA_E!T23+FC_IND_PPP_PR_E!T23</f>
        <v>0</v>
      </c>
      <c r="U23" s="10">
        <f>FC_IND_PPP_PU_E!U23+FC_IND_PPP_PA_E!U23+FC_IND_PPP_PR_E!U23</f>
        <v>0</v>
      </c>
      <c r="V23" s="10">
        <f>FC_IND_PPP_PU_E!V23+FC_IND_PPP_PA_E!V23+FC_IND_PPP_PR_E!V23</f>
        <v>0</v>
      </c>
      <c r="W23" s="10">
        <f>FC_IND_PPP_PU_E!W23+FC_IND_PPP_PA_E!W23+FC_IND_PPP_PR_E!W23</f>
        <v>0</v>
      </c>
      <c r="X23" s="10">
        <f>FC_IND_PPP_PU_E!X23+FC_IND_PPP_PA_E!X23+FC_IND_PPP_PR_E!X23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FC_IND_PPP_PU_E!C24+FC_IND_PPP_PA_E!C24+FC_IND_PPP_PR_E!C24</f>
        <v>0</v>
      </c>
      <c r="D24" s="10">
        <f>FC_IND_PPP_PU_E!D24+FC_IND_PPP_PA_E!D24+FC_IND_PPP_PR_E!D24</f>
        <v>0</v>
      </c>
      <c r="E24" s="10">
        <f>FC_IND_PPP_PU_E!E24+FC_IND_PPP_PA_E!E24+FC_IND_PPP_PR_E!E24</f>
        <v>0</v>
      </c>
      <c r="F24" s="10">
        <f>FC_IND_PPP_PU_E!F24+FC_IND_PPP_PA_E!F24+FC_IND_PPP_PR_E!F24</f>
        <v>0</v>
      </c>
      <c r="G24" s="10">
        <f>FC_IND_PPP_PU_E!G24+FC_IND_PPP_PA_E!G24+FC_IND_PPP_PR_E!G24</f>
        <v>0</v>
      </c>
      <c r="H24" s="10">
        <f>FC_IND_PPP_PU_E!H24+FC_IND_PPP_PA_E!H24+FC_IND_PPP_PR_E!H24</f>
        <v>0</v>
      </c>
      <c r="I24" s="10">
        <f>FC_IND_PPP_PU_E!I24+FC_IND_PPP_PA_E!I24+FC_IND_PPP_PR_E!I24</f>
        <v>0</v>
      </c>
      <c r="J24" s="10">
        <f>FC_IND_PPP_PU_E!J24+FC_IND_PPP_PA_E!J24+FC_IND_PPP_PR_E!J24</f>
        <v>0</v>
      </c>
      <c r="K24" s="10">
        <f>FC_IND_PPP_PU_E!K24+FC_IND_PPP_PA_E!K24+FC_IND_PPP_PR_E!K24</f>
        <v>0</v>
      </c>
      <c r="L24" s="10">
        <f>FC_IND_PPP_PU_E!L24+FC_IND_PPP_PA_E!L24+FC_IND_PPP_PR_E!L24</f>
        <v>0</v>
      </c>
      <c r="M24" s="10">
        <f>FC_IND_PPP_PU_E!M24+FC_IND_PPP_PA_E!M24+FC_IND_PPP_PR_E!M24</f>
        <v>0</v>
      </c>
      <c r="N24" s="10">
        <f>FC_IND_PPP_PU_E!N24+FC_IND_PPP_PA_E!N24+FC_IND_PPP_PR_E!N24</f>
        <v>0</v>
      </c>
      <c r="O24" s="10">
        <f>FC_IND_PPP_PU_E!O24+FC_IND_PPP_PA_E!O24+FC_IND_PPP_PR_E!O24</f>
        <v>0</v>
      </c>
      <c r="P24" s="10">
        <f>FC_IND_PPP_PU_E!P24+FC_IND_PPP_PA_E!P24+FC_IND_PPP_PR_E!P24</f>
        <v>0</v>
      </c>
      <c r="Q24" s="10">
        <f>FC_IND_PPP_PU_E!Q24+FC_IND_PPP_PA_E!Q24+FC_IND_PPP_PR_E!Q24</f>
        <v>0</v>
      </c>
      <c r="R24" s="10">
        <f>FC_IND_PPP_PU_E!R24+FC_IND_PPP_PA_E!R24+FC_IND_PPP_PR_E!R24</f>
        <v>0</v>
      </c>
      <c r="S24" s="10">
        <f>FC_IND_PPP_PU_E!S24+FC_IND_PPP_PA_E!S24+FC_IND_PPP_PR_E!S24</f>
        <v>0</v>
      </c>
      <c r="T24" s="10">
        <f>FC_IND_PPP_PU_E!T24+FC_IND_PPP_PA_E!T24+FC_IND_PPP_PR_E!T24</f>
        <v>0</v>
      </c>
      <c r="U24" s="10">
        <f>FC_IND_PPP_PU_E!U24+FC_IND_PPP_PA_E!U24+FC_IND_PPP_PR_E!U24</f>
        <v>0</v>
      </c>
      <c r="V24" s="10">
        <f>FC_IND_PPP_PU_E!V24+FC_IND_PPP_PA_E!V24+FC_IND_PPP_PR_E!V24</f>
        <v>0</v>
      </c>
      <c r="W24" s="10">
        <f>FC_IND_PPP_PU_E!W24+FC_IND_PPP_PA_E!W24+FC_IND_PPP_PR_E!W24</f>
        <v>0</v>
      </c>
      <c r="X24" s="10">
        <f>FC_IND_PPP_PU_E!X24+FC_IND_PPP_PA_E!X24+FC_IND_PPP_PR_E!X24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FC_IND_PPP_PU_E!C25+FC_IND_PPP_PA_E!C25+FC_IND_PPP_PR_E!C25</f>
        <v>0</v>
      </c>
      <c r="D25" s="37">
        <f>FC_IND_PPP_PU_E!D25+FC_IND_PPP_PA_E!D25+FC_IND_PPP_PR_E!D25</f>
        <v>0</v>
      </c>
      <c r="E25" s="37">
        <f>FC_IND_PPP_PU_E!E25+FC_IND_PPP_PA_E!E25+FC_IND_PPP_PR_E!E25</f>
        <v>0</v>
      </c>
      <c r="F25" s="37">
        <f>FC_IND_PPP_PU_E!F25+FC_IND_PPP_PA_E!F25+FC_IND_PPP_PR_E!F25</f>
        <v>0</v>
      </c>
      <c r="G25" s="37">
        <f>FC_IND_PPP_PU_E!G25+FC_IND_PPP_PA_E!G25+FC_IND_PPP_PR_E!G25</f>
        <v>0</v>
      </c>
      <c r="H25" s="37">
        <f>FC_IND_PPP_PU_E!H25+FC_IND_PPP_PA_E!H25+FC_IND_PPP_PR_E!H25</f>
        <v>0</v>
      </c>
      <c r="I25" s="37">
        <f>FC_IND_PPP_PU_E!I25+FC_IND_PPP_PA_E!I25+FC_IND_PPP_PR_E!I25</f>
        <v>0</v>
      </c>
      <c r="J25" s="37">
        <f>FC_IND_PPP_PU_E!J25+FC_IND_PPP_PA_E!J25+FC_IND_PPP_PR_E!J25</f>
        <v>0</v>
      </c>
      <c r="K25" s="37">
        <f>FC_IND_PPP_PU_E!K25+FC_IND_PPP_PA_E!K25+FC_IND_PPP_PR_E!K25</f>
        <v>0</v>
      </c>
      <c r="L25" s="37">
        <f>FC_IND_PPP_PU_E!L25+FC_IND_PPP_PA_E!L25+FC_IND_PPP_PR_E!L25</f>
        <v>0</v>
      </c>
      <c r="M25" s="37">
        <f>FC_IND_PPP_PU_E!M25+FC_IND_PPP_PA_E!M25+FC_IND_PPP_PR_E!M25</f>
        <v>0</v>
      </c>
      <c r="N25" s="37">
        <f>FC_IND_PPP_PU_E!N25+FC_IND_PPP_PA_E!N25+FC_IND_PPP_PR_E!N25</f>
        <v>0</v>
      </c>
      <c r="O25" s="37">
        <f>FC_IND_PPP_PU_E!O25+FC_IND_PPP_PA_E!O25+FC_IND_PPP_PR_E!O25</f>
        <v>0</v>
      </c>
      <c r="P25" s="37">
        <f>FC_IND_PPP_PU_E!P25+FC_IND_PPP_PA_E!P25+FC_IND_PPP_PR_E!P25</f>
        <v>0</v>
      </c>
      <c r="Q25" s="37">
        <f>FC_IND_PPP_PU_E!Q25+FC_IND_PPP_PA_E!Q25+FC_IND_PPP_PR_E!Q25</f>
        <v>0</v>
      </c>
      <c r="R25" s="37">
        <f>FC_IND_PPP_PU_E!R25+FC_IND_PPP_PA_E!R25+FC_IND_PPP_PR_E!R25</f>
        <v>0</v>
      </c>
      <c r="S25" s="37">
        <f>FC_IND_PPP_PU_E!S25+FC_IND_PPP_PA_E!S25+FC_IND_PPP_PR_E!S25</f>
        <v>0</v>
      </c>
      <c r="T25" s="37">
        <f>FC_IND_PPP_PU_E!T25+FC_IND_PPP_PA_E!T25+FC_IND_PPP_PR_E!T25</f>
        <v>0</v>
      </c>
      <c r="U25" s="37">
        <f>FC_IND_PPP_PU_E!U25+FC_IND_PPP_PA_E!U25+FC_IND_PPP_PR_E!U25</f>
        <v>0</v>
      </c>
      <c r="V25" s="37">
        <f>FC_IND_PPP_PU_E!V25+FC_IND_PPP_PA_E!V25+FC_IND_PPP_PR_E!V25</f>
        <v>0</v>
      </c>
      <c r="W25" s="37">
        <f>FC_IND_PPP_PU_E!W25+FC_IND_PPP_PA_E!W25+FC_IND_PPP_PR_E!W25</f>
        <v>0</v>
      </c>
      <c r="X25" s="37">
        <f>FC_IND_PPP_PU_E!X25+FC_IND_PPP_PA_E!X25+FC_IND_PPP_PR_E!X25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29.196560619088572</v>
      </c>
      <c r="D26" s="37">
        <f t="shared" ref="D26:W26" si="22">SUM(D27,D33)</f>
        <v>32.901031814273423</v>
      </c>
      <c r="E26" s="37">
        <f t="shared" si="22"/>
        <v>22.19355116079106</v>
      </c>
      <c r="F26" s="37">
        <f t="shared" si="22"/>
        <v>25.501547721410144</v>
      </c>
      <c r="G26" s="37">
        <f t="shared" si="22"/>
        <v>22.410920034393811</v>
      </c>
      <c r="H26" s="37">
        <f t="shared" si="22"/>
        <v>9.6493551160791053</v>
      </c>
      <c r="I26" s="37">
        <f t="shared" si="22"/>
        <v>8.982717110920035</v>
      </c>
      <c r="J26" s="37">
        <f t="shared" si="22"/>
        <v>23.956319862424756</v>
      </c>
      <c r="K26" s="37">
        <f t="shared" si="22"/>
        <v>1.026999140154772</v>
      </c>
      <c r="L26" s="37">
        <f t="shared" si="22"/>
        <v>0</v>
      </c>
      <c r="M26" s="37">
        <f t="shared" si="22"/>
        <v>5.2578675838349085</v>
      </c>
      <c r="N26" s="37">
        <f t="shared" si="22"/>
        <v>0</v>
      </c>
      <c r="O26" s="37">
        <f t="shared" si="22"/>
        <v>3.0406706792777305</v>
      </c>
      <c r="P26" s="37">
        <f t="shared" si="22"/>
        <v>0</v>
      </c>
      <c r="Q26" s="37">
        <f t="shared" si="22"/>
        <v>0</v>
      </c>
      <c r="R26" s="37">
        <f t="shared" si="22"/>
        <v>0</v>
      </c>
      <c r="S26" s="37">
        <f t="shared" si="22"/>
        <v>1.013585554600172</v>
      </c>
      <c r="T26" s="37">
        <f t="shared" si="22"/>
        <v>0.16354256233877895</v>
      </c>
      <c r="U26" s="37">
        <f t="shared" si="22"/>
        <v>0.28615649183147029</v>
      </c>
      <c r="V26" s="37">
        <f t="shared" si="22"/>
        <v>1.0134995700773859</v>
      </c>
      <c r="W26" s="37">
        <f t="shared" si="22"/>
        <v>0.411006018916595</v>
      </c>
      <c r="X26" s="37">
        <f t="shared" ref="X26" si="23">SUM(X27,X33)</f>
        <v>0.54101461736887368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FC_IND_PPP_PU_E!C28+FC_IND_PPP_PA_E!C28+FC_IND_PPP_PR_E!C28</f>
        <v>0</v>
      </c>
      <c r="D28" s="10">
        <f>FC_IND_PPP_PU_E!D28+FC_IND_PPP_PA_E!D28+FC_IND_PPP_PR_E!D28</f>
        <v>0</v>
      </c>
      <c r="E28" s="10">
        <f>FC_IND_PPP_PU_E!E28+FC_IND_PPP_PA_E!E28+FC_IND_PPP_PR_E!E28</f>
        <v>0</v>
      </c>
      <c r="F28" s="10">
        <f>FC_IND_PPP_PU_E!F28+FC_IND_PPP_PA_E!F28+FC_IND_PPP_PR_E!F28</f>
        <v>0</v>
      </c>
      <c r="G28" s="10">
        <f>FC_IND_PPP_PU_E!G28+FC_IND_PPP_PA_E!G28+FC_IND_PPP_PR_E!G28</f>
        <v>0</v>
      </c>
      <c r="H28" s="10">
        <f>FC_IND_PPP_PU_E!H28+FC_IND_PPP_PA_E!H28+FC_IND_PPP_PR_E!H28</f>
        <v>0</v>
      </c>
      <c r="I28" s="10">
        <f>FC_IND_PPP_PU_E!I28+FC_IND_PPP_PA_E!I28+FC_IND_PPP_PR_E!I28</f>
        <v>0</v>
      </c>
      <c r="J28" s="10">
        <f>FC_IND_PPP_PU_E!J28+FC_IND_PPP_PA_E!J28+FC_IND_PPP_PR_E!J28</f>
        <v>0</v>
      </c>
      <c r="K28" s="10">
        <f>FC_IND_PPP_PU_E!K28+FC_IND_PPP_PA_E!K28+FC_IND_PPP_PR_E!K28</f>
        <v>0</v>
      </c>
      <c r="L28" s="10">
        <f>FC_IND_PPP_PU_E!L28+FC_IND_PPP_PA_E!L28+FC_IND_PPP_PR_E!L28</f>
        <v>0</v>
      </c>
      <c r="M28" s="10">
        <f>FC_IND_PPP_PU_E!M28+FC_IND_PPP_PA_E!M28+FC_IND_PPP_PR_E!M28</f>
        <v>0</v>
      </c>
      <c r="N28" s="10">
        <f>FC_IND_PPP_PU_E!N28+FC_IND_PPP_PA_E!N28+FC_IND_PPP_PR_E!N28</f>
        <v>0</v>
      </c>
      <c r="O28" s="10">
        <f>FC_IND_PPP_PU_E!O28+FC_IND_PPP_PA_E!O28+FC_IND_PPP_PR_E!O28</f>
        <v>0</v>
      </c>
      <c r="P28" s="10">
        <f>FC_IND_PPP_PU_E!P28+FC_IND_PPP_PA_E!P28+FC_IND_PPP_PR_E!P28</f>
        <v>0</v>
      </c>
      <c r="Q28" s="10">
        <f>FC_IND_PPP_PU_E!Q28+FC_IND_PPP_PA_E!Q28+FC_IND_PPP_PR_E!Q28</f>
        <v>0</v>
      </c>
      <c r="R28" s="10">
        <f>FC_IND_PPP_PU_E!R28+FC_IND_PPP_PA_E!R28+FC_IND_PPP_PR_E!R28</f>
        <v>0</v>
      </c>
      <c r="S28" s="10">
        <f>FC_IND_PPP_PU_E!S28+FC_IND_PPP_PA_E!S28+FC_IND_PPP_PR_E!S28</f>
        <v>0</v>
      </c>
      <c r="T28" s="10">
        <f>FC_IND_PPP_PU_E!T28+FC_IND_PPP_PA_E!T28+FC_IND_PPP_PR_E!T28</f>
        <v>0</v>
      </c>
      <c r="U28" s="10">
        <f>FC_IND_PPP_PU_E!U28+FC_IND_PPP_PA_E!U28+FC_IND_PPP_PR_E!U28</f>
        <v>0</v>
      </c>
      <c r="V28" s="10">
        <f>FC_IND_PPP_PU_E!V28+FC_IND_PPP_PA_E!V28+FC_IND_PPP_PR_E!V28</f>
        <v>0</v>
      </c>
      <c r="W28" s="10">
        <f>FC_IND_PPP_PU_E!W28+FC_IND_PPP_PA_E!W28+FC_IND_PPP_PR_E!W28</f>
        <v>0</v>
      </c>
      <c r="X28" s="10">
        <f>FC_IND_PPP_PU_E!X28+FC_IND_PPP_PA_E!X28+FC_IND_PPP_PR_E!X28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FC_IND_PPP_PU_E!C29+FC_IND_PPP_PA_E!C29+FC_IND_PPP_PR_E!C29</f>
        <v>0</v>
      </c>
      <c r="D29" s="10">
        <f>FC_IND_PPP_PU_E!D29+FC_IND_PPP_PA_E!D29+FC_IND_PPP_PR_E!D29</f>
        <v>0</v>
      </c>
      <c r="E29" s="10">
        <f>FC_IND_PPP_PU_E!E29+FC_IND_PPP_PA_E!E29+FC_IND_PPP_PR_E!E29</f>
        <v>0</v>
      </c>
      <c r="F29" s="10">
        <f>FC_IND_PPP_PU_E!F29+FC_IND_PPP_PA_E!F29+FC_IND_PPP_PR_E!F29</f>
        <v>0</v>
      </c>
      <c r="G29" s="10">
        <f>FC_IND_PPP_PU_E!G29+FC_IND_PPP_PA_E!G29+FC_IND_PPP_PR_E!G29</f>
        <v>0</v>
      </c>
      <c r="H29" s="10">
        <f>FC_IND_PPP_PU_E!H29+FC_IND_PPP_PA_E!H29+FC_IND_PPP_PR_E!H29</f>
        <v>0</v>
      </c>
      <c r="I29" s="10">
        <f>FC_IND_PPP_PU_E!I29+FC_IND_PPP_PA_E!I29+FC_IND_PPP_PR_E!I29</f>
        <v>0</v>
      </c>
      <c r="J29" s="10">
        <f>FC_IND_PPP_PU_E!J29+FC_IND_PPP_PA_E!J29+FC_IND_PPP_PR_E!J29</f>
        <v>0</v>
      </c>
      <c r="K29" s="10">
        <f>FC_IND_PPP_PU_E!K29+FC_IND_PPP_PA_E!K29+FC_IND_PPP_PR_E!K29</f>
        <v>0</v>
      </c>
      <c r="L29" s="10">
        <f>FC_IND_PPP_PU_E!L29+FC_IND_PPP_PA_E!L29+FC_IND_PPP_PR_E!L29</f>
        <v>0</v>
      </c>
      <c r="M29" s="10">
        <f>FC_IND_PPP_PU_E!M29+FC_IND_PPP_PA_E!M29+FC_IND_PPP_PR_E!M29</f>
        <v>0</v>
      </c>
      <c r="N29" s="10">
        <f>FC_IND_PPP_PU_E!N29+FC_IND_PPP_PA_E!N29+FC_IND_PPP_PR_E!N29</f>
        <v>0</v>
      </c>
      <c r="O29" s="10">
        <f>FC_IND_PPP_PU_E!O29+FC_IND_PPP_PA_E!O29+FC_IND_PPP_PR_E!O29</f>
        <v>0</v>
      </c>
      <c r="P29" s="10">
        <f>FC_IND_PPP_PU_E!P29+FC_IND_PPP_PA_E!P29+FC_IND_PPP_PR_E!P29</f>
        <v>0</v>
      </c>
      <c r="Q29" s="10">
        <f>FC_IND_PPP_PU_E!Q29+FC_IND_PPP_PA_E!Q29+FC_IND_PPP_PR_E!Q29</f>
        <v>0</v>
      </c>
      <c r="R29" s="10">
        <f>FC_IND_PPP_PU_E!R29+FC_IND_PPP_PA_E!R29+FC_IND_PPP_PR_E!R29</f>
        <v>0</v>
      </c>
      <c r="S29" s="10">
        <f>FC_IND_PPP_PU_E!S29+FC_IND_PPP_PA_E!S29+FC_IND_PPP_PR_E!S29</f>
        <v>0</v>
      </c>
      <c r="T29" s="10">
        <f>FC_IND_PPP_PU_E!T29+FC_IND_PPP_PA_E!T29+FC_IND_PPP_PR_E!T29</f>
        <v>0</v>
      </c>
      <c r="U29" s="10">
        <f>FC_IND_PPP_PU_E!U29+FC_IND_PPP_PA_E!U29+FC_IND_PPP_PR_E!U29</f>
        <v>0</v>
      </c>
      <c r="V29" s="10">
        <f>FC_IND_PPP_PU_E!V29+FC_IND_PPP_PA_E!V29+FC_IND_PPP_PR_E!V29</f>
        <v>0</v>
      </c>
      <c r="W29" s="10">
        <f>FC_IND_PPP_PU_E!W29+FC_IND_PPP_PA_E!W29+FC_IND_PPP_PR_E!W29</f>
        <v>0</v>
      </c>
      <c r="X29" s="10">
        <f>FC_IND_PPP_PU_E!X29+FC_IND_PPP_PA_E!X29+FC_IND_PPP_PR_E!X29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FC_IND_PPP_PU_E!C30+FC_IND_PPP_PA_E!C30+FC_IND_PPP_PR_E!C30</f>
        <v>0</v>
      </c>
      <c r="D30" s="10">
        <f>FC_IND_PPP_PU_E!D30+FC_IND_PPP_PA_E!D30+FC_IND_PPP_PR_E!D30</f>
        <v>0</v>
      </c>
      <c r="E30" s="10">
        <f>FC_IND_PPP_PU_E!E30+FC_IND_PPP_PA_E!E30+FC_IND_PPP_PR_E!E30</f>
        <v>0</v>
      </c>
      <c r="F30" s="10">
        <f>FC_IND_PPP_PU_E!F30+FC_IND_PPP_PA_E!F30+FC_IND_PPP_PR_E!F30</f>
        <v>0</v>
      </c>
      <c r="G30" s="10">
        <f>FC_IND_PPP_PU_E!G30+FC_IND_PPP_PA_E!G30+FC_IND_PPP_PR_E!G30</f>
        <v>0</v>
      </c>
      <c r="H30" s="10">
        <f>FC_IND_PPP_PU_E!H30+FC_IND_PPP_PA_E!H30+FC_IND_PPP_PR_E!H30</f>
        <v>0</v>
      </c>
      <c r="I30" s="10">
        <f>FC_IND_PPP_PU_E!I30+FC_IND_PPP_PA_E!I30+FC_IND_PPP_PR_E!I30</f>
        <v>0</v>
      </c>
      <c r="J30" s="10">
        <f>FC_IND_PPP_PU_E!J30+FC_IND_PPP_PA_E!J30+FC_IND_PPP_PR_E!J30</f>
        <v>0</v>
      </c>
      <c r="K30" s="10">
        <f>FC_IND_PPP_PU_E!K30+FC_IND_PPP_PA_E!K30+FC_IND_PPP_PR_E!K30</f>
        <v>0</v>
      </c>
      <c r="L30" s="10">
        <f>FC_IND_PPP_PU_E!L30+FC_IND_PPP_PA_E!L30+FC_IND_PPP_PR_E!L30</f>
        <v>0</v>
      </c>
      <c r="M30" s="10">
        <f>FC_IND_PPP_PU_E!M30+FC_IND_PPP_PA_E!M30+FC_IND_PPP_PR_E!M30</f>
        <v>0</v>
      </c>
      <c r="N30" s="10">
        <f>FC_IND_PPP_PU_E!N30+FC_IND_PPP_PA_E!N30+FC_IND_PPP_PR_E!N30</f>
        <v>0</v>
      </c>
      <c r="O30" s="10">
        <f>FC_IND_PPP_PU_E!O30+FC_IND_PPP_PA_E!O30+FC_IND_PPP_PR_E!O30</f>
        <v>0</v>
      </c>
      <c r="P30" s="10">
        <f>FC_IND_PPP_PU_E!P30+FC_IND_PPP_PA_E!P30+FC_IND_PPP_PR_E!P30</f>
        <v>0</v>
      </c>
      <c r="Q30" s="10">
        <f>FC_IND_PPP_PU_E!Q30+FC_IND_PPP_PA_E!Q30+FC_IND_PPP_PR_E!Q30</f>
        <v>0</v>
      </c>
      <c r="R30" s="10">
        <f>FC_IND_PPP_PU_E!R30+FC_IND_PPP_PA_E!R30+FC_IND_PPP_PR_E!R30</f>
        <v>0</v>
      </c>
      <c r="S30" s="10">
        <f>FC_IND_PPP_PU_E!S30+FC_IND_PPP_PA_E!S30+FC_IND_PPP_PR_E!S30</f>
        <v>0</v>
      </c>
      <c r="T30" s="10">
        <f>FC_IND_PPP_PU_E!T30+FC_IND_PPP_PA_E!T30+FC_IND_PPP_PR_E!T30</f>
        <v>0</v>
      </c>
      <c r="U30" s="10">
        <f>FC_IND_PPP_PU_E!U30+FC_IND_PPP_PA_E!U30+FC_IND_PPP_PR_E!U30</f>
        <v>0</v>
      </c>
      <c r="V30" s="10">
        <f>FC_IND_PPP_PU_E!V30+FC_IND_PPP_PA_E!V30+FC_IND_PPP_PR_E!V30</f>
        <v>0</v>
      </c>
      <c r="W30" s="10">
        <f>FC_IND_PPP_PU_E!W30+FC_IND_PPP_PA_E!W30+FC_IND_PPP_PR_E!W30</f>
        <v>0</v>
      </c>
      <c r="X30" s="10">
        <f>FC_IND_PPP_PU_E!X30+FC_IND_PPP_PA_E!X30+FC_IND_PPP_PR_E!X30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FC_IND_PPP_PU_E!C31+FC_IND_PPP_PA_E!C31+FC_IND_PPP_PR_E!C31</f>
        <v>0</v>
      </c>
      <c r="D31" s="10">
        <f>FC_IND_PPP_PU_E!D31+FC_IND_PPP_PA_E!D31+FC_IND_PPP_PR_E!D31</f>
        <v>0</v>
      </c>
      <c r="E31" s="10">
        <f>FC_IND_PPP_PU_E!E31+FC_IND_PPP_PA_E!E31+FC_IND_PPP_PR_E!E31</f>
        <v>0</v>
      </c>
      <c r="F31" s="10">
        <f>FC_IND_PPP_PU_E!F31+FC_IND_PPP_PA_E!F31+FC_IND_PPP_PR_E!F31</f>
        <v>0</v>
      </c>
      <c r="G31" s="10">
        <f>FC_IND_PPP_PU_E!G31+FC_IND_PPP_PA_E!G31+FC_IND_PPP_PR_E!G31</f>
        <v>0</v>
      </c>
      <c r="H31" s="10">
        <f>FC_IND_PPP_PU_E!H31+FC_IND_PPP_PA_E!H31+FC_IND_PPP_PR_E!H31</f>
        <v>0</v>
      </c>
      <c r="I31" s="10">
        <f>FC_IND_PPP_PU_E!I31+FC_IND_PPP_PA_E!I31+FC_IND_PPP_PR_E!I31</f>
        <v>0</v>
      </c>
      <c r="J31" s="10">
        <f>FC_IND_PPP_PU_E!J31+FC_IND_PPP_PA_E!J31+FC_IND_PPP_PR_E!J31</f>
        <v>0</v>
      </c>
      <c r="K31" s="10">
        <f>FC_IND_PPP_PU_E!K31+FC_IND_PPP_PA_E!K31+FC_IND_PPP_PR_E!K31</f>
        <v>0</v>
      </c>
      <c r="L31" s="10">
        <f>FC_IND_PPP_PU_E!L31+FC_IND_PPP_PA_E!L31+FC_IND_PPP_PR_E!L31</f>
        <v>0</v>
      </c>
      <c r="M31" s="10">
        <f>FC_IND_PPP_PU_E!M31+FC_IND_PPP_PA_E!M31+FC_IND_PPP_PR_E!M31</f>
        <v>0</v>
      </c>
      <c r="N31" s="10">
        <f>FC_IND_PPP_PU_E!N31+FC_IND_PPP_PA_E!N31+FC_IND_PPP_PR_E!N31</f>
        <v>0</v>
      </c>
      <c r="O31" s="10">
        <f>FC_IND_PPP_PU_E!O31+FC_IND_PPP_PA_E!O31+FC_IND_PPP_PR_E!O31</f>
        <v>0</v>
      </c>
      <c r="P31" s="10">
        <f>FC_IND_PPP_PU_E!P31+FC_IND_PPP_PA_E!P31+FC_IND_PPP_PR_E!P31</f>
        <v>0</v>
      </c>
      <c r="Q31" s="10">
        <f>FC_IND_PPP_PU_E!Q31+FC_IND_PPP_PA_E!Q31+FC_IND_PPP_PR_E!Q31</f>
        <v>0</v>
      </c>
      <c r="R31" s="10">
        <f>FC_IND_PPP_PU_E!R31+FC_IND_PPP_PA_E!R31+FC_IND_PPP_PR_E!R31</f>
        <v>0</v>
      </c>
      <c r="S31" s="10">
        <f>FC_IND_PPP_PU_E!S31+FC_IND_PPP_PA_E!S31+FC_IND_PPP_PR_E!S31</f>
        <v>0</v>
      </c>
      <c r="T31" s="10">
        <f>FC_IND_PPP_PU_E!T31+FC_IND_PPP_PA_E!T31+FC_IND_PPP_PR_E!T31</f>
        <v>0</v>
      </c>
      <c r="U31" s="10">
        <f>FC_IND_PPP_PU_E!U31+FC_IND_PPP_PA_E!U31+FC_IND_PPP_PR_E!U31</f>
        <v>0</v>
      </c>
      <c r="V31" s="10">
        <f>FC_IND_PPP_PU_E!V31+FC_IND_PPP_PA_E!V31+FC_IND_PPP_PR_E!V31</f>
        <v>0</v>
      </c>
      <c r="W31" s="10">
        <f>FC_IND_PPP_PU_E!W31+FC_IND_PPP_PA_E!W31+FC_IND_PPP_PR_E!W31</f>
        <v>0</v>
      </c>
      <c r="X31" s="10">
        <f>FC_IND_PPP_PU_E!X31+FC_IND_PPP_PA_E!X31+FC_IND_PPP_PR_E!X31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FC_IND_PPP_PU_E!C32+FC_IND_PPP_PA_E!C32+FC_IND_PPP_PR_E!C32</f>
        <v>0</v>
      </c>
      <c r="D32" s="10">
        <f>FC_IND_PPP_PU_E!D32+FC_IND_PPP_PA_E!D32+FC_IND_PPP_PR_E!D32</f>
        <v>0</v>
      </c>
      <c r="E32" s="10">
        <f>FC_IND_PPP_PU_E!E32+FC_IND_PPP_PA_E!E32+FC_IND_PPP_PR_E!E32</f>
        <v>0</v>
      </c>
      <c r="F32" s="10">
        <f>FC_IND_PPP_PU_E!F32+FC_IND_PPP_PA_E!F32+FC_IND_PPP_PR_E!F32</f>
        <v>0</v>
      </c>
      <c r="G32" s="10">
        <f>FC_IND_PPP_PU_E!G32+FC_IND_PPP_PA_E!G32+FC_IND_PPP_PR_E!G32</f>
        <v>0</v>
      </c>
      <c r="H32" s="10">
        <f>FC_IND_PPP_PU_E!H32+FC_IND_PPP_PA_E!H32+FC_IND_PPP_PR_E!H32</f>
        <v>0</v>
      </c>
      <c r="I32" s="10">
        <f>FC_IND_PPP_PU_E!I32+FC_IND_PPP_PA_E!I32+FC_IND_PPP_PR_E!I32</f>
        <v>0</v>
      </c>
      <c r="J32" s="10">
        <f>FC_IND_PPP_PU_E!J32+FC_IND_PPP_PA_E!J32+FC_IND_PPP_PR_E!J32</f>
        <v>0</v>
      </c>
      <c r="K32" s="10">
        <f>FC_IND_PPP_PU_E!K32+FC_IND_PPP_PA_E!K32+FC_IND_PPP_PR_E!K32</f>
        <v>0</v>
      </c>
      <c r="L32" s="10">
        <f>FC_IND_PPP_PU_E!L32+FC_IND_PPP_PA_E!L32+FC_IND_PPP_PR_E!L32</f>
        <v>0</v>
      </c>
      <c r="M32" s="10">
        <f>FC_IND_PPP_PU_E!M32+FC_IND_PPP_PA_E!M32+FC_IND_PPP_PR_E!M32</f>
        <v>0</v>
      </c>
      <c r="N32" s="10">
        <f>FC_IND_PPP_PU_E!N32+FC_IND_PPP_PA_E!N32+FC_IND_PPP_PR_E!N32</f>
        <v>0</v>
      </c>
      <c r="O32" s="10">
        <f>FC_IND_PPP_PU_E!O32+FC_IND_PPP_PA_E!O32+FC_IND_PPP_PR_E!O32</f>
        <v>0</v>
      </c>
      <c r="P32" s="10">
        <f>FC_IND_PPP_PU_E!P32+FC_IND_PPP_PA_E!P32+FC_IND_PPP_PR_E!P32</f>
        <v>0</v>
      </c>
      <c r="Q32" s="10">
        <f>FC_IND_PPP_PU_E!Q32+FC_IND_PPP_PA_E!Q32+FC_IND_PPP_PR_E!Q32</f>
        <v>0</v>
      </c>
      <c r="R32" s="10">
        <f>FC_IND_PPP_PU_E!R32+FC_IND_PPP_PA_E!R32+FC_IND_PPP_PR_E!R32</f>
        <v>0</v>
      </c>
      <c r="S32" s="10">
        <f>FC_IND_PPP_PU_E!S32+FC_IND_PPP_PA_E!S32+FC_IND_PPP_PR_E!S32</f>
        <v>0</v>
      </c>
      <c r="T32" s="10">
        <f>FC_IND_PPP_PU_E!T32+FC_IND_PPP_PA_E!T32+FC_IND_PPP_PR_E!T32</f>
        <v>0</v>
      </c>
      <c r="U32" s="10">
        <f>FC_IND_PPP_PU_E!U32+FC_IND_PPP_PA_E!U32+FC_IND_PPP_PR_E!U32</f>
        <v>0</v>
      </c>
      <c r="V32" s="10">
        <f>FC_IND_PPP_PU_E!V32+FC_IND_PPP_PA_E!V32+FC_IND_PPP_PR_E!V32</f>
        <v>0</v>
      </c>
      <c r="W32" s="10">
        <f>FC_IND_PPP_PU_E!W32+FC_IND_PPP_PA_E!W32+FC_IND_PPP_PR_E!W32</f>
        <v>0</v>
      </c>
      <c r="X32" s="10">
        <f>FC_IND_PPP_PU_E!X32+FC_IND_PPP_PA_E!X32+FC_IND_PPP_PR_E!X32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29.196560619088572</v>
      </c>
      <c r="D33" s="29">
        <f t="shared" ref="D33:W33" si="28">SUM(D34:D50)</f>
        <v>32.901031814273423</v>
      </c>
      <c r="E33" s="29">
        <f t="shared" si="28"/>
        <v>22.19355116079106</v>
      </c>
      <c r="F33" s="29">
        <f t="shared" si="28"/>
        <v>25.501547721410144</v>
      </c>
      <c r="G33" s="29">
        <f t="shared" si="28"/>
        <v>22.410920034393811</v>
      </c>
      <c r="H33" s="29">
        <f t="shared" si="28"/>
        <v>9.6493551160791053</v>
      </c>
      <c r="I33" s="29">
        <f t="shared" si="28"/>
        <v>8.982717110920035</v>
      </c>
      <c r="J33" s="29">
        <f t="shared" si="28"/>
        <v>23.956319862424756</v>
      </c>
      <c r="K33" s="29">
        <f t="shared" si="28"/>
        <v>1.026999140154772</v>
      </c>
      <c r="L33" s="29">
        <f t="shared" si="28"/>
        <v>0</v>
      </c>
      <c r="M33" s="29">
        <f t="shared" si="28"/>
        <v>5.2578675838349085</v>
      </c>
      <c r="N33" s="29">
        <f t="shared" si="28"/>
        <v>0</v>
      </c>
      <c r="O33" s="29">
        <f t="shared" si="28"/>
        <v>3.0406706792777305</v>
      </c>
      <c r="P33" s="29">
        <f t="shared" si="28"/>
        <v>0</v>
      </c>
      <c r="Q33" s="29">
        <f t="shared" si="28"/>
        <v>0</v>
      </c>
      <c r="R33" s="29">
        <f t="shared" si="28"/>
        <v>0</v>
      </c>
      <c r="S33" s="29">
        <f t="shared" si="28"/>
        <v>1.013585554600172</v>
      </c>
      <c r="T33" s="29">
        <f t="shared" si="28"/>
        <v>0.16354256233877895</v>
      </c>
      <c r="U33" s="29">
        <f t="shared" si="28"/>
        <v>0.28615649183147029</v>
      </c>
      <c r="V33" s="29">
        <f t="shared" si="28"/>
        <v>1.0134995700773859</v>
      </c>
      <c r="W33" s="29">
        <f t="shared" si="28"/>
        <v>0.411006018916595</v>
      </c>
      <c r="X33" s="29">
        <f t="shared" ref="X33" si="29">SUM(X34:X50)</f>
        <v>0.54101461736887368</v>
      </c>
    </row>
    <row r="34" spans="1:24" ht="11.25" customHeight="1" x14ac:dyDescent="0.2">
      <c r="A34" s="41" t="s">
        <v>55</v>
      </c>
      <c r="B34" s="9" t="s">
        <v>56</v>
      </c>
      <c r="C34" s="10">
        <f>FC_IND_PPP_PU_E!C34+FC_IND_PPP_PA_E!C34+FC_IND_PPP_PR_E!C34</f>
        <v>0</v>
      </c>
      <c r="D34" s="10">
        <f>FC_IND_PPP_PU_E!D34+FC_IND_PPP_PA_E!D34+FC_IND_PPP_PR_E!D34</f>
        <v>0</v>
      </c>
      <c r="E34" s="10">
        <f>FC_IND_PPP_PU_E!E34+FC_IND_PPP_PA_E!E34+FC_IND_PPP_PR_E!E34</f>
        <v>0</v>
      </c>
      <c r="F34" s="10">
        <f>FC_IND_PPP_PU_E!F34+FC_IND_PPP_PA_E!F34+FC_IND_PPP_PR_E!F34</f>
        <v>0</v>
      </c>
      <c r="G34" s="10">
        <f>FC_IND_PPP_PU_E!G34+FC_IND_PPP_PA_E!G34+FC_IND_PPP_PR_E!G34</f>
        <v>0</v>
      </c>
      <c r="H34" s="10">
        <f>FC_IND_PPP_PU_E!H34+FC_IND_PPP_PA_E!H34+FC_IND_PPP_PR_E!H34</f>
        <v>0</v>
      </c>
      <c r="I34" s="10">
        <f>FC_IND_PPP_PU_E!I34+FC_IND_PPP_PA_E!I34+FC_IND_PPP_PR_E!I34</f>
        <v>0</v>
      </c>
      <c r="J34" s="10">
        <f>FC_IND_PPP_PU_E!J34+FC_IND_PPP_PA_E!J34+FC_IND_PPP_PR_E!J34</f>
        <v>0</v>
      </c>
      <c r="K34" s="10">
        <f>FC_IND_PPP_PU_E!K34+FC_IND_PPP_PA_E!K34+FC_IND_PPP_PR_E!K34</f>
        <v>0</v>
      </c>
      <c r="L34" s="10">
        <f>FC_IND_PPP_PU_E!L34+FC_IND_PPP_PA_E!L34+FC_IND_PPP_PR_E!L34</f>
        <v>0</v>
      </c>
      <c r="M34" s="10">
        <f>FC_IND_PPP_PU_E!M34+FC_IND_PPP_PA_E!M34+FC_IND_PPP_PR_E!M34</f>
        <v>0</v>
      </c>
      <c r="N34" s="10">
        <f>FC_IND_PPP_PU_E!N34+FC_IND_PPP_PA_E!N34+FC_IND_PPP_PR_E!N34</f>
        <v>0</v>
      </c>
      <c r="O34" s="10">
        <f>FC_IND_PPP_PU_E!O34+FC_IND_PPP_PA_E!O34+FC_IND_PPP_PR_E!O34</f>
        <v>0</v>
      </c>
      <c r="P34" s="10">
        <f>FC_IND_PPP_PU_E!P34+FC_IND_PPP_PA_E!P34+FC_IND_PPP_PR_E!P34</f>
        <v>0</v>
      </c>
      <c r="Q34" s="10">
        <f>FC_IND_PPP_PU_E!Q34+FC_IND_PPP_PA_E!Q34+FC_IND_PPP_PR_E!Q34</f>
        <v>0</v>
      </c>
      <c r="R34" s="10">
        <f>FC_IND_PPP_PU_E!R34+FC_IND_PPP_PA_E!R34+FC_IND_PPP_PR_E!R34</f>
        <v>0</v>
      </c>
      <c r="S34" s="10">
        <f>FC_IND_PPP_PU_E!S34+FC_IND_PPP_PA_E!S34+FC_IND_PPP_PR_E!S34</f>
        <v>0</v>
      </c>
      <c r="T34" s="10">
        <f>FC_IND_PPP_PU_E!T34+FC_IND_PPP_PA_E!T34+FC_IND_PPP_PR_E!T34</f>
        <v>0</v>
      </c>
      <c r="U34" s="10">
        <f>FC_IND_PPP_PU_E!U34+FC_IND_PPP_PA_E!U34+FC_IND_PPP_PR_E!U34</f>
        <v>0</v>
      </c>
      <c r="V34" s="10">
        <f>FC_IND_PPP_PU_E!V34+FC_IND_PPP_PA_E!V34+FC_IND_PPP_PR_E!V34</f>
        <v>0</v>
      </c>
      <c r="W34" s="10">
        <f>FC_IND_PPP_PU_E!W34+FC_IND_PPP_PA_E!W34+FC_IND_PPP_PR_E!W34</f>
        <v>0</v>
      </c>
      <c r="X34" s="10">
        <f>FC_IND_PPP_PU_E!X34+FC_IND_PPP_PA_E!X34+FC_IND_PPP_PR_E!X34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FC_IND_PPP_PU_E!C35+FC_IND_PPP_PA_E!C35+FC_IND_PPP_PR_E!C35</f>
        <v>0</v>
      </c>
      <c r="D35" s="10">
        <f>FC_IND_PPP_PU_E!D35+FC_IND_PPP_PA_E!D35+FC_IND_PPP_PR_E!D35</f>
        <v>0</v>
      </c>
      <c r="E35" s="10">
        <f>FC_IND_PPP_PU_E!E35+FC_IND_PPP_PA_E!E35+FC_IND_PPP_PR_E!E35</f>
        <v>0</v>
      </c>
      <c r="F35" s="10">
        <f>FC_IND_PPP_PU_E!F35+FC_IND_PPP_PA_E!F35+FC_IND_PPP_PR_E!F35</f>
        <v>0</v>
      </c>
      <c r="G35" s="10">
        <f>FC_IND_PPP_PU_E!G35+FC_IND_PPP_PA_E!G35+FC_IND_PPP_PR_E!G35</f>
        <v>0</v>
      </c>
      <c r="H35" s="10">
        <f>FC_IND_PPP_PU_E!H35+FC_IND_PPP_PA_E!H35+FC_IND_PPP_PR_E!H35</f>
        <v>0</v>
      </c>
      <c r="I35" s="10">
        <f>FC_IND_PPP_PU_E!I35+FC_IND_PPP_PA_E!I35+FC_IND_PPP_PR_E!I35</f>
        <v>0</v>
      </c>
      <c r="J35" s="10">
        <f>FC_IND_PPP_PU_E!J35+FC_IND_PPP_PA_E!J35+FC_IND_PPP_PR_E!J35</f>
        <v>0</v>
      </c>
      <c r="K35" s="10">
        <f>FC_IND_PPP_PU_E!K35+FC_IND_PPP_PA_E!K35+FC_IND_PPP_PR_E!K35</f>
        <v>0</v>
      </c>
      <c r="L35" s="10">
        <f>FC_IND_PPP_PU_E!L35+FC_IND_PPP_PA_E!L35+FC_IND_PPP_PR_E!L35</f>
        <v>0</v>
      </c>
      <c r="M35" s="10">
        <f>FC_IND_PPP_PU_E!M35+FC_IND_PPP_PA_E!M35+FC_IND_PPP_PR_E!M35</f>
        <v>0</v>
      </c>
      <c r="N35" s="10">
        <f>FC_IND_PPP_PU_E!N35+FC_IND_PPP_PA_E!N35+FC_IND_PPP_PR_E!N35</f>
        <v>0</v>
      </c>
      <c r="O35" s="10">
        <f>FC_IND_PPP_PU_E!O35+FC_IND_PPP_PA_E!O35+FC_IND_PPP_PR_E!O35</f>
        <v>0</v>
      </c>
      <c r="P35" s="10">
        <f>FC_IND_PPP_PU_E!P35+FC_IND_PPP_PA_E!P35+FC_IND_PPP_PR_E!P35</f>
        <v>0</v>
      </c>
      <c r="Q35" s="10">
        <f>FC_IND_PPP_PU_E!Q35+FC_IND_PPP_PA_E!Q35+FC_IND_PPP_PR_E!Q35</f>
        <v>0</v>
      </c>
      <c r="R35" s="10">
        <f>FC_IND_PPP_PU_E!R35+FC_IND_PPP_PA_E!R35+FC_IND_PPP_PR_E!R35</f>
        <v>0</v>
      </c>
      <c r="S35" s="10">
        <f>FC_IND_PPP_PU_E!S35+FC_IND_PPP_PA_E!S35+FC_IND_PPP_PR_E!S35</f>
        <v>0</v>
      </c>
      <c r="T35" s="10">
        <f>FC_IND_PPP_PU_E!T35+FC_IND_PPP_PA_E!T35+FC_IND_PPP_PR_E!T35</f>
        <v>0</v>
      </c>
      <c r="U35" s="10">
        <f>FC_IND_PPP_PU_E!U35+FC_IND_PPP_PA_E!U35+FC_IND_PPP_PR_E!U35</f>
        <v>0</v>
      </c>
      <c r="V35" s="10">
        <f>FC_IND_PPP_PU_E!V35+FC_IND_PPP_PA_E!V35+FC_IND_PPP_PR_E!V35</f>
        <v>0</v>
      </c>
      <c r="W35" s="10">
        <f>FC_IND_PPP_PU_E!W35+FC_IND_PPP_PA_E!W35+FC_IND_PPP_PR_E!W35</f>
        <v>0</v>
      </c>
      <c r="X35" s="10">
        <f>FC_IND_PPP_PU_E!X35+FC_IND_PPP_PA_E!X35+FC_IND_PPP_PR_E!X35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FC_IND_PPP_PU_E!C36+FC_IND_PPP_PA_E!C36+FC_IND_PPP_PR_E!C36</f>
        <v>0</v>
      </c>
      <c r="D36" s="10">
        <f>FC_IND_PPP_PU_E!D36+FC_IND_PPP_PA_E!D36+FC_IND_PPP_PR_E!D36</f>
        <v>0</v>
      </c>
      <c r="E36" s="10">
        <f>FC_IND_PPP_PU_E!E36+FC_IND_PPP_PA_E!E36+FC_IND_PPP_PR_E!E36</f>
        <v>0</v>
      </c>
      <c r="F36" s="10">
        <f>FC_IND_PPP_PU_E!F36+FC_IND_PPP_PA_E!F36+FC_IND_PPP_PR_E!F36</f>
        <v>1.129750644883921</v>
      </c>
      <c r="G36" s="10">
        <f>FC_IND_PPP_PU_E!G36+FC_IND_PPP_PA_E!G36+FC_IND_PPP_PR_E!G36</f>
        <v>0</v>
      </c>
      <c r="H36" s="10">
        <f>FC_IND_PPP_PU_E!H36+FC_IND_PPP_PA_E!H36+FC_IND_PPP_PR_E!H36</f>
        <v>0</v>
      </c>
      <c r="I36" s="10">
        <f>FC_IND_PPP_PU_E!I36+FC_IND_PPP_PA_E!I36+FC_IND_PPP_PR_E!I36</f>
        <v>0</v>
      </c>
      <c r="J36" s="10">
        <f>FC_IND_PPP_PU_E!J36+FC_IND_PPP_PA_E!J36+FC_IND_PPP_PR_E!J36</f>
        <v>0</v>
      </c>
      <c r="K36" s="10">
        <f>FC_IND_PPP_PU_E!K36+FC_IND_PPP_PA_E!K36+FC_IND_PPP_PR_E!K36</f>
        <v>0</v>
      </c>
      <c r="L36" s="10">
        <f>FC_IND_PPP_PU_E!L36+FC_IND_PPP_PA_E!L36+FC_IND_PPP_PR_E!L36</f>
        <v>0</v>
      </c>
      <c r="M36" s="10">
        <f>FC_IND_PPP_PU_E!M36+FC_IND_PPP_PA_E!M36+FC_IND_PPP_PR_E!M36</f>
        <v>1.149699054170249</v>
      </c>
      <c r="N36" s="10">
        <f>FC_IND_PPP_PU_E!N36+FC_IND_PPP_PA_E!N36+FC_IND_PPP_PR_E!N36</f>
        <v>0</v>
      </c>
      <c r="O36" s="10">
        <f>FC_IND_PPP_PU_E!O36+FC_IND_PPP_PA_E!O36+FC_IND_PPP_PR_E!O36</f>
        <v>0</v>
      </c>
      <c r="P36" s="10">
        <f>FC_IND_PPP_PU_E!P36+FC_IND_PPP_PA_E!P36+FC_IND_PPP_PR_E!P36</f>
        <v>0</v>
      </c>
      <c r="Q36" s="10">
        <f>FC_IND_PPP_PU_E!Q36+FC_IND_PPP_PA_E!Q36+FC_IND_PPP_PR_E!Q36</f>
        <v>0</v>
      </c>
      <c r="R36" s="10">
        <f>FC_IND_PPP_PU_E!R36+FC_IND_PPP_PA_E!R36+FC_IND_PPP_PR_E!R36</f>
        <v>0</v>
      </c>
      <c r="S36" s="10">
        <f>FC_IND_PPP_PU_E!S36+FC_IND_PPP_PA_E!S36+FC_IND_PPP_PR_E!S36</f>
        <v>0</v>
      </c>
      <c r="T36" s="10">
        <f>FC_IND_PPP_PU_E!T36+FC_IND_PPP_PA_E!T36+FC_IND_PPP_PR_E!T36</f>
        <v>0</v>
      </c>
      <c r="U36" s="10">
        <f>FC_IND_PPP_PU_E!U36+FC_IND_PPP_PA_E!U36+FC_IND_PPP_PR_E!U36</f>
        <v>0</v>
      </c>
      <c r="V36" s="10">
        <f>FC_IND_PPP_PU_E!V36+FC_IND_PPP_PA_E!V36+FC_IND_PPP_PR_E!V36</f>
        <v>0</v>
      </c>
      <c r="W36" s="10">
        <f>FC_IND_PPP_PU_E!W36+FC_IND_PPP_PA_E!W36+FC_IND_PPP_PR_E!W36</f>
        <v>0</v>
      </c>
      <c r="X36" s="10">
        <f>FC_IND_PPP_PU_E!X36+FC_IND_PPP_PA_E!X36+FC_IND_PPP_PR_E!X36</f>
        <v>0.18280309544282033</v>
      </c>
    </row>
    <row r="37" spans="1:24" ht="11.25" customHeight="1" x14ac:dyDescent="0.2">
      <c r="A37" s="41" t="s">
        <v>61</v>
      </c>
      <c r="B37" s="9" t="s">
        <v>62</v>
      </c>
      <c r="C37" s="10">
        <f>FC_IND_PPP_PU_E!C37+FC_IND_PPP_PA_E!C37+FC_IND_PPP_PR_E!C37</f>
        <v>0</v>
      </c>
      <c r="D37" s="10">
        <f>FC_IND_PPP_PU_E!D37+FC_IND_PPP_PA_E!D37+FC_IND_PPP_PR_E!D37</f>
        <v>1.0581255374032668</v>
      </c>
      <c r="E37" s="10">
        <f>FC_IND_PPP_PU_E!E37+FC_IND_PPP_PA_E!E37+FC_IND_PPP_PR_E!E37</f>
        <v>0</v>
      </c>
      <c r="F37" s="10">
        <f>FC_IND_PPP_PU_E!F37+FC_IND_PPP_PA_E!F37+FC_IND_PPP_PR_E!F37</f>
        <v>2.116165090283749</v>
      </c>
      <c r="G37" s="10">
        <f>FC_IND_PPP_PU_E!G37+FC_IND_PPP_PA_E!G37+FC_IND_PPP_PR_E!G37</f>
        <v>1.0581255374032668</v>
      </c>
      <c r="H37" s="10">
        <f>FC_IND_PPP_PU_E!H37+FC_IND_PPP_PA_E!H37+FC_IND_PPP_PR_E!H37</f>
        <v>0</v>
      </c>
      <c r="I37" s="10">
        <f>FC_IND_PPP_PU_E!I37+FC_IND_PPP_PA_E!I37+FC_IND_PPP_PR_E!I37</f>
        <v>4.1580395528804814</v>
      </c>
      <c r="J37" s="10">
        <f>FC_IND_PPP_PU_E!J37+FC_IND_PPP_PA_E!J37+FC_IND_PPP_PR_E!J37</f>
        <v>7.3039552880481491</v>
      </c>
      <c r="K37" s="10">
        <f>FC_IND_PPP_PU_E!K37+FC_IND_PPP_PA_E!K37+FC_IND_PPP_PR_E!K37</f>
        <v>0</v>
      </c>
      <c r="L37" s="10">
        <f>FC_IND_PPP_PU_E!L37+FC_IND_PPP_PA_E!L37+FC_IND_PPP_PR_E!L37</f>
        <v>0</v>
      </c>
      <c r="M37" s="10">
        <f>FC_IND_PPP_PU_E!M37+FC_IND_PPP_PA_E!M37+FC_IND_PPP_PR_E!M37</f>
        <v>0</v>
      </c>
      <c r="N37" s="10">
        <f>FC_IND_PPP_PU_E!N37+FC_IND_PPP_PA_E!N37+FC_IND_PPP_PR_E!N37</f>
        <v>0</v>
      </c>
      <c r="O37" s="10">
        <f>FC_IND_PPP_PU_E!O37+FC_IND_PPP_PA_E!O37+FC_IND_PPP_PR_E!O37</f>
        <v>0</v>
      </c>
      <c r="P37" s="10">
        <f>FC_IND_PPP_PU_E!P37+FC_IND_PPP_PA_E!P37+FC_IND_PPP_PR_E!P37</f>
        <v>0</v>
      </c>
      <c r="Q37" s="10">
        <f>FC_IND_PPP_PU_E!Q37+FC_IND_PPP_PA_E!Q37+FC_IND_PPP_PR_E!Q37</f>
        <v>0</v>
      </c>
      <c r="R37" s="10">
        <f>FC_IND_PPP_PU_E!R37+FC_IND_PPP_PA_E!R37+FC_IND_PPP_PR_E!R37</f>
        <v>0</v>
      </c>
      <c r="S37" s="10">
        <f>FC_IND_PPP_PU_E!S37+FC_IND_PPP_PA_E!S37+FC_IND_PPP_PR_E!S37</f>
        <v>0</v>
      </c>
      <c r="T37" s="10">
        <f>FC_IND_PPP_PU_E!T37+FC_IND_PPP_PA_E!T37+FC_IND_PPP_PR_E!T37</f>
        <v>5.5116079105760961E-2</v>
      </c>
      <c r="U37" s="10">
        <f>FC_IND_PPP_PU_E!U37+FC_IND_PPP_PA_E!U37+FC_IND_PPP_PR_E!U37</f>
        <v>9.4582975064488387E-2</v>
      </c>
      <c r="V37" s="10">
        <f>FC_IND_PPP_PU_E!V37+FC_IND_PPP_PA_E!V37+FC_IND_PPP_PR_E!V37</f>
        <v>0.17669819432502151</v>
      </c>
      <c r="W37" s="10">
        <f>FC_IND_PPP_PU_E!W37+FC_IND_PPP_PA_E!W37+FC_IND_PPP_PR_E!W37</f>
        <v>9.4582975064488387E-2</v>
      </c>
      <c r="X37" s="10">
        <f>FC_IND_PPP_PU_E!X37+FC_IND_PPP_PA_E!X37+FC_IND_PPP_PR_E!X37</f>
        <v>8.7360275150472927E-2</v>
      </c>
    </row>
    <row r="38" spans="1:24" ht="11.25" customHeight="1" x14ac:dyDescent="0.2">
      <c r="A38" s="41" t="s">
        <v>63</v>
      </c>
      <c r="B38" s="9" t="s">
        <v>64</v>
      </c>
      <c r="C38" s="10">
        <f>FC_IND_PPP_PU_E!C38+FC_IND_PPP_PA_E!C38+FC_IND_PPP_PR_E!C38</f>
        <v>0</v>
      </c>
      <c r="D38" s="10">
        <f>FC_IND_PPP_PU_E!D38+FC_IND_PPP_PA_E!D38+FC_IND_PPP_PR_E!D38</f>
        <v>0</v>
      </c>
      <c r="E38" s="10">
        <f>FC_IND_PPP_PU_E!E38+FC_IND_PPP_PA_E!E38+FC_IND_PPP_PR_E!E38</f>
        <v>0</v>
      </c>
      <c r="F38" s="10">
        <f>FC_IND_PPP_PU_E!F38+FC_IND_PPP_PA_E!F38+FC_IND_PPP_PR_E!F38</f>
        <v>0</v>
      </c>
      <c r="G38" s="10">
        <f>FC_IND_PPP_PU_E!G38+FC_IND_PPP_PA_E!G38+FC_IND_PPP_PR_E!G38</f>
        <v>0</v>
      </c>
      <c r="H38" s="10">
        <f>FC_IND_PPP_PU_E!H38+FC_IND_PPP_PA_E!H38+FC_IND_PPP_PR_E!H38</f>
        <v>0</v>
      </c>
      <c r="I38" s="10">
        <f>FC_IND_PPP_PU_E!I38+FC_IND_PPP_PA_E!I38+FC_IND_PPP_PR_E!I38</f>
        <v>0</v>
      </c>
      <c r="J38" s="10">
        <f>FC_IND_PPP_PU_E!J38+FC_IND_PPP_PA_E!J38+FC_IND_PPP_PR_E!J38</f>
        <v>0</v>
      </c>
      <c r="K38" s="10">
        <f>FC_IND_PPP_PU_E!K38+FC_IND_PPP_PA_E!K38+FC_IND_PPP_PR_E!K38</f>
        <v>0</v>
      </c>
      <c r="L38" s="10">
        <f>FC_IND_PPP_PU_E!L38+FC_IND_PPP_PA_E!L38+FC_IND_PPP_PR_E!L38</f>
        <v>0</v>
      </c>
      <c r="M38" s="10">
        <f>FC_IND_PPP_PU_E!M38+FC_IND_PPP_PA_E!M38+FC_IND_PPP_PR_E!M38</f>
        <v>0</v>
      </c>
      <c r="N38" s="10">
        <f>FC_IND_PPP_PU_E!N38+FC_IND_PPP_PA_E!N38+FC_IND_PPP_PR_E!N38</f>
        <v>0</v>
      </c>
      <c r="O38" s="10">
        <f>FC_IND_PPP_PU_E!O38+FC_IND_PPP_PA_E!O38+FC_IND_PPP_PR_E!O38</f>
        <v>0</v>
      </c>
      <c r="P38" s="10">
        <f>FC_IND_PPP_PU_E!P38+FC_IND_PPP_PA_E!P38+FC_IND_PPP_PR_E!P38</f>
        <v>0</v>
      </c>
      <c r="Q38" s="10">
        <f>FC_IND_PPP_PU_E!Q38+FC_IND_PPP_PA_E!Q38+FC_IND_PPP_PR_E!Q38</f>
        <v>0</v>
      </c>
      <c r="R38" s="10">
        <f>FC_IND_PPP_PU_E!R38+FC_IND_PPP_PA_E!R38+FC_IND_PPP_PR_E!R38</f>
        <v>0</v>
      </c>
      <c r="S38" s="10">
        <f>FC_IND_PPP_PU_E!S38+FC_IND_PPP_PA_E!S38+FC_IND_PPP_PR_E!S38</f>
        <v>0</v>
      </c>
      <c r="T38" s="10">
        <f>FC_IND_PPP_PU_E!T38+FC_IND_PPP_PA_E!T38+FC_IND_PPP_PR_E!T38</f>
        <v>0</v>
      </c>
      <c r="U38" s="10">
        <f>FC_IND_PPP_PU_E!U38+FC_IND_PPP_PA_E!U38+FC_IND_PPP_PR_E!U38</f>
        <v>0</v>
      </c>
      <c r="V38" s="10">
        <f>FC_IND_PPP_PU_E!V38+FC_IND_PPP_PA_E!V38+FC_IND_PPP_PR_E!V38</f>
        <v>0</v>
      </c>
      <c r="W38" s="10">
        <f>FC_IND_PPP_PU_E!W38+FC_IND_PPP_PA_E!W38+FC_IND_PPP_PR_E!W38</f>
        <v>0</v>
      </c>
      <c r="X38" s="10">
        <f>FC_IND_PPP_PU_E!X38+FC_IND_PPP_PA_E!X38+FC_IND_PPP_PR_E!X38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FC_IND_PPP_PU_E!C39+FC_IND_PPP_PA_E!C39+FC_IND_PPP_PR_E!C39</f>
        <v>0</v>
      </c>
      <c r="D39" s="10">
        <f>FC_IND_PPP_PU_E!D39+FC_IND_PPP_PA_E!D39+FC_IND_PPP_PR_E!D39</f>
        <v>0</v>
      </c>
      <c r="E39" s="10">
        <f>FC_IND_PPP_PU_E!E39+FC_IND_PPP_PA_E!E39+FC_IND_PPP_PR_E!E39</f>
        <v>0</v>
      </c>
      <c r="F39" s="10">
        <f>FC_IND_PPP_PU_E!F39+FC_IND_PPP_PA_E!F39+FC_IND_PPP_PR_E!F39</f>
        <v>0</v>
      </c>
      <c r="G39" s="10">
        <f>FC_IND_PPP_PU_E!G39+FC_IND_PPP_PA_E!G39+FC_IND_PPP_PR_E!G39</f>
        <v>0</v>
      </c>
      <c r="H39" s="10">
        <f>FC_IND_PPP_PU_E!H39+FC_IND_PPP_PA_E!H39+FC_IND_PPP_PR_E!H39</f>
        <v>0</v>
      </c>
      <c r="I39" s="10">
        <f>FC_IND_PPP_PU_E!I39+FC_IND_PPP_PA_E!I39+FC_IND_PPP_PR_E!I39</f>
        <v>0</v>
      </c>
      <c r="J39" s="10">
        <f>FC_IND_PPP_PU_E!J39+FC_IND_PPP_PA_E!J39+FC_IND_PPP_PR_E!J39</f>
        <v>0</v>
      </c>
      <c r="K39" s="10">
        <f>FC_IND_PPP_PU_E!K39+FC_IND_PPP_PA_E!K39+FC_IND_PPP_PR_E!K39</f>
        <v>0</v>
      </c>
      <c r="L39" s="10">
        <f>FC_IND_PPP_PU_E!L39+FC_IND_PPP_PA_E!L39+FC_IND_PPP_PR_E!L39</f>
        <v>0</v>
      </c>
      <c r="M39" s="10">
        <f>FC_IND_PPP_PU_E!M39+FC_IND_PPP_PA_E!M39+FC_IND_PPP_PR_E!M39</f>
        <v>0</v>
      </c>
      <c r="N39" s="10">
        <f>FC_IND_PPP_PU_E!N39+FC_IND_PPP_PA_E!N39+FC_IND_PPP_PR_E!N39</f>
        <v>0</v>
      </c>
      <c r="O39" s="10">
        <f>FC_IND_PPP_PU_E!O39+FC_IND_PPP_PA_E!O39+FC_IND_PPP_PR_E!O39</f>
        <v>0</v>
      </c>
      <c r="P39" s="10">
        <f>FC_IND_PPP_PU_E!P39+FC_IND_PPP_PA_E!P39+FC_IND_PPP_PR_E!P39</f>
        <v>0</v>
      </c>
      <c r="Q39" s="10">
        <f>FC_IND_PPP_PU_E!Q39+FC_IND_PPP_PA_E!Q39+FC_IND_PPP_PR_E!Q39</f>
        <v>0</v>
      </c>
      <c r="R39" s="10">
        <f>FC_IND_PPP_PU_E!R39+FC_IND_PPP_PA_E!R39+FC_IND_PPP_PR_E!R39</f>
        <v>0</v>
      </c>
      <c r="S39" s="10">
        <f>FC_IND_PPP_PU_E!S39+FC_IND_PPP_PA_E!S39+FC_IND_PPP_PR_E!S39</f>
        <v>0</v>
      </c>
      <c r="T39" s="10">
        <f>FC_IND_PPP_PU_E!T39+FC_IND_PPP_PA_E!T39+FC_IND_PPP_PR_E!T39</f>
        <v>0</v>
      </c>
      <c r="U39" s="10">
        <f>FC_IND_PPP_PU_E!U39+FC_IND_PPP_PA_E!U39+FC_IND_PPP_PR_E!U39</f>
        <v>0</v>
      </c>
      <c r="V39" s="10">
        <f>FC_IND_PPP_PU_E!V39+FC_IND_PPP_PA_E!V39+FC_IND_PPP_PR_E!V39</f>
        <v>0</v>
      </c>
      <c r="W39" s="10">
        <f>FC_IND_PPP_PU_E!W39+FC_IND_PPP_PA_E!W39+FC_IND_PPP_PR_E!W39</f>
        <v>0</v>
      </c>
      <c r="X39" s="10">
        <f>FC_IND_PPP_PU_E!X39+FC_IND_PPP_PA_E!X39+FC_IND_PPP_PR_E!X39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FC_IND_PPP_PU_E!C40+FC_IND_PPP_PA_E!C40+FC_IND_PPP_PR_E!C40</f>
        <v>0</v>
      </c>
      <c r="D40" s="10">
        <f>FC_IND_PPP_PU_E!D40+FC_IND_PPP_PA_E!D40+FC_IND_PPP_PR_E!D40</f>
        <v>0</v>
      </c>
      <c r="E40" s="10">
        <f>FC_IND_PPP_PU_E!E40+FC_IND_PPP_PA_E!E40+FC_IND_PPP_PR_E!E40</f>
        <v>0</v>
      </c>
      <c r="F40" s="10">
        <f>FC_IND_PPP_PU_E!F40+FC_IND_PPP_PA_E!F40+FC_IND_PPP_PR_E!F40</f>
        <v>0</v>
      </c>
      <c r="G40" s="10">
        <f>FC_IND_PPP_PU_E!G40+FC_IND_PPP_PA_E!G40+FC_IND_PPP_PR_E!G40</f>
        <v>0</v>
      </c>
      <c r="H40" s="10">
        <f>FC_IND_PPP_PU_E!H40+FC_IND_PPP_PA_E!H40+FC_IND_PPP_PR_E!H40</f>
        <v>0</v>
      </c>
      <c r="I40" s="10">
        <f>FC_IND_PPP_PU_E!I40+FC_IND_PPP_PA_E!I40+FC_IND_PPP_PR_E!I40</f>
        <v>0</v>
      </c>
      <c r="J40" s="10">
        <f>FC_IND_PPP_PU_E!J40+FC_IND_PPP_PA_E!J40+FC_IND_PPP_PR_E!J40</f>
        <v>0</v>
      </c>
      <c r="K40" s="10">
        <f>FC_IND_PPP_PU_E!K40+FC_IND_PPP_PA_E!K40+FC_IND_PPP_PR_E!K40</f>
        <v>0</v>
      </c>
      <c r="L40" s="10">
        <f>FC_IND_PPP_PU_E!L40+FC_IND_PPP_PA_E!L40+FC_IND_PPP_PR_E!L40</f>
        <v>0</v>
      </c>
      <c r="M40" s="10">
        <f>FC_IND_PPP_PU_E!M40+FC_IND_PPP_PA_E!M40+FC_IND_PPP_PR_E!M40</f>
        <v>0</v>
      </c>
      <c r="N40" s="10">
        <f>FC_IND_PPP_PU_E!N40+FC_IND_PPP_PA_E!N40+FC_IND_PPP_PR_E!N40</f>
        <v>0</v>
      </c>
      <c r="O40" s="10">
        <f>FC_IND_PPP_PU_E!O40+FC_IND_PPP_PA_E!O40+FC_IND_PPP_PR_E!O40</f>
        <v>0</v>
      </c>
      <c r="P40" s="10">
        <f>FC_IND_PPP_PU_E!P40+FC_IND_PPP_PA_E!P40+FC_IND_PPP_PR_E!P40</f>
        <v>0</v>
      </c>
      <c r="Q40" s="10">
        <f>FC_IND_PPP_PU_E!Q40+FC_IND_PPP_PA_E!Q40+FC_IND_PPP_PR_E!Q40</f>
        <v>0</v>
      </c>
      <c r="R40" s="10">
        <f>FC_IND_PPP_PU_E!R40+FC_IND_PPP_PA_E!R40+FC_IND_PPP_PR_E!R40</f>
        <v>0</v>
      </c>
      <c r="S40" s="10">
        <f>FC_IND_PPP_PU_E!S40+FC_IND_PPP_PA_E!S40+FC_IND_PPP_PR_E!S40</f>
        <v>0</v>
      </c>
      <c r="T40" s="10">
        <f>FC_IND_PPP_PU_E!T40+FC_IND_PPP_PA_E!T40+FC_IND_PPP_PR_E!T40</f>
        <v>0</v>
      </c>
      <c r="U40" s="10">
        <f>FC_IND_PPP_PU_E!U40+FC_IND_PPP_PA_E!U40+FC_IND_PPP_PR_E!U40</f>
        <v>0</v>
      </c>
      <c r="V40" s="10">
        <f>FC_IND_PPP_PU_E!V40+FC_IND_PPP_PA_E!V40+FC_IND_PPP_PR_E!V40</f>
        <v>0</v>
      </c>
      <c r="W40" s="10">
        <f>FC_IND_PPP_PU_E!W40+FC_IND_PPP_PA_E!W40+FC_IND_PPP_PR_E!W40</f>
        <v>0</v>
      </c>
      <c r="X40" s="10">
        <f>FC_IND_PPP_PU_E!X40+FC_IND_PPP_PA_E!X40+FC_IND_PPP_PR_E!X40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FC_IND_PPP_PU_E!C41+FC_IND_PPP_PA_E!C41+FC_IND_PPP_PR_E!C41</f>
        <v>0</v>
      </c>
      <c r="D41" s="10">
        <f>FC_IND_PPP_PU_E!D41+FC_IND_PPP_PA_E!D41+FC_IND_PPP_PR_E!D41</f>
        <v>0</v>
      </c>
      <c r="E41" s="10">
        <f>FC_IND_PPP_PU_E!E41+FC_IND_PPP_PA_E!E41+FC_IND_PPP_PR_E!E41</f>
        <v>0</v>
      </c>
      <c r="F41" s="10">
        <f>FC_IND_PPP_PU_E!F41+FC_IND_PPP_PA_E!F41+FC_IND_PPP_PR_E!F41</f>
        <v>0</v>
      </c>
      <c r="G41" s="10">
        <f>FC_IND_PPP_PU_E!G41+FC_IND_PPP_PA_E!G41+FC_IND_PPP_PR_E!G41</f>
        <v>0</v>
      </c>
      <c r="H41" s="10">
        <f>FC_IND_PPP_PU_E!H41+FC_IND_PPP_PA_E!H41+FC_IND_PPP_PR_E!H41</f>
        <v>0</v>
      </c>
      <c r="I41" s="10">
        <f>FC_IND_PPP_PU_E!I41+FC_IND_PPP_PA_E!I41+FC_IND_PPP_PR_E!I41</f>
        <v>0</v>
      </c>
      <c r="J41" s="10">
        <f>FC_IND_PPP_PU_E!J41+FC_IND_PPP_PA_E!J41+FC_IND_PPP_PR_E!J41</f>
        <v>0</v>
      </c>
      <c r="K41" s="10">
        <f>FC_IND_PPP_PU_E!K41+FC_IND_PPP_PA_E!K41+FC_IND_PPP_PR_E!K41</f>
        <v>0</v>
      </c>
      <c r="L41" s="10">
        <f>FC_IND_PPP_PU_E!L41+FC_IND_PPP_PA_E!L41+FC_IND_PPP_PR_E!L41</f>
        <v>0</v>
      </c>
      <c r="M41" s="10">
        <f>FC_IND_PPP_PU_E!M41+FC_IND_PPP_PA_E!M41+FC_IND_PPP_PR_E!M41</f>
        <v>0</v>
      </c>
      <c r="N41" s="10">
        <f>FC_IND_PPP_PU_E!N41+FC_IND_PPP_PA_E!N41+FC_IND_PPP_PR_E!N41</f>
        <v>0</v>
      </c>
      <c r="O41" s="10">
        <f>FC_IND_PPP_PU_E!O41+FC_IND_PPP_PA_E!O41+FC_IND_PPP_PR_E!O41</f>
        <v>0</v>
      </c>
      <c r="P41" s="10">
        <f>FC_IND_PPP_PU_E!P41+FC_IND_PPP_PA_E!P41+FC_IND_PPP_PR_E!P41</f>
        <v>0</v>
      </c>
      <c r="Q41" s="10">
        <f>FC_IND_PPP_PU_E!Q41+FC_IND_PPP_PA_E!Q41+FC_IND_PPP_PR_E!Q41</f>
        <v>0</v>
      </c>
      <c r="R41" s="10">
        <f>FC_IND_PPP_PU_E!R41+FC_IND_PPP_PA_E!R41+FC_IND_PPP_PR_E!R41</f>
        <v>0</v>
      </c>
      <c r="S41" s="10">
        <f>FC_IND_PPP_PU_E!S41+FC_IND_PPP_PA_E!S41+FC_IND_PPP_PR_E!S41</f>
        <v>0</v>
      </c>
      <c r="T41" s="10">
        <f>FC_IND_PPP_PU_E!T41+FC_IND_PPP_PA_E!T41+FC_IND_PPP_PR_E!T41</f>
        <v>0</v>
      </c>
      <c r="U41" s="10">
        <f>FC_IND_PPP_PU_E!U41+FC_IND_PPP_PA_E!U41+FC_IND_PPP_PR_E!U41</f>
        <v>0</v>
      </c>
      <c r="V41" s="10">
        <f>FC_IND_PPP_PU_E!V41+FC_IND_PPP_PA_E!V41+FC_IND_PPP_PR_E!V41</f>
        <v>0</v>
      </c>
      <c r="W41" s="10">
        <f>FC_IND_PPP_PU_E!W41+FC_IND_PPP_PA_E!W41+FC_IND_PPP_PR_E!W41</f>
        <v>0</v>
      </c>
      <c r="X41" s="10">
        <f>FC_IND_PPP_PU_E!X41+FC_IND_PPP_PA_E!X41+FC_IND_PPP_PR_E!X41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FC_IND_PPP_PU_E!C42+FC_IND_PPP_PA_E!C42+FC_IND_PPP_PR_E!C42</f>
        <v>0</v>
      </c>
      <c r="D42" s="10">
        <f>FC_IND_PPP_PU_E!D42+FC_IND_PPP_PA_E!D42+FC_IND_PPP_PR_E!D42</f>
        <v>0</v>
      </c>
      <c r="E42" s="10">
        <f>FC_IND_PPP_PU_E!E42+FC_IND_PPP_PA_E!E42+FC_IND_PPP_PR_E!E42</f>
        <v>0</v>
      </c>
      <c r="F42" s="10">
        <f>FC_IND_PPP_PU_E!F42+FC_IND_PPP_PA_E!F42+FC_IND_PPP_PR_E!F42</f>
        <v>0</v>
      </c>
      <c r="G42" s="10">
        <f>FC_IND_PPP_PU_E!G42+FC_IND_PPP_PA_E!G42+FC_IND_PPP_PR_E!G42</f>
        <v>0</v>
      </c>
      <c r="H42" s="10">
        <f>FC_IND_PPP_PU_E!H42+FC_IND_PPP_PA_E!H42+FC_IND_PPP_PR_E!H42</f>
        <v>0</v>
      </c>
      <c r="I42" s="10">
        <f>FC_IND_PPP_PU_E!I42+FC_IND_PPP_PA_E!I42+FC_IND_PPP_PR_E!I42</f>
        <v>0</v>
      </c>
      <c r="J42" s="10">
        <f>FC_IND_PPP_PU_E!J42+FC_IND_PPP_PA_E!J42+FC_IND_PPP_PR_E!J42</f>
        <v>0</v>
      </c>
      <c r="K42" s="10">
        <f>FC_IND_PPP_PU_E!K42+FC_IND_PPP_PA_E!K42+FC_IND_PPP_PR_E!K42</f>
        <v>0</v>
      </c>
      <c r="L42" s="10">
        <f>FC_IND_PPP_PU_E!L42+FC_IND_PPP_PA_E!L42+FC_IND_PPP_PR_E!L42</f>
        <v>0</v>
      </c>
      <c r="M42" s="10">
        <f>FC_IND_PPP_PU_E!M42+FC_IND_PPP_PA_E!M42+FC_IND_PPP_PR_E!M42</f>
        <v>0</v>
      </c>
      <c r="N42" s="10">
        <f>FC_IND_PPP_PU_E!N42+FC_IND_PPP_PA_E!N42+FC_IND_PPP_PR_E!N42</f>
        <v>0</v>
      </c>
      <c r="O42" s="10">
        <f>FC_IND_PPP_PU_E!O42+FC_IND_PPP_PA_E!O42+FC_IND_PPP_PR_E!O42</f>
        <v>0</v>
      </c>
      <c r="P42" s="10">
        <f>FC_IND_PPP_PU_E!P42+FC_IND_PPP_PA_E!P42+FC_IND_PPP_PR_E!P42</f>
        <v>0</v>
      </c>
      <c r="Q42" s="10">
        <f>FC_IND_PPP_PU_E!Q42+FC_IND_PPP_PA_E!Q42+FC_IND_PPP_PR_E!Q42</f>
        <v>0</v>
      </c>
      <c r="R42" s="10">
        <f>FC_IND_PPP_PU_E!R42+FC_IND_PPP_PA_E!R42+FC_IND_PPP_PR_E!R42</f>
        <v>0</v>
      </c>
      <c r="S42" s="10">
        <f>FC_IND_PPP_PU_E!S42+FC_IND_PPP_PA_E!S42+FC_IND_PPP_PR_E!S42</f>
        <v>0</v>
      </c>
      <c r="T42" s="10">
        <f>FC_IND_PPP_PU_E!T42+FC_IND_PPP_PA_E!T42+FC_IND_PPP_PR_E!T42</f>
        <v>0</v>
      </c>
      <c r="U42" s="10">
        <f>FC_IND_PPP_PU_E!U42+FC_IND_PPP_PA_E!U42+FC_IND_PPP_PR_E!U42</f>
        <v>0</v>
      </c>
      <c r="V42" s="10">
        <f>FC_IND_PPP_PU_E!V42+FC_IND_PPP_PA_E!V42+FC_IND_PPP_PR_E!V42</f>
        <v>0</v>
      </c>
      <c r="W42" s="10">
        <f>FC_IND_PPP_PU_E!W42+FC_IND_PPP_PA_E!W42+FC_IND_PPP_PR_E!W42</f>
        <v>0</v>
      </c>
      <c r="X42" s="10">
        <f>FC_IND_PPP_PU_E!X42+FC_IND_PPP_PA_E!X42+FC_IND_PPP_PR_E!X42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FC_IND_PPP_PU_E!C43+FC_IND_PPP_PA_E!C43+FC_IND_PPP_PR_E!C43</f>
        <v>4.1081685296646597</v>
      </c>
      <c r="D43" s="10">
        <f>FC_IND_PPP_PU_E!D43+FC_IND_PPP_PA_E!D43+FC_IND_PPP_PR_E!D43</f>
        <v>0</v>
      </c>
      <c r="E43" s="10">
        <f>FC_IND_PPP_PU_E!E43+FC_IND_PPP_PA_E!E43+FC_IND_PPP_PR_E!E43</f>
        <v>0</v>
      </c>
      <c r="F43" s="10">
        <f>FC_IND_PPP_PU_E!F43+FC_IND_PPP_PA_E!F43+FC_IND_PPP_PR_E!F43</f>
        <v>1.026999140154772</v>
      </c>
      <c r="G43" s="10">
        <f>FC_IND_PPP_PU_E!G43+FC_IND_PPP_PA_E!G43+FC_IND_PPP_PR_E!G43</f>
        <v>2.0540842648323299</v>
      </c>
      <c r="H43" s="10">
        <f>FC_IND_PPP_PU_E!H43+FC_IND_PPP_PA_E!H43+FC_IND_PPP_PR_E!H43</f>
        <v>0</v>
      </c>
      <c r="I43" s="10">
        <f>FC_IND_PPP_PU_E!I43+FC_IND_PPP_PA_E!I43+FC_IND_PPP_PR_E!I43</f>
        <v>0</v>
      </c>
      <c r="J43" s="10">
        <f>FC_IND_PPP_PU_E!J43+FC_IND_PPP_PA_E!J43+FC_IND_PPP_PR_E!J43</f>
        <v>4.1081685296646597</v>
      </c>
      <c r="K43" s="10">
        <f>FC_IND_PPP_PU_E!K43+FC_IND_PPP_PA_E!K43+FC_IND_PPP_PR_E!K43</f>
        <v>1.026999140154772</v>
      </c>
      <c r="L43" s="10">
        <f>FC_IND_PPP_PU_E!L43+FC_IND_PPP_PA_E!L43+FC_IND_PPP_PR_E!L43</f>
        <v>0</v>
      </c>
      <c r="M43" s="10">
        <f>FC_IND_PPP_PU_E!M43+FC_IND_PPP_PA_E!M43+FC_IND_PPP_PR_E!M43</f>
        <v>4.1081685296646597</v>
      </c>
      <c r="N43" s="10">
        <f>FC_IND_PPP_PU_E!N43+FC_IND_PPP_PA_E!N43+FC_IND_PPP_PR_E!N43</f>
        <v>0</v>
      </c>
      <c r="O43" s="10">
        <f>FC_IND_PPP_PU_E!O43+FC_IND_PPP_PA_E!O43+FC_IND_PPP_PR_E!O43</f>
        <v>3.0406706792777305</v>
      </c>
      <c r="P43" s="10">
        <f>FC_IND_PPP_PU_E!P43+FC_IND_PPP_PA_E!P43+FC_IND_PPP_PR_E!P43</f>
        <v>0</v>
      </c>
      <c r="Q43" s="10">
        <f>FC_IND_PPP_PU_E!Q43+FC_IND_PPP_PA_E!Q43+FC_IND_PPP_PR_E!Q43</f>
        <v>0</v>
      </c>
      <c r="R43" s="10">
        <f>FC_IND_PPP_PU_E!R43+FC_IND_PPP_PA_E!R43+FC_IND_PPP_PR_E!R43</f>
        <v>0</v>
      </c>
      <c r="S43" s="10">
        <f>FC_IND_PPP_PU_E!S43+FC_IND_PPP_PA_E!S43+FC_IND_PPP_PR_E!S43</f>
        <v>1.013585554600172</v>
      </c>
      <c r="T43" s="10">
        <f>FC_IND_PPP_PU_E!T43+FC_IND_PPP_PA_E!T43+FC_IND_PPP_PR_E!T43</f>
        <v>0.108426483233018</v>
      </c>
      <c r="U43" s="10">
        <f>FC_IND_PPP_PU_E!U43+FC_IND_PPP_PA_E!U43+FC_IND_PPP_PR_E!U43</f>
        <v>0.19157351676698189</v>
      </c>
      <c r="V43" s="10">
        <f>FC_IND_PPP_PU_E!V43+FC_IND_PPP_PA_E!V43+FC_IND_PPP_PR_E!V43</f>
        <v>0.83680137575236446</v>
      </c>
      <c r="W43" s="10">
        <f>FC_IND_PPP_PU_E!W43+FC_IND_PPP_PA_E!W43+FC_IND_PPP_PR_E!W43</f>
        <v>0.31642304385210662</v>
      </c>
      <c r="X43" s="10">
        <f>FC_IND_PPP_PU_E!X43+FC_IND_PPP_PA_E!X43+FC_IND_PPP_PR_E!X43</f>
        <v>0.27085124677558042</v>
      </c>
    </row>
    <row r="44" spans="1:24" ht="11.25" customHeight="1" x14ac:dyDescent="0.2">
      <c r="A44" s="41" t="s">
        <v>75</v>
      </c>
      <c r="B44" s="9" t="s">
        <v>76</v>
      </c>
      <c r="C44" s="10">
        <f>FC_IND_PPP_PU_E!C44+FC_IND_PPP_PA_E!C44+FC_IND_PPP_PR_E!C44</f>
        <v>25.088392089423913</v>
      </c>
      <c r="D44" s="10">
        <f>FC_IND_PPP_PU_E!D44+FC_IND_PPP_PA_E!D44+FC_IND_PPP_PR_E!D44</f>
        <v>31.84290627687016</v>
      </c>
      <c r="E44" s="10">
        <f>FC_IND_PPP_PU_E!E44+FC_IND_PPP_PA_E!E44+FC_IND_PPP_PR_E!E44</f>
        <v>22.19355116079106</v>
      </c>
      <c r="F44" s="10">
        <f>FC_IND_PPP_PU_E!F44+FC_IND_PPP_PA_E!F44+FC_IND_PPP_PR_E!F44</f>
        <v>21.228632846087702</v>
      </c>
      <c r="G44" s="10">
        <f>FC_IND_PPP_PU_E!G44+FC_IND_PPP_PA_E!G44+FC_IND_PPP_PR_E!G44</f>
        <v>19.298710232158214</v>
      </c>
      <c r="H44" s="10">
        <f>FC_IND_PPP_PU_E!H44+FC_IND_PPP_PA_E!H44+FC_IND_PPP_PR_E!H44</f>
        <v>9.6493551160791053</v>
      </c>
      <c r="I44" s="10">
        <f>FC_IND_PPP_PU_E!I44+FC_IND_PPP_PA_E!I44+FC_IND_PPP_PR_E!I44</f>
        <v>4.8246775580395527</v>
      </c>
      <c r="J44" s="10">
        <f>FC_IND_PPP_PU_E!J44+FC_IND_PPP_PA_E!J44+FC_IND_PPP_PR_E!J44</f>
        <v>12.544196044711949</v>
      </c>
      <c r="K44" s="10">
        <f>FC_IND_PPP_PU_E!K44+FC_IND_PPP_PA_E!K44+FC_IND_PPP_PR_E!K44</f>
        <v>0</v>
      </c>
      <c r="L44" s="10">
        <f>FC_IND_PPP_PU_E!L44+FC_IND_PPP_PA_E!L44+FC_IND_PPP_PR_E!L44</f>
        <v>0</v>
      </c>
      <c r="M44" s="10">
        <f>FC_IND_PPP_PU_E!M44+FC_IND_PPP_PA_E!M44+FC_IND_PPP_PR_E!M44</f>
        <v>0</v>
      </c>
      <c r="N44" s="10">
        <f>FC_IND_PPP_PU_E!N44+FC_IND_PPP_PA_E!N44+FC_IND_PPP_PR_E!N44</f>
        <v>0</v>
      </c>
      <c r="O44" s="10">
        <f>FC_IND_PPP_PU_E!O44+FC_IND_PPP_PA_E!O44+FC_IND_PPP_PR_E!O44</f>
        <v>0</v>
      </c>
      <c r="P44" s="10">
        <f>FC_IND_PPP_PU_E!P44+FC_IND_PPP_PA_E!P44+FC_IND_PPP_PR_E!P44</f>
        <v>0</v>
      </c>
      <c r="Q44" s="10">
        <f>FC_IND_PPP_PU_E!Q44+FC_IND_PPP_PA_E!Q44+FC_IND_PPP_PR_E!Q44</f>
        <v>0</v>
      </c>
      <c r="R44" s="10">
        <f>FC_IND_PPP_PU_E!R44+FC_IND_PPP_PA_E!R44+FC_IND_PPP_PR_E!R44</f>
        <v>0</v>
      </c>
      <c r="S44" s="10">
        <f>FC_IND_PPP_PU_E!S44+FC_IND_PPP_PA_E!S44+FC_IND_PPP_PR_E!S44</f>
        <v>0</v>
      </c>
      <c r="T44" s="10">
        <f>FC_IND_PPP_PU_E!T44+FC_IND_PPP_PA_E!T44+FC_IND_PPP_PR_E!T44</f>
        <v>0</v>
      </c>
      <c r="U44" s="10">
        <f>FC_IND_PPP_PU_E!U44+FC_IND_PPP_PA_E!U44+FC_IND_PPP_PR_E!U44</f>
        <v>0</v>
      </c>
      <c r="V44" s="10">
        <f>FC_IND_PPP_PU_E!V44+FC_IND_PPP_PA_E!V44+FC_IND_PPP_PR_E!V44</f>
        <v>0</v>
      </c>
      <c r="W44" s="10">
        <f>FC_IND_PPP_PU_E!W44+FC_IND_PPP_PA_E!W44+FC_IND_PPP_PR_E!W44</f>
        <v>0</v>
      </c>
      <c r="X44" s="10">
        <f>FC_IND_PPP_PU_E!X44+FC_IND_PPP_PA_E!X44+FC_IND_PPP_PR_E!X44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FC_IND_PPP_PU_E!C45+FC_IND_PPP_PA_E!C45+FC_IND_PPP_PR_E!C45</f>
        <v>0</v>
      </c>
      <c r="D45" s="10">
        <f>FC_IND_PPP_PU_E!D45+FC_IND_PPP_PA_E!D45+FC_IND_PPP_PR_E!D45</f>
        <v>0</v>
      </c>
      <c r="E45" s="10">
        <f>FC_IND_PPP_PU_E!E45+FC_IND_PPP_PA_E!E45+FC_IND_PPP_PR_E!E45</f>
        <v>0</v>
      </c>
      <c r="F45" s="10">
        <f>FC_IND_PPP_PU_E!F45+FC_IND_PPP_PA_E!F45+FC_IND_PPP_PR_E!F45</f>
        <v>0</v>
      </c>
      <c r="G45" s="10">
        <f>FC_IND_PPP_PU_E!G45+FC_IND_PPP_PA_E!G45+FC_IND_PPP_PR_E!G45</f>
        <v>0</v>
      </c>
      <c r="H45" s="10">
        <f>FC_IND_PPP_PU_E!H45+FC_IND_PPP_PA_E!H45+FC_IND_PPP_PR_E!H45</f>
        <v>0</v>
      </c>
      <c r="I45" s="10">
        <f>FC_IND_PPP_PU_E!I45+FC_IND_PPP_PA_E!I45+FC_IND_PPP_PR_E!I45</f>
        <v>0</v>
      </c>
      <c r="J45" s="10">
        <f>FC_IND_PPP_PU_E!J45+FC_IND_PPP_PA_E!J45+FC_IND_PPP_PR_E!J45</f>
        <v>0</v>
      </c>
      <c r="K45" s="10">
        <f>FC_IND_PPP_PU_E!K45+FC_IND_PPP_PA_E!K45+FC_IND_PPP_PR_E!K45</f>
        <v>0</v>
      </c>
      <c r="L45" s="10">
        <f>FC_IND_PPP_PU_E!L45+FC_IND_PPP_PA_E!L45+FC_IND_PPP_PR_E!L45</f>
        <v>0</v>
      </c>
      <c r="M45" s="10">
        <f>FC_IND_PPP_PU_E!M45+FC_IND_PPP_PA_E!M45+FC_IND_PPP_PR_E!M45</f>
        <v>0</v>
      </c>
      <c r="N45" s="10">
        <f>FC_IND_PPP_PU_E!N45+FC_IND_PPP_PA_E!N45+FC_IND_PPP_PR_E!N45</f>
        <v>0</v>
      </c>
      <c r="O45" s="10">
        <f>FC_IND_PPP_PU_E!O45+FC_IND_PPP_PA_E!O45+FC_IND_PPP_PR_E!O45</f>
        <v>0</v>
      </c>
      <c r="P45" s="10">
        <f>FC_IND_PPP_PU_E!P45+FC_IND_PPP_PA_E!P45+FC_IND_PPP_PR_E!P45</f>
        <v>0</v>
      </c>
      <c r="Q45" s="10">
        <f>FC_IND_PPP_PU_E!Q45+FC_IND_PPP_PA_E!Q45+FC_IND_PPP_PR_E!Q45</f>
        <v>0</v>
      </c>
      <c r="R45" s="10">
        <f>FC_IND_PPP_PU_E!R45+FC_IND_PPP_PA_E!R45+FC_IND_PPP_PR_E!R45</f>
        <v>0</v>
      </c>
      <c r="S45" s="10">
        <f>FC_IND_PPP_PU_E!S45+FC_IND_PPP_PA_E!S45+FC_IND_PPP_PR_E!S45</f>
        <v>0</v>
      </c>
      <c r="T45" s="10">
        <f>FC_IND_PPP_PU_E!T45+FC_IND_PPP_PA_E!T45+FC_IND_PPP_PR_E!T45</f>
        <v>0</v>
      </c>
      <c r="U45" s="10">
        <f>FC_IND_PPP_PU_E!U45+FC_IND_PPP_PA_E!U45+FC_IND_PPP_PR_E!U45</f>
        <v>0</v>
      </c>
      <c r="V45" s="10">
        <f>FC_IND_PPP_PU_E!V45+FC_IND_PPP_PA_E!V45+FC_IND_PPP_PR_E!V45</f>
        <v>0</v>
      </c>
      <c r="W45" s="10">
        <f>FC_IND_PPP_PU_E!W45+FC_IND_PPP_PA_E!W45+FC_IND_PPP_PR_E!W45</f>
        <v>0</v>
      </c>
      <c r="X45" s="10">
        <f>FC_IND_PPP_PU_E!X45+FC_IND_PPP_PA_E!X45+FC_IND_PPP_PR_E!X45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FC_IND_PPP_PU_E!C46+FC_IND_PPP_PA_E!C46+FC_IND_PPP_PR_E!C46</f>
        <v>0</v>
      </c>
      <c r="D46" s="10">
        <f>FC_IND_PPP_PU_E!D46+FC_IND_PPP_PA_E!D46+FC_IND_PPP_PR_E!D46</f>
        <v>0</v>
      </c>
      <c r="E46" s="10">
        <f>FC_IND_PPP_PU_E!E46+FC_IND_PPP_PA_E!E46+FC_IND_PPP_PR_E!E46</f>
        <v>0</v>
      </c>
      <c r="F46" s="10">
        <f>FC_IND_PPP_PU_E!F46+FC_IND_PPP_PA_E!F46+FC_IND_PPP_PR_E!F46</f>
        <v>0</v>
      </c>
      <c r="G46" s="10">
        <f>FC_IND_PPP_PU_E!G46+FC_IND_PPP_PA_E!G46+FC_IND_PPP_PR_E!G46</f>
        <v>0</v>
      </c>
      <c r="H46" s="10">
        <f>FC_IND_PPP_PU_E!H46+FC_IND_PPP_PA_E!H46+FC_IND_PPP_PR_E!H46</f>
        <v>0</v>
      </c>
      <c r="I46" s="10">
        <f>FC_IND_PPP_PU_E!I46+FC_IND_PPP_PA_E!I46+FC_IND_PPP_PR_E!I46</f>
        <v>0</v>
      </c>
      <c r="J46" s="10">
        <f>FC_IND_PPP_PU_E!J46+FC_IND_PPP_PA_E!J46+FC_IND_PPP_PR_E!J46</f>
        <v>0</v>
      </c>
      <c r="K46" s="10">
        <f>FC_IND_PPP_PU_E!K46+FC_IND_PPP_PA_E!K46+FC_IND_PPP_PR_E!K46</f>
        <v>0</v>
      </c>
      <c r="L46" s="10">
        <f>FC_IND_PPP_PU_E!L46+FC_IND_PPP_PA_E!L46+FC_IND_PPP_PR_E!L46</f>
        <v>0</v>
      </c>
      <c r="M46" s="10">
        <f>FC_IND_PPP_PU_E!M46+FC_IND_PPP_PA_E!M46+FC_IND_PPP_PR_E!M46</f>
        <v>0</v>
      </c>
      <c r="N46" s="10">
        <f>FC_IND_PPP_PU_E!N46+FC_IND_PPP_PA_E!N46+FC_IND_PPP_PR_E!N46</f>
        <v>0</v>
      </c>
      <c r="O46" s="10">
        <f>FC_IND_PPP_PU_E!O46+FC_IND_PPP_PA_E!O46+FC_IND_PPP_PR_E!O46</f>
        <v>0</v>
      </c>
      <c r="P46" s="10">
        <f>FC_IND_PPP_PU_E!P46+FC_IND_PPP_PA_E!P46+FC_IND_PPP_PR_E!P46</f>
        <v>0</v>
      </c>
      <c r="Q46" s="10">
        <f>FC_IND_PPP_PU_E!Q46+FC_IND_PPP_PA_E!Q46+FC_IND_PPP_PR_E!Q46</f>
        <v>0</v>
      </c>
      <c r="R46" s="10">
        <f>FC_IND_PPP_PU_E!R46+FC_IND_PPP_PA_E!R46+FC_IND_PPP_PR_E!R46</f>
        <v>0</v>
      </c>
      <c r="S46" s="10">
        <f>FC_IND_PPP_PU_E!S46+FC_IND_PPP_PA_E!S46+FC_IND_PPP_PR_E!S46</f>
        <v>0</v>
      </c>
      <c r="T46" s="10">
        <f>FC_IND_PPP_PU_E!T46+FC_IND_PPP_PA_E!T46+FC_IND_PPP_PR_E!T46</f>
        <v>0</v>
      </c>
      <c r="U46" s="10">
        <f>FC_IND_PPP_PU_E!U46+FC_IND_PPP_PA_E!U46+FC_IND_PPP_PR_E!U46</f>
        <v>0</v>
      </c>
      <c r="V46" s="10">
        <f>FC_IND_PPP_PU_E!V46+FC_IND_PPP_PA_E!V46+FC_IND_PPP_PR_E!V46</f>
        <v>0</v>
      </c>
      <c r="W46" s="10">
        <f>FC_IND_PPP_PU_E!W46+FC_IND_PPP_PA_E!W46+FC_IND_PPP_PR_E!W46</f>
        <v>0</v>
      </c>
      <c r="X46" s="10">
        <f>FC_IND_PPP_PU_E!X46+FC_IND_PPP_PA_E!X46+FC_IND_PPP_PR_E!X46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FC_IND_PPP_PU_E!C47+FC_IND_PPP_PA_E!C47+FC_IND_PPP_PR_E!C47</f>
        <v>0</v>
      </c>
      <c r="D47" s="10">
        <f>FC_IND_PPP_PU_E!D47+FC_IND_PPP_PA_E!D47+FC_IND_PPP_PR_E!D47</f>
        <v>0</v>
      </c>
      <c r="E47" s="10">
        <f>FC_IND_PPP_PU_E!E47+FC_IND_PPP_PA_E!E47+FC_IND_PPP_PR_E!E47</f>
        <v>0</v>
      </c>
      <c r="F47" s="10">
        <f>FC_IND_PPP_PU_E!F47+FC_IND_PPP_PA_E!F47+FC_IND_PPP_PR_E!F47</f>
        <v>0</v>
      </c>
      <c r="G47" s="10">
        <f>FC_IND_PPP_PU_E!G47+FC_IND_PPP_PA_E!G47+FC_IND_PPP_PR_E!G47</f>
        <v>0</v>
      </c>
      <c r="H47" s="10">
        <f>FC_IND_PPP_PU_E!H47+FC_IND_PPP_PA_E!H47+FC_IND_PPP_PR_E!H47</f>
        <v>0</v>
      </c>
      <c r="I47" s="10">
        <f>FC_IND_PPP_PU_E!I47+FC_IND_PPP_PA_E!I47+FC_IND_PPP_PR_E!I47</f>
        <v>0</v>
      </c>
      <c r="J47" s="10">
        <f>FC_IND_PPP_PU_E!J47+FC_IND_PPP_PA_E!J47+FC_IND_PPP_PR_E!J47</f>
        <v>0</v>
      </c>
      <c r="K47" s="10">
        <f>FC_IND_PPP_PU_E!K47+FC_IND_PPP_PA_E!K47+FC_IND_PPP_PR_E!K47</f>
        <v>0</v>
      </c>
      <c r="L47" s="10">
        <f>FC_IND_PPP_PU_E!L47+FC_IND_PPP_PA_E!L47+FC_IND_PPP_PR_E!L47</f>
        <v>0</v>
      </c>
      <c r="M47" s="10">
        <f>FC_IND_PPP_PU_E!M47+FC_IND_PPP_PA_E!M47+FC_IND_PPP_PR_E!M47</f>
        <v>0</v>
      </c>
      <c r="N47" s="10">
        <f>FC_IND_PPP_PU_E!N47+FC_IND_PPP_PA_E!N47+FC_IND_PPP_PR_E!N47</f>
        <v>0</v>
      </c>
      <c r="O47" s="10">
        <f>FC_IND_PPP_PU_E!O47+FC_IND_PPP_PA_E!O47+FC_IND_PPP_PR_E!O47</f>
        <v>0</v>
      </c>
      <c r="P47" s="10">
        <f>FC_IND_PPP_PU_E!P47+FC_IND_PPP_PA_E!P47+FC_IND_PPP_PR_E!P47</f>
        <v>0</v>
      </c>
      <c r="Q47" s="10">
        <f>FC_IND_PPP_PU_E!Q47+FC_IND_PPP_PA_E!Q47+FC_IND_PPP_PR_E!Q47</f>
        <v>0</v>
      </c>
      <c r="R47" s="10">
        <f>FC_IND_PPP_PU_E!R47+FC_IND_PPP_PA_E!R47+FC_IND_PPP_PR_E!R47</f>
        <v>0</v>
      </c>
      <c r="S47" s="10">
        <f>FC_IND_PPP_PU_E!S47+FC_IND_PPP_PA_E!S47+FC_IND_PPP_PR_E!S47</f>
        <v>0</v>
      </c>
      <c r="T47" s="10">
        <f>FC_IND_PPP_PU_E!T47+FC_IND_PPP_PA_E!T47+FC_IND_PPP_PR_E!T47</f>
        <v>0</v>
      </c>
      <c r="U47" s="10">
        <f>FC_IND_PPP_PU_E!U47+FC_IND_PPP_PA_E!U47+FC_IND_PPP_PR_E!U47</f>
        <v>0</v>
      </c>
      <c r="V47" s="10">
        <f>FC_IND_PPP_PU_E!V47+FC_IND_PPP_PA_E!V47+FC_IND_PPP_PR_E!V47</f>
        <v>0</v>
      </c>
      <c r="W47" s="10">
        <f>FC_IND_PPP_PU_E!W47+FC_IND_PPP_PA_E!W47+FC_IND_PPP_PR_E!W47</f>
        <v>0</v>
      </c>
      <c r="X47" s="10">
        <f>FC_IND_PPP_PU_E!X47+FC_IND_PPP_PA_E!X47+FC_IND_PPP_PR_E!X47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FC_IND_PPP_PU_E!C48+FC_IND_PPP_PA_E!C48+FC_IND_PPP_PR_E!C48</f>
        <v>0</v>
      </c>
      <c r="D48" s="10">
        <f>FC_IND_PPP_PU_E!D48+FC_IND_PPP_PA_E!D48+FC_IND_PPP_PR_E!D48</f>
        <v>0</v>
      </c>
      <c r="E48" s="10">
        <f>FC_IND_PPP_PU_E!E48+FC_IND_PPP_PA_E!E48+FC_IND_PPP_PR_E!E48</f>
        <v>0</v>
      </c>
      <c r="F48" s="10">
        <f>FC_IND_PPP_PU_E!F48+FC_IND_PPP_PA_E!F48+FC_IND_PPP_PR_E!F48</f>
        <v>0</v>
      </c>
      <c r="G48" s="10">
        <f>FC_IND_PPP_PU_E!G48+FC_IND_PPP_PA_E!G48+FC_IND_PPP_PR_E!G48</f>
        <v>0</v>
      </c>
      <c r="H48" s="10">
        <f>FC_IND_PPP_PU_E!H48+FC_IND_PPP_PA_E!H48+FC_IND_PPP_PR_E!H48</f>
        <v>0</v>
      </c>
      <c r="I48" s="10">
        <f>FC_IND_PPP_PU_E!I48+FC_IND_PPP_PA_E!I48+FC_IND_PPP_PR_E!I48</f>
        <v>0</v>
      </c>
      <c r="J48" s="10">
        <f>FC_IND_PPP_PU_E!J48+FC_IND_PPP_PA_E!J48+FC_IND_PPP_PR_E!J48</f>
        <v>0</v>
      </c>
      <c r="K48" s="10">
        <f>FC_IND_PPP_PU_E!K48+FC_IND_PPP_PA_E!K48+FC_IND_PPP_PR_E!K48</f>
        <v>0</v>
      </c>
      <c r="L48" s="10">
        <f>FC_IND_PPP_PU_E!L48+FC_IND_PPP_PA_E!L48+FC_IND_PPP_PR_E!L48</f>
        <v>0</v>
      </c>
      <c r="M48" s="10">
        <f>FC_IND_PPP_PU_E!M48+FC_IND_PPP_PA_E!M48+FC_IND_PPP_PR_E!M48</f>
        <v>0</v>
      </c>
      <c r="N48" s="10">
        <f>FC_IND_PPP_PU_E!N48+FC_IND_PPP_PA_E!N48+FC_IND_PPP_PR_E!N48</f>
        <v>0</v>
      </c>
      <c r="O48" s="10">
        <f>FC_IND_PPP_PU_E!O48+FC_IND_PPP_PA_E!O48+FC_IND_PPP_PR_E!O48</f>
        <v>0</v>
      </c>
      <c r="P48" s="10">
        <f>FC_IND_PPP_PU_E!P48+FC_IND_PPP_PA_E!P48+FC_IND_PPP_PR_E!P48</f>
        <v>0</v>
      </c>
      <c r="Q48" s="10">
        <f>FC_IND_PPP_PU_E!Q48+FC_IND_PPP_PA_E!Q48+FC_IND_PPP_PR_E!Q48</f>
        <v>0</v>
      </c>
      <c r="R48" s="10">
        <f>FC_IND_PPP_PU_E!R48+FC_IND_PPP_PA_E!R48+FC_IND_PPP_PR_E!R48</f>
        <v>0</v>
      </c>
      <c r="S48" s="10">
        <f>FC_IND_PPP_PU_E!S48+FC_IND_PPP_PA_E!S48+FC_IND_PPP_PR_E!S48</f>
        <v>0</v>
      </c>
      <c r="T48" s="10">
        <f>FC_IND_PPP_PU_E!T48+FC_IND_PPP_PA_E!T48+FC_IND_PPP_PR_E!T48</f>
        <v>0</v>
      </c>
      <c r="U48" s="10">
        <f>FC_IND_PPP_PU_E!U48+FC_IND_PPP_PA_E!U48+FC_IND_PPP_PR_E!U48</f>
        <v>0</v>
      </c>
      <c r="V48" s="10">
        <f>FC_IND_PPP_PU_E!V48+FC_IND_PPP_PA_E!V48+FC_IND_PPP_PR_E!V48</f>
        <v>0</v>
      </c>
      <c r="W48" s="10">
        <f>FC_IND_PPP_PU_E!W48+FC_IND_PPP_PA_E!W48+FC_IND_PPP_PR_E!W48</f>
        <v>0</v>
      </c>
      <c r="X48" s="10">
        <f>FC_IND_PPP_PU_E!X48+FC_IND_PPP_PA_E!X48+FC_IND_PPP_PR_E!X48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FC_IND_PPP_PU_E!C49+FC_IND_PPP_PA_E!C49+FC_IND_PPP_PR_E!C49</f>
        <v>0</v>
      </c>
      <c r="D49" s="10">
        <f>FC_IND_PPP_PU_E!D49+FC_IND_PPP_PA_E!D49+FC_IND_PPP_PR_E!D49</f>
        <v>0</v>
      </c>
      <c r="E49" s="10">
        <f>FC_IND_PPP_PU_E!E49+FC_IND_PPP_PA_E!E49+FC_IND_PPP_PR_E!E49</f>
        <v>0</v>
      </c>
      <c r="F49" s="10">
        <f>FC_IND_PPP_PU_E!F49+FC_IND_PPP_PA_E!F49+FC_IND_PPP_PR_E!F49</f>
        <v>0</v>
      </c>
      <c r="G49" s="10">
        <f>FC_IND_PPP_PU_E!G49+FC_IND_PPP_PA_E!G49+FC_IND_PPP_PR_E!G49</f>
        <v>0</v>
      </c>
      <c r="H49" s="10">
        <f>FC_IND_PPP_PU_E!H49+FC_IND_PPP_PA_E!H49+FC_IND_PPP_PR_E!H49</f>
        <v>0</v>
      </c>
      <c r="I49" s="10">
        <f>FC_IND_PPP_PU_E!I49+FC_IND_PPP_PA_E!I49+FC_IND_PPP_PR_E!I49</f>
        <v>0</v>
      </c>
      <c r="J49" s="10">
        <f>FC_IND_PPP_PU_E!J49+FC_IND_PPP_PA_E!J49+FC_IND_PPP_PR_E!J49</f>
        <v>0</v>
      </c>
      <c r="K49" s="10">
        <f>FC_IND_PPP_PU_E!K49+FC_IND_PPP_PA_E!K49+FC_IND_PPP_PR_E!K49</f>
        <v>0</v>
      </c>
      <c r="L49" s="10">
        <f>FC_IND_PPP_PU_E!L49+FC_IND_PPP_PA_E!L49+FC_IND_PPP_PR_E!L49</f>
        <v>0</v>
      </c>
      <c r="M49" s="10">
        <f>FC_IND_PPP_PU_E!M49+FC_IND_PPP_PA_E!M49+FC_IND_PPP_PR_E!M49</f>
        <v>0</v>
      </c>
      <c r="N49" s="10">
        <f>FC_IND_PPP_PU_E!N49+FC_IND_PPP_PA_E!N49+FC_IND_PPP_PR_E!N49</f>
        <v>0</v>
      </c>
      <c r="O49" s="10">
        <f>FC_IND_PPP_PU_E!O49+FC_IND_PPP_PA_E!O49+FC_IND_PPP_PR_E!O49</f>
        <v>0</v>
      </c>
      <c r="P49" s="10">
        <f>FC_IND_PPP_PU_E!P49+FC_IND_PPP_PA_E!P49+FC_IND_PPP_PR_E!P49</f>
        <v>0</v>
      </c>
      <c r="Q49" s="10">
        <f>FC_IND_PPP_PU_E!Q49+FC_IND_PPP_PA_E!Q49+FC_IND_PPP_PR_E!Q49</f>
        <v>0</v>
      </c>
      <c r="R49" s="10">
        <f>FC_IND_PPP_PU_E!R49+FC_IND_PPP_PA_E!R49+FC_IND_PPP_PR_E!R49</f>
        <v>0</v>
      </c>
      <c r="S49" s="10">
        <f>FC_IND_PPP_PU_E!S49+FC_IND_PPP_PA_E!S49+FC_IND_PPP_PR_E!S49</f>
        <v>0</v>
      </c>
      <c r="T49" s="10">
        <f>FC_IND_PPP_PU_E!T49+FC_IND_PPP_PA_E!T49+FC_IND_PPP_PR_E!T49</f>
        <v>0</v>
      </c>
      <c r="U49" s="10">
        <f>FC_IND_PPP_PU_E!U49+FC_IND_PPP_PA_E!U49+FC_IND_PPP_PR_E!U49</f>
        <v>0</v>
      </c>
      <c r="V49" s="10">
        <f>FC_IND_PPP_PU_E!V49+FC_IND_PPP_PA_E!V49+FC_IND_PPP_PR_E!V49</f>
        <v>0</v>
      </c>
      <c r="W49" s="10">
        <f>FC_IND_PPP_PU_E!W49+FC_IND_PPP_PA_E!W49+FC_IND_PPP_PR_E!W49</f>
        <v>0</v>
      </c>
      <c r="X49" s="10">
        <f>FC_IND_PPP_PU_E!X49+FC_IND_PPP_PA_E!X49+FC_IND_PPP_PR_E!X49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FC_IND_PPP_PU_E!C50+FC_IND_PPP_PA_E!C50+FC_IND_PPP_PR_E!C50</f>
        <v>0</v>
      </c>
      <c r="D50" s="10">
        <f>FC_IND_PPP_PU_E!D50+FC_IND_PPP_PA_E!D50+FC_IND_PPP_PR_E!D50</f>
        <v>0</v>
      </c>
      <c r="E50" s="10">
        <f>FC_IND_PPP_PU_E!E50+FC_IND_PPP_PA_E!E50+FC_IND_PPP_PR_E!E50</f>
        <v>0</v>
      </c>
      <c r="F50" s="10">
        <f>FC_IND_PPP_PU_E!F50+FC_IND_PPP_PA_E!F50+FC_IND_PPP_PR_E!F50</f>
        <v>0</v>
      </c>
      <c r="G50" s="10">
        <f>FC_IND_PPP_PU_E!G50+FC_IND_PPP_PA_E!G50+FC_IND_PPP_PR_E!G50</f>
        <v>0</v>
      </c>
      <c r="H50" s="10">
        <f>FC_IND_PPP_PU_E!H50+FC_IND_PPP_PA_E!H50+FC_IND_PPP_PR_E!H50</f>
        <v>0</v>
      </c>
      <c r="I50" s="10">
        <f>FC_IND_PPP_PU_E!I50+FC_IND_PPP_PA_E!I50+FC_IND_PPP_PR_E!I50</f>
        <v>0</v>
      </c>
      <c r="J50" s="10">
        <f>FC_IND_PPP_PU_E!J50+FC_IND_PPP_PA_E!J50+FC_IND_PPP_PR_E!J50</f>
        <v>0</v>
      </c>
      <c r="K50" s="10">
        <f>FC_IND_PPP_PU_E!K50+FC_IND_PPP_PA_E!K50+FC_IND_PPP_PR_E!K50</f>
        <v>0</v>
      </c>
      <c r="L50" s="10">
        <f>FC_IND_PPP_PU_E!L50+FC_IND_PPP_PA_E!L50+FC_IND_PPP_PR_E!L50</f>
        <v>0</v>
      </c>
      <c r="M50" s="10">
        <f>FC_IND_PPP_PU_E!M50+FC_IND_PPP_PA_E!M50+FC_IND_PPP_PR_E!M50</f>
        <v>0</v>
      </c>
      <c r="N50" s="10">
        <f>FC_IND_PPP_PU_E!N50+FC_IND_PPP_PA_E!N50+FC_IND_PPP_PR_E!N50</f>
        <v>0</v>
      </c>
      <c r="O50" s="10">
        <f>FC_IND_PPP_PU_E!O50+FC_IND_PPP_PA_E!O50+FC_IND_PPP_PR_E!O50</f>
        <v>0</v>
      </c>
      <c r="P50" s="10">
        <f>FC_IND_PPP_PU_E!P50+FC_IND_PPP_PA_E!P50+FC_IND_PPP_PR_E!P50</f>
        <v>0</v>
      </c>
      <c r="Q50" s="10">
        <f>FC_IND_PPP_PU_E!Q50+FC_IND_PPP_PA_E!Q50+FC_IND_PPP_PR_E!Q50</f>
        <v>0</v>
      </c>
      <c r="R50" s="10">
        <f>FC_IND_PPP_PU_E!R50+FC_IND_PPP_PA_E!R50+FC_IND_PPP_PR_E!R50</f>
        <v>0</v>
      </c>
      <c r="S50" s="10">
        <f>FC_IND_PPP_PU_E!S50+FC_IND_PPP_PA_E!S50+FC_IND_PPP_PR_E!S50</f>
        <v>0</v>
      </c>
      <c r="T50" s="10">
        <f>FC_IND_PPP_PU_E!T50+FC_IND_PPP_PA_E!T50+FC_IND_PPP_PR_E!T50</f>
        <v>0</v>
      </c>
      <c r="U50" s="10">
        <f>FC_IND_PPP_PU_E!U50+FC_IND_PPP_PA_E!U50+FC_IND_PPP_PR_E!U50</f>
        <v>0</v>
      </c>
      <c r="V50" s="10">
        <f>FC_IND_PPP_PU_E!V50+FC_IND_PPP_PA_E!V50+FC_IND_PPP_PR_E!V50</f>
        <v>0</v>
      </c>
      <c r="W50" s="10">
        <f>FC_IND_PPP_PU_E!W50+FC_IND_PPP_PA_E!W50+FC_IND_PPP_PR_E!W50</f>
        <v>0</v>
      </c>
      <c r="X50" s="10">
        <f>FC_IND_PPP_PU_E!X50+FC_IND_PPP_PA_E!X50+FC_IND_PPP_PR_E!X50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FC_IND_PPP_PU_E!C51+FC_IND_PPP_PA_E!C51+FC_IND_PPP_PR_E!C51</f>
        <v>122.80739466895963</v>
      </c>
      <c r="D51" s="37">
        <f>FC_IND_PPP_PU_E!D51+FC_IND_PPP_PA_E!D51+FC_IND_PPP_PR_E!D51</f>
        <v>111.1564918314703</v>
      </c>
      <c r="E51" s="37">
        <f>FC_IND_PPP_PU_E!E51+FC_IND_PPP_PA_E!E51+FC_IND_PPP_PR_E!E51</f>
        <v>125.21496130696467</v>
      </c>
      <c r="F51" s="37">
        <f>FC_IND_PPP_PU_E!F51+FC_IND_PPP_PA_E!F51+FC_IND_PPP_PR_E!F51</f>
        <v>141.14359415305242</v>
      </c>
      <c r="G51" s="37">
        <f>FC_IND_PPP_PU_E!G51+FC_IND_PPP_PA_E!G51+FC_IND_PPP_PR_E!G51</f>
        <v>89.961306964746342</v>
      </c>
      <c r="H51" s="37">
        <f>FC_IND_PPP_PU_E!H51+FC_IND_PPP_PA_E!H51+FC_IND_PPP_PR_E!H51</f>
        <v>110.2536543422184</v>
      </c>
      <c r="I51" s="37">
        <f>FC_IND_PPP_PU_E!I51+FC_IND_PPP_PA_E!I51+FC_IND_PPP_PR_E!I51</f>
        <v>88.650042992261405</v>
      </c>
      <c r="J51" s="37">
        <f>FC_IND_PPP_PU_E!J51+FC_IND_PPP_PA_E!J51+FC_IND_PPP_PR_E!J51</f>
        <v>92.712811693895091</v>
      </c>
      <c r="K51" s="37">
        <f>FC_IND_PPP_PU_E!K51+FC_IND_PPP_PA_E!K51+FC_IND_PPP_PR_E!K51</f>
        <v>62.252794496990539</v>
      </c>
      <c r="L51" s="37">
        <f>FC_IND_PPP_PU_E!L51+FC_IND_PPP_PA_E!L51+FC_IND_PPP_PR_E!L51</f>
        <v>46.173688736027501</v>
      </c>
      <c r="M51" s="37">
        <f>FC_IND_PPP_PU_E!M51+FC_IND_PPP_PA_E!M51+FC_IND_PPP_PR_E!M51</f>
        <v>106.34135855546002</v>
      </c>
      <c r="N51" s="37">
        <f>FC_IND_PPP_PU_E!N51+FC_IND_PPP_PA_E!N51+FC_IND_PPP_PR_E!N51</f>
        <v>26.612209802235601</v>
      </c>
      <c r="O51" s="37">
        <f>FC_IND_PPP_PU_E!O51+FC_IND_PPP_PA_E!O51+FC_IND_PPP_PR_E!O51</f>
        <v>37.123817712811693</v>
      </c>
      <c r="P51" s="37">
        <f>FC_IND_PPP_PU_E!P51+FC_IND_PPP_PA_E!P51+FC_IND_PPP_PR_E!P51</f>
        <v>41.530524505588993</v>
      </c>
      <c r="Q51" s="37">
        <f>FC_IND_PPP_PU_E!Q51+FC_IND_PPP_PA_E!Q51+FC_IND_PPP_PR_E!Q51</f>
        <v>52.751504729148749</v>
      </c>
      <c r="R51" s="37">
        <f>FC_IND_PPP_PU_E!R51+FC_IND_PPP_PA_E!R51+FC_IND_PPP_PR_E!R51</f>
        <v>66.659501289767832</v>
      </c>
      <c r="S51" s="37">
        <f>FC_IND_PPP_PU_E!S51+FC_IND_PPP_PA_E!S51+FC_IND_PPP_PR_E!S51</f>
        <v>73.624247635425618</v>
      </c>
      <c r="T51" s="37">
        <f>FC_IND_PPP_PU_E!T51+FC_IND_PPP_PA_E!T51+FC_IND_PPP_PR_E!T51</f>
        <v>99.015047291487534</v>
      </c>
      <c r="U51" s="37">
        <f>FC_IND_PPP_PU_E!U51+FC_IND_PPP_PA_E!U51+FC_IND_PPP_PR_E!U51</f>
        <v>63.135511607910573</v>
      </c>
      <c r="V51" s="37">
        <f>FC_IND_PPP_PU_E!V51+FC_IND_PPP_PA_E!V51+FC_IND_PPP_PR_E!V51</f>
        <v>85.400257953568357</v>
      </c>
      <c r="W51" s="37">
        <f>FC_IND_PPP_PU_E!W51+FC_IND_PPP_PA_E!W51+FC_IND_PPP_PR_E!W51</f>
        <v>75.172398968185718</v>
      </c>
      <c r="X51" s="37">
        <f>FC_IND_PPP_PU_E!X51+FC_IND_PPP_PA_E!X51+FC_IND_PPP_PR_E!X51</f>
        <v>129.70438521066211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82.16302665520206</v>
      </c>
      <c r="D52" s="37">
        <f t="shared" ref="D52:W52" si="31">SUM(D53:D70)</f>
        <v>75.523043852106611</v>
      </c>
      <c r="E52" s="37">
        <f t="shared" si="31"/>
        <v>133.5387790197764</v>
      </c>
      <c r="F52" s="37">
        <f t="shared" si="31"/>
        <v>228.36053310404131</v>
      </c>
      <c r="G52" s="37">
        <f t="shared" si="31"/>
        <v>96.804213241616509</v>
      </c>
      <c r="H52" s="37">
        <f t="shared" si="31"/>
        <v>94.58297506448838</v>
      </c>
      <c r="I52" s="37">
        <f t="shared" si="31"/>
        <v>94.941272570937215</v>
      </c>
      <c r="J52" s="37">
        <f t="shared" si="31"/>
        <v>78.269819432502132</v>
      </c>
      <c r="K52" s="37">
        <f t="shared" si="31"/>
        <v>11.942304385210658</v>
      </c>
      <c r="L52" s="37">
        <f t="shared" si="31"/>
        <v>9.2433361994840926</v>
      </c>
      <c r="M52" s="37">
        <f t="shared" si="31"/>
        <v>3.702149613069647</v>
      </c>
      <c r="N52" s="37">
        <f t="shared" si="31"/>
        <v>2.2212381771281171</v>
      </c>
      <c r="O52" s="37">
        <f t="shared" si="31"/>
        <v>2.9855546001719691</v>
      </c>
      <c r="P52" s="37">
        <f t="shared" si="31"/>
        <v>1.958555460017197</v>
      </c>
      <c r="Q52" s="37">
        <f t="shared" si="31"/>
        <v>1.5047291487532239</v>
      </c>
      <c r="R52" s="37">
        <f t="shared" si="31"/>
        <v>2.07798796216681</v>
      </c>
      <c r="S52" s="37">
        <f t="shared" si="31"/>
        <v>1.6241616509028369</v>
      </c>
      <c r="T52" s="37">
        <f t="shared" si="31"/>
        <v>3.6439380911435939</v>
      </c>
      <c r="U52" s="37">
        <f t="shared" si="31"/>
        <v>2.0092003439380912</v>
      </c>
      <c r="V52" s="37">
        <f t="shared" si="31"/>
        <v>2.0742906276870161</v>
      </c>
      <c r="W52" s="37">
        <f t="shared" si="31"/>
        <v>4.427085124677558</v>
      </c>
      <c r="X52" s="37">
        <f t="shared" ref="X52" si="32">SUM(X53:X70)</f>
        <v>4.3675838349097162</v>
      </c>
    </row>
    <row r="53" spans="1:24" ht="11.25" customHeight="1" x14ac:dyDescent="0.2">
      <c r="A53" s="42" t="s">
        <v>93</v>
      </c>
      <c r="B53" s="9" t="s">
        <v>94</v>
      </c>
      <c r="C53" s="10">
        <f>FC_IND_PPP_PU_E!C53+FC_IND_PPP_PA_E!C53+FC_IND_PPP_PR_E!C53</f>
        <v>0</v>
      </c>
      <c r="D53" s="10">
        <f>FC_IND_PPP_PU_E!D53+FC_IND_PPP_PA_E!D53+FC_IND_PPP_PR_E!D53</f>
        <v>0</v>
      </c>
      <c r="E53" s="10">
        <f>FC_IND_PPP_PU_E!E53+FC_IND_PPP_PA_E!E53+FC_IND_PPP_PR_E!E53</f>
        <v>0</v>
      </c>
      <c r="F53" s="10">
        <f>FC_IND_PPP_PU_E!F53+FC_IND_PPP_PA_E!F53+FC_IND_PPP_PR_E!F53</f>
        <v>0</v>
      </c>
      <c r="G53" s="10">
        <f>FC_IND_PPP_PU_E!G53+FC_IND_PPP_PA_E!G53+FC_IND_PPP_PR_E!G53</f>
        <v>0</v>
      </c>
      <c r="H53" s="10">
        <f>FC_IND_PPP_PU_E!H53+FC_IND_PPP_PA_E!H53+FC_IND_PPP_PR_E!H53</f>
        <v>0</v>
      </c>
      <c r="I53" s="10">
        <f>FC_IND_PPP_PU_E!I53+FC_IND_PPP_PA_E!I53+FC_IND_PPP_PR_E!I53</f>
        <v>0</v>
      </c>
      <c r="J53" s="10">
        <f>FC_IND_PPP_PU_E!J53+FC_IND_PPP_PA_E!J53+FC_IND_PPP_PR_E!J53</f>
        <v>0</v>
      </c>
      <c r="K53" s="10">
        <f>FC_IND_PPP_PU_E!K53+FC_IND_PPP_PA_E!K53+FC_IND_PPP_PR_E!K53</f>
        <v>0</v>
      </c>
      <c r="L53" s="10">
        <f>FC_IND_PPP_PU_E!L53+FC_IND_PPP_PA_E!L53+FC_IND_PPP_PR_E!L53</f>
        <v>0</v>
      </c>
      <c r="M53" s="10">
        <f>FC_IND_PPP_PU_E!M53+FC_IND_PPP_PA_E!M53+FC_IND_PPP_PR_E!M53</f>
        <v>0</v>
      </c>
      <c r="N53" s="10">
        <f>FC_IND_PPP_PU_E!N53+FC_IND_PPP_PA_E!N53+FC_IND_PPP_PR_E!N53</f>
        <v>0</v>
      </c>
      <c r="O53" s="10">
        <f>FC_IND_PPP_PU_E!O53+FC_IND_PPP_PA_E!O53+FC_IND_PPP_PR_E!O53</f>
        <v>0</v>
      </c>
      <c r="P53" s="10">
        <f>FC_IND_PPP_PU_E!P53+FC_IND_PPP_PA_E!P53+FC_IND_PPP_PR_E!P53</f>
        <v>0</v>
      </c>
      <c r="Q53" s="10">
        <f>FC_IND_PPP_PU_E!Q53+FC_IND_PPP_PA_E!Q53+FC_IND_PPP_PR_E!Q53</f>
        <v>0</v>
      </c>
      <c r="R53" s="10">
        <f>FC_IND_PPP_PU_E!R53+FC_IND_PPP_PA_E!R53+FC_IND_PPP_PR_E!R53</f>
        <v>0</v>
      </c>
      <c r="S53" s="10">
        <f>FC_IND_PPP_PU_E!S53+FC_IND_PPP_PA_E!S53+FC_IND_PPP_PR_E!S53</f>
        <v>0</v>
      </c>
      <c r="T53" s="10">
        <f>FC_IND_PPP_PU_E!T53+FC_IND_PPP_PA_E!T53+FC_IND_PPP_PR_E!T53</f>
        <v>0</v>
      </c>
      <c r="U53" s="10">
        <f>FC_IND_PPP_PU_E!U53+FC_IND_PPP_PA_E!U53+FC_IND_PPP_PR_E!U53</f>
        <v>0</v>
      </c>
      <c r="V53" s="10">
        <f>FC_IND_PPP_PU_E!V53+FC_IND_PPP_PA_E!V53+FC_IND_PPP_PR_E!V53</f>
        <v>0</v>
      </c>
      <c r="W53" s="10">
        <f>FC_IND_PPP_PU_E!W53+FC_IND_PPP_PA_E!W53+FC_IND_PPP_PR_E!W53</f>
        <v>0</v>
      </c>
      <c r="X53" s="10">
        <f>FC_IND_PPP_PU_E!X53+FC_IND_PPP_PA_E!X53+FC_IND_PPP_PR_E!X53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FC_IND_PPP_PU_E!C54+FC_IND_PPP_PA_E!C54+FC_IND_PPP_PR_E!C54</f>
        <v>0</v>
      </c>
      <c r="D54" s="10">
        <f>FC_IND_PPP_PU_E!D54+FC_IND_PPP_PA_E!D54+FC_IND_PPP_PR_E!D54</f>
        <v>0</v>
      </c>
      <c r="E54" s="10">
        <f>FC_IND_PPP_PU_E!E54+FC_IND_PPP_PA_E!E54+FC_IND_PPP_PR_E!E54</f>
        <v>0</v>
      </c>
      <c r="F54" s="10">
        <f>FC_IND_PPP_PU_E!F54+FC_IND_PPP_PA_E!F54+FC_IND_PPP_PR_E!F54</f>
        <v>0</v>
      </c>
      <c r="G54" s="10">
        <f>FC_IND_PPP_PU_E!G54+FC_IND_PPP_PA_E!G54+FC_IND_PPP_PR_E!G54</f>
        <v>0</v>
      </c>
      <c r="H54" s="10">
        <f>FC_IND_PPP_PU_E!H54+FC_IND_PPP_PA_E!H54+FC_IND_PPP_PR_E!H54</f>
        <v>0</v>
      </c>
      <c r="I54" s="10">
        <f>FC_IND_PPP_PU_E!I54+FC_IND_PPP_PA_E!I54+FC_IND_PPP_PR_E!I54</f>
        <v>0</v>
      </c>
      <c r="J54" s="10">
        <f>FC_IND_PPP_PU_E!J54+FC_IND_PPP_PA_E!J54+FC_IND_PPP_PR_E!J54</f>
        <v>0</v>
      </c>
      <c r="K54" s="10">
        <f>FC_IND_PPP_PU_E!K54+FC_IND_PPP_PA_E!K54+FC_IND_PPP_PR_E!K54</f>
        <v>0</v>
      </c>
      <c r="L54" s="10">
        <f>FC_IND_PPP_PU_E!L54+FC_IND_PPP_PA_E!L54+FC_IND_PPP_PR_E!L54</f>
        <v>0</v>
      </c>
      <c r="M54" s="10">
        <f>FC_IND_PPP_PU_E!M54+FC_IND_PPP_PA_E!M54+FC_IND_PPP_PR_E!M54</f>
        <v>0</v>
      </c>
      <c r="N54" s="10">
        <f>FC_IND_PPP_PU_E!N54+FC_IND_PPP_PA_E!N54+FC_IND_PPP_PR_E!N54</f>
        <v>0</v>
      </c>
      <c r="O54" s="10">
        <f>FC_IND_PPP_PU_E!O54+FC_IND_PPP_PA_E!O54+FC_IND_PPP_PR_E!O54</f>
        <v>0</v>
      </c>
      <c r="P54" s="10">
        <f>FC_IND_PPP_PU_E!P54+FC_IND_PPP_PA_E!P54+FC_IND_PPP_PR_E!P54</f>
        <v>0</v>
      </c>
      <c r="Q54" s="10">
        <f>FC_IND_PPP_PU_E!Q54+FC_IND_PPP_PA_E!Q54+FC_IND_PPP_PR_E!Q54</f>
        <v>0</v>
      </c>
      <c r="R54" s="10">
        <f>FC_IND_PPP_PU_E!R54+FC_IND_PPP_PA_E!R54+FC_IND_PPP_PR_E!R54</f>
        <v>0</v>
      </c>
      <c r="S54" s="10">
        <f>FC_IND_PPP_PU_E!S54+FC_IND_PPP_PA_E!S54+FC_IND_PPP_PR_E!S54</f>
        <v>0</v>
      </c>
      <c r="T54" s="10">
        <f>FC_IND_PPP_PU_E!T54+FC_IND_PPP_PA_E!T54+FC_IND_PPP_PR_E!T54</f>
        <v>0</v>
      </c>
      <c r="U54" s="10">
        <f>FC_IND_PPP_PU_E!U54+FC_IND_PPP_PA_E!U54+FC_IND_PPP_PR_E!U54</f>
        <v>0</v>
      </c>
      <c r="V54" s="10">
        <f>FC_IND_PPP_PU_E!V54+FC_IND_PPP_PA_E!V54+FC_IND_PPP_PR_E!V54</f>
        <v>0</v>
      </c>
      <c r="W54" s="10">
        <f>FC_IND_PPP_PU_E!W54+FC_IND_PPP_PA_E!W54+FC_IND_PPP_PR_E!W54</f>
        <v>0</v>
      </c>
      <c r="X54" s="10">
        <f>FC_IND_PPP_PU_E!X54+FC_IND_PPP_PA_E!X54+FC_IND_PPP_PR_E!X54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FC_IND_PPP_PU_E!C55+FC_IND_PPP_PA_E!C55+FC_IND_PPP_PR_E!C55</f>
        <v>0</v>
      </c>
      <c r="D55" s="10">
        <f>FC_IND_PPP_PU_E!D55+FC_IND_PPP_PA_E!D55+FC_IND_PPP_PR_E!D55</f>
        <v>0</v>
      </c>
      <c r="E55" s="10">
        <f>FC_IND_PPP_PU_E!E55+FC_IND_PPP_PA_E!E55+FC_IND_PPP_PR_E!E55</f>
        <v>0</v>
      </c>
      <c r="F55" s="10">
        <f>FC_IND_PPP_PU_E!F55+FC_IND_PPP_PA_E!F55+FC_IND_PPP_PR_E!F55</f>
        <v>0</v>
      </c>
      <c r="G55" s="10">
        <f>FC_IND_PPP_PU_E!G55+FC_IND_PPP_PA_E!G55+FC_IND_PPP_PR_E!G55</f>
        <v>0</v>
      </c>
      <c r="H55" s="10">
        <f>FC_IND_PPP_PU_E!H55+FC_IND_PPP_PA_E!H55+FC_IND_PPP_PR_E!H55</f>
        <v>0</v>
      </c>
      <c r="I55" s="10">
        <f>FC_IND_PPP_PU_E!I55+FC_IND_PPP_PA_E!I55+FC_IND_PPP_PR_E!I55</f>
        <v>0</v>
      </c>
      <c r="J55" s="10">
        <f>FC_IND_PPP_PU_E!J55+FC_IND_PPP_PA_E!J55+FC_IND_PPP_PR_E!J55</f>
        <v>0</v>
      </c>
      <c r="K55" s="10">
        <f>FC_IND_PPP_PU_E!K55+FC_IND_PPP_PA_E!K55+FC_IND_PPP_PR_E!K55</f>
        <v>0</v>
      </c>
      <c r="L55" s="10">
        <f>FC_IND_PPP_PU_E!L55+FC_IND_PPP_PA_E!L55+FC_IND_PPP_PR_E!L55</f>
        <v>0</v>
      </c>
      <c r="M55" s="10">
        <f>FC_IND_PPP_PU_E!M55+FC_IND_PPP_PA_E!M55+FC_IND_PPP_PR_E!M55</f>
        <v>0</v>
      </c>
      <c r="N55" s="10">
        <f>FC_IND_PPP_PU_E!N55+FC_IND_PPP_PA_E!N55+FC_IND_PPP_PR_E!N55</f>
        <v>0</v>
      </c>
      <c r="O55" s="10">
        <f>FC_IND_PPP_PU_E!O55+FC_IND_PPP_PA_E!O55+FC_IND_PPP_PR_E!O55</f>
        <v>0</v>
      </c>
      <c r="P55" s="10">
        <f>FC_IND_PPP_PU_E!P55+FC_IND_PPP_PA_E!P55+FC_IND_PPP_PR_E!P55</f>
        <v>0</v>
      </c>
      <c r="Q55" s="10">
        <f>FC_IND_PPP_PU_E!Q55+FC_IND_PPP_PA_E!Q55+FC_IND_PPP_PR_E!Q55</f>
        <v>0</v>
      </c>
      <c r="R55" s="10">
        <f>FC_IND_PPP_PU_E!R55+FC_IND_PPP_PA_E!R55+FC_IND_PPP_PR_E!R55</f>
        <v>0</v>
      </c>
      <c r="S55" s="10">
        <f>FC_IND_PPP_PU_E!S55+FC_IND_PPP_PA_E!S55+FC_IND_PPP_PR_E!S55</f>
        <v>0</v>
      </c>
      <c r="T55" s="10">
        <f>FC_IND_PPP_PU_E!T55+FC_IND_PPP_PA_E!T55+FC_IND_PPP_PR_E!T55</f>
        <v>0</v>
      </c>
      <c r="U55" s="10">
        <f>FC_IND_PPP_PU_E!U55+FC_IND_PPP_PA_E!U55+FC_IND_PPP_PR_E!U55</f>
        <v>0</v>
      </c>
      <c r="V55" s="10">
        <f>FC_IND_PPP_PU_E!V55+FC_IND_PPP_PA_E!V55+FC_IND_PPP_PR_E!V55</f>
        <v>0</v>
      </c>
      <c r="W55" s="10">
        <f>FC_IND_PPP_PU_E!W55+FC_IND_PPP_PA_E!W55+FC_IND_PPP_PR_E!W55</f>
        <v>0</v>
      </c>
      <c r="X55" s="10">
        <f>FC_IND_PPP_PU_E!X55+FC_IND_PPP_PA_E!X55+FC_IND_PPP_PR_E!X55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FC_IND_PPP_PU_E!C56+FC_IND_PPP_PA_E!C56+FC_IND_PPP_PR_E!C56</f>
        <v>0</v>
      </c>
      <c r="D56" s="10">
        <f>FC_IND_PPP_PU_E!D56+FC_IND_PPP_PA_E!D56+FC_IND_PPP_PR_E!D56</f>
        <v>0</v>
      </c>
      <c r="E56" s="10">
        <f>FC_IND_PPP_PU_E!E56+FC_IND_PPP_PA_E!E56+FC_IND_PPP_PR_E!E56</f>
        <v>0</v>
      </c>
      <c r="F56" s="10">
        <f>FC_IND_PPP_PU_E!F56+FC_IND_PPP_PA_E!F56+FC_IND_PPP_PR_E!F56</f>
        <v>0</v>
      </c>
      <c r="G56" s="10">
        <f>FC_IND_PPP_PU_E!G56+FC_IND_PPP_PA_E!G56+FC_IND_PPP_PR_E!G56</f>
        <v>0</v>
      </c>
      <c r="H56" s="10">
        <f>FC_IND_PPP_PU_E!H56+FC_IND_PPP_PA_E!H56+FC_IND_PPP_PR_E!H56</f>
        <v>0</v>
      </c>
      <c r="I56" s="10">
        <f>FC_IND_PPP_PU_E!I56+FC_IND_PPP_PA_E!I56+FC_IND_PPP_PR_E!I56</f>
        <v>0</v>
      </c>
      <c r="J56" s="10">
        <f>FC_IND_PPP_PU_E!J56+FC_IND_PPP_PA_E!J56+FC_IND_PPP_PR_E!J56</f>
        <v>0</v>
      </c>
      <c r="K56" s="10">
        <f>FC_IND_PPP_PU_E!K56+FC_IND_PPP_PA_E!K56+FC_IND_PPP_PR_E!K56</f>
        <v>0</v>
      </c>
      <c r="L56" s="10">
        <f>FC_IND_PPP_PU_E!L56+FC_IND_PPP_PA_E!L56+FC_IND_PPP_PR_E!L56</f>
        <v>0</v>
      </c>
      <c r="M56" s="10">
        <f>FC_IND_PPP_PU_E!M56+FC_IND_PPP_PA_E!M56+FC_IND_PPP_PR_E!M56</f>
        <v>0</v>
      </c>
      <c r="N56" s="10">
        <f>FC_IND_PPP_PU_E!N56+FC_IND_PPP_PA_E!N56+FC_IND_PPP_PR_E!N56</f>
        <v>0</v>
      </c>
      <c r="O56" s="10">
        <f>FC_IND_PPP_PU_E!O56+FC_IND_PPP_PA_E!O56+FC_IND_PPP_PR_E!O56</f>
        <v>0</v>
      </c>
      <c r="P56" s="10">
        <f>FC_IND_PPP_PU_E!P56+FC_IND_PPP_PA_E!P56+FC_IND_PPP_PR_E!P56</f>
        <v>0</v>
      </c>
      <c r="Q56" s="10">
        <f>FC_IND_PPP_PU_E!Q56+FC_IND_PPP_PA_E!Q56+FC_IND_PPP_PR_E!Q56</f>
        <v>0</v>
      </c>
      <c r="R56" s="10">
        <f>FC_IND_PPP_PU_E!R56+FC_IND_PPP_PA_E!R56+FC_IND_PPP_PR_E!R56</f>
        <v>0</v>
      </c>
      <c r="S56" s="10">
        <f>FC_IND_PPP_PU_E!S56+FC_IND_PPP_PA_E!S56+FC_IND_PPP_PR_E!S56</f>
        <v>0</v>
      </c>
      <c r="T56" s="10">
        <f>FC_IND_PPP_PU_E!T56+FC_IND_PPP_PA_E!T56+FC_IND_PPP_PR_E!T56</f>
        <v>0</v>
      </c>
      <c r="U56" s="10">
        <f>FC_IND_PPP_PU_E!U56+FC_IND_PPP_PA_E!U56+FC_IND_PPP_PR_E!U56</f>
        <v>0</v>
      </c>
      <c r="V56" s="10">
        <f>FC_IND_PPP_PU_E!V56+FC_IND_PPP_PA_E!V56+FC_IND_PPP_PR_E!V56</f>
        <v>0</v>
      </c>
      <c r="W56" s="10">
        <f>FC_IND_PPP_PU_E!W56+FC_IND_PPP_PA_E!W56+FC_IND_PPP_PR_E!W56</f>
        <v>0</v>
      </c>
      <c r="X56" s="10">
        <f>FC_IND_PPP_PU_E!X56+FC_IND_PPP_PA_E!X56+FC_IND_PPP_PR_E!X56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FC_IND_PPP_PU_E!C57+FC_IND_PPP_PA_E!C57+FC_IND_PPP_PR_E!C57</f>
        <v>0</v>
      </c>
      <c r="D57" s="10">
        <f>FC_IND_PPP_PU_E!D57+FC_IND_PPP_PA_E!D57+FC_IND_PPP_PR_E!D57</f>
        <v>0</v>
      </c>
      <c r="E57" s="10">
        <f>FC_IND_PPP_PU_E!E57+FC_IND_PPP_PA_E!E57+FC_IND_PPP_PR_E!E57</f>
        <v>0</v>
      </c>
      <c r="F57" s="10">
        <f>FC_IND_PPP_PU_E!F57+FC_IND_PPP_PA_E!F57+FC_IND_PPP_PR_E!F57</f>
        <v>0</v>
      </c>
      <c r="G57" s="10">
        <f>FC_IND_PPP_PU_E!G57+FC_IND_PPP_PA_E!G57+FC_IND_PPP_PR_E!G57</f>
        <v>0</v>
      </c>
      <c r="H57" s="10">
        <f>FC_IND_PPP_PU_E!H57+FC_IND_PPP_PA_E!H57+FC_IND_PPP_PR_E!H57</f>
        <v>0</v>
      </c>
      <c r="I57" s="10">
        <f>FC_IND_PPP_PU_E!I57+FC_IND_PPP_PA_E!I57+FC_IND_PPP_PR_E!I57</f>
        <v>0</v>
      </c>
      <c r="J57" s="10">
        <f>FC_IND_PPP_PU_E!J57+FC_IND_PPP_PA_E!J57+FC_IND_PPP_PR_E!J57</f>
        <v>0</v>
      </c>
      <c r="K57" s="10">
        <f>FC_IND_PPP_PU_E!K57+FC_IND_PPP_PA_E!K57+FC_IND_PPP_PR_E!K57</f>
        <v>0</v>
      </c>
      <c r="L57" s="10">
        <f>FC_IND_PPP_PU_E!L57+FC_IND_PPP_PA_E!L57+FC_IND_PPP_PR_E!L57</f>
        <v>0</v>
      </c>
      <c r="M57" s="10">
        <f>FC_IND_PPP_PU_E!M57+FC_IND_PPP_PA_E!M57+FC_IND_PPP_PR_E!M57</f>
        <v>0</v>
      </c>
      <c r="N57" s="10">
        <f>FC_IND_PPP_PU_E!N57+FC_IND_PPP_PA_E!N57+FC_IND_PPP_PR_E!N57</f>
        <v>0</v>
      </c>
      <c r="O57" s="10">
        <f>FC_IND_PPP_PU_E!O57+FC_IND_PPP_PA_E!O57+FC_IND_PPP_PR_E!O57</f>
        <v>0</v>
      </c>
      <c r="P57" s="10">
        <f>FC_IND_PPP_PU_E!P57+FC_IND_PPP_PA_E!P57+FC_IND_PPP_PR_E!P57</f>
        <v>0</v>
      </c>
      <c r="Q57" s="10">
        <f>FC_IND_PPP_PU_E!Q57+FC_IND_PPP_PA_E!Q57+FC_IND_PPP_PR_E!Q57</f>
        <v>0</v>
      </c>
      <c r="R57" s="10">
        <f>FC_IND_PPP_PU_E!R57+FC_IND_PPP_PA_E!R57+FC_IND_PPP_PR_E!R57</f>
        <v>0</v>
      </c>
      <c r="S57" s="10">
        <f>FC_IND_PPP_PU_E!S57+FC_IND_PPP_PA_E!S57+FC_IND_PPP_PR_E!S57</f>
        <v>0</v>
      </c>
      <c r="T57" s="10">
        <f>FC_IND_PPP_PU_E!T57+FC_IND_PPP_PA_E!T57+FC_IND_PPP_PR_E!T57</f>
        <v>0</v>
      </c>
      <c r="U57" s="10">
        <f>FC_IND_PPP_PU_E!U57+FC_IND_PPP_PA_E!U57+FC_IND_PPP_PR_E!U57</f>
        <v>0</v>
      </c>
      <c r="V57" s="10">
        <f>FC_IND_PPP_PU_E!V57+FC_IND_PPP_PA_E!V57+FC_IND_PPP_PR_E!V57</f>
        <v>0</v>
      </c>
      <c r="W57" s="10">
        <f>FC_IND_PPP_PU_E!W57+FC_IND_PPP_PA_E!W57+FC_IND_PPP_PR_E!W57</f>
        <v>0</v>
      </c>
      <c r="X57" s="10">
        <f>FC_IND_PPP_PU_E!X57+FC_IND_PPP_PA_E!X57+FC_IND_PPP_PR_E!X57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FC_IND_PPP_PU_E!C58+FC_IND_PPP_PA_E!C58+FC_IND_PPP_PR_E!C58</f>
        <v>0</v>
      </c>
      <c r="D58" s="10">
        <f>FC_IND_PPP_PU_E!D58+FC_IND_PPP_PA_E!D58+FC_IND_PPP_PR_E!D58</f>
        <v>0</v>
      </c>
      <c r="E58" s="10">
        <f>FC_IND_PPP_PU_E!E58+FC_IND_PPP_PA_E!E58+FC_IND_PPP_PR_E!E58</f>
        <v>0</v>
      </c>
      <c r="F58" s="10">
        <f>FC_IND_PPP_PU_E!F58+FC_IND_PPP_PA_E!F58+FC_IND_PPP_PR_E!F58</f>
        <v>0</v>
      </c>
      <c r="G58" s="10">
        <f>FC_IND_PPP_PU_E!G58+FC_IND_PPP_PA_E!G58+FC_IND_PPP_PR_E!G58</f>
        <v>0</v>
      </c>
      <c r="H58" s="10">
        <f>FC_IND_PPP_PU_E!H58+FC_IND_PPP_PA_E!H58+FC_IND_PPP_PR_E!H58</f>
        <v>0</v>
      </c>
      <c r="I58" s="10">
        <f>FC_IND_PPP_PU_E!I58+FC_IND_PPP_PA_E!I58+FC_IND_PPP_PR_E!I58</f>
        <v>0</v>
      </c>
      <c r="J58" s="10">
        <f>FC_IND_PPP_PU_E!J58+FC_IND_PPP_PA_E!J58+FC_IND_PPP_PR_E!J58</f>
        <v>0</v>
      </c>
      <c r="K58" s="10">
        <f>FC_IND_PPP_PU_E!K58+FC_IND_PPP_PA_E!K58+FC_IND_PPP_PR_E!K58</f>
        <v>0</v>
      </c>
      <c r="L58" s="10">
        <f>FC_IND_PPP_PU_E!L58+FC_IND_PPP_PA_E!L58+FC_IND_PPP_PR_E!L58</f>
        <v>0</v>
      </c>
      <c r="M58" s="10">
        <f>FC_IND_PPP_PU_E!M58+FC_IND_PPP_PA_E!M58+FC_IND_PPP_PR_E!M58</f>
        <v>0</v>
      </c>
      <c r="N58" s="10">
        <f>FC_IND_PPP_PU_E!N58+FC_IND_PPP_PA_E!N58+FC_IND_PPP_PR_E!N58</f>
        <v>0</v>
      </c>
      <c r="O58" s="10">
        <f>FC_IND_PPP_PU_E!O58+FC_IND_PPP_PA_E!O58+FC_IND_PPP_PR_E!O58</f>
        <v>0</v>
      </c>
      <c r="P58" s="10">
        <f>FC_IND_PPP_PU_E!P58+FC_IND_PPP_PA_E!P58+FC_IND_PPP_PR_E!P58</f>
        <v>0</v>
      </c>
      <c r="Q58" s="10">
        <f>FC_IND_PPP_PU_E!Q58+FC_IND_PPP_PA_E!Q58+FC_IND_PPP_PR_E!Q58</f>
        <v>0</v>
      </c>
      <c r="R58" s="10">
        <f>FC_IND_PPP_PU_E!R58+FC_IND_PPP_PA_E!R58+FC_IND_PPP_PR_E!R58</f>
        <v>0</v>
      </c>
      <c r="S58" s="10">
        <f>FC_IND_PPP_PU_E!S58+FC_IND_PPP_PA_E!S58+FC_IND_PPP_PR_E!S58</f>
        <v>0</v>
      </c>
      <c r="T58" s="10">
        <f>FC_IND_PPP_PU_E!T58+FC_IND_PPP_PA_E!T58+FC_IND_PPP_PR_E!T58</f>
        <v>0</v>
      </c>
      <c r="U58" s="10">
        <f>FC_IND_PPP_PU_E!U58+FC_IND_PPP_PA_E!U58+FC_IND_PPP_PR_E!U58</f>
        <v>0</v>
      </c>
      <c r="V58" s="10">
        <f>FC_IND_PPP_PU_E!V58+FC_IND_PPP_PA_E!V58+FC_IND_PPP_PR_E!V58</f>
        <v>0</v>
      </c>
      <c r="W58" s="10">
        <f>FC_IND_PPP_PU_E!W58+FC_IND_PPP_PA_E!W58+FC_IND_PPP_PR_E!W58</f>
        <v>0</v>
      </c>
      <c r="X58" s="10">
        <f>FC_IND_PPP_PU_E!X58+FC_IND_PPP_PA_E!X58+FC_IND_PPP_PR_E!X58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FC_IND_PPP_PU_E!C59+FC_IND_PPP_PA_E!C59+FC_IND_PPP_PR_E!C59</f>
        <v>82.16302665520206</v>
      </c>
      <c r="D59" s="10">
        <f>FC_IND_PPP_PU_E!D59+FC_IND_PPP_PA_E!D59+FC_IND_PPP_PR_E!D59</f>
        <v>75.523043852106611</v>
      </c>
      <c r="E59" s="10">
        <f>FC_IND_PPP_PU_E!E59+FC_IND_PPP_PA_E!E59+FC_IND_PPP_PR_E!E59</f>
        <v>133.5387790197764</v>
      </c>
      <c r="F59" s="10">
        <f>FC_IND_PPP_PU_E!F59+FC_IND_PPP_PA_E!F59+FC_IND_PPP_PR_E!F59</f>
        <v>228.36053310404131</v>
      </c>
      <c r="G59" s="10">
        <f>FC_IND_PPP_PU_E!G59+FC_IND_PPP_PA_E!G59+FC_IND_PPP_PR_E!G59</f>
        <v>96.804213241616509</v>
      </c>
      <c r="H59" s="10">
        <f>FC_IND_PPP_PU_E!H59+FC_IND_PPP_PA_E!H59+FC_IND_PPP_PR_E!H59</f>
        <v>94.58297506448838</v>
      </c>
      <c r="I59" s="10">
        <f>FC_IND_PPP_PU_E!I59+FC_IND_PPP_PA_E!I59+FC_IND_PPP_PR_E!I59</f>
        <v>94.941272570937215</v>
      </c>
      <c r="J59" s="10">
        <f>FC_IND_PPP_PU_E!J59+FC_IND_PPP_PA_E!J59+FC_IND_PPP_PR_E!J59</f>
        <v>78.269819432502132</v>
      </c>
      <c r="K59" s="10">
        <f>FC_IND_PPP_PU_E!K59+FC_IND_PPP_PA_E!K59+FC_IND_PPP_PR_E!K59</f>
        <v>11.942304385210658</v>
      </c>
      <c r="L59" s="10">
        <f>FC_IND_PPP_PU_E!L59+FC_IND_PPP_PA_E!L59+FC_IND_PPP_PR_E!L59</f>
        <v>9.2433361994840926</v>
      </c>
      <c r="M59" s="10">
        <f>FC_IND_PPP_PU_E!M59+FC_IND_PPP_PA_E!M59+FC_IND_PPP_PR_E!M59</f>
        <v>3.702149613069647</v>
      </c>
      <c r="N59" s="10">
        <f>FC_IND_PPP_PU_E!N59+FC_IND_PPP_PA_E!N59+FC_IND_PPP_PR_E!N59</f>
        <v>2.2212381771281171</v>
      </c>
      <c r="O59" s="10">
        <f>FC_IND_PPP_PU_E!O59+FC_IND_PPP_PA_E!O59+FC_IND_PPP_PR_E!O59</f>
        <v>2.9855546001719691</v>
      </c>
      <c r="P59" s="10">
        <f>FC_IND_PPP_PU_E!P59+FC_IND_PPP_PA_E!P59+FC_IND_PPP_PR_E!P59</f>
        <v>1.958555460017197</v>
      </c>
      <c r="Q59" s="10">
        <f>FC_IND_PPP_PU_E!Q59+FC_IND_PPP_PA_E!Q59+FC_IND_PPP_PR_E!Q59</f>
        <v>1.5047291487532239</v>
      </c>
      <c r="R59" s="10">
        <f>FC_IND_PPP_PU_E!R59+FC_IND_PPP_PA_E!R59+FC_IND_PPP_PR_E!R59</f>
        <v>2.07798796216681</v>
      </c>
      <c r="S59" s="10">
        <f>FC_IND_PPP_PU_E!S59+FC_IND_PPP_PA_E!S59+FC_IND_PPP_PR_E!S59</f>
        <v>1.6241616509028369</v>
      </c>
      <c r="T59" s="10">
        <f>FC_IND_PPP_PU_E!T59+FC_IND_PPP_PA_E!T59+FC_IND_PPP_PR_E!T59</f>
        <v>3.6439380911435939</v>
      </c>
      <c r="U59" s="10">
        <f>FC_IND_PPP_PU_E!U59+FC_IND_PPP_PA_E!U59+FC_IND_PPP_PR_E!U59</f>
        <v>2.0092003439380912</v>
      </c>
      <c r="V59" s="10">
        <f>FC_IND_PPP_PU_E!V59+FC_IND_PPP_PA_E!V59+FC_IND_PPP_PR_E!V59</f>
        <v>2.0742906276870161</v>
      </c>
      <c r="W59" s="10">
        <f>FC_IND_PPP_PU_E!W59+FC_IND_PPP_PA_E!W59+FC_IND_PPP_PR_E!W59</f>
        <v>4.427085124677558</v>
      </c>
      <c r="X59" s="10">
        <f>FC_IND_PPP_PU_E!X59+FC_IND_PPP_PA_E!X59+FC_IND_PPP_PR_E!X59</f>
        <v>4.3675838349097162</v>
      </c>
    </row>
    <row r="60" spans="1:24" ht="11.25" customHeight="1" x14ac:dyDescent="0.2">
      <c r="A60" s="42" t="s">
        <v>107</v>
      </c>
      <c r="B60" s="9" t="s">
        <v>108</v>
      </c>
      <c r="C60" s="10">
        <f>FC_IND_PPP_PU_E!C60+FC_IND_PPP_PA_E!C60+FC_IND_PPP_PR_E!C60</f>
        <v>0</v>
      </c>
      <c r="D60" s="10">
        <f>FC_IND_PPP_PU_E!D60+FC_IND_PPP_PA_E!D60+FC_IND_PPP_PR_E!D60</f>
        <v>0</v>
      </c>
      <c r="E60" s="10">
        <f>FC_IND_PPP_PU_E!E60+FC_IND_PPP_PA_E!E60+FC_IND_PPP_PR_E!E60</f>
        <v>0</v>
      </c>
      <c r="F60" s="10">
        <f>FC_IND_PPP_PU_E!F60+FC_IND_PPP_PA_E!F60+FC_IND_PPP_PR_E!F60</f>
        <v>0</v>
      </c>
      <c r="G60" s="10">
        <f>FC_IND_PPP_PU_E!G60+FC_IND_PPP_PA_E!G60+FC_IND_PPP_PR_E!G60</f>
        <v>0</v>
      </c>
      <c r="H60" s="10">
        <f>FC_IND_PPP_PU_E!H60+FC_IND_PPP_PA_E!H60+FC_IND_PPP_PR_E!H60</f>
        <v>0</v>
      </c>
      <c r="I60" s="10">
        <f>FC_IND_PPP_PU_E!I60+FC_IND_PPP_PA_E!I60+FC_IND_PPP_PR_E!I60</f>
        <v>0</v>
      </c>
      <c r="J60" s="10">
        <f>FC_IND_PPP_PU_E!J60+FC_IND_PPP_PA_E!J60+FC_IND_PPP_PR_E!J60</f>
        <v>0</v>
      </c>
      <c r="K60" s="10">
        <f>FC_IND_PPP_PU_E!K60+FC_IND_PPP_PA_E!K60+FC_IND_PPP_PR_E!K60</f>
        <v>0</v>
      </c>
      <c r="L60" s="10">
        <f>FC_IND_PPP_PU_E!L60+FC_IND_PPP_PA_E!L60+FC_IND_PPP_PR_E!L60</f>
        <v>0</v>
      </c>
      <c r="M60" s="10">
        <f>FC_IND_PPP_PU_E!M60+FC_IND_PPP_PA_E!M60+FC_IND_PPP_PR_E!M60</f>
        <v>0</v>
      </c>
      <c r="N60" s="10">
        <f>FC_IND_PPP_PU_E!N60+FC_IND_PPP_PA_E!N60+FC_IND_PPP_PR_E!N60</f>
        <v>0</v>
      </c>
      <c r="O60" s="10">
        <f>FC_IND_PPP_PU_E!O60+FC_IND_PPP_PA_E!O60+FC_IND_PPP_PR_E!O60</f>
        <v>0</v>
      </c>
      <c r="P60" s="10">
        <f>FC_IND_PPP_PU_E!P60+FC_IND_PPP_PA_E!P60+FC_IND_PPP_PR_E!P60</f>
        <v>0</v>
      </c>
      <c r="Q60" s="10">
        <f>FC_IND_PPP_PU_E!Q60+FC_IND_PPP_PA_E!Q60+FC_IND_PPP_PR_E!Q60</f>
        <v>0</v>
      </c>
      <c r="R60" s="10">
        <f>FC_IND_PPP_PU_E!R60+FC_IND_PPP_PA_E!R60+FC_IND_PPP_PR_E!R60</f>
        <v>0</v>
      </c>
      <c r="S60" s="10">
        <f>FC_IND_PPP_PU_E!S60+FC_IND_PPP_PA_E!S60+FC_IND_PPP_PR_E!S60</f>
        <v>0</v>
      </c>
      <c r="T60" s="10">
        <f>FC_IND_PPP_PU_E!T60+FC_IND_PPP_PA_E!T60+FC_IND_PPP_PR_E!T60</f>
        <v>0</v>
      </c>
      <c r="U60" s="10">
        <f>FC_IND_PPP_PU_E!U60+FC_IND_PPP_PA_E!U60+FC_IND_PPP_PR_E!U60</f>
        <v>0</v>
      </c>
      <c r="V60" s="10">
        <f>FC_IND_PPP_PU_E!V60+FC_IND_PPP_PA_E!V60+FC_IND_PPP_PR_E!V60</f>
        <v>0</v>
      </c>
      <c r="W60" s="10">
        <f>FC_IND_PPP_PU_E!W60+FC_IND_PPP_PA_E!W60+FC_IND_PPP_PR_E!W60</f>
        <v>0</v>
      </c>
      <c r="X60" s="10">
        <f>FC_IND_PPP_PU_E!X60+FC_IND_PPP_PA_E!X60+FC_IND_PPP_PR_E!X60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FC_IND_PPP_PU_E!C61+FC_IND_PPP_PA_E!C61+FC_IND_PPP_PR_E!C61</f>
        <v>0</v>
      </c>
      <c r="D61" s="10">
        <f>FC_IND_PPP_PU_E!D61+FC_IND_PPP_PA_E!D61+FC_IND_PPP_PR_E!D61</f>
        <v>0</v>
      </c>
      <c r="E61" s="10">
        <f>FC_IND_PPP_PU_E!E61+FC_IND_PPP_PA_E!E61+FC_IND_PPP_PR_E!E61</f>
        <v>0</v>
      </c>
      <c r="F61" s="10">
        <f>FC_IND_PPP_PU_E!F61+FC_IND_PPP_PA_E!F61+FC_IND_PPP_PR_E!F61</f>
        <v>0</v>
      </c>
      <c r="G61" s="10">
        <f>FC_IND_PPP_PU_E!G61+FC_IND_PPP_PA_E!G61+FC_IND_PPP_PR_E!G61</f>
        <v>0</v>
      </c>
      <c r="H61" s="10">
        <f>FC_IND_PPP_PU_E!H61+FC_IND_PPP_PA_E!H61+FC_IND_PPP_PR_E!H61</f>
        <v>0</v>
      </c>
      <c r="I61" s="10">
        <f>FC_IND_PPP_PU_E!I61+FC_IND_PPP_PA_E!I61+FC_IND_PPP_PR_E!I61</f>
        <v>0</v>
      </c>
      <c r="J61" s="10">
        <f>FC_IND_PPP_PU_E!J61+FC_IND_PPP_PA_E!J61+FC_IND_PPP_PR_E!J61</f>
        <v>0</v>
      </c>
      <c r="K61" s="10">
        <f>FC_IND_PPP_PU_E!K61+FC_IND_PPP_PA_E!K61+FC_IND_PPP_PR_E!K61</f>
        <v>0</v>
      </c>
      <c r="L61" s="10">
        <f>FC_IND_PPP_PU_E!L61+FC_IND_PPP_PA_E!L61+FC_IND_PPP_PR_E!L61</f>
        <v>0</v>
      </c>
      <c r="M61" s="10">
        <f>FC_IND_PPP_PU_E!M61+FC_IND_PPP_PA_E!M61+FC_IND_PPP_PR_E!M61</f>
        <v>0</v>
      </c>
      <c r="N61" s="10">
        <f>FC_IND_PPP_PU_E!N61+FC_IND_PPP_PA_E!N61+FC_IND_PPP_PR_E!N61</f>
        <v>0</v>
      </c>
      <c r="O61" s="10">
        <f>FC_IND_PPP_PU_E!O61+FC_IND_PPP_PA_E!O61+FC_IND_PPP_PR_E!O61</f>
        <v>0</v>
      </c>
      <c r="P61" s="10">
        <f>FC_IND_PPP_PU_E!P61+FC_IND_PPP_PA_E!P61+FC_IND_PPP_PR_E!P61</f>
        <v>0</v>
      </c>
      <c r="Q61" s="10">
        <f>FC_IND_PPP_PU_E!Q61+FC_IND_PPP_PA_E!Q61+FC_IND_PPP_PR_E!Q61</f>
        <v>0</v>
      </c>
      <c r="R61" s="10">
        <f>FC_IND_PPP_PU_E!R61+FC_IND_PPP_PA_E!R61+FC_IND_PPP_PR_E!R61</f>
        <v>0</v>
      </c>
      <c r="S61" s="10">
        <f>FC_IND_PPP_PU_E!S61+FC_IND_PPP_PA_E!S61+FC_IND_PPP_PR_E!S61</f>
        <v>0</v>
      </c>
      <c r="T61" s="10">
        <f>FC_IND_PPP_PU_E!T61+FC_IND_PPP_PA_E!T61+FC_IND_PPP_PR_E!T61</f>
        <v>0</v>
      </c>
      <c r="U61" s="10">
        <f>FC_IND_PPP_PU_E!U61+FC_IND_PPP_PA_E!U61+FC_IND_PPP_PR_E!U61</f>
        <v>0</v>
      </c>
      <c r="V61" s="10">
        <f>FC_IND_PPP_PU_E!V61+FC_IND_PPP_PA_E!V61+FC_IND_PPP_PR_E!V61</f>
        <v>0</v>
      </c>
      <c r="W61" s="10">
        <f>FC_IND_PPP_PU_E!W61+FC_IND_PPP_PA_E!W61+FC_IND_PPP_PR_E!W61</f>
        <v>0</v>
      </c>
      <c r="X61" s="10">
        <f>FC_IND_PPP_PU_E!X61+FC_IND_PPP_PA_E!X61+FC_IND_PPP_PR_E!X61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FC_IND_PPP_PU_E!C62+FC_IND_PPP_PA_E!C62+FC_IND_PPP_PR_E!C62</f>
        <v>0</v>
      </c>
      <c r="D62" s="10">
        <f>FC_IND_PPP_PU_E!D62+FC_IND_PPP_PA_E!D62+FC_IND_PPP_PR_E!D62</f>
        <v>0</v>
      </c>
      <c r="E62" s="10">
        <f>FC_IND_PPP_PU_E!E62+FC_IND_PPP_PA_E!E62+FC_IND_PPP_PR_E!E62</f>
        <v>0</v>
      </c>
      <c r="F62" s="10">
        <f>FC_IND_PPP_PU_E!F62+FC_IND_PPP_PA_E!F62+FC_IND_PPP_PR_E!F62</f>
        <v>0</v>
      </c>
      <c r="G62" s="10">
        <f>FC_IND_PPP_PU_E!G62+FC_IND_PPP_PA_E!G62+FC_IND_PPP_PR_E!G62</f>
        <v>0</v>
      </c>
      <c r="H62" s="10">
        <f>FC_IND_PPP_PU_E!H62+FC_IND_PPP_PA_E!H62+FC_IND_PPP_PR_E!H62</f>
        <v>0</v>
      </c>
      <c r="I62" s="10">
        <f>FC_IND_PPP_PU_E!I62+FC_IND_PPP_PA_E!I62+FC_IND_PPP_PR_E!I62</f>
        <v>0</v>
      </c>
      <c r="J62" s="10">
        <f>FC_IND_PPP_PU_E!J62+FC_IND_PPP_PA_E!J62+FC_IND_PPP_PR_E!J62</f>
        <v>0</v>
      </c>
      <c r="K62" s="10">
        <f>FC_IND_PPP_PU_E!K62+FC_IND_PPP_PA_E!K62+FC_IND_PPP_PR_E!K62</f>
        <v>0</v>
      </c>
      <c r="L62" s="10">
        <f>FC_IND_PPP_PU_E!L62+FC_IND_PPP_PA_E!L62+FC_IND_PPP_PR_E!L62</f>
        <v>0</v>
      </c>
      <c r="M62" s="10">
        <f>FC_IND_PPP_PU_E!M62+FC_IND_PPP_PA_E!M62+FC_IND_PPP_PR_E!M62</f>
        <v>0</v>
      </c>
      <c r="N62" s="10">
        <f>FC_IND_PPP_PU_E!N62+FC_IND_PPP_PA_E!N62+FC_IND_PPP_PR_E!N62</f>
        <v>0</v>
      </c>
      <c r="O62" s="10">
        <f>FC_IND_PPP_PU_E!O62+FC_IND_PPP_PA_E!O62+FC_IND_PPP_PR_E!O62</f>
        <v>0</v>
      </c>
      <c r="P62" s="10">
        <f>FC_IND_PPP_PU_E!P62+FC_IND_PPP_PA_E!P62+FC_IND_PPP_PR_E!P62</f>
        <v>0</v>
      </c>
      <c r="Q62" s="10">
        <f>FC_IND_PPP_PU_E!Q62+FC_IND_PPP_PA_E!Q62+FC_IND_PPP_PR_E!Q62</f>
        <v>0</v>
      </c>
      <c r="R62" s="10">
        <f>FC_IND_PPP_PU_E!R62+FC_IND_PPP_PA_E!R62+FC_IND_PPP_PR_E!R62</f>
        <v>0</v>
      </c>
      <c r="S62" s="10">
        <f>FC_IND_PPP_PU_E!S62+FC_IND_PPP_PA_E!S62+FC_IND_PPP_PR_E!S62</f>
        <v>0</v>
      </c>
      <c r="T62" s="10">
        <f>FC_IND_PPP_PU_E!T62+FC_IND_PPP_PA_E!T62+FC_IND_PPP_PR_E!T62</f>
        <v>0</v>
      </c>
      <c r="U62" s="10">
        <f>FC_IND_PPP_PU_E!U62+FC_IND_PPP_PA_E!U62+FC_IND_PPP_PR_E!U62</f>
        <v>0</v>
      </c>
      <c r="V62" s="10">
        <f>FC_IND_PPP_PU_E!V62+FC_IND_PPP_PA_E!V62+FC_IND_PPP_PR_E!V62</f>
        <v>0</v>
      </c>
      <c r="W62" s="10">
        <f>FC_IND_PPP_PU_E!W62+FC_IND_PPP_PA_E!W62+FC_IND_PPP_PR_E!W62</f>
        <v>0</v>
      </c>
      <c r="X62" s="10">
        <f>FC_IND_PPP_PU_E!X62+FC_IND_PPP_PA_E!X62+FC_IND_PPP_PR_E!X62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FC_IND_PPP_PU_E!C63+FC_IND_PPP_PA_E!C63+FC_IND_PPP_PR_E!C63</f>
        <v>0</v>
      </c>
      <c r="D63" s="10">
        <f>FC_IND_PPP_PU_E!D63+FC_IND_PPP_PA_E!D63+FC_IND_PPP_PR_E!D63</f>
        <v>0</v>
      </c>
      <c r="E63" s="10">
        <f>FC_IND_PPP_PU_E!E63+FC_IND_PPP_PA_E!E63+FC_IND_PPP_PR_E!E63</f>
        <v>0</v>
      </c>
      <c r="F63" s="10">
        <f>FC_IND_PPP_PU_E!F63+FC_IND_PPP_PA_E!F63+FC_IND_PPP_PR_E!F63</f>
        <v>0</v>
      </c>
      <c r="G63" s="10">
        <f>FC_IND_PPP_PU_E!G63+FC_IND_PPP_PA_E!G63+FC_IND_PPP_PR_E!G63</f>
        <v>0</v>
      </c>
      <c r="H63" s="10">
        <f>FC_IND_PPP_PU_E!H63+FC_IND_PPP_PA_E!H63+FC_IND_PPP_PR_E!H63</f>
        <v>0</v>
      </c>
      <c r="I63" s="10">
        <f>FC_IND_PPP_PU_E!I63+FC_IND_PPP_PA_E!I63+FC_IND_PPP_PR_E!I63</f>
        <v>0</v>
      </c>
      <c r="J63" s="10">
        <f>FC_IND_PPP_PU_E!J63+FC_IND_PPP_PA_E!J63+FC_IND_PPP_PR_E!J63</f>
        <v>0</v>
      </c>
      <c r="K63" s="10">
        <f>FC_IND_PPP_PU_E!K63+FC_IND_PPP_PA_E!K63+FC_IND_PPP_PR_E!K63</f>
        <v>0</v>
      </c>
      <c r="L63" s="10">
        <f>FC_IND_PPP_PU_E!L63+FC_IND_PPP_PA_E!L63+FC_IND_PPP_PR_E!L63</f>
        <v>0</v>
      </c>
      <c r="M63" s="10">
        <f>FC_IND_PPP_PU_E!M63+FC_IND_PPP_PA_E!M63+FC_IND_PPP_PR_E!M63</f>
        <v>0</v>
      </c>
      <c r="N63" s="10">
        <f>FC_IND_PPP_PU_E!N63+FC_IND_PPP_PA_E!N63+FC_IND_PPP_PR_E!N63</f>
        <v>0</v>
      </c>
      <c r="O63" s="10">
        <f>FC_IND_PPP_PU_E!O63+FC_IND_PPP_PA_E!O63+FC_IND_PPP_PR_E!O63</f>
        <v>0</v>
      </c>
      <c r="P63" s="10">
        <f>FC_IND_PPP_PU_E!P63+FC_IND_PPP_PA_E!P63+FC_IND_PPP_PR_E!P63</f>
        <v>0</v>
      </c>
      <c r="Q63" s="10">
        <f>FC_IND_PPP_PU_E!Q63+FC_IND_PPP_PA_E!Q63+FC_IND_PPP_PR_E!Q63</f>
        <v>0</v>
      </c>
      <c r="R63" s="10">
        <f>FC_IND_PPP_PU_E!R63+FC_IND_PPP_PA_E!R63+FC_IND_PPP_PR_E!R63</f>
        <v>0</v>
      </c>
      <c r="S63" s="10">
        <f>FC_IND_PPP_PU_E!S63+FC_IND_PPP_PA_E!S63+FC_IND_PPP_PR_E!S63</f>
        <v>0</v>
      </c>
      <c r="T63" s="10">
        <f>FC_IND_PPP_PU_E!T63+FC_IND_PPP_PA_E!T63+FC_IND_PPP_PR_E!T63</f>
        <v>0</v>
      </c>
      <c r="U63" s="10">
        <f>FC_IND_PPP_PU_E!U63+FC_IND_PPP_PA_E!U63+FC_IND_PPP_PR_E!U63</f>
        <v>0</v>
      </c>
      <c r="V63" s="10">
        <f>FC_IND_PPP_PU_E!V63+FC_IND_PPP_PA_E!V63+FC_IND_PPP_PR_E!V63</f>
        <v>0</v>
      </c>
      <c r="W63" s="10">
        <f>FC_IND_PPP_PU_E!W63+FC_IND_PPP_PA_E!W63+FC_IND_PPP_PR_E!W63</f>
        <v>0</v>
      </c>
      <c r="X63" s="10">
        <f>FC_IND_PPP_PU_E!X63+FC_IND_PPP_PA_E!X63+FC_IND_PPP_PR_E!X63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FC_IND_PPP_PU_E!C64+FC_IND_PPP_PA_E!C64+FC_IND_PPP_PR_E!C64</f>
        <v>0</v>
      </c>
      <c r="D64" s="10">
        <f>FC_IND_PPP_PU_E!D64+FC_IND_PPP_PA_E!D64+FC_IND_PPP_PR_E!D64</f>
        <v>0</v>
      </c>
      <c r="E64" s="10">
        <f>FC_IND_PPP_PU_E!E64+FC_IND_PPP_PA_E!E64+FC_IND_PPP_PR_E!E64</f>
        <v>0</v>
      </c>
      <c r="F64" s="10">
        <f>FC_IND_PPP_PU_E!F64+FC_IND_PPP_PA_E!F64+FC_IND_PPP_PR_E!F64</f>
        <v>0</v>
      </c>
      <c r="G64" s="10">
        <f>FC_IND_PPP_PU_E!G64+FC_IND_PPP_PA_E!G64+FC_IND_PPP_PR_E!G64</f>
        <v>0</v>
      </c>
      <c r="H64" s="10">
        <f>FC_IND_PPP_PU_E!H64+FC_IND_PPP_PA_E!H64+FC_IND_PPP_PR_E!H64</f>
        <v>0</v>
      </c>
      <c r="I64" s="10">
        <f>FC_IND_PPP_PU_E!I64+FC_IND_PPP_PA_E!I64+FC_IND_PPP_PR_E!I64</f>
        <v>0</v>
      </c>
      <c r="J64" s="10">
        <f>FC_IND_PPP_PU_E!J64+FC_IND_PPP_PA_E!J64+FC_IND_PPP_PR_E!J64</f>
        <v>0</v>
      </c>
      <c r="K64" s="10">
        <f>FC_IND_PPP_PU_E!K64+FC_IND_PPP_PA_E!K64+FC_IND_PPP_PR_E!K64</f>
        <v>0</v>
      </c>
      <c r="L64" s="10">
        <f>FC_IND_PPP_PU_E!L64+FC_IND_PPP_PA_E!L64+FC_IND_PPP_PR_E!L64</f>
        <v>0</v>
      </c>
      <c r="M64" s="10">
        <f>FC_IND_PPP_PU_E!M64+FC_IND_PPP_PA_E!M64+FC_IND_PPP_PR_E!M64</f>
        <v>0</v>
      </c>
      <c r="N64" s="10">
        <f>FC_IND_PPP_PU_E!N64+FC_IND_PPP_PA_E!N64+FC_IND_PPP_PR_E!N64</f>
        <v>0</v>
      </c>
      <c r="O64" s="10">
        <f>FC_IND_PPP_PU_E!O64+FC_IND_PPP_PA_E!O64+FC_IND_PPP_PR_E!O64</f>
        <v>0</v>
      </c>
      <c r="P64" s="10">
        <f>FC_IND_PPP_PU_E!P64+FC_IND_PPP_PA_E!P64+FC_IND_PPP_PR_E!P64</f>
        <v>0</v>
      </c>
      <c r="Q64" s="10">
        <f>FC_IND_PPP_PU_E!Q64+FC_IND_PPP_PA_E!Q64+FC_IND_PPP_PR_E!Q64</f>
        <v>0</v>
      </c>
      <c r="R64" s="10">
        <f>FC_IND_PPP_PU_E!R64+FC_IND_PPP_PA_E!R64+FC_IND_PPP_PR_E!R64</f>
        <v>0</v>
      </c>
      <c r="S64" s="10">
        <f>FC_IND_PPP_PU_E!S64+FC_IND_PPP_PA_E!S64+FC_IND_PPP_PR_E!S64</f>
        <v>0</v>
      </c>
      <c r="T64" s="10">
        <f>FC_IND_PPP_PU_E!T64+FC_IND_PPP_PA_E!T64+FC_IND_PPP_PR_E!T64</f>
        <v>0</v>
      </c>
      <c r="U64" s="10">
        <f>FC_IND_PPP_PU_E!U64+FC_IND_PPP_PA_E!U64+FC_IND_PPP_PR_E!U64</f>
        <v>0</v>
      </c>
      <c r="V64" s="10">
        <f>FC_IND_PPP_PU_E!V64+FC_IND_PPP_PA_E!V64+FC_IND_PPP_PR_E!V64</f>
        <v>0</v>
      </c>
      <c r="W64" s="10">
        <f>FC_IND_PPP_PU_E!W64+FC_IND_PPP_PA_E!W64+FC_IND_PPP_PR_E!W64</f>
        <v>0</v>
      </c>
      <c r="X64" s="10">
        <f>FC_IND_PPP_PU_E!X64+FC_IND_PPP_PA_E!X64+FC_IND_PPP_PR_E!X64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FC_IND_PPP_PU_E!C65+FC_IND_PPP_PA_E!C65+FC_IND_PPP_PR_E!C65</f>
        <v>0</v>
      </c>
      <c r="D65" s="10">
        <f>FC_IND_PPP_PU_E!D65+FC_IND_PPP_PA_E!D65+FC_IND_PPP_PR_E!D65</f>
        <v>0</v>
      </c>
      <c r="E65" s="10">
        <f>FC_IND_PPP_PU_E!E65+FC_IND_PPP_PA_E!E65+FC_IND_PPP_PR_E!E65</f>
        <v>0</v>
      </c>
      <c r="F65" s="10">
        <f>FC_IND_PPP_PU_E!F65+FC_IND_PPP_PA_E!F65+FC_IND_PPP_PR_E!F65</f>
        <v>0</v>
      </c>
      <c r="G65" s="10">
        <f>FC_IND_PPP_PU_E!G65+FC_IND_PPP_PA_E!G65+FC_IND_PPP_PR_E!G65</f>
        <v>0</v>
      </c>
      <c r="H65" s="10">
        <f>FC_IND_PPP_PU_E!H65+FC_IND_PPP_PA_E!H65+FC_IND_PPP_PR_E!H65</f>
        <v>0</v>
      </c>
      <c r="I65" s="10">
        <f>FC_IND_PPP_PU_E!I65+FC_IND_PPP_PA_E!I65+FC_IND_PPP_PR_E!I65</f>
        <v>0</v>
      </c>
      <c r="J65" s="10">
        <f>FC_IND_PPP_PU_E!J65+FC_IND_PPP_PA_E!J65+FC_IND_PPP_PR_E!J65</f>
        <v>0</v>
      </c>
      <c r="K65" s="10">
        <f>FC_IND_PPP_PU_E!K65+FC_IND_PPP_PA_E!K65+FC_IND_PPP_PR_E!K65</f>
        <v>0</v>
      </c>
      <c r="L65" s="10">
        <f>FC_IND_PPP_PU_E!L65+FC_IND_PPP_PA_E!L65+FC_IND_PPP_PR_E!L65</f>
        <v>0</v>
      </c>
      <c r="M65" s="10">
        <f>FC_IND_PPP_PU_E!M65+FC_IND_PPP_PA_E!M65+FC_IND_PPP_PR_E!M65</f>
        <v>0</v>
      </c>
      <c r="N65" s="10">
        <f>FC_IND_PPP_PU_E!N65+FC_IND_PPP_PA_E!N65+FC_IND_PPP_PR_E!N65</f>
        <v>0</v>
      </c>
      <c r="O65" s="10">
        <f>FC_IND_PPP_PU_E!O65+FC_IND_PPP_PA_E!O65+FC_IND_PPP_PR_E!O65</f>
        <v>0</v>
      </c>
      <c r="P65" s="10">
        <f>FC_IND_PPP_PU_E!P65+FC_IND_PPP_PA_E!P65+FC_IND_PPP_PR_E!P65</f>
        <v>0</v>
      </c>
      <c r="Q65" s="10">
        <f>FC_IND_PPP_PU_E!Q65+FC_IND_PPP_PA_E!Q65+FC_IND_PPP_PR_E!Q65</f>
        <v>0</v>
      </c>
      <c r="R65" s="10">
        <f>FC_IND_PPP_PU_E!R65+FC_IND_PPP_PA_E!R65+FC_IND_PPP_PR_E!R65</f>
        <v>0</v>
      </c>
      <c r="S65" s="10">
        <f>FC_IND_PPP_PU_E!S65+FC_IND_PPP_PA_E!S65+FC_IND_PPP_PR_E!S65</f>
        <v>0</v>
      </c>
      <c r="T65" s="10">
        <f>FC_IND_PPP_PU_E!T65+FC_IND_PPP_PA_E!T65+FC_IND_PPP_PR_E!T65</f>
        <v>0</v>
      </c>
      <c r="U65" s="10">
        <f>FC_IND_PPP_PU_E!U65+FC_IND_PPP_PA_E!U65+FC_IND_PPP_PR_E!U65</f>
        <v>0</v>
      </c>
      <c r="V65" s="10">
        <f>FC_IND_PPP_PU_E!V65+FC_IND_PPP_PA_E!V65+FC_IND_PPP_PR_E!V65</f>
        <v>0</v>
      </c>
      <c r="W65" s="10">
        <f>FC_IND_PPP_PU_E!W65+FC_IND_PPP_PA_E!W65+FC_IND_PPP_PR_E!W65</f>
        <v>0</v>
      </c>
      <c r="X65" s="10">
        <f>FC_IND_PPP_PU_E!X65+FC_IND_PPP_PA_E!X65+FC_IND_PPP_PR_E!X65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FC_IND_PPP_PU_E!C66+FC_IND_PPP_PA_E!C66+FC_IND_PPP_PR_E!C66</f>
        <v>0</v>
      </c>
      <c r="D66" s="10">
        <f>FC_IND_PPP_PU_E!D66+FC_IND_PPP_PA_E!D66+FC_IND_PPP_PR_E!D66</f>
        <v>0</v>
      </c>
      <c r="E66" s="10">
        <f>FC_IND_PPP_PU_E!E66+FC_IND_PPP_PA_E!E66+FC_IND_PPP_PR_E!E66</f>
        <v>0</v>
      </c>
      <c r="F66" s="10">
        <f>FC_IND_PPP_PU_E!F66+FC_IND_PPP_PA_E!F66+FC_IND_PPP_PR_E!F66</f>
        <v>0</v>
      </c>
      <c r="G66" s="10">
        <f>FC_IND_PPP_PU_E!G66+FC_IND_PPP_PA_E!G66+FC_IND_PPP_PR_E!G66</f>
        <v>0</v>
      </c>
      <c r="H66" s="10">
        <f>FC_IND_PPP_PU_E!H66+FC_IND_PPP_PA_E!H66+FC_IND_PPP_PR_E!H66</f>
        <v>0</v>
      </c>
      <c r="I66" s="10">
        <f>FC_IND_PPP_PU_E!I66+FC_IND_PPP_PA_E!I66+FC_IND_PPP_PR_E!I66</f>
        <v>0</v>
      </c>
      <c r="J66" s="10">
        <f>FC_IND_PPP_PU_E!J66+FC_IND_PPP_PA_E!J66+FC_IND_PPP_PR_E!J66</f>
        <v>0</v>
      </c>
      <c r="K66" s="10">
        <f>FC_IND_PPP_PU_E!K66+FC_IND_PPP_PA_E!K66+FC_IND_PPP_PR_E!K66</f>
        <v>0</v>
      </c>
      <c r="L66" s="10">
        <f>FC_IND_PPP_PU_E!L66+FC_IND_PPP_PA_E!L66+FC_IND_PPP_PR_E!L66</f>
        <v>0</v>
      </c>
      <c r="M66" s="10">
        <f>FC_IND_PPP_PU_E!M66+FC_IND_PPP_PA_E!M66+FC_IND_PPP_PR_E!M66</f>
        <v>0</v>
      </c>
      <c r="N66" s="10">
        <f>FC_IND_PPP_PU_E!N66+FC_IND_PPP_PA_E!N66+FC_IND_PPP_PR_E!N66</f>
        <v>0</v>
      </c>
      <c r="O66" s="10">
        <f>FC_IND_PPP_PU_E!O66+FC_IND_PPP_PA_E!O66+FC_IND_PPP_PR_E!O66</f>
        <v>0</v>
      </c>
      <c r="P66" s="10">
        <f>FC_IND_PPP_PU_E!P66+FC_IND_PPP_PA_E!P66+FC_IND_PPP_PR_E!P66</f>
        <v>0</v>
      </c>
      <c r="Q66" s="10">
        <f>FC_IND_PPP_PU_E!Q66+FC_IND_PPP_PA_E!Q66+FC_IND_PPP_PR_E!Q66</f>
        <v>0</v>
      </c>
      <c r="R66" s="10">
        <f>FC_IND_PPP_PU_E!R66+FC_IND_PPP_PA_E!R66+FC_IND_PPP_PR_E!R66</f>
        <v>0</v>
      </c>
      <c r="S66" s="10">
        <f>FC_IND_PPP_PU_E!S66+FC_IND_PPP_PA_E!S66+FC_IND_PPP_PR_E!S66</f>
        <v>0</v>
      </c>
      <c r="T66" s="10">
        <f>FC_IND_PPP_PU_E!T66+FC_IND_PPP_PA_E!T66+FC_IND_PPP_PR_E!T66</f>
        <v>0</v>
      </c>
      <c r="U66" s="10">
        <f>FC_IND_PPP_PU_E!U66+FC_IND_PPP_PA_E!U66+FC_IND_PPP_PR_E!U66</f>
        <v>0</v>
      </c>
      <c r="V66" s="10">
        <f>FC_IND_PPP_PU_E!V66+FC_IND_PPP_PA_E!V66+FC_IND_PPP_PR_E!V66</f>
        <v>0</v>
      </c>
      <c r="W66" s="10">
        <f>FC_IND_PPP_PU_E!W66+FC_IND_PPP_PA_E!W66+FC_IND_PPP_PR_E!W66</f>
        <v>0</v>
      </c>
      <c r="X66" s="10">
        <f>FC_IND_PPP_PU_E!X66+FC_IND_PPP_PA_E!X66+FC_IND_PPP_PR_E!X66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FC_IND_PPP_PU_E!C67+FC_IND_PPP_PA_E!C67+FC_IND_PPP_PR_E!C67</f>
        <v>0</v>
      </c>
      <c r="D67" s="10">
        <f>FC_IND_PPP_PU_E!D67+FC_IND_PPP_PA_E!D67+FC_IND_PPP_PR_E!D67</f>
        <v>0</v>
      </c>
      <c r="E67" s="10">
        <f>FC_IND_PPP_PU_E!E67+FC_IND_PPP_PA_E!E67+FC_IND_PPP_PR_E!E67</f>
        <v>0</v>
      </c>
      <c r="F67" s="10">
        <f>FC_IND_PPP_PU_E!F67+FC_IND_PPP_PA_E!F67+FC_IND_PPP_PR_E!F67</f>
        <v>0</v>
      </c>
      <c r="G67" s="10">
        <f>FC_IND_PPP_PU_E!G67+FC_IND_PPP_PA_E!G67+FC_IND_PPP_PR_E!G67</f>
        <v>0</v>
      </c>
      <c r="H67" s="10">
        <f>FC_IND_PPP_PU_E!H67+FC_IND_PPP_PA_E!H67+FC_IND_PPP_PR_E!H67</f>
        <v>0</v>
      </c>
      <c r="I67" s="10">
        <f>FC_IND_PPP_PU_E!I67+FC_IND_PPP_PA_E!I67+FC_IND_PPP_PR_E!I67</f>
        <v>0</v>
      </c>
      <c r="J67" s="10">
        <f>FC_IND_PPP_PU_E!J67+FC_IND_PPP_PA_E!J67+FC_IND_PPP_PR_E!J67</f>
        <v>0</v>
      </c>
      <c r="K67" s="10">
        <f>FC_IND_PPP_PU_E!K67+FC_IND_PPP_PA_E!K67+FC_IND_PPP_PR_E!K67</f>
        <v>0</v>
      </c>
      <c r="L67" s="10">
        <f>FC_IND_PPP_PU_E!L67+FC_IND_PPP_PA_E!L67+FC_IND_PPP_PR_E!L67</f>
        <v>0</v>
      </c>
      <c r="M67" s="10">
        <f>FC_IND_PPP_PU_E!M67+FC_IND_PPP_PA_E!M67+FC_IND_PPP_PR_E!M67</f>
        <v>0</v>
      </c>
      <c r="N67" s="10">
        <f>FC_IND_PPP_PU_E!N67+FC_IND_PPP_PA_E!N67+FC_IND_PPP_PR_E!N67</f>
        <v>0</v>
      </c>
      <c r="O67" s="10">
        <f>FC_IND_PPP_PU_E!O67+FC_IND_PPP_PA_E!O67+FC_IND_PPP_PR_E!O67</f>
        <v>0</v>
      </c>
      <c r="P67" s="10">
        <f>FC_IND_PPP_PU_E!P67+FC_IND_PPP_PA_E!P67+FC_IND_PPP_PR_E!P67</f>
        <v>0</v>
      </c>
      <c r="Q67" s="10">
        <f>FC_IND_PPP_PU_E!Q67+FC_IND_PPP_PA_E!Q67+FC_IND_PPP_PR_E!Q67</f>
        <v>0</v>
      </c>
      <c r="R67" s="10">
        <f>FC_IND_PPP_PU_E!R67+FC_IND_PPP_PA_E!R67+FC_IND_PPP_PR_E!R67</f>
        <v>0</v>
      </c>
      <c r="S67" s="10">
        <f>FC_IND_PPP_PU_E!S67+FC_IND_PPP_PA_E!S67+FC_IND_PPP_PR_E!S67</f>
        <v>0</v>
      </c>
      <c r="T67" s="10">
        <f>FC_IND_PPP_PU_E!T67+FC_IND_PPP_PA_E!T67+FC_IND_PPP_PR_E!T67</f>
        <v>0</v>
      </c>
      <c r="U67" s="10">
        <f>FC_IND_PPP_PU_E!U67+FC_IND_PPP_PA_E!U67+FC_IND_PPP_PR_E!U67</f>
        <v>0</v>
      </c>
      <c r="V67" s="10">
        <f>FC_IND_PPP_PU_E!V67+FC_IND_PPP_PA_E!V67+FC_IND_PPP_PR_E!V67</f>
        <v>0</v>
      </c>
      <c r="W67" s="10">
        <f>FC_IND_PPP_PU_E!W67+FC_IND_PPP_PA_E!W67+FC_IND_PPP_PR_E!W67</f>
        <v>0</v>
      </c>
      <c r="X67" s="10">
        <f>FC_IND_PPP_PU_E!X67+FC_IND_PPP_PA_E!X67+FC_IND_PPP_PR_E!X67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FC_IND_PPP_PU_E!C68+FC_IND_PPP_PA_E!C68+FC_IND_PPP_PR_E!C68</f>
        <v>0</v>
      </c>
      <c r="D68" s="10">
        <f>FC_IND_PPP_PU_E!D68+FC_IND_PPP_PA_E!D68+FC_IND_PPP_PR_E!D68</f>
        <v>0</v>
      </c>
      <c r="E68" s="10">
        <f>FC_IND_PPP_PU_E!E68+FC_IND_PPP_PA_E!E68+FC_IND_PPP_PR_E!E68</f>
        <v>0</v>
      </c>
      <c r="F68" s="10">
        <f>FC_IND_PPP_PU_E!F68+FC_IND_PPP_PA_E!F68+FC_IND_PPP_PR_E!F68</f>
        <v>0</v>
      </c>
      <c r="G68" s="10">
        <f>FC_IND_PPP_PU_E!G68+FC_IND_PPP_PA_E!G68+FC_IND_PPP_PR_E!G68</f>
        <v>0</v>
      </c>
      <c r="H68" s="10">
        <f>FC_IND_PPP_PU_E!H68+FC_IND_PPP_PA_E!H68+FC_IND_PPP_PR_E!H68</f>
        <v>0</v>
      </c>
      <c r="I68" s="10">
        <f>FC_IND_PPP_PU_E!I68+FC_IND_PPP_PA_E!I68+FC_IND_PPP_PR_E!I68</f>
        <v>0</v>
      </c>
      <c r="J68" s="10">
        <f>FC_IND_PPP_PU_E!J68+FC_IND_PPP_PA_E!J68+FC_IND_PPP_PR_E!J68</f>
        <v>0</v>
      </c>
      <c r="K68" s="10">
        <f>FC_IND_PPP_PU_E!K68+FC_IND_PPP_PA_E!K68+FC_IND_PPP_PR_E!K68</f>
        <v>0</v>
      </c>
      <c r="L68" s="10">
        <f>FC_IND_PPP_PU_E!L68+FC_IND_PPP_PA_E!L68+FC_IND_PPP_PR_E!L68</f>
        <v>0</v>
      </c>
      <c r="M68" s="10">
        <f>FC_IND_PPP_PU_E!M68+FC_IND_PPP_PA_E!M68+FC_IND_PPP_PR_E!M68</f>
        <v>0</v>
      </c>
      <c r="N68" s="10">
        <f>FC_IND_PPP_PU_E!N68+FC_IND_PPP_PA_E!N68+FC_IND_PPP_PR_E!N68</f>
        <v>0</v>
      </c>
      <c r="O68" s="10">
        <f>FC_IND_PPP_PU_E!O68+FC_IND_PPP_PA_E!O68+FC_IND_PPP_PR_E!O68</f>
        <v>0</v>
      </c>
      <c r="P68" s="10">
        <f>FC_IND_PPP_PU_E!P68+FC_IND_PPP_PA_E!P68+FC_IND_PPP_PR_E!P68</f>
        <v>0</v>
      </c>
      <c r="Q68" s="10">
        <f>FC_IND_PPP_PU_E!Q68+FC_IND_PPP_PA_E!Q68+FC_IND_PPP_PR_E!Q68</f>
        <v>0</v>
      </c>
      <c r="R68" s="10">
        <f>FC_IND_PPP_PU_E!R68+FC_IND_PPP_PA_E!R68+FC_IND_PPP_PR_E!R68</f>
        <v>0</v>
      </c>
      <c r="S68" s="10">
        <f>FC_IND_PPP_PU_E!S68+FC_IND_PPP_PA_E!S68+FC_IND_PPP_PR_E!S68</f>
        <v>0</v>
      </c>
      <c r="T68" s="10">
        <f>FC_IND_PPP_PU_E!T68+FC_IND_PPP_PA_E!T68+FC_IND_PPP_PR_E!T68</f>
        <v>0</v>
      </c>
      <c r="U68" s="10">
        <f>FC_IND_PPP_PU_E!U68+FC_IND_PPP_PA_E!U68+FC_IND_PPP_PR_E!U68</f>
        <v>0</v>
      </c>
      <c r="V68" s="10">
        <f>FC_IND_PPP_PU_E!V68+FC_IND_PPP_PA_E!V68+FC_IND_PPP_PR_E!V68</f>
        <v>0</v>
      </c>
      <c r="W68" s="10">
        <f>FC_IND_PPP_PU_E!W68+FC_IND_PPP_PA_E!W68+FC_IND_PPP_PR_E!W68</f>
        <v>0</v>
      </c>
      <c r="X68" s="10">
        <f>FC_IND_PPP_PU_E!X68+FC_IND_PPP_PA_E!X68+FC_IND_PPP_PR_E!X68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FC_IND_PPP_PU_E!C69+FC_IND_PPP_PA_E!C69+FC_IND_PPP_PR_E!C69</f>
        <v>0</v>
      </c>
      <c r="D69" s="10">
        <f>FC_IND_PPP_PU_E!D69+FC_IND_PPP_PA_E!D69+FC_IND_PPP_PR_E!D69</f>
        <v>0</v>
      </c>
      <c r="E69" s="10">
        <f>FC_IND_PPP_PU_E!E69+FC_IND_PPP_PA_E!E69+FC_IND_PPP_PR_E!E69</f>
        <v>0</v>
      </c>
      <c r="F69" s="10">
        <f>FC_IND_PPP_PU_E!F69+FC_IND_PPP_PA_E!F69+FC_IND_PPP_PR_E!F69</f>
        <v>0</v>
      </c>
      <c r="G69" s="10">
        <f>FC_IND_PPP_PU_E!G69+FC_IND_PPP_PA_E!G69+FC_IND_PPP_PR_E!G69</f>
        <v>0</v>
      </c>
      <c r="H69" s="10">
        <f>FC_IND_PPP_PU_E!H69+FC_IND_PPP_PA_E!H69+FC_IND_PPP_PR_E!H69</f>
        <v>0</v>
      </c>
      <c r="I69" s="10">
        <f>FC_IND_PPP_PU_E!I69+FC_IND_PPP_PA_E!I69+FC_IND_PPP_PR_E!I69</f>
        <v>0</v>
      </c>
      <c r="J69" s="10">
        <f>FC_IND_PPP_PU_E!J69+FC_IND_PPP_PA_E!J69+FC_IND_PPP_PR_E!J69</f>
        <v>0</v>
      </c>
      <c r="K69" s="10">
        <f>FC_IND_PPP_PU_E!K69+FC_IND_PPP_PA_E!K69+FC_IND_PPP_PR_E!K69</f>
        <v>0</v>
      </c>
      <c r="L69" s="10">
        <f>FC_IND_PPP_PU_E!L69+FC_IND_PPP_PA_E!L69+FC_IND_PPP_PR_E!L69</f>
        <v>0</v>
      </c>
      <c r="M69" s="10">
        <f>FC_IND_PPP_PU_E!M69+FC_IND_PPP_PA_E!M69+FC_IND_PPP_PR_E!M69</f>
        <v>0</v>
      </c>
      <c r="N69" s="10">
        <f>FC_IND_PPP_PU_E!N69+FC_IND_PPP_PA_E!N69+FC_IND_PPP_PR_E!N69</f>
        <v>0</v>
      </c>
      <c r="O69" s="10">
        <f>FC_IND_PPP_PU_E!O69+FC_IND_PPP_PA_E!O69+FC_IND_PPP_PR_E!O69</f>
        <v>0</v>
      </c>
      <c r="P69" s="10">
        <f>FC_IND_PPP_PU_E!P69+FC_IND_PPP_PA_E!P69+FC_IND_PPP_PR_E!P69</f>
        <v>0</v>
      </c>
      <c r="Q69" s="10">
        <f>FC_IND_PPP_PU_E!Q69+FC_IND_PPP_PA_E!Q69+FC_IND_PPP_PR_E!Q69</f>
        <v>0</v>
      </c>
      <c r="R69" s="10">
        <f>FC_IND_PPP_PU_E!R69+FC_IND_PPP_PA_E!R69+FC_IND_PPP_PR_E!R69</f>
        <v>0</v>
      </c>
      <c r="S69" s="10">
        <f>FC_IND_PPP_PU_E!S69+FC_IND_PPP_PA_E!S69+FC_IND_PPP_PR_E!S69</f>
        <v>0</v>
      </c>
      <c r="T69" s="10">
        <f>FC_IND_PPP_PU_E!T69+FC_IND_PPP_PA_E!T69+FC_IND_PPP_PR_E!T69</f>
        <v>0</v>
      </c>
      <c r="U69" s="10">
        <f>FC_IND_PPP_PU_E!U69+FC_IND_PPP_PA_E!U69+FC_IND_PPP_PR_E!U69</f>
        <v>0</v>
      </c>
      <c r="V69" s="10">
        <f>FC_IND_PPP_PU_E!V69+FC_IND_PPP_PA_E!V69+FC_IND_PPP_PR_E!V69</f>
        <v>0</v>
      </c>
      <c r="W69" s="10">
        <f>FC_IND_PPP_PU_E!W69+FC_IND_PPP_PA_E!W69+FC_IND_PPP_PR_E!W69</f>
        <v>0</v>
      </c>
      <c r="X69" s="10">
        <f>FC_IND_PPP_PU_E!X69+FC_IND_PPP_PA_E!X69+FC_IND_PPP_PR_E!X69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FC_IND_PPP_PU_E!C70+FC_IND_PPP_PA_E!C70+FC_IND_PPP_PR_E!C70</f>
        <v>0</v>
      </c>
      <c r="D70" s="10">
        <f>FC_IND_PPP_PU_E!D70+FC_IND_PPP_PA_E!D70+FC_IND_PPP_PR_E!D70</f>
        <v>0</v>
      </c>
      <c r="E70" s="10">
        <f>FC_IND_PPP_PU_E!E70+FC_IND_PPP_PA_E!E70+FC_IND_PPP_PR_E!E70</f>
        <v>0</v>
      </c>
      <c r="F70" s="10">
        <f>FC_IND_PPP_PU_E!F70+FC_IND_PPP_PA_E!F70+FC_IND_PPP_PR_E!F70</f>
        <v>0</v>
      </c>
      <c r="G70" s="10">
        <f>FC_IND_PPP_PU_E!G70+FC_IND_PPP_PA_E!G70+FC_IND_PPP_PR_E!G70</f>
        <v>0</v>
      </c>
      <c r="H70" s="10">
        <f>FC_IND_PPP_PU_E!H70+FC_IND_PPP_PA_E!H70+FC_IND_PPP_PR_E!H70</f>
        <v>0</v>
      </c>
      <c r="I70" s="10">
        <f>FC_IND_PPP_PU_E!I70+FC_IND_PPP_PA_E!I70+FC_IND_PPP_PR_E!I70</f>
        <v>0</v>
      </c>
      <c r="J70" s="10">
        <f>FC_IND_PPP_PU_E!J70+FC_IND_PPP_PA_E!J70+FC_IND_PPP_PR_E!J70</f>
        <v>0</v>
      </c>
      <c r="K70" s="10">
        <f>FC_IND_PPP_PU_E!K70+FC_IND_PPP_PA_E!K70+FC_IND_PPP_PR_E!K70</f>
        <v>0</v>
      </c>
      <c r="L70" s="10">
        <f>FC_IND_PPP_PU_E!L70+FC_IND_PPP_PA_E!L70+FC_IND_PPP_PR_E!L70</f>
        <v>0</v>
      </c>
      <c r="M70" s="10">
        <f>FC_IND_PPP_PU_E!M70+FC_IND_PPP_PA_E!M70+FC_IND_PPP_PR_E!M70</f>
        <v>0</v>
      </c>
      <c r="N70" s="10">
        <f>FC_IND_PPP_PU_E!N70+FC_IND_PPP_PA_E!N70+FC_IND_PPP_PR_E!N70</f>
        <v>0</v>
      </c>
      <c r="O70" s="10">
        <f>FC_IND_PPP_PU_E!O70+FC_IND_PPP_PA_E!O70+FC_IND_PPP_PR_E!O70</f>
        <v>0</v>
      </c>
      <c r="P70" s="10">
        <f>FC_IND_PPP_PU_E!P70+FC_IND_PPP_PA_E!P70+FC_IND_PPP_PR_E!P70</f>
        <v>0</v>
      </c>
      <c r="Q70" s="10">
        <f>FC_IND_PPP_PU_E!Q70+FC_IND_PPP_PA_E!Q70+FC_IND_PPP_PR_E!Q70</f>
        <v>0</v>
      </c>
      <c r="R70" s="10">
        <f>FC_IND_PPP_PU_E!R70+FC_IND_PPP_PA_E!R70+FC_IND_PPP_PR_E!R70</f>
        <v>0</v>
      </c>
      <c r="S70" s="10">
        <f>FC_IND_PPP_PU_E!S70+FC_IND_PPP_PA_E!S70+FC_IND_PPP_PR_E!S70</f>
        <v>0</v>
      </c>
      <c r="T70" s="10">
        <f>FC_IND_PPP_PU_E!T70+FC_IND_PPP_PA_E!T70+FC_IND_PPP_PR_E!T70</f>
        <v>0</v>
      </c>
      <c r="U70" s="10">
        <f>FC_IND_PPP_PU_E!U70+FC_IND_PPP_PA_E!U70+FC_IND_PPP_PR_E!U70</f>
        <v>0</v>
      </c>
      <c r="V70" s="10">
        <f>FC_IND_PPP_PU_E!V70+FC_IND_PPP_PA_E!V70+FC_IND_PPP_PR_E!V70</f>
        <v>0</v>
      </c>
      <c r="W70" s="10">
        <f>FC_IND_PPP_PU_E!W70+FC_IND_PPP_PA_E!W70+FC_IND_PPP_PR_E!W70</f>
        <v>0</v>
      </c>
      <c r="X70" s="10">
        <f>FC_IND_PPP_PU_E!X70+FC_IND_PPP_PA_E!X70+FC_IND_PPP_PR_E!X70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2.4123817712811695</v>
      </c>
      <c r="D71" s="37">
        <f t="shared" ref="D71:W71" si="34">SUM(D72:D73)</f>
        <v>0</v>
      </c>
      <c r="E71" s="37">
        <f t="shared" si="34"/>
        <v>0.47773000859845227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7.1625107480653469E-2</v>
      </c>
      <c r="P71" s="37">
        <f t="shared" si="34"/>
        <v>4.7807394668959578E-2</v>
      </c>
      <c r="Q71" s="37">
        <f t="shared" si="34"/>
        <v>4.7807394668959592E-2</v>
      </c>
      <c r="R71" s="37">
        <f t="shared" si="34"/>
        <v>0.23886500429922611</v>
      </c>
      <c r="S71" s="37">
        <f t="shared" si="34"/>
        <v>0.66878761822871879</v>
      </c>
      <c r="T71" s="37">
        <f t="shared" si="34"/>
        <v>1.9835769561478931</v>
      </c>
      <c r="U71" s="37">
        <f t="shared" si="34"/>
        <v>2.6018916595012902</v>
      </c>
      <c r="V71" s="37">
        <f t="shared" si="34"/>
        <v>3.4053310404127246</v>
      </c>
      <c r="W71" s="37">
        <f t="shared" si="34"/>
        <v>3.596388650042992</v>
      </c>
      <c r="X71" s="37">
        <f t="shared" ref="X71" si="35">SUM(X72:X73)</f>
        <v>3.3703353396388649</v>
      </c>
    </row>
    <row r="72" spans="1:24" ht="11.25" customHeight="1" x14ac:dyDescent="0.2">
      <c r="A72" s="42" t="s">
        <v>131</v>
      </c>
      <c r="B72" s="9" t="s">
        <v>132</v>
      </c>
      <c r="C72" s="10">
        <f>FC_IND_PPP_PU_E!C72+FC_IND_PPP_PA_E!C72+FC_IND_PPP_PR_E!C72</f>
        <v>2.4123817712811695</v>
      </c>
      <c r="D72" s="10">
        <f>FC_IND_PPP_PU_E!D72+FC_IND_PPP_PA_E!D72+FC_IND_PPP_PR_E!D72</f>
        <v>0</v>
      </c>
      <c r="E72" s="10">
        <f>FC_IND_PPP_PU_E!E72+FC_IND_PPP_PA_E!E72+FC_IND_PPP_PR_E!E72</f>
        <v>0.47773000859845227</v>
      </c>
      <c r="F72" s="10">
        <f>FC_IND_PPP_PU_E!F72+FC_IND_PPP_PA_E!F72+FC_IND_PPP_PR_E!F72</f>
        <v>0</v>
      </c>
      <c r="G72" s="10">
        <f>FC_IND_PPP_PU_E!G72+FC_IND_PPP_PA_E!G72+FC_IND_PPP_PR_E!G72</f>
        <v>0</v>
      </c>
      <c r="H72" s="10">
        <f>FC_IND_PPP_PU_E!H72+FC_IND_PPP_PA_E!H72+FC_IND_PPP_PR_E!H72</f>
        <v>0</v>
      </c>
      <c r="I72" s="10">
        <f>FC_IND_PPP_PU_E!I72+FC_IND_PPP_PA_E!I72+FC_IND_PPP_PR_E!I72</f>
        <v>0</v>
      </c>
      <c r="J72" s="10">
        <f>FC_IND_PPP_PU_E!J72+FC_IND_PPP_PA_E!J72+FC_IND_PPP_PR_E!J72</f>
        <v>0</v>
      </c>
      <c r="K72" s="10">
        <f>FC_IND_PPP_PU_E!K72+FC_IND_PPP_PA_E!K72+FC_IND_PPP_PR_E!K72</f>
        <v>0</v>
      </c>
      <c r="L72" s="10">
        <f>FC_IND_PPP_PU_E!L72+FC_IND_PPP_PA_E!L72+FC_IND_PPP_PR_E!L72</f>
        <v>0</v>
      </c>
      <c r="M72" s="10">
        <f>FC_IND_PPP_PU_E!M72+FC_IND_PPP_PA_E!M72+FC_IND_PPP_PR_E!M72</f>
        <v>0</v>
      </c>
      <c r="N72" s="10">
        <f>FC_IND_PPP_PU_E!N72+FC_IND_PPP_PA_E!N72+FC_IND_PPP_PR_E!N72</f>
        <v>0</v>
      </c>
      <c r="O72" s="10">
        <f>FC_IND_PPP_PU_E!O72+FC_IND_PPP_PA_E!O72+FC_IND_PPP_PR_E!O72</f>
        <v>7.1625107480653469E-2</v>
      </c>
      <c r="P72" s="10">
        <f>FC_IND_PPP_PU_E!P72+FC_IND_PPP_PA_E!P72+FC_IND_PPP_PR_E!P72</f>
        <v>2.3903697334479789E-2</v>
      </c>
      <c r="Q72" s="10">
        <f>FC_IND_PPP_PU_E!Q72+FC_IND_PPP_PA_E!Q72+FC_IND_PPP_PR_E!Q72</f>
        <v>4.7807394668959592E-2</v>
      </c>
      <c r="R72" s="10">
        <f>FC_IND_PPP_PU_E!R72+FC_IND_PPP_PA_E!R72+FC_IND_PPP_PR_E!R72</f>
        <v>0.23886500429922611</v>
      </c>
      <c r="S72" s="10">
        <f>FC_IND_PPP_PU_E!S72+FC_IND_PPP_PA_E!S72+FC_IND_PPP_PR_E!S72</f>
        <v>0.66878761822871879</v>
      </c>
      <c r="T72" s="10">
        <f>FC_IND_PPP_PU_E!T72+FC_IND_PPP_PA_E!T72+FC_IND_PPP_PR_E!T72</f>
        <v>1.9835769561478931</v>
      </c>
      <c r="U72" s="10">
        <f>FC_IND_PPP_PU_E!U72+FC_IND_PPP_PA_E!U72+FC_IND_PPP_PR_E!U72</f>
        <v>2.6018916595012902</v>
      </c>
      <c r="V72" s="10">
        <f>FC_IND_PPP_PU_E!V72+FC_IND_PPP_PA_E!V72+FC_IND_PPP_PR_E!V72</f>
        <v>3.4053310404127246</v>
      </c>
      <c r="W72" s="10">
        <f>FC_IND_PPP_PU_E!W72+FC_IND_PPP_PA_E!W72+FC_IND_PPP_PR_E!W72</f>
        <v>3.596388650042992</v>
      </c>
      <c r="X72" s="10">
        <f>FC_IND_PPP_PU_E!X72+FC_IND_PPP_PA_E!X72+FC_IND_PPP_PR_E!X72</f>
        <v>3.3703353396388649</v>
      </c>
    </row>
    <row r="73" spans="1:24" ht="11.25" customHeight="1" x14ac:dyDescent="0.2">
      <c r="A73" s="42" t="s">
        <v>133</v>
      </c>
      <c r="B73" s="9" t="s">
        <v>134</v>
      </c>
      <c r="C73" s="10">
        <f>FC_IND_PPP_PU_E!C73+FC_IND_PPP_PA_E!C73+FC_IND_PPP_PR_E!C73</f>
        <v>0</v>
      </c>
      <c r="D73" s="10">
        <f>FC_IND_PPP_PU_E!D73+FC_IND_PPP_PA_E!D73+FC_IND_PPP_PR_E!D73</f>
        <v>0</v>
      </c>
      <c r="E73" s="10">
        <f>FC_IND_PPP_PU_E!E73+FC_IND_PPP_PA_E!E73+FC_IND_PPP_PR_E!E73</f>
        <v>0</v>
      </c>
      <c r="F73" s="10">
        <f>FC_IND_PPP_PU_E!F73+FC_IND_PPP_PA_E!F73+FC_IND_PPP_PR_E!F73</f>
        <v>0</v>
      </c>
      <c r="G73" s="10">
        <f>FC_IND_PPP_PU_E!G73+FC_IND_PPP_PA_E!G73+FC_IND_PPP_PR_E!G73</f>
        <v>0</v>
      </c>
      <c r="H73" s="10">
        <f>FC_IND_PPP_PU_E!H73+FC_IND_PPP_PA_E!H73+FC_IND_PPP_PR_E!H73</f>
        <v>0</v>
      </c>
      <c r="I73" s="10">
        <f>FC_IND_PPP_PU_E!I73+FC_IND_PPP_PA_E!I73+FC_IND_PPP_PR_E!I73</f>
        <v>0</v>
      </c>
      <c r="J73" s="10">
        <f>FC_IND_PPP_PU_E!J73+FC_IND_PPP_PA_E!J73+FC_IND_PPP_PR_E!J73</f>
        <v>0</v>
      </c>
      <c r="K73" s="10">
        <f>FC_IND_PPP_PU_E!K73+FC_IND_PPP_PA_E!K73+FC_IND_PPP_PR_E!K73</f>
        <v>0</v>
      </c>
      <c r="L73" s="10">
        <f>FC_IND_PPP_PU_E!L73+FC_IND_PPP_PA_E!L73+FC_IND_PPP_PR_E!L73</f>
        <v>0</v>
      </c>
      <c r="M73" s="10">
        <f>FC_IND_PPP_PU_E!M73+FC_IND_PPP_PA_E!M73+FC_IND_PPP_PR_E!M73</f>
        <v>0</v>
      </c>
      <c r="N73" s="10">
        <f>FC_IND_PPP_PU_E!N73+FC_IND_PPP_PA_E!N73+FC_IND_PPP_PR_E!N73</f>
        <v>0</v>
      </c>
      <c r="O73" s="10">
        <f>FC_IND_PPP_PU_E!O73+FC_IND_PPP_PA_E!O73+FC_IND_PPP_PR_E!O73</f>
        <v>0</v>
      </c>
      <c r="P73" s="10">
        <f>FC_IND_PPP_PU_E!P73+FC_IND_PPP_PA_E!P73+FC_IND_PPP_PR_E!P73</f>
        <v>2.3903697334479789E-2</v>
      </c>
      <c r="Q73" s="10">
        <f>FC_IND_PPP_PU_E!Q73+FC_IND_PPP_PA_E!Q73+FC_IND_PPP_PR_E!Q73</f>
        <v>0</v>
      </c>
      <c r="R73" s="10">
        <f>FC_IND_PPP_PU_E!R73+FC_IND_PPP_PA_E!R73+FC_IND_PPP_PR_E!R73</f>
        <v>0</v>
      </c>
      <c r="S73" s="10">
        <f>FC_IND_PPP_PU_E!S73+FC_IND_PPP_PA_E!S73+FC_IND_PPP_PR_E!S73</f>
        <v>0</v>
      </c>
      <c r="T73" s="10">
        <f>FC_IND_PPP_PU_E!T73+FC_IND_PPP_PA_E!T73+FC_IND_PPP_PR_E!T73</f>
        <v>0</v>
      </c>
      <c r="U73" s="10">
        <f>FC_IND_PPP_PU_E!U73+FC_IND_PPP_PA_E!U73+FC_IND_PPP_PR_E!U73</f>
        <v>0</v>
      </c>
      <c r="V73" s="10">
        <f>FC_IND_PPP_PU_E!V73+FC_IND_PPP_PA_E!V73+FC_IND_PPP_PR_E!V73</f>
        <v>0</v>
      </c>
      <c r="W73" s="10">
        <f>FC_IND_PPP_PU_E!W73+FC_IND_PPP_PA_E!W73+FC_IND_PPP_PR_E!W73</f>
        <v>0</v>
      </c>
      <c r="X73" s="10">
        <f>FC_IND_PPP_PU_E!X73+FC_IND_PPP_PA_E!X73+FC_IND_PPP_PR_E!X73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FC_IND_PPP_PU_E!C74+FC_IND_PPP_PA_E!C74+FC_IND_PPP_PR_E!C74</f>
        <v>0</v>
      </c>
      <c r="D74" s="37">
        <f>FC_IND_PPP_PU_E!D74+FC_IND_PPP_PA_E!D74+FC_IND_PPP_PR_E!D74</f>
        <v>0</v>
      </c>
      <c r="E74" s="37">
        <f>FC_IND_PPP_PU_E!E74+FC_IND_PPP_PA_E!E74+FC_IND_PPP_PR_E!E74</f>
        <v>0</v>
      </c>
      <c r="F74" s="37">
        <f>FC_IND_PPP_PU_E!F74+FC_IND_PPP_PA_E!F74+FC_IND_PPP_PR_E!F74</f>
        <v>0</v>
      </c>
      <c r="G74" s="37">
        <f>FC_IND_PPP_PU_E!G74+FC_IND_PPP_PA_E!G74+FC_IND_PPP_PR_E!G74</f>
        <v>0</v>
      </c>
      <c r="H74" s="37">
        <f>FC_IND_PPP_PU_E!H74+FC_IND_PPP_PA_E!H74+FC_IND_PPP_PR_E!H74</f>
        <v>0</v>
      </c>
      <c r="I74" s="37">
        <f>FC_IND_PPP_PU_E!I74+FC_IND_PPP_PA_E!I74+FC_IND_PPP_PR_E!I74</f>
        <v>0</v>
      </c>
      <c r="J74" s="37">
        <f>FC_IND_PPP_PU_E!J74+FC_IND_PPP_PA_E!J74+FC_IND_PPP_PR_E!J74</f>
        <v>0</v>
      </c>
      <c r="K74" s="37">
        <f>FC_IND_PPP_PU_E!K74+FC_IND_PPP_PA_E!K74+FC_IND_PPP_PR_E!K74</f>
        <v>0</v>
      </c>
      <c r="L74" s="37">
        <f>FC_IND_PPP_PU_E!L74+FC_IND_PPP_PA_E!L74+FC_IND_PPP_PR_E!L74</f>
        <v>0</v>
      </c>
      <c r="M74" s="37">
        <f>FC_IND_PPP_PU_E!M74+FC_IND_PPP_PA_E!M74+FC_IND_PPP_PR_E!M74</f>
        <v>0</v>
      </c>
      <c r="N74" s="37">
        <f>FC_IND_PPP_PU_E!N74+FC_IND_PPP_PA_E!N74+FC_IND_PPP_PR_E!N74</f>
        <v>0</v>
      </c>
      <c r="O74" s="37">
        <f>FC_IND_PPP_PU_E!O74+FC_IND_PPP_PA_E!O74+FC_IND_PPP_PR_E!O74</f>
        <v>0</v>
      </c>
      <c r="P74" s="37">
        <f>FC_IND_PPP_PU_E!P74+FC_IND_PPP_PA_E!P74+FC_IND_PPP_PR_E!P74</f>
        <v>0</v>
      </c>
      <c r="Q74" s="37">
        <f>FC_IND_PPP_PU_E!Q74+FC_IND_PPP_PA_E!Q74+FC_IND_PPP_PR_E!Q74</f>
        <v>0</v>
      </c>
      <c r="R74" s="37">
        <f>FC_IND_PPP_PU_E!R74+FC_IND_PPP_PA_E!R74+FC_IND_PPP_PR_E!R74</f>
        <v>0</v>
      </c>
      <c r="S74" s="37">
        <f>FC_IND_PPP_PU_E!S74+FC_IND_PPP_PA_E!S74+FC_IND_PPP_PR_E!S74</f>
        <v>0</v>
      </c>
      <c r="T74" s="37">
        <f>FC_IND_PPP_PU_E!T74+FC_IND_PPP_PA_E!T74+FC_IND_PPP_PR_E!T74</f>
        <v>0</v>
      </c>
      <c r="U74" s="37">
        <f>FC_IND_PPP_PU_E!U74+FC_IND_PPP_PA_E!U74+FC_IND_PPP_PR_E!U74</f>
        <v>0</v>
      </c>
      <c r="V74" s="37">
        <f>FC_IND_PPP_PU_E!V74+FC_IND_PPP_PA_E!V74+FC_IND_PPP_PR_E!V74</f>
        <v>0</v>
      </c>
      <c r="W74" s="37">
        <f>FC_IND_PPP_PU_E!W74+FC_IND_PPP_PA_E!W74+FC_IND_PPP_PR_E!W74</f>
        <v>0</v>
      </c>
      <c r="X74" s="37">
        <f>FC_IND_PPP_PU_E!X74+FC_IND_PPP_PA_E!X74+FC_IND_PPP_PR_E!X74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FC_IND_PPP_PU_E!C75+FC_IND_PPP_PA_E!C75+FC_IND_PPP_PR_E!C75</f>
        <v>22.35597592433362</v>
      </c>
      <c r="D75" s="37">
        <f>FC_IND_PPP_PU_E!D75+FC_IND_PPP_PA_E!D75+FC_IND_PPP_PR_E!D75</f>
        <v>13.27979363714531</v>
      </c>
      <c r="E75" s="37">
        <f>FC_IND_PPP_PU_E!E75+FC_IND_PPP_PA_E!E75+FC_IND_PPP_PR_E!E75</f>
        <v>15.525021496130702</v>
      </c>
      <c r="F75" s="37">
        <f>FC_IND_PPP_PU_E!F75+FC_IND_PPP_PA_E!F75+FC_IND_PPP_PR_E!F75</f>
        <v>12.491659501289771</v>
      </c>
      <c r="G75" s="37">
        <f>FC_IND_PPP_PU_E!G75+FC_IND_PPP_PA_E!G75+FC_IND_PPP_PR_E!G75</f>
        <v>16.623645743766119</v>
      </c>
      <c r="H75" s="37">
        <f>FC_IND_PPP_PU_E!H75+FC_IND_PPP_PA_E!H75+FC_IND_PPP_PR_E!H75</f>
        <v>4.8724849527085121</v>
      </c>
      <c r="I75" s="37">
        <f>FC_IND_PPP_PU_E!I75+FC_IND_PPP_PA_E!I75+FC_IND_PPP_PR_E!I75</f>
        <v>1.671883061049011</v>
      </c>
      <c r="J75" s="37">
        <f>FC_IND_PPP_PU_E!J75+FC_IND_PPP_PA_E!J75+FC_IND_PPP_PR_E!J75</f>
        <v>3.1527944969905422</v>
      </c>
      <c r="K75" s="37">
        <f>FC_IND_PPP_PU_E!K75+FC_IND_PPP_PA_E!K75+FC_IND_PPP_PR_E!K75</f>
        <v>7.7625107480653481</v>
      </c>
      <c r="L75" s="37">
        <f>FC_IND_PPP_PU_E!L75+FC_IND_PPP_PA_E!L75+FC_IND_PPP_PR_E!L75</f>
        <v>5.0157351676698188</v>
      </c>
      <c r="M75" s="37">
        <f>FC_IND_PPP_PU_E!M75+FC_IND_PPP_PA_E!M75+FC_IND_PPP_PR_E!M75</f>
        <v>0.95537403267411858</v>
      </c>
      <c r="N75" s="37">
        <f>FC_IND_PPP_PU_E!N75+FC_IND_PPP_PA_E!N75+FC_IND_PPP_PR_E!N75</f>
        <v>1.0748065348237319</v>
      </c>
      <c r="O75" s="37">
        <f>FC_IND_PPP_PU_E!O75+FC_IND_PPP_PA_E!O75+FC_IND_PPP_PR_E!O75</f>
        <v>1.098710232158211</v>
      </c>
      <c r="P75" s="37">
        <f>FC_IND_PPP_PU_E!P75+FC_IND_PPP_PA_E!P75+FC_IND_PPP_PR_E!P75</f>
        <v>0.9792777300085983</v>
      </c>
      <c r="Q75" s="37">
        <f>FC_IND_PPP_PU_E!Q75+FC_IND_PPP_PA_E!Q75+FC_IND_PPP_PR_E!Q75</f>
        <v>0.66878761822871879</v>
      </c>
      <c r="R75" s="37">
        <f>FC_IND_PPP_PU_E!R75+FC_IND_PPP_PA_E!R75+FC_IND_PPP_PR_E!R75</f>
        <v>0.90765262252794487</v>
      </c>
      <c r="S75" s="37">
        <f>FC_IND_PPP_PU_E!S75+FC_IND_PPP_PA_E!S75+FC_IND_PPP_PR_E!S75</f>
        <v>2.698968185726569</v>
      </c>
      <c r="T75" s="37">
        <f>FC_IND_PPP_PU_E!T75+FC_IND_PPP_PA_E!T75+FC_IND_PPP_PR_E!T75</f>
        <v>3.1456577815993119</v>
      </c>
      <c r="U75" s="37">
        <f>FC_IND_PPP_PU_E!U75+FC_IND_PPP_PA_E!U75+FC_IND_PPP_PR_E!U75</f>
        <v>7.3348237317282887</v>
      </c>
      <c r="V75" s="37">
        <f>FC_IND_PPP_PU_E!V75+FC_IND_PPP_PA_E!V75+FC_IND_PPP_PR_E!V75</f>
        <v>7.8204643164230427</v>
      </c>
      <c r="W75" s="37">
        <f>FC_IND_PPP_PU_E!W75+FC_IND_PPP_PA_E!W75+FC_IND_PPP_PR_E!W75</f>
        <v>9.0018056749785043</v>
      </c>
      <c r="X75" s="37">
        <f>FC_IND_PPP_PU_E!X75+FC_IND_PPP_PA_E!X75+FC_IND_PPP_PR_E!X75</f>
        <v>0.96715391229578662</v>
      </c>
    </row>
    <row r="76" spans="1:24" ht="11.25" customHeight="1" x14ac:dyDescent="0.2">
      <c r="A76" s="38" t="s">
        <v>139</v>
      </c>
      <c r="B76" s="39" t="s">
        <v>140</v>
      </c>
      <c r="C76" s="40">
        <f>FC_IND_PPP_PU_E!C76+FC_IND_PPP_PA_E!C76+FC_IND_PPP_PR_E!C76</f>
        <v>59.931212381771275</v>
      </c>
      <c r="D76" s="40">
        <f>FC_IND_PPP_PU_E!D76+FC_IND_PPP_PA_E!D76+FC_IND_PPP_PR_E!D76</f>
        <v>61.736887360275141</v>
      </c>
      <c r="E76" s="40">
        <f>FC_IND_PPP_PU_E!E76+FC_IND_PPP_PA_E!E76+FC_IND_PPP_PR_E!E76</f>
        <v>59.67325881341359</v>
      </c>
      <c r="F76" s="40">
        <f>FC_IND_PPP_PU_E!F76+FC_IND_PPP_PA_E!F76+FC_IND_PPP_PR_E!F76</f>
        <v>69.81943250214961</v>
      </c>
      <c r="G76" s="40">
        <f>FC_IND_PPP_PU_E!G76+FC_IND_PPP_PA_E!G76+FC_IND_PPP_PR_E!G76</f>
        <v>60.791057609630258</v>
      </c>
      <c r="H76" s="40">
        <f>FC_IND_PPP_PU_E!H76+FC_IND_PPP_PA_E!H76+FC_IND_PPP_PR_E!H76</f>
        <v>46.603611349957006</v>
      </c>
      <c r="I76" s="40">
        <f>FC_IND_PPP_PU_E!I76+FC_IND_PPP_PA_E!I76+FC_IND_PPP_PR_E!I76</f>
        <v>56.319862424763542</v>
      </c>
      <c r="J76" s="40">
        <f>FC_IND_PPP_PU_E!J76+FC_IND_PPP_PA_E!J76+FC_IND_PPP_PR_E!J76</f>
        <v>53.396388650042979</v>
      </c>
      <c r="K76" s="40">
        <f>FC_IND_PPP_PU_E!K76+FC_IND_PPP_PA_E!K76+FC_IND_PPP_PR_E!K76</f>
        <v>37.661220980223547</v>
      </c>
      <c r="L76" s="40">
        <f>FC_IND_PPP_PU_E!L76+FC_IND_PPP_PA_E!L76+FC_IND_PPP_PR_E!L76</f>
        <v>29.3207222699914</v>
      </c>
      <c r="M76" s="40">
        <f>FC_IND_PPP_PU_E!M76+FC_IND_PPP_PA_E!M76+FC_IND_PPP_PR_E!M76</f>
        <v>49.011177987962157</v>
      </c>
      <c r="N76" s="40">
        <f>FC_IND_PPP_PU_E!N76+FC_IND_PPP_PA_E!N76+FC_IND_PPP_PR_E!N76</f>
        <v>38.00515907136716</v>
      </c>
      <c r="O76" s="40">
        <f>FC_IND_PPP_PU_E!O76+FC_IND_PPP_PA_E!O76+FC_IND_PPP_PR_E!O76</f>
        <v>35.425623387790203</v>
      </c>
      <c r="P76" s="40">
        <f>FC_IND_PPP_PU_E!P76+FC_IND_PPP_PA_E!P76+FC_IND_PPP_PR_E!P76</f>
        <v>35.683576956147888</v>
      </c>
      <c r="Q76" s="40">
        <f>FC_IND_PPP_PU_E!Q76+FC_IND_PPP_PA_E!Q76+FC_IND_PPP_PR_E!Q76</f>
        <v>47.549441100601889</v>
      </c>
      <c r="R76" s="40">
        <f>FC_IND_PPP_PU_E!R76+FC_IND_PPP_PA_E!R76+FC_IND_PPP_PR_E!R76</f>
        <v>53.396388650042987</v>
      </c>
      <c r="S76" s="40">
        <f>FC_IND_PPP_PU_E!S76+FC_IND_PPP_PA_E!S76+FC_IND_PPP_PR_E!S76</f>
        <v>57.093723129836633</v>
      </c>
      <c r="T76" s="40">
        <f>FC_IND_PPP_PU_E!T76+FC_IND_PPP_PA_E!T76+FC_IND_PPP_PR_E!T76</f>
        <v>64.40412725709372</v>
      </c>
      <c r="U76" s="40">
        <f>FC_IND_PPP_PU_E!U76+FC_IND_PPP_PA_E!U76+FC_IND_PPP_PR_E!U76</f>
        <v>65.333963886500428</v>
      </c>
      <c r="V76" s="40">
        <f>FC_IND_PPP_PU_E!V76+FC_IND_PPP_PA_E!V76+FC_IND_PPP_PR_E!V76</f>
        <v>60.57222699914017</v>
      </c>
      <c r="W76" s="40">
        <f>FC_IND_PPP_PU_E!W76+FC_IND_PPP_PA_E!W76+FC_IND_PPP_PR_E!W76</f>
        <v>42.340068787618236</v>
      </c>
      <c r="X76" s="40">
        <f>FC_IND_PPP_PU_E!X76+FC_IND_PPP_PA_E!X76+FC_IND_PPP_PR_E!X76</f>
        <v>52.857093723129836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444</v>
      </c>
      <c r="B1" s="4" t="s">
        <v>443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137.1405829735333</v>
      </c>
      <c r="D2" s="31">
        <f t="shared" ref="D2:W2" si="1">SUM(D3,D17,D22,D25,D26,D51,D52,D71,D74,D75,D76)</f>
        <v>113.83559752107412</v>
      </c>
      <c r="E2" s="31">
        <f t="shared" si="1"/>
        <v>143.95488105878707</v>
      </c>
      <c r="F2" s="31">
        <f t="shared" si="1"/>
        <v>183.34638251195202</v>
      </c>
      <c r="G2" s="31">
        <f t="shared" si="1"/>
        <v>112.47245567023775</v>
      </c>
      <c r="H2" s="31">
        <f t="shared" si="1"/>
        <v>81.401603044268668</v>
      </c>
      <c r="I2" s="31">
        <f t="shared" si="1"/>
        <v>67.555568570189649</v>
      </c>
      <c r="J2" s="31">
        <f t="shared" si="1"/>
        <v>64.962967503200474</v>
      </c>
      <c r="K2" s="31">
        <f t="shared" si="1"/>
        <v>17.359782156170922</v>
      </c>
      <c r="L2" s="31">
        <f t="shared" si="1"/>
        <v>4.2567155464180821</v>
      </c>
      <c r="M2" s="31">
        <f t="shared" si="1"/>
        <v>0</v>
      </c>
      <c r="N2" s="31">
        <f t="shared" si="1"/>
        <v>0</v>
      </c>
      <c r="O2" s="31">
        <f t="shared" si="1"/>
        <v>0</v>
      </c>
      <c r="P2" s="31">
        <f t="shared" si="1"/>
        <v>0</v>
      </c>
      <c r="Q2" s="31">
        <f t="shared" si="1"/>
        <v>0</v>
      </c>
      <c r="R2" s="31">
        <f t="shared" si="1"/>
        <v>0</v>
      </c>
      <c r="S2" s="31">
        <f t="shared" si="1"/>
        <v>0</v>
      </c>
      <c r="T2" s="31">
        <f t="shared" si="1"/>
        <v>0</v>
      </c>
      <c r="U2" s="31">
        <f t="shared" si="1"/>
        <v>0</v>
      </c>
      <c r="V2" s="31">
        <f t="shared" si="1"/>
        <v>0</v>
      </c>
      <c r="W2" s="31">
        <f t="shared" si="1"/>
        <v>0</v>
      </c>
      <c r="X2" s="31">
        <f t="shared" ref="X2" si="2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0.17235393266415328</v>
      </c>
      <c r="D3" s="34">
        <f t="shared" ref="D3:W3" si="4">SUM(D4,D8,D11)</f>
        <v>0.26603293525824873</v>
      </c>
      <c r="E3" s="34">
        <f t="shared" si="4"/>
        <v>0</v>
      </c>
      <c r="F3" s="34">
        <f t="shared" si="4"/>
        <v>0.17007425696479786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0.26603293525824873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0.26603293525824873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0.17235393266415328</v>
      </c>
      <c r="D8" s="29">
        <f t="shared" ref="D8:X8" si="10">SUM(D9:D10)</f>
        <v>0</v>
      </c>
      <c r="E8" s="29">
        <f t="shared" si="10"/>
        <v>0</v>
      </c>
      <c r="F8" s="29">
        <f t="shared" si="10"/>
        <v>0.17007425696479786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si="10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0.17235393266415328</v>
      </c>
      <c r="D10" s="10">
        <v>0</v>
      </c>
      <c r="E10" s="10">
        <v>0</v>
      </c>
      <c r="F10" s="10">
        <v>0.17007425696479786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1">SUM(C12:C16)</f>
        <v>0</v>
      </c>
      <c r="D11" s="29">
        <f t="shared" ref="D11:X11" si="12">SUM(D12:D16)</f>
        <v>0</v>
      </c>
      <c r="E11" s="29">
        <f t="shared" si="12"/>
        <v>0</v>
      </c>
      <c r="F11" s="29">
        <f t="shared" si="12"/>
        <v>0</v>
      </c>
      <c r="G11" s="29">
        <f t="shared" si="12"/>
        <v>0</v>
      </c>
      <c r="H11" s="29">
        <f t="shared" si="12"/>
        <v>0</v>
      </c>
      <c r="I11" s="29">
        <f t="shared" si="12"/>
        <v>0</v>
      </c>
      <c r="J11" s="29">
        <f t="shared" si="12"/>
        <v>0</v>
      </c>
      <c r="K11" s="29">
        <f t="shared" si="12"/>
        <v>0</v>
      </c>
      <c r="L11" s="29">
        <f t="shared" si="12"/>
        <v>0</v>
      </c>
      <c r="M11" s="29">
        <f t="shared" si="12"/>
        <v>0</v>
      </c>
      <c r="N11" s="29">
        <f t="shared" si="12"/>
        <v>0</v>
      </c>
      <c r="O11" s="29">
        <f t="shared" si="12"/>
        <v>0</v>
      </c>
      <c r="P11" s="29">
        <f t="shared" si="12"/>
        <v>0</v>
      </c>
      <c r="Q11" s="29">
        <f t="shared" si="12"/>
        <v>0</v>
      </c>
      <c r="R11" s="29">
        <f t="shared" si="12"/>
        <v>0</v>
      </c>
      <c r="S11" s="29">
        <f t="shared" si="12"/>
        <v>0</v>
      </c>
      <c r="T11" s="29">
        <f t="shared" si="12"/>
        <v>0</v>
      </c>
      <c r="U11" s="29">
        <f t="shared" si="12"/>
        <v>0</v>
      </c>
      <c r="V11" s="29">
        <f t="shared" si="12"/>
        <v>0</v>
      </c>
      <c r="W11" s="29">
        <f t="shared" si="12"/>
        <v>0</v>
      </c>
      <c r="X11" s="29">
        <f t="shared" si="12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3">SUM(C18:C21)</f>
        <v>0</v>
      </c>
      <c r="D17" s="37">
        <f t="shared" ref="D17:X17" si="14">SUM(D18:D21)</f>
        <v>0</v>
      </c>
      <c r="E17" s="37">
        <f t="shared" si="14"/>
        <v>0</v>
      </c>
      <c r="F17" s="37">
        <f t="shared" si="14"/>
        <v>0</v>
      </c>
      <c r="G17" s="37">
        <f t="shared" si="14"/>
        <v>0</v>
      </c>
      <c r="H17" s="37">
        <f t="shared" si="14"/>
        <v>0</v>
      </c>
      <c r="I17" s="37">
        <f t="shared" si="14"/>
        <v>0</v>
      </c>
      <c r="J17" s="37">
        <f t="shared" si="14"/>
        <v>0</v>
      </c>
      <c r="K17" s="37">
        <f t="shared" si="14"/>
        <v>0</v>
      </c>
      <c r="L17" s="37">
        <f t="shared" si="14"/>
        <v>0</v>
      </c>
      <c r="M17" s="37">
        <f t="shared" si="14"/>
        <v>0</v>
      </c>
      <c r="N17" s="37">
        <f t="shared" si="14"/>
        <v>0</v>
      </c>
      <c r="O17" s="37">
        <f t="shared" si="14"/>
        <v>0</v>
      </c>
      <c r="P17" s="37">
        <f t="shared" si="14"/>
        <v>0</v>
      </c>
      <c r="Q17" s="37">
        <f t="shared" si="14"/>
        <v>0</v>
      </c>
      <c r="R17" s="37">
        <f t="shared" si="14"/>
        <v>0</v>
      </c>
      <c r="S17" s="37">
        <f t="shared" si="14"/>
        <v>0</v>
      </c>
      <c r="T17" s="37">
        <f t="shared" si="14"/>
        <v>0</v>
      </c>
      <c r="U17" s="37">
        <f t="shared" si="14"/>
        <v>0</v>
      </c>
      <c r="V17" s="37">
        <f t="shared" si="14"/>
        <v>0</v>
      </c>
      <c r="W17" s="37">
        <f t="shared" si="14"/>
        <v>0</v>
      </c>
      <c r="X17" s="37">
        <f t="shared" si="14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5">SUM(C23:C24)</f>
        <v>0</v>
      </c>
      <c r="D22" s="37">
        <f t="shared" ref="D22:X22" si="16">SUM(D23:D24)</f>
        <v>0</v>
      </c>
      <c r="E22" s="37">
        <f t="shared" si="16"/>
        <v>0</v>
      </c>
      <c r="F22" s="37">
        <f t="shared" si="16"/>
        <v>0</v>
      </c>
      <c r="G22" s="37">
        <f t="shared" si="16"/>
        <v>0</v>
      </c>
      <c r="H22" s="37">
        <f t="shared" si="16"/>
        <v>0</v>
      </c>
      <c r="I22" s="37">
        <f t="shared" si="16"/>
        <v>0</v>
      </c>
      <c r="J22" s="37">
        <f t="shared" si="16"/>
        <v>0</v>
      </c>
      <c r="K22" s="37">
        <f t="shared" si="16"/>
        <v>0</v>
      </c>
      <c r="L22" s="37">
        <f t="shared" si="16"/>
        <v>0</v>
      </c>
      <c r="M22" s="37">
        <f t="shared" si="16"/>
        <v>0</v>
      </c>
      <c r="N22" s="37">
        <f t="shared" si="16"/>
        <v>0</v>
      </c>
      <c r="O22" s="37">
        <f t="shared" si="16"/>
        <v>0</v>
      </c>
      <c r="P22" s="37">
        <f t="shared" si="16"/>
        <v>0</v>
      </c>
      <c r="Q22" s="37">
        <f t="shared" si="16"/>
        <v>0</v>
      </c>
      <c r="R22" s="37">
        <f t="shared" si="16"/>
        <v>0</v>
      </c>
      <c r="S22" s="37">
        <f t="shared" si="16"/>
        <v>0</v>
      </c>
      <c r="T22" s="37">
        <f t="shared" si="16"/>
        <v>0</v>
      </c>
      <c r="U22" s="37">
        <f t="shared" si="16"/>
        <v>0</v>
      </c>
      <c r="V22" s="37">
        <f t="shared" si="16"/>
        <v>0</v>
      </c>
      <c r="W22" s="37">
        <f t="shared" si="16"/>
        <v>0</v>
      </c>
      <c r="X22" s="37">
        <f t="shared" si="16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17">SUM(C27,C33)</f>
        <v>14.325486092682231</v>
      </c>
      <c r="D26" s="37">
        <f t="shared" ref="D26:X26" si="18">SUM(D27,D33)</f>
        <v>14.733619382585184</v>
      </c>
      <c r="E26" s="37">
        <f t="shared" si="18"/>
        <v>10.619629843241167</v>
      </c>
      <c r="F26" s="37">
        <f t="shared" si="18"/>
        <v>11.530546374399236</v>
      </c>
      <c r="G26" s="37">
        <f t="shared" si="18"/>
        <v>10.009536985576791</v>
      </c>
      <c r="H26" s="37">
        <f t="shared" si="18"/>
        <v>3.4618647043321125</v>
      </c>
      <c r="I26" s="37">
        <f t="shared" si="18"/>
        <v>2.7401654001141447</v>
      </c>
      <c r="J26" s="37">
        <f t="shared" si="18"/>
        <v>6.8335921746594295</v>
      </c>
      <c r="K26" s="37">
        <f t="shared" si="18"/>
        <v>0.1150272887216313</v>
      </c>
      <c r="L26" s="37">
        <f t="shared" si="18"/>
        <v>0</v>
      </c>
      <c r="M26" s="37">
        <f t="shared" si="18"/>
        <v>0</v>
      </c>
      <c r="N26" s="37">
        <f t="shared" si="18"/>
        <v>0</v>
      </c>
      <c r="O26" s="37">
        <f t="shared" si="18"/>
        <v>0</v>
      </c>
      <c r="P26" s="37">
        <f t="shared" si="18"/>
        <v>0</v>
      </c>
      <c r="Q26" s="37">
        <f t="shared" si="18"/>
        <v>0</v>
      </c>
      <c r="R26" s="37">
        <f t="shared" si="18"/>
        <v>0</v>
      </c>
      <c r="S26" s="37">
        <f t="shared" si="18"/>
        <v>0</v>
      </c>
      <c r="T26" s="37">
        <f t="shared" si="18"/>
        <v>0</v>
      </c>
      <c r="U26" s="37">
        <f t="shared" si="18"/>
        <v>0</v>
      </c>
      <c r="V26" s="37">
        <f t="shared" si="18"/>
        <v>0</v>
      </c>
      <c r="W26" s="37">
        <f t="shared" si="18"/>
        <v>0</v>
      </c>
      <c r="X26" s="37">
        <f t="shared" si="18"/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19">SUM(C28:C32)</f>
        <v>0</v>
      </c>
      <c r="D27" s="29">
        <f t="shared" ref="D27:X27" si="20">SUM(D28:D32)</f>
        <v>0</v>
      </c>
      <c r="E27" s="29">
        <f t="shared" si="20"/>
        <v>0</v>
      </c>
      <c r="F27" s="29">
        <f t="shared" si="20"/>
        <v>0</v>
      </c>
      <c r="G27" s="29">
        <f t="shared" si="20"/>
        <v>0</v>
      </c>
      <c r="H27" s="29">
        <f t="shared" si="20"/>
        <v>0</v>
      </c>
      <c r="I27" s="29">
        <f t="shared" si="20"/>
        <v>0</v>
      </c>
      <c r="J27" s="29">
        <f t="shared" si="20"/>
        <v>0</v>
      </c>
      <c r="K27" s="29">
        <f t="shared" si="20"/>
        <v>0</v>
      </c>
      <c r="L27" s="29">
        <f t="shared" si="20"/>
        <v>0</v>
      </c>
      <c r="M27" s="29">
        <f t="shared" si="20"/>
        <v>0</v>
      </c>
      <c r="N27" s="29">
        <f t="shared" si="20"/>
        <v>0</v>
      </c>
      <c r="O27" s="29">
        <f t="shared" si="20"/>
        <v>0</v>
      </c>
      <c r="P27" s="29">
        <f t="shared" si="20"/>
        <v>0</v>
      </c>
      <c r="Q27" s="29">
        <f t="shared" si="20"/>
        <v>0</v>
      </c>
      <c r="R27" s="29">
        <f t="shared" si="20"/>
        <v>0</v>
      </c>
      <c r="S27" s="29">
        <f t="shared" si="20"/>
        <v>0</v>
      </c>
      <c r="T27" s="29">
        <f t="shared" si="20"/>
        <v>0</v>
      </c>
      <c r="U27" s="29">
        <f t="shared" si="20"/>
        <v>0</v>
      </c>
      <c r="V27" s="29">
        <f t="shared" si="20"/>
        <v>0</v>
      </c>
      <c r="W27" s="29">
        <f t="shared" si="20"/>
        <v>0</v>
      </c>
      <c r="X27" s="29">
        <f t="shared" si="20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1">SUM(C34:C50)</f>
        <v>14.325486092682231</v>
      </c>
      <c r="D33" s="29">
        <f t="shared" ref="D33:X33" si="22">SUM(D34:D50)</f>
        <v>14.733619382585184</v>
      </c>
      <c r="E33" s="29">
        <f t="shared" si="22"/>
        <v>10.619629843241167</v>
      </c>
      <c r="F33" s="29">
        <f t="shared" si="22"/>
        <v>11.530546374399236</v>
      </c>
      <c r="G33" s="29">
        <f t="shared" si="22"/>
        <v>10.009536985576791</v>
      </c>
      <c r="H33" s="29">
        <f t="shared" si="22"/>
        <v>3.4618647043321125</v>
      </c>
      <c r="I33" s="29">
        <f t="shared" si="22"/>
        <v>2.7401654001141447</v>
      </c>
      <c r="J33" s="29">
        <f t="shared" si="22"/>
        <v>6.8335921746594295</v>
      </c>
      <c r="K33" s="29">
        <f t="shared" si="22"/>
        <v>0.1150272887216313</v>
      </c>
      <c r="L33" s="29">
        <f t="shared" si="22"/>
        <v>0</v>
      </c>
      <c r="M33" s="29">
        <f t="shared" si="22"/>
        <v>0</v>
      </c>
      <c r="N33" s="29">
        <f t="shared" si="22"/>
        <v>0</v>
      </c>
      <c r="O33" s="29">
        <f t="shared" si="22"/>
        <v>0</v>
      </c>
      <c r="P33" s="29">
        <f t="shared" si="22"/>
        <v>0</v>
      </c>
      <c r="Q33" s="29">
        <f t="shared" si="22"/>
        <v>0</v>
      </c>
      <c r="R33" s="29">
        <f t="shared" si="22"/>
        <v>0</v>
      </c>
      <c r="S33" s="29">
        <f t="shared" si="22"/>
        <v>0</v>
      </c>
      <c r="T33" s="29">
        <f t="shared" si="22"/>
        <v>0</v>
      </c>
      <c r="U33" s="29">
        <f t="shared" si="22"/>
        <v>0</v>
      </c>
      <c r="V33" s="29">
        <f t="shared" si="22"/>
        <v>0</v>
      </c>
      <c r="W33" s="29">
        <f t="shared" si="22"/>
        <v>0</v>
      </c>
      <c r="X33" s="29">
        <f t="shared" si="22"/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0.51810935827973092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0.47384589684295964</v>
      </c>
      <c r="E37" s="10">
        <v>0</v>
      </c>
      <c r="F37" s="10">
        <v>0.97048401070267554</v>
      </c>
      <c r="G37" s="10">
        <v>0.48242835525930694</v>
      </c>
      <c r="H37" s="10">
        <v>0</v>
      </c>
      <c r="I37" s="10">
        <v>1.2684042004682712</v>
      </c>
      <c r="J37" s="10">
        <v>2.1487838798495726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1.635835382391708</v>
      </c>
      <c r="D43" s="10">
        <v>0</v>
      </c>
      <c r="E43" s="10">
        <v>0</v>
      </c>
      <c r="F43" s="10">
        <v>0.30639464052418908</v>
      </c>
      <c r="G43" s="10">
        <v>0.7282991253751806</v>
      </c>
      <c r="H43" s="10">
        <v>0</v>
      </c>
      <c r="I43" s="10">
        <v>0</v>
      </c>
      <c r="J43" s="10">
        <v>0.994374114488775</v>
      </c>
      <c r="K43" s="10">
        <v>0.1150272887216313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12.689650710290524</v>
      </c>
      <c r="D44" s="10">
        <v>14.259773485742224</v>
      </c>
      <c r="E44" s="10">
        <v>10.619629843241167</v>
      </c>
      <c r="F44" s="10">
        <v>9.7355583648926416</v>
      </c>
      <c r="G44" s="10">
        <v>8.7988095049423034</v>
      </c>
      <c r="H44" s="10">
        <v>3.4618647043321125</v>
      </c>
      <c r="I44" s="10">
        <v>1.4717611996458737</v>
      </c>
      <c r="J44" s="10">
        <v>3.6904341803210818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48.900788750072351</v>
      </c>
      <c r="D51" s="37">
        <v>40.061283704688343</v>
      </c>
      <c r="E51" s="37">
        <v>43.967469130771214</v>
      </c>
      <c r="F51" s="37">
        <v>42.108740993005384</v>
      </c>
      <c r="G51" s="37">
        <v>31.896812755819951</v>
      </c>
      <c r="H51" s="37">
        <v>31.154889152911895</v>
      </c>
      <c r="I51" s="37">
        <v>22.257228483129104</v>
      </c>
      <c r="J51" s="37">
        <v>22.440953764232951</v>
      </c>
      <c r="K51" s="37">
        <v>6.9725181710031015</v>
      </c>
      <c r="L51" s="37">
        <v>1.6094052723510295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23">SUM(C53:C70)</f>
        <v>41.557868907602248</v>
      </c>
      <c r="D52" s="37">
        <f t="shared" ref="D52:X52" si="24">SUM(D53:D70)</f>
        <v>33.820452471295908</v>
      </c>
      <c r="E52" s="37">
        <f t="shared" si="24"/>
        <v>63.89839970332433</v>
      </c>
      <c r="F52" s="37">
        <f t="shared" si="24"/>
        <v>104.72729517681198</v>
      </c>
      <c r="G52" s="37">
        <f t="shared" si="24"/>
        <v>44.135686858983561</v>
      </c>
      <c r="H52" s="37">
        <f t="shared" si="24"/>
        <v>33.933196474535507</v>
      </c>
      <c r="I52" s="37">
        <f t="shared" si="24"/>
        <v>28.961703561322832</v>
      </c>
      <c r="J52" s="37">
        <f t="shared" si="24"/>
        <v>23.026554742265102</v>
      </c>
      <c r="K52" s="37">
        <f t="shared" si="24"/>
        <v>1.350748723777337</v>
      </c>
      <c r="L52" s="37">
        <f t="shared" si="24"/>
        <v>0.3252661265049851</v>
      </c>
      <c r="M52" s="37">
        <f t="shared" si="24"/>
        <v>0</v>
      </c>
      <c r="N52" s="37">
        <f t="shared" si="24"/>
        <v>0</v>
      </c>
      <c r="O52" s="37">
        <f t="shared" si="24"/>
        <v>0</v>
      </c>
      <c r="P52" s="37">
        <f t="shared" si="24"/>
        <v>0</v>
      </c>
      <c r="Q52" s="37">
        <f t="shared" si="24"/>
        <v>0</v>
      </c>
      <c r="R52" s="37">
        <f t="shared" si="24"/>
        <v>0</v>
      </c>
      <c r="S52" s="37">
        <f t="shared" si="24"/>
        <v>0</v>
      </c>
      <c r="T52" s="37">
        <f t="shared" si="24"/>
        <v>0</v>
      </c>
      <c r="U52" s="37">
        <f t="shared" si="24"/>
        <v>0</v>
      </c>
      <c r="V52" s="37">
        <f t="shared" si="24"/>
        <v>0</v>
      </c>
      <c r="W52" s="37">
        <f t="shared" si="24"/>
        <v>0</v>
      </c>
      <c r="X52" s="37">
        <f t="shared" si="24"/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41.557868907602248</v>
      </c>
      <c r="D59" s="10">
        <v>33.820452471295908</v>
      </c>
      <c r="E59" s="10">
        <v>63.89839970332433</v>
      </c>
      <c r="F59" s="10">
        <v>104.72729517681198</v>
      </c>
      <c r="G59" s="10">
        <v>44.135686858983561</v>
      </c>
      <c r="H59" s="10">
        <v>33.933196474535507</v>
      </c>
      <c r="I59" s="10">
        <v>28.961703561322832</v>
      </c>
      <c r="J59" s="10">
        <v>23.026554742265102</v>
      </c>
      <c r="K59" s="10">
        <v>1.350748723777337</v>
      </c>
      <c r="L59" s="10">
        <v>0.3252661265049851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25">SUM(C72:C73)</f>
        <v>1.2201771220856639</v>
      </c>
      <c r="D71" s="37">
        <f t="shared" ref="D71:X71" si="26">SUM(D72:D73)</f>
        <v>0</v>
      </c>
      <c r="E71" s="37">
        <f t="shared" si="26"/>
        <v>0.2285941451896584</v>
      </c>
      <c r="F71" s="37">
        <f t="shared" si="26"/>
        <v>0</v>
      </c>
      <c r="G71" s="37">
        <f t="shared" si="26"/>
        <v>0</v>
      </c>
      <c r="H71" s="37">
        <f t="shared" si="26"/>
        <v>0</v>
      </c>
      <c r="I71" s="37">
        <f t="shared" si="26"/>
        <v>0</v>
      </c>
      <c r="J71" s="37">
        <f t="shared" si="26"/>
        <v>0</v>
      </c>
      <c r="K71" s="37">
        <f t="shared" si="26"/>
        <v>0</v>
      </c>
      <c r="L71" s="37">
        <f t="shared" si="26"/>
        <v>0</v>
      </c>
      <c r="M71" s="37">
        <f t="shared" si="26"/>
        <v>0</v>
      </c>
      <c r="N71" s="37">
        <f t="shared" si="26"/>
        <v>0</v>
      </c>
      <c r="O71" s="37">
        <f t="shared" si="26"/>
        <v>0</v>
      </c>
      <c r="P71" s="37">
        <f t="shared" si="26"/>
        <v>0</v>
      </c>
      <c r="Q71" s="37">
        <f t="shared" si="26"/>
        <v>0</v>
      </c>
      <c r="R71" s="37">
        <f t="shared" si="26"/>
        <v>0</v>
      </c>
      <c r="S71" s="37">
        <f t="shared" si="26"/>
        <v>0</v>
      </c>
      <c r="T71" s="37">
        <f t="shared" si="26"/>
        <v>0</v>
      </c>
      <c r="U71" s="37">
        <f t="shared" si="26"/>
        <v>0</v>
      </c>
      <c r="V71" s="37">
        <f t="shared" si="26"/>
        <v>0</v>
      </c>
      <c r="W71" s="37">
        <f t="shared" si="26"/>
        <v>0</v>
      </c>
      <c r="X71" s="37">
        <f t="shared" si="26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1.2201771220856639</v>
      </c>
      <c r="D72" s="10">
        <v>0</v>
      </c>
      <c r="E72" s="10">
        <v>0.2285941451896584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11.307600931789013</v>
      </c>
      <c r="D75" s="37">
        <v>5.9469084748914396</v>
      </c>
      <c r="E75" s="37">
        <v>7.4287337074989157</v>
      </c>
      <c r="F75" s="37">
        <v>5.7287382108351288</v>
      </c>
      <c r="G75" s="37">
        <v>7.5791744845886226</v>
      </c>
      <c r="H75" s="37">
        <v>1.7480840405659126</v>
      </c>
      <c r="I75" s="37">
        <v>0.51000560970067133</v>
      </c>
      <c r="J75" s="37">
        <v>0.92753497583665057</v>
      </c>
      <c r="K75" s="37">
        <v>0.87798812926272396</v>
      </c>
      <c r="L75" s="37">
        <v>0.17649999030153757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19.656307236637655</v>
      </c>
      <c r="D76" s="40">
        <v>19.007300552354994</v>
      </c>
      <c r="E76" s="40">
        <v>17.81205452876177</v>
      </c>
      <c r="F76" s="40">
        <v>19.080987499935514</v>
      </c>
      <c r="G76" s="40">
        <v>18.851244585268827</v>
      </c>
      <c r="H76" s="40">
        <v>11.10356867192324</v>
      </c>
      <c r="I76" s="40">
        <v>13.086465515922892</v>
      </c>
      <c r="J76" s="40">
        <v>11.734331846206343</v>
      </c>
      <c r="K76" s="40">
        <v>8.0434998434061278</v>
      </c>
      <c r="L76" s="40">
        <v>2.14554415726053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442</v>
      </c>
      <c r="B1" s="4" t="s">
        <v>441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126.99895944571531</v>
      </c>
      <c r="D2" s="31">
        <f t="shared" ref="D2:W2" si="1">SUM(D3,D17,D22,D25,D26,D51,D52,D71,D74,D75,D76)</f>
        <v>130.43104956907908</v>
      </c>
      <c r="E2" s="31">
        <f t="shared" si="1"/>
        <v>151.14586755248186</v>
      </c>
      <c r="F2" s="31">
        <f t="shared" si="1"/>
        <v>211.93337915212166</v>
      </c>
      <c r="G2" s="31">
        <f t="shared" si="1"/>
        <v>124.67767050442022</v>
      </c>
      <c r="H2" s="31">
        <f t="shared" si="1"/>
        <v>138.67826486243078</v>
      </c>
      <c r="I2" s="31">
        <f t="shared" si="1"/>
        <v>139.78407619509147</v>
      </c>
      <c r="J2" s="31">
        <f t="shared" si="1"/>
        <v>143.13991381337027</v>
      </c>
      <c r="K2" s="31">
        <f t="shared" si="1"/>
        <v>94.960804189329963</v>
      </c>
      <c r="L2" s="31">
        <f t="shared" si="1"/>
        <v>77.754895549855661</v>
      </c>
      <c r="M2" s="31">
        <f t="shared" si="1"/>
        <v>136.75687752429113</v>
      </c>
      <c r="N2" s="31">
        <f t="shared" si="1"/>
        <v>56.197391163857809</v>
      </c>
      <c r="O2" s="31">
        <f t="shared" si="1"/>
        <v>65.988690831373319</v>
      </c>
      <c r="P2" s="31">
        <f t="shared" si="1"/>
        <v>66.364154547353365</v>
      </c>
      <c r="Q2" s="31">
        <f t="shared" si="1"/>
        <v>84.835731345876269</v>
      </c>
      <c r="R2" s="31">
        <f t="shared" si="1"/>
        <v>102.24762587146969</v>
      </c>
      <c r="S2" s="31">
        <f t="shared" si="1"/>
        <v>116.78700678293757</v>
      </c>
      <c r="T2" s="31">
        <f t="shared" si="1"/>
        <v>152.03870258887406</v>
      </c>
      <c r="U2" s="31">
        <f t="shared" si="1"/>
        <v>120.87733830111563</v>
      </c>
      <c r="V2" s="31">
        <f t="shared" si="1"/>
        <v>136.40148084429052</v>
      </c>
      <c r="W2" s="31">
        <f t="shared" si="1"/>
        <v>112.83640011506472</v>
      </c>
      <c r="X2" s="31">
        <f t="shared" ref="X2" si="2">SUM(X3,X17,X22,X25,X26,X51,X52,X71,X74,X75,X76)</f>
        <v>160.37847565909163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0.16840273113636262</v>
      </c>
      <c r="D3" s="34">
        <f t="shared" ref="D3:W3" si="4">SUM(D4,D8,D11)</f>
        <v>0.32803413266952425</v>
      </c>
      <c r="E3" s="34">
        <f t="shared" si="4"/>
        <v>0</v>
      </c>
      <c r="F3" s="34">
        <f t="shared" si="4"/>
        <v>0.2007769898107824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0.32803413266952425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0.32803413266952425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0.16840273113636262</v>
      </c>
      <c r="D8" s="29">
        <f t="shared" ref="D8" si="10">SUM(D9:D10)</f>
        <v>0</v>
      </c>
      <c r="E8" s="29">
        <f t="shared" ref="E8:X8" si="11">SUM(E9:E10)</f>
        <v>0</v>
      </c>
      <c r="F8" s="29">
        <f t="shared" si="11"/>
        <v>0.2007769898107824</v>
      </c>
      <c r="G8" s="29">
        <f t="shared" si="11"/>
        <v>0</v>
      </c>
      <c r="H8" s="29">
        <f t="shared" si="11"/>
        <v>0</v>
      </c>
      <c r="I8" s="29">
        <f t="shared" si="11"/>
        <v>0</v>
      </c>
      <c r="J8" s="29">
        <f t="shared" si="11"/>
        <v>0</v>
      </c>
      <c r="K8" s="29">
        <f t="shared" si="11"/>
        <v>0</v>
      </c>
      <c r="L8" s="29">
        <f t="shared" si="11"/>
        <v>0</v>
      </c>
      <c r="M8" s="29">
        <f t="shared" si="11"/>
        <v>0</v>
      </c>
      <c r="N8" s="29">
        <f t="shared" si="11"/>
        <v>0</v>
      </c>
      <c r="O8" s="29">
        <f t="shared" si="11"/>
        <v>0</v>
      </c>
      <c r="P8" s="29">
        <f t="shared" si="11"/>
        <v>0</v>
      </c>
      <c r="Q8" s="29">
        <f t="shared" si="11"/>
        <v>0</v>
      </c>
      <c r="R8" s="29">
        <f t="shared" si="11"/>
        <v>0</v>
      </c>
      <c r="S8" s="29">
        <f t="shared" si="11"/>
        <v>0</v>
      </c>
      <c r="T8" s="29">
        <f t="shared" si="11"/>
        <v>0</v>
      </c>
      <c r="U8" s="29">
        <f t="shared" si="11"/>
        <v>0</v>
      </c>
      <c r="V8" s="29">
        <f t="shared" si="11"/>
        <v>0</v>
      </c>
      <c r="W8" s="29">
        <f t="shared" si="11"/>
        <v>0</v>
      </c>
      <c r="X8" s="29">
        <f t="shared" si="11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0.16840273113636262</v>
      </c>
      <c r="D10" s="10">
        <v>0</v>
      </c>
      <c r="E10" s="10">
        <v>0</v>
      </c>
      <c r="F10" s="10">
        <v>0.2007769898107824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" si="13">SUM(D12:D16)</f>
        <v>0</v>
      </c>
      <c r="E11" s="29">
        <f t="shared" ref="E11:X11" si="14">SUM(E12:E16)</f>
        <v>0</v>
      </c>
      <c r="F11" s="29">
        <f t="shared" si="14"/>
        <v>0</v>
      </c>
      <c r="G11" s="29">
        <f t="shared" si="14"/>
        <v>0</v>
      </c>
      <c r="H11" s="29">
        <f t="shared" si="14"/>
        <v>0</v>
      </c>
      <c r="I11" s="29">
        <f t="shared" si="14"/>
        <v>0</v>
      </c>
      <c r="J11" s="29">
        <f t="shared" si="14"/>
        <v>0</v>
      </c>
      <c r="K11" s="29">
        <f t="shared" si="14"/>
        <v>0</v>
      </c>
      <c r="L11" s="29">
        <f t="shared" si="14"/>
        <v>0</v>
      </c>
      <c r="M11" s="29">
        <f t="shared" si="14"/>
        <v>0</v>
      </c>
      <c r="N11" s="29">
        <f t="shared" si="14"/>
        <v>0</v>
      </c>
      <c r="O11" s="29">
        <f t="shared" si="14"/>
        <v>0</v>
      </c>
      <c r="P11" s="29">
        <f t="shared" si="14"/>
        <v>0</v>
      </c>
      <c r="Q11" s="29">
        <f t="shared" si="14"/>
        <v>0</v>
      </c>
      <c r="R11" s="29">
        <f t="shared" si="14"/>
        <v>0</v>
      </c>
      <c r="S11" s="29">
        <f t="shared" si="14"/>
        <v>0</v>
      </c>
      <c r="T11" s="29">
        <f t="shared" si="14"/>
        <v>0</v>
      </c>
      <c r="U11" s="29">
        <f t="shared" si="14"/>
        <v>0</v>
      </c>
      <c r="V11" s="29">
        <f t="shared" si="14"/>
        <v>0</v>
      </c>
      <c r="W11" s="29">
        <f t="shared" si="14"/>
        <v>0</v>
      </c>
      <c r="X11" s="29">
        <f t="shared" si="14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" si="16">SUM(D18:D21)</f>
        <v>0</v>
      </c>
      <c r="E17" s="37">
        <f t="shared" ref="E17:X17" si="17">SUM(E18:E21)</f>
        <v>0</v>
      </c>
      <c r="F17" s="37">
        <f t="shared" si="17"/>
        <v>0</v>
      </c>
      <c r="G17" s="37">
        <f t="shared" si="17"/>
        <v>0</v>
      </c>
      <c r="H17" s="37">
        <f t="shared" si="17"/>
        <v>0</v>
      </c>
      <c r="I17" s="37">
        <f t="shared" si="17"/>
        <v>0</v>
      </c>
      <c r="J17" s="37">
        <f t="shared" si="17"/>
        <v>0</v>
      </c>
      <c r="K17" s="37">
        <f t="shared" si="17"/>
        <v>0</v>
      </c>
      <c r="L17" s="37">
        <f t="shared" si="17"/>
        <v>0</v>
      </c>
      <c r="M17" s="37">
        <f t="shared" si="17"/>
        <v>0</v>
      </c>
      <c r="N17" s="37">
        <f t="shared" si="17"/>
        <v>0</v>
      </c>
      <c r="O17" s="37">
        <f t="shared" si="17"/>
        <v>0</v>
      </c>
      <c r="P17" s="37">
        <f t="shared" si="17"/>
        <v>0</v>
      </c>
      <c r="Q17" s="37">
        <f t="shared" si="17"/>
        <v>0</v>
      </c>
      <c r="R17" s="37">
        <f t="shared" si="17"/>
        <v>0</v>
      </c>
      <c r="S17" s="37">
        <f t="shared" si="17"/>
        <v>0</v>
      </c>
      <c r="T17" s="37">
        <f t="shared" si="17"/>
        <v>0</v>
      </c>
      <c r="U17" s="37">
        <f t="shared" si="17"/>
        <v>0</v>
      </c>
      <c r="V17" s="37">
        <f t="shared" si="17"/>
        <v>0</v>
      </c>
      <c r="W17" s="37">
        <f t="shared" si="17"/>
        <v>0</v>
      </c>
      <c r="X17" s="37">
        <f t="shared" si="17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" si="19">SUM(D23:D24)</f>
        <v>0</v>
      </c>
      <c r="E22" s="37">
        <f t="shared" ref="E22:X22" si="20">SUM(E23:E24)</f>
        <v>0</v>
      </c>
      <c r="F22" s="37">
        <f t="shared" si="20"/>
        <v>0</v>
      </c>
      <c r="G22" s="37">
        <f t="shared" si="20"/>
        <v>0</v>
      </c>
      <c r="H22" s="37">
        <f t="shared" si="20"/>
        <v>0</v>
      </c>
      <c r="I22" s="37">
        <f t="shared" si="20"/>
        <v>0</v>
      </c>
      <c r="J22" s="37">
        <f t="shared" si="20"/>
        <v>0</v>
      </c>
      <c r="K22" s="37">
        <f t="shared" si="20"/>
        <v>0</v>
      </c>
      <c r="L22" s="37">
        <f t="shared" si="20"/>
        <v>0</v>
      </c>
      <c r="M22" s="37">
        <f t="shared" si="20"/>
        <v>0</v>
      </c>
      <c r="N22" s="37">
        <f t="shared" si="20"/>
        <v>0</v>
      </c>
      <c r="O22" s="37">
        <f t="shared" si="20"/>
        <v>0</v>
      </c>
      <c r="P22" s="37">
        <f t="shared" si="20"/>
        <v>0</v>
      </c>
      <c r="Q22" s="37">
        <f t="shared" si="20"/>
        <v>0</v>
      </c>
      <c r="R22" s="37">
        <f t="shared" si="20"/>
        <v>0</v>
      </c>
      <c r="S22" s="37">
        <f t="shared" si="20"/>
        <v>0</v>
      </c>
      <c r="T22" s="37">
        <f t="shared" si="20"/>
        <v>0</v>
      </c>
      <c r="U22" s="37">
        <f t="shared" si="20"/>
        <v>0</v>
      </c>
      <c r="V22" s="37">
        <f t="shared" si="20"/>
        <v>0</v>
      </c>
      <c r="W22" s="37">
        <f t="shared" si="20"/>
        <v>0</v>
      </c>
      <c r="X22" s="37">
        <f t="shared" si="20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13.983168600298937</v>
      </c>
      <c r="D26" s="37">
        <f t="shared" ref="D26" si="22">SUM(D27,D33)</f>
        <v>18.167412431688245</v>
      </c>
      <c r="E26" s="37">
        <f t="shared" ref="E26:X26" si="23">SUM(E27,E33)</f>
        <v>11.573921317549891</v>
      </c>
      <c r="F26" s="37">
        <f t="shared" si="23"/>
        <v>13.607346003784345</v>
      </c>
      <c r="G26" s="37">
        <f t="shared" si="23"/>
        <v>11.936121452884196</v>
      </c>
      <c r="H26" s="37">
        <f t="shared" si="23"/>
        <v>6.1874904117469933</v>
      </c>
      <c r="I26" s="37">
        <f t="shared" si="23"/>
        <v>6.2425517108058894</v>
      </c>
      <c r="J26" s="37">
        <f t="shared" si="23"/>
        <v>16.374710296980343</v>
      </c>
      <c r="K26" s="37">
        <f t="shared" si="23"/>
        <v>0.89852648019596437</v>
      </c>
      <c r="L26" s="37">
        <f t="shared" si="23"/>
        <v>0</v>
      </c>
      <c r="M26" s="37">
        <f t="shared" si="23"/>
        <v>5.0728324487237844</v>
      </c>
      <c r="N26" s="37">
        <f t="shared" si="23"/>
        <v>0</v>
      </c>
      <c r="O26" s="37">
        <f t="shared" si="23"/>
        <v>3.0092931441594368</v>
      </c>
      <c r="P26" s="37">
        <f t="shared" si="23"/>
        <v>0</v>
      </c>
      <c r="Q26" s="37">
        <f t="shared" si="23"/>
        <v>0</v>
      </c>
      <c r="R26" s="37">
        <f t="shared" si="23"/>
        <v>0</v>
      </c>
      <c r="S26" s="37">
        <f t="shared" si="23"/>
        <v>1.0037747362657177</v>
      </c>
      <c r="T26" s="37">
        <f t="shared" si="23"/>
        <v>0.16239933199853959</v>
      </c>
      <c r="U26" s="37">
        <f t="shared" si="23"/>
        <v>0.28508214956039185</v>
      </c>
      <c r="V26" s="37">
        <f t="shared" si="23"/>
        <v>0.99994719326275039</v>
      </c>
      <c r="W26" s="37">
        <f t="shared" si="23"/>
        <v>0.39858359044773911</v>
      </c>
      <c r="X26" s="37">
        <f t="shared" si="23"/>
        <v>0.52773415458219231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" si="25">SUM(D28:D32)</f>
        <v>0</v>
      </c>
      <c r="E27" s="29">
        <f t="shared" ref="E27:X27" si="26">SUM(E28:E32)</f>
        <v>0</v>
      </c>
      <c r="F27" s="29">
        <f t="shared" si="26"/>
        <v>0</v>
      </c>
      <c r="G27" s="29">
        <f t="shared" si="26"/>
        <v>0</v>
      </c>
      <c r="H27" s="29">
        <f t="shared" si="26"/>
        <v>0</v>
      </c>
      <c r="I27" s="29">
        <f t="shared" si="26"/>
        <v>0</v>
      </c>
      <c r="J27" s="29">
        <f t="shared" si="26"/>
        <v>0</v>
      </c>
      <c r="K27" s="29">
        <f t="shared" si="26"/>
        <v>0</v>
      </c>
      <c r="L27" s="29">
        <f t="shared" si="26"/>
        <v>0</v>
      </c>
      <c r="M27" s="29">
        <f t="shared" si="26"/>
        <v>0</v>
      </c>
      <c r="N27" s="29">
        <f t="shared" si="26"/>
        <v>0</v>
      </c>
      <c r="O27" s="29">
        <f t="shared" si="26"/>
        <v>0</v>
      </c>
      <c r="P27" s="29">
        <f t="shared" si="26"/>
        <v>0</v>
      </c>
      <c r="Q27" s="29">
        <f t="shared" si="26"/>
        <v>0</v>
      </c>
      <c r="R27" s="29">
        <f t="shared" si="26"/>
        <v>0</v>
      </c>
      <c r="S27" s="29">
        <f t="shared" si="26"/>
        <v>0</v>
      </c>
      <c r="T27" s="29">
        <f t="shared" si="26"/>
        <v>0</v>
      </c>
      <c r="U27" s="29">
        <f t="shared" si="26"/>
        <v>0</v>
      </c>
      <c r="V27" s="29">
        <f t="shared" si="26"/>
        <v>0</v>
      </c>
      <c r="W27" s="29">
        <f t="shared" si="26"/>
        <v>0</v>
      </c>
      <c r="X27" s="29">
        <f t="shared" si="26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13.983168600298937</v>
      </c>
      <c r="D33" s="29">
        <f t="shared" ref="D33" si="28">SUM(D34:D50)</f>
        <v>18.167412431688245</v>
      </c>
      <c r="E33" s="29">
        <f t="shared" ref="E33:X33" si="29">SUM(E34:E50)</f>
        <v>11.573921317549891</v>
      </c>
      <c r="F33" s="29">
        <f t="shared" si="29"/>
        <v>13.607346003784345</v>
      </c>
      <c r="G33" s="29">
        <f t="shared" si="29"/>
        <v>11.936121452884196</v>
      </c>
      <c r="H33" s="29">
        <f t="shared" si="29"/>
        <v>6.1874904117469933</v>
      </c>
      <c r="I33" s="29">
        <f t="shared" si="29"/>
        <v>6.2425517108058894</v>
      </c>
      <c r="J33" s="29">
        <f t="shared" si="29"/>
        <v>16.374710296980343</v>
      </c>
      <c r="K33" s="29">
        <f t="shared" si="29"/>
        <v>0.89852648019596437</v>
      </c>
      <c r="L33" s="29">
        <f t="shared" si="29"/>
        <v>0</v>
      </c>
      <c r="M33" s="29">
        <f t="shared" si="29"/>
        <v>5.0728324487237844</v>
      </c>
      <c r="N33" s="29">
        <f t="shared" si="29"/>
        <v>0</v>
      </c>
      <c r="O33" s="29">
        <f t="shared" si="29"/>
        <v>3.0092931441594368</v>
      </c>
      <c r="P33" s="29">
        <f t="shared" si="29"/>
        <v>0</v>
      </c>
      <c r="Q33" s="29">
        <f t="shared" si="29"/>
        <v>0</v>
      </c>
      <c r="R33" s="29">
        <f t="shared" si="29"/>
        <v>0</v>
      </c>
      <c r="S33" s="29">
        <f t="shared" si="29"/>
        <v>1.0037747362657177</v>
      </c>
      <c r="T33" s="29">
        <f t="shared" si="29"/>
        <v>0.16239933199853959</v>
      </c>
      <c r="U33" s="29">
        <f t="shared" si="29"/>
        <v>0.28508214956039185</v>
      </c>
      <c r="V33" s="29">
        <f t="shared" si="29"/>
        <v>0.99994719326275039</v>
      </c>
      <c r="W33" s="29">
        <f t="shared" si="29"/>
        <v>0.39858359044773911</v>
      </c>
      <c r="X33" s="29">
        <f t="shared" si="29"/>
        <v>0.52773415458219231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0.61164128660419015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1.149699054170249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0.18280309544282033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0.58427964056030723</v>
      </c>
      <c r="E37" s="10">
        <v>0</v>
      </c>
      <c r="F37" s="10">
        <v>1.1456810795810737</v>
      </c>
      <c r="G37" s="10">
        <v>0.57569718214395993</v>
      </c>
      <c r="H37" s="10">
        <v>0</v>
      </c>
      <c r="I37" s="10">
        <v>2.8896353524122103</v>
      </c>
      <c r="J37" s="10">
        <v>5.1551714081985764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5.5116079105760961E-2</v>
      </c>
      <c r="U37" s="10">
        <v>9.4582975064488387E-2</v>
      </c>
      <c r="V37" s="10">
        <v>0.17669819432502151</v>
      </c>
      <c r="W37" s="10">
        <v>9.4582975064488387E-2</v>
      </c>
      <c r="X37" s="10">
        <v>8.7360275150472927E-2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1.5844272211655499</v>
      </c>
      <c r="D43" s="10">
        <v>0</v>
      </c>
      <c r="E43" s="10">
        <v>0</v>
      </c>
      <c r="F43" s="10">
        <v>0.35694915640402031</v>
      </c>
      <c r="G43" s="10">
        <v>0.86052354352432758</v>
      </c>
      <c r="H43" s="10">
        <v>0</v>
      </c>
      <c r="I43" s="10">
        <v>0</v>
      </c>
      <c r="J43" s="10">
        <v>2.3657770243908995</v>
      </c>
      <c r="K43" s="10">
        <v>0.89852648019596437</v>
      </c>
      <c r="L43" s="10">
        <v>0</v>
      </c>
      <c r="M43" s="10">
        <v>3.9231333945535352</v>
      </c>
      <c r="N43" s="10">
        <v>0</v>
      </c>
      <c r="O43" s="10">
        <v>3.0092931441594368</v>
      </c>
      <c r="P43" s="10">
        <v>0</v>
      </c>
      <c r="Q43" s="10">
        <v>0</v>
      </c>
      <c r="R43" s="10">
        <v>0</v>
      </c>
      <c r="S43" s="10">
        <v>1.0037747362657177</v>
      </c>
      <c r="T43" s="10">
        <v>0.10728325289277864</v>
      </c>
      <c r="U43" s="10">
        <v>0.19049917449590348</v>
      </c>
      <c r="V43" s="10">
        <v>0.82324899893772885</v>
      </c>
      <c r="W43" s="10">
        <v>0.30400061538325074</v>
      </c>
      <c r="X43" s="10">
        <v>0.25757078398889904</v>
      </c>
    </row>
    <row r="44" spans="1:24" ht="11.25" customHeight="1" x14ac:dyDescent="0.2">
      <c r="A44" s="41" t="s">
        <v>75</v>
      </c>
      <c r="B44" s="9" t="s">
        <v>76</v>
      </c>
      <c r="C44" s="10">
        <v>12.398741379133387</v>
      </c>
      <c r="D44" s="10">
        <v>17.583132791127937</v>
      </c>
      <c r="E44" s="10">
        <v>11.573921317549891</v>
      </c>
      <c r="F44" s="10">
        <v>11.493074481195061</v>
      </c>
      <c r="G44" s="10">
        <v>10.499900727215909</v>
      </c>
      <c r="H44" s="10">
        <v>6.1874904117469933</v>
      </c>
      <c r="I44" s="10">
        <v>3.3529163583936787</v>
      </c>
      <c r="J44" s="10">
        <v>8.8537618643908669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47.364020650293</v>
      </c>
      <c r="D51" s="37">
        <v>48.972389878993319</v>
      </c>
      <c r="E51" s="37">
        <v>47.42073278574864</v>
      </c>
      <c r="F51" s="37">
        <v>49.056600823610111</v>
      </c>
      <c r="G51" s="37">
        <v>37.687754088171452</v>
      </c>
      <c r="H51" s="37">
        <v>55.204164788986233</v>
      </c>
      <c r="I51" s="37">
        <v>50.267755193443762</v>
      </c>
      <c r="J51" s="37">
        <v>53.390662575861008</v>
      </c>
      <c r="K51" s="37">
        <v>54.465268893325373</v>
      </c>
      <c r="L51" s="37">
        <v>43.976867009123936</v>
      </c>
      <c r="M51" s="37">
        <v>101.55166029792133</v>
      </c>
      <c r="N51" s="37">
        <v>26.537559656499567</v>
      </c>
      <c r="O51" s="37">
        <v>36.740726606646398</v>
      </c>
      <c r="P51" s="37">
        <v>41.110191973402365</v>
      </c>
      <c r="Q51" s="37">
        <v>52.324799473793867</v>
      </c>
      <c r="R51" s="37">
        <v>65.914109168609713</v>
      </c>
      <c r="S51" s="37">
        <v>72.911615026087603</v>
      </c>
      <c r="T51" s="37">
        <v>97.971049526102178</v>
      </c>
      <c r="U51" s="37">
        <v>62.781448321548062</v>
      </c>
      <c r="V51" s="37">
        <v>84.017162144466411</v>
      </c>
      <c r="W51" s="37">
        <v>72.221211413555395</v>
      </c>
      <c r="X51" s="37">
        <v>123.34467935157546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40.605157747599819</v>
      </c>
      <c r="D52" s="37">
        <f t="shared" ref="D52" si="31">SUM(D53:D70)</f>
        <v>41.702591380810709</v>
      </c>
      <c r="E52" s="37">
        <f t="shared" ref="E52:X52" si="32">SUM(E53:E70)</f>
        <v>69.640379316452069</v>
      </c>
      <c r="F52" s="37">
        <f t="shared" si="32"/>
        <v>123.63323792722933</v>
      </c>
      <c r="G52" s="37">
        <f t="shared" si="32"/>
        <v>52.668526382632955</v>
      </c>
      <c r="H52" s="37">
        <f t="shared" si="32"/>
        <v>60.649778589952874</v>
      </c>
      <c r="I52" s="37">
        <f t="shared" si="32"/>
        <v>65.97956900961438</v>
      </c>
      <c r="J52" s="37">
        <f t="shared" si="32"/>
        <v>55.243264690237034</v>
      </c>
      <c r="K52" s="37">
        <f t="shared" si="32"/>
        <v>10.591555661433322</v>
      </c>
      <c r="L52" s="37">
        <f t="shared" si="32"/>
        <v>8.9180700729791074</v>
      </c>
      <c r="M52" s="37">
        <f t="shared" si="32"/>
        <v>3.702149613069647</v>
      </c>
      <c r="N52" s="37">
        <f t="shared" si="32"/>
        <v>2.2212381771281171</v>
      </c>
      <c r="O52" s="37">
        <f t="shared" si="32"/>
        <v>2.9855546001719691</v>
      </c>
      <c r="P52" s="37">
        <f t="shared" si="32"/>
        <v>1.958555460017197</v>
      </c>
      <c r="Q52" s="37">
        <f t="shared" si="32"/>
        <v>1.5047291487532239</v>
      </c>
      <c r="R52" s="37">
        <f t="shared" si="32"/>
        <v>2.07798796216681</v>
      </c>
      <c r="S52" s="37">
        <f t="shared" si="32"/>
        <v>1.6241616509028369</v>
      </c>
      <c r="T52" s="37">
        <f t="shared" si="32"/>
        <v>3.6439380911435939</v>
      </c>
      <c r="U52" s="37">
        <f t="shared" si="32"/>
        <v>2.0092003439380912</v>
      </c>
      <c r="V52" s="37">
        <f t="shared" si="32"/>
        <v>2.0742906276870161</v>
      </c>
      <c r="W52" s="37">
        <f t="shared" si="32"/>
        <v>4.427085124677558</v>
      </c>
      <c r="X52" s="37">
        <f t="shared" si="32"/>
        <v>4.3675838349097162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40.605157747599819</v>
      </c>
      <c r="D59" s="10">
        <v>41.702591380810709</v>
      </c>
      <c r="E59" s="10">
        <v>69.640379316452069</v>
      </c>
      <c r="F59" s="10">
        <v>123.63323792722933</v>
      </c>
      <c r="G59" s="10">
        <v>52.668526382632955</v>
      </c>
      <c r="H59" s="10">
        <v>60.649778589952874</v>
      </c>
      <c r="I59" s="10">
        <v>65.97956900961438</v>
      </c>
      <c r="J59" s="10">
        <v>55.243264690237034</v>
      </c>
      <c r="K59" s="10">
        <v>10.591555661433322</v>
      </c>
      <c r="L59" s="10">
        <v>8.9180700729791074</v>
      </c>
      <c r="M59" s="10">
        <v>3.702149613069647</v>
      </c>
      <c r="N59" s="10">
        <v>2.2212381771281171</v>
      </c>
      <c r="O59" s="10">
        <v>2.9855546001719691</v>
      </c>
      <c r="P59" s="10">
        <v>1.958555460017197</v>
      </c>
      <c r="Q59" s="10">
        <v>1.5047291487532239</v>
      </c>
      <c r="R59" s="10">
        <v>2.07798796216681</v>
      </c>
      <c r="S59" s="10">
        <v>1.6241616509028369</v>
      </c>
      <c r="T59" s="10">
        <v>3.6439380911435939</v>
      </c>
      <c r="U59" s="10">
        <v>2.0092003439380912</v>
      </c>
      <c r="V59" s="10">
        <v>2.0742906276870161</v>
      </c>
      <c r="W59" s="10">
        <v>4.427085124677558</v>
      </c>
      <c r="X59" s="10">
        <v>4.3675838349097162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1.1922046491955054</v>
      </c>
      <c r="D71" s="37">
        <f t="shared" ref="D71" si="34">SUM(D72:D73)</f>
        <v>0</v>
      </c>
      <c r="E71" s="37">
        <f t="shared" ref="E71:X71" si="35">SUM(E72:E73)</f>
        <v>0.2491358634087939</v>
      </c>
      <c r="F71" s="37">
        <f t="shared" si="35"/>
        <v>0</v>
      </c>
      <c r="G71" s="37">
        <f t="shared" si="35"/>
        <v>0</v>
      </c>
      <c r="H71" s="37">
        <f t="shared" si="35"/>
        <v>0</v>
      </c>
      <c r="I71" s="37">
        <f t="shared" si="35"/>
        <v>0</v>
      </c>
      <c r="J71" s="37">
        <f t="shared" si="35"/>
        <v>0</v>
      </c>
      <c r="K71" s="37">
        <f t="shared" si="35"/>
        <v>0</v>
      </c>
      <c r="L71" s="37">
        <f t="shared" si="35"/>
        <v>0</v>
      </c>
      <c r="M71" s="37">
        <f t="shared" si="35"/>
        <v>0</v>
      </c>
      <c r="N71" s="37">
        <f t="shared" si="35"/>
        <v>0</v>
      </c>
      <c r="O71" s="37">
        <f t="shared" si="35"/>
        <v>7.1625107480653469E-2</v>
      </c>
      <c r="P71" s="37">
        <f t="shared" si="35"/>
        <v>4.7807394668959578E-2</v>
      </c>
      <c r="Q71" s="37">
        <f t="shared" si="35"/>
        <v>4.7807394668959592E-2</v>
      </c>
      <c r="R71" s="37">
        <f t="shared" si="35"/>
        <v>0.23886500429922611</v>
      </c>
      <c r="S71" s="37">
        <f t="shared" si="35"/>
        <v>0.66878761822871879</v>
      </c>
      <c r="T71" s="37">
        <f t="shared" si="35"/>
        <v>1.9835769561478931</v>
      </c>
      <c r="U71" s="37">
        <f t="shared" si="35"/>
        <v>2.6018916595012902</v>
      </c>
      <c r="V71" s="37">
        <f t="shared" si="35"/>
        <v>3.4053310404127246</v>
      </c>
      <c r="W71" s="37">
        <f t="shared" si="35"/>
        <v>3.596388650042992</v>
      </c>
      <c r="X71" s="37">
        <f t="shared" si="35"/>
        <v>3.3703353396388649</v>
      </c>
    </row>
    <row r="72" spans="1:24" ht="11.25" customHeight="1" x14ac:dyDescent="0.2">
      <c r="A72" s="42" t="s">
        <v>131</v>
      </c>
      <c r="B72" s="9" t="s">
        <v>132</v>
      </c>
      <c r="C72" s="10">
        <v>1.1922046491955054</v>
      </c>
      <c r="D72" s="10">
        <v>0</v>
      </c>
      <c r="E72" s="10">
        <v>0.2491358634087939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7.1625107480653469E-2</v>
      </c>
      <c r="P72" s="10">
        <v>2.3903697334479789E-2</v>
      </c>
      <c r="Q72" s="10">
        <v>4.7807394668959592E-2</v>
      </c>
      <c r="R72" s="10">
        <v>0.23886500429922611</v>
      </c>
      <c r="S72" s="10">
        <v>0.66878761822871879</v>
      </c>
      <c r="T72" s="10">
        <v>1.9835769561478931</v>
      </c>
      <c r="U72" s="10">
        <v>2.6018916595012902</v>
      </c>
      <c r="V72" s="10">
        <v>3.4053310404127246</v>
      </c>
      <c r="W72" s="10">
        <v>3.596388650042992</v>
      </c>
      <c r="X72" s="10">
        <v>3.3703353396388649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2.3903697334479789E-2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11.048374992544606</v>
      </c>
      <c r="D75" s="37">
        <v>7.33288516225387</v>
      </c>
      <c r="E75" s="37">
        <v>8.0962877886317859</v>
      </c>
      <c r="F75" s="37">
        <v>6.7629212904546421</v>
      </c>
      <c r="G75" s="37">
        <v>9.0444712591774952</v>
      </c>
      <c r="H75" s="37">
        <v>3.1244009121425993</v>
      </c>
      <c r="I75" s="37">
        <v>1.1618774513483396</v>
      </c>
      <c r="J75" s="37">
        <v>2.2252595211538915</v>
      </c>
      <c r="K75" s="37">
        <v>6.8845226188026238</v>
      </c>
      <c r="L75" s="37">
        <v>4.8392351773682813</v>
      </c>
      <c r="M75" s="37">
        <v>0.95537403267411858</v>
      </c>
      <c r="N75" s="37">
        <v>1.0748065348237319</v>
      </c>
      <c r="O75" s="37">
        <v>1.098710232158211</v>
      </c>
      <c r="P75" s="37">
        <v>0.9792777300085983</v>
      </c>
      <c r="Q75" s="37">
        <v>0.66878761822871879</v>
      </c>
      <c r="R75" s="37">
        <v>0.90765262252794487</v>
      </c>
      <c r="S75" s="37">
        <v>2.698968185726569</v>
      </c>
      <c r="T75" s="37">
        <v>3.1456577815993119</v>
      </c>
      <c r="U75" s="37">
        <v>7.3348237317282887</v>
      </c>
      <c r="V75" s="37">
        <v>7.8204643164230427</v>
      </c>
      <c r="W75" s="37">
        <v>9.0018056749785043</v>
      </c>
      <c r="X75" s="37">
        <v>0.96715391229578662</v>
      </c>
    </row>
    <row r="76" spans="1:24" ht="11.25" customHeight="1" x14ac:dyDescent="0.2">
      <c r="A76" s="38" t="s">
        <v>139</v>
      </c>
      <c r="B76" s="39" t="s">
        <v>140</v>
      </c>
      <c r="C76" s="40">
        <v>12.637630074647092</v>
      </c>
      <c r="D76" s="40">
        <v>13.927736582663396</v>
      </c>
      <c r="E76" s="40">
        <v>14.165410480690703</v>
      </c>
      <c r="F76" s="40">
        <v>18.672496117232431</v>
      </c>
      <c r="G76" s="40">
        <v>13.34079732155412</v>
      </c>
      <c r="H76" s="40">
        <v>13.51243015960207</v>
      </c>
      <c r="I76" s="40">
        <v>16.132322829879097</v>
      </c>
      <c r="J76" s="40">
        <v>15.906016729138001</v>
      </c>
      <c r="K76" s="40">
        <v>22.120930535572676</v>
      </c>
      <c r="L76" s="40">
        <v>20.020723290384332</v>
      </c>
      <c r="M76" s="40">
        <v>25.474861131902237</v>
      </c>
      <c r="N76" s="40">
        <v>26.363786795406391</v>
      </c>
      <c r="O76" s="40">
        <v>22.082781140756651</v>
      </c>
      <c r="P76" s="40">
        <v>22.268321989256247</v>
      </c>
      <c r="Q76" s="40">
        <v>30.2896077104315</v>
      </c>
      <c r="R76" s="40">
        <v>33.109011113865996</v>
      </c>
      <c r="S76" s="40">
        <v>37.879699565726121</v>
      </c>
      <c r="T76" s="40">
        <v>45.132080901882546</v>
      </c>
      <c r="U76" s="40">
        <v>45.864892094839483</v>
      </c>
      <c r="V76" s="40">
        <v>38.084285522038563</v>
      </c>
      <c r="W76" s="40">
        <v>23.19132566136253</v>
      </c>
      <c r="X76" s="40">
        <v>27.800989066089599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440</v>
      </c>
      <c r="B1" s="4" t="s">
        <v>439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55.067766265188197</v>
      </c>
      <c r="D2" s="31">
        <f t="shared" ref="D2:W2" si="1">SUM(D3,D17,D22,D25,D26,D51,D52,D71,D74,D75,D76)</f>
        <v>50.924668473045386</v>
      </c>
      <c r="E2" s="31">
        <f t="shared" si="1"/>
        <v>61.522553194405937</v>
      </c>
      <c r="F2" s="31">
        <f t="shared" si="1"/>
        <v>82.407856564645144</v>
      </c>
      <c r="G2" s="31">
        <f t="shared" si="1"/>
        <v>49.441017419495068</v>
      </c>
      <c r="H2" s="31">
        <f t="shared" si="1"/>
        <v>45.882212918751961</v>
      </c>
      <c r="I2" s="31">
        <f t="shared" si="1"/>
        <v>43.226133394650091</v>
      </c>
      <c r="J2" s="31">
        <f t="shared" si="1"/>
        <v>43.385252819284752</v>
      </c>
      <c r="K2" s="31">
        <f t="shared" si="1"/>
        <v>8.325243405143981</v>
      </c>
      <c r="L2" s="31">
        <f t="shared" si="1"/>
        <v>7.7418712768990776</v>
      </c>
      <c r="M2" s="31">
        <f t="shared" si="1"/>
        <v>28.511050248709729</v>
      </c>
      <c r="N2" s="31">
        <f t="shared" si="1"/>
        <v>11.716022421696803</v>
      </c>
      <c r="O2" s="31">
        <f t="shared" si="1"/>
        <v>13.757310888317141</v>
      </c>
      <c r="P2" s="31">
        <f t="shared" si="1"/>
        <v>13.835587499078265</v>
      </c>
      <c r="Q2" s="31">
        <f t="shared" si="1"/>
        <v>17.686538645525275</v>
      </c>
      <c r="R2" s="31">
        <f t="shared" si="1"/>
        <v>21.032769657335113</v>
      </c>
      <c r="S2" s="31">
        <f t="shared" si="1"/>
        <v>19.936466991782979</v>
      </c>
      <c r="T2" s="31">
        <f t="shared" si="1"/>
        <v>20.31718735093677</v>
      </c>
      <c r="U2" s="31">
        <f t="shared" si="1"/>
        <v>19.82420942029453</v>
      </c>
      <c r="V2" s="31">
        <f t="shared" si="1"/>
        <v>23.88458966301819</v>
      </c>
      <c r="W2" s="31">
        <f t="shared" si="1"/>
        <v>22.112353109354881</v>
      </c>
      <c r="X2" s="31">
        <f t="shared" ref="X2" si="2">SUM(X3,X17,X22,X25,X26,X51,X52,X71,X74,X75,X76)</f>
        <v>31.42909097891356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" si="10">SUM(D9:D10)</f>
        <v>0</v>
      </c>
      <c r="E8" s="29">
        <f t="shared" ref="E8:X8" si="11">SUM(E9:E10)</f>
        <v>0</v>
      </c>
      <c r="F8" s="29">
        <f t="shared" si="11"/>
        <v>0</v>
      </c>
      <c r="G8" s="29">
        <f t="shared" si="11"/>
        <v>0</v>
      </c>
      <c r="H8" s="29">
        <f t="shared" si="11"/>
        <v>0</v>
      </c>
      <c r="I8" s="29">
        <f t="shared" si="11"/>
        <v>0</v>
      </c>
      <c r="J8" s="29">
        <f t="shared" si="11"/>
        <v>0</v>
      </c>
      <c r="K8" s="29">
        <f t="shared" si="11"/>
        <v>0</v>
      </c>
      <c r="L8" s="29">
        <f t="shared" si="11"/>
        <v>0</v>
      </c>
      <c r="M8" s="29">
        <f t="shared" si="11"/>
        <v>0</v>
      </c>
      <c r="N8" s="29">
        <f t="shared" si="11"/>
        <v>0</v>
      </c>
      <c r="O8" s="29">
        <f t="shared" si="11"/>
        <v>0</v>
      </c>
      <c r="P8" s="29">
        <f t="shared" si="11"/>
        <v>0</v>
      </c>
      <c r="Q8" s="29">
        <f t="shared" si="11"/>
        <v>0</v>
      </c>
      <c r="R8" s="29">
        <f t="shared" si="11"/>
        <v>0</v>
      </c>
      <c r="S8" s="29">
        <f t="shared" si="11"/>
        <v>0</v>
      </c>
      <c r="T8" s="29">
        <f t="shared" si="11"/>
        <v>0</v>
      </c>
      <c r="U8" s="29">
        <f t="shared" si="11"/>
        <v>0</v>
      </c>
      <c r="V8" s="29">
        <f t="shared" si="11"/>
        <v>0</v>
      </c>
      <c r="W8" s="29">
        <f t="shared" si="11"/>
        <v>0</v>
      </c>
      <c r="X8" s="29">
        <f t="shared" si="11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" si="13">SUM(D12:D16)</f>
        <v>0</v>
      </c>
      <c r="E11" s="29">
        <f t="shared" ref="E11:X11" si="14">SUM(E12:E16)</f>
        <v>0</v>
      </c>
      <c r="F11" s="29">
        <f t="shared" si="14"/>
        <v>0</v>
      </c>
      <c r="G11" s="29">
        <f t="shared" si="14"/>
        <v>0</v>
      </c>
      <c r="H11" s="29">
        <f t="shared" si="14"/>
        <v>0</v>
      </c>
      <c r="I11" s="29">
        <f t="shared" si="14"/>
        <v>0</v>
      </c>
      <c r="J11" s="29">
        <f t="shared" si="14"/>
        <v>0</v>
      </c>
      <c r="K11" s="29">
        <f t="shared" si="14"/>
        <v>0</v>
      </c>
      <c r="L11" s="29">
        <f t="shared" si="14"/>
        <v>0</v>
      </c>
      <c r="M11" s="29">
        <f t="shared" si="14"/>
        <v>0</v>
      </c>
      <c r="N11" s="29">
        <f t="shared" si="14"/>
        <v>0</v>
      </c>
      <c r="O11" s="29">
        <f t="shared" si="14"/>
        <v>0</v>
      </c>
      <c r="P11" s="29">
        <f t="shared" si="14"/>
        <v>0</v>
      </c>
      <c r="Q11" s="29">
        <f t="shared" si="14"/>
        <v>0</v>
      </c>
      <c r="R11" s="29">
        <f t="shared" si="14"/>
        <v>0</v>
      </c>
      <c r="S11" s="29">
        <f t="shared" si="14"/>
        <v>0</v>
      </c>
      <c r="T11" s="29">
        <f t="shared" si="14"/>
        <v>0</v>
      </c>
      <c r="U11" s="29">
        <f t="shared" si="14"/>
        <v>0</v>
      </c>
      <c r="V11" s="29">
        <f t="shared" si="14"/>
        <v>0</v>
      </c>
      <c r="W11" s="29">
        <f t="shared" si="14"/>
        <v>0</v>
      </c>
      <c r="X11" s="29">
        <f t="shared" si="14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" si="16">SUM(D18:D21)</f>
        <v>0</v>
      </c>
      <c r="E17" s="37">
        <f t="shared" ref="E17:X17" si="17">SUM(E18:E21)</f>
        <v>0</v>
      </c>
      <c r="F17" s="37">
        <f t="shared" si="17"/>
        <v>0</v>
      </c>
      <c r="G17" s="37">
        <f t="shared" si="17"/>
        <v>0</v>
      </c>
      <c r="H17" s="37">
        <f t="shared" si="17"/>
        <v>0</v>
      </c>
      <c r="I17" s="37">
        <f t="shared" si="17"/>
        <v>0</v>
      </c>
      <c r="J17" s="37">
        <f t="shared" si="17"/>
        <v>0</v>
      </c>
      <c r="K17" s="37">
        <f t="shared" si="17"/>
        <v>0</v>
      </c>
      <c r="L17" s="37">
        <f t="shared" si="17"/>
        <v>0</v>
      </c>
      <c r="M17" s="37">
        <f t="shared" si="17"/>
        <v>0</v>
      </c>
      <c r="N17" s="37">
        <f t="shared" si="17"/>
        <v>0</v>
      </c>
      <c r="O17" s="37">
        <f t="shared" si="17"/>
        <v>0</v>
      </c>
      <c r="P17" s="37">
        <f t="shared" si="17"/>
        <v>0</v>
      </c>
      <c r="Q17" s="37">
        <f t="shared" si="17"/>
        <v>0</v>
      </c>
      <c r="R17" s="37">
        <f t="shared" si="17"/>
        <v>0</v>
      </c>
      <c r="S17" s="37">
        <f t="shared" si="17"/>
        <v>0</v>
      </c>
      <c r="T17" s="37">
        <f t="shared" si="17"/>
        <v>0</v>
      </c>
      <c r="U17" s="37">
        <f t="shared" si="17"/>
        <v>0</v>
      </c>
      <c r="V17" s="37">
        <f t="shared" si="17"/>
        <v>0</v>
      </c>
      <c r="W17" s="37">
        <f t="shared" si="17"/>
        <v>0</v>
      </c>
      <c r="X17" s="37">
        <f t="shared" si="17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" si="19">SUM(D23:D24)</f>
        <v>0</v>
      </c>
      <c r="E22" s="37">
        <f t="shared" ref="E22:X22" si="20">SUM(E23:E24)</f>
        <v>0</v>
      </c>
      <c r="F22" s="37">
        <f t="shared" si="20"/>
        <v>0</v>
      </c>
      <c r="G22" s="37">
        <f t="shared" si="20"/>
        <v>0</v>
      </c>
      <c r="H22" s="37">
        <f t="shared" si="20"/>
        <v>0</v>
      </c>
      <c r="I22" s="37">
        <f t="shared" si="20"/>
        <v>0</v>
      </c>
      <c r="J22" s="37">
        <f t="shared" si="20"/>
        <v>0</v>
      </c>
      <c r="K22" s="37">
        <f t="shared" si="20"/>
        <v>0</v>
      </c>
      <c r="L22" s="37">
        <f t="shared" si="20"/>
        <v>0</v>
      </c>
      <c r="M22" s="37">
        <f t="shared" si="20"/>
        <v>0</v>
      </c>
      <c r="N22" s="37">
        <f t="shared" si="20"/>
        <v>0</v>
      </c>
      <c r="O22" s="37">
        <f t="shared" si="20"/>
        <v>0</v>
      </c>
      <c r="P22" s="37">
        <f t="shared" si="20"/>
        <v>0</v>
      </c>
      <c r="Q22" s="37">
        <f t="shared" si="20"/>
        <v>0</v>
      </c>
      <c r="R22" s="37">
        <f t="shared" si="20"/>
        <v>0</v>
      </c>
      <c r="S22" s="37">
        <f t="shared" si="20"/>
        <v>0</v>
      </c>
      <c r="T22" s="37">
        <f t="shared" si="20"/>
        <v>0</v>
      </c>
      <c r="U22" s="37">
        <f t="shared" si="20"/>
        <v>0</v>
      </c>
      <c r="V22" s="37">
        <f t="shared" si="20"/>
        <v>0</v>
      </c>
      <c r="W22" s="37">
        <f t="shared" si="20"/>
        <v>0</v>
      </c>
      <c r="X22" s="37">
        <f t="shared" si="20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0.8879059261074016</v>
      </c>
      <c r="D26" s="37">
        <f t="shared" ref="D26" si="22">SUM(D27,D33)</f>
        <v>0</v>
      </c>
      <c r="E26" s="37">
        <f t="shared" ref="E26:X26" si="23">SUM(E27,E33)</f>
        <v>0</v>
      </c>
      <c r="F26" s="37">
        <f t="shared" si="23"/>
        <v>0.36365534322656262</v>
      </c>
      <c r="G26" s="37">
        <f t="shared" si="23"/>
        <v>0.46526159593282179</v>
      </c>
      <c r="H26" s="37">
        <f t="shared" si="23"/>
        <v>0</v>
      </c>
      <c r="I26" s="37">
        <f t="shared" si="23"/>
        <v>0</v>
      </c>
      <c r="J26" s="37">
        <f t="shared" si="23"/>
        <v>0.74801739078498541</v>
      </c>
      <c r="K26" s="37">
        <f t="shared" si="23"/>
        <v>1.344537123717636E-2</v>
      </c>
      <c r="L26" s="37">
        <f t="shared" si="23"/>
        <v>0</v>
      </c>
      <c r="M26" s="37">
        <f t="shared" si="23"/>
        <v>0.1850351351111244</v>
      </c>
      <c r="N26" s="37">
        <f t="shared" si="23"/>
        <v>0</v>
      </c>
      <c r="O26" s="37">
        <f t="shared" si="23"/>
        <v>3.1377535118293838E-2</v>
      </c>
      <c r="P26" s="37">
        <f t="shared" si="23"/>
        <v>0</v>
      </c>
      <c r="Q26" s="37">
        <f t="shared" si="23"/>
        <v>0</v>
      </c>
      <c r="R26" s="37">
        <f t="shared" si="23"/>
        <v>0</v>
      </c>
      <c r="S26" s="37">
        <f t="shared" si="23"/>
        <v>9.8108183344543642E-3</v>
      </c>
      <c r="T26" s="37">
        <f t="shared" si="23"/>
        <v>1.1432303402393654E-3</v>
      </c>
      <c r="U26" s="37">
        <f t="shared" si="23"/>
        <v>1.0743422710784197E-3</v>
      </c>
      <c r="V26" s="37">
        <f t="shared" si="23"/>
        <v>1.35523768146356E-2</v>
      </c>
      <c r="W26" s="37">
        <f t="shared" si="23"/>
        <v>1.2422428468855884E-2</v>
      </c>
      <c r="X26" s="37">
        <f t="shared" si="23"/>
        <v>1.3280462786681364E-2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" si="25">SUM(D28:D32)</f>
        <v>0</v>
      </c>
      <c r="E27" s="29">
        <f t="shared" ref="E27:X27" si="26">SUM(E28:E32)</f>
        <v>0</v>
      </c>
      <c r="F27" s="29">
        <f t="shared" si="26"/>
        <v>0</v>
      </c>
      <c r="G27" s="29">
        <f t="shared" si="26"/>
        <v>0</v>
      </c>
      <c r="H27" s="29">
        <f t="shared" si="26"/>
        <v>0</v>
      </c>
      <c r="I27" s="29">
        <f t="shared" si="26"/>
        <v>0</v>
      </c>
      <c r="J27" s="29">
        <f t="shared" si="26"/>
        <v>0</v>
      </c>
      <c r="K27" s="29">
        <f t="shared" si="26"/>
        <v>0</v>
      </c>
      <c r="L27" s="29">
        <f t="shared" si="26"/>
        <v>0</v>
      </c>
      <c r="M27" s="29">
        <f t="shared" si="26"/>
        <v>0</v>
      </c>
      <c r="N27" s="29">
        <f t="shared" si="26"/>
        <v>0</v>
      </c>
      <c r="O27" s="29">
        <f t="shared" si="26"/>
        <v>0</v>
      </c>
      <c r="P27" s="29">
        <f t="shared" si="26"/>
        <v>0</v>
      </c>
      <c r="Q27" s="29">
        <f t="shared" si="26"/>
        <v>0</v>
      </c>
      <c r="R27" s="29">
        <f t="shared" si="26"/>
        <v>0</v>
      </c>
      <c r="S27" s="29">
        <f t="shared" si="26"/>
        <v>0</v>
      </c>
      <c r="T27" s="29">
        <f t="shared" si="26"/>
        <v>0</v>
      </c>
      <c r="U27" s="29">
        <f t="shared" si="26"/>
        <v>0</v>
      </c>
      <c r="V27" s="29">
        <f t="shared" si="26"/>
        <v>0</v>
      </c>
      <c r="W27" s="29">
        <f t="shared" si="26"/>
        <v>0</v>
      </c>
      <c r="X27" s="29">
        <f t="shared" si="26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0.8879059261074016</v>
      </c>
      <c r="D33" s="29">
        <f t="shared" ref="D33" si="28">SUM(D34:D50)</f>
        <v>0</v>
      </c>
      <c r="E33" s="29">
        <f t="shared" ref="E33:X33" si="29">SUM(E34:E50)</f>
        <v>0</v>
      </c>
      <c r="F33" s="29">
        <f t="shared" si="29"/>
        <v>0.36365534322656262</v>
      </c>
      <c r="G33" s="29">
        <f t="shared" si="29"/>
        <v>0.46526159593282179</v>
      </c>
      <c r="H33" s="29">
        <f t="shared" si="29"/>
        <v>0</v>
      </c>
      <c r="I33" s="29">
        <f t="shared" si="29"/>
        <v>0</v>
      </c>
      <c r="J33" s="29">
        <f t="shared" si="29"/>
        <v>0.74801739078498541</v>
      </c>
      <c r="K33" s="29">
        <f t="shared" si="29"/>
        <v>1.344537123717636E-2</v>
      </c>
      <c r="L33" s="29">
        <f t="shared" si="29"/>
        <v>0</v>
      </c>
      <c r="M33" s="29">
        <f t="shared" si="29"/>
        <v>0.1850351351111244</v>
      </c>
      <c r="N33" s="29">
        <f t="shared" si="29"/>
        <v>0</v>
      </c>
      <c r="O33" s="29">
        <f t="shared" si="29"/>
        <v>3.1377535118293838E-2</v>
      </c>
      <c r="P33" s="29">
        <f t="shared" si="29"/>
        <v>0</v>
      </c>
      <c r="Q33" s="29">
        <f t="shared" si="29"/>
        <v>0</v>
      </c>
      <c r="R33" s="29">
        <f t="shared" si="29"/>
        <v>0</v>
      </c>
      <c r="S33" s="29">
        <f t="shared" si="29"/>
        <v>9.8108183344543642E-3</v>
      </c>
      <c r="T33" s="29">
        <f t="shared" si="29"/>
        <v>1.1432303402393654E-3</v>
      </c>
      <c r="U33" s="29">
        <f t="shared" si="29"/>
        <v>1.0743422710784197E-3</v>
      </c>
      <c r="V33" s="29">
        <f t="shared" si="29"/>
        <v>1.35523768146356E-2</v>
      </c>
      <c r="W33" s="29">
        <f t="shared" si="29"/>
        <v>1.2422428468855884E-2</v>
      </c>
      <c r="X33" s="29">
        <f t="shared" si="29"/>
        <v>1.3280462786681364E-2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0.8879059261074016</v>
      </c>
      <c r="D43" s="10">
        <v>0</v>
      </c>
      <c r="E43" s="10">
        <v>0</v>
      </c>
      <c r="F43" s="10">
        <v>0.36365534322656262</v>
      </c>
      <c r="G43" s="10">
        <v>0.46526159593282179</v>
      </c>
      <c r="H43" s="10">
        <v>0</v>
      </c>
      <c r="I43" s="10">
        <v>0</v>
      </c>
      <c r="J43" s="10">
        <v>0.74801739078498541</v>
      </c>
      <c r="K43" s="10">
        <v>1.344537123717636E-2</v>
      </c>
      <c r="L43" s="10">
        <v>0</v>
      </c>
      <c r="M43" s="10">
        <v>0.1850351351111244</v>
      </c>
      <c r="N43" s="10">
        <v>0</v>
      </c>
      <c r="O43" s="10">
        <v>3.1377535118293838E-2</v>
      </c>
      <c r="P43" s="10">
        <v>0</v>
      </c>
      <c r="Q43" s="10">
        <v>0</v>
      </c>
      <c r="R43" s="10">
        <v>0</v>
      </c>
      <c r="S43" s="10">
        <v>9.8108183344543642E-3</v>
      </c>
      <c r="T43" s="10">
        <v>1.1432303402393654E-3</v>
      </c>
      <c r="U43" s="10">
        <v>1.0743422710784197E-3</v>
      </c>
      <c r="V43" s="10">
        <v>1.35523768146356E-2</v>
      </c>
      <c r="W43" s="10">
        <v>1.2422428468855884E-2</v>
      </c>
      <c r="X43" s="10">
        <v>1.3280462786681364E-2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26.542585268594276</v>
      </c>
      <c r="D51" s="37">
        <v>22.12281824778864</v>
      </c>
      <c r="E51" s="37">
        <v>33.82675939044482</v>
      </c>
      <c r="F51" s="37">
        <v>49.978252336436917</v>
      </c>
      <c r="G51" s="37">
        <v>20.376740120754938</v>
      </c>
      <c r="H51" s="37">
        <v>23.894600400320268</v>
      </c>
      <c r="I51" s="37">
        <v>16.125059315688535</v>
      </c>
      <c r="J51" s="37">
        <v>16.881195353801129</v>
      </c>
      <c r="K51" s="37">
        <v>0.81500743266206366</v>
      </c>
      <c r="L51" s="37">
        <v>0.5874164545525421</v>
      </c>
      <c r="M51" s="37">
        <v>4.7896982575386842</v>
      </c>
      <c r="N51" s="37">
        <v>7.4650145736034165E-2</v>
      </c>
      <c r="O51" s="37">
        <v>0.38309110616529601</v>
      </c>
      <c r="P51" s="37">
        <v>0.42033253218662436</v>
      </c>
      <c r="Q51" s="37">
        <v>0.42670525535488479</v>
      </c>
      <c r="R51" s="37">
        <v>0.7453921211581217</v>
      </c>
      <c r="S51" s="37">
        <v>0.71263260933801653</v>
      </c>
      <c r="T51" s="37">
        <v>1.0439977653853609</v>
      </c>
      <c r="U51" s="37">
        <v>0.354063286362508</v>
      </c>
      <c r="V51" s="37">
        <v>1.383095809101947</v>
      </c>
      <c r="W51" s="37">
        <v>2.951187554630323</v>
      </c>
      <c r="X51" s="37">
        <v>6.3597058590866453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" si="31">SUM(D53:D70)</f>
        <v>0</v>
      </c>
      <c r="E52" s="37">
        <f t="shared" ref="E52:X52" si="32">SUM(E53:E70)</f>
        <v>0</v>
      </c>
      <c r="F52" s="37">
        <f t="shared" si="32"/>
        <v>0</v>
      </c>
      <c r="G52" s="37">
        <f t="shared" si="32"/>
        <v>0</v>
      </c>
      <c r="H52" s="37">
        <f t="shared" si="32"/>
        <v>0</v>
      </c>
      <c r="I52" s="37">
        <f t="shared" si="32"/>
        <v>0</v>
      </c>
      <c r="J52" s="37">
        <f t="shared" si="32"/>
        <v>0</v>
      </c>
      <c r="K52" s="37">
        <f t="shared" si="32"/>
        <v>0</v>
      </c>
      <c r="L52" s="37">
        <f t="shared" si="32"/>
        <v>0</v>
      </c>
      <c r="M52" s="37">
        <f t="shared" si="32"/>
        <v>0</v>
      </c>
      <c r="N52" s="37">
        <f t="shared" si="32"/>
        <v>0</v>
      </c>
      <c r="O52" s="37">
        <f t="shared" si="32"/>
        <v>0</v>
      </c>
      <c r="P52" s="37">
        <f t="shared" si="32"/>
        <v>0</v>
      </c>
      <c r="Q52" s="37">
        <f t="shared" si="32"/>
        <v>0</v>
      </c>
      <c r="R52" s="37">
        <f t="shared" si="32"/>
        <v>0</v>
      </c>
      <c r="S52" s="37">
        <f t="shared" si="32"/>
        <v>0</v>
      </c>
      <c r="T52" s="37">
        <f t="shared" si="32"/>
        <v>0</v>
      </c>
      <c r="U52" s="37">
        <f t="shared" si="32"/>
        <v>0</v>
      </c>
      <c r="V52" s="37">
        <f t="shared" si="32"/>
        <v>0</v>
      </c>
      <c r="W52" s="37">
        <f t="shared" si="32"/>
        <v>0</v>
      </c>
      <c r="X52" s="37">
        <f t="shared" si="32"/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" si="34">SUM(D72:D73)</f>
        <v>0</v>
      </c>
      <c r="E71" s="37">
        <f t="shared" ref="E71:X71" si="35">SUM(E72:E73)</f>
        <v>0</v>
      </c>
      <c r="F71" s="37">
        <f t="shared" si="35"/>
        <v>0</v>
      </c>
      <c r="G71" s="37">
        <f t="shared" si="35"/>
        <v>0</v>
      </c>
      <c r="H71" s="37">
        <f t="shared" si="35"/>
        <v>0</v>
      </c>
      <c r="I71" s="37">
        <f t="shared" si="35"/>
        <v>0</v>
      </c>
      <c r="J71" s="37">
        <f t="shared" si="35"/>
        <v>0</v>
      </c>
      <c r="K71" s="37">
        <f t="shared" si="35"/>
        <v>0</v>
      </c>
      <c r="L71" s="37">
        <f t="shared" si="35"/>
        <v>0</v>
      </c>
      <c r="M71" s="37">
        <f t="shared" si="35"/>
        <v>0</v>
      </c>
      <c r="N71" s="37">
        <f t="shared" si="35"/>
        <v>0</v>
      </c>
      <c r="O71" s="37">
        <f t="shared" si="35"/>
        <v>0</v>
      </c>
      <c r="P71" s="37">
        <f t="shared" si="35"/>
        <v>0</v>
      </c>
      <c r="Q71" s="37">
        <f t="shared" si="35"/>
        <v>0</v>
      </c>
      <c r="R71" s="37">
        <f t="shared" si="35"/>
        <v>0</v>
      </c>
      <c r="S71" s="37">
        <f t="shared" si="35"/>
        <v>0</v>
      </c>
      <c r="T71" s="37">
        <f t="shared" si="35"/>
        <v>0</v>
      </c>
      <c r="U71" s="37">
        <f t="shared" si="35"/>
        <v>0</v>
      </c>
      <c r="V71" s="37">
        <f t="shared" si="35"/>
        <v>0</v>
      </c>
      <c r="W71" s="37">
        <f t="shared" si="35"/>
        <v>0</v>
      </c>
      <c r="X71" s="37">
        <f t="shared" si="35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27.637275070486524</v>
      </c>
      <c r="D76" s="40">
        <v>28.80185022525675</v>
      </c>
      <c r="E76" s="40">
        <v>27.695793803961116</v>
      </c>
      <c r="F76" s="40">
        <v>32.065948884981665</v>
      </c>
      <c r="G76" s="40">
        <v>28.599015702807307</v>
      </c>
      <c r="H76" s="40">
        <v>21.987612518431696</v>
      </c>
      <c r="I76" s="40">
        <v>27.101074078961556</v>
      </c>
      <c r="J76" s="40">
        <v>25.756040074698639</v>
      </c>
      <c r="K76" s="40">
        <v>7.4967906012447409</v>
      </c>
      <c r="L76" s="40">
        <v>7.1544548223465352</v>
      </c>
      <c r="M76" s="40">
        <v>23.536316856059919</v>
      </c>
      <c r="N76" s="40">
        <v>11.641372275960768</v>
      </c>
      <c r="O76" s="40">
        <v>13.342842247033552</v>
      </c>
      <c r="P76" s="40">
        <v>13.415254966891641</v>
      </c>
      <c r="Q76" s="40">
        <v>17.259833390170389</v>
      </c>
      <c r="R76" s="40">
        <v>20.28737753617699</v>
      </c>
      <c r="S76" s="40">
        <v>19.214023564110509</v>
      </c>
      <c r="T76" s="40">
        <v>19.27204635521117</v>
      </c>
      <c r="U76" s="40">
        <v>19.469071791660944</v>
      </c>
      <c r="V76" s="40">
        <v>22.487941477101607</v>
      </c>
      <c r="W76" s="40">
        <v>19.148743126255702</v>
      </c>
      <c r="X76" s="40">
        <v>25.056104657040233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190</v>
      </c>
      <c r="B1" s="4" t="s">
        <v>245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644.17798796216675</v>
      </c>
      <c r="D2" s="31">
        <f t="shared" si="0"/>
        <v>787.87601031814268</v>
      </c>
      <c r="E2" s="31">
        <f t="shared" si="0"/>
        <v>747.36809974204641</v>
      </c>
      <c r="F2" s="31">
        <f t="shared" si="0"/>
        <v>705.04153052450545</v>
      </c>
      <c r="G2" s="31">
        <f t="shared" si="0"/>
        <v>887.77618228718825</v>
      </c>
      <c r="H2" s="31">
        <f t="shared" si="0"/>
        <v>981.75434221840055</v>
      </c>
      <c r="I2" s="31">
        <f t="shared" si="0"/>
        <v>567.52476354256225</v>
      </c>
      <c r="J2" s="31">
        <f t="shared" si="0"/>
        <v>698.07257093723115</v>
      </c>
      <c r="K2" s="31">
        <f t="shared" si="0"/>
        <v>688.44221840068781</v>
      </c>
      <c r="L2" s="31">
        <f t="shared" si="0"/>
        <v>523.33370593293205</v>
      </c>
      <c r="M2" s="31">
        <f t="shared" si="0"/>
        <v>557.25640584694747</v>
      </c>
      <c r="N2" s="31">
        <f t="shared" si="0"/>
        <v>564.60576096302668</v>
      </c>
      <c r="O2" s="31">
        <f t="shared" si="0"/>
        <v>581.89802235597585</v>
      </c>
      <c r="P2" s="31">
        <f t="shared" si="0"/>
        <v>528.84359415305255</v>
      </c>
      <c r="Q2" s="31">
        <f t="shared" si="0"/>
        <v>556.67497850386928</v>
      </c>
      <c r="R2" s="31">
        <f t="shared" si="0"/>
        <v>559.31461736887354</v>
      </c>
      <c r="S2" s="31">
        <f t="shared" si="0"/>
        <v>570.64350816852959</v>
      </c>
      <c r="T2" s="31">
        <f t="shared" si="0"/>
        <v>585.25485812553734</v>
      </c>
      <c r="U2" s="31">
        <f t="shared" si="0"/>
        <v>537.01840068787624</v>
      </c>
      <c r="V2" s="31">
        <f t="shared" si="0"/>
        <v>575.37523645743772</v>
      </c>
      <c r="W2" s="31">
        <f t="shared" si="0"/>
        <v>553.13207222699907</v>
      </c>
      <c r="X2" s="31">
        <f t="shared" ref="X2" si="1">SUM(X3,X17,X22,X25,X26,X51,X52,X71,X74,X75,X76)</f>
        <v>569.83645743766112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3.5430782459157362</v>
      </c>
      <c r="D3" s="34">
        <f t="shared" si="2"/>
        <v>1.6455717970765258</v>
      </c>
      <c r="E3" s="34">
        <f t="shared" si="2"/>
        <v>3.3513327601031806</v>
      </c>
      <c r="F3" s="34">
        <f t="shared" si="2"/>
        <v>2.5193465176268268</v>
      </c>
      <c r="G3" s="34">
        <f t="shared" si="2"/>
        <v>3.719088564058469</v>
      </c>
      <c r="H3" s="34">
        <f t="shared" si="2"/>
        <v>1.88950988822012</v>
      </c>
      <c r="I3" s="34">
        <f t="shared" si="2"/>
        <v>1.2596732588134141</v>
      </c>
      <c r="J3" s="34">
        <f t="shared" si="2"/>
        <v>1.2596732588134141</v>
      </c>
      <c r="K3" s="34">
        <f t="shared" si="2"/>
        <v>0</v>
      </c>
      <c r="L3" s="34">
        <f t="shared" si="2"/>
        <v>0</v>
      </c>
      <c r="M3" s="34">
        <f t="shared" si="2"/>
        <v>1.2596732588134141</v>
      </c>
      <c r="N3" s="34">
        <f t="shared" si="2"/>
        <v>0.62983662940670682</v>
      </c>
      <c r="O3" s="34">
        <f t="shared" si="2"/>
        <v>11.934995700773861</v>
      </c>
      <c r="P3" s="34">
        <f t="shared" si="2"/>
        <v>8.2576956147893377</v>
      </c>
      <c r="Q3" s="34">
        <f t="shared" si="2"/>
        <v>8.8300085984522791</v>
      </c>
      <c r="R3" s="34">
        <f t="shared" si="2"/>
        <v>10.111435941530525</v>
      </c>
      <c r="S3" s="34">
        <f t="shared" si="2"/>
        <v>11.920464316423043</v>
      </c>
      <c r="T3" s="34">
        <f t="shared" si="2"/>
        <v>9.5004299226139288</v>
      </c>
      <c r="U3" s="34">
        <f t="shared" si="2"/>
        <v>0.97119518486672396</v>
      </c>
      <c r="V3" s="34">
        <f t="shared" si="2"/>
        <v>1.1957007738607046</v>
      </c>
      <c r="W3" s="34">
        <f t="shared" si="2"/>
        <v>1.040326741186586</v>
      </c>
      <c r="X3" s="34">
        <f t="shared" ref="X3" si="3">SUM(X4,X8,X11)</f>
        <v>1.5885640584694749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1.829578675838349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1.829578675838349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1.022184006878762</v>
      </c>
      <c r="D8" s="29">
        <f t="shared" si="6"/>
        <v>1.015735167669819</v>
      </c>
      <c r="E8" s="29">
        <f t="shared" si="6"/>
        <v>0.20025795356835771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8.7858125537403264</v>
      </c>
      <c r="P8" s="29">
        <f t="shared" si="6"/>
        <v>6.998022355975924</v>
      </c>
      <c r="Q8" s="29">
        <f t="shared" si="6"/>
        <v>7.5703353396388646</v>
      </c>
      <c r="R8" s="29">
        <f t="shared" si="6"/>
        <v>8.2221840068787611</v>
      </c>
      <c r="S8" s="29">
        <f t="shared" si="6"/>
        <v>9.4021496130696463</v>
      </c>
      <c r="T8" s="29">
        <f t="shared" si="6"/>
        <v>7.9913155631986239</v>
      </c>
      <c r="U8" s="29">
        <f t="shared" si="6"/>
        <v>0</v>
      </c>
      <c r="V8" s="29">
        <f t="shared" si="6"/>
        <v>7.8331900257953571E-2</v>
      </c>
      <c r="W8" s="29">
        <f t="shared" si="6"/>
        <v>2.6311263972484952E-2</v>
      </c>
      <c r="X8" s="29">
        <f t="shared" ref="X8" si="7">SUM(X9:X10)</f>
        <v>2.4677558039552881E-2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8.7858125537403264</v>
      </c>
      <c r="P9" s="10">
        <v>6.998022355975924</v>
      </c>
      <c r="Q9" s="10">
        <v>7.5703353396388646</v>
      </c>
      <c r="R9" s="10">
        <v>8.2221840068787611</v>
      </c>
      <c r="S9" s="10">
        <v>9.4021496130696463</v>
      </c>
      <c r="T9" s="10">
        <v>7.75554600171969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1.022184006878762</v>
      </c>
      <c r="D10" s="10">
        <v>1.015735167669819</v>
      </c>
      <c r="E10" s="10">
        <v>0.20025795356835771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0.2357695614789338</v>
      </c>
      <c r="U10" s="10">
        <v>0</v>
      </c>
      <c r="V10" s="10">
        <v>7.8331900257953571E-2</v>
      </c>
      <c r="W10" s="10">
        <v>2.6311263972484952E-2</v>
      </c>
      <c r="X10" s="10">
        <v>2.4677558039552881E-2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2.520894239036974</v>
      </c>
      <c r="D11" s="29">
        <f t="shared" si="8"/>
        <v>0.62983662940670682</v>
      </c>
      <c r="E11" s="29">
        <f t="shared" si="8"/>
        <v>3.1510748065348229</v>
      </c>
      <c r="F11" s="29">
        <f t="shared" si="8"/>
        <v>2.5193465176268268</v>
      </c>
      <c r="G11" s="29">
        <f t="shared" si="8"/>
        <v>1.88950988822012</v>
      </c>
      <c r="H11" s="29">
        <f t="shared" si="8"/>
        <v>1.88950988822012</v>
      </c>
      <c r="I11" s="29">
        <f t="shared" si="8"/>
        <v>1.2596732588134141</v>
      </c>
      <c r="J11" s="29">
        <f t="shared" si="8"/>
        <v>1.2596732588134141</v>
      </c>
      <c r="K11" s="29">
        <f t="shared" si="8"/>
        <v>0</v>
      </c>
      <c r="L11" s="29">
        <f t="shared" si="8"/>
        <v>0</v>
      </c>
      <c r="M11" s="29">
        <f t="shared" si="8"/>
        <v>1.2596732588134141</v>
      </c>
      <c r="N11" s="29">
        <f t="shared" si="8"/>
        <v>0.62983662940670682</v>
      </c>
      <c r="O11" s="29">
        <f t="shared" si="8"/>
        <v>3.1491831470335341</v>
      </c>
      <c r="P11" s="29">
        <f t="shared" si="8"/>
        <v>1.2596732588134141</v>
      </c>
      <c r="Q11" s="29">
        <f t="shared" si="8"/>
        <v>1.2596732588134141</v>
      </c>
      <c r="R11" s="29">
        <f t="shared" si="8"/>
        <v>1.8892519346517631</v>
      </c>
      <c r="S11" s="29">
        <f t="shared" si="8"/>
        <v>2.5183147033533961</v>
      </c>
      <c r="T11" s="29">
        <f t="shared" si="8"/>
        <v>1.5091143594153049</v>
      </c>
      <c r="U11" s="29">
        <f t="shared" si="8"/>
        <v>0.97119518486672396</v>
      </c>
      <c r="V11" s="29">
        <f t="shared" si="8"/>
        <v>1.1173688736027509</v>
      </c>
      <c r="W11" s="29">
        <f t="shared" si="8"/>
        <v>1.014015477214101</v>
      </c>
      <c r="X11" s="29">
        <f t="shared" ref="X11" si="9">SUM(X12:X16)</f>
        <v>1.5638865004299221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2.520894239036974</v>
      </c>
      <c r="D13" s="10">
        <v>0.62983662940670682</v>
      </c>
      <c r="E13" s="10">
        <v>3.1510748065348229</v>
      </c>
      <c r="F13" s="10">
        <v>2.5193465176268268</v>
      </c>
      <c r="G13" s="10">
        <v>1.88950988822012</v>
      </c>
      <c r="H13" s="10">
        <v>1.88950988822012</v>
      </c>
      <c r="I13" s="10">
        <v>1.2596732588134141</v>
      </c>
      <c r="J13" s="10">
        <v>1.2596732588134141</v>
      </c>
      <c r="K13" s="10">
        <v>0</v>
      </c>
      <c r="L13" s="10">
        <v>0</v>
      </c>
      <c r="M13" s="10">
        <v>1.2596732588134141</v>
      </c>
      <c r="N13" s="10">
        <v>0.62983662940670682</v>
      </c>
      <c r="O13" s="10">
        <v>3.1491831470335341</v>
      </c>
      <c r="P13" s="10">
        <v>1.2596732588134141</v>
      </c>
      <c r="Q13" s="10">
        <v>1.2596732588134141</v>
      </c>
      <c r="R13" s="10">
        <v>1.8892519346517631</v>
      </c>
      <c r="S13" s="10">
        <v>2.5183147033533961</v>
      </c>
      <c r="T13" s="10">
        <v>1.5091143594153049</v>
      </c>
      <c r="U13" s="10">
        <v>0.97119518486672396</v>
      </c>
      <c r="V13" s="10">
        <v>1.1173688736027509</v>
      </c>
      <c r="W13" s="10">
        <v>1.014015477214101</v>
      </c>
      <c r="X13" s="10">
        <v>1.5638865004299221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147.18641444539981</v>
      </c>
      <c r="D26" s="37">
        <f t="shared" si="14"/>
        <v>153.14789337919171</v>
      </c>
      <c r="E26" s="37">
        <f t="shared" si="14"/>
        <v>185.00042992261393</v>
      </c>
      <c r="F26" s="37">
        <f t="shared" si="14"/>
        <v>100.49441100601892</v>
      </c>
      <c r="G26" s="37">
        <f t="shared" si="14"/>
        <v>102.47446259673259</v>
      </c>
      <c r="H26" s="37">
        <f t="shared" si="14"/>
        <v>72.458211521926046</v>
      </c>
      <c r="I26" s="37">
        <f t="shared" si="14"/>
        <v>100.11427343078245</v>
      </c>
      <c r="J26" s="37">
        <f t="shared" si="14"/>
        <v>183.52347377472049</v>
      </c>
      <c r="K26" s="37">
        <f t="shared" si="14"/>
        <v>156.47987962166806</v>
      </c>
      <c r="L26" s="37">
        <f t="shared" si="14"/>
        <v>48.832846087704205</v>
      </c>
      <c r="M26" s="37">
        <f t="shared" si="14"/>
        <v>47.016079105760959</v>
      </c>
      <c r="N26" s="37">
        <f t="shared" si="14"/>
        <v>41.295098882201202</v>
      </c>
      <c r="O26" s="37">
        <f t="shared" si="14"/>
        <v>47.296560619088559</v>
      </c>
      <c r="P26" s="37">
        <f t="shared" si="14"/>
        <v>35.676182287188297</v>
      </c>
      <c r="Q26" s="37">
        <f t="shared" si="14"/>
        <v>36.069905417024934</v>
      </c>
      <c r="R26" s="37">
        <f t="shared" si="14"/>
        <v>33.040498710232157</v>
      </c>
      <c r="S26" s="37">
        <f t="shared" si="14"/>
        <v>47.779019776440229</v>
      </c>
      <c r="T26" s="37">
        <f t="shared" si="14"/>
        <v>46.116423043852109</v>
      </c>
      <c r="U26" s="37">
        <f t="shared" si="14"/>
        <v>32.781255374032668</v>
      </c>
      <c r="V26" s="37">
        <f t="shared" si="14"/>
        <v>44.270937231298369</v>
      </c>
      <c r="W26" s="37">
        <f t="shared" si="14"/>
        <v>37.669475494411003</v>
      </c>
      <c r="X26" s="37">
        <f t="shared" ref="X26" si="15">SUM(X27,X33)</f>
        <v>39.622441960447119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147.18641444539981</v>
      </c>
      <c r="D33" s="29">
        <f t="shared" si="18"/>
        <v>153.14789337919171</v>
      </c>
      <c r="E33" s="29">
        <f t="shared" si="18"/>
        <v>185.00042992261393</v>
      </c>
      <c r="F33" s="29">
        <f t="shared" si="18"/>
        <v>100.49441100601892</v>
      </c>
      <c r="G33" s="29">
        <f t="shared" si="18"/>
        <v>102.47446259673259</v>
      </c>
      <c r="H33" s="29">
        <f t="shared" si="18"/>
        <v>72.458211521926046</v>
      </c>
      <c r="I33" s="29">
        <f t="shared" si="18"/>
        <v>100.11427343078245</v>
      </c>
      <c r="J33" s="29">
        <f t="shared" si="18"/>
        <v>183.52347377472049</v>
      </c>
      <c r="K33" s="29">
        <f t="shared" si="18"/>
        <v>156.47987962166806</v>
      </c>
      <c r="L33" s="29">
        <f t="shared" si="18"/>
        <v>48.832846087704205</v>
      </c>
      <c r="M33" s="29">
        <f t="shared" si="18"/>
        <v>47.016079105760959</v>
      </c>
      <c r="N33" s="29">
        <f t="shared" si="18"/>
        <v>41.295098882201202</v>
      </c>
      <c r="O33" s="29">
        <f t="shared" si="18"/>
        <v>47.296560619088559</v>
      </c>
      <c r="P33" s="29">
        <f t="shared" si="18"/>
        <v>35.676182287188297</v>
      </c>
      <c r="Q33" s="29">
        <f t="shared" si="18"/>
        <v>36.069905417024934</v>
      </c>
      <c r="R33" s="29">
        <f t="shared" si="18"/>
        <v>33.040498710232157</v>
      </c>
      <c r="S33" s="29">
        <f t="shared" si="18"/>
        <v>47.779019776440229</v>
      </c>
      <c r="T33" s="29">
        <f t="shared" si="18"/>
        <v>46.116423043852109</v>
      </c>
      <c r="U33" s="29">
        <f t="shared" si="18"/>
        <v>32.781255374032668</v>
      </c>
      <c r="V33" s="29">
        <f t="shared" si="18"/>
        <v>44.270937231298369</v>
      </c>
      <c r="W33" s="29">
        <f t="shared" si="18"/>
        <v>37.669475494411003</v>
      </c>
      <c r="X33" s="29">
        <f t="shared" ref="X33" si="19">SUM(X34:X50)</f>
        <v>39.622441960447119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2.259501289767841</v>
      </c>
      <c r="D36" s="10">
        <v>9.0379191745485805</v>
      </c>
      <c r="E36" s="10">
        <v>10.167669819432501</v>
      </c>
      <c r="F36" s="10">
        <v>14.68667239896819</v>
      </c>
      <c r="G36" s="10">
        <v>5.6486672398968194</v>
      </c>
      <c r="H36" s="10">
        <v>9.197678417884779</v>
      </c>
      <c r="I36" s="10">
        <v>20.696474634565771</v>
      </c>
      <c r="J36" s="10">
        <v>6.8982803095442824</v>
      </c>
      <c r="K36" s="10">
        <v>3.449097162510748</v>
      </c>
      <c r="L36" s="10">
        <v>3.4496130696474632</v>
      </c>
      <c r="M36" s="10">
        <v>8.0479793637145303</v>
      </c>
      <c r="N36" s="10">
        <v>4.5987962166809977</v>
      </c>
      <c r="O36" s="10">
        <v>4.5987962166809977</v>
      </c>
      <c r="P36" s="10">
        <v>4.5987962166809977</v>
      </c>
      <c r="Q36" s="10">
        <v>6.8982803095442824</v>
      </c>
      <c r="R36" s="10">
        <v>5.7485812553740319</v>
      </c>
      <c r="S36" s="10">
        <v>5.7485812553740319</v>
      </c>
      <c r="T36" s="10">
        <v>5.1556319862424758</v>
      </c>
      <c r="U36" s="10">
        <v>3.2044711951848668</v>
      </c>
      <c r="V36" s="10">
        <v>11.356405846947551</v>
      </c>
      <c r="W36" s="10">
        <v>4.1392089423903693</v>
      </c>
      <c r="X36" s="10">
        <v>5.913241616509028</v>
      </c>
    </row>
    <row r="37" spans="1:24" ht="11.25" customHeight="1" x14ac:dyDescent="0.2">
      <c r="A37" s="41" t="s">
        <v>61</v>
      </c>
      <c r="B37" s="9" t="s">
        <v>62</v>
      </c>
      <c r="C37" s="10">
        <v>5.2904557179707652</v>
      </c>
      <c r="D37" s="10">
        <v>6.3484952708512461</v>
      </c>
      <c r="E37" s="10">
        <v>4.232330180567498</v>
      </c>
      <c r="F37" s="10">
        <v>8.464660361134996</v>
      </c>
      <c r="G37" s="10">
        <v>5.2904557179707652</v>
      </c>
      <c r="H37" s="10">
        <v>2.0790197764402398</v>
      </c>
      <c r="I37" s="10">
        <v>3.1184866723989679</v>
      </c>
      <c r="J37" s="10">
        <v>4.1736887360275148</v>
      </c>
      <c r="K37" s="10">
        <v>2.0849527085124682</v>
      </c>
      <c r="L37" s="10">
        <v>3.1171109200343938</v>
      </c>
      <c r="M37" s="10">
        <v>2.0784178847807389</v>
      </c>
      <c r="N37" s="10">
        <v>0</v>
      </c>
      <c r="O37" s="10">
        <v>1.0392089423903701</v>
      </c>
      <c r="P37" s="10">
        <v>1.0392089423903701</v>
      </c>
      <c r="Q37" s="10">
        <v>0</v>
      </c>
      <c r="R37" s="10">
        <v>0</v>
      </c>
      <c r="S37" s="10">
        <v>2.0784178847807389</v>
      </c>
      <c r="T37" s="10">
        <v>2.398280309544282</v>
      </c>
      <c r="U37" s="10">
        <v>0.60189165950128976</v>
      </c>
      <c r="V37" s="10">
        <v>1.473946689595873</v>
      </c>
      <c r="W37" s="10">
        <v>0.65700773860705064</v>
      </c>
      <c r="X37" s="10">
        <v>0.68091143594153047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2.8804815133276009E-2</v>
      </c>
      <c r="V41" s="10">
        <v>0</v>
      </c>
      <c r="W41" s="10">
        <v>9.2863284608770413E-3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3.188564058469475</v>
      </c>
      <c r="D42" s="10">
        <v>2.1257093723129841</v>
      </c>
      <c r="E42" s="10">
        <v>3.188564058469475</v>
      </c>
      <c r="F42" s="10">
        <v>0</v>
      </c>
      <c r="G42" s="10">
        <v>0</v>
      </c>
      <c r="H42" s="10">
        <v>1.0496990541702489</v>
      </c>
      <c r="I42" s="10">
        <v>2.099484092863285</v>
      </c>
      <c r="J42" s="10">
        <v>0</v>
      </c>
      <c r="K42" s="10">
        <v>0</v>
      </c>
      <c r="L42" s="10">
        <v>0</v>
      </c>
      <c r="M42" s="10">
        <v>1.0496990541702489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86.271109200343929</v>
      </c>
      <c r="D43" s="10">
        <v>104.7577815993121</v>
      </c>
      <c r="E43" s="10">
        <v>135.56895958727429</v>
      </c>
      <c r="F43" s="10">
        <v>50.324849527085121</v>
      </c>
      <c r="G43" s="10">
        <v>61.622269991401552</v>
      </c>
      <c r="H43" s="10">
        <v>36.97334479793637</v>
      </c>
      <c r="I43" s="10">
        <v>46.216680997420461</v>
      </c>
      <c r="J43" s="10">
        <v>155.08263112639719</v>
      </c>
      <c r="K43" s="10">
        <v>134.5418744625967</v>
      </c>
      <c r="L43" s="10">
        <v>28.757007738607051</v>
      </c>
      <c r="M43" s="10">
        <v>23.62184006878762</v>
      </c>
      <c r="N43" s="10">
        <v>16.432588134135859</v>
      </c>
      <c r="O43" s="10">
        <v>17.23026655202063</v>
      </c>
      <c r="P43" s="10">
        <v>25.338607050730861</v>
      </c>
      <c r="Q43" s="10">
        <v>26.35210662080825</v>
      </c>
      <c r="R43" s="10">
        <v>26.35210662080825</v>
      </c>
      <c r="S43" s="10">
        <v>32.433361994840922</v>
      </c>
      <c r="T43" s="10">
        <v>31.015391229578679</v>
      </c>
      <c r="U43" s="10">
        <v>28.807910576096301</v>
      </c>
      <c r="V43" s="10">
        <v>31.299570077386068</v>
      </c>
      <c r="W43" s="10">
        <v>32.727687016337057</v>
      </c>
      <c r="X43" s="10">
        <v>32.840326741186587</v>
      </c>
    </row>
    <row r="44" spans="1:24" ht="11.25" customHeight="1" x14ac:dyDescent="0.2">
      <c r="A44" s="41" t="s">
        <v>75</v>
      </c>
      <c r="B44" s="9" t="s">
        <v>76</v>
      </c>
      <c r="C44" s="10">
        <v>50.176784178847811</v>
      </c>
      <c r="D44" s="10">
        <v>30.877987962166809</v>
      </c>
      <c r="E44" s="10">
        <v>31.84290627687016</v>
      </c>
      <c r="F44" s="10">
        <v>27.01822871883061</v>
      </c>
      <c r="G44" s="10">
        <v>29.913069647463459</v>
      </c>
      <c r="H44" s="10">
        <v>23.15846947549441</v>
      </c>
      <c r="I44" s="10">
        <v>27.98314703353396</v>
      </c>
      <c r="J44" s="10">
        <v>17.368873602751499</v>
      </c>
      <c r="K44" s="10">
        <v>16.403955288048149</v>
      </c>
      <c r="L44" s="10">
        <v>13.5091143594153</v>
      </c>
      <c r="M44" s="10">
        <v>12.21814273430782</v>
      </c>
      <c r="N44" s="10">
        <v>20.263714531384348</v>
      </c>
      <c r="O44" s="10">
        <v>24.42828890799656</v>
      </c>
      <c r="P44" s="10">
        <v>4.6995700773860696</v>
      </c>
      <c r="Q44" s="10">
        <v>2.8195184866723979</v>
      </c>
      <c r="R44" s="10">
        <v>0.93981083404987098</v>
      </c>
      <c r="S44" s="10">
        <v>7.5186586414445387</v>
      </c>
      <c r="T44" s="10">
        <v>7.5471195184866717</v>
      </c>
      <c r="U44" s="10">
        <v>0.13817712811693891</v>
      </c>
      <c r="V44" s="10">
        <v>0.14101461736887361</v>
      </c>
      <c r="W44" s="10">
        <v>0.13628546861564919</v>
      </c>
      <c r="X44" s="10">
        <v>0.18796216680997421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288.37059329320721</v>
      </c>
      <c r="D51" s="37">
        <v>448.86070507308682</v>
      </c>
      <c r="E51" s="37">
        <v>280.03009458297498</v>
      </c>
      <c r="F51" s="37">
        <v>320.5717970765262</v>
      </c>
      <c r="G51" s="37">
        <v>345.55030094582969</v>
      </c>
      <c r="H51" s="37">
        <v>591.07910576096299</v>
      </c>
      <c r="I51" s="37">
        <v>275.58039552880479</v>
      </c>
      <c r="J51" s="37">
        <v>341.14359415305239</v>
      </c>
      <c r="K51" s="37">
        <v>334.35081685296637</v>
      </c>
      <c r="L51" s="37">
        <v>297.29148753224422</v>
      </c>
      <c r="M51" s="37">
        <v>311.95184866723991</v>
      </c>
      <c r="N51" s="37">
        <v>327.47205503009462</v>
      </c>
      <c r="O51" s="37">
        <v>312.33877901977638</v>
      </c>
      <c r="P51" s="37">
        <v>268.83061049011178</v>
      </c>
      <c r="Q51" s="37">
        <v>287.70421324161651</v>
      </c>
      <c r="R51" s="37">
        <v>289.27343078245912</v>
      </c>
      <c r="S51" s="37">
        <v>294.28202923473771</v>
      </c>
      <c r="T51" s="37">
        <v>301.54961306964742</v>
      </c>
      <c r="U51" s="37">
        <v>285.64909716251083</v>
      </c>
      <c r="V51" s="37">
        <v>309.92158211521922</v>
      </c>
      <c r="W51" s="37">
        <v>305.23981083404982</v>
      </c>
      <c r="X51" s="37">
        <v>307.28400687876177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17.817884780739469</v>
      </c>
      <c r="D52" s="37">
        <f t="shared" si="20"/>
        <v>10.628632846087701</v>
      </c>
      <c r="E52" s="37">
        <f t="shared" si="20"/>
        <v>9.8404127257093723</v>
      </c>
      <c r="F52" s="37">
        <f t="shared" si="20"/>
        <v>14.044110060189171</v>
      </c>
      <c r="G52" s="37">
        <f t="shared" si="20"/>
        <v>21.209544282029231</v>
      </c>
      <c r="H52" s="37">
        <f t="shared" si="20"/>
        <v>16.432588134135859</v>
      </c>
      <c r="I52" s="37">
        <f t="shared" si="20"/>
        <v>23.359157351676689</v>
      </c>
      <c r="J52" s="37">
        <f t="shared" si="20"/>
        <v>20.44522785898538</v>
      </c>
      <c r="K52" s="37">
        <f t="shared" si="20"/>
        <v>12.99320722269991</v>
      </c>
      <c r="L52" s="37">
        <f t="shared" si="20"/>
        <v>29.378073946689589</v>
      </c>
      <c r="M52" s="37">
        <f t="shared" si="20"/>
        <v>30.046861564918313</v>
      </c>
      <c r="N52" s="37">
        <f t="shared" si="20"/>
        <v>25.819260533104046</v>
      </c>
      <c r="O52" s="37">
        <f t="shared" si="20"/>
        <v>33.462338779019774</v>
      </c>
      <c r="P52" s="37">
        <f t="shared" si="20"/>
        <v>27.586758383490967</v>
      </c>
      <c r="Q52" s="37">
        <f t="shared" si="20"/>
        <v>32.912983662940661</v>
      </c>
      <c r="R52" s="37">
        <f t="shared" si="20"/>
        <v>31.69484092863285</v>
      </c>
      <c r="S52" s="37">
        <f t="shared" si="20"/>
        <v>22.045571797076523</v>
      </c>
      <c r="T52" s="37">
        <f t="shared" si="20"/>
        <v>34.578073946689599</v>
      </c>
      <c r="U52" s="37">
        <f t="shared" si="20"/>
        <v>28.862252794496992</v>
      </c>
      <c r="V52" s="37">
        <f t="shared" si="20"/>
        <v>30.243594153052445</v>
      </c>
      <c r="W52" s="37">
        <f t="shared" si="20"/>
        <v>25.220808254514179</v>
      </c>
      <c r="X52" s="37">
        <f t="shared" ref="X52" si="21">SUM(X53:X70)</f>
        <v>27.719174548581254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0.31049011177987962</v>
      </c>
      <c r="R57" s="10">
        <v>0.31049011177987962</v>
      </c>
      <c r="S57" s="10">
        <v>0.3343938091143594</v>
      </c>
      <c r="T57" s="10">
        <v>0.32682717110920029</v>
      </c>
      <c r="U57" s="10">
        <v>0.32682717110920029</v>
      </c>
      <c r="V57" s="10">
        <v>0.32682717110920029</v>
      </c>
      <c r="W57" s="10">
        <v>0.38839208942390369</v>
      </c>
      <c r="X57" s="10">
        <v>0.4233877901977644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17.817884780739469</v>
      </c>
      <c r="D59" s="10">
        <v>10.628632846087701</v>
      </c>
      <c r="E59" s="10">
        <v>9.8404127257093723</v>
      </c>
      <c r="F59" s="10">
        <v>14.044110060189171</v>
      </c>
      <c r="G59" s="10">
        <v>21.209544282029231</v>
      </c>
      <c r="H59" s="10">
        <v>16.432588134135859</v>
      </c>
      <c r="I59" s="10">
        <v>23.359157351676689</v>
      </c>
      <c r="J59" s="10">
        <v>20.134737747205499</v>
      </c>
      <c r="K59" s="10">
        <v>12.99320722269991</v>
      </c>
      <c r="L59" s="10">
        <v>29.378073946689589</v>
      </c>
      <c r="M59" s="10">
        <v>29.473602751504728</v>
      </c>
      <c r="N59" s="10">
        <v>24.959415305245059</v>
      </c>
      <c r="O59" s="10">
        <v>32.07704213241616</v>
      </c>
      <c r="P59" s="10">
        <v>26.368615649183141</v>
      </c>
      <c r="Q59" s="10">
        <v>31.527687016337051</v>
      </c>
      <c r="R59" s="10">
        <v>30.261736887360279</v>
      </c>
      <c r="S59" s="10">
        <v>19.17936371453138</v>
      </c>
      <c r="T59" s="10">
        <v>31.636027515047289</v>
      </c>
      <c r="U59" s="10">
        <v>26.131212381771281</v>
      </c>
      <c r="V59" s="10">
        <v>27.646345657781591</v>
      </c>
      <c r="W59" s="10">
        <v>22.547463456577809</v>
      </c>
      <c r="X59" s="10">
        <v>26.113757523645742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0.31049011177987962</v>
      </c>
      <c r="K61" s="10">
        <v>0</v>
      </c>
      <c r="L61" s="10">
        <v>0</v>
      </c>
      <c r="M61" s="10">
        <v>0.57325881341358553</v>
      </c>
      <c r="N61" s="10">
        <v>0.85984522785898532</v>
      </c>
      <c r="O61" s="10">
        <v>1.385296646603611</v>
      </c>
      <c r="P61" s="10">
        <v>1.218142734307825</v>
      </c>
      <c r="Q61" s="10">
        <v>1.0748065348237319</v>
      </c>
      <c r="R61" s="10">
        <v>1.0031814273430779</v>
      </c>
      <c r="S61" s="10">
        <v>2.412381771281169</v>
      </c>
      <c r="T61" s="10">
        <v>2.1463456577815991</v>
      </c>
      <c r="U61" s="10">
        <v>1.9503869303525361</v>
      </c>
      <c r="V61" s="10">
        <v>1.7831470335339641</v>
      </c>
      <c r="W61" s="10">
        <v>1.791573516766982</v>
      </c>
      <c r="X61" s="10">
        <v>0.67815993121238172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0.1194325021496131</v>
      </c>
      <c r="S62" s="10">
        <v>0.1194325021496131</v>
      </c>
      <c r="T62" s="10">
        <v>0.46887360275150469</v>
      </c>
      <c r="U62" s="10">
        <v>0.45382631126397238</v>
      </c>
      <c r="V62" s="10">
        <v>0.48727429062768701</v>
      </c>
      <c r="W62" s="10">
        <v>0.49337919174548578</v>
      </c>
      <c r="X62" s="10">
        <v>0.50386930352536541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2.507910576096303</v>
      </c>
      <c r="D71" s="37">
        <f t="shared" si="22"/>
        <v>2.2690455717970761</v>
      </c>
      <c r="E71" s="37">
        <f t="shared" si="22"/>
        <v>7.1625107480653469E-2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0.9792777300085983</v>
      </c>
      <c r="M71" s="37">
        <f t="shared" si="22"/>
        <v>9.6971625107480648</v>
      </c>
      <c r="N71" s="37">
        <f t="shared" si="22"/>
        <v>5.1590713671539117</v>
      </c>
      <c r="O71" s="37">
        <f t="shared" si="22"/>
        <v>7.7147033533963878</v>
      </c>
      <c r="P71" s="37">
        <f t="shared" si="22"/>
        <v>14.139638865004301</v>
      </c>
      <c r="Q71" s="37">
        <f t="shared" si="22"/>
        <v>9.9598452278589846</v>
      </c>
      <c r="R71" s="37">
        <f t="shared" si="22"/>
        <v>6.6877042132416156</v>
      </c>
      <c r="S71" s="37">
        <f t="shared" si="22"/>
        <v>4.1558899398108338</v>
      </c>
      <c r="T71" s="37">
        <f t="shared" si="22"/>
        <v>6.615391229578675</v>
      </c>
      <c r="U71" s="37">
        <f t="shared" si="22"/>
        <v>5.9322441960447119</v>
      </c>
      <c r="V71" s="37">
        <f t="shared" si="22"/>
        <v>6.631470335339638</v>
      </c>
      <c r="W71" s="37">
        <f t="shared" si="22"/>
        <v>6.7434221840068789</v>
      </c>
      <c r="X71" s="37">
        <f t="shared" ref="X71" si="23">SUM(X72:X73)</f>
        <v>7.237489251934651</v>
      </c>
    </row>
    <row r="72" spans="1:24" ht="11.25" customHeight="1" x14ac:dyDescent="0.2">
      <c r="A72" s="42" t="s">
        <v>131</v>
      </c>
      <c r="B72" s="9" t="s">
        <v>132</v>
      </c>
      <c r="C72" s="10">
        <v>2.507910576096303</v>
      </c>
      <c r="D72" s="10">
        <v>2.2690455717970761</v>
      </c>
      <c r="E72" s="10">
        <v>7.1625107480653469E-2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0.9792777300085983</v>
      </c>
      <c r="M72" s="10">
        <v>9.6971625107480648</v>
      </c>
      <c r="N72" s="10">
        <v>5.1590713671539117</v>
      </c>
      <c r="O72" s="10">
        <v>7.7147033533963878</v>
      </c>
      <c r="P72" s="10">
        <v>14.139638865004301</v>
      </c>
      <c r="Q72" s="10">
        <v>9.8882201203783318</v>
      </c>
      <c r="R72" s="10">
        <v>6.6877042132416156</v>
      </c>
      <c r="S72" s="10">
        <v>4.1558899398108338</v>
      </c>
      <c r="T72" s="10">
        <v>6.615391229578675</v>
      </c>
      <c r="U72" s="10">
        <v>5.9322441960447119</v>
      </c>
      <c r="V72" s="10">
        <v>6.631470335339638</v>
      </c>
      <c r="W72" s="10">
        <v>6.7434221840068789</v>
      </c>
      <c r="X72" s="10">
        <v>7.237489251934651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7.1625107480653469E-2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72.800257953568362</v>
      </c>
      <c r="D75" s="37">
        <v>53.52536543422184</v>
      </c>
      <c r="E75" s="37">
        <v>137.00197764402409</v>
      </c>
      <c r="F75" s="37">
        <v>46.431642304385207</v>
      </c>
      <c r="G75" s="37">
        <v>127.37652622527941</v>
      </c>
      <c r="H75" s="37">
        <v>50.109888220120382</v>
      </c>
      <c r="I75" s="37">
        <v>45.285210662080821</v>
      </c>
      <c r="J75" s="37">
        <v>29.258641444539979</v>
      </c>
      <c r="K75" s="37">
        <v>39.648409286328459</v>
      </c>
      <c r="L75" s="37">
        <v>13.23207222699914</v>
      </c>
      <c r="M75" s="37">
        <v>22.976956147893379</v>
      </c>
      <c r="N75" s="37">
        <v>27.51504729148753</v>
      </c>
      <c r="O75" s="37">
        <v>27.276182287188298</v>
      </c>
      <c r="P75" s="37">
        <v>30.5006018916595</v>
      </c>
      <c r="Q75" s="37">
        <v>29.091401547721411</v>
      </c>
      <c r="R75" s="37">
        <v>31.670937231298371</v>
      </c>
      <c r="S75" s="37">
        <v>29.927429062768699</v>
      </c>
      <c r="T75" s="37">
        <v>24.67351676698194</v>
      </c>
      <c r="U75" s="37">
        <v>18.38985382631126</v>
      </c>
      <c r="V75" s="37">
        <v>19.11556319862424</v>
      </c>
      <c r="W75" s="37">
        <v>17.61865864144454</v>
      </c>
      <c r="X75" s="37">
        <v>21.76852966466036</v>
      </c>
    </row>
    <row r="76" spans="1:24" ht="11.25" customHeight="1" x14ac:dyDescent="0.2">
      <c r="A76" s="38" t="s">
        <v>139</v>
      </c>
      <c r="B76" s="39" t="s">
        <v>140</v>
      </c>
      <c r="C76" s="40">
        <v>111.9518486672399</v>
      </c>
      <c r="D76" s="40">
        <v>117.798796216681</v>
      </c>
      <c r="E76" s="40">
        <v>132.07222699914021</v>
      </c>
      <c r="F76" s="40">
        <v>220.9802235597592</v>
      </c>
      <c r="G76" s="40">
        <v>287.44625967325879</v>
      </c>
      <c r="H76" s="40">
        <v>249.7850386930352</v>
      </c>
      <c r="I76" s="40">
        <v>121.9260533104041</v>
      </c>
      <c r="J76" s="40">
        <v>122.4419604471195</v>
      </c>
      <c r="K76" s="40">
        <v>144.9699054170249</v>
      </c>
      <c r="L76" s="40">
        <v>133.61994840928631</v>
      </c>
      <c r="M76" s="40">
        <v>134.30782459157351</v>
      </c>
      <c r="N76" s="40">
        <v>136.7153912295787</v>
      </c>
      <c r="O76" s="40">
        <v>141.8744625967326</v>
      </c>
      <c r="P76" s="40">
        <v>143.85210662080831</v>
      </c>
      <c r="Q76" s="40">
        <v>152.10662080825449</v>
      </c>
      <c r="R76" s="40">
        <v>156.83576956147891</v>
      </c>
      <c r="S76" s="40">
        <v>160.53310404127259</v>
      </c>
      <c r="T76" s="40">
        <v>162.2214101461737</v>
      </c>
      <c r="U76" s="40">
        <v>164.43250214961299</v>
      </c>
      <c r="V76" s="40">
        <v>163.996388650043</v>
      </c>
      <c r="W76" s="40">
        <v>159.59957007738609</v>
      </c>
      <c r="X76" s="40">
        <v>164.61625107480651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187</v>
      </c>
      <c r="B1" s="4" t="s">
        <v>248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146.69208942390372</v>
      </c>
      <c r="D2" s="31">
        <f t="shared" si="0"/>
        <v>224.10086388500861</v>
      </c>
      <c r="E2" s="31">
        <f t="shared" si="0"/>
        <v>126.86302665520206</v>
      </c>
      <c r="F2" s="31">
        <f t="shared" si="0"/>
        <v>147.64496990541701</v>
      </c>
      <c r="G2" s="31">
        <f t="shared" si="0"/>
        <v>123.37110920034392</v>
      </c>
      <c r="H2" s="31">
        <f t="shared" si="0"/>
        <v>83.748925193465169</v>
      </c>
      <c r="I2" s="31">
        <f t="shared" si="0"/>
        <v>164.7511607910576</v>
      </c>
      <c r="J2" s="31">
        <f t="shared" si="0"/>
        <v>184.86913155631984</v>
      </c>
      <c r="K2" s="31">
        <f t="shared" si="0"/>
        <v>153.32949269131555</v>
      </c>
      <c r="L2" s="31">
        <f t="shared" si="0"/>
        <v>149.61547721410145</v>
      </c>
      <c r="M2" s="31">
        <f t="shared" si="0"/>
        <v>114.18030954428201</v>
      </c>
      <c r="N2" s="31">
        <f t="shared" si="0"/>
        <v>164.82278589853826</v>
      </c>
      <c r="O2" s="31">
        <f t="shared" si="0"/>
        <v>166.17463456577815</v>
      </c>
      <c r="P2" s="31">
        <f t="shared" si="0"/>
        <v>205.31195184866723</v>
      </c>
      <c r="Q2" s="31">
        <f t="shared" si="0"/>
        <v>207.12003439380914</v>
      </c>
      <c r="R2" s="31">
        <f t="shared" si="0"/>
        <v>226.09389509888214</v>
      </c>
      <c r="S2" s="31">
        <f t="shared" si="0"/>
        <v>211.92553740326741</v>
      </c>
      <c r="T2" s="31">
        <f t="shared" si="0"/>
        <v>231.71702493551157</v>
      </c>
      <c r="U2" s="31">
        <f t="shared" si="0"/>
        <v>297.50257953568359</v>
      </c>
      <c r="V2" s="31">
        <f t="shared" si="0"/>
        <v>291.21057609630265</v>
      </c>
      <c r="W2" s="31">
        <f t="shared" si="0"/>
        <v>313.74686156491828</v>
      </c>
      <c r="X2" s="31">
        <f t="shared" ref="X2" si="1">SUM(X3,X17,X22,X25,X26,X51,X52,X71,X74,X75,X76)</f>
        <v>284.45623387790204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3.3963886500429918E-2</v>
      </c>
      <c r="V3" s="34">
        <f t="shared" si="2"/>
        <v>1.9948409286328461E-2</v>
      </c>
      <c r="W3" s="34">
        <f t="shared" si="2"/>
        <v>7.3946689595872734E-3</v>
      </c>
      <c r="X3" s="34">
        <f t="shared" ref="X3" si="3">SUM(X4,X8,X11)</f>
        <v>5.5889939810834051E-3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3.3963886500429918E-2</v>
      </c>
      <c r="V8" s="29">
        <f t="shared" si="6"/>
        <v>1.9948409286328461E-2</v>
      </c>
      <c r="W8" s="29">
        <f t="shared" si="6"/>
        <v>7.3946689595872734E-3</v>
      </c>
      <c r="X8" s="29">
        <f t="shared" ref="X8" si="7">SUM(X9:X10)</f>
        <v>5.5889939810834051E-3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3.3963886500429918E-2</v>
      </c>
      <c r="V10" s="10">
        <v>1.9948409286328461E-2</v>
      </c>
      <c r="W10" s="10">
        <v>7.3946689595872734E-3</v>
      </c>
      <c r="X10" s="10">
        <v>5.5889939810834051E-3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27.023129836629408</v>
      </c>
      <c r="D26" s="37">
        <f t="shared" si="14"/>
        <v>0</v>
      </c>
      <c r="E26" s="37">
        <f t="shared" si="14"/>
        <v>4.1081685296646597</v>
      </c>
      <c r="F26" s="37">
        <f t="shared" si="14"/>
        <v>3.0810834049871021</v>
      </c>
      <c r="G26" s="37">
        <f t="shared" si="14"/>
        <v>2.0540842648323299</v>
      </c>
      <c r="H26" s="37">
        <f t="shared" si="14"/>
        <v>0</v>
      </c>
      <c r="I26" s="37">
        <f t="shared" si="14"/>
        <v>0</v>
      </c>
      <c r="J26" s="37">
        <f t="shared" si="14"/>
        <v>9.2433361994840926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1.031814273430782E-3</v>
      </c>
      <c r="U26" s="37">
        <f t="shared" si="14"/>
        <v>6.5041272570937219</v>
      </c>
      <c r="V26" s="37">
        <f t="shared" si="14"/>
        <v>7.3883061049011172</v>
      </c>
      <c r="W26" s="37">
        <f t="shared" si="14"/>
        <v>7.0184866723989678</v>
      </c>
      <c r="X26" s="37">
        <f t="shared" ref="X26" si="15">SUM(X27,X33)</f>
        <v>4.6055889939810832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27.023129836629408</v>
      </c>
      <c r="D33" s="29">
        <f t="shared" si="18"/>
        <v>0</v>
      </c>
      <c r="E33" s="29">
        <f t="shared" si="18"/>
        <v>4.1081685296646597</v>
      </c>
      <c r="F33" s="29">
        <f t="shared" si="18"/>
        <v>3.0810834049871021</v>
      </c>
      <c r="G33" s="29">
        <f t="shared" si="18"/>
        <v>2.0540842648323299</v>
      </c>
      <c r="H33" s="29">
        <f t="shared" si="18"/>
        <v>0</v>
      </c>
      <c r="I33" s="29">
        <f t="shared" si="18"/>
        <v>0</v>
      </c>
      <c r="J33" s="29">
        <f t="shared" si="18"/>
        <v>9.2433361994840926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1.031814273430782E-3</v>
      </c>
      <c r="U33" s="29">
        <f t="shared" si="18"/>
        <v>6.5041272570937219</v>
      </c>
      <c r="V33" s="29">
        <f t="shared" si="18"/>
        <v>7.3883061049011172</v>
      </c>
      <c r="W33" s="29">
        <f t="shared" si="18"/>
        <v>7.0184866723989678</v>
      </c>
      <c r="X33" s="29">
        <f t="shared" ref="X33" si="19">SUM(X34:X50)</f>
        <v>4.6055889939810832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2.259501289767841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2.881341358555459</v>
      </c>
      <c r="V36" s="10">
        <v>2.541014617368873</v>
      </c>
      <c r="W36" s="10">
        <v>2.4006878761822872</v>
      </c>
      <c r="X36" s="10">
        <v>2.2949269131556318</v>
      </c>
    </row>
    <row r="37" spans="1:24" ht="11.25" customHeight="1" x14ac:dyDescent="0.2">
      <c r="A37" s="41" t="s">
        <v>61</v>
      </c>
      <c r="B37" s="9" t="s">
        <v>62</v>
      </c>
      <c r="C37" s="10">
        <v>2.116165090283749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0.21203783319002581</v>
      </c>
      <c r="V37" s="10">
        <v>0.22037833190025799</v>
      </c>
      <c r="W37" s="10">
        <v>0.24015477214101461</v>
      </c>
      <c r="X37" s="10">
        <v>0.16629406706792779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1.031814273430782E-3</v>
      </c>
      <c r="U38" s="10">
        <v>1.031814273430782E-3</v>
      </c>
      <c r="V38" s="10">
        <v>1.031814273430782E-3</v>
      </c>
      <c r="W38" s="10">
        <v>2.0636285468615648E-3</v>
      </c>
      <c r="X38" s="10">
        <v>2.8374892519346519E-2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0.5766122098022356</v>
      </c>
      <c r="V40" s="10">
        <v>0.25477214101461743</v>
      </c>
      <c r="W40" s="10">
        <v>0.42751504729148748</v>
      </c>
      <c r="X40" s="10">
        <v>0.60971625107480654</v>
      </c>
    </row>
    <row r="41" spans="1:24" ht="11.25" customHeight="1" x14ac:dyDescent="0.2">
      <c r="A41" s="41" t="s">
        <v>69</v>
      </c>
      <c r="B41" s="9" t="s">
        <v>70</v>
      </c>
      <c r="C41" s="10">
        <v>1.0461736887360269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2.0636285468615648E-3</v>
      </c>
      <c r="V41" s="10">
        <v>0</v>
      </c>
      <c r="W41" s="10">
        <v>0</v>
      </c>
      <c r="X41" s="10">
        <v>1.031814273430782E-3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6.1622527944969896</v>
      </c>
      <c r="D43" s="10">
        <v>0</v>
      </c>
      <c r="E43" s="10">
        <v>4.1081685296646597</v>
      </c>
      <c r="F43" s="10">
        <v>3.0810834049871021</v>
      </c>
      <c r="G43" s="10">
        <v>2.0540842648323299</v>
      </c>
      <c r="H43" s="10">
        <v>0</v>
      </c>
      <c r="I43" s="10">
        <v>0</v>
      </c>
      <c r="J43" s="10">
        <v>9.2433361994840926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2.8065348237317278</v>
      </c>
      <c r="V43" s="10">
        <v>2.6878761822871882</v>
      </c>
      <c r="W43" s="10">
        <v>2.3307824591573509</v>
      </c>
      <c r="X43" s="10">
        <v>1.50524505588994</v>
      </c>
    </row>
    <row r="44" spans="1:24" ht="11.25" customHeight="1" x14ac:dyDescent="0.2">
      <c r="A44" s="41" t="s">
        <v>75</v>
      </c>
      <c r="B44" s="9" t="s">
        <v>76</v>
      </c>
      <c r="C44" s="10">
        <v>15.4390369733448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3.1814273430782461E-3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2.132416165090284E-2</v>
      </c>
      <c r="V50" s="10">
        <v>1.6832330180567501</v>
      </c>
      <c r="W50" s="10">
        <v>1.617282889079966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73.456939527860598</v>
      </c>
      <c r="D51" s="37">
        <v>170.29234737747211</v>
      </c>
      <c r="E51" s="37">
        <v>71.302665520206361</v>
      </c>
      <c r="F51" s="37">
        <v>96.904557179707652</v>
      </c>
      <c r="G51" s="37">
        <v>59.221840068787607</v>
      </c>
      <c r="H51" s="37">
        <v>31.384350816852969</v>
      </c>
      <c r="I51" s="37">
        <v>88.607050730868437</v>
      </c>
      <c r="J51" s="37">
        <v>81.964746345657773</v>
      </c>
      <c r="K51" s="37">
        <v>73.731728288907988</v>
      </c>
      <c r="L51" s="37">
        <v>65.41272570937231</v>
      </c>
      <c r="M51" s="37">
        <v>66.444539982803093</v>
      </c>
      <c r="N51" s="37">
        <v>70.808254514187439</v>
      </c>
      <c r="O51" s="37">
        <v>64.746345657781589</v>
      </c>
      <c r="P51" s="37">
        <v>87.618228718830608</v>
      </c>
      <c r="Q51" s="37">
        <v>76.203783319002568</v>
      </c>
      <c r="R51" s="37">
        <v>92.153912295786753</v>
      </c>
      <c r="S51" s="37">
        <v>83.297506448839201</v>
      </c>
      <c r="T51" s="37">
        <v>97.065520206362848</v>
      </c>
      <c r="U51" s="37">
        <v>136.42613929492691</v>
      </c>
      <c r="V51" s="37">
        <v>115.063456577816</v>
      </c>
      <c r="W51" s="37">
        <v>135.1615649183147</v>
      </c>
      <c r="X51" s="37">
        <v>109.3872742906277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3.0782459157351678E-2</v>
      </c>
      <c r="V52" s="37">
        <f t="shared" si="20"/>
        <v>1.8916595012897681E-2</v>
      </c>
      <c r="W52" s="37">
        <f t="shared" si="20"/>
        <v>2.407566638005159E-3</v>
      </c>
      <c r="X52" s="37">
        <f t="shared" ref="X52" si="21">SUM(X53:X70)</f>
        <v>4.875322441960446E-2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1.1865864144453999E-2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1.8916595012897681E-2</v>
      </c>
      <c r="V58" s="10">
        <v>1.8916595012897681E-2</v>
      </c>
      <c r="W58" s="10">
        <v>2.407566638005159E-3</v>
      </c>
      <c r="X58" s="10">
        <v>4.875322441960446E-2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11.297420464316421</v>
      </c>
      <c r="F75" s="37">
        <v>13.351504729148751</v>
      </c>
      <c r="G75" s="37">
        <v>18.415047291487529</v>
      </c>
      <c r="H75" s="37">
        <v>11.17798796216681</v>
      </c>
      <c r="I75" s="37">
        <v>4.3470335339638861</v>
      </c>
      <c r="J75" s="37">
        <v>15.07119518486672</v>
      </c>
      <c r="K75" s="37">
        <v>2.9855546001719691</v>
      </c>
      <c r="L75" s="37">
        <v>11.201891659501291</v>
      </c>
      <c r="M75" s="37">
        <v>6.8071367153912297</v>
      </c>
      <c r="N75" s="37">
        <v>10.437575236457439</v>
      </c>
      <c r="O75" s="37">
        <v>14.49793637145314</v>
      </c>
      <c r="P75" s="37">
        <v>12.27669819432502</v>
      </c>
      <c r="Q75" s="37">
        <v>10.79587274290628</v>
      </c>
      <c r="R75" s="37">
        <v>13.73361994840929</v>
      </c>
      <c r="S75" s="37">
        <v>9.6254514187446247</v>
      </c>
      <c r="T75" s="37">
        <v>11.59742046431642</v>
      </c>
      <c r="U75" s="37">
        <v>11.977386070507309</v>
      </c>
      <c r="V75" s="37">
        <v>14.029234737747201</v>
      </c>
      <c r="W75" s="37">
        <v>15.442218400687871</v>
      </c>
      <c r="X75" s="37">
        <v>16.79982803095443</v>
      </c>
    </row>
    <row r="76" spans="1:24" ht="11.25" customHeight="1" x14ac:dyDescent="0.2">
      <c r="A76" s="38" t="s">
        <v>139</v>
      </c>
      <c r="B76" s="39" t="s">
        <v>140</v>
      </c>
      <c r="C76" s="40">
        <v>46.212020059413703</v>
      </c>
      <c r="D76" s="40">
        <v>53.80851650753651</v>
      </c>
      <c r="E76" s="40">
        <v>40.154772141014618</v>
      </c>
      <c r="F76" s="40">
        <v>34.307824591573507</v>
      </c>
      <c r="G76" s="40">
        <v>43.680137575236458</v>
      </c>
      <c r="H76" s="40">
        <v>41.186586414445387</v>
      </c>
      <c r="I76" s="40">
        <v>71.797076526225268</v>
      </c>
      <c r="J76" s="40">
        <v>78.589853826311256</v>
      </c>
      <c r="K76" s="40">
        <v>76.612209802235597</v>
      </c>
      <c r="L76" s="40">
        <v>73.000859845227851</v>
      </c>
      <c r="M76" s="40">
        <v>40.928632846087702</v>
      </c>
      <c r="N76" s="40">
        <v>83.57695614789337</v>
      </c>
      <c r="O76" s="40">
        <v>86.93035253654341</v>
      </c>
      <c r="P76" s="40">
        <v>105.41702493551161</v>
      </c>
      <c r="Q76" s="40">
        <v>120.1203783319003</v>
      </c>
      <c r="R76" s="40">
        <v>120.20636285468611</v>
      </c>
      <c r="S76" s="40">
        <v>119.00257953568359</v>
      </c>
      <c r="T76" s="40">
        <v>123.05305245055889</v>
      </c>
      <c r="U76" s="40">
        <v>142.53018056749781</v>
      </c>
      <c r="V76" s="40">
        <v>154.6907136715391</v>
      </c>
      <c r="W76" s="40">
        <v>156.11478933791921</v>
      </c>
      <c r="X76" s="40">
        <v>153.60920034393811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188</v>
      </c>
      <c r="B1" s="4" t="s">
        <v>247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700.93688736027525</v>
      </c>
      <c r="D2" s="31">
        <f t="shared" si="0"/>
        <v>789.69165950128968</v>
      </c>
      <c r="E2" s="31">
        <f t="shared" si="0"/>
        <v>812.58065348237324</v>
      </c>
      <c r="F2" s="31">
        <f t="shared" si="0"/>
        <v>638.51625107480652</v>
      </c>
      <c r="G2" s="31">
        <f t="shared" si="0"/>
        <v>596.72450558899391</v>
      </c>
      <c r="H2" s="31">
        <f t="shared" si="0"/>
        <v>518.85468615649177</v>
      </c>
      <c r="I2" s="31">
        <f t="shared" si="0"/>
        <v>506.44299226139287</v>
      </c>
      <c r="J2" s="31">
        <f t="shared" si="0"/>
        <v>473.59604471195189</v>
      </c>
      <c r="K2" s="31">
        <f t="shared" si="0"/>
        <v>464.83404987102313</v>
      </c>
      <c r="L2" s="31">
        <f t="shared" si="0"/>
        <v>325.20662080825446</v>
      </c>
      <c r="M2" s="31">
        <f t="shared" si="0"/>
        <v>364.88976784178845</v>
      </c>
      <c r="N2" s="31">
        <f t="shared" si="0"/>
        <v>362.27274290627685</v>
      </c>
      <c r="O2" s="31">
        <f t="shared" si="0"/>
        <v>359.81771281169381</v>
      </c>
      <c r="P2" s="31">
        <f t="shared" si="0"/>
        <v>360.21040412725711</v>
      </c>
      <c r="Q2" s="31">
        <f t="shared" si="0"/>
        <v>401.43697334479788</v>
      </c>
      <c r="R2" s="31">
        <f t="shared" si="0"/>
        <v>351.49398108340495</v>
      </c>
      <c r="S2" s="31">
        <f t="shared" si="0"/>
        <v>361.36646603611348</v>
      </c>
      <c r="T2" s="31">
        <f t="shared" si="0"/>
        <v>395.85279449699055</v>
      </c>
      <c r="U2" s="31">
        <f t="shared" si="0"/>
        <v>427.39277730008604</v>
      </c>
      <c r="V2" s="31">
        <f t="shared" si="0"/>
        <v>429.54101461736883</v>
      </c>
      <c r="W2" s="31">
        <f t="shared" si="0"/>
        <v>342.10679277730014</v>
      </c>
      <c r="X2" s="31">
        <f t="shared" ref="X2" si="1">SUM(X3,X17,X22,X25,X26,X51,X52,X71,X74,X75,X76)</f>
        <v>382.23929492691315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3.6382631126397253</v>
      </c>
      <c r="D3" s="34">
        <f t="shared" si="2"/>
        <v>1.88950988822012</v>
      </c>
      <c r="E3" s="34">
        <f t="shared" si="2"/>
        <v>1.8613069647463458</v>
      </c>
      <c r="F3" s="34">
        <f t="shared" si="2"/>
        <v>1.4450558899398112</v>
      </c>
      <c r="G3" s="34">
        <f t="shared" si="2"/>
        <v>6.4837489251934644</v>
      </c>
      <c r="H3" s="34">
        <f t="shared" si="2"/>
        <v>0.81573516766981946</v>
      </c>
      <c r="I3" s="34">
        <f t="shared" si="2"/>
        <v>1.442734307824592</v>
      </c>
      <c r="J3" s="34">
        <f t="shared" si="2"/>
        <v>0.81006018916595013</v>
      </c>
      <c r="K3" s="34">
        <f t="shared" si="2"/>
        <v>0.1944969905417025</v>
      </c>
      <c r="L3" s="34">
        <f t="shared" si="2"/>
        <v>0.1899398108340499</v>
      </c>
      <c r="M3" s="34">
        <f t="shared" si="2"/>
        <v>0.18426483233018051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4.7291487532244193E-3</v>
      </c>
      <c r="V3" s="34">
        <f t="shared" si="2"/>
        <v>1.3155631986242479E-2</v>
      </c>
      <c r="W3" s="34">
        <f t="shared" si="2"/>
        <v>1.427343078245916E-2</v>
      </c>
      <c r="X3" s="34">
        <f t="shared" ref="X3" si="3">SUM(X4,X8,X11)</f>
        <v>2.0808254514187441E-2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0.60627687016337062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0.60627687016337062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0.51109200343938088</v>
      </c>
      <c r="D8" s="29">
        <f t="shared" si="6"/>
        <v>0</v>
      </c>
      <c r="E8" s="29">
        <f t="shared" si="6"/>
        <v>0.60085984522785896</v>
      </c>
      <c r="F8" s="29">
        <f t="shared" si="6"/>
        <v>0.18538263112639719</v>
      </c>
      <c r="G8" s="29">
        <f t="shared" si="6"/>
        <v>0.18538263112639719</v>
      </c>
      <c r="H8" s="29">
        <f t="shared" si="6"/>
        <v>0.18589853826311259</v>
      </c>
      <c r="I8" s="29">
        <f t="shared" si="6"/>
        <v>0.18306104901117801</v>
      </c>
      <c r="J8" s="29">
        <f t="shared" si="6"/>
        <v>0.18022355975924331</v>
      </c>
      <c r="K8" s="29">
        <f t="shared" si="6"/>
        <v>0.1944969905417025</v>
      </c>
      <c r="L8" s="29">
        <f t="shared" si="6"/>
        <v>0.1899398108340499</v>
      </c>
      <c r="M8" s="29">
        <f t="shared" si="6"/>
        <v>0.18426483233018051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4.7291487532244193E-3</v>
      </c>
      <c r="V8" s="29">
        <f t="shared" si="6"/>
        <v>1.3155631986242479E-2</v>
      </c>
      <c r="W8" s="29">
        <f t="shared" si="6"/>
        <v>1.427343078245916E-2</v>
      </c>
      <c r="X8" s="29">
        <f t="shared" ref="X8" si="7">SUM(X9:X10)</f>
        <v>2.0808254514187441E-2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0.51109200343938088</v>
      </c>
      <c r="D10" s="10">
        <v>0</v>
      </c>
      <c r="E10" s="10">
        <v>0.60085984522785896</v>
      </c>
      <c r="F10" s="10">
        <v>0.18538263112639719</v>
      </c>
      <c r="G10" s="10">
        <v>0.18538263112639719</v>
      </c>
      <c r="H10" s="10">
        <v>0.18589853826311259</v>
      </c>
      <c r="I10" s="10">
        <v>0.18306104901117801</v>
      </c>
      <c r="J10" s="10">
        <v>0.18022355975924331</v>
      </c>
      <c r="K10" s="10">
        <v>0.1944969905417025</v>
      </c>
      <c r="L10" s="10">
        <v>0.1899398108340499</v>
      </c>
      <c r="M10" s="10">
        <v>0.18426483233018051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4.7291487532244193E-3</v>
      </c>
      <c r="V10" s="10">
        <v>1.3155631986242479E-2</v>
      </c>
      <c r="W10" s="10">
        <v>1.427343078245916E-2</v>
      </c>
      <c r="X10" s="10">
        <v>2.0808254514187441E-2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2.520894239036974</v>
      </c>
      <c r="D11" s="29">
        <f t="shared" si="8"/>
        <v>1.88950988822012</v>
      </c>
      <c r="E11" s="29">
        <f t="shared" si="8"/>
        <v>1.260447119518487</v>
      </c>
      <c r="F11" s="29">
        <f t="shared" si="8"/>
        <v>1.2596732588134141</v>
      </c>
      <c r="G11" s="29">
        <f t="shared" si="8"/>
        <v>6.2983662940670673</v>
      </c>
      <c r="H11" s="29">
        <f t="shared" si="8"/>
        <v>0.62983662940670682</v>
      </c>
      <c r="I11" s="29">
        <f t="shared" si="8"/>
        <v>1.2596732588134141</v>
      </c>
      <c r="J11" s="29">
        <f t="shared" si="8"/>
        <v>0.62983662940670682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2.520894239036974</v>
      </c>
      <c r="D13" s="10">
        <v>1.88950988822012</v>
      </c>
      <c r="E13" s="10">
        <v>1.260447119518487</v>
      </c>
      <c r="F13" s="10">
        <v>1.2596732588134141</v>
      </c>
      <c r="G13" s="10">
        <v>6.2983662940670673</v>
      </c>
      <c r="H13" s="10">
        <v>0.62983662940670682</v>
      </c>
      <c r="I13" s="10">
        <v>1.2596732588134141</v>
      </c>
      <c r="J13" s="10">
        <v>0.62983662940670682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0.12897678417884781</v>
      </c>
      <c r="D17" s="37">
        <f t="shared" si="10"/>
        <v>15.849785038693032</v>
      </c>
      <c r="E17" s="37">
        <f t="shared" si="10"/>
        <v>13.564058469475494</v>
      </c>
      <c r="F17" s="37">
        <f t="shared" si="10"/>
        <v>2.6870163370593292</v>
      </c>
      <c r="G17" s="37">
        <f t="shared" si="10"/>
        <v>2.2141014617368868</v>
      </c>
      <c r="H17" s="37">
        <f t="shared" si="10"/>
        <v>1.827171109200344</v>
      </c>
      <c r="I17" s="37">
        <f t="shared" si="10"/>
        <v>2.7515047291487531</v>
      </c>
      <c r="J17" s="37">
        <f t="shared" si="10"/>
        <v>2.5150472914875319</v>
      </c>
      <c r="K17" s="37">
        <f t="shared" si="10"/>
        <v>0.60189165950128976</v>
      </c>
      <c r="L17" s="37">
        <f t="shared" si="10"/>
        <v>0.51590713671539112</v>
      </c>
      <c r="M17" s="37">
        <f t="shared" si="10"/>
        <v>0.62098022355975924</v>
      </c>
      <c r="N17" s="37">
        <f t="shared" si="10"/>
        <v>0.76431642304385194</v>
      </c>
      <c r="O17" s="37">
        <f t="shared" si="10"/>
        <v>0.31049011177987962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0.12897678417884781</v>
      </c>
      <c r="D19" s="10">
        <v>1.590713671539123</v>
      </c>
      <c r="E19" s="10">
        <v>1.7411865864144449</v>
      </c>
      <c r="F19" s="10">
        <v>2.6870163370593292</v>
      </c>
      <c r="G19" s="10">
        <v>2.2141014617368868</v>
      </c>
      <c r="H19" s="10">
        <v>1.827171109200344</v>
      </c>
      <c r="I19" s="10">
        <v>2.7515047291487531</v>
      </c>
      <c r="J19" s="10">
        <v>2.5150472914875319</v>
      </c>
      <c r="K19" s="10">
        <v>0.60189165950128976</v>
      </c>
      <c r="L19" s="10">
        <v>0.30094582975064488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14.25907136715391</v>
      </c>
      <c r="E20" s="10">
        <v>11.822871883061049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0.2149613069647463</v>
      </c>
      <c r="M20" s="10">
        <v>0.62098022355975924</v>
      </c>
      <c r="N20" s="10">
        <v>0.76431642304385194</v>
      </c>
      <c r="O20" s="10">
        <v>0.31049011177987962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55.491057609630261</v>
      </c>
      <c r="D26" s="37">
        <f t="shared" si="14"/>
        <v>121.14505588993981</v>
      </c>
      <c r="E26" s="37">
        <f t="shared" si="14"/>
        <v>111.09922613929491</v>
      </c>
      <c r="F26" s="37">
        <f t="shared" si="14"/>
        <v>113.12218400687875</v>
      </c>
      <c r="G26" s="37">
        <f t="shared" si="14"/>
        <v>39.841874462596721</v>
      </c>
      <c r="H26" s="37">
        <f t="shared" si="14"/>
        <v>49.595270851246781</v>
      </c>
      <c r="I26" s="37">
        <f t="shared" si="14"/>
        <v>44.660619088564054</v>
      </c>
      <c r="J26" s="37">
        <f t="shared" si="14"/>
        <v>31.850214961306968</v>
      </c>
      <c r="K26" s="37">
        <f t="shared" si="14"/>
        <v>26.949699054170249</v>
      </c>
      <c r="L26" s="37">
        <f t="shared" si="14"/>
        <v>20.242132416165088</v>
      </c>
      <c r="M26" s="37">
        <f t="shared" si="14"/>
        <v>12.85210662080825</v>
      </c>
      <c r="N26" s="37">
        <f t="shared" si="14"/>
        <v>19.065520206362848</v>
      </c>
      <c r="O26" s="37">
        <f t="shared" si="14"/>
        <v>16.326225279449698</v>
      </c>
      <c r="P26" s="37">
        <f t="shared" si="14"/>
        <v>32.028890799656061</v>
      </c>
      <c r="Q26" s="37">
        <f t="shared" si="14"/>
        <v>18.492949269131554</v>
      </c>
      <c r="R26" s="37">
        <f t="shared" si="14"/>
        <v>15.055546001719691</v>
      </c>
      <c r="S26" s="37">
        <f t="shared" si="14"/>
        <v>15.054256233877901</v>
      </c>
      <c r="T26" s="37">
        <f t="shared" si="14"/>
        <v>15.575150472914874</v>
      </c>
      <c r="U26" s="37">
        <f t="shared" si="14"/>
        <v>11.277901977644023</v>
      </c>
      <c r="V26" s="37">
        <f t="shared" si="14"/>
        <v>10.843680137575236</v>
      </c>
      <c r="W26" s="37">
        <f t="shared" si="14"/>
        <v>6.2152192605331029</v>
      </c>
      <c r="X26" s="37">
        <f t="shared" ref="X26" si="15">SUM(X27,X33)</f>
        <v>14.66956147893379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55.491057609630261</v>
      </c>
      <c r="D33" s="29">
        <f t="shared" si="18"/>
        <v>121.14505588993981</v>
      </c>
      <c r="E33" s="29">
        <f t="shared" si="18"/>
        <v>111.09922613929491</v>
      </c>
      <c r="F33" s="29">
        <f t="shared" si="18"/>
        <v>113.12218400687875</v>
      </c>
      <c r="G33" s="29">
        <f t="shared" si="18"/>
        <v>39.841874462596721</v>
      </c>
      <c r="H33" s="29">
        <f t="shared" si="18"/>
        <v>49.595270851246781</v>
      </c>
      <c r="I33" s="29">
        <f t="shared" si="18"/>
        <v>44.660619088564054</v>
      </c>
      <c r="J33" s="29">
        <f t="shared" si="18"/>
        <v>31.850214961306968</v>
      </c>
      <c r="K33" s="29">
        <f t="shared" si="18"/>
        <v>26.949699054170249</v>
      </c>
      <c r="L33" s="29">
        <f t="shared" si="18"/>
        <v>20.242132416165088</v>
      </c>
      <c r="M33" s="29">
        <f t="shared" si="18"/>
        <v>12.85210662080825</v>
      </c>
      <c r="N33" s="29">
        <f t="shared" si="18"/>
        <v>19.065520206362848</v>
      </c>
      <c r="O33" s="29">
        <f t="shared" si="18"/>
        <v>16.326225279449698</v>
      </c>
      <c r="P33" s="29">
        <f t="shared" si="18"/>
        <v>32.028890799656061</v>
      </c>
      <c r="Q33" s="29">
        <f t="shared" si="18"/>
        <v>18.492949269131554</v>
      </c>
      <c r="R33" s="29">
        <f t="shared" si="18"/>
        <v>15.055546001719691</v>
      </c>
      <c r="S33" s="29">
        <f t="shared" si="18"/>
        <v>15.054256233877901</v>
      </c>
      <c r="T33" s="29">
        <f t="shared" si="18"/>
        <v>15.575150472914874</v>
      </c>
      <c r="U33" s="29">
        <f t="shared" si="18"/>
        <v>11.277901977644023</v>
      </c>
      <c r="V33" s="29">
        <f t="shared" si="18"/>
        <v>10.843680137575236</v>
      </c>
      <c r="W33" s="29">
        <f t="shared" si="18"/>
        <v>6.2152192605331029</v>
      </c>
      <c r="X33" s="29">
        <f t="shared" ref="X33" si="19">SUM(X34:X50)</f>
        <v>14.66956147893379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1.129750644883921</v>
      </c>
      <c r="D36" s="10">
        <v>6.7784178847807386</v>
      </c>
      <c r="E36" s="10">
        <v>3.389251934651762</v>
      </c>
      <c r="F36" s="10">
        <v>7.9081685296646604</v>
      </c>
      <c r="G36" s="10">
        <v>5.6486672398968194</v>
      </c>
      <c r="H36" s="10">
        <v>14.94617368873603</v>
      </c>
      <c r="I36" s="10">
        <v>13.79767841788478</v>
      </c>
      <c r="J36" s="10">
        <v>6.8982803095442824</v>
      </c>
      <c r="K36" s="10">
        <v>11.49707652622528</v>
      </c>
      <c r="L36" s="10">
        <v>4.5994840928632836</v>
      </c>
      <c r="M36" s="10">
        <v>5.7485812553740319</v>
      </c>
      <c r="N36" s="10">
        <v>4.5987962166809977</v>
      </c>
      <c r="O36" s="10">
        <v>8.0479793637145303</v>
      </c>
      <c r="P36" s="10">
        <v>20.694754944110059</v>
      </c>
      <c r="Q36" s="10">
        <v>9.197678417884779</v>
      </c>
      <c r="R36" s="10">
        <v>5.7485812553740319</v>
      </c>
      <c r="S36" s="10">
        <v>5.7485812553740319</v>
      </c>
      <c r="T36" s="10">
        <v>5.6212381771281166</v>
      </c>
      <c r="U36" s="10">
        <v>2.5996560619088558</v>
      </c>
      <c r="V36" s="10">
        <v>1.771797076526225</v>
      </c>
      <c r="W36" s="10">
        <v>2.512209802235597</v>
      </c>
      <c r="X36" s="10">
        <v>1.6867583834909721</v>
      </c>
    </row>
    <row r="37" spans="1:24" ht="11.25" customHeight="1" x14ac:dyDescent="0.2">
      <c r="A37" s="41" t="s">
        <v>61</v>
      </c>
      <c r="B37" s="9" t="s">
        <v>62</v>
      </c>
      <c r="C37" s="10">
        <v>4.232330180567498</v>
      </c>
      <c r="D37" s="10">
        <v>3.1742906276870162</v>
      </c>
      <c r="E37" s="10">
        <v>29.62648323301805</v>
      </c>
      <c r="F37" s="10">
        <v>15.87128116938951</v>
      </c>
      <c r="G37" s="10">
        <v>4.232330180567498</v>
      </c>
      <c r="H37" s="10">
        <v>6.2370593293207222</v>
      </c>
      <c r="I37" s="10">
        <v>5.1975064488392091</v>
      </c>
      <c r="J37" s="10">
        <v>5.2171109200343926</v>
      </c>
      <c r="K37" s="10">
        <v>4.1699914015477209</v>
      </c>
      <c r="L37" s="10">
        <v>7.2731728288907993</v>
      </c>
      <c r="M37" s="10">
        <v>2.0784178847807389</v>
      </c>
      <c r="N37" s="10">
        <v>2.0784178847807389</v>
      </c>
      <c r="O37" s="10">
        <v>1.0392089423903701</v>
      </c>
      <c r="P37" s="10">
        <v>1.0392089423903701</v>
      </c>
      <c r="Q37" s="10">
        <v>1.0392089423903701</v>
      </c>
      <c r="R37" s="10">
        <v>1.0392089423903701</v>
      </c>
      <c r="S37" s="10">
        <v>1.0392089423903701</v>
      </c>
      <c r="T37" s="10">
        <v>1.6560619088564059</v>
      </c>
      <c r="U37" s="10">
        <v>0.6361994840928632</v>
      </c>
      <c r="V37" s="10">
        <v>0.59458297506448832</v>
      </c>
      <c r="W37" s="10">
        <v>0.93147033533963886</v>
      </c>
      <c r="X37" s="10">
        <v>1.0936371453138429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2.330094582975065</v>
      </c>
      <c r="I40" s="10">
        <v>2.330094582975065</v>
      </c>
      <c r="J40" s="10">
        <v>2.3373172828890798</v>
      </c>
      <c r="K40" s="10">
        <v>0</v>
      </c>
      <c r="L40" s="10">
        <v>1.180223559759243</v>
      </c>
      <c r="M40" s="10">
        <v>1.178503869303525</v>
      </c>
      <c r="N40" s="10">
        <v>1.153052450558899</v>
      </c>
      <c r="O40" s="10">
        <v>1.1577815993121241</v>
      </c>
      <c r="P40" s="10">
        <v>1.173000859845228</v>
      </c>
      <c r="Q40" s="10">
        <v>1.16122098022356</v>
      </c>
      <c r="R40" s="10">
        <v>1.1729148753224421</v>
      </c>
      <c r="S40" s="10">
        <v>1.171625107480653</v>
      </c>
      <c r="T40" s="10">
        <v>0.36723989681857261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1.0461736887360269</v>
      </c>
      <c r="D41" s="10">
        <v>1.0461736887360269</v>
      </c>
      <c r="E41" s="10">
        <v>0</v>
      </c>
      <c r="F41" s="10">
        <v>1.0461736887360269</v>
      </c>
      <c r="G41" s="10">
        <v>1.0461736887360269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4.1272570937231296E-3</v>
      </c>
      <c r="U41" s="10">
        <v>3.095442820292347E-3</v>
      </c>
      <c r="V41" s="10">
        <v>2.0636285468615648E-3</v>
      </c>
      <c r="W41" s="10">
        <v>2.0636285468615648E-3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29.784092863284609</v>
      </c>
      <c r="D43" s="10">
        <v>82.16302665520206</v>
      </c>
      <c r="E43" s="10">
        <v>62.649269131556323</v>
      </c>
      <c r="F43" s="10">
        <v>71.8926053310404</v>
      </c>
      <c r="G43" s="10">
        <v>15.40558899398108</v>
      </c>
      <c r="H43" s="10">
        <v>16.432588134135859</v>
      </c>
      <c r="I43" s="10">
        <v>17.45967325881341</v>
      </c>
      <c r="J43" s="10">
        <v>16.432588134135859</v>
      </c>
      <c r="K43" s="10">
        <v>8.2163370593293195</v>
      </c>
      <c r="L43" s="10">
        <v>7.1892519346517627</v>
      </c>
      <c r="M43" s="10">
        <v>1.026999140154772</v>
      </c>
      <c r="N43" s="10">
        <v>10.27033533963886</v>
      </c>
      <c r="O43" s="10">
        <v>6.0812553740326729</v>
      </c>
      <c r="P43" s="10">
        <v>9.1219260533104034</v>
      </c>
      <c r="Q43" s="10">
        <v>7.0948409286328458</v>
      </c>
      <c r="R43" s="10">
        <v>7.0948409286328458</v>
      </c>
      <c r="S43" s="10">
        <v>7.0948409286328458</v>
      </c>
      <c r="T43" s="10">
        <v>7.7262252794496984</v>
      </c>
      <c r="U43" s="10">
        <v>7.8914015477214097</v>
      </c>
      <c r="V43" s="10">
        <v>8.3465176268271701</v>
      </c>
      <c r="W43" s="10">
        <v>2.6513327601031809</v>
      </c>
      <c r="X43" s="10">
        <v>11.778159931212381</v>
      </c>
    </row>
    <row r="44" spans="1:24" ht="11.25" customHeight="1" x14ac:dyDescent="0.2">
      <c r="A44" s="41" t="s">
        <v>75</v>
      </c>
      <c r="B44" s="9" t="s">
        <v>76</v>
      </c>
      <c r="C44" s="10">
        <v>19.298710232158211</v>
      </c>
      <c r="D44" s="10">
        <v>27.98314703353396</v>
      </c>
      <c r="E44" s="10">
        <v>14.474032674118661</v>
      </c>
      <c r="F44" s="10">
        <v>16.403955288048149</v>
      </c>
      <c r="G44" s="10">
        <v>13.5091143594153</v>
      </c>
      <c r="H44" s="10">
        <v>9.6493551160791053</v>
      </c>
      <c r="I44" s="10">
        <v>4.8246775580395527</v>
      </c>
      <c r="J44" s="10">
        <v>0.96491831470335332</v>
      </c>
      <c r="K44" s="10">
        <v>0.96491831470335332</v>
      </c>
      <c r="L44" s="10">
        <v>0</v>
      </c>
      <c r="M44" s="10">
        <v>2.8196044711951851</v>
      </c>
      <c r="N44" s="10">
        <v>0.96491831470335332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0.17532244196044711</v>
      </c>
      <c r="U45" s="10">
        <v>0.12278589853826311</v>
      </c>
      <c r="V45" s="10">
        <v>0.1039552880481513</v>
      </c>
      <c r="W45" s="10">
        <v>3.7747205503009452E-2</v>
      </c>
      <c r="X45" s="10">
        <v>2.725709372312984E-2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0.96018916595012893</v>
      </c>
      <c r="F50" s="10">
        <v>0</v>
      </c>
      <c r="G50" s="10">
        <v>0</v>
      </c>
      <c r="H50" s="10">
        <v>0</v>
      </c>
      <c r="I50" s="10">
        <v>1.050988822012038</v>
      </c>
      <c r="J50" s="10">
        <v>0</v>
      </c>
      <c r="K50" s="10">
        <v>2.1013757523645742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2.493551160791057E-2</v>
      </c>
      <c r="U50" s="10">
        <v>2.4763542562338779E-2</v>
      </c>
      <c r="V50" s="10">
        <v>2.4763542562338779E-2</v>
      </c>
      <c r="W50" s="10">
        <v>8.0395528804815139E-2</v>
      </c>
      <c r="X50" s="10">
        <v>8.3748925193465162E-2</v>
      </c>
    </row>
    <row r="51" spans="1:24" ht="11.25" customHeight="1" x14ac:dyDescent="0.2">
      <c r="A51" s="35" t="s">
        <v>89</v>
      </c>
      <c r="B51" s="36" t="s">
        <v>90</v>
      </c>
      <c r="C51" s="37">
        <v>320.67927773000861</v>
      </c>
      <c r="D51" s="37">
        <v>327.08512467755799</v>
      </c>
      <c r="E51" s="37">
        <v>412.03783319002582</v>
      </c>
      <c r="F51" s="37">
        <v>258.51246775580393</v>
      </c>
      <c r="G51" s="37">
        <v>309.80223559759241</v>
      </c>
      <c r="H51" s="37">
        <v>281.40584694754938</v>
      </c>
      <c r="I51" s="37">
        <v>261.67239896818569</v>
      </c>
      <c r="J51" s="37">
        <v>260.01719690455718</v>
      </c>
      <c r="K51" s="37">
        <v>227.81599312123819</v>
      </c>
      <c r="L51" s="37">
        <v>136.30696474634561</v>
      </c>
      <c r="M51" s="37">
        <v>141.5735167669819</v>
      </c>
      <c r="N51" s="37">
        <v>174.84952708512469</v>
      </c>
      <c r="O51" s="37">
        <v>157.97506448839209</v>
      </c>
      <c r="P51" s="37">
        <v>152.5580395528805</v>
      </c>
      <c r="Q51" s="37">
        <v>187.72570937231299</v>
      </c>
      <c r="R51" s="37">
        <v>149.87102321582111</v>
      </c>
      <c r="S51" s="37">
        <v>140.0687876182287</v>
      </c>
      <c r="T51" s="37">
        <v>151.3404127257094</v>
      </c>
      <c r="U51" s="37">
        <v>156.7152192605331</v>
      </c>
      <c r="V51" s="37">
        <v>171.07687016337059</v>
      </c>
      <c r="W51" s="37">
        <v>156.9336199484093</v>
      </c>
      <c r="X51" s="37">
        <v>161.69587274290629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1.0987102321582114</v>
      </c>
      <c r="D52" s="37">
        <f t="shared" si="20"/>
        <v>1.3852966466036107</v>
      </c>
      <c r="E52" s="37">
        <f t="shared" si="20"/>
        <v>1.958469475494411</v>
      </c>
      <c r="F52" s="37">
        <f t="shared" si="20"/>
        <v>1.7435081685296647</v>
      </c>
      <c r="G52" s="37">
        <f t="shared" si="20"/>
        <v>5.2785038693035249</v>
      </c>
      <c r="H52" s="37">
        <f t="shared" si="20"/>
        <v>0.90765262252794487</v>
      </c>
      <c r="I52" s="37">
        <f t="shared" si="20"/>
        <v>13.80533104041273</v>
      </c>
      <c r="J52" s="37">
        <f t="shared" si="20"/>
        <v>2.6511607910576092</v>
      </c>
      <c r="K52" s="37">
        <f t="shared" si="20"/>
        <v>2.4361994840928629</v>
      </c>
      <c r="L52" s="37">
        <f t="shared" si="20"/>
        <v>0.66878761822871879</v>
      </c>
      <c r="M52" s="37">
        <f t="shared" si="20"/>
        <v>2.2212381771281171</v>
      </c>
      <c r="N52" s="37">
        <f t="shared" si="20"/>
        <v>2.7944969905417025</v>
      </c>
      <c r="O52" s="37">
        <f t="shared" si="20"/>
        <v>4.0126397248495262</v>
      </c>
      <c r="P52" s="37">
        <f t="shared" si="20"/>
        <v>3.3199484092863289</v>
      </c>
      <c r="Q52" s="37">
        <f t="shared" si="20"/>
        <v>4.275322441960447</v>
      </c>
      <c r="R52" s="37">
        <f t="shared" si="20"/>
        <v>2.3884780739466889</v>
      </c>
      <c r="S52" s="37">
        <f t="shared" si="20"/>
        <v>5.5411865864144456</v>
      </c>
      <c r="T52" s="37">
        <f t="shared" si="20"/>
        <v>4.4897678417884785</v>
      </c>
      <c r="U52" s="37">
        <f t="shared" si="20"/>
        <v>6.3955288048151342</v>
      </c>
      <c r="V52" s="37">
        <f t="shared" si="20"/>
        <v>8.1631986242476344</v>
      </c>
      <c r="W52" s="37">
        <f t="shared" si="20"/>
        <v>4.3642304385210666</v>
      </c>
      <c r="X52" s="37">
        <f t="shared" ref="X52" si="21">SUM(X53:X70)</f>
        <v>4.6834909716251074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9.5528804815133275E-2</v>
      </c>
      <c r="Q57" s="10">
        <v>0.19105760963026661</v>
      </c>
      <c r="R57" s="10">
        <v>0.16715391229578669</v>
      </c>
      <c r="S57" s="10">
        <v>0.16715391229578669</v>
      </c>
      <c r="T57" s="10">
        <v>0.34780739466895949</v>
      </c>
      <c r="U57" s="10">
        <v>0.33456577815993122</v>
      </c>
      <c r="V57" s="10">
        <v>0.3275150472914875</v>
      </c>
      <c r="W57" s="10">
        <v>0.34643164230438522</v>
      </c>
      <c r="X57" s="10">
        <v>0.35270851246775581</v>
      </c>
    </row>
    <row r="58" spans="1:24" ht="11.25" customHeight="1" x14ac:dyDescent="0.2">
      <c r="A58" s="42" t="s">
        <v>103</v>
      </c>
      <c r="B58" s="9" t="s">
        <v>104</v>
      </c>
      <c r="C58" s="10">
        <v>0.1194325021496131</v>
      </c>
      <c r="D58" s="10">
        <v>2.3903697334479789E-2</v>
      </c>
      <c r="E58" s="10">
        <v>0.3821152192605331</v>
      </c>
      <c r="F58" s="10">
        <v>0.28658641444539978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0.95537403267411869</v>
      </c>
      <c r="O58" s="10">
        <v>0.69269131556319852</v>
      </c>
      <c r="P58" s="10">
        <v>4.7807394668959592E-2</v>
      </c>
      <c r="Q58" s="10">
        <v>2.3903697334479789E-2</v>
      </c>
      <c r="R58" s="10">
        <v>2.3903697334479789E-2</v>
      </c>
      <c r="S58" s="10">
        <v>3.1049871023215818</v>
      </c>
      <c r="T58" s="10">
        <v>0.48495270851246769</v>
      </c>
      <c r="U58" s="10">
        <v>0.15468615649183151</v>
      </c>
      <c r="V58" s="10">
        <v>2.3903697334479789E-2</v>
      </c>
      <c r="W58" s="10">
        <v>3.6113499570077381E-3</v>
      </c>
      <c r="X58" s="10">
        <v>0.1003439380911436</v>
      </c>
    </row>
    <row r="59" spans="1:24" ht="11.25" customHeight="1" x14ac:dyDescent="0.2">
      <c r="A59" s="42" t="s">
        <v>105</v>
      </c>
      <c r="B59" s="9" t="s">
        <v>106</v>
      </c>
      <c r="C59" s="10">
        <v>0.9792777300085983</v>
      </c>
      <c r="D59" s="10">
        <v>1.361392949269131</v>
      </c>
      <c r="E59" s="10">
        <v>1.5763542562338779</v>
      </c>
      <c r="F59" s="10">
        <v>1.4569217540842649</v>
      </c>
      <c r="G59" s="10">
        <v>5.2785038693035249</v>
      </c>
      <c r="H59" s="10">
        <v>0.90765262252794487</v>
      </c>
      <c r="I59" s="10">
        <v>13.80533104041273</v>
      </c>
      <c r="J59" s="10">
        <v>2.6511607910576092</v>
      </c>
      <c r="K59" s="10">
        <v>2.4361994840928629</v>
      </c>
      <c r="L59" s="10">
        <v>0.66878761822871879</v>
      </c>
      <c r="M59" s="10">
        <v>2.2212381771281171</v>
      </c>
      <c r="N59" s="10">
        <v>1.8391229578675841</v>
      </c>
      <c r="O59" s="10">
        <v>3.3199484092863281</v>
      </c>
      <c r="P59" s="10">
        <v>3.176612209802236</v>
      </c>
      <c r="Q59" s="10">
        <v>4.0603611349957003</v>
      </c>
      <c r="R59" s="10">
        <v>2.1496130696474629</v>
      </c>
      <c r="S59" s="10">
        <v>1.863026655202064</v>
      </c>
      <c r="T59" s="10">
        <v>3.0519346517626831</v>
      </c>
      <c r="U59" s="10">
        <v>5.2885640584694764</v>
      </c>
      <c r="V59" s="10">
        <v>7.1892519346517627</v>
      </c>
      <c r="W59" s="10">
        <v>3.3738607050730871</v>
      </c>
      <c r="X59" s="10">
        <v>3.5865864144453998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4.7807394668959592E-2</v>
      </c>
      <c r="S62" s="10">
        <v>0.40601891659501288</v>
      </c>
      <c r="T62" s="10">
        <v>0.605073086844368</v>
      </c>
      <c r="U62" s="10">
        <v>0.61771281169389503</v>
      </c>
      <c r="V62" s="10">
        <v>0.62252794496990538</v>
      </c>
      <c r="W62" s="10">
        <v>0.64032674118658639</v>
      </c>
      <c r="X62" s="10">
        <v>0.64385210662080827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0.50154772141014614</v>
      </c>
      <c r="D71" s="37">
        <f t="shared" si="22"/>
        <v>0.90765262252794487</v>
      </c>
      <c r="E71" s="37">
        <f t="shared" si="22"/>
        <v>0.19105760963026661</v>
      </c>
      <c r="F71" s="37">
        <f t="shared" si="22"/>
        <v>0.2149613069647463</v>
      </c>
      <c r="G71" s="37">
        <f t="shared" si="22"/>
        <v>0.31049011177987962</v>
      </c>
      <c r="H71" s="37">
        <f t="shared" si="22"/>
        <v>0.16715391229578669</v>
      </c>
      <c r="I71" s="37">
        <f t="shared" si="22"/>
        <v>0.64488392089423896</v>
      </c>
      <c r="J71" s="37">
        <f t="shared" si="22"/>
        <v>0.35829750644883918</v>
      </c>
      <c r="K71" s="37">
        <f t="shared" si="22"/>
        <v>1.0748065348237319</v>
      </c>
      <c r="L71" s="37">
        <f t="shared" si="22"/>
        <v>7.1625107480653469E-2</v>
      </c>
      <c r="M71" s="37">
        <f t="shared" si="22"/>
        <v>7.1625107480653469E-2</v>
      </c>
      <c r="N71" s="37">
        <f t="shared" si="22"/>
        <v>0</v>
      </c>
      <c r="O71" s="37">
        <f t="shared" si="22"/>
        <v>0</v>
      </c>
      <c r="P71" s="37">
        <f t="shared" si="22"/>
        <v>7.1711092003439378E-2</v>
      </c>
      <c r="Q71" s="37">
        <f t="shared" si="22"/>
        <v>7.1711092003439378E-2</v>
      </c>
      <c r="R71" s="37">
        <f t="shared" si="22"/>
        <v>0.28667239896818558</v>
      </c>
      <c r="S71" s="37">
        <f t="shared" si="22"/>
        <v>7.1711092003439378E-2</v>
      </c>
      <c r="T71" s="37">
        <f t="shared" si="22"/>
        <v>0.14282029234737748</v>
      </c>
      <c r="U71" s="37">
        <f t="shared" si="22"/>
        <v>4.7807394668959578E-2</v>
      </c>
      <c r="V71" s="37">
        <f t="shared" si="22"/>
        <v>3.7747205503009452E-2</v>
      </c>
      <c r="W71" s="37">
        <f t="shared" si="22"/>
        <v>3.8435081685296642E-2</v>
      </c>
      <c r="X71" s="37">
        <f t="shared" ref="X71" si="23">SUM(X72:X73)</f>
        <v>4.3422184006878757E-2</v>
      </c>
    </row>
    <row r="72" spans="1:24" ht="11.25" customHeight="1" x14ac:dyDescent="0.2">
      <c r="A72" s="42" t="s">
        <v>131</v>
      </c>
      <c r="B72" s="9" t="s">
        <v>132</v>
      </c>
      <c r="C72" s="10">
        <v>0.50154772141014614</v>
      </c>
      <c r="D72" s="10">
        <v>0.90765262252794487</v>
      </c>
      <c r="E72" s="10">
        <v>0.19105760963026661</v>
      </c>
      <c r="F72" s="10">
        <v>0.2149613069647463</v>
      </c>
      <c r="G72" s="10">
        <v>0.31049011177987962</v>
      </c>
      <c r="H72" s="10">
        <v>0.16715391229578669</v>
      </c>
      <c r="I72" s="10">
        <v>0.64488392089423896</v>
      </c>
      <c r="J72" s="10">
        <v>0.35829750644883918</v>
      </c>
      <c r="K72" s="10">
        <v>1.0748065348237319</v>
      </c>
      <c r="L72" s="10">
        <v>7.1625107480653469E-2</v>
      </c>
      <c r="M72" s="10">
        <v>7.1625107480653469E-2</v>
      </c>
      <c r="N72" s="10">
        <v>0</v>
      </c>
      <c r="O72" s="10">
        <v>0</v>
      </c>
      <c r="P72" s="10">
        <v>2.3903697334479789E-2</v>
      </c>
      <c r="Q72" s="10">
        <v>2.3903697334479789E-2</v>
      </c>
      <c r="R72" s="10">
        <v>0.14333619948409279</v>
      </c>
      <c r="S72" s="10">
        <v>2.3903697334479789E-2</v>
      </c>
      <c r="T72" s="10">
        <v>4.8323301805674977E-2</v>
      </c>
      <c r="U72" s="10">
        <v>2.3903697334479789E-2</v>
      </c>
      <c r="V72" s="10">
        <v>1.3757523645743759E-2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4.7807394668959592E-2</v>
      </c>
      <c r="Q73" s="10">
        <v>4.7807394668959592E-2</v>
      </c>
      <c r="R73" s="10">
        <v>0.14333619948409279</v>
      </c>
      <c r="S73" s="10">
        <v>4.7807394668959592E-2</v>
      </c>
      <c r="T73" s="10">
        <v>9.4496990541702491E-2</v>
      </c>
      <c r="U73" s="10">
        <v>2.3903697334479789E-2</v>
      </c>
      <c r="V73" s="10">
        <v>2.3989681857265691E-2</v>
      </c>
      <c r="W73" s="10">
        <v>3.8435081685296642E-2</v>
      </c>
      <c r="X73" s="10">
        <v>4.3422184006878757E-2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70.387876182287187</v>
      </c>
      <c r="D75" s="37">
        <v>87.465348237317272</v>
      </c>
      <c r="E75" s="37">
        <v>41.34419604471195</v>
      </c>
      <c r="F75" s="37">
        <v>52.020636285468612</v>
      </c>
      <c r="G75" s="37">
        <v>52.140068787618233</v>
      </c>
      <c r="H75" s="37">
        <v>24.29062768701634</v>
      </c>
      <c r="I75" s="37">
        <v>36.065692175408422</v>
      </c>
      <c r="J75" s="37">
        <v>21.56775580395529</v>
      </c>
      <c r="K75" s="37">
        <v>24.505588993981078</v>
      </c>
      <c r="L75" s="37">
        <v>27.65838349097162</v>
      </c>
      <c r="M75" s="37">
        <v>12.61109200343938</v>
      </c>
      <c r="N75" s="37">
        <v>8.0490971625107477</v>
      </c>
      <c r="O75" s="37">
        <v>14.641272570937231</v>
      </c>
      <c r="P75" s="37">
        <v>14.450214961306971</v>
      </c>
      <c r="Q75" s="37">
        <v>16.838607050730872</v>
      </c>
      <c r="R75" s="37">
        <v>8.7417884780739463</v>
      </c>
      <c r="S75" s="37">
        <v>12.32441960447119</v>
      </c>
      <c r="T75" s="37">
        <v>13.096388650042989</v>
      </c>
      <c r="U75" s="37">
        <v>15.74944110060189</v>
      </c>
      <c r="V75" s="37">
        <v>12.44135855546002</v>
      </c>
      <c r="W75" s="37">
        <v>11.229320722269989</v>
      </c>
      <c r="X75" s="37">
        <v>11.958469475494409</v>
      </c>
    </row>
    <row r="76" spans="1:24" ht="11.25" customHeight="1" x14ac:dyDescent="0.2">
      <c r="A76" s="38" t="s">
        <v>139</v>
      </c>
      <c r="B76" s="39" t="s">
        <v>140</v>
      </c>
      <c r="C76" s="40">
        <v>249.01117798796221</v>
      </c>
      <c r="D76" s="40">
        <v>233.96388650042991</v>
      </c>
      <c r="E76" s="40">
        <v>230.524505588994</v>
      </c>
      <c r="F76" s="40">
        <v>208.77042132416159</v>
      </c>
      <c r="G76" s="40">
        <v>180.65348237317281</v>
      </c>
      <c r="H76" s="40">
        <v>159.8452278589854</v>
      </c>
      <c r="I76" s="40">
        <v>145.39982803095441</v>
      </c>
      <c r="J76" s="40">
        <v>153.82631126397251</v>
      </c>
      <c r="K76" s="40">
        <v>181.2553740326741</v>
      </c>
      <c r="L76" s="40">
        <v>139.55288048151331</v>
      </c>
      <c r="M76" s="40">
        <v>194.75494411006019</v>
      </c>
      <c r="N76" s="40">
        <v>156.74978503869301</v>
      </c>
      <c r="O76" s="40">
        <v>166.55202063628539</v>
      </c>
      <c r="P76" s="40">
        <v>157.7815993121238</v>
      </c>
      <c r="Q76" s="40">
        <v>174.0326741186586</v>
      </c>
      <c r="R76" s="40">
        <v>175.15047291487531</v>
      </c>
      <c r="S76" s="40">
        <v>188.30610490111781</v>
      </c>
      <c r="T76" s="40">
        <v>211.20825451418739</v>
      </c>
      <c r="U76" s="40">
        <v>237.20214961306971</v>
      </c>
      <c r="V76" s="40">
        <v>226.96500429922611</v>
      </c>
      <c r="W76" s="40">
        <v>163.3116938950989</v>
      </c>
      <c r="X76" s="40">
        <v>189.16766981943249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194</v>
      </c>
      <c r="B1" s="4" t="s">
        <v>241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287.22656921754083</v>
      </c>
      <c r="D2" s="31">
        <f t="shared" si="0"/>
        <v>320.42854686156488</v>
      </c>
      <c r="E2" s="31">
        <f t="shared" si="0"/>
        <v>421.0503869303526</v>
      </c>
      <c r="F2" s="31">
        <f t="shared" si="0"/>
        <v>349.79226139294917</v>
      </c>
      <c r="G2" s="31">
        <f t="shared" si="0"/>
        <v>338.61177987962162</v>
      </c>
      <c r="H2" s="31">
        <f t="shared" si="0"/>
        <v>191.72398968185726</v>
      </c>
      <c r="I2" s="31">
        <f t="shared" si="0"/>
        <v>266.88331900257947</v>
      </c>
      <c r="J2" s="31">
        <f t="shared" si="0"/>
        <v>297.12717110920039</v>
      </c>
      <c r="K2" s="31">
        <f t="shared" si="0"/>
        <v>251.62132416165088</v>
      </c>
      <c r="L2" s="31">
        <f t="shared" si="0"/>
        <v>182.6655202063628</v>
      </c>
      <c r="M2" s="31">
        <f t="shared" si="0"/>
        <v>180.76672398968185</v>
      </c>
      <c r="N2" s="31">
        <f t="shared" si="0"/>
        <v>176.74058469475494</v>
      </c>
      <c r="O2" s="31">
        <f t="shared" si="0"/>
        <v>162.78727429062769</v>
      </c>
      <c r="P2" s="31">
        <f t="shared" si="0"/>
        <v>171.38564058469473</v>
      </c>
      <c r="Q2" s="31">
        <f t="shared" si="0"/>
        <v>178.27162510748065</v>
      </c>
      <c r="R2" s="31">
        <f t="shared" si="0"/>
        <v>171.30137575236455</v>
      </c>
      <c r="S2" s="31">
        <f t="shared" si="0"/>
        <v>149.59647463456577</v>
      </c>
      <c r="T2" s="31">
        <f t="shared" si="0"/>
        <v>164.66199484092863</v>
      </c>
      <c r="U2" s="31">
        <f t="shared" si="0"/>
        <v>148.0316423043852</v>
      </c>
      <c r="V2" s="31">
        <f t="shared" si="0"/>
        <v>170.41186586414446</v>
      </c>
      <c r="W2" s="31">
        <f t="shared" si="0"/>
        <v>132.55055889939811</v>
      </c>
      <c r="X2" s="31">
        <f t="shared" ref="X2" si="1">SUM(X3,X17,X22,X25,X26,X51,X52,X71,X74,X75,X76)</f>
        <v>139.68856405846947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20.79724849527085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0.18306104901117801</v>
      </c>
      <c r="J3" s="34">
        <f t="shared" si="2"/>
        <v>0</v>
      </c>
      <c r="K3" s="34">
        <f t="shared" si="2"/>
        <v>0</v>
      </c>
      <c r="L3" s="34">
        <f t="shared" si="2"/>
        <v>0.1899398108340499</v>
      </c>
      <c r="M3" s="34">
        <f t="shared" si="2"/>
        <v>0</v>
      </c>
      <c r="N3" s="34">
        <f t="shared" si="2"/>
        <v>0.35442820292347382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0.18306104901117801</v>
      </c>
      <c r="J8" s="29">
        <f t="shared" si="6"/>
        <v>0</v>
      </c>
      <c r="K8" s="29">
        <f t="shared" si="6"/>
        <v>0</v>
      </c>
      <c r="L8" s="29">
        <f t="shared" si="6"/>
        <v>0.1899398108340499</v>
      </c>
      <c r="M8" s="29">
        <f t="shared" si="6"/>
        <v>0</v>
      </c>
      <c r="N8" s="29">
        <f t="shared" si="6"/>
        <v>0.35442820292347382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0.18306104901117801</v>
      </c>
      <c r="J10" s="10">
        <v>0</v>
      </c>
      <c r="K10" s="10">
        <v>0</v>
      </c>
      <c r="L10" s="10">
        <v>0.1899398108340499</v>
      </c>
      <c r="M10" s="10">
        <v>0</v>
      </c>
      <c r="N10" s="10">
        <v>0.35442820292347382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20.79724849527085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20.79724849527085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6.4488392089423904E-2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6.4488392089423904E-2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34.577815993121234</v>
      </c>
      <c r="D26" s="37">
        <f t="shared" si="14"/>
        <v>42.79406706792777</v>
      </c>
      <c r="E26" s="37">
        <f t="shared" si="14"/>
        <v>46.419604471195186</v>
      </c>
      <c r="F26" s="37">
        <f t="shared" si="14"/>
        <v>19.368013757523645</v>
      </c>
      <c r="G26" s="37">
        <f t="shared" si="14"/>
        <v>62.830782459157341</v>
      </c>
      <c r="H26" s="37">
        <f t="shared" si="14"/>
        <v>12.888134135855545</v>
      </c>
      <c r="I26" s="37">
        <f t="shared" si="14"/>
        <v>17.667583834909713</v>
      </c>
      <c r="J26" s="37">
        <f t="shared" si="14"/>
        <v>41.096302665520206</v>
      </c>
      <c r="K26" s="37">
        <f t="shared" si="14"/>
        <v>16.570679277730015</v>
      </c>
      <c r="L26" s="37">
        <f t="shared" si="14"/>
        <v>4.3538263112639717</v>
      </c>
      <c r="M26" s="37">
        <f t="shared" si="14"/>
        <v>3.2159071367153915</v>
      </c>
      <c r="N26" s="37">
        <f t="shared" si="14"/>
        <v>3.2037833190025786</v>
      </c>
      <c r="O26" s="37">
        <f t="shared" si="14"/>
        <v>5.203869303525364</v>
      </c>
      <c r="P26" s="37">
        <f t="shared" si="14"/>
        <v>2.1632846087704207</v>
      </c>
      <c r="Q26" s="37">
        <f t="shared" si="14"/>
        <v>2.1632846087704207</v>
      </c>
      <c r="R26" s="37">
        <f t="shared" si="14"/>
        <v>4.1903697334479793</v>
      </c>
      <c r="S26" s="37">
        <f t="shared" si="14"/>
        <v>3.1767841788478073</v>
      </c>
      <c r="T26" s="37">
        <f t="shared" si="14"/>
        <v>2.3180567497850388</v>
      </c>
      <c r="U26" s="37">
        <f t="shared" si="14"/>
        <v>2.8440240756663795</v>
      </c>
      <c r="V26" s="37">
        <f t="shared" si="14"/>
        <v>2.4629406706792771</v>
      </c>
      <c r="W26" s="37">
        <f t="shared" si="14"/>
        <v>3.1498710232158209</v>
      </c>
      <c r="X26" s="37">
        <f t="shared" ref="X26" si="15">SUM(X27,X33)</f>
        <v>5.3710232158211522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34.577815993121234</v>
      </c>
      <c r="D33" s="29">
        <f t="shared" si="18"/>
        <v>42.79406706792777</v>
      </c>
      <c r="E33" s="29">
        <f t="shared" si="18"/>
        <v>46.419604471195186</v>
      </c>
      <c r="F33" s="29">
        <f t="shared" si="18"/>
        <v>19.368013757523645</v>
      </c>
      <c r="G33" s="29">
        <f t="shared" si="18"/>
        <v>62.830782459157341</v>
      </c>
      <c r="H33" s="29">
        <f t="shared" si="18"/>
        <v>12.888134135855545</v>
      </c>
      <c r="I33" s="29">
        <f t="shared" si="18"/>
        <v>17.667583834909713</v>
      </c>
      <c r="J33" s="29">
        <f t="shared" si="18"/>
        <v>41.096302665520206</v>
      </c>
      <c r="K33" s="29">
        <f t="shared" si="18"/>
        <v>16.570679277730015</v>
      </c>
      <c r="L33" s="29">
        <f t="shared" si="18"/>
        <v>4.3538263112639717</v>
      </c>
      <c r="M33" s="29">
        <f t="shared" si="18"/>
        <v>3.2159071367153915</v>
      </c>
      <c r="N33" s="29">
        <f t="shared" si="18"/>
        <v>3.2037833190025786</v>
      </c>
      <c r="O33" s="29">
        <f t="shared" si="18"/>
        <v>5.203869303525364</v>
      </c>
      <c r="P33" s="29">
        <f t="shared" si="18"/>
        <v>2.1632846087704207</v>
      </c>
      <c r="Q33" s="29">
        <f t="shared" si="18"/>
        <v>2.1632846087704207</v>
      </c>
      <c r="R33" s="29">
        <f t="shared" si="18"/>
        <v>4.1903697334479793</v>
      </c>
      <c r="S33" s="29">
        <f t="shared" si="18"/>
        <v>3.1767841788478073</v>
      </c>
      <c r="T33" s="29">
        <f t="shared" si="18"/>
        <v>2.3180567497850388</v>
      </c>
      <c r="U33" s="29">
        <f t="shared" si="18"/>
        <v>2.8440240756663795</v>
      </c>
      <c r="V33" s="29">
        <f t="shared" si="18"/>
        <v>2.4629406706792771</v>
      </c>
      <c r="W33" s="29">
        <f t="shared" si="18"/>
        <v>3.1498710232158209</v>
      </c>
      <c r="X33" s="29">
        <f t="shared" ref="X33" si="19">SUM(X34:X50)</f>
        <v>5.3710232158211522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5.6486672398968194</v>
      </c>
      <c r="F36" s="10">
        <v>1.129750644883921</v>
      </c>
      <c r="G36" s="10">
        <v>2.259501289767841</v>
      </c>
      <c r="H36" s="10">
        <v>5.7485812553740319</v>
      </c>
      <c r="I36" s="10">
        <v>1.1497850386930351</v>
      </c>
      <c r="J36" s="10">
        <v>1.149699054170249</v>
      </c>
      <c r="K36" s="10">
        <v>1.149699054170249</v>
      </c>
      <c r="L36" s="10">
        <v>2.2997420464316418</v>
      </c>
      <c r="M36" s="10">
        <v>1.149699054170249</v>
      </c>
      <c r="N36" s="10">
        <v>1.149699054170249</v>
      </c>
      <c r="O36" s="10">
        <v>1.149699054170249</v>
      </c>
      <c r="P36" s="10">
        <v>1.149699054170249</v>
      </c>
      <c r="Q36" s="10">
        <v>1.149699054170249</v>
      </c>
      <c r="R36" s="10">
        <v>1.149699054170249</v>
      </c>
      <c r="S36" s="10">
        <v>1.149699054170249</v>
      </c>
      <c r="T36" s="10">
        <v>0.46104901117798802</v>
      </c>
      <c r="U36" s="10">
        <v>0.76689595872742911</v>
      </c>
      <c r="V36" s="10">
        <v>0.33000859845227859</v>
      </c>
      <c r="W36" s="10">
        <v>0.13568357695614791</v>
      </c>
      <c r="X36" s="10">
        <v>0.15640584694754939</v>
      </c>
    </row>
    <row r="37" spans="1:24" ht="11.25" customHeight="1" x14ac:dyDescent="0.2">
      <c r="A37" s="41" t="s">
        <v>61</v>
      </c>
      <c r="B37" s="9" t="s">
        <v>62</v>
      </c>
      <c r="C37" s="10">
        <v>3.1742906276870162</v>
      </c>
      <c r="D37" s="10">
        <v>3.1742906276870162</v>
      </c>
      <c r="E37" s="10">
        <v>2.116165090283749</v>
      </c>
      <c r="F37" s="10">
        <v>2.116165090283749</v>
      </c>
      <c r="G37" s="10">
        <v>2.116165090283749</v>
      </c>
      <c r="H37" s="10">
        <v>1.039466895958727</v>
      </c>
      <c r="I37" s="10">
        <v>3.1184866723989679</v>
      </c>
      <c r="J37" s="10">
        <v>1.0434221840068789</v>
      </c>
      <c r="K37" s="10">
        <v>1.0424763542562341</v>
      </c>
      <c r="L37" s="10">
        <v>0</v>
      </c>
      <c r="M37" s="10">
        <v>1.0392089423903701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0.21203783319002581</v>
      </c>
      <c r="U37" s="10">
        <v>0.17773000859845231</v>
      </c>
      <c r="V37" s="10">
        <v>0.24944110060189159</v>
      </c>
      <c r="W37" s="10">
        <v>0.2370593293207223</v>
      </c>
      <c r="X37" s="10">
        <v>1.004213241616509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24.648925193465171</v>
      </c>
      <c r="D43" s="10">
        <v>32.865176268271711</v>
      </c>
      <c r="E43" s="10">
        <v>32.865176268271711</v>
      </c>
      <c r="F43" s="10">
        <v>11.297420464316421</v>
      </c>
      <c r="G43" s="10">
        <v>9.2433361994840926</v>
      </c>
      <c r="H43" s="10">
        <v>5.135167669819432</v>
      </c>
      <c r="I43" s="10">
        <v>11.297420464316421</v>
      </c>
      <c r="J43" s="10">
        <v>36.97334479793637</v>
      </c>
      <c r="K43" s="10">
        <v>14.378503869303531</v>
      </c>
      <c r="L43" s="10">
        <v>2.0540842648323299</v>
      </c>
      <c r="M43" s="10">
        <v>1.026999140154772</v>
      </c>
      <c r="N43" s="10">
        <v>2.0540842648323299</v>
      </c>
      <c r="O43" s="10">
        <v>4.0541702493551153</v>
      </c>
      <c r="P43" s="10">
        <v>1.013585554600172</v>
      </c>
      <c r="Q43" s="10">
        <v>1.013585554600172</v>
      </c>
      <c r="R43" s="10">
        <v>3.04067067927773</v>
      </c>
      <c r="S43" s="10">
        <v>2.0270851246775581</v>
      </c>
      <c r="T43" s="10">
        <v>1.644969905417025</v>
      </c>
      <c r="U43" s="10">
        <v>1.899398108340498</v>
      </c>
      <c r="V43" s="10">
        <v>1.8834909716251069</v>
      </c>
      <c r="W43" s="10">
        <v>2.7771281169389508</v>
      </c>
      <c r="X43" s="10">
        <v>4.2104041272570933</v>
      </c>
    </row>
    <row r="44" spans="1:24" ht="11.25" customHeight="1" x14ac:dyDescent="0.2">
      <c r="A44" s="41" t="s">
        <v>75</v>
      </c>
      <c r="B44" s="9" t="s">
        <v>76</v>
      </c>
      <c r="C44" s="10">
        <v>6.7546001719690452</v>
      </c>
      <c r="D44" s="10">
        <v>6.7546001719690452</v>
      </c>
      <c r="E44" s="10">
        <v>5.7895958727429058</v>
      </c>
      <c r="F44" s="10">
        <v>4.8246775580395527</v>
      </c>
      <c r="G44" s="10">
        <v>49.211779879621659</v>
      </c>
      <c r="H44" s="10">
        <v>0.96491831470335332</v>
      </c>
      <c r="I44" s="10">
        <v>0</v>
      </c>
      <c r="J44" s="10">
        <v>1.9298366294067071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2.1018916595012902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138.9724849527085</v>
      </c>
      <c r="D51" s="37">
        <v>157.86758383490971</v>
      </c>
      <c r="E51" s="37">
        <v>221.04471195184871</v>
      </c>
      <c r="F51" s="37">
        <v>208.68443680137571</v>
      </c>
      <c r="G51" s="37">
        <v>170.12037833190021</v>
      </c>
      <c r="H51" s="37">
        <v>98.129836629406697</v>
      </c>
      <c r="I51" s="37">
        <v>163.52106620808249</v>
      </c>
      <c r="J51" s="37">
        <v>165.86414445399831</v>
      </c>
      <c r="K51" s="37">
        <v>119.6689595872743</v>
      </c>
      <c r="L51" s="37">
        <v>109.8022355975924</v>
      </c>
      <c r="M51" s="37">
        <v>94.604471195184857</v>
      </c>
      <c r="N51" s="37">
        <v>95.657781599312116</v>
      </c>
      <c r="O51" s="37">
        <v>86.908856405846947</v>
      </c>
      <c r="P51" s="37">
        <v>92.304385210662076</v>
      </c>
      <c r="Q51" s="37">
        <v>97.22699914015476</v>
      </c>
      <c r="R51" s="37">
        <v>96.603611349957006</v>
      </c>
      <c r="S51" s="37">
        <v>81.663800515907127</v>
      </c>
      <c r="T51" s="37">
        <v>99.333619948409279</v>
      </c>
      <c r="U51" s="37">
        <v>81.683576956147888</v>
      </c>
      <c r="V51" s="37">
        <v>105.2897678417885</v>
      </c>
      <c r="W51" s="37">
        <v>74.838607050730872</v>
      </c>
      <c r="X51" s="37">
        <v>73.231814273430786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4.9441100601891659</v>
      </c>
      <c r="D52" s="37">
        <f t="shared" si="20"/>
        <v>9.4343938091143578</v>
      </c>
      <c r="E52" s="37">
        <f t="shared" si="20"/>
        <v>0.97927773000859841</v>
      </c>
      <c r="F52" s="37">
        <f t="shared" si="20"/>
        <v>2.1974204643164224</v>
      </c>
      <c r="G52" s="37">
        <f t="shared" si="20"/>
        <v>2.6033533963886493</v>
      </c>
      <c r="H52" s="37">
        <f t="shared" si="20"/>
        <v>2.9377472055030092</v>
      </c>
      <c r="I52" s="37">
        <f t="shared" si="20"/>
        <v>0.31049011177987973</v>
      </c>
      <c r="J52" s="37">
        <f t="shared" si="20"/>
        <v>1.480825451418744</v>
      </c>
      <c r="K52" s="37">
        <f t="shared" si="20"/>
        <v>2.507910576096303</v>
      </c>
      <c r="L52" s="37">
        <f t="shared" si="20"/>
        <v>2.0540842648323299</v>
      </c>
      <c r="M52" s="37">
        <f t="shared" si="20"/>
        <v>1.5763542562338779</v>
      </c>
      <c r="N52" s="37">
        <f t="shared" si="20"/>
        <v>3.9648323301805681</v>
      </c>
      <c r="O52" s="37">
        <f t="shared" si="20"/>
        <v>1.9346517626827173</v>
      </c>
      <c r="P52" s="37">
        <f t="shared" si="20"/>
        <v>5.6128976784178839</v>
      </c>
      <c r="Q52" s="37">
        <f t="shared" si="20"/>
        <v>2.1974204643164228</v>
      </c>
      <c r="R52" s="37">
        <f t="shared" si="20"/>
        <v>0.81212381771281161</v>
      </c>
      <c r="S52" s="37">
        <f t="shared" si="20"/>
        <v>0.52545141874462598</v>
      </c>
      <c r="T52" s="37">
        <f t="shared" si="20"/>
        <v>0.75932932072226988</v>
      </c>
      <c r="U52" s="37">
        <f t="shared" si="20"/>
        <v>1.5032674118658642</v>
      </c>
      <c r="V52" s="37">
        <f t="shared" si="20"/>
        <v>0.734737747205503</v>
      </c>
      <c r="W52" s="37">
        <f t="shared" si="20"/>
        <v>0.89999999999999991</v>
      </c>
      <c r="X52" s="37">
        <f t="shared" ref="X52" si="21">SUM(X53:X70)</f>
        <v>0.97747205503009449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7.1625107480653469E-2</v>
      </c>
      <c r="D58" s="10">
        <v>0.1194325021496131</v>
      </c>
      <c r="E58" s="10">
        <v>4.7807394668959592E-2</v>
      </c>
      <c r="F58" s="10">
        <v>4.7807394668959592E-2</v>
      </c>
      <c r="G58" s="10">
        <v>7.1625107480653469E-2</v>
      </c>
      <c r="H58" s="10">
        <v>7.1625107480653469E-2</v>
      </c>
      <c r="I58" s="10">
        <v>0.1194325021496131</v>
      </c>
      <c r="J58" s="10">
        <v>0.1194325021496131</v>
      </c>
      <c r="K58" s="10">
        <v>0.14333619948409279</v>
      </c>
      <c r="L58" s="10">
        <v>0.14333619948409279</v>
      </c>
      <c r="M58" s="10">
        <v>0</v>
      </c>
      <c r="N58" s="10">
        <v>0.14333619948409279</v>
      </c>
      <c r="O58" s="10">
        <v>9.5528804815133275E-2</v>
      </c>
      <c r="P58" s="10">
        <v>2.3903697334479789E-2</v>
      </c>
      <c r="Q58" s="10">
        <v>2.3903697334479789E-2</v>
      </c>
      <c r="R58" s="10">
        <v>2.3903697334479789E-2</v>
      </c>
      <c r="S58" s="10">
        <v>2.3903697334479789E-2</v>
      </c>
      <c r="T58" s="10">
        <v>3.6371453138435081E-2</v>
      </c>
      <c r="U58" s="10">
        <v>0.18615649183147029</v>
      </c>
      <c r="V58" s="10">
        <v>6.964746345657781E-3</v>
      </c>
      <c r="W58" s="10">
        <v>4.9011177987962166E-3</v>
      </c>
      <c r="X58" s="10">
        <v>1.8916595012897679E-3</v>
      </c>
    </row>
    <row r="59" spans="1:24" ht="11.25" customHeight="1" x14ac:dyDescent="0.2">
      <c r="A59" s="42" t="s">
        <v>105</v>
      </c>
      <c r="B59" s="9" t="s">
        <v>106</v>
      </c>
      <c r="C59" s="10">
        <v>4.8724849527085121</v>
      </c>
      <c r="D59" s="10">
        <v>9.3149613069647454</v>
      </c>
      <c r="E59" s="10">
        <v>0.93147033533963886</v>
      </c>
      <c r="F59" s="10">
        <v>2.1496130696474629</v>
      </c>
      <c r="G59" s="10">
        <v>2.5317282889079959</v>
      </c>
      <c r="H59" s="10">
        <v>2.8661220980223558</v>
      </c>
      <c r="I59" s="10">
        <v>0.19105760963026661</v>
      </c>
      <c r="J59" s="10">
        <v>1.361392949269131</v>
      </c>
      <c r="K59" s="10">
        <v>2.36457437661221</v>
      </c>
      <c r="L59" s="10">
        <v>1.9107480653482369</v>
      </c>
      <c r="M59" s="10">
        <v>1.5763542562338779</v>
      </c>
      <c r="N59" s="10">
        <v>3.8214961306964752</v>
      </c>
      <c r="O59" s="10">
        <v>1.8391229578675841</v>
      </c>
      <c r="P59" s="10">
        <v>5.5889939810834042</v>
      </c>
      <c r="Q59" s="10">
        <v>2.1735167669819431</v>
      </c>
      <c r="R59" s="10">
        <v>0.78822012037833178</v>
      </c>
      <c r="S59" s="10">
        <v>0.50154772141014614</v>
      </c>
      <c r="T59" s="10">
        <v>0.72295786758383485</v>
      </c>
      <c r="U59" s="10">
        <v>1.317110920034394</v>
      </c>
      <c r="V59" s="10">
        <v>0.7277730008598452</v>
      </c>
      <c r="W59" s="10">
        <v>0.8950988822012037</v>
      </c>
      <c r="X59" s="10">
        <v>0.97558039552880471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0.19105760963026661</v>
      </c>
      <c r="D71" s="37">
        <f t="shared" si="22"/>
        <v>4.7807394668959592E-2</v>
      </c>
      <c r="E71" s="37">
        <f t="shared" si="22"/>
        <v>4.7807394668959592E-2</v>
      </c>
      <c r="F71" s="37">
        <f t="shared" si="22"/>
        <v>4.7807394668959592E-2</v>
      </c>
      <c r="G71" s="37">
        <f t="shared" si="22"/>
        <v>0</v>
      </c>
      <c r="H71" s="37">
        <f t="shared" si="22"/>
        <v>4.7807394668959592E-2</v>
      </c>
      <c r="I71" s="37">
        <f t="shared" si="22"/>
        <v>4.7807394668959592E-2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0.11943250214961307</v>
      </c>
      <c r="P71" s="37">
        <f t="shared" si="22"/>
        <v>2.3903697334479789E-2</v>
      </c>
      <c r="Q71" s="37">
        <f t="shared" si="22"/>
        <v>2.3903697334479789E-2</v>
      </c>
      <c r="R71" s="37">
        <f t="shared" si="22"/>
        <v>2.3903697334479789E-2</v>
      </c>
      <c r="S71" s="37">
        <f t="shared" si="22"/>
        <v>2.3903697334479789E-2</v>
      </c>
      <c r="T71" s="37">
        <f t="shared" si="22"/>
        <v>1.788478073946689E-2</v>
      </c>
      <c r="U71" s="37">
        <f t="shared" si="22"/>
        <v>0.33688736027515048</v>
      </c>
      <c r="V71" s="37">
        <f t="shared" si="22"/>
        <v>0.43000859845227862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0.19105760963026661</v>
      </c>
      <c r="D72" s="10">
        <v>4.7807394668959592E-2</v>
      </c>
      <c r="E72" s="10">
        <v>4.7807394668959592E-2</v>
      </c>
      <c r="F72" s="10">
        <v>4.7807394668959592E-2</v>
      </c>
      <c r="G72" s="10">
        <v>0</v>
      </c>
      <c r="H72" s="10">
        <v>4.7807394668959592E-2</v>
      </c>
      <c r="I72" s="10">
        <v>4.7807394668959592E-2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4.7807394668959592E-2</v>
      </c>
      <c r="P72" s="10">
        <v>2.3903697334479789E-2</v>
      </c>
      <c r="Q72" s="10">
        <v>2.3903697334479789E-2</v>
      </c>
      <c r="R72" s="10">
        <v>2.3903697334479789E-2</v>
      </c>
      <c r="S72" s="10">
        <v>2.3903697334479789E-2</v>
      </c>
      <c r="T72" s="10">
        <v>1.788478073946689E-2</v>
      </c>
      <c r="U72" s="10">
        <v>0.33688736027515048</v>
      </c>
      <c r="V72" s="10">
        <v>0.43000859845227862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7.1625107480653469E-2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44.998538263112643</v>
      </c>
      <c r="D75" s="37">
        <v>39.863370593293197</v>
      </c>
      <c r="E75" s="37">
        <v>28.064402407566639</v>
      </c>
      <c r="F75" s="37">
        <v>34.369905417024931</v>
      </c>
      <c r="G75" s="37">
        <v>17.244711951848672</v>
      </c>
      <c r="H75" s="37">
        <v>25.699828030954428</v>
      </c>
      <c r="I75" s="37">
        <v>14.474032674118661</v>
      </c>
      <c r="J75" s="37">
        <v>15.62055030094583</v>
      </c>
      <c r="K75" s="37">
        <v>15.45331040412726</v>
      </c>
      <c r="L75" s="37">
        <v>9.6016337059329313</v>
      </c>
      <c r="M75" s="37">
        <v>11.464574376612211</v>
      </c>
      <c r="N75" s="37">
        <v>6.6638005159071358</v>
      </c>
      <c r="O75" s="37">
        <v>5.8517626827171103</v>
      </c>
      <c r="P75" s="37">
        <v>3.0094582975064492</v>
      </c>
      <c r="Q75" s="37">
        <v>3.4871883061049012</v>
      </c>
      <c r="R75" s="37">
        <v>5.6128976784178848</v>
      </c>
      <c r="S75" s="37">
        <v>3.415477214101462</v>
      </c>
      <c r="T75" s="37">
        <v>3.7020636285468611</v>
      </c>
      <c r="U75" s="37">
        <v>4.6391229578675839</v>
      </c>
      <c r="V75" s="37">
        <v>4.2367153912295787</v>
      </c>
      <c r="W75" s="37">
        <v>4.4788478073946676</v>
      </c>
      <c r="X75" s="37">
        <v>8.9583834909716256</v>
      </c>
    </row>
    <row r="76" spans="1:24" ht="11.25" customHeight="1" x14ac:dyDescent="0.2">
      <c r="A76" s="38" t="s">
        <v>139</v>
      </c>
      <c r="B76" s="39" t="s">
        <v>140</v>
      </c>
      <c r="C76" s="40">
        <v>63.542562338779007</v>
      </c>
      <c r="D76" s="40">
        <v>70.421324161650901</v>
      </c>
      <c r="E76" s="40">
        <v>103.6973344797936</v>
      </c>
      <c r="F76" s="40">
        <v>85.124677558039551</v>
      </c>
      <c r="G76" s="40">
        <v>85.812553740326734</v>
      </c>
      <c r="H76" s="40">
        <v>52.020636285468612</v>
      </c>
      <c r="I76" s="40">
        <v>70.679277730008593</v>
      </c>
      <c r="J76" s="40">
        <v>73.000859845227851</v>
      </c>
      <c r="K76" s="40">
        <v>97.420464316423036</v>
      </c>
      <c r="L76" s="40">
        <v>56.663800515907127</v>
      </c>
      <c r="M76" s="40">
        <v>69.905417024935502</v>
      </c>
      <c r="N76" s="40">
        <v>66.895958727429061</v>
      </c>
      <c r="O76" s="40">
        <v>62.76870163370593</v>
      </c>
      <c r="P76" s="40">
        <v>68.271711092003429</v>
      </c>
      <c r="Q76" s="40">
        <v>73.17282889079965</v>
      </c>
      <c r="R76" s="40">
        <v>64.058469475494405</v>
      </c>
      <c r="S76" s="40">
        <v>60.791057609630258</v>
      </c>
      <c r="T76" s="40">
        <v>58.531040412725709</v>
      </c>
      <c r="U76" s="40">
        <v>57.024763542562333</v>
      </c>
      <c r="V76" s="40">
        <v>57.257695614789327</v>
      </c>
      <c r="W76" s="40">
        <v>49.183233018056747</v>
      </c>
      <c r="X76" s="40">
        <v>51.149871023215823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192</v>
      </c>
      <c r="B1" s="4" t="s">
        <v>243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171.54866723989682</v>
      </c>
      <c r="D2" s="31">
        <f t="shared" si="0"/>
        <v>187.44625967325879</v>
      </c>
      <c r="E2" s="31">
        <f t="shared" si="0"/>
        <v>200.61625107480654</v>
      </c>
      <c r="F2" s="31">
        <f t="shared" si="0"/>
        <v>120.90868443680137</v>
      </c>
      <c r="G2" s="31">
        <f t="shared" si="0"/>
        <v>229.1177987962167</v>
      </c>
      <c r="H2" s="31">
        <f t="shared" si="0"/>
        <v>201.5907996560619</v>
      </c>
      <c r="I2" s="31">
        <f t="shared" si="0"/>
        <v>243.29896818572655</v>
      </c>
      <c r="J2" s="31">
        <f t="shared" si="0"/>
        <v>317.62115219260534</v>
      </c>
      <c r="K2" s="31">
        <f t="shared" si="0"/>
        <v>247.60421324161649</v>
      </c>
      <c r="L2" s="31">
        <f t="shared" si="0"/>
        <v>193.76638005159066</v>
      </c>
      <c r="M2" s="31">
        <f t="shared" si="0"/>
        <v>263.39647463456572</v>
      </c>
      <c r="N2" s="31">
        <f t="shared" si="0"/>
        <v>225.43233018056748</v>
      </c>
      <c r="O2" s="31">
        <f t="shared" si="0"/>
        <v>254.2210662080825</v>
      </c>
      <c r="P2" s="31">
        <f t="shared" si="0"/>
        <v>259.27532244196044</v>
      </c>
      <c r="Q2" s="31">
        <f t="shared" si="0"/>
        <v>274.35846947549442</v>
      </c>
      <c r="R2" s="31">
        <f t="shared" si="0"/>
        <v>289.66646603611349</v>
      </c>
      <c r="S2" s="31">
        <f t="shared" si="0"/>
        <v>331.97239896818576</v>
      </c>
      <c r="T2" s="31">
        <f t="shared" si="0"/>
        <v>329.5978503869303</v>
      </c>
      <c r="U2" s="31">
        <f t="shared" si="0"/>
        <v>344.12287188306107</v>
      </c>
      <c r="V2" s="31">
        <f t="shared" si="0"/>
        <v>322.26560619088559</v>
      </c>
      <c r="W2" s="31">
        <f t="shared" si="0"/>
        <v>282.48718830610483</v>
      </c>
      <c r="X2" s="31">
        <f t="shared" ref="X2" si="1">SUM(X3,X17,X22,X25,X26,X51,X52,X71,X74,X75,X76)</f>
        <v>286.27566638005158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2.0378331900257951E-2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2.0378331900257951E-2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2.0378331900257951E-2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27.171109200343942</v>
      </c>
      <c r="D26" s="37">
        <f t="shared" si="14"/>
        <v>68.687274290627684</v>
      </c>
      <c r="E26" s="37">
        <f t="shared" si="14"/>
        <v>22.511263972484951</v>
      </c>
      <c r="F26" s="37">
        <f t="shared" si="14"/>
        <v>12.271969045571797</v>
      </c>
      <c r="G26" s="37">
        <f t="shared" si="14"/>
        <v>59.475064488392093</v>
      </c>
      <c r="H26" s="37">
        <f t="shared" si="14"/>
        <v>4.9489251934651755</v>
      </c>
      <c r="I26" s="37">
        <f t="shared" si="14"/>
        <v>22.495528804815137</v>
      </c>
      <c r="J26" s="37">
        <f t="shared" si="14"/>
        <v>53.273602751504725</v>
      </c>
      <c r="K26" s="37">
        <f t="shared" si="14"/>
        <v>13.13396388650043</v>
      </c>
      <c r="L26" s="37">
        <f t="shared" si="14"/>
        <v>8.2643164230438515</v>
      </c>
      <c r="M26" s="37">
        <f t="shared" si="14"/>
        <v>12.581943250214962</v>
      </c>
      <c r="N26" s="37">
        <f t="shared" si="14"/>
        <v>12.32441960447119</v>
      </c>
      <c r="O26" s="37">
        <f t="shared" si="14"/>
        <v>10.161134995700774</v>
      </c>
      <c r="P26" s="37">
        <f t="shared" si="14"/>
        <v>4.0541702493551153</v>
      </c>
      <c r="Q26" s="37">
        <f t="shared" si="14"/>
        <v>4.0541702493551153</v>
      </c>
      <c r="R26" s="37">
        <f t="shared" si="14"/>
        <v>13.17609630266552</v>
      </c>
      <c r="S26" s="37">
        <f t="shared" si="14"/>
        <v>9.1219260533104034</v>
      </c>
      <c r="T26" s="37">
        <f t="shared" si="14"/>
        <v>13.551848667239893</v>
      </c>
      <c r="U26" s="37">
        <f t="shared" si="14"/>
        <v>14.020034393809118</v>
      </c>
      <c r="V26" s="37">
        <f t="shared" si="14"/>
        <v>14.985124677558039</v>
      </c>
      <c r="W26" s="37">
        <f t="shared" si="14"/>
        <v>13.107910576096298</v>
      </c>
      <c r="X26" s="37">
        <f t="shared" ref="X26" si="15">SUM(X27,X33)</f>
        <v>15.18701633705933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27.171109200343942</v>
      </c>
      <c r="D33" s="29">
        <f t="shared" si="18"/>
        <v>68.687274290627684</v>
      </c>
      <c r="E33" s="29">
        <f t="shared" si="18"/>
        <v>22.511263972484951</v>
      </c>
      <c r="F33" s="29">
        <f t="shared" si="18"/>
        <v>12.271969045571797</v>
      </c>
      <c r="G33" s="29">
        <f t="shared" si="18"/>
        <v>59.475064488392093</v>
      </c>
      <c r="H33" s="29">
        <f t="shared" si="18"/>
        <v>4.9489251934651755</v>
      </c>
      <c r="I33" s="29">
        <f t="shared" si="18"/>
        <v>22.495528804815137</v>
      </c>
      <c r="J33" s="29">
        <f t="shared" si="18"/>
        <v>53.273602751504725</v>
      </c>
      <c r="K33" s="29">
        <f t="shared" si="18"/>
        <v>13.13396388650043</v>
      </c>
      <c r="L33" s="29">
        <f t="shared" si="18"/>
        <v>8.2643164230438515</v>
      </c>
      <c r="M33" s="29">
        <f t="shared" si="18"/>
        <v>12.581943250214962</v>
      </c>
      <c r="N33" s="29">
        <f t="shared" si="18"/>
        <v>12.32441960447119</v>
      </c>
      <c r="O33" s="29">
        <f t="shared" si="18"/>
        <v>10.161134995700774</v>
      </c>
      <c r="P33" s="29">
        <f t="shared" si="18"/>
        <v>4.0541702493551153</v>
      </c>
      <c r="Q33" s="29">
        <f t="shared" si="18"/>
        <v>4.0541702493551153</v>
      </c>
      <c r="R33" s="29">
        <f t="shared" si="18"/>
        <v>13.17609630266552</v>
      </c>
      <c r="S33" s="29">
        <f t="shared" si="18"/>
        <v>9.1219260533104034</v>
      </c>
      <c r="T33" s="29">
        <f t="shared" si="18"/>
        <v>13.551848667239893</v>
      </c>
      <c r="U33" s="29">
        <f t="shared" si="18"/>
        <v>14.020034393809118</v>
      </c>
      <c r="V33" s="29">
        <f t="shared" si="18"/>
        <v>14.985124677558039</v>
      </c>
      <c r="W33" s="29">
        <f t="shared" si="18"/>
        <v>13.107910576096298</v>
      </c>
      <c r="X33" s="29">
        <f t="shared" ref="X33" si="19">SUM(X34:X50)</f>
        <v>15.18701633705933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1.129750644883921</v>
      </c>
      <c r="F36" s="10">
        <v>1.129750644883921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2.2993981083404988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0.72209802235597587</v>
      </c>
      <c r="U36" s="10">
        <v>0.77265692175408429</v>
      </c>
      <c r="V36" s="10">
        <v>0.45417024935511607</v>
      </c>
      <c r="W36" s="10">
        <v>0.51969045571797068</v>
      </c>
      <c r="X36" s="10">
        <v>0.57377472055030088</v>
      </c>
    </row>
    <row r="37" spans="1:24" ht="11.25" customHeight="1" x14ac:dyDescent="0.2">
      <c r="A37" s="41" t="s">
        <v>61</v>
      </c>
      <c r="B37" s="9" t="s">
        <v>62</v>
      </c>
      <c r="C37" s="10">
        <v>6.3484952708512461</v>
      </c>
      <c r="D37" s="10">
        <v>6.3484952708512461</v>
      </c>
      <c r="E37" s="10">
        <v>2.116165090283749</v>
      </c>
      <c r="F37" s="10">
        <v>1.058125537403267</v>
      </c>
      <c r="G37" s="10">
        <v>3.1742906276870162</v>
      </c>
      <c r="H37" s="10">
        <v>0</v>
      </c>
      <c r="I37" s="10">
        <v>2.0790197764402398</v>
      </c>
      <c r="J37" s="10">
        <v>3.1302665520206361</v>
      </c>
      <c r="K37" s="10">
        <v>2.0849527085124682</v>
      </c>
      <c r="L37" s="10">
        <v>4.1561478933791918</v>
      </c>
      <c r="M37" s="10">
        <v>1.0392089423903701</v>
      </c>
      <c r="N37" s="10">
        <v>0</v>
      </c>
      <c r="O37" s="10">
        <v>1.0392089423903701</v>
      </c>
      <c r="P37" s="10">
        <v>0</v>
      </c>
      <c r="Q37" s="10">
        <v>0</v>
      </c>
      <c r="R37" s="10">
        <v>0</v>
      </c>
      <c r="S37" s="10">
        <v>0</v>
      </c>
      <c r="T37" s="10">
        <v>0.59148753224419592</v>
      </c>
      <c r="U37" s="10">
        <v>0.13413585554600169</v>
      </c>
      <c r="V37" s="10">
        <v>0.85339638865004297</v>
      </c>
      <c r="W37" s="10">
        <v>0.37635425623387792</v>
      </c>
      <c r="X37" s="10">
        <v>0.50421324161650893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9.2433361994840926</v>
      </c>
      <c r="D43" s="10">
        <v>57.514101461736892</v>
      </c>
      <c r="E43" s="10">
        <v>15.40558899398108</v>
      </c>
      <c r="F43" s="10">
        <v>7.1892519346517627</v>
      </c>
      <c r="G43" s="10">
        <v>53.405932932072233</v>
      </c>
      <c r="H43" s="10">
        <v>2.0540842648323299</v>
      </c>
      <c r="I43" s="10">
        <v>18.486672398968189</v>
      </c>
      <c r="J43" s="10">
        <v>15.40558899398108</v>
      </c>
      <c r="K43" s="10">
        <v>7.1892519346517627</v>
      </c>
      <c r="L43" s="10">
        <v>4.1081685296646597</v>
      </c>
      <c r="M43" s="10">
        <v>9.2433361994840926</v>
      </c>
      <c r="N43" s="10">
        <v>12.32441960447119</v>
      </c>
      <c r="O43" s="10">
        <v>9.1219260533104034</v>
      </c>
      <c r="P43" s="10">
        <v>4.0541702493551153</v>
      </c>
      <c r="Q43" s="10">
        <v>4.0541702493551153</v>
      </c>
      <c r="R43" s="10">
        <v>13.17609630266552</v>
      </c>
      <c r="S43" s="10">
        <v>9.1219260533104034</v>
      </c>
      <c r="T43" s="10">
        <v>12.2213241616509</v>
      </c>
      <c r="U43" s="10">
        <v>13.113241616509031</v>
      </c>
      <c r="V43" s="10">
        <v>13.67755803955288</v>
      </c>
      <c r="W43" s="10">
        <v>12.21186586414445</v>
      </c>
      <c r="X43" s="10">
        <v>14.109028374892519</v>
      </c>
    </row>
    <row r="44" spans="1:24" ht="11.25" customHeight="1" x14ac:dyDescent="0.2">
      <c r="A44" s="41" t="s">
        <v>75</v>
      </c>
      <c r="B44" s="9" t="s">
        <v>76</v>
      </c>
      <c r="C44" s="10">
        <v>11.5792777300086</v>
      </c>
      <c r="D44" s="10">
        <v>4.8246775580395527</v>
      </c>
      <c r="E44" s="10">
        <v>3.8597592433362</v>
      </c>
      <c r="F44" s="10">
        <v>2.894840928632846</v>
      </c>
      <c r="G44" s="10">
        <v>2.894840928632846</v>
      </c>
      <c r="H44" s="10">
        <v>2.894840928632846</v>
      </c>
      <c r="I44" s="10">
        <v>1.9298366294067071</v>
      </c>
      <c r="J44" s="10">
        <v>34.737747205503013</v>
      </c>
      <c r="K44" s="10">
        <v>3.8597592433362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1.6938950988822012E-2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20.163370593293209</v>
      </c>
      <c r="D51" s="37">
        <v>14.7463456577816</v>
      </c>
      <c r="E51" s="37">
        <v>11.715391229578669</v>
      </c>
      <c r="F51" s="37">
        <v>7.8245915735167664</v>
      </c>
      <c r="G51" s="37">
        <v>17.712811693895102</v>
      </c>
      <c r="H51" s="37">
        <v>70.378331900257947</v>
      </c>
      <c r="I51" s="37">
        <v>38.349097162510738</v>
      </c>
      <c r="J51" s="37">
        <v>28.39638865004299</v>
      </c>
      <c r="K51" s="37">
        <v>43.121238177128113</v>
      </c>
      <c r="L51" s="37">
        <v>22.012037833190021</v>
      </c>
      <c r="M51" s="37">
        <v>41.809974204643161</v>
      </c>
      <c r="N51" s="37">
        <v>44.582975064488387</v>
      </c>
      <c r="O51" s="37">
        <v>44.90541702493551</v>
      </c>
      <c r="P51" s="37">
        <v>44.153052450558903</v>
      </c>
      <c r="Q51" s="37">
        <v>40.004299226139302</v>
      </c>
      <c r="R51" s="37">
        <v>47.699914015477212</v>
      </c>
      <c r="S51" s="37">
        <v>46.797076526225283</v>
      </c>
      <c r="T51" s="37">
        <v>25.65649183147033</v>
      </c>
      <c r="U51" s="37">
        <v>35.17222699914015</v>
      </c>
      <c r="V51" s="37">
        <v>22.571281169389511</v>
      </c>
      <c r="W51" s="37">
        <v>22.609716251074811</v>
      </c>
      <c r="X51" s="37">
        <v>23.289939810834049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93.60369733447979</v>
      </c>
      <c r="D52" s="37">
        <f t="shared" si="20"/>
        <v>77.481599312123805</v>
      </c>
      <c r="E52" s="37">
        <f t="shared" si="20"/>
        <v>114.02502149613071</v>
      </c>
      <c r="F52" s="37">
        <f t="shared" si="20"/>
        <v>68.07110920034394</v>
      </c>
      <c r="G52" s="37">
        <f t="shared" si="20"/>
        <v>78.078761822871883</v>
      </c>
      <c r="H52" s="37">
        <f t="shared" si="20"/>
        <v>60.738521066208079</v>
      </c>
      <c r="I52" s="37">
        <f t="shared" si="20"/>
        <v>90.068787618228711</v>
      </c>
      <c r="J52" s="37">
        <f t="shared" si="20"/>
        <v>170.34496990541706</v>
      </c>
      <c r="K52" s="37">
        <f t="shared" si="20"/>
        <v>105.3310404127257</v>
      </c>
      <c r="L52" s="37">
        <f t="shared" si="20"/>
        <v>88.253568357695599</v>
      </c>
      <c r="M52" s="37">
        <f t="shared" si="20"/>
        <v>128.85743766122096</v>
      </c>
      <c r="N52" s="37">
        <f t="shared" si="20"/>
        <v>87.847549441100597</v>
      </c>
      <c r="O52" s="37">
        <f t="shared" si="20"/>
        <v>117.24944110060187</v>
      </c>
      <c r="P52" s="37">
        <f t="shared" si="20"/>
        <v>125.51349957007737</v>
      </c>
      <c r="Q52" s="37">
        <f t="shared" si="20"/>
        <v>143.83301805674975</v>
      </c>
      <c r="R52" s="37">
        <f t="shared" si="20"/>
        <v>138.00515907136716</v>
      </c>
      <c r="S52" s="37">
        <f t="shared" si="20"/>
        <v>187.82846087704215</v>
      </c>
      <c r="T52" s="37">
        <f t="shared" si="20"/>
        <v>164.95855546001718</v>
      </c>
      <c r="U52" s="37">
        <f t="shared" si="20"/>
        <v>166.89208942390371</v>
      </c>
      <c r="V52" s="37">
        <f t="shared" si="20"/>
        <v>163.42811693895095</v>
      </c>
      <c r="W52" s="37">
        <f t="shared" si="20"/>
        <v>132.79105760963023</v>
      </c>
      <c r="X52" s="37">
        <f t="shared" ref="X52" si="21">SUM(X53:X70)</f>
        <v>131.80584694754947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4.7807394668959592E-2</v>
      </c>
      <c r="J58" s="10">
        <v>4.7807394668959592E-2</v>
      </c>
      <c r="K58" s="10">
        <v>0</v>
      </c>
      <c r="L58" s="10">
        <v>0</v>
      </c>
      <c r="M58" s="10">
        <v>4.7807394668959592E-2</v>
      </c>
      <c r="N58" s="10">
        <v>0</v>
      </c>
      <c r="O58" s="10">
        <v>2.3903697334479789E-2</v>
      </c>
      <c r="P58" s="10">
        <v>2.3903697334479789E-2</v>
      </c>
      <c r="Q58" s="10">
        <v>2.3903697334479789E-2</v>
      </c>
      <c r="R58" s="10">
        <v>2.3903697334479789E-2</v>
      </c>
      <c r="S58" s="10">
        <v>2.3903697334479789E-2</v>
      </c>
      <c r="T58" s="10">
        <v>2.5279449699054171E-2</v>
      </c>
      <c r="U58" s="10">
        <v>2.6999140154772141E-2</v>
      </c>
      <c r="V58" s="10">
        <v>1.2037833190025791E-3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93.60369733447979</v>
      </c>
      <c r="D59" s="10">
        <v>77.481599312123805</v>
      </c>
      <c r="E59" s="10">
        <v>114.02502149613071</v>
      </c>
      <c r="F59" s="10">
        <v>68.07110920034394</v>
      </c>
      <c r="G59" s="10">
        <v>78.078761822871883</v>
      </c>
      <c r="H59" s="10">
        <v>60.738521066208079</v>
      </c>
      <c r="I59" s="10">
        <v>90.020980223559746</v>
      </c>
      <c r="J59" s="10">
        <v>170.29716251074811</v>
      </c>
      <c r="K59" s="10">
        <v>105.3310404127257</v>
      </c>
      <c r="L59" s="10">
        <v>88.253568357695599</v>
      </c>
      <c r="M59" s="10">
        <v>128.80963026655201</v>
      </c>
      <c r="N59" s="10">
        <v>87.847549441100597</v>
      </c>
      <c r="O59" s="10">
        <v>117.2255374032674</v>
      </c>
      <c r="P59" s="10">
        <v>125.4895958727429</v>
      </c>
      <c r="Q59" s="10">
        <v>143.7852106620808</v>
      </c>
      <c r="R59" s="10">
        <v>137.95735167669821</v>
      </c>
      <c r="S59" s="10">
        <v>187.7806534823732</v>
      </c>
      <c r="T59" s="10">
        <v>164.91779879621669</v>
      </c>
      <c r="U59" s="10">
        <v>166.85073086844369</v>
      </c>
      <c r="V59" s="10">
        <v>163.4125537403267</v>
      </c>
      <c r="W59" s="10">
        <v>132.78142734307821</v>
      </c>
      <c r="X59" s="10">
        <v>131.79888220120381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2.3903697334479789E-2</v>
      </c>
      <c r="R62" s="10">
        <v>2.3903697334479789E-2</v>
      </c>
      <c r="S62" s="10">
        <v>2.3903697334479789E-2</v>
      </c>
      <c r="T62" s="10">
        <v>1.547721410146174E-2</v>
      </c>
      <c r="U62" s="10">
        <v>1.4359415305245061E-2</v>
      </c>
      <c r="V62" s="10">
        <v>1.4359415305245061E-2</v>
      </c>
      <c r="W62" s="10">
        <v>9.630266552020636E-3</v>
      </c>
      <c r="X62" s="10">
        <v>6.964746345657781E-3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11.6079105760963</v>
      </c>
      <c r="D75" s="37">
        <v>9.5061049011177978</v>
      </c>
      <c r="E75" s="37">
        <v>5.5889939810834042</v>
      </c>
      <c r="F75" s="37">
        <v>7.5475494411006014</v>
      </c>
      <c r="G75" s="37">
        <v>12.37222699914016</v>
      </c>
      <c r="H75" s="37">
        <v>18.319518486672401</v>
      </c>
      <c r="I75" s="37">
        <v>29.186930352536539</v>
      </c>
      <c r="J75" s="37">
        <v>9.4582975064488384</v>
      </c>
      <c r="K75" s="37">
        <v>10.437575236457439</v>
      </c>
      <c r="L75" s="37">
        <v>11.6079105760963</v>
      </c>
      <c r="M75" s="37">
        <v>19.871969045571799</v>
      </c>
      <c r="N75" s="37">
        <v>18.940498710232159</v>
      </c>
      <c r="O75" s="37">
        <v>9.0761822871883044</v>
      </c>
      <c r="P75" s="37">
        <v>4.7291487532244192</v>
      </c>
      <c r="Q75" s="37">
        <v>8.0490971625107477</v>
      </c>
      <c r="R75" s="37">
        <v>6.5204643164230429</v>
      </c>
      <c r="S75" s="37">
        <v>4.9919174548581253</v>
      </c>
      <c r="T75" s="37">
        <v>34.885296646603607</v>
      </c>
      <c r="U75" s="37">
        <v>38.953310404127251</v>
      </c>
      <c r="V75" s="37">
        <v>39.267497850386917</v>
      </c>
      <c r="W75" s="37">
        <v>33.501031814273432</v>
      </c>
      <c r="X75" s="37">
        <v>34.397506448839209</v>
      </c>
    </row>
    <row r="76" spans="1:24" ht="11.25" customHeight="1" x14ac:dyDescent="0.2">
      <c r="A76" s="38" t="s">
        <v>139</v>
      </c>
      <c r="B76" s="39" t="s">
        <v>140</v>
      </c>
      <c r="C76" s="40">
        <v>19.00257953568358</v>
      </c>
      <c r="D76" s="40">
        <v>17.024935511607911</v>
      </c>
      <c r="E76" s="40">
        <v>46.775580395528799</v>
      </c>
      <c r="F76" s="40">
        <v>25.193465176268269</v>
      </c>
      <c r="G76" s="40">
        <v>61.478933791917449</v>
      </c>
      <c r="H76" s="40">
        <v>47.205503009458297</v>
      </c>
      <c r="I76" s="40">
        <v>63.198624247635422</v>
      </c>
      <c r="J76" s="40">
        <v>56.147893379191743</v>
      </c>
      <c r="K76" s="40">
        <v>75.580395528804814</v>
      </c>
      <c r="L76" s="40">
        <v>63.628546861564907</v>
      </c>
      <c r="M76" s="40">
        <v>60.275150472914873</v>
      </c>
      <c r="N76" s="40">
        <v>61.736887360275148</v>
      </c>
      <c r="O76" s="40">
        <v>72.828890799656051</v>
      </c>
      <c r="P76" s="40">
        <v>80.82545141874462</v>
      </c>
      <c r="Q76" s="40">
        <v>78.417884780739456</v>
      </c>
      <c r="R76" s="40">
        <v>84.264832330180568</v>
      </c>
      <c r="S76" s="40">
        <v>83.233018056749785</v>
      </c>
      <c r="T76" s="40">
        <v>90.545657781599317</v>
      </c>
      <c r="U76" s="40">
        <v>89.064832330180565</v>
      </c>
      <c r="V76" s="40">
        <v>82.013585554600169</v>
      </c>
      <c r="W76" s="40">
        <v>80.477472055030091</v>
      </c>
      <c r="X76" s="40">
        <v>81.59535683576955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189</v>
      </c>
      <c r="B1" s="4" t="s">
        <v>246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127.13301805674979</v>
      </c>
      <c r="D2" s="31">
        <f t="shared" si="0"/>
        <v>132.85322441960449</v>
      </c>
      <c r="E2" s="31">
        <f t="shared" si="0"/>
        <v>131.6279449699054</v>
      </c>
      <c r="F2" s="31">
        <f t="shared" si="0"/>
        <v>96.921324161650901</v>
      </c>
      <c r="G2" s="31">
        <f t="shared" si="0"/>
        <v>78.711693895098875</v>
      </c>
      <c r="H2" s="31">
        <f t="shared" si="0"/>
        <v>73.846345657781598</v>
      </c>
      <c r="I2" s="31">
        <f t="shared" si="0"/>
        <v>66.255631986242477</v>
      </c>
      <c r="J2" s="31">
        <f t="shared" si="0"/>
        <v>41.766981943250222</v>
      </c>
      <c r="K2" s="31">
        <f t="shared" si="0"/>
        <v>69.545313843508168</v>
      </c>
      <c r="L2" s="31">
        <f t="shared" si="0"/>
        <v>38.528202923473778</v>
      </c>
      <c r="M2" s="31">
        <f t="shared" si="0"/>
        <v>47.574118658641446</v>
      </c>
      <c r="N2" s="31">
        <f t="shared" si="0"/>
        <v>51.531040412725702</v>
      </c>
      <c r="O2" s="31">
        <f t="shared" si="0"/>
        <v>49.183490971625105</v>
      </c>
      <c r="P2" s="31">
        <f t="shared" si="0"/>
        <v>43.222785898538262</v>
      </c>
      <c r="Q2" s="31">
        <f t="shared" si="0"/>
        <v>40.087790197764399</v>
      </c>
      <c r="R2" s="31">
        <f t="shared" si="0"/>
        <v>34.903095442820295</v>
      </c>
      <c r="S2" s="31">
        <f t="shared" si="0"/>
        <v>37.86638005159071</v>
      </c>
      <c r="T2" s="31">
        <f t="shared" si="0"/>
        <v>41.315821152192612</v>
      </c>
      <c r="U2" s="31">
        <f t="shared" si="0"/>
        <v>38.891917454858124</v>
      </c>
      <c r="V2" s="31">
        <f t="shared" si="0"/>
        <v>37.476440240756659</v>
      </c>
      <c r="W2" s="31">
        <f t="shared" si="0"/>
        <v>37.178245915735175</v>
      </c>
      <c r="X2" s="31">
        <f t="shared" ref="X2" si="1">SUM(X3,X17,X22,X25,X26,X51,X52,X71,X74,X75,X76)</f>
        <v>43.343594153052443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2.013327601031814</v>
      </c>
      <c r="J3" s="34">
        <f t="shared" si="2"/>
        <v>0</v>
      </c>
      <c r="K3" s="34">
        <f t="shared" si="2"/>
        <v>0.38890799656061897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1.9776440240756661E-3</v>
      </c>
      <c r="V3" s="34">
        <f t="shared" si="2"/>
        <v>2.8374892519346519E-3</v>
      </c>
      <c r="W3" s="34">
        <f t="shared" si="2"/>
        <v>3.1814273430782461E-3</v>
      </c>
      <c r="X3" s="34">
        <f t="shared" ref="X3" si="3">SUM(X4,X8,X11)</f>
        <v>3.869303525365434E-3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2.013327601031814</v>
      </c>
      <c r="J8" s="29">
        <f t="shared" si="6"/>
        <v>0</v>
      </c>
      <c r="K8" s="29">
        <f t="shared" si="6"/>
        <v>0.38890799656061897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1.9776440240756661E-3</v>
      </c>
      <c r="V8" s="29">
        <f t="shared" si="6"/>
        <v>2.8374892519346519E-3</v>
      </c>
      <c r="W8" s="29">
        <f t="shared" si="6"/>
        <v>3.1814273430782461E-3</v>
      </c>
      <c r="X8" s="29">
        <f t="shared" ref="X8" si="7">SUM(X9:X10)</f>
        <v>3.869303525365434E-3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2.013327601031814</v>
      </c>
      <c r="J10" s="10">
        <v>0</v>
      </c>
      <c r="K10" s="10">
        <v>0.38890799656061897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1.9776440240756661E-3</v>
      </c>
      <c r="V10" s="10">
        <v>2.8374892519346519E-3</v>
      </c>
      <c r="W10" s="10">
        <v>3.1814273430782461E-3</v>
      </c>
      <c r="X10" s="10">
        <v>3.869303525365434E-3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59.819002579535677</v>
      </c>
      <c r="D26" s="37">
        <f t="shared" si="14"/>
        <v>67.693723129836627</v>
      </c>
      <c r="E26" s="37">
        <f t="shared" si="14"/>
        <v>67.44531384350816</v>
      </c>
      <c r="F26" s="37">
        <f t="shared" si="14"/>
        <v>35.917626827171105</v>
      </c>
      <c r="G26" s="37">
        <f t="shared" si="14"/>
        <v>25.054944110060184</v>
      </c>
      <c r="H26" s="37">
        <f t="shared" si="14"/>
        <v>20.230266552020634</v>
      </c>
      <c r="I26" s="37">
        <f t="shared" si="14"/>
        <v>30.127944969905421</v>
      </c>
      <c r="J26" s="37">
        <f t="shared" si="14"/>
        <v>19.327429062768704</v>
      </c>
      <c r="K26" s="37">
        <f t="shared" si="14"/>
        <v>50.203955288048149</v>
      </c>
      <c r="L26" s="37">
        <f t="shared" si="14"/>
        <v>20.540756663800519</v>
      </c>
      <c r="M26" s="37">
        <f t="shared" si="14"/>
        <v>19.287618228718834</v>
      </c>
      <c r="N26" s="37">
        <f t="shared" si="14"/>
        <v>27.94978503869303</v>
      </c>
      <c r="O26" s="37">
        <f t="shared" si="14"/>
        <v>26.204127257093717</v>
      </c>
      <c r="P26" s="37">
        <f t="shared" si="14"/>
        <v>21.210748065348238</v>
      </c>
      <c r="Q26" s="37">
        <f t="shared" si="14"/>
        <v>19.109974204643159</v>
      </c>
      <c r="R26" s="37">
        <f t="shared" si="14"/>
        <v>12.162510748065349</v>
      </c>
      <c r="S26" s="37">
        <f t="shared" si="14"/>
        <v>14.18959587274291</v>
      </c>
      <c r="T26" s="37">
        <f t="shared" si="14"/>
        <v>15.586844368013756</v>
      </c>
      <c r="U26" s="37">
        <f t="shared" si="14"/>
        <v>14.012037833190021</v>
      </c>
      <c r="V26" s="37">
        <f t="shared" si="14"/>
        <v>13.091487532244196</v>
      </c>
      <c r="W26" s="37">
        <f t="shared" si="14"/>
        <v>11.051848667239899</v>
      </c>
      <c r="X26" s="37">
        <f t="shared" ref="X26" si="15">SUM(X27,X33)</f>
        <v>18.893121238177127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59.819002579535677</v>
      </c>
      <c r="D33" s="29">
        <f t="shared" si="18"/>
        <v>67.693723129836627</v>
      </c>
      <c r="E33" s="29">
        <f t="shared" si="18"/>
        <v>67.44531384350816</v>
      </c>
      <c r="F33" s="29">
        <f t="shared" si="18"/>
        <v>35.917626827171105</v>
      </c>
      <c r="G33" s="29">
        <f t="shared" si="18"/>
        <v>25.054944110060184</v>
      </c>
      <c r="H33" s="29">
        <f t="shared" si="18"/>
        <v>20.230266552020634</v>
      </c>
      <c r="I33" s="29">
        <f t="shared" si="18"/>
        <v>30.127944969905421</v>
      </c>
      <c r="J33" s="29">
        <f t="shared" si="18"/>
        <v>19.327429062768704</v>
      </c>
      <c r="K33" s="29">
        <f t="shared" si="18"/>
        <v>50.203955288048149</v>
      </c>
      <c r="L33" s="29">
        <f t="shared" si="18"/>
        <v>20.540756663800519</v>
      </c>
      <c r="M33" s="29">
        <f t="shared" si="18"/>
        <v>19.287618228718834</v>
      </c>
      <c r="N33" s="29">
        <f t="shared" si="18"/>
        <v>27.94978503869303</v>
      </c>
      <c r="O33" s="29">
        <f t="shared" si="18"/>
        <v>26.204127257093717</v>
      </c>
      <c r="P33" s="29">
        <f t="shared" si="18"/>
        <v>21.210748065348238</v>
      </c>
      <c r="Q33" s="29">
        <f t="shared" si="18"/>
        <v>19.109974204643159</v>
      </c>
      <c r="R33" s="29">
        <f t="shared" si="18"/>
        <v>12.162510748065349</v>
      </c>
      <c r="S33" s="29">
        <f t="shared" si="18"/>
        <v>14.18959587274291</v>
      </c>
      <c r="T33" s="29">
        <f t="shared" si="18"/>
        <v>15.586844368013756</v>
      </c>
      <c r="U33" s="29">
        <f t="shared" si="18"/>
        <v>14.012037833190021</v>
      </c>
      <c r="V33" s="29">
        <f t="shared" si="18"/>
        <v>13.091487532244196</v>
      </c>
      <c r="W33" s="29">
        <f t="shared" si="18"/>
        <v>11.051848667239899</v>
      </c>
      <c r="X33" s="29">
        <f t="shared" ref="X33" si="19">SUM(X34:X50)</f>
        <v>18.893121238177127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1.149699054170249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1.1177987962166811E-3</v>
      </c>
      <c r="U36" s="10">
        <v>3.4393809114359412E-3</v>
      </c>
      <c r="V36" s="10">
        <v>1.1177987962166811E-3</v>
      </c>
      <c r="W36" s="10">
        <v>1.031814273430782E-2</v>
      </c>
      <c r="X36" s="10">
        <v>1.15219260533104E-2</v>
      </c>
    </row>
    <row r="37" spans="1:24" ht="11.25" customHeight="1" x14ac:dyDescent="0.2">
      <c r="A37" s="41" t="s">
        <v>61</v>
      </c>
      <c r="B37" s="9" t="s">
        <v>62</v>
      </c>
      <c r="C37" s="10">
        <v>1.058125537403267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7.6956147893379193E-2</v>
      </c>
      <c r="U37" s="10">
        <v>0.13619948409286331</v>
      </c>
      <c r="V37" s="10">
        <v>7.58383490971625E-2</v>
      </c>
      <c r="W37" s="10">
        <v>5.6147893379191738E-2</v>
      </c>
      <c r="X37" s="10">
        <v>0.21934651762682719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46.216680997420461</v>
      </c>
      <c r="D43" s="10">
        <v>50.324849527085121</v>
      </c>
      <c r="E43" s="10">
        <v>46.216680997420461</v>
      </c>
      <c r="F43" s="10">
        <v>19.51367153912296</v>
      </c>
      <c r="G43" s="10">
        <v>15.40558899398108</v>
      </c>
      <c r="H43" s="10">
        <v>15.40558899398108</v>
      </c>
      <c r="I43" s="10">
        <v>19.51367153912296</v>
      </c>
      <c r="J43" s="10">
        <v>16.432588134135859</v>
      </c>
      <c r="K43" s="10">
        <v>24.648925193465171</v>
      </c>
      <c r="L43" s="10">
        <v>20.540756663800519</v>
      </c>
      <c r="M43" s="10">
        <v>14.378503869303531</v>
      </c>
      <c r="N43" s="10">
        <v>15.40558899398108</v>
      </c>
      <c r="O43" s="10">
        <v>24.325021496130692</v>
      </c>
      <c r="P43" s="10">
        <v>20.270851246775582</v>
      </c>
      <c r="Q43" s="10">
        <v>17.23026655202063</v>
      </c>
      <c r="R43" s="10">
        <v>12.162510748065349</v>
      </c>
      <c r="S43" s="10">
        <v>14.18959587274291</v>
      </c>
      <c r="T43" s="10">
        <v>15.32175408426483</v>
      </c>
      <c r="U43" s="10">
        <v>13.458813413585551</v>
      </c>
      <c r="V43" s="10">
        <v>12.73628546861565</v>
      </c>
      <c r="W43" s="10">
        <v>10.5859845227859</v>
      </c>
      <c r="X43" s="10">
        <v>18.124677558039551</v>
      </c>
    </row>
    <row r="44" spans="1:24" ht="11.25" customHeight="1" x14ac:dyDescent="0.2">
      <c r="A44" s="41" t="s">
        <v>75</v>
      </c>
      <c r="B44" s="9" t="s">
        <v>76</v>
      </c>
      <c r="C44" s="10">
        <v>12.544196044711949</v>
      </c>
      <c r="D44" s="10">
        <v>17.368873602751499</v>
      </c>
      <c r="E44" s="10">
        <v>21.228632846087699</v>
      </c>
      <c r="F44" s="10">
        <v>16.403955288048149</v>
      </c>
      <c r="G44" s="10">
        <v>9.6493551160791053</v>
      </c>
      <c r="H44" s="10">
        <v>4.8246775580395527</v>
      </c>
      <c r="I44" s="10">
        <v>10.614273430782459</v>
      </c>
      <c r="J44" s="10">
        <v>2.894840928632846</v>
      </c>
      <c r="K44" s="10">
        <v>0.96491831470335332</v>
      </c>
      <c r="L44" s="10">
        <v>0</v>
      </c>
      <c r="M44" s="10">
        <v>3.7594153052450561</v>
      </c>
      <c r="N44" s="10">
        <v>12.544196044711949</v>
      </c>
      <c r="O44" s="10">
        <v>1.879105760963026</v>
      </c>
      <c r="P44" s="10">
        <v>0.93989681857265683</v>
      </c>
      <c r="Q44" s="10">
        <v>1.879707652622528</v>
      </c>
      <c r="R44" s="10">
        <v>0</v>
      </c>
      <c r="S44" s="10">
        <v>0</v>
      </c>
      <c r="T44" s="10">
        <v>0.1870163370593293</v>
      </c>
      <c r="U44" s="10">
        <v>0.41358555460017188</v>
      </c>
      <c r="V44" s="10">
        <v>0.27824591573516771</v>
      </c>
      <c r="W44" s="10">
        <v>0.39939810834049871</v>
      </c>
      <c r="X44" s="10">
        <v>0.53757523645743766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24.590111779879621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11.54342218400688</v>
      </c>
      <c r="D51" s="37">
        <v>8.963886500429922</v>
      </c>
      <c r="E51" s="37">
        <v>8.6414445399828033</v>
      </c>
      <c r="F51" s="37">
        <v>8.104041272570937</v>
      </c>
      <c r="G51" s="37">
        <v>5.5674978503869301</v>
      </c>
      <c r="H51" s="37">
        <v>7.9965606190885632</v>
      </c>
      <c r="I51" s="37">
        <v>4.4067067927772996</v>
      </c>
      <c r="J51" s="37">
        <v>7.8460877042132413</v>
      </c>
      <c r="K51" s="37">
        <v>5.6104901117798791</v>
      </c>
      <c r="L51" s="37">
        <v>2.773000859845228</v>
      </c>
      <c r="M51" s="37">
        <v>2.3000859845227861</v>
      </c>
      <c r="N51" s="37">
        <v>2.3000859845227861</v>
      </c>
      <c r="O51" s="37">
        <v>2.6010318142734312</v>
      </c>
      <c r="P51" s="37">
        <v>1.461736887360275</v>
      </c>
      <c r="Q51" s="37">
        <v>3.1599312123817711</v>
      </c>
      <c r="R51" s="37">
        <v>1.612209802235598</v>
      </c>
      <c r="S51" s="37">
        <v>1.6552020636285469</v>
      </c>
      <c r="T51" s="37">
        <v>0.7369733447979363</v>
      </c>
      <c r="U51" s="37">
        <v>1.447893379191745</v>
      </c>
      <c r="V51" s="37">
        <v>1.0868443680137569</v>
      </c>
      <c r="W51" s="37">
        <v>1.018916595012898</v>
      </c>
      <c r="X51" s="37">
        <v>1.8013757523645739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0.26276870163370591</v>
      </c>
      <c r="D52" s="37">
        <f t="shared" si="20"/>
        <v>0.40601891659501288</v>
      </c>
      <c r="E52" s="37">
        <f t="shared" si="20"/>
        <v>0.16715391229578669</v>
      </c>
      <c r="F52" s="37">
        <f t="shared" si="20"/>
        <v>0.35829750644883918</v>
      </c>
      <c r="G52" s="37">
        <f t="shared" si="20"/>
        <v>0.64488392089423896</v>
      </c>
      <c r="H52" s="37">
        <f t="shared" si="20"/>
        <v>0.40601891659501288</v>
      </c>
      <c r="I52" s="37">
        <f t="shared" si="20"/>
        <v>0.19105760963026661</v>
      </c>
      <c r="J52" s="37">
        <f t="shared" si="20"/>
        <v>0.31049011177987962</v>
      </c>
      <c r="K52" s="37">
        <f t="shared" si="20"/>
        <v>0.3343938091143594</v>
      </c>
      <c r="L52" s="37">
        <f t="shared" si="20"/>
        <v>0.16715391229578669</v>
      </c>
      <c r="M52" s="37">
        <f t="shared" si="20"/>
        <v>4.4902837489251937</v>
      </c>
      <c r="N52" s="37">
        <f t="shared" si="20"/>
        <v>0.2149613069647463</v>
      </c>
      <c r="O52" s="37">
        <f t="shared" si="20"/>
        <v>0.83594153052450548</v>
      </c>
      <c r="P52" s="37">
        <f t="shared" si="20"/>
        <v>0.40601891659501288</v>
      </c>
      <c r="Q52" s="37">
        <f t="shared" si="20"/>
        <v>0.5970765262252794</v>
      </c>
      <c r="R52" s="37">
        <f t="shared" si="20"/>
        <v>1.6480653482373171</v>
      </c>
      <c r="S52" s="37">
        <f t="shared" si="20"/>
        <v>0.3343938091143594</v>
      </c>
      <c r="T52" s="37">
        <f t="shared" si="20"/>
        <v>2.2534823731728291</v>
      </c>
      <c r="U52" s="37">
        <f t="shared" si="20"/>
        <v>2.0484092863284609</v>
      </c>
      <c r="V52" s="37">
        <f t="shared" si="20"/>
        <v>2.047549441100601</v>
      </c>
      <c r="W52" s="37">
        <f t="shared" si="20"/>
        <v>3.31152192605331</v>
      </c>
      <c r="X52" s="37">
        <f t="shared" ref="X52" si="21">SUM(X53:X70)</f>
        <v>1.193895098882201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0.26276870163370591</v>
      </c>
      <c r="D59" s="10">
        <v>0.40601891659501288</v>
      </c>
      <c r="E59" s="10">
        <v>0.16715391229578669</v>
      </c>
      <c r="F59" s="10">
        <v>0.35829750644883918</v>
      </c>
      <c r="G59" s="10">
        <v>0.64488392089423896</v>
      </c>
      <c r="H59" s="10">
        <v>0.40601891659501288</v>
      </c>
      <c r="I59" s="10">
        <v>0.19105760963026661</v>
      </c>
      <c r="J59" s="10">
        <v>0.31049011177987962</v>
      </c>
      <c r="K59" s="10">
        <v>0.3343938091143594</v>
      </c>
      <c r="L59" s="10">
        <v>0.16715391229578669</v>
      </c>
      <c r="M59" s="10">
        <v>4.4902837489251937</v>
      </c>
      <c r="N59" s="10">
        <v>0.2149613069647463</v>
      </c>
      <c r="O59" s="10">
        <v>0.83594153052450548</v>
      </c>
      <c r="P59" s="10">
        <v>0.40601891659501288</v>
      </c>
      <c r="Q59" s="10">
        <v>0.5970765262252794</v>
      </c>
      <c r="R59" s="10">
        <v>1.6480653482373171</v>
      </c>
      <c r="S59" s="10">
        <v>0.3343938091143594</v>
      </c>
      <c r="T59" s="10">
        <v>2.2534823731728291</v>
      </c>
      <c r="U59" s="10">
        <v>2.0484092863284609</v>
      </c>
      <c r="V59" s="10">
        <v>2.047549441100601</v>
      </c>
      <c r="W59" s="10">
        <v>3.31152192605331</v>
      </c>
      <c r="X59" s="10">
        <v>1.193895098882201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0.47773000859845233</v>
      </c>
      <c r="D71" s="37">
        <f t="shared" si="22"/>
        <v>0</v>
      </c>
      <c r="E71" s="37">
        <f t="shared" si="22"/>
        <v>1.9346517626827171</v>
      </c>
      <c r="F71" s="37">
        <f t="shared" si="22"/>
        <v>1.5286328460877039</v>
      </c>
      <c r="G71" s="37">
        <f t="shared" si="22"/>
        <v>0</v>
      </c>
      <c r="H71" s="37">
        <f t="shared" si="22"/>
        <v>0.3343938091143594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0.47773000859845233</v>
      </c>
      <c r="D72" s="10">
        <v>0</v>
      </c>
      <c r="E72" s="10">
        <v>1.9346517626827171</v>
      </c>
      <c r="F72" s="10">
        <v>1.5286328460877039</v>
      </c>
      <c r="G72" s="10">
        <v>0</v>
      </c>
      <c r="H72" s="10">
        <v>0.3343938091143594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1.2897678417884779</v>
      </c>
      <c r="D75" s="37">
        <v>7.1625107480653469E-2</v>
      </c>
      <c r="E75" s="37">
        <v>0.64488392089423896</v>
      </c>
      <c r="F75" s="37">
        <v>2.3903697334479789E-2</v>
      </c>
      <c r="G75" s="37">
        <v>4.1081685296646597</v>
      </c>
      <c r="H75" s="37">
        <v>0.16715391229578669</v>
      </c>
      <c r="I75" s="37">
        <v>2.3903697334479789E-2</v>
      </c>
      <c r="J75" s="37">
        <v>1.8152192605331039</v>
      </c>
      <c r="K75" s="37">
        <v>2.3903697334479789E-2</v>
      </c>
      <c r="L75" s="37">
        <v>0</v>
      </c>
      <c r="M75" s="37">
        <v>0</v>
      </c>
      <c r="N75" s="37">
        <v>0</v>
      </c>
      <c r="O75" s="37">
        <v>2.3903697334479789E-2</v>
      </c>
      <c r="P75" s="37">
        <v>2.3903697334479789E-2</v>
      </c>
      <c r="Q75" s="37">
        <v>2.3903697334479789E-2</v>
      </c>
      <c r="R75" s="37">
        <v>4.7807394668959592E-2</v>
      </c>
      <c r="S75" s="37">
        <v>0.19105760963026661</v>
      </c>
      <c r="T75" s="37">
        <v>6.8615649183147026E-2</v>
      </c>
      <c r="U75" s="37">
        <v>9.8710232158211508E-2</v>
      </c>
      <c r="V75" s="37">
        <v>3.4307824591573513E-2</v>
      </c>
      <c r="W75" s="37">
        <v>3.3190025795356827E-2</v>
      </c>
      <c r="X75" s="37">
        <v>1.960447119518487E-2</v>
      </c>
    </row>
    <row r="76" spans="1:24" ht="11.25" customHeight="1" x14ac:dyDescent="0.2">
      <c r="A76" s="38" t="s">
        <v>139</v>
      </c>
      <c r="B76" s="39" t="s">
        <v>140</v>
      </c>
      <c r="C76" s="40">
        <v>53.740326741186593</v>
      </c>
      <c r="D76" s="40">
        <v>55.717970765262251</v>
      </c>
      <c r="E76" s="40">
        <v>52.794496990541703</v>
      </c>
      <c r="F76" s="40">
        <v>50.988822012037829</v>
      </c>
      <c r="G76" s="40">
        <v>43.336199484092859</v>
      </c>
      <c r="H76" s="40">
        <v>44.711951848667233</v>
      </c>
      <c r="I76" s="40">
        <v>29.492691315563199</v>
      </c>
      <c r="J76" s="40">
        <v>12.46775580395529</v>
      </c>
      <c r="K76" s="40">
        <v>12.98366294067068</v>
      </c>
      <c r="L76" s="40">
        <v>15.04729148753224</v>
      </c>
      <c r="M76" s="40">
        <v>21.49613069647463</v>
      </c>
      <c r="N76" s="40">
        <v>21.066208082545138</v>
      </c>
      <c r="O76" s="40">
        <v>19.518486672398971</v>
      </c>
      <c r="P76" s="40">
        <v>20.120378331900259</v>
      </c>
      <c r="Q76" s="40">
        <v>17.19690455717971</v>
      </c>
      <c r="R76" s="40">
        <v>19.432502149613072</v>
      </c>
      <c r="S76" s="40">
        <v>21.49613069647463</v>
      </c>
      <c r="T76" s="40">
        <v>22.669905417024939</v>
      </c>
      <c r="U76" s="40">
        <v>21.28288907996561</v>
      </c>
      <c r="V76" s="40">
        <v>21.213413585554601</v>
      </c>
      <c r="W76" s="40">
        <v>21.759587274290631</v>
      </c>
      <c r="X76" s="40">
        <v>21.431728288907991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193</v>
      </c>
      <c r="B1" s="4" t="s">
        <v>242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342.27093723129838</v>
      </c>
      <c r="D2" s="31">
        <f t="shared" si="0"/>
        <v>275.25313843508172</v>
      </c>
      <c r="E2" s="31">
        <f t="shared" si="0"/>
        <v>407.33697334479791</v>
      </c>
      <c r="F2" s="31">
        <f t="shared" si="0"/>
        <v>383.81014617368874</v>
      </c>
      <c r="G2" s="31">
        <f t="shared" si="0"/>
        <v>301.25546001719681</v>
      </c>
      <c r="H2" s="31">
        <f t="shared" si="0"/>
        <v>413.89019776440233</v>
      </c>
      <c r="I2" s="31">
        <f t="shared" si="0"/>
        <v>622.41917454858117</v>
      </c>
      <c r="J2" s="31">
        <f t="shared" si="0"/>
        <v>558.17394668959582</v>
      </c>
      <c r="K2" s="31">
        <f t="shared" si="0"/>
        <v>573.32312983662928</v>
      </c>
      <c r="L2" s="31">
        <f t="shared" si="0"/>
        <v>408.65374032674117</v>
      </c>
      <c r="M2" s="31">
        <f t="shared" si="0"/>
        <v>409.41986242476344</v>
      </c>
      <c r="N2" s="31">
        <f t="shared" si="0"/>
        <v>476.2319002579535</v>
      </c>
      <c r="O2" s="31">
        <f t="shared" si="0"/>
        <v>448.93267411865867</v>
      </c>
      <c r="P2" s="31">
        <f t="shared" si="0"/>
        <v>392.85047291487524</v>
      </c>
      <c r="Q2" s="31">
        <f t="shared" si="0"/>
        <v>369.56036113499567</v>
      </c>
      <c r="R2" s="31">
        <f t="shared" si="0"/>
        <v>389.81367153912294</v>
      </c>
      <c r="S2" s="31">
        <f t="shared" si="0"/>
        <v>351.66354256233876</v>
      </c>
      <c r="T2" s="31">
        <f t="shared" si="0"/>
        <v>350.9805674978503</v>
      </c>
      <c r="U2" s="31">
        <f t="shared" si="0"/>
        <v>333.98340498710229</v>
      </c>
      <c r="V2" s="31">
        <f t="shared" si="0"/>
        <v>378.93637145313841</v>
      </c>
      <c r="W2" s="31">
        <f t="shared" si="0"/>
        <v>417.05838349097166</v>
      </c>
      <c r="X2" s="31">
        <f t="shared" ref="X2" si="1">SUM(X3,X17,X22,X25,X26,X51,X52,X71,X74,X75,X76)</f>
        <v>428.09165950128971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0.20025795356835771</v>
      </c>
      <c r="F3" s="34">
        <f t="shared" si="2"/>
        <v>0.18538263112639719</v>
      </c>
      <c r="G3" s="34">
        <f t="shared" si="2"/>
        <v>0.18538263112639719</v>
      </c>
      <c r="H3" s="34">
        <f t="shared" si="2"/>
        <v>0</v>
      </c>
      <c r="I3" s="34">
        <f t="shared" si="2"/>
        <v>0.7320722269991401</v>
      </c>
      <c r="J3" s="34">
        <f t="shared" si="2"/>
        <v>0.18022355975924331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0.83095442820292342</v>
      </c>
      <c r="P3" s="34">
        <f t="shared" si="2"/>
        <v>0.20275150472914871</v>
      </c>
      <c r="Q3" s="34">
        <f t="shared" si="2"/>
        <v>0.40696474634565771</v>
      </c>
      <c r="R3" s="34">
        <f t="shared" si="2"/>
        <v>0.44316423043852099</v>
      </c>
      <c r="S3" s="34">
        <f t="shared" si="2"/>
        <v>0.49398108340498709</v>
      </c>
      <c r="T3" s="34">
        <f t="shared" si="2"/>
        <v>0.24582975064488391</v>
      </c>
      <c r="U3" s="34">
        <f t="shared" si="2"/>
        <v>0.2106620808254514</v>
      </c>
      <c r="V3" s="34">
        <f t="shared" si="2"/>
        <v>0.32760103181427341</v>
      </c>
      <c r="W3" s="34">
        <f t="shared" si="2"/>
        <v>0.44445399828030951</v>
      </c>
      <c r="X3" s="34">
        <f t="shared" ref="X3" si="3">SUM(X4,X8,X11)</f>
        <v>0.29819432502149612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0.20025795356835771</v>
      </c>
      <c r="F8" s="29">
        <f t="shared" si="6"/>
        <v>0.18538263112639719</v>
      </c>
      <c r="G8" s="29">
        <f t="shared" si="6"/>
        <v>0.18538263112639719</v>
      </c>
      <c r="H8" s="29">
        <f t="shared" si="6"/>
        <v>0</v>
      </c>
      <c r="I8" s="29">
        <f t="shared" si="6"/>
        <v>0.7320722269991401</v>
      </c>
      <c r="J8" s="29">
        <f t="shared" si="6"/>
        <v>0.18022355975924331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0.83095442820292342</v>
      </c>
      <c r="P8" s="29">
        <f t="shared" si="6"/>
        <v>0.20275150472914871</v>
      </c>
      <c r="Q8" s="29">
        <f t="shared" si="6"/>
        <v>0.40696474634565771</v>
      </c>
      <c r="R8" s="29">
        <f t="shared" si="6"/>
        <v>0.44316423043852099</v>
      </c>
      <c r="S8" s="29">
        <f t="shared" si="6"/>
        <v>0.49398108340498709</v>
      </c>
      <c r="T8" s="29">
        <f t="shared" si="6"/>
        <v>0.24582975064488391</v>
      </c>
      <c r="U8" s="29">
        <f t="shared" si="6"/>
        <v>0.2106620808254514</v>
      </c>
      <c r="V8" s="29">
        <f t="shared" si="6"/>
        <v>0.32760103181427341</v>
      </c>
      <c r="W8" s="29">
        <f t="shared" si="6"/>
        <v>0.44445399828030951</v>
      </c>
      <c r="X8" s="29">
        <f t="shared" ref="X8" si="7">SUM(X9:X10)</f>
        <v>0.29819432502149612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0.20025795356835771</v>
      </c>
      <c r="F10" s="10">
        <v>0.18538263112639719</v>
      </c>
      <c r="G10" s="10">
        <v>0.18538263112639719</v>
      </c>
      <c r="H10" s="10">
        <v>0</v>
      </c>
      <c r="I10" s="10">
        <v>0.7320722269991401</v>
      </c>
      <c r="J10" s="10">
        <v>0.18022355975924331</v>
      </c>
      <c r="K10" s="10">
        <v>0</v>
      </c>
      <c r="L10" s="10">
        <v>0</v>
      </c>
      <c r="M10" s="10">
        <v>0</v>
      </c>
      <c r="N10" s="10">
        <v>0</v>
      </c>
      <c r="O10" s="10">
        <v>0.83095442820292342</v>
      </c>
      <c r="P10" s="10">
        <v>0.20275150472914871</v>
      </c>
      <c r="Q10" s="10">
        <v>0.40696474634565771</v>
      </c>
      <c r="R10" s="10">
        <v>0.44316423043852099</v>
      </c>
      <c r="S10" s="10">
        <v>0.49398108340498709</v>
      </c>
      <c r="T10" s="10">
        <v>0.24582975064488391</v>
      </c>
      <c r="U10" s="10">
        <v>0.2106620808254514</v>
      </c>
      <c r="V10" s="10">
        <v>0.32760103181427341</v>
      </c>
      <c r="W10" s="10">
        <v>0.44445399828030951</v>
      </c>
      <c r="X10" s="10">
        <v>0.29819432502149612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0.15047291487532241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4.2992261392949267E-2</v>
      </c>
      <c r="K17" s="37">
        <f t="shared" si="10"/>
        <v>2.149613069647463E-2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0.15047291487532241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4.2992261392949267E-2</v>
      </c>
      <c r="K19" s="10">
        <v>2.149613069647463E-2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168.93095442820288</v>
      </c>
      <c r="D26" s="37">
        <f t="shared" si="14"/>
        <v>114.20653482373177</v>
      </c>
      <c r="E26" s="37">
        <f t="shared" si="14"/>
        <v>241.78607050730864</v>
      </c>
      <c r="F26" s="37">
        <f t="shared" si="14"/>
        <v>218.14514187446255</v>
      </c>
      <c r="G26" s="37">
        <f t="shared" si="14"/>
        <v>179.52132416165085</v>
      </c>
      <c r="H26" s="37">
        <f t="shared" si="14"/>
        <v>245.64471195184868</v>
      </c>
      <c r="I26" s="37">
        <f t="shared" si="14"/>
        <v>403.67093723129835</v>
      </c>
      <c r="J26" s="37">
        <f t="shared" si="14"/>
        <v>371.2018916595012</v>
      </c>
      <c r="K26" s="37">
        <f t="shared" si="14"/>
        <v>297.24118658641447</v>
      </c>
      <c r="L26" s="37">
        <f t="shared" si="14"/>
        <v>219.4042132416165</v>
      </c>
      <c r="M26" s="37">
        <f t="shared" si="14"/>
        <v>235.56388650042985</v>
      </c>
      <c r="N26" s="37">
        <f t="shared" si="14"/>
        <v>279.82656921754085</v>
      </c>
      <c r="O26" s="37">
        <f t="shared" si="14"/>
        <v>276.52674118658643</v>
      </c>
      <c r="P26" s="37">
        <f t="shared" si="14"/>
        <v>239.90816852966455</v>
      </c>
      <c r="Q26" s="37">
        <f t="shared" si="14"/>
        <v>233.39097162510748</v>
      </c>
      <c r="R26" s="37">
        <f t="shared" si="14"/>
        <v>269.321668099742</v>
      </c>
      <c r="S26" s="37">
        <f t="shared" si="14"/>
        <v>245.42527944969905</v>
      </c>
      <c r="T26" s="37">
        <f t="shared" si="14"/>
        <v>245.57747205503006</v>
      </c>
      <c r="U26" s="37">
        <f t="shared" si="14"/>
        <v>244.41263972484947</v>
      </c>
      <c r="V26" s="37">
        <f t="shared" si="14"/>
        <v>250.19656061908856</v>
      </c>
      <c r="W26" s="37">
        <f t="shared" si="14"/>
        <v>275.6842648323302</v>
      </c>
      <c r="X26" s="37">
        <f t="shared" ref="X26" si="15">SUM(X27,X33)</f>
        <v>288.6636285468615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168.93095442820288</v>
      </c>
      <c r="D33" s="29">
        <f t="shared" si="18"/>
        <v>114.20653482373177</v>
      </c>
      <c r="E33" s="29">
        <f t="shared" si="18"/>
        <v>241.78607050730864</v>
      </c>
      <c r="F33" s="29">
        <f t="shared" si="18"/>
        <v>218.14514187446255</v>
      </c>
      <c r="G33" s="29">
        <f t="shared" si="18"/>
        <v>179.52132416165085</v>
      </c>
      <c r="H33" s="29">
        <f t="shared" si="18"/>
        <v>245.64471195184868</v>
      </c>
      <c r="I33" s="29">
        <f t="shared" si="18"/>
        <v>403.67093723129835</v>
      </c>
      <c r="J33" s="29">
        <f t="shared" si="18"/>
        <v>371.2018916595012</v>
      </c>
      <c r="K33" s="29">
        <f t="shared" si="18"/>
        <v>297.24118658641447</v>
      </c>
      <c r="L33" s="29">
        <f t="shared" si="18"/>
        <v>219.4042132416165</v>
      </c>
      <c r="M33" s="29">
        <f t="shared" si="18"/>
        <v>235.56388650042985</v>
      </c>
      <c r="N33" s="29">
        <f t="shared" si="18"/>
        <v>279.82656921754085</v>
      </c>
      <c r="O33" s="29">
        <f t="shared" si="18"/>
        <v>276.52674118658643</v>
      </c>
      <c r="P33" s="29">
        <f t="shared" si="18"/>
        <v>239.90816852966455</v>
      </c>
      <c r="Q33" s="29">
        <f t="shared" si="18"/>
        <v>233.39097162510748</v>
      </c>
      <c r="R33" s="29">
        <f t="shared" si="18"/>
        <v>269.321668099742</v>
      </c>
      <c r="S33" s="29">
        <f t="shared" si="18"/>
        <v>245.42527944969905</v>
      </c>
      <c r="T33" s="29">
        <f t="shared" si="18"/>
        <v>245.57747205503006</v>
      </c>
      <c r="U33" s="29">
        <f t="shared" si="18"/>
        <v>244.41263972484947</v>
      </c>
      <c r="V33" s="29">
        <f t="shared" si="18"/>
        <v>250.19656061908856</v>
      </c>
      <c r="W33" s="29">
        <f t="shared" si="18"/>
        <v>275.6842648323302</v>
      </c>
      <c r="X33" s="29">
        <f t="shared" ref="X33" si="19">SUM(X34:X50)</f>
        <v>288.6636285468615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1.182287188306105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1.129750644883921</v>
      </c>
      <c r="G36" s="10">
        <v>1.129750644883921</v>
      </c>
      <c r="H36" s="10">
        <v>6.8982803095442824</v>
      </c>
      <c r="I36" s="10">
        <v>132.22751504729149</v>
      </c>
      <c r="J36" s="10">
        <v>17.245657781599309</v>
      </c>
      <c r="K36" s="10">
        <v>32.191831470335337</v>
      </c>
      <c r="L36" s="10">
        <v>62.093293207222693</v>
      </c>
      <c r="M36" s="10">
        <v>70.132244196044709</v>
      </c>
      <c r="N36" s="10">
        <v>55.185984522785887</v>
      </c>
      <c r="O36" s="10">
        <v>47.138091143594153</v>
      </c>
      <c r="P36" s="10">
        <v>36.790713671539123</v>
      </c>
      <c r="Q36" s="10">
        <v>37.940412725709372</v>
      </c>
      <c r="R36" s="10">
        <v>39.090111779879621</v>
      </c>
      <c r="S36" s="10">
        <v>35.640928632846077</v>
      </c>
      <c r="T36" s="10">
        <v>35.011865864144447</v>
      </c>
      <c r="U36" s="10">
        <v>34.97394668959587</v>
      </c>
      <c r="V36" s="10">
        <v>34.725623387790193</v>
      </c>
      <c r="W36" s="10">
        <v>34.712725709372307</v>
      </c>
      <c r="X36" s="10">
        <v>35.862596732588131</v>
      </c>
    </row>
    <row r="37" spans="1:24" ht="11.25" customHeight="1" x14ac:dyDescent="0.2">
      <c r="A37" s="41" t="s">
        <v>61</v>
      </c>
      <c r="B37" s="9" t="s">
        <v>62</v>
      </c>
      <c r="C37" s="10">
        <v>16.929406706792779</v>
      </c>
      <c r="D37" s="10">
        <v>6.3484952708512461</v>
      </c>
      <c r="E37" s="10">
        <v>51.846259673258807</v>
      </c>
      <c r="F37" s="10">
        <v>10.58091143594153</v>
      </c>
      <c r="G37" s="10">
        <v>19.04557179707653</v>
      </c>
      <c r="H37" s="10">
        <v>39.501203783318999</v>
      </c>
      <c r="I37" s="10">
        <v>13.513585554600169</v>
      </c>
      <c r="J37" s="10">
        <v>33.389509888220118</v>
      </c>
      <c r="K37" s="10">
        <v>18.764832330180571</v>
      </c>
      <c r="L37" s="10">
        <v>12.46835769561479</v>
      </c>
      <c r="M37" s="10">
        <v>8.3137575236457426</v>
      </c>
      <c r="N37" s="10">
        <v>8.3137575236457426</v>
      </c>
      <c r="O37" s="10">
        <v>5.1961306964746337</v>
      </c>
      <c r="P37" s="10">
        <v>8.3137575236457426</v>
      </c>
      <c r="Q37" s="10">
        <v>8.3137575236457426</v>
      </c>
      <c r="R37" s="10">
        <v>9.3529664660361131</v>
      </c>
      <c r="S37" s="10">
        <v>5.1961306964746337</v>
      </c>
      <c r="T37" s="10">
        <v>6.1740326741186582</v>
      </c>
      <c r="U37" s="10">
        <v>6.3121238177128109</v>
      </c>
      <c r="V37" s="10">
        <v>6.7126397248495264</v>
      </c>
      <c r="W37" s="10">
        <v>8.0660361134995693</v>
      </c>
      <c r="X37" s="10">
        <v>8.7096302665520202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1.0461736887360269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1.031814273430782E-3</v>
      </c>
      <c r="U41" s="10">
        <v>0</v>
      </c>
      <c r="V41" s="10">
        <v>0</v>
      </c>
      <c r="W41" s="10">
        <v>0</v>
      </c>
      <c r="X41" s="10">
        <v>1.031814273430782E-3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152.00154772141011</v>
      </c>
      <c r="D43" s="10">
        <v>106.81186586414449</v>
      </c>
      <c r="E43" s="10">
        <v>188.9748925193465</v>
      </c>
      <c r="F43" s="10">
        <v>206.43447979363711</v>
      </c>
      <c r="G43" s="10">
        <v>158.1637145313843</v>
      </c>
      <c r="H43" s="10">
        <v>199.2452278589854</v>
      </c>
      <c r="I43" s="10">
        <v>251.62416165090281</v>
      </c>
      <c r="J43" s="10">
        <v>311.192347377472</v>
      </c>
      <c r="K43" s="10">
        <v>202.32639724849531</v>
      </c>
      <c r="L43" s="10">
        <v>143.7852106620808</v>
      </c>
      <c r="M43" s="10">
        <v>154.05563198624239</v>
      </c>
      <c r="N43" s="10">
        <v>207.46156491831471</v>
      </c>
      <c r="O43" s="10">
        <v>213.85752364574381</v>
      </c>
      <c r="P43" s="10">
        <v>184.46474634565769</v>
      </c>
      <c r="Q43" s="10">
        <v>182.4376612209802</v>
      </c>
      <c r="R43" s="10">
        <v>219.9387790197764</v>
      </c>
      <c r="S43" s="10">
        <v>202.70851246775581</v>
      </c>
      <c r="T43" s="10">
        <v>203.10885640584689</v>
      </c>
      <c r="U43" s="10">
        <v>202.45408426483229</v>
      </c>
      <c r="V43" s="10">
        <v>208.30722269991401</v>
      </c>
      <c r="W43" s="10">
        <v>231.6011177987962</v>
      </c>
      <c r="X43" s="10">
        <v>242.78435081685291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0.96491831470335332</v>
      </c>
      <c r="F44" s="10">
        <v>0</v>
      </c>
      <c r="G44" s="10">
        <v>0</v>
      </c>
      <c r="H44" s="10">
        <v>0</v>
      </c>
      <c r="I44" s="10">
        <v>0</v>
      </c>
      <c r="J44" s="10">
        <v>0.96491831470335332</v>
      </c>
      <c r="K44" s="10">
        <v>1.9298366294067071</v>
      </c>
      <c r="L44" s="10">
        <v>0</v>
      </c>
      <c r="M44" s="10">
        <v>0.93989681857265683</v>
      </c>
      <c r="N44" s="10">
        <v>6.7546001719690452</v>
      </c>
      <c r="O44" s="10">
        <v>10.33499570077386</v>
      </c>
      <c r="P44" s="10">
        <v>10.33895098882201</v>
      </c>
      <c r="Q44" s="10">
        <v>4.6991401547721408</v>
      </c>
      <c r="R44" s="10">
        <v>0.93981083404987098</v>
      </c>
      <c r="S44" s="10">
        <v>1.879707652622528</v>
      </c>
      <c r="T44" s="10">
        <v>1.166208082545142</v>
      </c>
      <c r="U44" s="10">
        <v>0.63258813413585557</v>
      </c>
      <c r="V44" s="10">
        <v>0.40696474634565771</v>
      </c>
      <c r="W44" s="10">
        <v>1.2497850386930349</v>
      </c>
      <c r="X44" s="10">
        <v>1.2650902837489251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0.11547721410146169</v>
      </c>
      <c r="U45" s="10">
        <v>3.9896818572656922E-2</v>
      </c>
      <c r="V45" s="10">
        <v>4.4110060189165953E-2</v>
      </c>
      <c r="W45" s="10">
        <v>5.4600171969045569E-2</v>
      </c>
      <c r="X45" s="10">
        <v>4.0928632846087699E-2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6.3056749785038679</v>
      </c>
      <c r="J50" s="10">
        <v>8.4094582975064487</v>
      </c>
      <c r="K50" s="10">
        <v>42.028288907996547</v>
      </c>
      <c r="L50" s="10">
        <v>1.0573516766981941</v>
      </c>
      <c r="M50" s="10">
        <v>2.122355975924334</v>
      </c>
      <c r="N50" s="10">
        <v>2.1106620808254508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92.34737747205503</v>
      </c>
      <c r="D51" s="37">
        <v>88.048151332760099</v>
      </c>
      <c r="E51" s="37">
        <v>60.081685296646597</v>
      </c>
      <c r="F51" s="37">
        <v>53.718830610490109</v>
      </c>
      <c r="G51" s="37">
        <v>46.861564918314699</v>
      </c>
      <c r="H51" s="37">
        <v>89.144453998280298</v>
      </c>
      <c r="I51" s="37">
        <v>128.3104041272571</v>
      </c>
      <c r="J51" s="37">
        <v>94.71195184866724</v>
      </c>
      <c r="K51" s="37">
        <v>189.61736887360269</v>
      </c>
      <c r="L51" s="37">
        <v>111.8443680137575</v>
      </c>
      <c r="M51" s="37">
        <v>99.355116079105755</v>
      </c>
      <c r="N51" s="37">
        <v>119.1960447119518</v>
      </c>
      <c r="O51" s="37">
        <v>101.13929492691319</v>
      </c>
      <c r="P51" s="37">
        <v>99.032674118658633</v>
      </c>
      <c r="Q51" s="37">
        <v>86.564918314703348</v>
      </c>
      <c r="R51" s="37">
        <v>74.978503869303523</v>
      </c>
      <c r="S51" s="37">
        <v>62.575236457437647</v>
      </c>
      <c r="T51" s="37">
        <v>64.523903697334475</v>
      </c>
      <c r="U51" s="37">
        <v>52.92166809974205</v>
      </c>
      <c r="V51" s="37">
        <v>80.382545141874459</v>
      </c>
      <c r="W51" s="37">
        <v>80.474892519346511</v>
      </c>
      <c r="X51" s="37">
        <v>77.480395528804806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2.5556319862424761</v>
      </c>
      <c r="D52" s="37">
        <f t="shared" si="20"/>
        <v>1.671883061049011</v>
      </c>
      <c r="E52" s="37">
        <f t="shared" si="20"/>
        <v>2.5795356835769558</v>
      </c>
      <c r="F52" s="37">
        <f t="shared" si="20"/>
        <v>3.3199484092863281</v>
      </c>
      <c r="G52" s="37">
        <f t="shared" si="20"/>
        <v>3.4871883061049012</v>
      </c>
      <c r="H52" s="37">
        <f t="shared" si="20"/>
        <v>3.558813413585554</v>
      </c>
      <c r="I52" s="37">
        <f t="shared" si="20"/>
        <v>5.3024075666380046</v>
      </c>
      <c r="J52" s="37">
        <f t="shared" si="20"/>
        <v>2.8184006878761818</v>
      </c>
      <c r="K52" s="37">
        <f t="shared" si="20"/>
        <v>2.6750644883920889</v>
      </c>
      <c r="L52" s="37">
        <f t="shared" si="20"/>
        <v>2.9616509028374889</v>
      </c>
      <c r="M52" s="37">
        <f t="shared" si="20"/>
        <v>5.0874462596732588</v>
      </c>
      <c r="N52" s="37">
        <f t="shared" si="20"/>
        <v>8.6700773860705063</v>
      </c>
      <c r="O52" s="37">
        <f t="shared" si="20"/>
        <v>2.1735167669819431</v>
      </c>
      <c r="P52" s="37">
        <f t="shared" si="20"/>
        <v>2.698968185726569</v>
      </c>
      <c r="Q52" s="37">
        <f t="shared" si="20"/>
        <v>2.698968185726569</v>
      </c>
      <c r="R52" s="37">
        <f t="shared" si="20"/>
        <v>3.0811693895098875</v>
      </c>
      <c r="S52" s="37">
        <f t="shared" si="20"/>
        <v>3.0333619948409289</v>
      </c>
      <c r="T52" s="37">
        <f t="shared" si="20"/>
        <v>3.9156491831470337</v>
      </c>
      <c r="U52" s="37">
        <f t="shared" si="20"/>
        <v>1.569647463456578</v>
      </c>
      <c r="V52" s="37">
        <f t="shared" si="20"/>
        <v>4.3415305245055889</v>
      </c>
      <c r="W52" s="37">
        <f t="shared" si="20"/>
        <v>3.2898538263112638</v>
      </c>
      <c r="X52" s="37">
        <f t="shared" ref="X52" si="21">SUM(X53:X70)</f>
        <v>2.7971625107480658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2.5795356835769558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2.5556319862424761</v>
      </c>
      <c r="D59" s="10">
        <v>1.671883061049011</v>
      </c>
      <c r="E59" s="10">
        <v>2.5795356835769558</v>
      </c>
      <c r="F59" s="10">
        <v>3.3199484092863281</v>
      </c>
      <c r="G59" s="10">
        <v>3.4871883061049012</v>
      </c>
      <c r="H59" s="10">
        <v>3.558813413585554</v>
      </c>
      <c r="I59" s="10">
        <v>5.3024075666380046</v>
      </c>
      <c r="J59" s="10">
        <v>2.8184006878761818</v>
      </c>
      <c r="K59" s="10">
        <v>2.6750644883920889</v>
      </c>
      <c r="L59" s="10">
        <v>2.9616509028374889</v>
      </c>
      <c r="M59" s="10">
        <v>2.507910576096303</v>
      </c>
      <c r="N59" s="10">
        <v>8.6700773860705063</v>
      </c>
      <c r="O59" s="10">
        <v>2.1735167669819431</v>
      </c>
      <c r="P59" s="10">
        <v>2.698968185726569</v>
      </c>
      <c r="Q59" s="10">
        <v>2.698968185726569</v>
      </c>
      <c r="R59" s="10">
        <v>3.0572656921754078</v>
      </c>
      <c r="S59" s="10">
        <v>3.0094582975064492</v>
      </c>
      <c r="T59" s="10">
        <v>3.903611349957008</v>
      </c>
      <c r="U59" s="10">
        <v>1.5662080825451421</v>
      </c>
      <c r="V59" s="10">
        <v>4.3388650042992261</v>
      </c>
      <c r="W59" s="10">
        <v>3.2842648323301802</v>
      </c>
      <c r="X59" s="10">
        <v>2.7915735167669822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2.3903697334479789E-2</v>
      </c>
      <c r="S62" s="10">
        <v>2.3903697334479789E-2</v>
      </c>
      <c r="T62" s="10">
        <v>1.203783319002579E-2</v>
      </c>
      <c r="U62" s="10">
        <v>3.4393809114359412E-3</v>
      </c>
      <c r="V62" s="10">
        <v>2.665520206362855E-3</v>
      </c>
      <c r="W62" s="10">
        <v>5.5889939810834051E-3</v>
      </c>
      <c r="X62" s="10">
        <v>5.5889939810834051E-3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7.1625107480653469E-2</v>
      </c>
      <c r="D71" s="37">
        <f t="shared" si="22"/>
        <v>0</v>
      </c>
      <c r="E71" s="37">
        <f t="shared" si="22"/>
        <v>0.23886500429922611</v>
      </c>
      <c r="F71" s="37">
        <f t="shared" si="22"/>
        <v>0.26276870163370591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2.3903697334479789E-2</v>
      </c>
      <c r="S71" s="37">
        <f t="shared" si="22"/>
        <v>9.5528804815133261E-2</v>
      </c>
      <c r="T71" s="37">
        <f t="shared" si="22"/>
        <v>7.9019776440240747E-2</v>
      </c>
      <c r="U71" s="37">
        <f t="shared" si="22"/>
        <v>3.043852106620808E-2</v>
      </c>
      <c r="V71" s="37">
        <f t="shared" si="22"/>
        <v>3.4393809114359408E-2</v>
      </c>
      <c r="W71" s="37">
        <f t="shared" si="22"/>
        <v>6.3628546861564913E-3</v>
      </c>
      <c r="X71" s="37">
        <f t="shared" ref="X71" si="23">SUM(X72:X73)</f>
        <v>6.7841788478073942E-2</v>
      </c>
    </row>
    <row r="72" spans="1:24" ht="11.25" customHeight="1" x14ac:dyDescent="0.2">
      <c r="A72" s="42" t="s">
        <v>131</v>
      </c>
      <c r="B72" s="9" t="s">
        <v>132</v>
      </c>
      <c r="C72" s="10">
        <v>7.1625107480653469E-2</v>
      </c>
      <c r="D72" s="10">
        <v>0</v>
      </c>
      <c r="E72" s="10">
        <v>0.23886500429922611</v>
      </c>
      <c r="F72" s="10">
        <v>0.26276870163370591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2.3903697334479789E-2</v>
      </c>
      <c r="T72" s="10">
        <v>2.0292347377472049E-2</v>
      </c>
      <c r="U72" s="10">
        <v>1.7196904557179711E-2</v>
      </c>
      <c r="V72" s="10">
        <v>2.4849527085124671E-2</v>
      </c>
      <c r="W72" s="10">
        <v>4.2132416165090282E-3</v>
      </c>
      <c r="X72" s="10">
        <v>4.1960447119518483E-2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2.3903697334479789E-2</v>
      </c>
      <c r="S73" s="10">
        <v>7.1625107480653469E-2</v>
      </c>
      <c r="T73" s="10">
        <v>5.8727429062768698E-2</v>
      </c>
      <c r="U73" s="10">
        <v>1.3241616509028369E-2</v>
      </c>
      <c r="V73" s="10">
        <v>9.5442820292347373E-3</v>
      </c>
      <c r="W73" s="10">
        <v>2.149613069647463E-3</v>
      </c>
      <c r="X73" s="10">
        <v>2.5881341358555458E-2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13.447033533963889</v>
      </c>
      <c r="D75" s="37">
        <v>7.1176268271711089</v>
      </c>
      <c r="E75" s="37">
        <v>13.972484952708511</v>
      </c>
      <c r="F75" s="37">
        <v>16.86251074806535</v>
      </c>
      <c r="G75" s="37">
        <v>12.73052450558899</v>
      </c>
      <c r="H75" s="37">
        <v>15.095098882201199</v>
      </c>
      <c r="I75" s="37">
        <v>14.49793637145314</v>
      </c>
      <c r="J75" s="37">
        <v>8.9089423903697327</v>
      </c>
      <c r="K75" s="37">
        <v>11.369045571797081</v>
      </c>
      <c r="L75" s="37">
        <v>6.257781599312124</v>
      </c>
      <c r="M75" s="37">
        <v>9.482201203783319</v>
      </c>
      <c r="N75" s="37">
        <v>9.1239036973344803</v>
      </c>
      <c r="O75" s="37">
        <v>6.3533104041272566</v>
      </c>
      <c r="P75" s="37">
        <v>5.7800515907136703</v>
      </c>
      <c r="Q75" s="37">
        <v>4.9680137575236456</v>
      </c>
      <c r="R75" s="37">
        <v>3.272226999140154</v>
      </c>
      <c r="S75" s="37">
        <v>3.1527944969905422</v>
      </c>
      <c r="T75" s="37">
        <v>1.946947549441101</v>
      </c>
      <c r="U75" s="37">
        <v>1.4850386930352539</v>
      </c>
      <c r="V75" s="37">
        <v>2.2163370593293199</v>
      </c>
      <c r="W75" s="37">
        <v>3.974290627687016</v>
      </c>
      <c r="X75" s="37">
        <v>4.3220980223559753</v>
      </c>
    </row>
    <row r="76" spans="1:24" ht="11.25" customHeight="1" x14ac:dyDescent="0.2">
      <c r="A76" s="38" t="s">
        <v>139</v>
      </c>
      <c r="B76" s="39" t="s">
        <v>140</v>
      </c>
      <c r="C76" s="40">
        <v>64.918314703353388</v>
      </c>
      <c r="D76" s="40">
        <v>64.058469475494405</v>
      </c>
      <c r="E76" s="40">
        <v>88.478073946689591</v>
      </c>
      <c r="F76" s="40">
        <v>91.315563198624247</v>
      </c>
      <c r="G76" s="40">
        <v>58.469475494411</v>
      </c>
      <c r="H76" s="40">
        <v>60.447119518486673</v>
      </c>
      <c r="I76" s="40">
        <v>69.905417024935502</v>
      </c>
      <c r="J76" s="40">
        <v>80.309544282029236</v>
      </c>
      <c r="K76" s="40">
        <v>72.398968185726559</v>
      </c>
      <c r="L76" s="40">
        <v>68.185726569217536</v>
      </c>
      <c r="M76" s="40">
        <v>59.931212381771267</v>
      </c>
      <c r="N76" s="40">
        <v>59.415305245055883</v>
      </c>
      <c r="O76" s="40">
        <v>61.90885640584694</v>
      </c>
      <c r="P76" s="40">
        <v>45.227858985382618</v>
      </c>
      <c r="Q76" s="40">
        <v>41.530524505588993</v>
      </c>
      <c r="R76" s="40">
        <v>38.693035253654337</v>
      </c>
      <c r="S76" s="40">
        <v>36.887360275150471</v>
      </c>
      <c r="T76" s="40">
        <v>34.691745485812547</v>
      </c>
      <c r="U76" s="40">
        <v>33.353310404127257</v>
      </c>
      <c r="V76" s="40">
        <v>41.43740326741186</v>
      </c>
      <c r="W76" s="40">
        <v>53.184264832330179</v>
      </c>
      <c r="X76" s="40">
        <v>54.462338779019767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195</v>
      </c>
      <c r="B1" s="4" t="s">
        <v>240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368.42768701633707</v>
      </c>
      <c r="D2" s="31">
        <f t="shared" si="0"/>
        <v>167.45227455007313</v>
      </c>
      <c r="E2" s="31">
        <f t="shared" si="0"/>
        <v>290.26233877901979</v>
      </c>
      <c r="F2" s="31">
        <f t="shared" si="0"/>
        <v>439.76079105760959</v>
      </c>
      <c r="G2" s="31">
        <f t="shared" si="0"/>
        <v>455.20928632846085</v>
      </c>
      <c r="H2" s="31">
        <f t="shared" si="0"/>
        <v>335.37274290627681</v>
      </c>
      <c r="I2" s="31">
        <f t="shared" si="0"/>
        <v>206.7474634565778</v>
      </c>
      <c r="J2" s="31">
        <f t="shared" si="0"/>
        <v>230.91126397248499</v>
      </c>
      <c r="K2" s="31">
        <f t="shared" si="0"/>
        <v>386.71745485812551</v>
      </c>
      <c r="L2" s="31">
        <f t="shared" si="0"/>
        <v>208.60292347377469</v>
      </c>
      <c r="M2" s="31">
        <f t="shared" si="0"/>
        <v>182.77222699914014</v>
      </c>
      <c r="N2" s="31">
        <f t="shared" si="0"/>
        <v>172.92725709372309</v>
      </c>
      <c r="O2" s="31">
        <f t="shared" si="0"/>
        <v>153.22330180567496</v>
      </c>
      <c r="P2" s="31">
        <f t="shared" si="0"/>
        <v>160.996388650043</v>
      </c>
      <c r="Q2" s="31">
        <f t="shared" si="0"/>
        <v>152.00507308684436</v>
      </c>
      <c r="R2" s="31">
        <f t="shared" si="0"/>
        <v>142.04299226139295</v>
      </c>
      <c r="S2" s="31">
        <f t="shared" si="0"/>
        <v>173.81599312123817</v>
      </c>
      <c r="T2" s="31">
        <f t="shared" si="0"/>
        <v>151.35709372312982</v>
      </c>
      <c r="U2" s="31">
        <f t="shared" si="0"/>
        <v>147.99372312983661</v>
      </c>
      <c r="V2" s="31">
        <f t="shared" si="0"/>
        <v>143.59475494411004</v>
      </c>
      <c r="W2" s="31">
        <f t="shared" si="0"/>
        <v>120.64273430782458</v>
      </c>
      <c r="X2" s="31">
        <f t="shared" ref="X2" si="1">SUM(X3,X17,X22,X25,X26,X51,X52,X71,X74,X75,X76)</f>
        <v>123.08495270851247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0.17033533963886499</v>
      </c>
      <c r="D3" s="34">
        <f t="shared" si="2"/>
        <v>0.93267411865864136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2.407566638005159E-3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0.59406706792777297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0.59406706792777297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0.17033533963886499</v>
      </c>
      <c r="D8" s="29">
        <f t="shared" si="6"/>
        <v>0.33860705073086839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2.407566638005159E-3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0.17033533963886499</v>
      </c>
      <c r="D10" s="10">
        <v>0.33860705073086839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2.407566638005159E-3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0.34393809114359408</v>
      </c>
      <c r="D17" s="37">
        <f t="shared" si="10"/>
        <v>0</v>
      </c>
      <c r="E17" s="37">
        <f t="shared" si="10"/>
        <v>0.4872742906276869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0.34393809114359408</v>
      </c>
      <c r="D19" s="10">
        <v>0</v>
      </c>
      <c r="E19" s="10">
        <v>0.34393809114359408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0.14333619948409279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16.060017196904557</v>
      </c>
      <c r="D26" s="37">
        <f t="shared" si="14"/>
        <v>8.0920894239036976</v>
      </c>
      <c r="E26" s="37">
        <f t="shared" si="14"/>
        <v>9.0260533104041265</v>
      </c>
      <c r="F26" s="37">
        <f t="shared" si="14"/>
        <v>11.080137575236456</v>
      </c>
      <c r="G26" s="37">
        <f t="shared" si="14"/>
        <v>9.1502149613069648</v>
      </c>
      <c r="H26" s="37">
        <f t="shared" si="14"/>
        <v>87.209458297506444</v>
      </c>
      <c r="I26" s="37">
        <f t="shared" si="14"/>
        <v>0</v>
      </c>
      <c r="J26" s="37">
        <f t="shared" si="14"/>
        <v>26.657351676698191</v>
      </c>
      <c r="K26" s="37">
        <f t="shared" si="14"/>
        <v>16.616165090283744</v>
      </c>
      <c r="L26" s="37">
        <f t="shared" si="14"/>
        <v>4.3538263112639717</v>
      </c>
      <c r="M26" s="37">
        <f t="shared" si="14"/>
        <v>8.5842648323301809</v>
      </c>
      <c r="N26" s="37">
        <f t="shared" si="14"/>
        <v>11.19750644883921</v>
      </c>
      <c r="O26" s="37">
        <f t="shared" si="14"/>
        <v>10.197592433361992</v>
      </c>
      <c r="P26" s="37">
        <f t="shared" si="14"/>
        <v>12.732846087704214</v>
      </c>
      <c r="Q26" s="37">
        <f t="shared" si="14"/>
        <v>14.921840068787617</v>
      </c>
      <c r="R26" s="37">
        <f t="shared" si="14"/>
        <v>15.074892519346514</v>
      </c>
      <c r="S26" s="37">
        <f t="shared" si="14"/>
        <v>13.550386930352534</v>
      </c>
      <c r="T26" s="37">
        <f t="shared" si="14"/>
        <v>5.1527944969905404</v>
      </c>
      <c r="U26" s="37">
        <f t="shared" si="14"/>
        <v>5.4647463456577814</v>
      </c>
      <c r="V26" s="37">
        <f t="shared" si="14"/>
        <v>5.4185726569217536</v>
      </c>
      <c r="W26" s="37">
        <f t="shared" si="14"/>
        <v>5.1446259673258803</v>
      </c>
      <c r="X26" s="37">
        <f t="shared" ref="X26" si="15">SUM(X27,X33)</f>
        <v>6.1693035253654331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16.060017196904557</v>
      </c>
      <c r="D33" s="29">
        <f t="shared" si="18"/>
        <v>8.0920894239036976</v>
      </c>
      <c r="E33" s="29">
        <f t="shared" si="18"/>
        <v>9.0260533104041265</v>
      </c>
      <c r="F33" s="29">
        <f t="shared" si="18"/>
        <v>11.080137575236456</v>
      </c>
      <c r="G33" s="29">
        <f t="shared" si="18"/>
        <v>9.1502149613069648</v>
      </c>
      <c r="H33" s="29">
        <f t="shared" si="18"/>
        <v>87.209458297506444</v>
      </c>
      <c r="I33" s="29">
        <f t="shared" si="18"/>
        <v>0</v>
      </c>
      <c r="J33" s="29">
        <f t="shared" si="18"/>
        <v>26.657351676698191</v>
      </c>
      <c r="K33" s="29">
        <f t="shared" si="18"/>
        <v>16.616165090283744</v>
      </c>
      <c r="L33" s="29">
        <f t="shared" si="18"/>
        <v>4.3538263112639717</v>
      </c>
      <c r="M33" s="29">
        <f t="shared" si="18"/>
        <v>8.5842648323301809</v>
      </c>
      <c r="N33" s="29">
        <f t="shared" si="18"/>
        <v>11.19750644883921</v>
      </c>
      <c r="O33" s="29">
        <f t="shared" si="18"/>
        <v>10.197592433361992</v>
      </c>
      <c r="P33" s="29">
        <f t="shared" si="18"/>
        <v>12.732846087704214</v>
      </c>
      <c r="Q33" s="29">
        <f t="shared" si="18"/>
        <v>14.921840068787617</v>
      </c>
      <c r="R33" s="29">
        <f t="shared" si="18"/>
        <v>15.074892519346514</v>
      </c>
      <c r="S33" s="29">
        <f t="shared" si="18"/>
        <v>13.550386930352534</v>
      </c>
      <c r="T33" s="29">
        <f t="shared" si="18"/>
        <v>5.1527944969905404</v>
      </c>
      <c r="U33" s="29">
        <f t="shared" si="18"/>
        <v>5.4647463456577814</v>
      </c>
      <c r="V33" s="29">
        <f t="shared" si="18"/>
        <v>5.4185726569217536</v>
      </c>
      <c r="W33" s="29">
        <f t="shared" si="18"/>
        <v>5.1446259673258803</v>
      </c>
      <c r="X33" s="29">
        <f t="shared" ref="X33" si="19">SUM(X34:X50)</f>
        <v>6.1693035253654331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1.149699054170249</v>
      </c>
      <c r="I36" s="10">
        <v>0</v>
      </c>
      <c r="J36" s="10">
        <v>9.197678417884779</v>
      </c>
      <c r="K36" s="10">
        <v>1.149699054170249</v>
      </c>
      <c r="L36" s="10">
        <v>2.2997420464316418</v>
      </c>
      <c r="M36" s="10">
        <v>3.449097162510748</v>
      </c>
      <c r="N36" s="10">
        <v>0</v>
      </c>
      <c r="O36" s="10">
        <v>1.149699054170249</v>
      </c>
      <c r="P36" s="10">
        <v>4.5987962166809977</v>
      </c>
      <c r="Q36" s="10">
        <v>5.7485812553740319</v>
      </c>
      <c r="R36" s="10">
        <v>1.149699054170249</v>
      </c>
      <c r="S36" s="10">
        <v>3.449097162510748</v>
      </c>
      <c r="T36" s="10">
        <v>1.0877042132416159</v>
      </c>
      <c r="U36" s="10">
        <v>1.107222699914016</v>
      </c>
      <c r="V36" s="10">
        <v>0.92553740326741174</v>
      </c>
      <c r="W36" s="10">
        <v>0.13336199484092859</v>
      </c>
      <c r="X36" s="10">
        <v>0.1126397248495271</v>
      </c>
    </row>
    <row r="37" spans="1:24" ht="11.25" customHeight="1" x14ac:dyDescent="0.2">
      <c r="A37" s="41" t="s">
        <v>61</v>
      </c>
      <c r="B37" s="9" t="s">
        <v>62</v>
      </c>
      <c r="C37" s="10">
        <v>2.116165090283749</v>
      </c>
      <c r="D37" s="10">
        <v>2.116165090283749</v>
      </c>
      <c r="E37" s="10">
        <v>1.058125537403267</v>
      </c>
      <c r="F37" s="10">
        <v>1.058125537403267</v>
      </c>
      <c r="G37" s="10">
        <v>1.058125537403267</v>
      </c>
      <c r="H37" s="10">
        <v>3.1184866723989679</v>
      </c>
      <c r="I37" s="10">
        <v>0</v>
      </c>
      <c r="J37" s="10">
        <v>0</v>
      </c>
      <c r="K37" s="10">
        <v>1.0424763542562341</v>
      </c>
      <c r="L37" s="10">
        <v>0</v>
      </c>
      <c r="M37" s="10">
        <v>0</v>
      </c>
      <c r="N37" s="10">
        <v>2.0784178847807389</v>
      </c>
      <c r="O37" s="10">
        <v>0</v>
      </c>
      <c r="P37" s="10">
        <v>1.0392089423903701</v>
      </c>
      <c r="Q37" s="10">
        <v>2.0784178847807389</v>
      </c>
      <c r="R37" s="10">
        <v>3.1176268271711089</v>
      </c>
      <c r="S37" s="10">
        <v>3.1176268271711089</v>
      </c>
      <c r="T37" s="10">
        <v>0.63826311263972479</v>
      </c>
      <c r="U37" s="10">
        <v>0.62373172828890788</v>
      </c>
      <c r="V37" s="10">
        <v>0.56027515047291487</v>
      </c>
      <c r="W37" s="10">
        <v>0.65700773860705064</v>
      </c>
      <c r="X37" s="10">
        <v>0.97093723129836618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1.0266552020636279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3.095442820292347E-3</v>
      </c>
      <c r="U41" s="10">
        <v>2.0636285468615648E-3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2.0995700773860699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7.1892519346517627</v>
      </c>
      <c r="D43" s="10">
        <v>3.0810834049871021</v>
      </c>
      <c r="E43" s="10">
        <v>4.1081685296646597</v>
      </c>
      <c r="F43" s="10">
        <v>6.1622527944969896</v>
      </c>
      <c r="G43" s="10">
        <v>6.1622527944969896</v>
      </c>
      <c r="H43" s="10">
        <v>78.054858125537393</v>
      </c>
      <c r="I43" s="10">
        <v>0</v>
      </c>
      <c r="J43" s="10">
        <v>17.45967325881341</v>
      </c>
      <c r="K43" s="10">
        <v>12.32441960447119</v>
      </c>
      <c r="L43" s="10">
        <v>2.0540842648323299</v>
      </c>
      <c r="M43" s="10">
        <v>5.135167669819432</v>
      </c>
      <c r="N43" s="10">
        <v>7.1892519346517627</v>
      </c>
      <c r="O43" s="10">
        <v>8.1083404987102305</v>
      </c>
      <c r="P43" s="10">
        <v>7.0948409286328458</v>
      </c>
      <c r="Q43" s="10">
        <v>7.0948409286328458</v>
      </c>
      <c r="R43" s="10">
        <v>8.1083404987102305</v>
      </c>
      <c r="S43" s="10">
        <v>4.0541702493551153</v>
      </c>
      <c r="T43" s="10">
        <v>3.423731728288907</v>
      </c>
      <c r="U43" s="10">
        <v>3.4855546001719691</v>
      </c>
      <c r="V43" s="10">
        <v>3.9181427343078239</v>
      </c>
      <c r="W43" s="10">
        <v>4.3542562338779014</v>
      </c>
      <c r="X43" s="10">
        <v>5.08572656921754</v>
      </c>
    </row>
    <row r="44" spans="1:24" ht="11.25" customHeight="1" x14ac:dyDescent="0.2">
      <c r="A44" s="41" t="s">
        <v>75</v>
      </c>
      <c r="B44" s="9" t="s">
        <v>76</v>
      </c>
      <c r="C44" s="10">
        <v>6.7546001719690452</v>
      </c>
      <c r="D44" s="10">
        <v>2.894840928632846</v>
      </c>
      <c r="E44" s="10">
        <v>3.8597592433362</v>
      </c>
      <c r="F44" s="10">
        <v>3.8597592433362</v>
      </c>
      <c r="G44" s="10">
        <v>1.9298366294067071</v>
      </c>
      <c r="H44" s="10">
        <v>3.8597592433362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1.9298366294067071</v>
      </c>
      <c r="O44" s="10">
        <v>0.9395528804815132</v>
      </c>
      <c r="P44" s="10">
        <v>0</v>
      </c>
      <c r="Q44" s="10">
        <v>0</v>
      </c>
      <c r="R44" s="10">
        <v>1.879707652622528</v>
      </c>
      <c r="S44" s="10">
        <v>1.879707652622528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1.049785038693035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0.81951848667239902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0.24617368873602749</v>
      </c>
      <c r="V50" s="10">
        <v>1.461736887360275E-2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182.54048093645582</v>
      </c>
      <c r="D51" s="37">
        <v>45.12037833190027</v>
      </c>
      <c r="E51" s="37">
        <v>83.920894239036969</v>
      </c>
      <c r="F51" s="37">
        <v>147.59243336199481</v>
      </c>
      <c r="G51" s="37">
        <v>230.61049011177991</v>
      </c>
      <c r="H51" s="37">
        <v>39.187446259673258</v>
      </c>
      <c r="I51" s="37">
        <v>54.535683576956153</v>
      </c>
      <c r="J51" s="37">
        <v>24.484092863284609</v>
      </c>
      <c r="K51" s="37">
        <v>237.8761822871883</v>
      </c>
      <c r="L51" s="37">
        <v>81.061908856405836</v>
      </c>
      <c r="M51" s="37">
        <v>58.533963886500423</v>
      </c>
      <c r="N51" s="37">
        <v>15.240756663800511</v>
      </c>
      <c r="O51" s="37">
        <v>16.38005159071367</v>
      </c>
      <c r="P51" s="37">
        <v>13.73602751504729</v>
      </c>
      <c r="Q51" s="37">
        <v>16.766981943250219</v>
      </c>
      <c r="R51" s="37">
        <v>10.984522785898539</v>
      </c>
      <c r="S51" s="37">
        <v>26.69819432502149</v>
      </c>
      <c r="T51" s="37">
        <v>17.124849527085129</v>
      </c>
      <c r="U51" s="37">
        <v>12.011006018916589</v>
      </c>
      <c r="V51" s="37">
        <v>16.783748925193461</v>
      </c>
      <c r="W51" s="37">
        <v>12.476354256233879</v>
      </c>
      <c r="X51" s="37">
        <v>11.390971625107481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56.487016337059323</v>
      </c>
      <c r="D52" s="37">
        <f t="shared" si="20"/>
        <v>43.684866723989678</v>
      </c>
      <c r="E52" s="37">
        <f t="shared" si="20"/>
        <v>59.735339638865</v>
      </c>
      <c r="F52" s="37">
        <f t="shared" si="20"/>
        <v>156.53963886500424</v>
      </c>
      <c r="G52" s="37">
        <f t="shared" si="20"/>
        <v>53.668701633705922</v>
      </c>
      <c r="H52" s="37">
        <f t="shared" si="20"/>
        <v>54.122527944969896</v>
      </c>
      <c r="I52" s="37">
        <f t="shared" si="20"/>
        <v>56.3676698194325</v>
      </c>
      <c r="J52" s="37">
        <f t="shared" si="20"/>
        <v>57.991831470335342</v>
      </c>
      <c r="K52" s="37">
        <f t="shared" si="20"/>
        <v>41.606964746345653</v>
      </c>
      <c r="L52" s="37">
        <f t="shared" si="20"/>
        <v>40.699398108340489</v>
      </c>
      <c r="M52" s="37">
        <f t="shared" si="20"/>
        <v>28.398796216680996</v>
      </c>
      <c r="N52" s="37">
        <f t="shared" si="20"/>
        <v>32.67411865864144</v>
      </c>
      <c r="O52" s="37">
        <f t="shared" si="20"/>
        <v>39.337919174548574</v>
      </c>
      <c r="P52" s="37">
        <f t="shared" si="20"/>
        <v>31.264918314703358</v>
      </c>
      <c r="Q52" s="37">
        <f t="shared" si="20"/>
        <v>23.406878761822863</v>
      </c>
      <c r="R52" s="37">
        <f t="shared" si="20"/>
        <v>23.120292347377472</v>
      </c>
      <c r="S52" s="37">
        <f t="shared" si="20"/>
        <v>27.992777300085987</v>
      </c>
      <c r="T52" s="37">
        <f t="shared" si="20"/>
        <v>24.561478933791914</v>
      </c>
      <c r="U52" s="37">
        <f t="shared" si="20"/>
        <v>28.220550300945828</v>
      </c>
      <c r="V52" s="37">
        <f t="shared" si="20"/>
        <v>21.397850386930351</v>
      </c>
      <c r="W52" s="37">
        <f t="shared" si="20"/>
        <v>19.92106620808255</v>
      </c>
      <c r="X52" s="37">
        <f t="shared" ref="X52" si="21">SUM(X53:X70)</f>
        <v>21.407652622527948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2.3903697334479789E-2</v>
      </c>
      <c r="L57" s="10">
        <v>2.3903697334479789E-2</v>
      </c>
      <c r="M57" s="10">
        <v>2.3903697334479789E-2</v>
      </c>
      <c r="N57" s="10">
        <v>0</v>
      </c>
      <c r="O57" s="10">
        <v>0</v>
      </c>
      <c r="P57" s="10">
        <v>7.1625107480653469E-2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9.5528804815133275E-2</v>
      </c>
      <c r="D58" s="10">
        <v>0.5970765262252794</v>
      </c>
      <c r="E58" s="10">
        <v>2.3903697334479789E-2</v>
      </c>
      <c r="F58" s="10">
        <v>0.90765262252794487</v>
      </c>
      <c r="G58" s="10">
        <v>0.47773000859845233</v>
      </c>
      <c r="H58" s="10">
        <v>0.47773000859845233</v>
      </c>
      <c r="I58" s="10">
        <v>0.42992261392949271</v>
      </c>
      <c r="J58" s="10">
        <v>0.47773000859845233</v>
      </c>
      <c r="K58" s="10">
        <v>0.19105760963026661</v>
      </c>
      <c r="L58" s="10">
        <v>0</v>
      </c>
      <c r="M58" s="10">
        <v>0</v>
      </c>
      <c r="N58" s="10">
        <v>0.40601891659501288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4.815133276010318E-3</v>
      </c>
      <c r="U58" s="10">
        <v>2.407566638005159E-3</v>
      </c>
      <c r="V58" s="10">
        <v>7.7386070507308674E-4</v>
      </c>
      <c r="W58" s="10">
        <v>0</v>
      </c>
      <c r="X58" s="10">
        <v>1.212381771281169E-2</v>
      </c>
    </row>
    <row r="59" spans="1:24" ht="11.25" customHeight="1" x14ac:dyDescent="0.2">
      <c r="A59" s="42" t="s">
        <v>105</v>
      </c>
      <c r="B59" s="9" t="s">
        <v>106</v>
      </c>
      <c r="C59" s="10">
        <v>56.391487532244192</v>
      </c>
      <c r="D59" s="10">
        <v>43.087790197764399</v>
      </c>
      <c r="E59" s="10">
        <v>59.711435941530517</v>
      </c>
      <c r="F59" s="10">
        <v>155.6319862424763</v>
      </c>
      <c r="G59" s="10">
        <v>53.190971625107473</v>
      </c>
      <c r="H59" s="10">
        <v>53.644797936371447</v>
      </c>
      <c r="I59" s="10">
        <v>55.937747205503008</v>
      </c>
      <c r="J59" s="10">
        <v>57.514101461736892</v>
      </c>
      <c r="K59" s="10">
        <v>41.392003439380908</v>
      </c>
      <c r="L59" s="10">
        <v>40.675494411006007</v>
      </c>
      <c r="M59" s="10">
        <v>27.73000859845228</v>
      </c>
      <c r="N59" s="10">
        <v>31.7426483233018</v>
      </c>
      <c r="O59" s="10">
        <v>37.355460017196897</v>
      </c>
      <c r="P59" s="10">
        <v>29.30636285468616</v>
      </c>
      <c r="Q59" s="10">
        <v>21.87824591573516</v>
      </c>
      <c r="R59" s="10">
        <v>22.35597592433362</v>
      </c>
      <c r="S59" s="10">
        <v>27.109028374892521</v>
      </c>
      <c r="T59" s="10">
        <v>23.857523645743761</v>
      </c>
      <c r="U59" s="10">
        <v>27.58340498710232</v>
      </c>
      <c r="V59" s="10">
        <v>20.162596732588131</v>
      </c>
      <c r="W59" s="10">
        <v>19.333190025795361</v>
      </c>
      <c r="X59" s="10">
        <v>20.5585554600172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0.64488392089423896</v>
      </c>
      <c r="N61" s="10">
        <v>0.52545141874462586</v>
      </c>
      <c r="O61" s="10">
        <v>1.982459157351677</v>
      </c>
      <c r="P61" s="10">
        <v>1.8391229578675841</v>
      </c>
      <c r="Q61" s="10">
        <v>1.5286328460877039</v>
      </c>
      <c r="R61" s="10">
        <v>0.76431642304385194</v>
      </c>
      <c r="S61" s="10">
        <v>0.88374892519346515</v>
      </c>
      <c r="T61" s="10">
        <v>0.69914015477214098</v>
      </c>
      <c r="U61" s="10">
        <v>0.63473774720550291</v>
      </c>
      <c r="V61" s="10">
        <v>1.234479793637145</v>
      </c>
      <c r="W61" s="10">
        <v>0.5878761822871883</v>
      </c>
      <c r="X61" s="10">
        <v>0.83697334479793628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4.7807394668959592E-2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9.5528804815133275E-2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9.5528804815133275E-2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28.159931212381771</v>
      </c>
      <c r="D75" s="37">
        <v>16.122098022355971</v>
      </c>
      <c r="E75" s="37">
        <v>19.036027515047291</v>
      </c>
      <c r="F75" s="37">
        <v>18.271711092003439</v>
      </c>
      <c r="G75" s="37">
        <v>35.038693035253651</v>
      </c>
      <c r="H75" s="37">
        <v>21.23336199484093</v>
      </c>
      <c r="I75" s="37">
        <v>9.1717110920034397</v>
      </c>
      <c r="J75" s="37">
        <v>14.211349957007741</v>
      </c>
      <c r="K75" s="37">
        <v>2.4840068787618228</v>
      </c>
      <c r="L75" s="37">
        <v>5.4456577815993112</v>
      </c>
      <c r="M75" s="37">
        <v>4.5380911435941522</v>
      </c>
      <c r="N75" s="37">
        <v>4.8724849527085121</v>
      </c>
      <c r="O75" s="37">
        <v>3.128890799656062</v>
      </c>
      <c r="P75" s="37">
        <v>4.8963026655202064</v>
      </c>
      <c r="Q75" s="37">
        <v>4.5619948409286319</v>
      </c>
      <c r="R75" s="37">
        <v>0</v>
      </c>
      <c r="S75" s="37">
        <v>6.0905417024935504</v>
      </c>
      <c r="T75" s="37">
        <v>4.9595872742906284</v>
      </c>
      <c r="U75" s="37">
        <v>4.2108340498710231</v>
      </c>
      <c r="V75" s="37">
        <v>7.4824591573516761</v>
      </c>
      <c r="W75" s="37">
        <v>4.1678417884780741</v>
      </c>
      <c r="X75" s="37">
        <v>3.9560619088564062</v>
      </c>
    </row>
    <row r="76" spans="1:24" ht="11.25" customHeight="1" x14ac:dyDescent="0.2">
      <c r="A76" s="38" t="s">
        <v>139</v>
      </c>
      <c r="B76" s="39" t="s">
        <v>140</v>
      </c>
      <c r="C76" s="40">
        <v>84.570439097937992</v>
      </c>
      <c r="D76" s="40">
        <v>53.50016792926489</v>
      </c>
      <c r="E76" s="40">
        <v>118.0567497850387</v>
      </c>
      <c r="F76" s="40">
        <v>106.2768701633706</v>
      </c>
      <c r="G76" s="40">
        <v>126.7411865864144</v>
      </c>
      <c r="H76" s="40">
        <v>133.61994840928631</v>
      </c>
      <c r="I76" s="40">
        <v>86.672398968185718</v>
      </c>
      <c r="J76" s="40">
        <v>107.56663800515911</v>
      </c>
      <c r="K76" s="40">
        <v>88.134135855545992</v>
      </c>
      <c r="L76" s="40">
        <v>77.042132416165089</v>
      </c>
      <c r="M76" s="40">
        <v>82.717110920034386</v>
      </c>
      <c r="N76" s="40">
        <v>108.9423903697334</v>
      </c>
      <c r="O76" s="40">
        <v>84.178847807394661</v>
      </c>
      <c r="P76" s="40">
        <v>98.366294067067926</v>
      </c>
      <c r="Q76" s="40">
        <v>92.34737747205503</v>
      </c>
      <c r="R76" s="40">
        <v>92.863284608770414</v>
      </c>
      <c r="S76" s="40">
        <v>99.484092863284602</v>
      </c>
      <c r="T76" s="40">
        <v>99.558383490971622</v>
      </c>
      <c r="U76" s="40">
        <v>98.084178847807394</v>
      </c>
      <c r="V76" s="40">
        <v>92.512123817712805</v>
      </c>
      <c r="W76" s="40">
        <v>78.932846087704206</v>
      </c>
      <c r="X76" s="40">
        <v>80.160963026655196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196</v>
      </c>
      <c r="B1" s="4" t="s">
        <v>239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V2" si="0">SUM(C3,C17,C22,C25,C26,C51,C52,C71,C74,C75,C76)</f>
        <v>3226.5238177128117</v>
      </c>
      <c r="D2" s="31">
        <f t="shared" si="0"/>
        <v>3915.2092003439379</v>
      </c>
      <c r="E2" s="31">
        <f t="shared" si="0"/>
        <v>4066.3108340498711</v>
      </c>
      <c r="F2" s="31">
        <f t="shared" si="0"/>
        <v>4260.0428202923476</v>
      </c>
      <c r="G2" s="31">
        <f t="shared" si="0"/>
        <v>4424.1689595872749</v>
      </c>
      <c r="H2" s="31">
        <f t="shared" si="0"/>
        <v>4105.7513327601027</v>
      </c>
      <c r="I2" s="31">
        <f t="shared" si="0"/>
        <v>4231.4127257093724</v>
      </c>
      <c r="J2" s="31">
        <f t="shared" si="0"/>
        <v>4536.3152192605321</v>
      </c>
      <c r="K2" s="31">
        <f t="shared" si="0"/>
        <v>5112.9330180567486</v>
      </c>
      <c r="L2" s="31">
        <f t="shared" si="0"/>
        <v>5224.2288745714986</v>
      </c>
      <c r="M2" s="31">
        <f t="shared" si="0"/>
        <v>4928.2090507276334</v>
      </c>
      <c r="N2" s="31">
        <f t="shared" si="0"/>
        <v>5182.9558231241208</v>
      </c>
      <c r="O2" s="31">
        <f t="shared" si="0"/>
        <v>5309.540344742778</v>
      </c>
      <c r="P2" s="31">
        <f t="shared" si="0"/>
        <v>5184.9785553644961</v>
      </c>
      <c r="Q2" s="31">
        <f t="shared" si="0"/>
        <v>5262.6127344444367</v>
      </c>
      <c r="R2" s="31">
        <f t="shared" si="0"/>
        <v>5334.3804725785403</v>
      </c>
      <c r="S2" s="31">
        <f t="shared" si="0"/>
        <v>5735.1858440436836</v>
      </c>
      <c r="T2" s="31">
        <f t="shared" si="0"/>
        <v>6146.3045946834836</v>
      </c>
      <c r="U2" s="31">
        <f t="shared" si="0"/>
        <v>6301.1709470283513</v>
      </c>
      <c r="V2" s="31">
        <f t="shared" si="0"/>
        <v>6570.302424863502</v>
      </c>
      <c r="W2" s="31">
        <f t="shared" ref="W2:X2" si="1">SUM(W3,W17,W22,W25,W26,W51,W52,W71,W74,W75,W76)</f>
        <v>6461.9125544817862</v>
      </c>
      <c r="X2" s="31">
        <f t="shared" si="1"/>
        <v>6870.2753033899862</v>
      </c>
    </row>
    <row r="3" spans="1:24" ht="11.25" customHeight="1" x14ac:dyDescent="0.2">
      <c r="A3" s="32" t="s">
        <v>3</v>
      </c>
      <c r="B3" s="33" t="s">
        <v>4</v>
      </c>
      <c r="C3" s="34">
        <f t="shared" ref="C3:V3" si="2">SUM(C4,C8,C11)</f>
        <v>0</v>
      </c>
      <c r="D3" s="34">
        <f t="shared" si="2"/>
        <v>0.59406706792777286</v>
      </c>
      <c r="E3" s="34">
        <f t="shared" si="2"/>
        <v>0</v>
      </c>
      <c r="F3" s="34">
        <f t="shared" si="2"/>
        <v>0.18564058469475489</v>
      </c>
      <c r="G3" s="34">
        <f t="shared" si="2"/>
        <v>0.58761822871883052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ref="W3:X3" si="3">SUM(W4,W8,W11)</f>
        <v>0</v>
      </c>
      <c r="X3" s="34">
        <f t="shared" si="3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V4" si="4">SUM(C5:C7)</f>
        <v>0</v>
      </c>
      <c r="D4" s="29">
        <f t="shared" si="4"/>
        <v>0.59406706792777286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ref="W4:X4" si="5">SUM(W5:W7)</f>
        <v>0</v>
      </c>
      <c r="X4" s="29">
        <f t="shared" si="5"/>
        <v>0</v>
      </c>
    </row>
    <row r="5" spans="1:24" ht="11.25" customHeight="1" x14ac:dyDescent="0.2">
      <c r="A5" s="41" t="s">
        <v>5</v>
      </c>
      <c r="B5" s="9" t="s">
        <v>6</v>
      </c>
      <c r="C5" s="10">
        <f>FC_TRA_RAIL_E!C5+FC_TRA_ROAD_E!C5+FC_TRA_DAVI_E!C5+FC_TRA_DNAVI_E!C5+FC_TRA_PIPE_E!C5</f>
        <v>0</v>
      </c>
      <c r="D5" s="10">
        <f>FC_TRA_RAIL_E!D5+FC_TRA_ROAD_E!D5+FC_TRA_DAVI_E!D5+FC_TRA_DNAVI_E!D5+FC_TRA_PIPE_E!D5</f>
        <v>0</v>
      </c>
      <c r="E5" s="10">
        <f>FC_TRA_RAIL_E!E5+FC_TRA_ROAD_E!E5+FC_TRA_DAVI_E!E5+FC_TRA_DNAVI_E!E5+FC_TRA_PIPE_E!E5</f>
        <v>0</v>
      </c>
      <c r="F5" s="10">
        <f>FC_TRA_RAIL_E!F5+FC_TRA_ROAD_E!F5+FC_TRA_DAVI_E!F5+FC_TRA_DNAVI_E!F5+FC_TRA_PIPE_E!F5</f>
        <v>0</v>
      </c>
      <c r="G5" s="10">
        <f>FC_TRA_RAIL_E!G5+FC_TRA_ROAD_E!G5+FC_TRA_DAVI_E!G5+FC_TRA_DNAVI_E!G5+FC_TRA_PIPE_E!G5</f>
        <v>0</v>
      </c>
      <c r="H5" s="10">
        <f>FC_TRA_RAIL_E!H5+FC_TRA_ROAD_E!H5+FC_TRA_DAVI_E!H5+FC_TRA_DNAVI_E!H5+FC_TRA_PIPE_E!H5</f>
        <v>0</v>
      </c>
      <c r="I5" s="10">
        <f>FC_TRA_RAIL_E!I5+FC_TRA_ROAD_E!I5+FC_TRA_DAVI_E!I5+FC_TRA_DNAVI_E!I5+FC_TRA_PIPE_E!I5</f>
        <v>0</v>
      </c>
      <c r="J5" s="10">
        <f>FC_TRA_RAIL_E!J5+FC_TRA_ROAD_E!J5+FC_TRA_DAVI_E!J5+FC_TRA_DNAVI_E!J5+FC_TRA_PIPE_E!J5</f>
        <v>0</v>
      </c>
      <c r="K5" s="10">
        <f>FC_TRA_RAIL_E!K5+FC_TRA_ROAD_E!K5+FC_TRA_DAVI_E!K5+FC_TRA_DNAVI_E!K5+FC_TRA_PIPE_E!K5</f>
        <v>0</v>
      </c>
      <c r="L5" s="10">
        <f>FC_TRA_RAIL_E!L5+FC_TRA_ROAD_E!L5+FC_TRA_DAVI_E!L5+FC_TRA_DNAVI_E!L5+FC_TRA_PIPE_E!L5</f>
        <v>0</v>
      </c>
      <c r="M5" s="10">
        <f>FC_TRA_RAIL_E!M5+FC_TRA_ROAD_E!M5+FC_TRA_DAVI_E!M5+FC_TRA_DNAVI_E!M5+FC_TRA_PIPE_E!M5</f>
        <v>0</v>
      </c>
      <c r="N5" s="10">
        <f>FC_TRA_RAIL_E!N5+FC_TRA_ROAD_E!N5+FC_TRA_DAVI_E!N5+FC_TRA_DNAVI_E!N5+FC_TRA_PIPE_E!N5</f>
        <v>0</v>
      </c>
      <c r="O5" s="10">
        <f>FC_TRA_RAIL_E!O5+FC_TRA_ROAD_E!O5+FC_TRA_DAVI_E!O5+FC_TRA_DNAVI_E!O5+FC_TRA_PIPE_E!O5</f>
        <v>0</v>
      </c>
      <c r="P5" s="10">
        <f>FC_TRA_RAIL_E!P5+FC_TRA_ROAD_E!P5+FC_TRA_DAVI_E!P5+FC_TRA_DNAVI_E!P5+FC_TRA_PIPE_E!P5</f>
        <v>0</v>
      </c>
      <c r="Q5" s="10">
        <f>FC_TRA_RAIL_E!Q5+FC_TRA_ROAD_E!Q5+FC_TRA_DAVI_E!Q5+FC_TRA_DNAVI_E!Q5+FC_TRA_PIPE_E!Q5</f>
        <v>0</v>
      </c>
      <c r="R5" s="10">
        <f>FC_TRA_RAIL_E!R5+FC_TRA_ROAD_E!R5+FC_TRA_DAVI_E!R5+FC_TRA_DNAVI_E!R5+FC_TRA_PIPE_E!R5</f>
        <v>0</v>
      </c>
      <c r="S5" s="10">
        <f>FC_TRA_RAIL_E!S5+FC_TRA_ROAD_E!S5+FC_TRA_DAVI_E!S5+FC_TRA_DNAVI_E!S5+FC_TRA_PIPE_E!S5</f>
        <v>0</v>
      </c>
      <c r="T5" s="10">
        <f>FC_TRA_RAIL_E!T5+FC_TRA_ROAD_E!T5+FC_TRA_DAVI_E!T5+FC_TRA_DNAVI_E!T5+FC_TRA_PIPE_E!T5</f>
        <v>0</v>
      </c>
      <c r="U5" s="10">
        <f>FC_TRA_RAIL_E!U5+FC_TRA_ROAD_E!U5+FC_TRA_DAVI_E!U5+FC_TRA_DNAVI_E!U5+FC_TRA_PIPE_E!U5</f>
        <v>0</v>
      </c>
      <c r="V5" s="10">
        <f>FC_TRA_RAIL_E!V5+FC_TRA_ROAD_E!V5+FC_TRA_DAVI_E!V5+FC_TRA_DNAVI_E!V5+FC_TRA_PIPE_E!V5</f>
        <v>0</v>
      </c>
      <c r="W5" s="10">
        <f>FC_TRA_RAIL_E!W5+FC_TRA_ROAD_E!W5+FC_TRA_DAVI_E!W5+FC_TRA_DNAVI_E!W5+FC_TRA_PIPE_E!W5</f>
        <v>0</v>
      </c>
      <c r="X5" s="10">
        <f>FC_TRA_RAIL_E!X5+FC_TRA_ROAD_E!X5+FC_TRA_DAVI_E!X5+FC_TRA_DNAVI_E!X5+FC_TRA_PIPE_E!X5</f>
        <v>0</v>
      </c>
    </row>
    <row r="6" spans="1:24" ht="11.25" customHeight="1" x14ac:dyDescent="0.2">
      <c r="A6" s="41" t="s">
        <v>7</v>
      </c>
      <c r="B6" s="9" t="s">
        <v>8</v>
      </c>
      <c r="C6" s="10">
        <f>FC_TRA_RAIL_E!C6+FC_TRA_ROAD_E!C6+FC_TRA_DAVI_E!C6+FC_TRA_DNAVI_E!C6+FC_TRA_PIPE_E!C6</f>
        <v>0</v>
      </c>
      <c r="D6" s="10">
        <f>FC_TRA_RAIL_E!D6+FC_TRA_ROAD_E!D6+FC_TRA_DAVI_E!D6+FC_TRA_DNAVI_E!D6+FC_TRA_PIPE_E!D6</f>
        <v>0</v>
      </c>
      <c r="E6" s="10">
        <f>FC_TRA_RAIL_E!E6+FC_TRA_ROAD_E!E6+FC_TRA_DAVI_E!E6+FC_TRA_DNAVI_E!E6+FC_TRA_PIPE_E!E6</f>
        <v>0</v>
      </c>
      <c r="F6" s="10">
        <f>FC_TRA_RAIL_E!F6+FC_TRA_ROAD_E!F6+FC_TRA_DAVI_E!F6+FC_TRA_DNAVI_E!F6+FC_TRA_PIPE_E!F6</f>
        <v>0</v>
      </c>
      <c r="G6" s="10">
        <f>FC_TRA_RAIL_E!G6+FC_TRA_ROAD_E!G6+FC_TRA_DAVI_E!G6+FC_TRA_DNAVI_E!G6+FC_TRA_PIPE_E!G6</f>
        <v>0</v>
      </c>
      <c r="H6" s="10">
        <f>FC_TRA_RAIL_E!H6+FC_TRA_ROAD_E!H6+FC_TRA_DAVI_E!H6+FC_TRA_DNAVI_E!H6+FC_TRA_PIPE_E!H6</f>
        <v>0</v>
      </c>
      <c r="I6" s="10">
        <f>FC_TRA_RAIL_E!I6+FC_TRA_ROAD_E!I6+FC_TRA_DAVI_E!I6+FC_TRA_DNAVI_E!I6+FC_TRA_PIPE_E!I6</f>
        <v>0</v>
      </c>
      <c r="J6" s="10">
        <f>FC_TRA_RAIL_E!J6+FC_TRA_ROAD_E!J6+FC_TRA_DAVI_E!J6+FC_TRA_DNAVI_E!J6+FC_TRA_PIPE_E!J6</f>
        <v>0</v>
      </c>
      <c r="K6" s="10">
        <f>FC_TRA_RAIL_E!K6+FC_TRA_ROAD_E!K6+FC_TRA_DAVI_E!K6+FC_TRA_DNAVI_E!K6+FC_TRA_PIPE_E!K6</f>
        <v>0</v>
      </c>
      <c r="L6" s="10">
        <f>FC_TRA_RAIL_E!L6+FC_TRA_ROAD_E!L6+FC_TRA_DAVI_E!L6+FC_TRA_DNAVI_E!L6+FC_TRA_PIPE_E!L6</f>
        <v>0</v>
      </c>
      <c r="M6" s="10">
        <f>FC_TRA_RAIL_E!M6+FC_TRA_ROAD_E!M6+FC_TRA_DAVI_E!M6+FC_TRA_DNAVI_E!M6+FC_TRA_PIPE_E!M6</f>
        <v>0</v>
      </c>
      <c r="N6" s="10">
        <f>FC_TRA_RAIL_E!N6+FC_TRA_ROAD_E!N6+FC_TRA_DAVI_E!N6+FC_TRA_DNAVI_E!N6+FC_TRA_PIPE_E!N6</f>
        <v>0</v>
      </c>
      <c r="O6" s="10">
        <f>FC_TRA_RAIL_E!O6+FC_TRA_ROAD_E!O6+FC_TRA_DAVI_E!O6+FC_TRA_DNAVI_E!O6+FC_TRA_PIPE_E!O6</f>
        <v>0</v>
      </c>
      <c r="P6" s="10">
        <f>FC_TRA_RAIL_E!P6+FC_TRA_ROAD_E!P6+FC_TRA_DAVI_E!P6+FC_TRA_DNAVI_E!P6+FC_TRA_PIPE_E!P6</f>
        <v>0</v>
      </c>
      <c r="Q6" s="10">
        <f>FC_TRA_RAIL_E!Q6+FC_TRA_ROAD_E!Q6+FC_TRA_DAVI_E!Q6+FC_TRA_DNAVI_E!Q6+FC_TRA_PIPE_E!Q6</f>
        <v>0</v>
      </c>
      <c r="R6" s="10">
        <f>FC_TRA_RAIL_E!R6+FC_TRA_ROAD_E!R6+FC_TRA_DAVI_E!R6+FC_TRA_DNAVI_E!R6+FC_TRA_PIPE_E!R6</f>
        <v>0</v>
      </c>
      <c r="S6" s="10">
        <f>FC_TRA_RAIL_E!S6+FC_TRA_ROAD_E!S6+FC_TRA_DAVI_E!S6+FC_TRA_DNAVI_E!S6+FC_TRA_PIPE_E!S6</f>
        <v>0</v>
      </c>
      <c r="T6" s="10">
        <f>FC_TRA_RAIL_E!T6+FC_TRA_ROAD_E!T6+FC_TRA_DAVI_E!T6+FC_TRA_DNAVI_E!T6+FC_TRA_PIPE_E!T6</f>
        <v>0</v>
      </c>
      <c r="U6" s="10">
        <f>FC_TRA_RAIL_E!U6+FC_TRA_ROAD_E!U6+FC_TRA_DAVI_E!U6+FC_TRA_DNAVI_E!U6+FC_TRA_PIPE_E!U6</f>
        <v>0</v>
      </c>
      <c r="V6" s="10">
        <f>FC_TRA_RAIL_E!V6+FC_TRA_ROAD_E!V6+FC_TRA_DAVI_E!V6+FC_TRA_DNAVI_E!V6+FC_TRA_PIPE_E!V6</f>
        <v>0</v>
      </c>
      <c r="W6" s="10">
        <f>FC_TRA_RAIL_E!W6+FC_TRA_ROAD_E!W6+FC_TRA_DAVI_E!W6+FC_TRA_DNAVI_E!W6+FC_TRA_PIPE_E!W6</f>
        <v>0</v>
      </c>
      <c r="X6" s="10">
        <f>FC_TRA_RAIL_E!X6+FC_TRA_ROAD_E!X6+FC_TRA_DAVI_E!X6+FC_TRA_DNAVI_E!X6+FC_TRA_PIPE_E!X6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FC_TRA_RAIL_E!C7+FC_TRA_ROAD_E!C7+FC_TRA_DAVI_E!C7+FC_TRA_DNAVI_E!C7+FC_TRA_PIPE_E!C7</f>
        <v>0</v>
      </c>
      <c r="D7" s="10">
        <f>FC_TRA_RAIL_E!D7+FC_TRA_ROAD_E!D7+FC_TRA_DAVI_E!D7+FC_TRA_DNAVI_E!D7+FC_TRA_PIPE_E!D7</f>
        <v>0.59406706792777286</v>
      </c>
      <c r="E7" s="10">
        <f>FC_TRA_RAIL_E!E7+FC_TRA_ROAD_E!E7+FC_TRA_DAVI_E!E7+FC_TRA_DNAVI_E!E7+FC_TRA_PIPE_E!E7</f>
        <v>0</v>
      </c>
      <c r="F7" s="10">
        <f>FC_TRA_RAIL_E!F7+FC_TRA_ROAD_E!F7+FC_TRA_DAVI_E!F7+FC_TRA_DNAVI_E!F7+FC_TRA_PIPE_E!F7</f>
        <v>0</v>
      </c>
      <c r="G7" s="10">
        <f>FC_TRA_RAIL_E!G7+FC_TRA_ROAD_E!G7+FC_TRA_DAVI_E!G7+FC_TRA_DNAVI_E!G7+FC_TRA_PIPE_E!G7</f>
        <v>0</v>
      </c>
      <c r="H7" s="10">
        <f>FC_TRA_RAIL_E!H7+FC_TRA_ROAD_E!H7+FC_TRA_DAVI_E!H7+FC_TRA_DNAVI_E!H7+FC_TRA_PIPE_E!H7</f>
        <v>0</v>
      </c>
      <c r="I7" s="10">
        <f>FC_TRA_RAIL_E!I7+FC_TRA_ROAD_E!I7+FC_TRA_DAVI_E!I7+FC_TRA_DNAVI_E!I7+FC_TRA_PIPE_E!I7</f>
        <v>0</v>
      </c>
      <c r="J7" s="10">
        <f>FC_TRA_RAIL_E!J7+FC_TRA_ROAD_E!J7+FC_TRA_DAVI_E!J7+FC_TRA_DNAVI_E!J7+FC_TRA_PIPE_E!J7</f>
        <v>0</v>
      </c>
      <c r="K7" s="10">
        <f>FC_TRA_RAIL_E!K7+FC_TRA_ROAD_E!K7+FC_TRA_DAVI_E!K7+FC_TRA_DNAVI_E!K7+FC_TRA_PIPE_E!K7</f>
        <v>0</v>
      </c>
      <c r="L7" s="10">
        <f>FC_TRA_RAIL_E!L7+FC_TRA_ROAD_E!L7+FC_TRA_DAVI_E!L7+FC_TRA_DNAVI_E!L7+FC_TRA_PIPE_E!L7</f>
        <v>0</v>
      </c>
      <c r="M7" s="10">
        <f>FC_TRA_RAIL_E!M7+FC_TRA_ROAD_E!M7+FC_TRA_DAVI_E!M7+FC_TRA_DNAVI_E!M7+FC_TRA_PIPE_E!M7</f>
        <v>0</v>
      </c>
      <c r="N7" s="10">
        <f>FC_TRA_RAIL_E!N7+FC_TRA_ROAD_E!N7+FC_TRA_DAVI_E!N7+FC_TRA_DNAVI_E!N7+FC_TRA_PIPE_E!N7</f>
        <v>0</v>
      </c>
      <c r="O7" s="10">
        <f>FC_TRA_RAIL_E!O7+FC_TRA_ROAD_E!O7+FC_TRA_DAVI_E!O7+FC_TRA_DNAVI_E!O7+FC_TRA_PIPE_E!O7</f>
        <v>0</v>
      </c>
      <c r="P7" s="10">
        <f>FC_TRA_RAIL_E!P7+FC_TRA_ROAD_E!P7+FC_TRA_DAVI_E!P7+FC_TRA_DNAVI_E!P7+FC_TRA_PIPE_E!P7</f>
        <v>0</v>
      </c>
      <c r="Q7" s="10">
        <f>FC_TRA_RAIL_E!Q7+FC_TRA_ROAD_E!Q7+FC_TRA_DAVI_E!Q7+FC_TRA_DNAVI_E!Q7+FC_TRA_PIPE_E!Q7</f>
        <v>0</v>
      </c>
      <c r="R7" s="10">
        <f>FC_TRA_RAIL_E!R7+FC_TRA_ROAD_E!R7+FC_TRA_DAVI_E!R7+FC_TRA_DNAVI_E!R7+FC_TRA_PIPE_E!R7</f>
        <v>0</v>
      </c>
      <c r="S7" s="10">
        <f>FC_TRA_RAIL_E!S7+FC_TRA_ROAD_E!S7+FC_TRA_DAVI_E!S7+FC_TRA_DNAVI_E!S7+FC_TRA_PIPE_E!S7</f>
        <v>0</v>
      </c>
      <c r="T7" s="10">
        <f>FC_TRA_RAIL_E!T7+FC_TRA_ROAD_E!T7+FC_TRA_DAVI_E!T7+FC_TRA_DNAVI_E!T7+FC_TRA_PIPE_E!T7</f>
        <v>0</v>
      </c>
      <c r="U7" s="10">
        <f>FC_TRA_RAIL_E!U7+FC_TRA_ROAD_E!U7+FC_TRA_DAVI_E!U7+FC_TRA_DNAVI_E!U7+FC_TRA_PIPE_E!U7</f>
        <v>0</v>
      </c>
      <c r="V7" s="10">
        <f>FC_TRA_RAIL_E!V7+FC_TRA_ROAD_E!V7+FC_TRA_DAVI_E!V7+FC_TRA_DNAVI_E!V7+FC_TRA_PIPE_E!V7</f>
        <v>0</v>
      </c>
      <c r="W7" s="10">
        <f>FC_TRA_RAIL_E!W7+FC_TRA_ROAD_E!W7+FC_TRA_DAVI_E!W7+FC_TRA_DNAVI_E!W7+FC_TRA_PIPE_E!W7</f>
        <v>0</v>
      </c>
      <c r="X7" s="10">
        <f>FC_TRA_RAIL_E!X7+FC_TRA_ROAD_E!X7+FC_TRA_DAVI_E!X7+FC_TRA_DNAVI_E!X7+FC_TRA_PIPE_E!X7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V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0.18564058469475489</v>
      </c>
      <c r="G8" s="29">
        <f t="shared" si="6"/>
        <v>0.58761822871883052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ref="W8:X8" si="7">SUM(W9:W10)</f>
        <v>0</v>
      </c>
      <c r="X8" s="29">
        <f t="shared" si="7"/>
        <v>0</v>
      </c>
    </row>
    <row r="9" spans="1:24" ht="11.25" customHeight="1" x14ac:dyDescent="0.2">
      <c r="A9" s="41" t="s">
        <v>11</v>
      </c>
      <c r="B9" s="9" t="s">
        <v>12</v>
      </c>
      <c r="C9" s="10">
        <f>FC_TRA_RAIL_E!C9+FC_TRA_ROAD_E!C9+FC_TRA_DAVI_E!C9+FC_TRA_DNAVI_E!C9+FC_TRA_PIPE_E!C9</f>
        <v>0</v>
      </c>
      <c r="D9" s="10">
        <f>FC_TRA_RAIL_E!D9+FC_TRA_ROAD_E!D9+FC_TRA_DAVI_E!D9+FC_TRA_DNAVI_E!D9+FC_TRA_PIPE_E!D9</f>
        <v>0</v>
      </c>
      <c r="E9" s="10">
        <f>FC_TRA_RAIL_E!E9+FC_TRA_ROAD_E!E9+FC_TRA_DAVI_E!E9+FC_TRA_DNAVI_E!E9+FC_TRA_PIPE_E!E9</f>
        <v>0</v>
      </c>
      <c r="F9" s="10">
        <f>FC_TRA_RAIL_E!F9+FC_TRA_ROAD_E!F9+FC_TRA_DAVI_E!F9+FC_TRA_DNAVI_E!F9+FC_TRA_PIPE_E!F9</f>
        <v>0</v>
      </c>
      <c r="G9" s="10">
        <f>FC_TRA_RAIL_E!G9+FC_TRA_ROAD_E!G9+FC_TRA_DAVI_E!G9+FC_TRA_DNAVI_E!G9+FC_TRA_PIPE_E!G9</f>
        <v>0.58761822871883052</v>
      </c>
      <c r="H9" s="10">
        <f>FC_TRA_RAIL_E!H9+FC_TRA_ROAD_E!H9+FC_TRA_DAVI_E!H9+FC_TRA_DNAVI_E!H9+FC_TRA_PIPE_E!H9</f>
        <v>0</v>
      </c>
      <c r="I9" s="10">
        <f>FC_TRA_RAIL_E!I9+FC_TRA_ROAD_E!I9+FC_TRA_DAVI_E!I9+FC_TRA_DNAVI_E!I9+FC_TRA_PIPE_E!I9</f>
        <v>0</v>
      </c>
      <c r="J9" s="10">
        <f>FC_TRA_RAIL_E!J9+FC_TRA_ROAD_E!J9+FC_TRA_DAVI_E!J9+FC_TRA_DNAVI_E!J9+FC_TRA_PIPE_E!J9</f>
        <v>0</v>
      </c>
      <c r="K9" s="10">
        <f>FC_TRA_RAIL_E!K9+FC_TRA_ROAD_E!K9+FC_TRA_DAVI_E!K9+FC_TRA_DNAVI_E!K9+FC_TRA_PIPE_E!K9</f>
        <v>0</v>
      </c>
      <c r="L9" s="10">
        <f>FC_TRA_RAIL_E!L9+FC_TRA_ROAD_E!L9+FC_TRA_DAVI_E!L9+FC_TRA_DNAVI_E!L9+FC_TRA_PIPE_E!L9</f>
        <v>0</v>
      </c>
      <c r="M9" s="10">
        <f>FC_TRA_RAIL_E!M9+FC_TRA_ROAD_E!M9+FC_TRA_DAVI_E!M9+FC_TRA_DNAVI_E!M9+FC_TRA_PIPE_E!M9</f>
        <v>0</v>
      </c>
      <c r="N9" s="10">
        <f>FC_TRA_RAIL_E!N9+FC_TRA_ROAD_E!N9+FC_TRA_DAVI_E!N9+FC_TRA_DNAVI_E!N9+FC_TRA_PIPE_E!N9</f>
        <v>0</v>
      </c>
      <c r="O9" s="10">
        <f>FC_TRA_RAIL_E!O9+FC_TRA_ROAD_E!O9+FC_TRA_DAVI_E!O9+FC_TRA_DNAVI_E!O9+FC_TRA_PIPE_E!O9</f>
        <v>0</v>
      </c>
      <c r="P9" s="10">
        <f>FC_TRA_RAIL_E!P9+FC_TRA_ROAD_E!P9+FC_TRA_DAVI_E!P9+FC_TRA_DNAVI_E!P9+FC_TRA_PIPE_E!P9</f>
        <v>0</v>
      </c>
      <c r="Q9" s="10">
        <f>FC_TRA_RAIL_E!Q9+FC_TRA_ROAD_E!Q9+FC_TRA_DAVI_E!Q9+FC_TRA_DNAVI_E!Q9+FC_TRA_PIPE_E!Q9</f>
        <v>0</v>
      </c>
      <c r="R9" s="10">
        <f>FC_TRA_RAIL_E!R9+FC_TRA_ROAD_E!R9+FC_TRA_DAVI_E!R9+FC_TRA_DNAVI_E!R9+FC_TRA_PIPE_E!R9</f>
        <v>0</v>
      </c>
      <c r="S9" s="10">
        <f>FC_TRA_RAIL_E!S9+FC_TRA_ROAD_E!S9+FC_TRA_DAVI_E!S9+FC_TRA_DNAVI_E!S9+FC_TRA_PIPE_E!S9</f>
        <v>0</v>
      </c>
      <c r="T9" s="10">
        <f>FC_TRA_RAIL_E!T9+FC_TRA_ROAD_E!T9+FC_TRA_DAVI_E!T9+FC_TRA_DNAVI_E!T9+FC_TRA_PIPE_E!T9</f>
        <v>0</v>
      </c>
      <c r="U9" s="10">
        <f>FC_TRA_RAIL_E!U9+FC_TRA_ROAD_E!U9+FC_TRA_DAVI_E!U9+FC_TRA_DNAVI_E!U9+FC_TRA_PIPE_E!U9</f>
        <v>0</v>
      </c>
      <c r="V9" s="10">
        <f>FC_TRA_RAIL_E!V9+FC_TRA_ROAD_E!V9+FC_TRA_DAVI_E!V9+FC_TRA_DNAVI_E!V9+FC_TRA_PIPE_E!V9</f>
        <v>0</v>
      </c>
      <c r="W9" s="10">
        <f>FC_TRA_RAIL_E!W9+FC_TRA_ROAD_E!W9+FC_TRA_DAVI_E!W9+FC_TRA_DNAVI_E!W9+FC_TRA_PIPE_E!W9</f>
        <v>0</v>
      </c>
      <c r="X9" s="10">
        <f>FC_TRA_RAIL_E!X9+FC_TRA_ROAD_E!X9+FC_TRA_DAVI_E!X9+FC_TRA_DNAVI_E!X9+FC_TRA_PIPE_E!X9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FC_TRA_RAIL_E!C10+FC_TRA_ROAD_E!C10+FC_TRA_DAVI_E!C10+FC_TRA_DNAVI_E!C10+FC_TRA_PIPE_E!C10</f>
        <v>0</v>
      </c>
      <c r="D10" s="10">
        <f>FC_TRA_RAIL_E!D10+FC_TRA_ROAD_E!D10+FC_TRA_DAVI_E!D10+FC_TRA_DNAVI_E!D10+FC_TRA_PIPE_E!D10</f>
        <v>0</v>
      </c>
      <c r="E10" s="10">
        <f>FC_TRA_RAIL_E!E10+FC_TRA_ROAD_E!E10+FC_TRA_DAVI_E!E10+FC_TRA_DNAVI_E!E10+FC_TRA_PIPE_E!E10</f>
        <v>0</v>
      </c>
      <c r="F10" s="10">
        <f>FC_TRA_RAIL_E!F10+FC_TRA_ROAD_E!F10+FC_TRA_DAVI_E!F10+FC_TRA_DNAVI_E!F10+FC_TRA_PIPE_E!F10</f>
        <v>0.18564058469475489</v>
      </c>
      <c r="G10" s="10">
        <f>FC_TRA_RAIL_E!G10+FC_TRA_ROAD_E!G10+FC_TRA_DAVI_E!G10+FC_TRA_DNAVI_E!G10+FC_TRA_PIPE_E!G10</f>
        <v>0</v>
      </c>
      <c r="H10" s="10">
        <f>FC_TRA_RAIL_E!H10+FC_TRA_ROAD_E!H10+FC_TRA_DAVI_E!H10+FC_TRA_DNAVI_E!H10+FC_TRA_PIPE_E!H10</f>
        <v>0</v>
      </c>
      <c r="I10" s="10">
        <f>FC_TRA_RAIL_E!I10+FC_TRA_ROAD_E!I10+FC_TRA_DAVI_E!I10+FC_TRA_DNAVI_E!I10+FC_TRA_PIPE_E!I10</f>
        <v>0</v>
      </c>
      <c r="J10" s="10">
        <f>FC_TRA_RAIL_E!J10+FC_TRA_ROAD_E!J10+FC_TRA_DAVI_E!J10+FC_TRA_DNAVI_E!J10+FC_TRA_PIPE_E!J10</f>
        <v>0</v>
      </c>
      <c r="K10" s="10">
        <f>FC_TRA_RAIL_E!K10+FC_TRA_ROAD_E!K10+FC_TRA_DAVI_E!K10+FC_TRA_DNAVI_E!K10+FC_TRA_PIPE_E!K10</f>
        <v>0</v>
      </c>
      <c r="L10" s="10">
        <f>FC_TRA_RAIL_E!L10+FC_TRA_ROAD_E!L10+FC_TRA_DAVI_E!L10+FC_TRA_DNAVI_E!L10+FC_TRA_PIPE_E!L10</f>
        <v>0</v>
      </c>
      <c r="M10" s="10">
        <f>FC_TRA_RAIL_E!M10+FC_TRA_ROAD_E!M10+FC_TRA_DAVI_E!M10+FC_TRA_DNAVI_E!M10+FC_TRA_PIPE_E!M10</f>
        <v>0</v>
      </c>
      <c r="N10" s="10">
        <f>FC_TRA_RAIL_E!N10+FC_TRA_ROAD_E!N10+FC_TRA_DAVI_E!N10+FC_TRA_DNAVI_E!N10+FC_TRA_PIPE_E!N10</f>
        <v>0</v>
      </c>
      <c r="O10" s="10">
        <f>FC_TRA_RAIL_E!O10+FC_TRA_ROAD_E!O10+FC_TRA_DAVI_E!O10+FC_TRA_DNAVI_E!O10+FC_TRA_PIPE_E!O10</f>
        <v>0</v>
      </c>
      <c r="P10" s="10">
        <f>FC_TRA_RAIL_E!P10+FC_TRA_ROAD_E!P10+FC_TRA_DAVI_E!P10+FC_TRA_DNAVI_E!P10+FC_TRA_PIPE_E!P10</f>
        <v>0</v>
      </c>
      <c r="Q10" s="10">
        <f>FC_TRA_RAIL_E!Q10+FC_TRA_ROAD_E!Q10+FC_TRA_DAVI_E!Q10+FC_TRA_DNAVI_E!Q10+FC_TRA_PIPE_E!Q10</f>
        <v>0</v>
      </c>
      <c r="R10" s="10">
        <f>FC_TRA_RAIL_E!R10+FC_TRA_ROAD_E!R10+FC_TRA_DAVI_E!R10+FC_TRA_DNAVI_E!R10+FC_TRA_PIPE_E!R10</f>
        <v>0</v>
      </c>
      <c r="S10" s="10">
        <f>FC_TRA_RAIL_E!S10+FC_TRA_ROAD_E!S10+FC_TRA_DAVI_E!S10+FC_TRA_DNAVI_E!S10+FC_TRA_PIPE_E!S10</f>
        <v>0</v>
      </c>
      <c r="T10" s="10">
        <f>FC_TRA_RAIL_E!T10+FC_TRA_ROAD_E!T10+FC_TRA_DAVI_E!T10+FC_TRA_DNAVI_E!T10+FC_TRA_PIPE_E!T10</f>
        <v>0</v>
      </c>
      <c r="U10" s="10">
        <f>FC_TRA_RAIL_E!U10+FC_TRA_ROAD_E!U10+FC_TRA_DAVI_E!U10+FC_TRA_DNAVI_E!U10+FC_TRA_PIPE_E!U10</f>
        <v>0</v>
      </c>
      <c r="V10" s="10">
        <f>FC_TRA_RAIL_E!V10+FC_TRA_ROAD_E!V10+FC_TRA_DAVI_E!V10+FC_TRA_DNAVI_E!V10+FC_TRA_PIPE_E!V10</f>
        <v>0</v>
      </c>
      <c r="W10" s="10">
        <f>FC_TRA_RAIL_E!W10+FC_TRA_ROAD_E!W10+FC_TRA_DAVI_E!W10+FC_TRA_DNAVI_E!W10+FC_TRA_PIPE_E!W10</f>
        <v>0</v>
      </c>
      <c r="X10" s="10">
        <f>FC_TRA_RAIL_E!X10+FC_TRA_ROAD_E!X10+FC_TRA_DAVI_E!X10+FC_TRA_DNAVI_E!X10+FC_TRA_PIPE_E!X10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V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ref="W11:X11" si="9">SUM(W12:W16)</f>
        <v>0</v>
      </c>
      <c r="X11" s="29">
        <f t="shared" si="9"/>
        <v>0</v>
      </c>
    </row>
    <row r="12" spans="1:24" ht="11.25" customHeight="1" x14ac:dyDescent="0.2">
      <c r="A12" s="41" t="s">
        <v>15</v>
      </c>
      <c r="B12" s="9" t="s">
        <v>16</v>
      </c>
      <c r="C12" s="10">
        <f>FC_TRA_RAIL_E!C12+FC_TRA_ROAD_E!C12+FC_TRA_DAVI_E!C12+FC_TRA_DNAVI_E!C12+FC_TRA_PIPE_E!C12</f>
        <v>0</v>
      </c>
      <c r="D12" s="10">
        <f>FC_TRA_RAIL_E!D12+FC_TRA_ROAD_E!D12+FC_TRA_DAVI_E!D12+FC_TRA_DNAVI_E!D12+FC_TRA_PIPE_E!D12</f>
        <v>0</v>
      </c>
      <c r="E12" s="10">
        <f>FC_TRA_RAIL_E!E12+FC_TRA_ROAD_E!E12+FC_TRA_DAVI_E!E12+FC_TRA_DNAVI_E!E12+FC_TRA_PIPE_E!E12</f>
        <v>0</v>
      </c>
      <c r="F12" s="10">
        <f>FC_TRA_RAIL_E!F12+FC_TRA_ROAD_E!F12+FC_TRA_DAVI_E!F12+FC_TRA_DNAVI_E!F12+FC_TRA_PIPE_E!F12</f>
        <v>0</v>
      </c>
      <c r="G12" s="10">
        <f>FC_TRA_RAIL_E!G12+FC_TRA_ROAD_E!G12+FC_TRA_DAVI_E!G12+FC_TRA_DNAVI_E!G12+FC_TRA_PIPE_E!G12</f>
        <v>0</v>
      </c>
      <c r="H12" s="10">
        <f>FC_TRA_RAIL_E!H12+FC_TRA_ROAD_E!H12+FC_TRA_DAVI_E!H12+FC_TRA_DNAVI_E!H12+FC_TRA_PIPE_E!H12</f>
        <v>0</v>
      </c>
      <c r="I12" s="10">
        <f>FC_TRA_RAIL_E!I12+FC_TRA_ROAD_E!I12+FC_TRA_DAVI_E!I12+FC_TRA_DNAVI_E!I12+FC_TRA_PIPE_E!I12</f>
        <v>0</v>
      </c>
      <c r="J12" s="10">
        <f>FC_TRA_RAIL_E!J12+FC_TRA_ROAD_E!J12+FC_TRA_DAVI_E!J12+FC_TRA_DNAVI_E!J12+FC_TRA_PIPE_E!J12</f>
        <v>0</v>
      </c>
      <c r="K12" s="10">
        <f>FC_TRA_RAIL_E!K12+FC_TRA_ROAD_E!K12+FC_TRA_DAVI_E!K12+FC_TRA_DNAVI_E!K12+FC_TRA_PIPE_E!K12</f>
        <v>0</v>
      </c>
      <c r="L12" s="10">
        <f>FC_TRA_RAIL_E!L12+FC_TRA_ROAD_E!L12+FC_TRA_DAVI_E!L12+FC_TRA_DNAVI_E!L12+FC_TRA_PIPE_E!L12</f>
        <v>0</v>
      </c>
      <c r="M12" s="10">
        <f>FC_TRA_RAIL_E!M12+FC_TRA_ROAD_E!M12+FC_TRA_DAVI_E!M12+FC_TRA_DNAVI_E!M12+FC_TRA_PIPE_E!M12</f>
        <v>0</v>
      </c>
      <c r="N12" s="10">
        <f>FC_TRA_RAIL_E!N12+FC_TRA_ROAD_E!N12+FC_TRA_DAVI_E!N12+FC_TRA_DNAVI_E!N12+FC_TRA_PIPE_E!N12</f>
        <v>0</v>
      </c>
      <c r="O12" s="10">
        <f>FC_TRA_RAIL_E!O12+FC_TRA_ROAD_E!O12+FC_TRA_DAVI_E!O12+FC_TRA_DNAVI_E!O12+FC_TRA_PIPE_E!O12</f>
        <v>0</v>
      </c>
      <c r="P12" s="10">
        <f>FC_TRA_RAIL_E!P12+FC_TRA_ROAD_E!P12+FC_TRA_DAVI_E!P12+FC_TRA_DNAVI_E!P12+FC_TRA_PIPE_E!P12</f>
        <v>0</v>
      </c>
      <c r="Q12" s="10">
        <f>FC_TRA_RAIL_E!Q12+FC_TRA_ROAD_E!Q12+FC_TRA_DAVI_E!Q12+FC_TRA_DNAVI_E!Q12+FC_TRA_PIPE_E!Q12</f>
        <v>0</v>
      </c>
      <c r="R12" s="10">
        <f>FC_TRA_RAIL_E!R12+FC_TRA_ROAD_E!R12+FC_TRA_DAVI_E!R12+FC_TRA_DNAVI_E!R12+FC_TRA_PIPE_E!R12</f>
        <v>0</v>
      </c>
      <c r="S12" s="10">
        <f>FC_TRA_RAIL_E!S12+FC_TRA_ROAD_E!S12+FC_TRA_DAVI_E!S12+FC_TRA_DNAVI_E!S12+FC_TRA_PIPE_E!S12</f>
        <v>0</v>
      </c>
      <c r="T12" s="10">
        <f>FC_TRA_RAIL_E!T12+FC_TRA_ROAD_E!T12+FC_TRA_DAVI_E!T12+FC_TRA_DNAVI_E!T12+FC_TRA_PIPE_E!T12</f>
        <v>0</v>
      </c>
      <c r="U12" s="10">
        <f>FC_TRA_RAIL_E!U12+FC_TRA_ROAD_E!U12+FC_TRA_DAVI_E!U12+FC_TRA_DNAVI_E!U12+FC_TRA_PIPE_E!U12</f>
        <v>0</v>
      </c>
      <c r="V12" s="10">
        <f>FC_TRA_RAIL_E!V12+FC_TRA_ROAD_E!V12+FC_TRA_DAVI_E!V12+FC_TRA_DNAVI_E!V12+FC_TRA_PIPE_E!V12</f>
        <v>0</v>
      </c>
      <c r="W12" s="10">
        <f>FC_TRA_RAIL_E!W12+FC_TRA_ROAD_E!W12+FC_TRA_DAVI_E!W12+FC_TRA_DNAVI_E!W12+FC_TRA_PIPE_E!W12</f>
        <v>0</v>
      </c>
      <c r="X12" s="10">
        <f>FC_TRA_RAIL_E!X12+FC_TRA_ROAD_E!X12+FC_TRA_DAVI_E!X12+FC_TRA_DNAVI_E!X12+FC_TRA_PIPE_E!X12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FC_TRA_RAIL_E!C13+FC_TRA_ROAD_E!C13+FC_TRA_DAVI_E!C13+FC_TRA_DNAVI_E!C13+FC_TRA_PIPE_E!C13</f>
        <v>0</v>
      </c>
      <c r="D13" s="10">
        <f>FC_TRA_RAIL_E!D13+FC_TRA_ROAD_E!D13+FC_TRA_DAVI_E!D13+FC_TRA_DNAVI_E!D13+FC_TRA_PIPE_E!D13</f>
        <v>0</v>
      </c>
      <c r="E13" s="10">
        <f>FC_TRA_RAIL_E!E13+FC_TRA_ROAD_E!E13+FC_TRA_DAVI_E!E13+FC_TRA_DNAVI_E!E13+FC_TRA_PIPE_E!E13</f>
        <v>0</v>
      </c>
      <c r="F13" s="10">
        <f>FC_TRA_RAIL_E!F13+FC_TRA_ROAD_E!F13+FC_TRA_DAVI_E!F13+FC_TRA_DNAVI_E!F13+FC_TRA_PIPE_E!F13</f>
        <v>0</v>
      </c>
      <c r="G13" s="10">
        <f>FC_TRA_RAIL_E!G13+FC_TRA_ROAD_E!G13+FC_TRA_DAVI_E!G13+FC_TRA_DNAVI_E!G13+FC_TRA_PIPE_E!G13</f>
        <v>0</v>
      </c>
      <c r="H13" s="10">
        <f>FC_TRA_RAIL_E!H13+FC_TRA_ROAD_E!H13+FC_TRA_DAVI_E!H13+FC_TRA_DNAVI_E!H13+FC_TRA_PIPE_E!H13</f>
        <v>0</v>
      </c>
      <c r="I13" s="10">
        <f>FC_TRA_RAIL_E!I13+FC_TRA_ROAD_E!I13+FC_TRA_DAVI_E!I13+FC_TRA_DNAVI_E!I13+FC_TRA_PIPE_E!I13</f>
        <v>0</v>
      </c>
      <c r="J13" s="10">
        <f>FC_TRA_RAIL_E!J13+FC_TRA_ROAD_E!J13+FC_TRA_DAVI_E!J13+FC_TRA_DNAVI_E!J13+FC_TRA_PIPE_E!J13</f>
        <v>0</v>
      </c>
      <c r="K13" s="10">
        <f>FC_TRA_RAIL_E!K13+FC_TRA_ROAD_E!K13+FC_TRA_DAVI_E!K13+FC_TRA_DNAVI_E!K13+FC_TRA_PIPE_E!K13</f>
        <v>0</v>
      </c>
      <c r="L13" s="10">
        <f>FC_TRA_RAIL_E!L13+FC_TRA_ROAD_E!L13+FC_TRA_DAVI_E!L13+FC_TRA_DNAVI_E!L13+FC_TRA_PIPE_E!L13</f>
        <v>0</v>
      </c>
      <c r="M13" s="10">
        <f>FC_TRA_RAIL_E!M13+FC_TRA_ROAD_E!M13+FC_TRA_DAVI_E!M13+FC_TRA_DNAVI_E!M13+FC_TRA_PIPE_E!M13</f>
        <v>0</v>
      </c>
      <c r="N13" s="10">
        <f>FC_TRA_RAIL_E!N13+FC_TRA_ROAD_E!N13+FC_TRA_DAVI_E!N13+FC_TRA_DNAVI_E!N13+FC_TRA_PIPE_E!N13</f>
        <v>0</v>
      </c>
      <c r="O13" s="10">
        <f>FC_TRA_RAIL_E!O13+FC_TRA_ROAD_E!O13+FC_TRA_DAVI_E!O13+FC_TRA_DNAVI_E!O13+FC_TRA_PIPE_E!O13</f>
        <v>0</v>
      </c>
      <c r="P13" s="10">
        <f>FC_TRA_RAIL_E!P13+FC_TRA_ROAD_E!P13+FC_TRA_DAVI_E!P13+FC_TRA_DNAVI_E!P13+FC_TRA_PIPE_E!P13</f>
        <v>0</v>
      </c>
      <c r="Q13" s="10">
        <f>FC_TRA_RAIL_E!Q13+FC_TRA_ROAD_E!Q13+FC_TRA_DAVI_E!Q13+FC_TRA_DNAVI_E!Q13+FC_TRA_PIPE_E!Q13</f>
        <v>0</v>
      </c>
      <c r="R13" s="10">
        <f>FC_TRA_RAIL_E!R13+FC_TRA_ROAD_E!R13+FC_TRA_DAVI_E!R13+FC_TRA_DNAVI_E!R13+FC_TRA_PIPE_E!R13</f>
        <v>0</v>
      </c>
      <c r="S13" s="10">
        <f>FC_TRA_RAIL_E!S13+FC_TRA_ROAD_E!S13+FC_TRA_DAVI_E!S13+FC_TRA_DNAVI_E!S13+FC_TRA_PIPE_E!S13</f>
        <v>0</v>
      </c>
      <c r="T13" s="10">
        <f>FC_TRA_RAIL_E!T13+FC_TRA_ROAD_E!T13+FC_TRA_DAVI_E!T13+FC_TRA_DNAVI_E!T13+FC_TRA_PIPE_E!T13</f>
        <v>0</v>
      </c>
      <c r="U13" s="10">
        <f>FC_TRA_RAIL_E!U13+FC_TRA_ROAD_E!U13+FC_TRA_DAVI_E!U13+FC_TRA_DNAVI_E!U13+FC_TRA_PIPE_E!U13</f>
        <v>0</v>
      </c>
      <c r="V13" s="10">
        <f>FC_TRA_RAIL_E!V13+FC_TRA_ROAD_E!V13+FC_TRA_DAVI_E!V13+FC_TRA_DNAVI_E!V13+FC_TRA_PIPE_E!V13</f>
        <v>0</v>
      </c>
      <c r="W13" s="10">
        <f>FC_TRA_RAIL_E!W13+FC_TRA_ROAD_E!W13+FC_TRA_DAVI_E!W13+FC_TRA_DNAVI_E!W13+FC_TRA_PIPE_E!W13</f>
        <v>0</v>
      </c>
      <c r="X13" s="10">
        <f>FC_TRA_RAIL_E!X13+FC_TRA_ROAD_E!X13+FC_TRA_DAVI_E!X13+FC_TRA_DNAVI_E!X13+FC_TRA_PIPE_E!X13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FC_TRA_RAIL_E!C14+FC_TRA_ROAD_E!C14+FC_TRA_DAVI_E!C14+FC_TRA_DNAVI_E!C14+FC_TRA_PIPE_E!C14</f>
        <v>0</v>
      </c>
      <c r="D14" s="10">
        <f>FC_TRA_RAIL_E!D14+FC_TRA_ROAD_E!D14+FC_TRA_DAVI_E!D14+FC_TRA_DNAVI_E!D14+FC_TRA_PIPE_E!D14</f>
        <v>0</v>
      </c>
      <c r="E14" s="10">
        <f>FC_TRA_RAIL_E!E14+FC_TRA_ROAD_E!E14+FC_TRA_DAVI_E!E14+FC_TRA_DNAVI_E!E14+FC_TRA_PIPE_E!E14</f>
        <v>0</v>
      </c>
      <c r="F14" s="10">
        <f>FC_TRA_RAIL_E!F14+FC_TRA_ROAD_E!F14+FC_TRA_DAVI_E!F14+FC_TRA_DNAVI_E!F14+FC_TRA_PIPE_E!F14</f>
        <v>0</v>
      </c>
      <c r="G14" s="10">
        <f>FC_TRA_RAIL_E!G14+FC_TRA_ROAD_E!G14+FC_TRA_DAVI_E!G14+FC_TRA_DNAVI_E!G14+FC_TRA_PIPE_E!G14</f>
        <v>0</v>
      </c>
      <c r="H14" s="10">
        <f>FC_TRA_RAIL_E!H14+FC_TRA_ROAD_E!H14+FC_TRA_DAVI_E!H14+FC_TRA_DNAVI_E!H14+FC_TRA_PIPE_E!H14</f>
        <v>0</v>
      </c>
      <c r="I14" s="10">
        <f>FC_TRA_RAIL_E!I14+FC_TRA_ROAD_E!I14+FC_TRA_DAVI_E!I14+FC_TRA_DNAVI_E!I14+FC_TRA_PIPE_E!I14</f>
        <v>0</v>
      </c>
      <c r="J14" s="10">
        <f>FC_TRA_RAIL_E!J14+FC_TRA_ROAD_E!J14+FC_TRA_DAVI_E!J14+FC_TRA_DNAVI_E!J14+FC_TRA_PIPE_E!J14</f>
        <v>0</v>
      </c>
      <c r="K14" s="10">
        <f>FC_TRA_RAIL_E!K14+FC_TRA_ROAD_E!K14+FC_TRA_DAVI_E!K14+FC_TRA_DNAVI_E!K14+FC_TRA_PIPE_E!K14</f>
        <v>0</v>
      </c>
      <c r="L14" s="10">
        <f>FC_TRA_RAIL_E!L14+FC_TRA_ROAD_E!L14+FC_TRA_DAVI_E!L14+FC_TRA_DNAVI_E!L14+FC_TRA_PIPE_E!L14</f>
        <v>0</v>
      </c>
      <c r="M14" s="10">
        <f>FC_TRA_RAIL_E!M14+FC_TRA_ROAD_E!M14+FC_TRA_DAVI_E!M14+FC_TRA_DNAVI_E!M14+FC_TRA_PIPE_E!M14</f>
        <v>0</v>
      </c>
      <c r="N14" s="10">
        <f>FC_TRA_RAIL_E!N14+FC_TRA_ROAD_E!N14+FC_TRA_DAVI_E!N14+FC_TRA_DNAVI_E!N14+FC_TRA_PIPE_E!N14</f>
        <v>0</v>
      </c>
      <c r="O14" s="10">
        <f>FC_TRA_RAIL_E!O14+FC_TRA_ROAD_E!O14+FC_TRA_DAVI_E!O14+FC_TRA_DNAVI_E!O14+FC_TRA_PIPE_E!O14</f>
        <v>0</v>
      </c>
      <c r="P14" s="10">
        <f>FC_TRA_RAIL_E!P14+FC_TRA_ROAD_E!P14+FC_TRA_DAVI_E!P14+FC_TRA_DNAVI_E!P14+FC_TRA_PIPE_E!P14</f>
        <v>0</v>
      </c>
      <c r="Q14" s="10">
        <f>FC_TRA_RAIL_E!Q14+FC_TRA_ROAD_E!Q14+FC_TRA_DAVI_E!Q14+FC_TRA_DNAVI_E!Q14+FC_TRA_PIPE_E!Q14</f>
        <v>0</v>
      </c>
      <c r="R14" s="10">
        <f>FC_TRA_RAIL_E!R14+FC_TRA_ROAD_E!R14+FC_TRA_DAVI_E!R14+FC_TRA_DNAVI_E!R14+FC_TRA_PIPE_E!R14</f>
        <v>0</v>
      </c>
      <c r="S14" s="10">
        <f>FC_TRA_RAIL_E!S14+FC_TRA_ROAD_E!S14+FC_TRA_DAVI_E!S14+FC_TRA_DNAVI_E!S14+FC_TRA_PIPE_E!S14</f>
        <v>0</v>
      </c>
      <c r="T14" s="10">
        <f>FC_TRA_RAIL_E!T14+FC_TRA_ROAD_E!T14+FC_TRA_DAVI_E!T14+FC_TRA_DNAVI_E!T14+FC_TRA_PIPE_E!T14</f>
        <v>0</v>
      </c>
      <c r="U14" s="10">
        <f>FC_TRA_RAIL_E!U14+FC_TRA_ROAD_E!U14+FC_TRA_DAVI_E!U14+FC_TRA_DNAVI_E!U14+FC_TRA_PIPE_E!U14</f>
        <v>0</v>
      </c>
      <c r="V14" s="10">
        <f>FC_TRA_RAIL_E!V14+FC_TRA_ROAD_E!V14+FC_TRA_DAVI_E!V14+FC_TRA_DNAVI_E!V14+FC_TRA_PIPE_E!V14</f>
        <v>0</v>
      </c>
      <c r="W14" s="10">
        <f>FC_TRA_RAIL_E!W14+FC_TRA_ROAD_E!W14+FC_TRA_DAVI_E!W14+FC_TRA_DNAVI_E!W14+FC_TRA_PIPE_E!W14</f>
        <v>0</v>
      </c>
      <c r="X14" s="10">
        <f>FC_TRA_RAIL_E!X14+FC_TRA_ROAD_E!X14+FC_TRA_DAVI_E!X14+FC_TRA_DNAVI_E!X14+FC_TRA_PIPE_E!X14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FC_TRA_RAIL_E!C15+FC_TRA_ROAD_E!C15+FC_TRA_DAVI_E!C15+FC_TRA_DNAVI_E!C15+FC_TRA_PIPE_E!C15</f>
        <v>0</v>
      </c>
      <c r="D15" s="10">
        <f>FC_TRA_RAIL_E!D15+FC_TRA_ROAD_E!D15+FC_TRA_DAVI_E!D15+FC_TRA_DNAVI_E!D15+FC_TRA_PIPE_E!D15</f>
        <v>0</v>
      </c>
      <c r="E15" s="10">
        <f>FC_TRA_RAIL_E!E15+FC_TRA_ROAD_E!E15+FC_TRA_DAVI_E!E15+FC_TRA_DNAVI_E!E15+FC_TRA_PIPE_E!E15</f>
        <v>0</v>
      </c>
      <c r="F15" s="10">
        <f>FC_TRA_RAIL_E!F15+FC_TRA_ROAD_E!F15+FC_TRA_DAVI_E!F15+FC_TRA_DNAVI_E!F15+FC_TRA_PIPE_E!F15</f>
        <v>0</v>
      </c>
      <c r="G15" s="10">
        <f>FC_TRA_RAIL_E!G15+FC_TRA_ROAD_E!G15+FC_TRA_DAVI_E!G15+FC_TRA_DNAVI_E!G15+FC_TRA_PIPE_E!G15</f>
        <v>0</v>
      </c>
      <c r="H15" s="10">
        <f>FC_TRA_RAIL_E!H15+FC_TRA_ROAD_E!H15+FC_TRA_DAVI_E!H15+FC_TRA_DNAVI_E!H15+FC_TRA_PIPE_E!H15</f>
        <v>0</v>
      </c>
      <c r="I15" s="10">
        <f>FC_TRA_RAIL_E!I15+FC_TRA_ROAD_E!I15+FC_TRA_DAVI_E!I15+FC_TRA_DNAVI_E!I15+FC_TRA_PIPE_E!I15</f>
        <v>0</v>
      </c>
      <c r="J15" s="10">
        <f>FC_TRA_RAIL_E!J15+FC_TRA_ROAD_E!J15+FC_TRA_DAVI_E!J15+FC_TRA_DNAVI_E!J15+FC_TRA_PIPE_E!J15</f>
        <v>0</v>
      </c>
      <c r="K15" s="10">
        <f>FC_TRA_RAIL_E!K15+FC_TRA_ROAD_E!K15+FC_TRA_DAVI_E!K15+FC_TRA_DNAVI_E!K15+FC_TRA_PIPE_E!K15</f>
        <v>0</v>
      </c>
      <c r="L15" s="10">
        <f>FC_TRA_RAIL_E!L15+FC_TRA_ROAD_E!L15+FC_TRA_DAVI_E!L15+FC_TRA_DNAVI_E!L15+FC_TRA_PIPE_E!L15</f>
        <v>0</v>
      </c>
      <c r="M15" s="10">
        <f>FC_TRA_RAIL_E!M15+FC_TRA_ROAD_E!M15+FC_TRA_DAVI_E!M15+FC_TRA_DNAVI_E!M15+FC_TRA_PIPE_E!M15</f>
        <v>0</v>
      </c>
      <c r="N15" s="10">
        <f>FC_TRA_RAIL_E!N15+FC_TRA_ROAD_E!N15+FC_TRA_DAVI_E!N15+FC_TRA_DNAVI_E!N15+FC_TRA_PIPE_E!N15</f>
        <v>0</v>
      </c>
      <c r="O15" s="10">
        <f>FC_TRA_RAIL_E!O15+FC_TRA_ROAD_E!O15+FC_TRA_DAVI_E!O15+FC_TRA_DNAVI_E!O15+FC_TRA_PIPE_E!O15</f>
        <v>0</v>
      </c>
      <c r="P15" s="10">
        <f>FC_TRA_RAIL_E!P15+FC_TRA_ROAD_E!P15+FC_TRA_DAVI_E!P15+FC_TRA_DNAVI_E!P15+FC_TRA_PIPE_E!P15</f>
        <v>0</v>
      </c>
      <c r="Q15" s="10">
        <f>FC_TRA_RAIL_E!Q15+FC_TRA_ROAD_E!Q15+FC_TRA_DAVI_E!Q15+FC_TRA_DNAVI_E!Q15+FC_TRA_PIPE_E!Q15</f>
        <v>0</v>
      </c>
      <c r="R15" s="10">
        <f>FC_TRA_RAIL_E!R15+FC_TRA_ROAD_E!R15+FC_TRA_DAVI_E!R15+FC_TRA_DNAVI_E!R15+FC_TRA_PIPE_E!R15</f>
        <v>0</v>
      </c>
      <c r="S15" s="10">
        <f>FC_TRA_RAIL_E!S15+FC_TRA_ROAD_E!S15+FC_TRA_DAVI_E!S15+FC_TRA_DNAVI_E!S15+FC_TRA_PIPE_E!S15</f>
        <v>0</v>
      </c>
      <c r="T15" s="10">
        <f>FC_TRA_RAIL_E!T15+FC_TRA_ROAD_E!T15+FC_TRA_DAVI_E!T15+FC_TRA_DNAVI_E!T15+FC_TRA_PIPE_E!T15</f>
        <v>0</v>
      </c>
      <c r="U15" s="10">
        <f>FC_TRA_RAIL_E!U15+FC_TRA_ROAD_E!U15+FC_TRA_DAVI_E!U15+FC_TRA_DNAVI_E!U15+FC_TRA_PIPE_E!U15</f>
        <v>0</v>
      </c>
      <c r="V15" s="10">
        <f>FC_TRA_RAIL_E!V15+FC_TRA_ROAD_E!V15+FC_TRA_DAVI_E!V15+FC_TRA_DNAVI_E!V15+FC_TRA_PIPE_E!V15</f>
        <v>0</v>
      </c>
      <c r="W15" s="10">
        <f>FC_TRA_RAIL_E!W15+FC_TRA_ROAD_E!W15+FC_TRA_DAVI_E!W15+FC_TRA_DNAVI_E!W15+FC_TRA_PIPE_E!W15</f>
        <v>0</v>
      </c>
      <c r="X15" s="10">
        <f>FC_TRA_RAIL_E!X15+FC_TRA_ROAD_E!X15+FC_TRA_DAVI_E!X15+FC_TRA_DNAVI_E!X15+FC_TRA_PIPE_E!X15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FC_TRA_RAIL_E!C16+FC_TRA_ROAD_E!C16+FC_TRA_DAVI_E!C16+FC_TRA_DNAVI_E!C16+FC_TRA_PIPE_E!C16</f>
        <v>0</v>
      </c>
      <c r="D16" s="10">
        <f>FC_TRA_RAIL_E!D16+FC_TRA_ROAD_E!D16+FC_TRA_DAVI_E!D16+FC_TRA_DNAVI_E!D16+FC_TRA_PIPE_E!D16</f>
        <v>0</v>
      </c>
      <c r="E16" s="10">
        <f>FC_TRA_RAIL_E!E16+FC_TRA_ROAD_E!E16+FC_TRA_DAVI_E!E16+FC_TRA_DNAVI_E!E16+FC_TRA_PIPE_E!E16</f>
        <v>0</v>
      </c>
      <c r="F16" s="10">
        <f>FC_TRA_RAIL_E!F16+FC_TRA_ROAD_E!F16+FC_TRA_DAVI_E!F16+FC_TRA_DNAVI_E!F16+FC_TRA_PIPE_E!F16</f>
        <v>0</v>
      </c>
      <c r="G16" s="10">
        <f>FC_TRA_RAIL_E!G16+FC_TRA_ROAD_E!G16+FC_TRA_DAVI_E!G16+FC_TRA_DNAVI_E!G16+FC_TRA_PIPE_E!G16</f>
        <v>0</v>
      </c>
      <c r="H16" s="10">
        <f>FC_TRA_RAIL_E!H16+FC_TRA_ROAD_E!H16+FC_TRA_DAVI_E!H16+FC_TRA_DNAVI_E!H16+FC_TRA_PIPE_E!H16</f>
        <v>0</v>
      </c>
      <c r="I16" s="10">
        <f>FC_TRA_RAIL_E!I16+FC_TRA_ROAD_E!I16+FC_TRA_DAVI_E!I16+FC_TRA_DNAVI_E!I16+FC_TRA_PIPE_E!I16</f>
        <v>0</v>
      </c>
      <c r="J16" s="10">
        <f>FC_TRA_RAIL_E!J16+FC_TRA_ROAD_E!J16+FC_TRA_DAVI_E!J16+FC_TRA_DNAVI_E!J16+FC_TRA_PIPE_E!J16</f>
        <v>0</v>
      </c>
      <c r="K16" s="10">
        <f>FC_TRA_RAIL_E!K16+FC_TRA_ROAD_E!K16+FC_TRA_DAVI_E!K16+FC_TRA_DNAVI_E!K16+FC_TRA_PIPE_E!K16</f>
        <v>0</v>
      </c>
      <c r="L16" s="10">
        <f>FC_TRA_RAIL_E!L16+FC_TRA_ROAD_E!L16+FC_TRA_DAVI_E!L16+FC_TRA_DNAVI_E!L16+FC_TRA_PIPE_E!L16</f>
        <v>0</v>
      </c>
      <c r="M16" s="10">
        <f>FC_TRA_RAIL_E!M16+FC_TRA_ROAD_E!M16+FC_TRA_DAVI_E!M16+FC_TRA_DNAVI_E!M16+FC_TRA_PIPE_E!M16</f>
        <v>0</v>
      </c>
      <c r="N16" s="10">
        <f>FC_TRA_RAIL_E!N16+FC_TRA_ROAD_E!N16+FC_TRA_DAVI_E!N16+FC_TRA_DNAVI_E!N16+FC_TRA_PIPE_E!N16</f>
        <v>0</v>
      </c>
      <c r="O16" s="10">
        <f>FC_TRA_RAIL_E!O16+FC_TRA_ROAD_E!O16+FC_TRA_DAVI_E!O16+FC_TRA_DNAVI_E!O16+FC_TRA_PIPE_E!O16</f>
        <v>0</v>
      </c>
      <c r="P16" s="10">
        <f>FC_TRA_RAIL_E!P16+FC_TRA_ROAD_E!P16+FC_TRA_DAVI_E!P16+FC_TRA_DNAVI_E!P16+FC_TRA_PIPE_E!P16</f>
        <v>0</v>
      </c>
      <c r="Q16" s="10">
        <f>FC_TRA_RAIL_E!Q16+FC_TRA_ROAD_E!Q16+FC_TRA_DAVI_E!Q16+FC_TRA_DNAVI_E!Q16+FC_TRA_PIPE_E!Q16</f>
        <v>0</v>
      </c>
      <c r="R16" s="10">
        <f>FC_TRA_RAIL_E!R16+FC_TRA_ROAD_E!R16+FC_TRA_DAVI_E!R16+FC_TRA_DNAVI_E!R16+FC_TRA_PIPE_E!R16</f>
        <v>0</v>
      </c>
      <c r="S16" s="10">
        <f>FC_TRA_RAIL_E!S16+FC_TRA_ROAD_E!S16+FC_TRA_DAVI_E!S16+FC_TRA_DNAVI_E!S16+FC_TRA_PIPE_E!S16</f>
        <v>0</v>
      </c>
      <c r="T16" s="10">
        <f>FC_TRA_RAIL_E!T16+FC_TRA_ROAD_E!T16+FC_TRA_DAVI_E!T16+FC_TRA_DNAVI_E!T16+FC_TRA_PIPE_E!T16</f>
        <v>0</v>
      </c>
      <c r="U16" s="10">
        <f>FC_TRA_RAIL_E!U16+FC_TRA_ROAD_E!U16+FC_TRA_DAVI_E!U16+FC_TRA_DNAVI_E!U16+FC_TRA_PIPE_E!U16</f>
        <v>0</v>
      </c>
      <c r="V16" s="10">
        <f>FC_TRA_RAIL_E!V16+FC_TRA_ROAD_E!V16+FC_TRA_DAVI_E!V16+FC_TRA_DNAVI_E!V16+FC_TRA_PIPE_E!V16</f>
        <v>0</v>
      </c>
      <c r="W16" s="10">
        <f>FC_TRA_RAIL_E!W16+FC_TRA_ROAD_E!W16+FC_TRA_DAVI_E!W16+FC_TRA_DNAVI_E!W16+FC_TRA_PIPE_E!W16</f>
        <v>0</v>
      </c>
      <c r="X16" s="10">
        <f>FC_TRA_RAIL_E!X16+FC_TRA_ROAD_E!X16+FC_TRA_DAVI_E!X16+FC_TRA_DNAVI_E!X16+FC_TRA_PIPE_E!X16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V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ref="W17:X17" si="11">SUM(W18:W21)</f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f>FC_TRA_RAIL_E!C18+FC_TRA_ROAD_E!C18+FC_TRA_DAVI_E!C18+FC_TRA_DNAVI_E!C18+FC_TRA_PIPE_E!C18</f>
        <v>0</v>
      </c>
      <c r="D18" s="10">
        <f>FC_TRA_RAIL_E!D18+FC_TRA_ROAD_E!D18+FC_TRA_DAVI_E!D18+FC_TRA_DNAVI_E!D18+FC_TRA_PIPE_E!D18</f>
        <v>0</v>
      </c>
      <c r="E18" s="10">
        <f>FC_TRA_RAIL_E!E18+FC_TRA_ROAD_E!E18+FC_TRA_DAVI_E!E18+FC_TRA_DNAVI_E!E18+FC_TRA_PIPE_E!E18</f>
        <v>0</v>
      </c>
      <c r="F18" s="10">
        <f>FC_TRA_RAIL_E!F18+FC_TRA_ROAD_E!F18+FC_TRA_DAVI_E!F18+FC_TRA_DNAVI_E!F18+FC_TRA_PIPE_E!F18</f>
        <v>0</v>
      </c>
      <c r="G18" s="10">
        <f>FC_TRA_RAIL_E!G18+FC_TRA_ROAD_E!G18+FC_TRA_DAVI_E!G18+FC_TRA_DNAVI_E!G18+FC_TRA_PIPE_E!G18</f>
        <v>0</v>
      </c>
      <c r="H18" s="10">
        <f>FC_TRA_RAIL_E!H18+FC_TRA_ROAD_E!H18+FC_TRA_DAVI_E!H18+FC_TRA_DNAVI_E!H18+FC_TRA_PIPE_E!H18</f>
        <v>0</v>
      </c>
      <c r="I18" s="10">
        <f>FC_TRA_RAIL_E!I18+FC_TRA_ROAD_E!I18+FC_TRA_DAVI_E!I18+FC_TRA_DNAVI_E!I18+FC_TRA_PIPE_E!I18</f>
        <v>0</v>
      </c>
      <c r="J18" s="10">
        <f>FC_TRA_RAIL_E!J18+FC_TRA_ROAD_E!J18+FC_TRA_DAVI_E!J18+FC_TRA_DNAVI_E!J18+FC_TRA_PIPE_E!J18</f>
        <v>0</v>
      </c>
      <c r="K18" s="10">
        <f>FC_TRA_RAIL_E!K18+FC_TRA_ROAD_E!K18+FC_TRA_DAVI_E!K18+FC_TRA_DNAVI_E!K18+FC_TRA_PIPE_E!K18</f>
        <v>0</v>
      </c>
      <c r="L18" s="10">
        <f>FC_TRA_RAIL_E!L18+FC_TRA_ROAD_E!L18+FC_TRA_DAVI_E!L18+FC_TRA_DNAVI_E!L18+FC_TRA_PIPE_E!L18</f>
        <v>0</v>
      </c>
      <c r="M18" s="10">
        <f>FC_TRA_RAIL_E!M18+FC_TRA_ROAD_E!M18+FC_TRA_DAVI_E!M18+FC_TRA_DNAVI_E!M18+FC_TRA_PIPE_E!M18</f>
        <v>0</v>
      </c>
      <c r="N18" s="10">
        <f>FC_TRA_RAIL_E!N18+FC_TRA_ROAD_E!N18+FC_TRA_DAVI_E!N18+FC_TRA_DNAVI_E!N18+FC_TRA_PIPE_E!N18</f>
        <v>0</v>
      </c>
      <c r="O18" s="10">
        <f>FC_TRA_RAIL_E!O18+FC_TRA_ROAD_E!O18+FC_TRA_DAVI_E!O18+FC_TRA_DNAVI_E!O18+FC_TRA_PIPE_E!O18</f>
        <v>0</v>
      </c>
      <c r="P18" s="10">
        <f>FC_TRA_RAIL_E!P18+FC_TRA_ROAD_E!P18+FC_TRA_DAVI_E!P18+FC_TRA_DNAVI_E!P18+FC_TRA_PIPE_E!P18</f>
        <v>0</v>
      </c>
      <c r="Q18" s="10">
        <f>FC_TRA_RAIL_E!Q18+FC_TRA_ROAD_E!Q18+FC_TRA_DAVI_E!Q18+FC_TRA_DNAVI_E!Q18+FC_TRA_PIPE_E!Q18</f>
        <v>0</v>
      </c>
      <c r="R18" s="10">
        <f>FC_TRA_RAIL_E!R18+FC_TRA_ROAD_E!R18+FC_TRA_DAVI_E!R18+FC_TRA_DNAVI_E!R18+FC_TRA_PIPE_E!R18</f>
        <v>0</v>
      </c>
      <c r="S18" s="10">
        <f>FC_TRA_RAIL_E!S18+FC_TRA_ROAD_E!S18+FC_TRA_DAVI_E!S18+FC_TRA_DNAVI_E!S18+FC_TRA_PIPE_E!S18</f>
        <v>0</v>
      </c>
      <c r="T18" s="10">
        <f>FC_TRA_RAIL_E!T18+FC_TRA_ROAD_E!T18+FC_TRA_DAVI_E!T18+FC_TRA_DNAVI_E!T18+FC_TRA_PIPE_E!T18</f>
        <v>0</v>
      </c>
      <c r="U18" s="10">
        <f>FC_TRA_RAIL_E!U18+FC_TRA_ROAD_E!U18+FC_TRA_DAVI_E!U18+FC_TRA_DNAVI_E!U18+FC_TRA_PIPE_E!U18</f>
        <v>0</v>
      </c>
      <c r="V18" s="10">
        <f>FC_TRA_RAIL_E!V18+FC_TRA_ROAD_E!V18+FC_TRA_DAVI_E!V18+FC_TRA_DNAVI_E!V18+FC_TRA_PIPE_E!V18</f>
        <v>0</v>
      </c>
      <c r="W18" s="10">
        <f>FC_TRA_RAIL_E!W18+FC_TRA_ROAD_E!W18+FC_TRA_DAVI_E!W18+FC_TRA_DNAVI_E!W18+FC_TRA_PIPE_E!W18</f>
        <v>0</v>
      </c>
      <c r="X18" s="10">
        <f>FC_TRA_RAIL_E!X18+FC_TRA_ROAD_E!X18+FC_TRA_DAVI_E!X18+FC_TRA_DNAVI_E!X18+FC_TRA_PIPE_E!X18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FC_TRA_RAIL_E!C19+FC_TRA_ROAD_E!C19+FC_TRA_DAVI_E!C19+FC_TRA_DNAVI_E!C19+FC_TRA_PIPE_E!C19</f>
        <v>0</v>
      </c>
      <c r="D19" s="10">
        <f>FC_TRA_RAIL_E!D19+FC_TRA_ROAD_E!D19+FC_TRA_DAVI_E!D19+FC_TRA_DNAVI_E!D19+FC_TRA_PIPE_E!D19</f>
        <v>0</v>
      </c>
      <c r="E19" s="10">
        <f>FC_TRA_RAIL_E!E19+FC_TRA_ROAD_E!E19+FC_TRA_DAVI_E!E19+FC_TRA_DNAVI_E!E19+FC_TRA_PIPE_E!E19</f>
        <v>0</v>
      </c>
      <c r="F19" s="10">
        <f>FC_TRA_RAIL_E!F19+FC_TRA_ROAD_E!F19+FC_TRA_DAVI_E!F19+FC_TRA_DNAVI_E!F19+FC_TRA_PIPE_E!F19</f>
        <v>0</v>
      </c>
      <c r="G19" s="10">
        <f>FC_TRA_RAIL_E!G19+FC_TRA_ROAD_E!G19+FC_TRA_DAVI_E!G19+FC_TRA_DNAVI_E!G19+FC_TRA_PIPE_E!G19</f>
        <v>0</v>
      </c>
      <c r="H19" s="10">
        <f>FC_TRA_RAIL_E!H19+FC_TRA_ROAD_E!H19+FC_TRA_DAVI_E!H19+FC_TRA_DNAVI_E!H19+FC_TRA_PIPE_E!H19</f>
        <v>0</v>
      </c>
      <c r="I19" s="10">
        <f>FC_TRA_RAIL_E!I19+FC_TRA_ROAD_E!I19+FC_TRA_DAVI_E!I19+FC_TRA_DNAVI_E!I19+FC_TRA_PIPE_E!I19</f>
        <v>0</v>
      </c>
      <c r="J19" s="10">
        <f>FC_TRA_RAIL_E!J19+FC_TRA_ROAD_E!J19+FC_TRA_DAVI_E!J19+FC_TRA_DNAVI_E!J19+FC_TRA_PIPE_E!J19</f>
        <v>0</v>
      </c>
      <c r="K19" s="10">
        <f>FC_TRA_RAIL_E!K19+FC_TRA_ROAD_E!K19+FC_TRA_DAVI_E!K19+FC_TRA_DNAVI_E!K19+FC_TRA_PIPE_E!K19</f>
        <v>0</v>
      </c>
      <c r="L19" s="10">
        <f>FC_TRA_RAIL_E!L19+FC_TRA_ROAD_E!L19+FC_TRA_DAVI_E!L19+FC_TRA_DNAVI_E!L19+FC_TRA_PIPE_E!L19</f>
        <v>0</v>
      </c>
      <c r="M19" s="10">
        <f>FC_TRA_RAIL_E!M19+FC_TRA_ROAD_E!M19+FC_TRA_DAVI_E!M19+FC_TRA_DNAVI_E!M19+FC_TRA_PIPE_E!M19</f>
        <v>0</v>
      </c>
      <c r="N19" s="10">
        <f>FC_TRA_RAIL_E!N19+FC_TRA_ROAD_E!N19+FC_TRA_DAVI_E!N19+FC_TRA_DNAVI_E!N19+FC_TRA_PIPE_E!N19</f>
        <v>0</v>
      </c>
      <c r="O19" s="10">
        <f>FC_TRA_RAIL_E!O19+FC_TRA_ROAD_E!O19+FC_TRA_DAVI_E!O19+FC_TRA_DNAVI_E!O19+FC_TRA_PIPE_E!O19</f>
        <v>0</v>
      </c>
      <c r="P19" s="10">
        <f>FC_TRA_RAIL_E!P19+FC_TRA_ROAD_E!P19+FC_TRA_DAVI_E!P19+FC_TRA_DNAVI_E!P19+FC_TRA_PIPE_E!P19</f>
        <v>0</v>
      </c>
      <c r="Q19" s="10">
        <f>FC_TRA_RAIL_E!Q19+FC_TRA_ROAD_E!Q19+FC_TRA_DAVI_E!Q19+FC_TRA_DNAVI_E!Q19+FC_TRA_PIPE_E!Q19</f>
        <v>0</v>
      </c>
      <c r="R19" s="10">
        <f>FC_TRA_RAIL_E!R19+FC_TRA_ROAD_E!R19+FC_TRA_DAVI_E!R19+FC_TRA_DNAVI_E!R19+FC_TRA_PIPE_E!R19</f>
        <v>0</v>
      </c>
      <c r="S19" s="10">
        <f>FC_TRA_RAIL_E!S19+FC_TRA_ROAD_E!S19+FC_TRA_DAVI_E!S19+FC_TRA_DNAVI_E!S19+FC_TRA_PIPE_E!S19</f>
        <v>0</v>
      </c>
      <c r="T19" s="10">
        <f>FC_TRA_RAIL_E!T19+FC_TRA_ROAD_E!T19+FC_TRA_DAVI_E!T19+FC_TRA_DNAVI_E!T19+FC_TRA_PIPE_E!T19</f>
        <v>0</v>
      </c>
      <c r="U19" s="10">
        <f>FC_TRA_RAIL_E!U19+FC_TRA_ROAD_E!U19+FC_TRA_DAVI_E!U19+FC_TRA_DNAVI_E!U19+FC_TRA_PIPE_E!U19</f>
        <v>0</v>
      </c>
      <c r="V19" s="10">
        <f>FC_TRA_RAIL_E!V19+FC_TRA_ROAD_E!V19+FC_TRA_DAVI_E!V19+FC_TRA_DNAVI_E!V19+FC_TRA_PIPE_E!V19</f>
        <v>0</v>
      </c>
      <c r="W19" s="10">
        <f>FC_TRA_RAIL_E!W19+FC_TRA_ROAD_E!W19+FC_TRA_DAVI_E!W19+FC_TRA_DNAVI_E!W19+FC_TRA_PIPE_E!W19</f>
        <v>0</v>
      </c>
      <c r="X19" s="10">
        <f>FC_TRA_RAIL_E!X19+FC_TRA_ROAD_E!X19+FC_TRA_DAVI_E!X19+FC_TRA_DNAVI_E!X19+FC_TRA_PIPE_E!X19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FC_TRA_RAIL_E!C20+FC_TRA_ROAD_E!C20+FC_TRA_DAVI_E!C20+FC_TRA_DNAVI_E!C20+FC_TRA_PIPE_E!C20</f>
        <v>0</v>
      </c>
      <c r="D20" s="10">
        <f>FC_TRA_RAIL_E!D20+FC_TRA_ROAD_E!D20+FC_TRA_DAVI_E!D20+FC_TRA_DNAVI_E!D20+FC_TRA_PIPE_E!D20</f>
        <v>0</v>
      </c>
      <c r="E20" s="10">
        <f>FC_TRA_RAIL_E!E20+FC_TRA_ROAD_E!E20+FC_TRA_DAVI_E!E20+FC_TRA_DNAVI_E!E20+FC_TRA_PIPE_E!E20</f>
        <v>0</v>
      </c>
      <c r="F20" s="10">
        <f>FC_TRA_RAIL_E!F20+FC_TRA_ROAD_E!F20+FC_TRA_DAVI_E!F20+FC_TRA_DNAVI_E!F20+FC_TRA_PIPE_E!F20</f>
        <v>0</v>
      </c>
      <c r="G20" s="10">
        <f>FC_TRA_RAIL_E!G20+FC_TRA_ROAD_E!G20+FC_TRA_DAVI_E!G20+FC_TRA_DNAVI_E!G20+FC_TRA_PIPE_E!G20</f>
        <v>0</v>
      </c>
      <c r="H20" s="10">
        <f>FC_TRA_RAIL_E!H20+FC_TRA_ROAD_E!H20+FC_TRA_DAVI_E!H20+FC_TRA_DNAVI_E!H20+FC_TRA_PIPE_E!H20</f>
        <v>0</v>
      </c>
      <c r="I20" s="10">
        <f>FC_TRA_RAIL_E!I20+FC_TRA_ROAD_E!I20+FC_TRA_DAVI_E!I20+FC_TRA_DNAVI_E!I20+FC_TRA_PIPE_E!I20</f>
        <v>0</v>
      </c>
      <c r="J20" s="10">
        <f>FC_TRA_RAIL_E!J20+FC_TRA_ROAD_E!J20+FC_TRA_DAVI_E!J20+FC_TRA_DNAVI_E!J20+FC_TRA_PIPE_E!J20</f>
        <v>0</v>
      </c>
      <c r="K20" s="10">
        <f>FC_TRA_RAIL_E!K20+FC_TRA_ROAD_E!K20+FC_TRA_DAVI_E!K20+FC_TRA_DNAVI_E!K20+FC_TRA_PIPE_E!K20</f>
        <v>0</v>
      </c>
      <c r="L20" s="10">
        <f>FC_TRA_RAIL_E!L20+FC_TRA_ROAD_E!L20+FC_TRA_DAVI_E!L20+FC_TRA_DNAVI_E!L20+FC_TRA_PIPE_E!L20</f>
        <v>0</v>
      </c>
      <c r="M20" s="10">
        <f>FC_TRA_RAIL_E!M20+FC_TRA_ROAD_E!M20+FC_TRA_DAVI_E!M20+FC_TRA_DNAVI_E!M20+FC_TRA_PIPE_E!M20</f>
        <v>0</v>
      </c>
      <c r="N20" s="10">
        <f>FC_TRA_RAIL_E!N20+FC_TRA_ROAD_E!N20+FC_TRA_DAVI_E!N20+FC_TRA_DNAVI_E!N20+FC_TRA_PIPE_E!N20</f>
        <v>0</v>
      </c>
      <c r="O20" s="10">
        <f>FC_TRA_RAIL_E!O20+FC_TRA_ROAD_E!O20+FC_TRA_DAVI_E!O20+FC_TRA_DNAVI_E!O20+FC_TRA_PIPE_E!O20</f>
        <v>0</v>
      </c>
      <c r="P20" s="10">
        <f>FC_TRA_RAIL_E!P20+FC_TRA_ROAD_E!P20+FC_TRA_DAVI_E!P20+FC_TRA_DNAVI_E!P20+FC_TRA_PIPE_E!P20</f>
        <v>0</v>
      </c>
      <c r="Q20" s="10">
        <f>FC_TRA_RAIL_E!Q20+FC_TRA_ROAD_E!Q20+FC_TRA_DAVI_E!Q20+FC_TRA_DNAVI_E!Q20+FC_TRA_PIPE_E!Q20</f>
        <v>0</v>
      </c>
      <c r="R20" s="10">
        <f>FC_TRA_RAIL_E!R20+FC_TRA_ROAD_E!R20+FC_TRA_DAVI_E!R20+FC_TRA_DNAVI_E!R20+FC_TRA_PIPE_E!R20</f>
        <v>0</v>
      </c>
      <c r="S20" s="10">
        <f>FC_TRA_RAIL_E!S20+FC_TRA_ROAD_E!S20+FC_TRA_DAVI_E!S20+FC_TRA_DNAVI_E!S20+FC_TRA_PIPE_E!S20</f>
        <v>0</v>
      </c>
      <c r="T20" s="10">
        <f>FC_TRA_RAIL_E!T20+FC_TRA_ROAD_E!T20+FC_TRA_DAVI_E!T20+FC_TRA_DNAVI_E!T20+FC_TRA_PIPE_E!T20</f>
        <v>0</v>
      </c>
      <c r="U20" s="10">
        <f>FC_TRA_RAIL_E!U20+FC_TRA_ROAD_E!U20+FC_TRA_DAVI_E!U20+FC_TRA_DNAVI_E!U20+FC_TRA_PIPE_E!U20</f>
        <v>0</v>
      </c>
      <c r="V20" s="10">
        <f>FC_TRA_RAIL_E!V20+FC_TRA_ROAD_E!V20+FC_TRA_DAVI_E!V20+FC_TRA_DNAVI_E!V20+FC_TRA_PIPE_E!V20</f>
        <v>0</v>
      </c>
      <c r="W20" s="10">
        <f>FC_TRA_RAIL_E!W20+FC_TRA_ROAD_E!W20+FC_TRA_DAVI_E!W20+FC_TRA_DNAVI_E!W20+FC_TRA_PIPE_E!W20</f>
        <v>0</v>
      </c>
      <c r="X20" s="10">
        <f>FC_TRA_RAIL_E!X20+FC_TRA_ROAD_E!X20+FC_TRA_DAVI_E!X20+FC_TRA_DNAVI_E!X20+FC_TRA_PIPE_E!X20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FC_TRA_RAIL_E!C21+FC_TRA_ROAD_E!C21+FC_TRA_DAVI_E!C21+FC_TRA_DNAVI_E!C21+FC_TRA_PIPE_E!C21</f>
        <v>0</v>
      </c>
      <c r="D21" s="10">
        <f>FC_TRA_RAIL_E!D21+FC_TRA_ROAD_E!D21+FC_TRA_DAVI_E!D21+FC_TRA_DNAVI_E!D21+FC_TRA_PIPE_E!D21</f>
        <v>0</v>
      </c>
      <c r="E21" s="10">
        <f>FC_TRA_RAIL_E!E21+FC_TRA_ROAD_E!E21+FC_TRA_DAVI_E!E21+FC_TRA_DNAVI_E!E21+FC_TRA_PIPE_E!E21</f>
        <v>0</v>
      </c>
      <c r="F21" s="10">
        <f>FC_TRA_RAIL_E!F21+FC_TRA_ROAD_E!F21+FC_TRA_DAVI_E!F21+FC_TRA_DNAVI_E!F21+FC_TRA_PIPE_E!F21</f>
        <v>0</v>
      </c>
      <c r="G21" s="10">
        <f>FC_TRA_RAIL_E!G21+FC_TRA_ROAD_E!G21+FC_TRA_DAVI_E!G21+FC_TRA_DNAVI_E!G21+FC_TRA_PIPE_E!G21</f>
        <v>0</v>
      </c>
      <c r="H21" s="10">
        <f>FC_TRA_RAIL_E!H21+FC_TRA_ROAD_E!H21+FC_TRA_DAVI_E!H21+FC_TRA_DNAVI_E!H21+FC_TRA_PIPE_E!H21</f>
        <v>0</v>
      </c>
      <c r="I21" s="10">
        <f>FC_TRA_RAIL_E!I21+FC_TRA_ROAD_E!I21+FC_TRA_DAVI_E!I21+FC_TRA_DNAVI_E!I21+FC_TRA_PIPE_E!I21</f>
        <v>0</v>
      </c>
      <c r="J21" s="10">
        <f>FC_TRA_RAIL_E!J21+FC_TRA_ROAD_E!J21+FC_TRA_DAVI_E!J21+FC_TRA_DNAVI_E!J21+FC_TRA_PIPE_E!J21</f>
        <v>0</v>
      </c>
      <c r="K21" s="10">
        <f>FC_TRA_RAIL_E!K21+FC_TRA_ROAD_E!K21+FC_TRA_DAVI_E!K21+FC_TRA_DNAVI_E!K21+FC_TRA_PIPE_E!K21</f>
        <v>0</v>
      </c>
      <c r="L21" s="10">
        <f>FC_TRA_RAIL_E!L21+FC_TRA_ROAD_E!L21+FC_TRA_DAVI_E!L21+FC_TRA_DNAVI_E!L21+FC_TRA_PIPE_E!L21</f>
        <v>0</v>
      </c>
      <c r="M21" s="10">
        <f>FC_TRA_RAIL_E!M21+FC_TRA_ROAD_E!M21+FC_TRA_DAVI_E!M21+FC_TRA_DNAVI_E!M21+FC_TRA_PIPE_E!M21</f>
        <v>0</v>
      </c>
      <c r="N21" s="10">
        <f>FC_TRA_RAIL_E!N21+FC_TRA_ROAD_E!N21+FC_TRA_DAVI_E!N21+FC_TRA_DNAVI_E!N21+FC_TRA_PIPE_E!N21</f>
        <v>0</v>
      </c>
      <c r="O21" s="10">
        <f>FC_TRA_RAIL_E!O21+FC_TRA_ROAD_E!O21+FC_TRA_DAVI_E!O21+FC_TRA_DNAVI_E!O21+FC_TRA_PIPE_E!O21</f>
        <v>0</v>
      </c>
      <c r="P21" s="10">
        <f>FC_TRA_RAIL_E!P21+FC_TRA_ROAD_E!P21+FC_TRA_DAVI_E!P21+FC_TRA_DNAVI_E!P21+FC_TRA_PIPE_E!P21</f>
        <v>0</v>
      </c>
      <c r="Q21" s="10">
        <f>FC_TRA_RAIL_E!Q21+FC_TRA_ROAD_E!Q21+FC_TRA_DAVI_E!Q21+FC_TRA_DNAVI_E!Q21+FC_TRA_PIPE_E!Q21</f>
        <v>0</v>
      </c>
      <c r="R21" s="10">
        <f>FC_TRA_RAIL_E!R21+FC_TRA_ROAD_E!R21+FC_TRA_DAVI_E!R21+FC_TRA_DNAVI_E!R21+FC_TRA_PIPE_E!R21</f>
        <v>0</v>
      </c>
      <c r="S21" s="10">
        <f>FC_TRA_RAIL_E!S21+FC_TRA_ROAD_E!S21+FC_TRA_DAVI_E!S21+FC_TRA_DNAVI_E!S21+FC_TRA_PIPE_E!S21</f>
        <v>0</v>
      </c>
      <c r="T21" s="10">
        <f>FC_TRA_RAIL_E!T21+FC_TRA_ROAD_E!T21+FC_TRA_DAVI_E!T21+FC_TRA_DNAVI_E!T21+FC_TRA_PIPE_E!T21</f>
        <v>0</v>
      </c>
      <c r="U21" s="10">
        <f>FC_TRA_RAIL_E!U21+FC_TRA_ROAD_E!U21+FC_TRA_DAVI_E!U21+FC_TRA_DNAVI_E!U21+FC_TRA_PIPE_E!U21</f>
        <v>0</v>
      </c>
      <c r="V21" s="10">
        <f>FC_TRA_RAIL_E!V21+FC_TRA_ROAD_E!V21+FC_TRA_DAVI_E!V21+FC_TRA_DNAVI_E!V21+FC_TRA_PIPE_E!V21</f>
        <v>0</v>
      </c>
      <c r="W21" s="10">
        <f>FC_TRA_RAIL_E!W21+FC_TRA_ROAD_E!W21+FC_TRA_DAVI_E!W21+FC_TRA_DNAVI_E!W21+FC_TRA_PIPE_E!W21</f>
        <v>0</v>
      </c>
      <c r="X21" s="10">
        <f>FC_TRA_RAIL_E!X21+FC_TRA_ROAD_E!X21+FC_TRA_DAVI_E!X21+FC_TRA_DNAVI_E!X21+FC_TRA_PIPE_E!X21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V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ref="W22:X22" si="13">SUM(W23:W24)</f>
        <v>0</v>
      </c>
      <c r="X22" s="37">
        <f t="shared" si="13"/>
        <v>0</v>
      </c>
    </row>
    <row r="23" spans="1:24" ht="11.25" customHeight="1" x14ac:dyDescent="0.2">
      <c r="A23" s="42" t="s">
        <v>37</v>
      </c>
      <c r="B23" s="9" t="s">
        <v>38</v>
      </c>
      <c r="C23" s="10">
        <f>FC_TRA_RAIL_E!C23+FC_TRA_ROAD_E!C23+FC_TRA_DAVI_E!C23+FC_TRA_DNAVI_E!C23+FC_TRA_PIPE_E!C23</f>
        <v>0</v>
      </c>
      <c r="D23" s="10">
        <f>FC_TRA_RAIL_E!D23+FC_TRA_ROAD_E!D23+FC_TRA_DAVI_E!D23+FC_TRA_DNAVI_E!D23+FC_TRA_PIPE_E!D23</f>
        <v>0</v>
      </c>
      <c r="E23" s="10">
        <f>FC_TRA_RAIL_E!E23+FC_TRA_ROAD_E!E23+FC_TRA_DAVI_E!E23+FC_TRA_DNAVI_E!E23+FC_TRA_PIPE_E!E23</f>
        <v>0</v>
      </c>
      <c r="F23" s="10">
        <f>FC_TRA_RAIL_E!F23+FC_TRA_ROAD_E!F23+FC_TRA_DAVI_E!F23+FC_TRA_DNAVI_E!F23+FC_TRA_PIPE_E!F23</f>
        <v>0</v>
      </c>
      <c r="G23" s="10">
        <f>FC_TRA_RAIL_E!G23+FC_TRA_ROAD_E!G23+FC_TRA_DAVI_E!G23+FC_TRA_DNAVI_E!G23+FC_TRA_PIPE_E!G23</f>
        <v>0</v>
      </c>
      <c r="H23" s="10">
        <f>FC_TRA_RAIL_E!H23+FC_TRA_ROAD_E!H23+FC_TRA_DAVI_E!H23+FC_TRA_DNAVI_E!H23+FC_TRA_PIPE_E!H23</f>
        <v>0</v>
      </c>
      <c r="I23" s="10">
        <f>FC_TRA_RAIL_E!I23+FC_TRA_ROAD_E!I23+FC_TRA_DAVI_E!I23+FC_TRA_DNAVI_E!I23+FC_TRA_PIPE_E!I23</f>
        <v>0</v>
      </c>
      <c r="J23" s="10">
        <f>FC_TRA_RAIL_E!J23+FC_TRA_ROAD_E!J23+FC_TRA_DAVI_E!J23+FC_TRA_DNAVI_E!J23+FC_TRA_PIPE_E!J23</f>
        <v>0</v>
      </c>
      <c r="K23" s="10">
        <f>FC_TRA_RAIL_E!K23+FC_TRA_ROAD_E!K23+FC_TRA_DAVI_E!K23+FC_TRA_DNAVI_E!K23+FC_TRA_PIPE_E!K23</f>
        <v>0</v>
      </c>
      <c r="L23" s="10">
        <f>FC_TRA_RAIL_E!L23+FC_TRA_ROAD_E!L23+FC_TRA_DAVI_E!L23+FC_TRA_DNAVI_E!L23+FC_TRA_PIPE_E!L23</f>
        <v>0</v>
      </c>
      <c r="M23" s="10">
        <f>FC_TRA_RAIL_E!M23+FC_TRA_ROAD_E!M23+FC_TRA_DAVI_E!M23+FC_TRA_DNAVI_E!M23+FC_TRA_PIPE_E!M23</f>
        <v>0</v>
      </c>
      <c r="N23" s="10">
        <f>FC_TRA_RAIL_E!N23+FC_TRA_ROAD_E!N23+FC_TRA_DAVI_E!N23+FC_TRA_DNAVI_E!N23+FC_TRA_PIPE_E!N23</f>
        <v>0</v>
      </c>
      <c r="O23" s="10">
        <f>FC_TRA_RAIL_E!O23+FC_TRA_ROAD_E!O23+FC_TRA_DAVI_E!O23+FC_TRA_DNAVI_E!O23+FC_TRA_PIPE_E!O23</f>
        <v>0</v>
      </c>
      <c r="P23" s="10">
        <f>FC_TRA_RAIL_E!P23+FC_TRA_ROAD_E!P23+FC_TRA_DAVI_E!P23+FC_TRA_DNAVI_E!P23+FC_TRA_PIPE_E!P23</f>
        <v>0</v>
      </c>
      <c r="Q23" s="10">
        <f>FC_TRA_RAIL_E!Q23+FC_TRA_ROAD_E!Q23+FC_TRA_DAVI_E!Q23+FC_TRA_DNAVI_E!Q23+FC_TRA_PIPE_E!Q23</f>
        <v>0</v>
      </c>
      <c r="R23" s="10">
        <f>FC_TRA_RAIL_E!R23+FC_TRA_ROAD_E!R23+FC_TRA_DAVI_E!R23+FC_TRA_DNAVI_E!R23+FC_TRA_PIPE_E!R23</f>
        <v>0</v>
      </c>
      <c r="S23" s="10">
        <f>FC_TRA_RAIL_E!S23+FC_TRA_ROAD_E!S23+FC_TRA_DAVI_E!S23+FC_TRA_DNAVI_E!S23+FC_TRA_PIPE_E!S23</f>
        <v>0</v>
      </c>
      <c r="T23" s="10">
        <f>FC_TRA_RAIL_E!T23+FC_TRA_ROAD_E!T23+FC_TRA_DAVI_E!T23+FC_TRA_DNAVI_E!T23+FC_TRA_PIPE_E!T23</f>
        <v>0</v>
      </c>
      <c r="U23" s="10">
        <f>FC_TRA_RAIL_E!U23+FC_TRA_ROAD_E!U23+FC_TRA_DAVI_E!U23+FC_TRA_DNAVI_E!U23+FC_TRA_PIPE_E!U23</f>
        <v>0</v>
      </c>
      <c r="V23" s="10">
        <f>FC_TRA_RAIL_E!V23+FC_TRA_ROAD_E!V23+FC_TRA_DAVI_E!V23+FC_TRA_DNAVI_E!V23+FC_TRA_PIPE_E!V23</f>
        <v>0</v>
      </c>
      <c r="W23" s="10">
        <f>FC_TRA_RAIL_E!W23+FC_TRA_ROAD_E!W23+FC_TRA_DAVI_E!W23+FC_TRA_DNAVI_E!W23+FC_TRA_PIPE_E!W23</f>
        <v>0</v>
      </c>
      <c r="X23" s="10">
        <f>FC_TRA_RAIL_E!X23+FC_TRA_ROAD_E!X23+FC_TRA_DAVI_E!X23+FC_TRA_DNAVI_E!X23+FC_TRA_PIPE_E!X23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FC_TRA_RAIL_E!C24+FC_TRA_ROAD_E!C24+FC_TRA_DAVI_E!C24+FC_TRA_DNAVI_E!C24+FC_TRA_PIPE_E!C24</f>
        <v>0</v>
      </c>
      <c r="D24" s="10">
        <f>FC_TRA_RAIL_E!D24+FC_TRA_ROAD_E!D24+FC_TRA_DAVI_E!D24+FC_TRA_DNAVI_E!D24+FC_TRA_PIPE_E!D24</f>
        <v>0</v>
      </c>
      <c r="E24" s="10">
        <f>FC_TRA_RAIL_E!E24+FC_TRA_ROAD_E!E24+FC_TRA_DAVI_E!E24+FC_TRA_DNAVI_E!E24+FC_TRA_PIPE_E!E24</f>
        <v>0</v>
      </c>
      <c r="F24" s="10">
        <f>FC_TRA_RAIL_E!F24+FC_TRA_ROAD_E!F24+FC_TRA_DAVI_E!F24+FC_TRA_DNAVI_E!F24+FC_TRA_PIPE_E!F24</f>
        <v>0</v>
      </c>
      <c r="G24" s="10">
        <f>FC_TRA_RAIL_E!G24+FC_TRA_ROAD_E!G24+FC_TRA_DAVI_E!G24+FC_TRA_DNAVI_E!G24+FC_TRA_PIPE_E!G24</f>
        <v>0</v>
      </c>
      <c r="H24" s="10">
        <f>FC_TRA_RAIL_E!H24+FC_TRA_ROAD_E!H24+FC_TRA_DAVI_E!H24+FC_TRA_DNAVI_E!H24+FC_TRA_PIPE_E!H24</f>
        <v>0</v>
      </c>
      <c r="I24" s="10">
        <f>FC_TRA_RAIL_E!I24+FC_TRA_ROAD_E!I24+FC_TRA_DAVI_E!I24+FC_TRA_DNAVI_E!I24+FC_TRA_PIPE_E!I24</f>
        <v>0</v>
      </c>
      <c r="J24" s="10">
        <f>FC_TRA_RAIL_E!J24+FC_TRA_ROAD_E!J24+FC_TRA_DAVI_E!J24+FC_TRA_DNAVI_E!J24+FC_TRA_PIPE_E!J24</f>
        <v>0</v>
      </c>
      <c r="K24" s="10">
        <f>FC_TRA_RAIL_E!K24+FC_TRA_ROAD_E!K24+FC_TRA_DAVI_E!K24+FC_TRA_DNAVI_E!K24+FC_TRA_PIPE_E!K24</f>
        <v>0</v>
      </c>
      <c r="L24" s="10">
        <f>FC_TRA_RAIL_E!L24+FC_TRA_ROAD_E!L24+FC_TRA_DAVI_E!L24+FC_TRA_DNAVI_E!L24+FC_TRA_PIPE_E!L24</f>
        <v>0</v>
      </c>
      <c r="M24" s="10">
        <f>FC_TRA_RAIL_E!M24+FC_TRA_ROAD_E!M24+FC_TRA_DAVI_E!M24+FC_TRA_DNAVI_E!M24+FC_TRA_PIPE_E!M24</f>
        <v>0</v>
      </c>
      <c r="N24" s="10">
        <f>FC_TRA_RAIL_E!N24+FC_TRA_ROAD_E!N24+FC_TRA_DAVI_E!N24+FC_TRA_DNAVI_E!N24+FC_TRA_PIPE_E!N24</f>
        <v>0</v>
      </c>
      <c r="O24" s="10">
        <f>FC_TRA_RAIL_E!O24+FC_TRA_ROAD_E!O24+FC_TRA_DAVI_E!O24+FC_TRA_DNAVI_E!O24+FC_TRA_PIPE_E!O24</f>
        <v>0</v>
      </c>
      <c r="P24" s="10">
        <f>FC_TRA_RAIL_E!P24+FC_TRA_ROAD_E!P24+FC_TRA_DAVI_E!P24+FC_TRA_DNAVI_E!P24+FC_TRA_PIPE_E!P24</f>
        <v>0</v>
      </c>
      <c r="Q24" s="10">
        <f>FC_TRA_RAIL_E!Q24+FC_TRA_ROAD_E!Q24+FC_TRA_DAVI_E!Q24+FC_TRA_DNAVI_E!Q24+FC_TRA_PIPE_E!Q24</f>
        <v>0</v>
      </c>
      <c r="R24" s="10">
        <f>FC_TRA_RAIL_E!R24+FC_TRA_ROAD_E!R24+FC_TRA_DAVI_E!R24+FC_TRA_DNAVI_E!R24+FC_TRA_PIPE_E!R24</f>
        <v>0</v>
      </c>
      <c r="S24" s="10">
        <f>FC_TRA_RAIL_E!S24+FC_TRA_ROAD_E!S24+FC_TRA_DAVI_E!S24+FC_TRA_DNAVI_E!S24+FC_TRA_PIPE_E!S24</f>
        <v>0</v>
      </c>
      <c r="T24" s="10">
        <f>FC_TRA_RAIL_E!T24+FC_TRA_ROAD_E!T24+FC_TRA_DAVI_E!T24+FC_TRA_DNAVI_E!T24+FC_TRA_PIPE_E!T24</f>
        <v>0</v>
      </c>
      <c r="U24" s="10">
        <f>FC_TRA_RAIL_E!U24+FC_TRA_ROAD_E!U24+FC_TRA_DAVI_E!U24+FC_TRA_DNAVI_E!U24+FC_TRA_PIPE_E!U24</f>
        <v>0</v>
      </c>
      <c r="V24" s="10">
        <f>FC_TRA_RAIL_E!V24+FC_TRA_ROAD_E!V24+FC_TRA_DAVI_E!V24+FC_TRA_DNAVI_E!V24+FC_TRA_PIPE_E!V24</f>
        <v>0</v>
      </c>
      <c r="W24" s="10">
        <f>FC_TRA_RAIL_E!W24+FC_TRA_ROAD_E!W24+FC_TRA_DAVI_E!W24+FC_TRA_DNAVI_E!W24+FC_TRA_PIPE_E!W24</f>
        <v>0</v>
      </c>
      <c r="X24" s="10">
        <f>FC_TRA_RAIL_E!X24+FC_TRA_ROAD_E!X24+FC_TRA_DAVI_E!X24+FC_TRA_DNAVI_E!X24+FC_TRA_PIPE_E!X24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FC_TRA_RAIL_E!C25+FC_TRA_ROAD_E!C25+FC_TRA_DAVI_E!C25+FC_TRA_DNAVI_E!C25+FC_TRA_PIPE_E!C25</f>
        <v>0</v>
      </c>
      <c r="D25" s="37">
        <f>FC_TRA_RAIL_E!D25+FC_TRA_ROAD_E!D25+FC_TRA_DAVI_E!D25+FC_TRA_DNAVI_E!D25+FC_TRA_PIPE_E!D25</f>
        <v>0</v>
      </c>
      <c r="E25" s="37">
        <f>FC_TRA_RAIL_E!E25+FC_TRA_ROAD_E!E25+FC_TRA_DAVI_E!E25+FC_TRA_DNAVI_E!E25+FC_TRA_PIPE_E!E25</f>
        <v>0</v>
      </c>
      <c r="F25" s="37">
        <f>FC_TRA_RAIL_E!F25+FC_TRA_ROAD_E!F25+FC_TRA_DAVI_E!F25+FC_TRA_DNAVI_E!F25+FC_TRA_PIPE_E!F25</f>
        <v>0</v>
      </c>
      <c r="G25" s="37">
        <f>FC_TRA_RAIL_E!G25+FC_TRA_ROAD_E!G25+FC_TRA_DAVI_E!G25+FC_TRA_DNAVI_E!G25+FC_TRA_PIPE_E!G25</f>
        <v>0</v>
      </c>
      <c r="H25" s="37">
        <f>FC_TRA_RAIL_E!H25+FC_TRA_ROAD_E!H25+FC_TRA_DAVI_E!H25+FC_TRA_DNAVI_E!H25+FC_TRA_PIPE_E!H25</f>
        <v>0</v>
      </c>
      <c r="I25" s="37">
        <f>FC_TRA_RAIL_E!I25+FC_TRA_ROAD_E!I25+FC_TRA_DAVI_E!I25+FC_TRA_DNAVI_E!I25+FC_TRA_PIPE_E!I25</f>
        <v>0</v>
      </c>
      <c r="J25" s="37">
        <f>FC_TRA_RAIL_E!J25+FC_TRA_ROAD_E!J25+FC_TRA_DAVI_E!J25+FC_TRA_DNAVI_E!J25+FC_TRA_PIPE_E!J25</f>
        <v>0</v>
      </c>
      <c r="K25" s="37">
        <f>FC_TRA_RAIL_E!K25+FC_TRA_ROAD_E!K25+FC_TRA_DAVI_E!K25+FC_TRA_DNAVI_E!K25+FC_TRA_PIPE_E!K25</f>
        <v>0</v>
      </c>
      <c r="L25" s="37">
        <f>FC_TRA_RAIL_E!L25+FC_TRA_ROAD_E!L25+FC_TRA_DAVI_E!L25+FC_TRA_DNAVI_E!L25+FC_TRA_PIPE_E!L25</f>
        <v>0</v>
      </c>
      <c r="M25" s="37">
        <f>FC_TRA_RAIL_E!M25+FC_TRA_ROAD_E!M25+FC_TRA_DAVI_E!M25+FC_TRA_DNAVI_E!M25+FC_TRA_PIPE_E!M25</f>
        <v>0</v>
      </c>
      <c r="N25" s="37">
        <f>FC_TRA_RAIL_E!N25+FC_TRA_ROAD_E!N25+FC_TRA_DAVI_E!N25+FC_TRA_DNAVI_E!N25+FC_TRA_PIPE_E!N25</f>
        <v>0</v>
      </c>
      <c r="O25" s="37">
        <f>FC_TRA_RAIL_E!O25+FC_TRA_ROAD_E!O25+FC_TRA_DAVI_E!O25+FC_TRA_DNAVI_E!O25+FC_TRA_PIPE_E!O25</f>
        <v>0</v>
      </c>
      <c r="P25" s="37">
        <f>FC_TRA_RAIL_E!P25+FC_TRA_ROAD_E!P25+FC_TRA_DAVI_E!P25+FC_TRA_DNAVI_E!P25+FC_TRA_PIPE_E!P25</f>
        <v>0</v>
      </c>
      <c r="Q25" s="37">
        <f>FC_TRA_RAIL_E!Q25+FC_TRA_ROAD_E!Q25+FC_TRA_DAVI_E!Q25+FC_TRA_DNAVI_E!Q25+FC_TRA_PIPE_E!Q25</f>
        <v>0</v>
      </c>
      <c r="R25" s="37">
        <f>FC_TRA_RAIL_E!R25+FC_TRA_ROAD_E!R25+FC_TRA_DAVI_E!R25+FC_TRA_DNAVI_E!R25+FC_TRA_PIPE_E!R25</f>
        <v>0</v>
      </c>
      <c r="S25" s="37">
        <f>FC_TRA_RAIL_E!S25+FC_TRA_ROAD_E!S25+FC_TRA_DAVI_E!S25+FC_TRA_DNAVI_E!S25+FC_TRA_PIPE_E!S25</f>
        <v>0</v>
      </c>
      <c r="T25" s="37">
        <f>FC_TRA_RAIL_E!T25+FC_TRA_ROAD_E!T25+FC_TRA_DAVI_E!T25+FC_TRA_DNAVI_E!T25+FC_TRA_PIPE_E!T25</f>
        <v>0</v>
      </c>
      <c r="U25" s="37">
        <f>FC_TRA_RAIL_E!U25+FC_TRA_ROAD_E!U25+FC_TRA_DAVI_E!U25+FC_TRA_DNAVI_E!U25+FC_TRA_PIPE_E!U25</f>
        <v>0</v>
      </c>
      <c r="V25" s="37">
        <f>FC_TRA_RAIL_E!V25+FC_TRA_ROAD_E!V25+FC_TRA_DAVI_E!V25+FC_TRA_DNAVI_E!V25+FC_TRA_PIPE_E!V25</f>
        <v>0</v>
      </c>
      <c r="W25" s="37">
        <f>FC_TRA_RAIL_E!W25+FC_TRA_ROAD_E!W25+FC_TRA_DAVI_E!W25+FC_TRA_DNAVI_E!W25+FC_TRA_PIPE_E!W25</f>
        <v>0</v>
      </c>
      <c r="X25" s="37">
        <f>FC_TRA_RAIL_E!X25+FC_TRA_ROAD_E!X25+FC_TRA_DAVI_E!X25+FC_TRA_DNAVI_E!X25+FC_TRA_PIPE_E!X25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V26" si="14">SUM(C27,C33)</f>
        <v>3134.1024075666382</v>
      </c>
      <c r="D26" s="37">
        <f t="shared" si="14"/>
        <v>3751.0630266552016</v>
      </c>
      <c r="E26" s="37">
        <f t="shared" si="14"/>
        <v>3892.9421324161649</v>
      </c>
      <c r="F26" s="37">
        <f t="shared" si="14"/>
        <v>4126.3375752364573</v>
      </c>
      <c r="G26" s="37">
        <f t="shared" si="14"/>
        <v>4304.4187446259675</v>
      </c>
      <c r="H26" s="37">
        <f t="shared" si="14"/>
        <v>3982.8985382631122</v>
      </c>
      <c r="I26" s="37">
        <f t="shared" si="14"/>
        <v>4121.765778159931</v>
      </c>
      <c r="J26" s="37">
        <f t="shared" si="14"/>
        <v>4372.5075666380044</v>
      </c>
      <c r="K26" s="37">
        <f t="shared" si="14"/>
        <v>4879.1208082545127</v>
      </c>
      <c r="L26" s="37">
        <f t="shared" si="14"/>
        <v>4932.7104041272569</v>
      </c>
      <c r="M26" s="37">
        <f t="shared" si="14"/>
        <v>4722.8646603611342</v>
      </c>
      <c r="N26" s="37">
        <f t="shared" si="14"/>
        <v>4884.7646603611338</v>
      </c>
      <c r="O26" s="37">
        <f t="shared" si="14"/>
        <v>5012.011865864145</v>
      </c>
      <c r="P26" s="37">
        <f t="shared" si="14"/>
        <v>4885.3777300085985</v>
      </c>
      <c r="Q26" s="37">
        <f t="shared" si="14"/>
        <v>5004.6816852966476</v>
      </c>
      <c r="R26" s="37">
        <f t="shared" si="14"/>
        <v>5040.9583834909708</v>
      </c>
      <c r="S26" s="37">
        <f t="shared" si="14"/>
        <v>5389.695184866724</v>
      </c>
      <c r="T26" s="37">
        <f t="shared" si="14"/>
        <v>5757.9447119518491</v>
      </c>
      <c r="U26" s="37">
        <f t="shared" si="14"/>
        <v>5915.5924333619951</v>
      </c>
      <c r="V26" s="37">
        <f t="shared" si="14"/>
        <v>6068.288993981083</v>
      </c>
      <c r="W26" s="37">
        <f t="shared" ref="W26:X26" si="15">SUM(W27,W33)</f>
        <v>5883.8319862424751</v>
      </c>
      <c r="X26" s="37">
        <f t="shared" si="15"/>
        <v>6262.6211521926034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V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ref="W27:X27" si="17">SUM(W28:W32)</f>
        <v>0</v>
      </c>
      <c r="X27" s="29">
        <f t="shared" si="17"/>
        <v>0</v>
      </c>
    </row>
    <row r="28" spans="1:24" ht="11.25" customHeight="1" x14ac:dyDescent="0.2">
      <c r="A28" s="41" t="s">
        <v>45</v>
      </c>
      <c r="B28" s="9" t="s">
        <v>46</v>
      </c>
      <c r="C28" s="10">
        <f>FC_TRA_RAIL_E!C28+FC_TRA_ROAD_E!C28+FC_TRA_DAVI_E!C28+FC_TRA_DNAVI_E!C28+FC_TRA_PIPE_E!C28</f>
        <v>0</v>
      </c>
      <c r="D28" s="10">
        <f>FC_TRA_RAIL_E!D28+FC_TRA_ROAD_E!D28+FC_TRA_DAVI_E!D28+FC_TRA_DNAVI_E!D28+FC_TRA_PIPE_E!D28</f>
        <v>0</v>
      </c>
      <c r="E28" s="10">
        <f>FC_TRA_RAIL_E!E28+FC_TRA_ROAD_E!E28+FC_TRA_DAVI_E!E28+FC_TRA_DNAVI_E!E28+FC_TRA_PIPE_E!E28</f>
        <v>0</v>
      </c>
      <c r="F28" s="10">
        <f>FC_TRA_RAIL_E!F28+FC_TRA_ROAD_E!F28+FC_TRA_DAVI_E!F28+FC_TRA_DNAVI_E!F28+FC_TRA_PIPE_E!F28</f>
        <v>0</v>
      </c>
      <c r="G28" s="10">
        <f>FC_TRA_RAIL_E!G28+FC_TRA_ROAD_E!G28+FC_TRA_DAVI_E!G28+FC_TRA_DNAVI_E!G28+FC_TRA_PIPE_E!G28</f>
        <v>0</v>
      </c>
      <c r="H28" s="10">
        <f>FC_TRA_RAIL_E!H28+FC_TRA_ROAD_E!H28+FC_TRA_DAVI_E!H28+FC_TRA_DNAVI_E!H28+FC_TRA_PIPE_E!H28</f>
        <v>0</v>
      </c>
      <c r="I28" s="10">
        <f>FC_TRA_RAIL_E!I28+FC_TRA_ROAD_E!I28+FC_TRA_DAVI_E!I28+FC_TRA_DNAVI_E!I28+FC_TRA_PIPE_E!I28</f>
        <v>0</v>
      </c>
      <c r="J28" s="10">
        <f>FC_TRA_RAIL_E!J28+FC_TRA_ROAD_E!J28+FC_TRA_DAVI_E!J28+FC_TRA_DNAVI_E!J28+FC_TRA_PIPE_E!J28</f>
        <v>0</v>
      </c>
      <c r="K28" s="10">
        <f>FC_TRA_RAIL_E!K28+FC_TRA_ROAD_E!K28+FC_TRA_DAVI_E!K28+FC_TRA_DNAVI_E!K28+FC_TRA_PIPE_E!K28</f>
        <v>0</v>
      </c>
      <c r="L28" s="10">
        <f>FC_TRA_RAIL_E!L28+FC_TRA_ROAD_E!L28+FC_TRA_DAVI_E!L28+FC_TRA_DNAVI_E!L28+FC_TRA_PIPE_E!L28</f>
        <v>0</v>
      </c>
      <c r="M28" s="10">
        <f>FC_TRA_RAIL_E!M28+FC_TRA_ROAD_E!M28+FC_TRA_DAVI_E!M28+FC_TRA_DNAVI_E!M28+FC_TRA_PIPE_E!M28</f>
        <v>0</v>
      </c>
      <c r="N28" s="10">
        <f>FC_TRA_RAIL_E!N28+FC_TRA_ROAD_E!N28+FC_TRA_DAVI_E!N28+FC_TRA_DNAVI_E!N28+FC_TRA_PIPE_E!N28</f>
        <v>0</v>
      </c>
      <c r="O28" s="10">
        <f>FC_TRA_RAIL_E!O28+FC_TRA_ROAD_E!O28+FC_TRA_DAVI_E!O28+FC_TRA_DNAVI_E!O28+FC_TRA_PIPE_E!O28</f>
        <v>0</v>
      </c>
      <c r="P28" s="10">
        <f>FC_TRA_RAIL_E!P28+FC_TRA_ROAD_E!P28+FC_TRA_DAVI_E!P28+FC_TRA_DNAVI_E!P28+FC_TRA_PIPE_E!P28</f>
        <v>0</v>
      </c>
      <c r="Q28" s="10">
        <f>FC_TRA_RAIL_E!Q28+FC_TRA_ROAD_E!Q28+FC_TRA_DAVI_E!Q28+FC_TRA_DNAVI_E!Q28+FC_TRA_PIPE_E!Q28</f>
        <v>0</v>
      </c>
      <c r="R28" s="10">
        <f>FC_TRA_RAIL_E!R28+FC_TRA_ROAD_E!R28+FC_TRA_DAVI_E!R28+FC_TRA_DNAVI_E!R28+FC_TRA_PIPE_E!R28</f>
        <v>0</v>
      </c>
      <c r="S28" s="10">
        <f>FC_TRA_RAIL_E!S28+FC_TRA_ROAD_E!S28+FC_TRA_DAVI_E!S28+FC_TRA_DNAVI_E!S28+FC_TRA_PIPE_E!S28</f>
        <v>0</v>
      </c>
      <c r="T28" s="10">
        <f>FC_TRA_RAIL_E!T28+FC_TRA_ROAD_E!T28+FC_TRA_DAVI_E!T28+FC_TRA_DNAVI_E!T28+FC_TRA_PIPE_E!T28</f>
        <v>0</v>
      </c>
      <c r="U28" s="10">
        <f>FC_TRA_RAIL_E!U28+FC_TRA_ROAD_E!U28+FC_TRA_DAVI_E!U28+FC_TRA_DNAVI_E!U28+FC_TRA_PIPE_E!U28</f>
        <v>0</v>
      </c>
      <c r="V28" s="10">
        <f>FC_TRA_RAIL_E!V28+FC_TRA_ROAD_E!V28+FC_TRA_DAVI_E!V28+FC_TRA_DNAVI_E!V28+FC_TRA_PIPE_E!V28</f>
        <v>0</v>
      </c>
      <c r="W28" s="10">
        <f>FC_TRA_RAIL_E!W28+FC_TRA_ROAD_E!W28+FC_TRA_DAVI_E!W28+FC_TRA_DNAVI_E!W28+FC_TRA_PIPE_E!W28</f>
        <v>0</v>
      </c>
      <c r="X28" s="10">
        <f>FC_TRA_RAIL_E!X28+FC_TRA_ROAD_E!X28+FC_TRA_DAVI_E!X28+FC_TRA_DNAVI_E!X28+FC_TRA_PIPE_E!X28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FC_TRA_RAIL_E!C29+FC_TRA_ROAD_E!C29+FC_TRA_DAVI_E!C29+FC_TRA_DNAVI_E!C29+FC_TRA_PIPE_E!C29</f>
        <v>0</v>
      </c>
      <c r="D29" s="10">
        <f>FC_TRA_RAIL_E!D29+FC_TRA_ROAD_E!D29+FC_TRA_DAVI_E!D29+FC_TRA_DNAVI_E!D29+FC_TRA_PIPE_E!D29</f>
        <v>0</v>
      </c>
      <c r="E29" s="10">
        <f>FC_TRA_RAIL_E!E29+FC_TRA_ROAD_E!E29+FC_TRA_DAVI_E!E29+FC_TRA_DNAVI_E!E29+FC_TRA_PIPE_E!E29</f>
        <v>0</v>
      </c>
      <c r="F29" s="10">
        <f>FC_TRA_RAIL_E!F29+FC_TRA_ROAD_E!F29+FC_TRA_DAVI_E!F29+FC_TRA_DNAVI_E!F29+FC_TRA_PIPE_E!F29</f>
        <v>0</v>
      </c>
      <c r="G29" s="10">
        <f>FC_TRA_RAIL_E!G29+FC_TRA_ROAD_E!G29+FC_TRA_DAVI_E!G29+FC_TRA_DNAVI_E!G29+FC_TRA_PIPE_E!G29</f>
        <v>0</v>
      </c>
      <c r="H29" s="10">
        <f>FC_TRA_RAIL_E!H29+FC_TRA_ROAD_E!H29+FC_TRA_DAVI_E!H29+FC_TRA_DNAVI_E!H29+FC_TRA_PIPE_E!H29</f>
        <v>0</v>
      </c>
      <c r="I29" s="10">
        <f>FC_TRA_RAIL_E!I29+FC_TRA_ROAD_E!I29+FC_TRA_DAVI_E!I29+FC_TRA_DNAVI_E!I29+FC_TRA_PIPE_E!I29</f>
        <v>0</v>
      </c>
      <c r="J29" s="10">
        <f>FC_TRA_RAIL_E!J29+FC_TRA_ROAD_E!J29+FC_TRA_DAVI_E!J29+FC_TRA_DNAVI_E!J29+FC_TRA_PIPE_E!J29</f>
        <v>0</v>
      </c>
      <c r="K29" s="10">
        <f>FC_TRA_RAIL_E!K29+FC_TRA_ROAD_E!K29+FC_TRA_DAVI_E!K29+FC_TRA_DNAVI_E!K29+FC_TRA_PIPE_E!K29</f>
        <v>0</v>
      </c>
      <c r="L29" s="10">
        <f>FC_TRA_RAIL_E!L29+FC_TRA_ROAD_E!L29+FC_TRA_DAVI_E!L29+FC_TRA_DNAVI_E!L29+FC_TRA_PIPE_E!L29</f>
        <v>0</v>
      </c>
      <c r="M29" s="10">
        <f>FC_TRA_RAIL_E!M29+FC_TRA_ROAD_E!M29+FC_TRA_DAVI_E!M29+FC_TRA_DNAVI_E!M29+FC_TRA_PIPE_E!M29</f>
        <v>0</v>
      </c>
      <c r="N29" s="10">
        <f>FC_TRA_RAIL_E!N29+FC_TRA_ROAD_E!N29+FC_TRA_DAVI_E!N29+FC_TRA_DNAVI_E!N29+FC_TRA_PIPE_E!N29</f>
        <v>0</v>
      </c>
      <c r="O29" s="10">
        <f>FC_TRA_RAIL_E!O29+FC_TRA_ROAD_E!O29+FC_TRA_DAVI_E!O29+FC_TRA_DNAVI_E!O29+FC_TRA_PIPE_E!O29</f>
        <v>0</v>
      </c>
      <c r="P29" s="10">
        <f>FC_TRA_RAIL_E!P29+FC_TRA_ROAD_E!P29+FC_TRA_DAVI_E!P29+FC_TRA_DNAVI_E!P29+FC_TRA_PIPE_E!P29</f>
        <v>0</v>
      </c>
      <c r="Q29" s="10">
        <f>FC_TRA_RAIL_E!Q29+FC_TRA_ROAD_E!Q29+FC_TRA_DAVI_E!Q29+FC_TRA_DNAVI_E!Q29+FC_TRA_PIPE_E!Q29</f>
        <v>0</v>
      </c>
      <c r="R29" s="10">
        <f>FC_TRA_RAIL_E!R29+FC_TRA_ROAD_E!R29+FC_TRA_DAVI_E!R29+FC_TRA_DNAVI_E!R29+FC_TRA_PIPE_E!R29</f>
        <v>0</v>
      </c>
      <c r="S29" s="10">
        <f>FC_TRA_RAIL_E!S29+FC_TRA_ROAD_E!S29+FC_TRA_DAVI_E!S29+FC_TRA_DNAVI_E!S29+FC_TRA_PIPE_E!S29</f>
        <v>0</v>
      </c>
      <c r="T29" s="10">
        <f>FC_TRA_RAIL_E!T29+FC_TRA_ROAD_E!T29+FC_TRA_DAVI_E!T29+FC_TRA_DNAVI_E!T29+FC_TRA_PIPE_E!T29</f>
        <v>0</v>
      </c>
      <c r="U29" s="10">
        <f>FC_TRA_RAIL_E!U29+FC_TRA_ROAD_E!U29+FC_TRA_DAVI_E!U29+FC_TRA_DNAVI_E!U29+FC_TRA_PIPE_E!U29</f>
        <v>0</v>
      </c>
      <c r="V29" s="10">
        <f>FC_TRA_RAIL_E!V29+FC_TRA_ROAD_E!V29+FC_TRA_DAVI_E!V29+FC_TRA_DNAVI_E!V29+FC_TRA_PIPE_E!V29</f>
        <v>0</v>
      </c>
      <c r="W29" s="10">
        <f>FC_TRA_RAIL_E!W29+FC_TRA_ROAD_E!W29+FC_TRA_DAVI_E!W29+FC_TRA_DNAVI_E!W29+FC_TRA_PIPE_E!W29</f>
        <v>0</v>
      </c>
      <c r="X29" s="10">
        <f>FC_TRA_RAIL_E!X29+FC_TRA_ROAD_E!X29+FC_TRA_DAVI_E!X29+FC_TRA_DNAVI_E!X29+FC_TRA_PIPE_E!X29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FC_TRA_RAIL_E!C30+FC_TRA_ROAD_E!C30+FC_TRA_DAVI_E!C30+FC_TRA_DNAVI_E!C30+FC_TRA_PIPE_E!C30</f>
        <v>0</v>
      </c>
      <c r="D30" s="10">
        <f>FC_TRA_RAIL_E!D30+FC_TRA_ROAD_E!D30+FC_TRA_DAVI_E!D30+FC_TRA_DNAVI_E!D30+FC_TRA_PIPE_E!D30</f>
        <v>0</v>
      </c>
      <c r="E30" s="10">
        <f>FC_TRA_RAIL_E!E30+FC_TRA_ROAD_E!E30+FC_TRA_DAVI_E!E30+FC_TRA_DNAVI_E!E30+FC_TRA_PIPE_E!E30</f>
        <v>0</v>
      </c>
      <c r="F30" s="10">
        <f>FC_TRA_RAIL_E!F30+FC_TRA_ROAD_E!F30+FC_TRA_DAVI_E!F30+FC_TRA_DNAVI_E!F30+FC_TRA_PIPE_E!F30</f>
        <v>0</v>
      </c>
      <c r="G30" s="10">
        <f>FC_TRA_RAIL_E!G30+FC_TRA_ROAD_E!G30+FC_TRA_DAVI_E!G30+FC_TRA_DNAVI_E!G30+FC_TRA_PIPE_E!G30</f>
        <v>0</v>
      </c>
      <c r="H30" s="10">
        <f>FC_TRA_RAIL_E!H30+FC_TRA_ROAD_E!H30+FC_TRA_DAVI_E!H30+FC_TRA_DNAVI_E!H30+FC_TRA_PIPE_E!H30</f>
        <v>0</v>
      </c>
      <c r="I30" s="10">
        <f>FC_TRA_RAIL_E!I30+FC_TRA_ROAD_E!I30+FC_TRA_DAVI_E!I30+FC_TRA_DNAVI_E!I30+FC_TRA_PIPE_E!I30</f>
        <v>0</v>
      </c>
      <c r="J30" s="10">
        <f>FC_TRA_RAIL_E!J30+FC_TRA_ROAD_E!J30+FC_TRA_DAVI_E!J30+FC_TRA_DNAVI_E!J30+FC_TRA_PIPE_E!J30</f>
        <v>0</v>
      </c>
      <c r="K30" s="10">
        <f>FC_TRA_RAIL_E!K30+FC_TRA_ROAD_E!K30+FC_TRA_DAVI_E!K30+FC_TRA_DNAVI_E!K30+FC_TRA_PIPE_E!K30</f>
        <v>0</v>
      </c>
      <c r="L30" s="10">
        <f>FC_TRA_RAIL_E!L30+FC_TRA_ROAD_E!L30+FC_TRA_DAVI_E!L30+FC_TRA_DNAVI_E!L30+FC_TRA_PIPE_E!L30</f>
        <v>0</v>
      </c>
      <c r="M30" s="10">
        <f>FC_TRA_RAIL_E!M30+FC_TRA_ROAD_E!M30+FC_TRA_DAVI_E!M30+FC_TRA_DNAVI_E!M30+FC_TRA_PIPE_E!M30</f>
        <v>0</v>
      </c>
      <c r="N30" s="10">
        <f>FC_TRA_RAIL_E!N30+FC_TRA_ROAD_E!N30+FC_TRA_DAVI_E!N30+FC_TRA_DNAVI_E!N30+FC_TRA_PIPE_E!N30</f>
        <v>0</v>
      </c>
      <c r="O30" s="10">
        <f>FC_TRA_RAIL_E!O30+FC_TRA_ROAD_E!O30+FC_TRA_DAVI_E!O30+FC_TRA_DNAVI_E!O30+FC_TRA_PIPE_E!O30</f>
        <v>0</v>
      </c>
      <c r="P30" s="10">
        <f>FC_TRA_RAIL_E!P30+FC_TRA_ROAD_E!P30+FC_TRA_DAVI_E!P30+FC_TRA_DNAVI_E!P30+FC_TRA_PIPE_E!P30</f>
        <v>0</v>
      </c>
      <c r="Q30" s="10">
        <f>FC_TRA_RAIL_E!Q30+FC_TRA_ROAD_E!Q30+FC_TRA_DAVI_E!Q30+FC_TRA_DNAVI_E!Q30+FC_TRA_PIPE_E!Q30</f>
        <v>0</v>
      </c>
      <c r="R30" s="10">
        <f>FC_TRA_RAIL_E!R30+FC_TRA_ROAD_E!R30+FC_TRA_DAVI_E!R30+FC_TRA_DNAVI_E!R30+FC_TRA_PIPE_E!R30</f>
        <v>0</v>
      </c>
      <c r="S30" s="10">
        <f>FC_TRA_RAIL_E!S30+FC_TRA_ROAD_E!S30+FC_TRA_DAVI_E!S30+FC_TRA_DNAVI_E!S30+FC_TRA_PIPE_E!S30</f>
        <v>0</v>
      </c>
      <c r="T30" s="10">
        <f>FC_TRA_RAIL_E!T30+FC_TRA_ROAD_E!T30+FC_TRA_DAVI_E!T30+FC_TRA_DNAVI_E!T30+FC_TRA_PIPE_E!T30</f>
        <v>0</v>
      </c>
      <c r="U30" s="10">
        <f>FC_TRA_RAIL_E!U30+FC_TRA_ROAD_E!U30+FC_TRA_DAVI_E!U30+FC_TRA_DNAVI_E!U30+FC_TRA_PIPE_E!U30</f>
        <v>0</v>
      </c>
      <c r="V30" s="10">
        <f>FC_TRA_RAIL_E!V30+FC_TRA_ROAD_E!V30+FC_TRA_DAVI_E!V30+FC_TRA_DNAVI_E!V30+FC_TRA_PIPE_E!V30</f>
        <v>0</v>
      </c>
      <c r="W30" s="10">
        <f>FC_TRA_RAIL_E!W30+FC_TRA_ROAD_E!W30+FC_TRA_DAVI_E!W30+FC_TRA_DNAVI_E!W30+FC_TRA_PIPE_E!W30</f>
        <v>0</v>
      </c>
      <c r="X30" s="10">
        <f>FC_TRA_RAIL_E!X30+FC_TRA_ROAD_E!X30+FC_TRA_DAVI_E!X30+FC_TRA_DNAVI_E!X30+FC_TRA_PIPE_E!X30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FC_TRA_RAIL_E!C31+FC_TRA_ROAD_E!C31+FC_TRA_DAVI_E!C31+FC_TRA_DNAVI_E!C31+FC_TRA_PIPE_E!C31</f>
        <v>0</v>
      </c>
      <c r="D31" s="10">
        <f>FC_TRA_RAIL_E!D31+FC_TRA_ROAD_E!D31+FC_TRA_DAVI_E!D31+FC_TRA_DNAVI_E!D31+FC_TRA_PIPE_E!D31</f>
        <v>0</v>
      </c>
      <c r="E31" s="10">
        <f>FC_TRA_RAIL_E!E31+FC_TRA_ROAD_E!E31+FC_TRA_DAVI_E!E31+FC_TRA_DNAVI_E!E31+FC_TRA_PIPE_E!E31</f>
        <v>0</v>
      </c>
      <c r="F31" s="10">
        <f>FC_TRA_RAIL_E!F31+FC_TRA_ROAD_E!F31+FC_TRA_DAVI_E!F31+FC_TRA_DNAVI_E!F31+FC_TRA_PIPE_E!F31</f>
        <v>0</v>
      </c>
      <c r="G31" s="10">
        <f>FC_TRA_RAIL_E!G31+FC_TRA_ROAD_E!G31+FC_TRA_DAVI_E!G31+FC_TRA_DNAVI_E!G31+FC_TRA_PIPE_E!G31</f>
        <v>0</v>
      </c>
      <c r="H31" s="10">
        <f>FC_TRA_RAIL_E!H31+FC_TRA_ROAD_E!H31+FC_TRA_DAVI_E!H31+FC_TRA_DNAVI_E!H31+FC_TRA_PIPE_E!H31</f>
        <v>0</v>
      </c>
      <c r="I31" s="10">
        <f>FC_TRA_RAIL_E!I31+FC_TRA_ROAD_E!I31+FC_TRA_DAVI_E!I31+FC_TRA_DNAVI_E!I31+FC_TRA_PIPE_E!I31</f>
        <v>0</v>
      </c>
      <c r="J31" s="10">
        <f>FC_TRA_RAIL_E!J31+FC_TRA_ROAD_E!J31+FC_TRA_DAVI_E!J31+FC_TRA_DNAVI_E!J31+FC_TRA_PIPE_E!J31</f>
        <v>0</v>
      </c>
      <c r="K31" s="10">
        <f>FC_TRA_RAIL_E!K31+FC_TRA_ROAD_E!K31+FC_TRA_DAVI_E!K31+FC_TRA_DNAVI_E!K31+FC_TRA_PIPE_E!K31</f>
        <v>0</v>
      </c>
      <c r="L31" s="10">
        <f>FC_TRA_RAIL_E!L31+FC_TRA_ROAD_E!L31+FC_TRA_DAVI_E!L31+FC_TRA_DNAVI_E!L31+FC_TRA_PIPE_E!L31</f>
        <v>0</v>
      </c>
      <c r="M31" s="10">
        <f>FC_TRA_RAIL_E!M31+FC_TRA_ROAD_E!M31+FC_TRA_DAVI_E!M31+FC_TRA_DNAVI_E!M31+FC_TRA_PIPE_E!M31</f>
        <v>0</v>
      </c>
      <c r="N31" s="10">
        <f>FC_TRA_RAIL_E!N31+FC_TRA_ROAD_E!N31+FC_TRA_DAVI_E!N31+FC_TRA_DNAVI_E!N31+FC_TRA_PIPE_E!N31</f>
        <v>0</v>
      </c>
      <c r="O31" s="10">
        <f>FC_TRA_RAIL_E!O31+FC_TRA_ROAD_E!O31+FC_TRA_DAVI_E!O31+FC_TRA_DNAVI_E!O31+FC_TRA_PIPE_E!O31</f>
        <v>0</v>
      </c>
      <c r="P31" s="10">
        <f>FC_TRA_RAIL_E!P31+FC_TRA_ROAD_E!P31+FC_TRA_DAVI_E!P31+FC_TRA_DNAVI_E!P31+FC_TRA_PIPE_E!P31</f>
        <v>0</v>
      </c>
      <c r="Q31" s="10">
        <f>FC_TRA_RAIL_E!Q31+FC_TRA_ROAD_E!Q31+FC_TRA_DAVI_E!Q31+FC_TRA_DNAVI_E!Q31+FC_TRA_PIPE_E!Q31</f>
        <v>0</v>
      </c>
      <c r="R31" s="10">
        <f>FC_TRA_RAIL_E!R31+FC_TRA_ROAD_E!R31+FC_TRA_DAVI_E!R31+FC_TRA_DNAVI_E!R31+FC_TRA_PIPE_E!R31</f>
        <v>0</v>
      </c>
      <c r="S31" s="10">
        <f>FC_TRA_RAIL_E!S31+FC_TRA_ROAD_E!S31+FC_TRA_DAVI_E!S31+FC_TRA_DNAVI_E!S31+FC_TRA_PIPE_E!S31</f>
        <v>0</v>
      </c>
      <c r="T31" s="10">
        <f>FC_TRA_RAIL_E!T31+FC_TRA_ROAD_E!T31+FC_TRA_DAVI_E!T31+FC_TRA_DNAVI_E!T31+FC_TRA_PIPE_E!T31</f>
        <v>0</v>
      </c>
      <c r="U31" s="10">
        <f>FC_TRA_RAIL_E!U31+FC_TRA_ROAD_E!U31+FC_TRA_DAVI_E!U31+FC_TRA_DNAVI_E!U31+FC_TRA_PIPE_E!U31</f>
        <v>0</v>
      </c>
      <c r="V31" s="10">
        <f>FC_TRA_RAIL_E!V31+FC_TRA_ROAD_E!V31+FC_TRA_DAVI_E!V31+FC_TRA_DNAVI_E!V31+FC_TRA_PIPE_E!V31</f>
        <v>0</v>
      </c>
      <c r="W31" s="10">
        <f>FC_TRA_RAIL_E!W31+FC_TRA_ROAD_E!W31+FC_TRA_DAVI_E!W31+FC_TRA_DNAVI_E!W31+FC_TRA_PIPE_E!W31</f>
        <v>0</v>
      </c>
      <c r="X31" s="10">
        <f>FC_TRA_RAIL_E!X31+FC_TRA_ROAD_E!X31+FC_TRA_DAVI_E!X31+FC_TRA_DNAVI_E!X31+FC_TRA_PIPE_E!X31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FC_TRA_RAIL_E!C32+FC_TRA_ROAD_E!C32+FC_TRA_DAVI_E!C32+FC_TRA_DNAVI_E!C32+FC_TRA_PIPE_E!C32</f>
        <v>0</v>
      </c>
      <c r="D32" s="10">
        <f>FC_TRA_RAIL_E!D32+FC_TRA_ROAD_E!D32+FC_TRA_DAVI_E!D32+FC_TRA_DNAVI_E!D32+FC_TRA_PIPE_E!D32</f>
        <v>0</v>
      </c>
      <c r="E32" s="10">
        <f>FC_TRA_RAIL_E!E32+FC_TRA_ROAD_E!E32+FC_TRA_DAVI_E!E32+FC_TRA_DNAVI_E!E32+FC_TRA_PIPE_E!E32</f>
        <v>0</v>
      </c>
      <c r="F32" s="10">
        <f>FC_TRA_RAIL_E!F32+FC_TRA_ROAD_E!F32+FC_TRA_DAVI_E!F32+FC_TRA_DNAVI_E!F32+FC_TRA_PIPE_E!F32</f>
        <v>0</v>
      </c>
      <c r="G32" s="10">
        <f>FC_TRA_RAIL_E!G32+FC_TRA_ROAD_E!G32+FC_TRA_DAVI_E!G32+FC_TRA_DNAVI_E!G32+FC_TRA_PIPE_E!G32</f>
        <v>0</v>
      </c>
      <c r="H32" s="10">
        <f>FC_TRA_RAIL_E!H32+FC_TRA_ROAD_E!H32+FC_TRA_DAVI_E!H32+FC_TRA_DNAVI_E!H32+FC_TRA_PIPE_E!H32</f>
        <v>0</v>
      </c>
      <c r="I32" s="10">
        <f>FC_TRA_RAIL_E!I32+FC_TRA_ROAD_E!I32+FC_TRA_DAVI_E!I32+FC_TRA_DNAVI_E!I32+FC_TRA_PIPE_E!I32</f>
        <v>0</v>
      </c>
      <c r="J32" s="10">
        <f>FC_TRA_RAIL_E!J32+FC_TRA_ROAD_E!J32+FC_TRA_DAVI_E!J32+FC_TRA_DNAVI_E!J32+FC_TRA_PIPE_E!J32</f>
        <v>0</v>
      </c>
      <c r="K32" s="10">
        <f>FC_TRA_RAIL_E!K32+FC_TRA_ROAD_E!K32+FC_TRA_DAVI_E!K32+FC_TRA_DNAVI_E!K32+FC_TRA_PIPE_E!K32</f>
        <v>0</v>
      </c>
      <c r="L32" s="10">
        <f>FC_TRA_RAIL_E!L32+FC_TRA_ROAD_E!L32+FC_TRA_DAVI_E!L32+FC_TRA_DNAVI_E!L32+FC_TRA_PIPE_E!L32</f>
        <v>0</v>
      </c>
      <c r="M32" s="10">
        <f>FC_TRA_RAIL_E!M32+FC_TRA_ROAD_E!M32+FC_TRA_DAVI_E!M32+FC_TRA_DNAVI_E!M32+FC_TRA_PIPE_E!M32</f>
        <v>0</v>
      </c>
      <c r="N32" s="10">
        <f>FC_TRA_RAIL_E!N32+FC_TRA_ROAD_E!N32+FC_TRA_DAVI_E!N32+FC_TRA_DNAVI_E!N32+FC_TRA_PIPE_E!N32</f>
        <v>0</v>
      </c>
      <c r="O32" s="10">
        <f>FC_TRA_RAIL_E!O32+FC_TRA_ROAD_E!O32+FC_TRA_DAVI_E!O32+FC_TRA_DNAVI_E!O32+FC_TRA_PIPE_E!O32</f>
        <v>0</v>
      </c>
      <c r="P32" s="10">
        <f>FC_TRA_RAIL_E!P32+FC_TRA_ROAD_E!P32+FC_TRA_DAVI_E!P32+FC_TRA_DNAVI_E!P32+FC_TRA_PIPE_E!P32</f>
        <v>0</v>
      </c>
      <c r="Q32" s="10">
        <f>FC_TRA_RAIL_E!Q32+FC_TRA_ROAD_E!Q32+FC_TRA_DAVI_E!Q32+FC_TRA_DNAVI_E!Q32+FC_TRA_PIPE_E!Q32</f>
        <v>0</v>
      </c>
      <c r="R32" s="10">
        <f>FC_TRA_RAIL_E!R32+FC_TRA_ROAD_E!R32+FC_TRA_DAVI_E!R32+FC_TRA_DNAVI_E!R32+FC_TRA_PIPE_E!R32</f>
        <v>0</v>
      </c>
      <c r="S32" s="10">
        <f>FC_TRA_RAIL_E!S32+FC_TRA_ROAD_E!S32+FC_TRA_DAVI_E!S32+FC_TRA_DNAVI_E!S32+FC_TRA_PIPE_E!S32</f>
        <v>0</v>
      </c>
      <c r="T32" s="10">
        <f>FC_TRA_RAIL_E!T32+FC_TRA_ROAD_E!T32+FC_TRA_DAVI_E!T32+FC_TRA_DNAVI_E!T32+FC_TRA_PIPE_E!T32</f>
        <v>0</v>
      </c>
      <c r="U32" s="10">
        <f>FC_TRA_RAIL_E!U32+FC_TRA_ROAD_E!U32+FC_TRA_DAVI_E!U32+FC_TRA_DNAVI_E!U32+FC_TRA_PIPE_E!U32</f>
        <v>0</v>
      </c>
      <c r="V32" s="10">
        <f>FC_TRA_RAIL_E!V32+FC_TRA_ROAD_E!V32+FC_TRA_DAVI_E!V32+FC_TRA_DNAVI_E!V32+FC_TRA_PIPE_E!V32</f>
        <v>0</v>
      </c>
      <c r="W32" s="10">
        <f>FC_TRA_RAIL_E!W32+FC_TRA_ROAD_E!W32+FC_TRA_DAVI_E!W32+FC_TRA_DNAVI_E!W32+FC_TRA_PIPE_E!W32</f>
        <v>0</v>
      </c>
      <c r="X32" s="10">
        <f>FC_TRA_RAIL_E!X32+FC_TRA_ROAD_E!X32+FC_TRA_DAVI_E!X32+FC_TRA_DNAVI_E!X32+FC_TRA_PIPE_E!X32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V33" si="18">SUM(C34:C50)</f>
        <v>3134.1024075666382</v>
      </c>
      <c r="D33" s="29">
        <f t="shared" si="18"/>
        <v>3751.0630266552016</v>
      </c>
      <c r="E33" s="29">
        <f t="shared" si="18"/>
        <v>3892.9421324161649</v>
      </c>
      <c r="F33" s="29">
        <f t="shared" si="18"/>
        <v>4126.3375752364573</v>
      </c>
      <c r="G33" s="29">
        <f t="shared" si="18"/>
        <v>4304.4187446259675</v>
      </c>
      <c r="H33" s="29">
        <f t="shared" si="18"/>
        <v>3982.8985382631122</v>
      </c>
      <c r="I33" s="29">
        <f t="shared" si="18"/>
        <v>4121.765778159931</v>
      </c>
      <c r="J33" s="29">
        <f t="shared" si="18"/>
        <v>4372.5075666380044</v>
      </c>
      <c r="K33" s="29">
        <f t="shared" si="18"/>
        <v>4879.1208082545127</v>
      </c>
      <c r="L33" s="29">
        <f t="shared" si="18"/>
        <v>4932.7104041272569</v>
      </c>
      <c r="M33" s="29">
        <f t="shared" si="18"/>
        <v>4722.8646603611342</v>
      </c>
      <c r="N33" s="29">
        <f t="shared" si="18"/>
        <v>4884.7646603611338</v>
      </c>
      <c r="O33" s="29">
        <f t="shared" si="18"/>
        <v>5012.011865864145</v>
      </c>
      <c r="P33" s="29">
        <f t="shared" si="18"/>
        <v>4885.3777300085985</v>
      </c>
      <c r="Q33" s="29">
        <f t="shared" si="18"/>
        <v>5004.6816852966476</v>
      </c>
      <c r="R33" s="29">
        <f t="shared" si="18"/>
        <v>5040.9583834909708</v>
      </c>
      <c r="S33" s="29">
        <f t="shared" si="18"/>
        <v>5389.695184866724</v>
      </c>
      <c r="T33" s="29">
        <f t="shared" si="18"/>
        <v>5757.9447119518491</v>
      </c>
      <c r="U33" s="29">
        <f t="shared" si="18"/>
        <v>5915.5924333619951</v>
      </c>
      <c r="V33" s="29">
        <f t="shared" si="18"/>
        <v>6068.288993981083</v>
      </c>
      <c r="W33" s="29">
        <f t="shared" ref="W33:X33" si="19">SUM(W34:W50)</f>
        <v>5883.8319862424751</v>
      </c>
      <c r="X33" s="29">
        <f t="shared" si="19"/>
        <v>6262.6211521926034</v>
      </c>
    </row>
    <row r="34" spans="1:24" ht="11.25" customHeight="1" x14ac:dyDescent="0.2">
      <c r="A34" s="41" t="s">
        <v>55</v>
      </c>
      <c r="B34" s="9" t="s">
        <v>56</v>
      </c>
      <c r="C34" s="10">
        <f>FC_TRA_RAIL_E!C34+FC_TRA_ROAD_E!C34+FC_TRA_DAVI_E!C34+FC_TRA_DNAVI_E!C34+FC_TRA_PIPE_E!C34</f>
        <v>0</v>
      </c>
      <c r="D34" s="10">
        <f>FC_TRA_RAIL_E!D34+FC_TRA_ROAD_E!D34+FC_TRA_DAVI_E!D34+FC_TRA_DNAVI_E!D34+FC_TRA_PIPE_E!D34</f>
        <v>0</v>
      </c>
      <c r="E34" s="10">
        <f>FC_TRA_RAIL_E!E34+FC_TRA_ROAD_E!E34+FC_TRA_DAVI_E!E34+FC_TRA_DNAVI_E!E34+FC_TRA_PIPE_E!E34</f>
        <v>0</v>
      </c>
      <c r="F34" s="10">
        <f>FC_TRA_RAIL_E!F34+FC_TRA_ROAD_E!F34+FC_TRA_DAVI_E!F34+FC_TRA_DNAVI_E!F34+FC_TRA_PIPE_E!F34</f>
        <v>0</v>
      </c>
      <c r="G34" s="10">
        <f>FC_TRA_RAIL_E!G34+FC_TRA_ROAD_E!G34+FC_TRA_DAVI_E!G34+FC_TRA_DNAVI_E!G34+FC_TRA_PIPE_E!G34</f>
        <v>0</v>
      </c>
      <c r="H34" s="10">
        <f>FC_TRA_RAIL_E!H34+FC_TRA_ROAD_E!H34+FC_TRA_DAVI_E!H34+FC_TRA_DNAVI_E!H34+FC_TRA_PIPE_E!H34</f>
        <v>0</v>
      </c>
      <c r="I34" s="10">
        <f>FC_TRA_RAIL_E!I34+FC_TRA_ROAD_E!I34+FC_TRA_DAVI_E!I34+FC_TRA_DNAVI_E!I34+FC_TRA_PIPE_E!I34</f>
        <v>0</v>
      </c>
      <c r="J34" s="10">
        <f>FC_TRA_RAIL_E!J34+FC_TRA_ROAD_E!J34+FC_TRA_DAVI_E!J34+FC_TRA_DNAVI_E!J34+FC_TRA_PIPE_E!J34</f>
        <v>0</v>
      </c>
      <c r="K34" s="10">
        <f>FC_TRA_RAIL_E!K34+FC_TRA_ROAD_E!K34+FC_TRA_DAVI_E!K34+FC_TRA_DNAVI_E!K34+FC_TRA_PIPE_E!K34</f>
        <v>0</v>
      </c>
      <c r="L34" s="10">
        <f>FC_TRA_RAIL_E!L34+FC_TRA_ROAD_E!L34+FC_TRA_DAVI_E!L34+FC_TRA_DNAVI_E!L34+FC_TRA_PIPE_E!L34</f>
        <v>0</v>
      </c>
      <c r="M34" s="10">
        <f>FC_TRA_RAIL_E!M34+FC_TRA_ROAD_E!M34+FC_TRA_DAVI_E!M34+FC_TRA_DNAVI_E!M34+FC_TRA_PIPE_E!M34</f>
        <v>0</v>
      </c>
      <c r="N34" s="10">
        <f>FC_TRA_RAIL_E!N34+FC_TRA_ROAD_E!N34+FC_TRA_DAVI_E!N34+FC_TRA_DNAVI_E!N34+FC_TRA_PIPE_E!N34</f>
        <v>0</v>
      </c>
      <c r="O34" s="10">
        <f>FC_TRA_RAIL_E!O34+FC_TRA_ROAD_E!O34+FC_TRA_DAVI_E!O34+FC_TRA_DNAVI_E!O34+FC_TRA_PIPE_E!O34</f>
        <v>0</v>
      </c>
      <c r="P34" s="10">
        <f>FC_TRA_RAIL_E!P34+FC_TRA_ROAD_E!P34+FC_TRA_DAVI_E!P34+FC_TRA_DNAVI_E!P34+FC_TRA_PIPE_E!P34</f>
        <v>0</v>
      </c>
      <c r="Q34" s="10">
        <f>FC_TRA_RAIL_E!Q34+FC_TRA_ROAD_E!Q34+FC_TRA_DAVI_E!Q34+FC_TRA_DNAVI_E!Q34+FC_TRA_PIPE_E!Q34</f>
        <v>0</v>
      </c>
      <c r="R34" s="10">
        <f>FC_TRA_RAIL_E!R34+FC_TRA_ROAD_E!R34+FC_TRA_DAVI_E!R34+FC_TRA_DNAVI_E!R34+FC_TRA_PIPE_E!R34</f>
        <v>0</v>
      </c>
      <c r="S34" s="10">
        <f>FC_TRA_RAIL_E!S34+FC_TRA_ROAD_E!S34+FC_TRA_DAVI_E!S34+FC_TRA_DNAVI_E!S34+FC_TRA_PIPE_E!S34</f>
        <v>0</v>
      </c>
      <c r="T34" s="10">
        <f>FC_TRA_RAIL_E!T34+FC_TRA_ROAD_E!T34+FC_TRA_DAVI_E!T34+FC_TRA_DNAVI_E!T34+FC_TRA_PIPE_E!T34</f>
        <v>0</v>
      </c>
      <c r="U34" s="10">
        <f>FC_TRA_RAIL_E!U34+FC_TRA_ROAD_E!U34+FC_TRA_DAVI_E!U34+FC_TRA_DNAVI_E!U34+FC_TRA_PIPE_E!U34</f>
        <v>0</v>
      </c>
      <c r="V34" s="10">
        <f>FC_TRA_RAIL_E!V34+FC_TRA_ROAD_E!V34+FC_TRA_DAVI_E!V34+FC_TRA_DNAVI_E!V34+FC_TRA_PIPE_E!V34</f>
        <v>0</v>
      </c>
      <c r="W34" s="10">
        <f>FC_TRA_RAIL_E!W34+FC_TRA_ROAD_E!W34+FC_TRA_DAVI_E!W34+FC_TRA_DNAVI_E!W34+FC_TRA_PIPE_E!W34</f>
        <v>0</v>
      </c>
      <c r="X34" s="10">
        <f>FC_TRA_RAIL_E!X34+FC_TRA_ROAD_E!X34+FC_TRA_DAVI_E!X34+FC_TRA_DNAVI_E!X34+FC_TRA_PIPE_E!X34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FC_TRA_RAIL_E!C35+FC_TRA_ROAD_E!C35+FC_TRA_DAVI_E!C35+FC_TRA_DNAVI_E!C35+FC_TRA_PIPE_E!C35</f>
        <v>0</v>
      </c>
      <c r="D35" s="10">
        <f>FC_TRA_RAIL_E!D35+FC_TRA_ROAD_E!D35+FC_TRA_DAVI_E!D35+FC_TRA_DNAVI_E!D35+FC_TRA_PIPE_E!D35</f>
        <v>0</v>
      </c>
      <c r="E35" s="10">
        <f>FC_TRA_RAIL_E!E35+FC_TRA_ROAD_E!E35+FC_TRA_DAVI_E!E35+FC_TRA_DNAVI_E!E35+FC_TRA_PIPE_E!E35</f>
        <v>0</v>
      </c>
      <c r="F35" s="10">
        <f>FC_TRA_RAIL_E!F35+FC_TRA_ROAD_E!F35+FC_TRA_DAVI_E!F35+FC_TRA_DNAVI_E!F35+FC_TRA_PIPE_E!F35</f>
        <v>0</v>
      </c>
      <c r="G35" s="10">
        <f>FC_TRA_RAIL_E!G35+FC_TRA_ROAD_E!G35+FC_TRA_DAVI_E!G35+FC_TRA_DNAVI_E!G35+FC_TRA_PIPE_E!G35</f>
        <v>0</v>
      </c>
      <c r="H35" s="10">
        <f>FC_TRA_RAIL_E!H35+FC_TRA_ROAD_E!H35+FC_TRA_DAVI_E!H35+FC_TRA_DNAVI_E!H35+FC_TRA_PIPE_E!H35</f>
        <v>0</v>
      </c>
      <c r="I35" s="10">
        <f>FC_TRA_RAIL_E!I35+FC_TRA_ROAD_E!I35+FC_TRA_DAVI_E!I35+FC_TRA_DNAVI_E!I35+FC_TRA_PIPE_E!I35</f>
        <v>0</v>
      </c>
      <c r="J35" s="10">
        <f>FC_TRA_RAIL_E!J35+FC_TRA_ROAD_E!J35+FC_TRA_DAVI_E!J35+FC_TRA_DNAVI_E!J35+FC_TRA_PIPE_E!J35</f>
        <v>0</v>
      </c>
      <c r="K35" s="10">
        <f>FC_TRA_RAIL_E!K35+FC_TRA_ROAD_E!K35+FC_TRA_DAVI_E!K35+FC_TRA_DNAVI_E!K35+FC_TRA_PIPE_E!K35</f>
        <v>0</v>
      </c>
      <c r="L35" s="10">
        <f>FC_TRA_RAIL_E!L35+FC_TRA_ROAD_E!L35+FC_TRA_DAVI_E!L35+FC_TRA_DNAVI_E!L35+FC_TRA_PIPE_E!L35</f>
        <v>0</v>
      </c>
      <c r="M35" s="10">
        <f>FC_TRA_RAIL_E!M35+FC_TRA_ROAD_E!M35+FC_TRA_DAVI_E!M35+FC_TRA_DNAVI_E!M35+FC_TRA_PIPE_E!M35</f>
        <v>0</v>
      </c>
      <c r="N35" s="10">
        <f>FC_TRA_RAIL_E!N35+FC_TRA_ROAD_E!N35+FC_TRA_DAVI_E!N35+FC_TRA_DNAVI_E!N35+FC_TRA_PIPE_E!N35</f>
        <v>0</v>
      </c>
      <c r="O35" s="10">
        <f>FC_TRA_RAIL_E!O35+FC_TRA_ROAD_E!O35+FC_TRA_DAVI_E!O35+FC_TRA_DNAVI_E!O35+FC_TRA_PIPE_E!O35</f>
        <v>0</v>
      </c>
      <c r="P35" s="10">
        <f>FC_TRA_RAIL_E!P35+FC_TRA_ROAD_E!P35+FC_TRA_DAVI_E!P35+FC_TRA_DNAVI_E!P35+FC_TRA_PIPE_E!P35</f>
        <v>0</v>
      </c>
      <c r="Q35" s="10">
        <f>FC_TRA_RAIL_E!Q35+FC_TRA_ROAD_E!Q35+FC_TRA_DAVI_E!Q35+FC_TRA_DNAVI_E!Q35+FC_TRA_PIPE_E!Q35</f>
        <v>0</v>
      </c>
      <c r="R35" s="10">
        <f>FC_TRA_RAIL_E!R35+FC_TRA_ROAD_E!R35+FC_TRA_DAVI_E!R35+FC_TRA_DNAVI_E!R35+FC_TRA_PIPE_E!R35</f>
        <v>0</v>
      </c>
      <c r="S35" s="10">
        <f>FC_TRA_RAIL_E!S35+FC_TRA_ROAD_E!S35+FC_TRA_DAVI_E!S35+FC_TRA_DNAVI_E!S35+FC_TRA_PIPE_E!S35</f>
        <v>0</v>
      </c>
      <c r="T35" s="10">
        <f>FC_TRA_RAIL_E!T35+FC_TRA_ROAD_E!T35+FC_TRA_DAVI_E!T35+FC_TRA_DNAVI_E!T35+FC_TRA_PIPE_E!T35</f>
        <v>0</v>
      </c>
      <c r="U35" s="10">
        <f>FC_TRA_RAIL_E!U35+FC_TRA_ROAD_E!U35+FC_TRA_DAVI_E!U35+FC_TRA_DNAVI_E!U35+FC_TRA_PIPE_E!U35</f>
        <v>0</v>
      </c>
      <c r="V35" s="10">
        <f>FC_TRA_RAIL_E!V35+FC_TRA_ROAD_E!V35+FC_TRA_DAVI_E!V35+FC_TRA_DNAVI_E!V35+FC_TRA_PIPE_E!V35</f>
        <v>0</v>
      </c>
      <c r="W35" s="10">
        <f>FC_TRA_RAIL_E!W35+FC_TRA_ROAD_E!W35+FC_TRA_DAVI_E!W35+FC_TRA_DNAVI_E!W35+FC_TRA_PIPE_E!W35</f>
        <v>0</v>
      </c>
      <c r="X35" s="10">
        <f>FC_TRA_RAIL_E!X35+FC_TRA_ROAD_E!X35+FC_TRA_DAVI_E!X35+FC_TRA_DNAVI_E!X35+FC_TRA_PIPE_E!X35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FC_TRA_RAIL_E!C36+FC_TRA_ROAD_E!C36+FC_TRA_DAVI_E!C36+FC_TRA_DNAVI_E!C36+FC_TRA_PIPE_E!C36</f>
        <v>0</v>
      </c>
      <c r="D36" s="10">
        <f>FC_TRA_RAIL_E!D36+FC_TRA_ROAD_E!D36+FC_TRA_DAVI_E!D36+FC_TRA_DNAVI_E!D36+FC_TRA_PIPE_E!D36</f>
        <v>0</v>
      </c>
      <c r="E36" s="10">
        <f>FC_TRA_RAIL_E!E36+FC_TRA_ROAD_E!E36+FC_TRA_DAVI_E!E36+FC_TRA_DNAVI_E!E36+FC_TRA_PIPE_E!E36</f>
        <v>3.389251934651762</v>
      </c>
      <c r="F36" s="10">
        <f>FC_TRA_RAIL_E!F36+FC_TRA_ROAD_E!F36+FC_TRA_DAVI_E!F36+FC_TRA_DNAVI_E!F36+FC_TRA_PIPE_E!F36</f>
        <v>7.9081685296646604</v>
      </c>
      <c r="G36" s="10">
        <f>FC_TRA_RAIL_E!G36+FC_TRA_ROAD_E!G36+FC_TRA_DAVI_E!G36+FC_TRA_DNAVI_E!G36+FC_TRA_PIPE_E!G36</f>
        <v>92.638779019776422</v>
      </c>
      <c r="H36" s="10">
        <f>FC_TRA_RAIL_E!H36+FC_TRA_ROAD_E!H36+FC_TRA_DAVI_E!H36+FC_TRA_DNAVI_E!H36+FC_TRA_PIPE_E!H36</f>
        <v>55.185984522785887</v>
      </c>
      <c r="I36" s="10">
        <f>FC_TRA_RAIL_E!I36+FC_TRA_ROAD_E!I36+FC_TRA_DAVI_E!I36+FC_TRA_DNAVI_E!I36+FC_TRA_PIPE_E!I36</f>
        <v>18.39690455717971</v>
      </c>
      <c r="J36" s="10">
        <f>FC_TRA_RAIL_E!J36+FC_TRA_ROAD_E!J36+FC_TRA_DAVI_E!J36+FC_TRA_DNAVI_E!J36+FC_TRA_PIPE_E!J36</f>
        <v>37.940412725709372</v>
      </c>
      <c r="K36" s="10">
        <f>FC_TRA_RAIL_E!K36+FC_TRA_ROAD_E!K36+FC_TRA_DAVI_E!K36+FC_TRA_DNAVI_E!K36+FC_TRA_PIPE_E!K36</f>
        <v>57.485468615649175</v>
      </c>
      <c r="L36" s="10">
        <f>FC_TRA_RAIL_E!L36+FC_TRA_ROAD_E!L36+FC_TRA_DAVI_E!L36+FC_TRA_DNAVI_E!L36+FC_TRA_PIPE_E!L36</f>
        <v>74.74196044711951</v>
      </c>
      <c r="M36" s="10">
        <f>FC_TRA_RAIL_E!M36+FC_TRA_ROAD_E!M36+FC_TRA_DAVI_E!M36+FC_TRA_DNAVI_E!M36+FC_TRA_PIPE_E!M36</f>
        <v>19.54505588993981</v>
      </c>
      <c r="N36" s="10">
        <f>FC_TRA_RAIL_E!N36+FC_TRA_ROAD_E!N36+FC_TRA_DAVI_E!N36+FC_TRA_DNAVI_E!N36+FC_TRA_PIPE_E!N36</f>
        <v>82.779019776440236</v>
      </c>
      <c r="O36" s="10">
        <f>FC_TRA_RAIL_E!O36+FC_TRA_ROAD_E!O36+FC_TRA_DAVI_E!O36+FC_TRA_DNAVI_E!O36+FC_TRA_PIPE_E!O36</f>
        <v>57.485468615649182</v>
      </c>
      <c r="P36" s="10">
        <f>FC_TRA_RAIL_E!P36+FC_TRA_ROAD_E!P36+FC_TRA_DAVI_E!P36+FC_TRA_DNAVI_E!P36+FC_TRA_PIPE_E!P36</f>
        <v>52.886586414445397</v>
      </c>
      <c r="Q36" s="10">
        <f>FC_TRA_RAIL_E!Q36+FC_TRA_ROAD_E!Q36+FC_TRA_DAVI_E!Q36+FC_TRA_DNAVI_E!Q36+FC_TRA_PIPE_E!Q36</f>
        <v>58.635167669819431</v>
      </c>
      <c r="R36" s="10">
        <f>FC_TRA_RAIL_E!R36+FC_TRA_ROAD_E!R36+FC_TRA_DAVI_E!R36+FC_TRA_DNAVI_E!R36+FC_TRA_PIPE_E!R36</f>
        <v>63.233963886500419</v>
      </c>
      <c r="S36" s="10">
        <f>FC_TRA_RAIL_E!S36+FC_TRA_ROAD_E!S36+FC_TRA_DAVI_E!S36+FC_TRA_DNAVI_E!S36+FC_TRA_PIPE_E!S36</f>
        <v>74.731040412725704</v>
      </c>
      <c r="T36" s="10">
        <f>FC_TRA_RAIL_E!T36+FC_TRA_ROAD_E!T36+FC_TRA_DAVI_E!T36+FC_TRA_DNAVI_E!T36+FC_TRA_PIPE_E!T36</f>
        <v>90.119604471195174</v>
      </c>
      <c r="U36" s="10">
        <f>FC_TRA_RAIL_E!U36+FC_TRA_ROAD_E!U36+FC_TRA_DAVI_E!U36+FC_TRA_DNAVI_E!U36+FC_TRA_PIPE_E!U36</f>
        <v>93.719432502149616</v>
      </c>
      <c r="V36" s="10">
        <f>FC_TRA_RAIL_E!V36+FC_TRA_ROAD_E!V36+FC_TRA_DAVI_E!V36+FC_TRA_DNAVI_E!V36+FC_TRA_PIPE_E!V36</f>
        <v>98.625709372312983</v>
      </c>
      <c r="W36" s="10">
        <f>FC_TRA_RAIL_E!W36+FC_TRA_ROAD_E!W36+FC_TRA_DAVI_E!W36+FC_TRA_DNAVI_E!W36+FC_TRA_PIPE_E!W36</f>
        <v>88.478245915735158</v>
      </c>
      <c r="X36" s="10">
        <f>FC_TRA_RAIL_E!X36+FC_TRA_ROAD_E!X36+FC_TRA_DAVI_E!X36+FC_TRA_DNAVI_E!X36+FC_TRA_PIPE_E!X36</f>
        <v>89.354600171969039</v>
      </c>
    </row>
    <row r="37" spans="1:24" ht="11.25" customHeight="1" x14ac:dyDescent="0.2">
      <c r="A37" s="41" t="s">
        <v>61</v>
      </c>
      <c r="B37" s="9" t="s">
        <v>62</v>
      </c>
      <c r="C37" s="10">
        <f>FC_TRA_RAIL_E!C37+FC_TRA_ROAD_E!C37+FC_TRA_DAVI_E!C37+FC_TRA_DNAVI_E!C37+FC_TRA_PIPE_E!C37</f>
        <v>1303.5635425623393</v>
      </c>
      <c r="D37" s="10">
        <f>FC_TRA_RAIL_E!D37+FC_TRA_ROAD_E!D37+FC_TRA_DAVI_E!D37+FC_TRA_DNAVI_E!D37+FC_TRA_PIPE_E!D37</f>
        <v>1669.661822871883</v>
      </c>
      <c r="E37" s="10">
        <f>FC_TRA_RAIL_E!E37+FC_TRA_ROAD_E!E37+FC_TRA_DAVI_E!E37+FC_TRA_DNAVI_E!E37+FC_TRA_PIPE_E!E37</f>
        <v>1629.454514187446</v>
      </c>
      <c r="F37" s="10">
        <f>FC_TRA_RAIL_E!F37+FC_TRA_ROAD_E!F37+FC_TRA_DAVI_E!F37+FC_TRA_DNAVI_E!F37+FC_TRA_PIPE_E!F37</f>
        <v>1654.8485812553738</v>
      </c>
      <c r="G37" s="10">
        <f>FC_TRA_RAIL_E!G37+FC_TRA_ROAD_E!G37+FC_TRA_DAVI_E!G37+FC_TRA_DNAVI_E!G37+FC_TRA_PIPE_E!G37</f>
        <v>1717.2757523645739</v>
      </c>
      <c r="H37" s="10">
        <f>FC_TRA_RAIL_E!H37+FC_TRA_ROAD_E!H37+FC_TRA_DAVI_E!H37+FC_TRA_DNAVI_E!H37+FC_TRA_PIPE_E!H37</f>
        <v>1599.7983662940671</v>
      </c>
      <c r="I37" s="10">
        <f>FC_TRA_RAIL_E!I37+FC_TRA_ROAD_E!I37+FC_TRA_DAVI_E!I37+FC_TRA_DNAVI_E!I37+FC_TRA_PIPE_E!I37</f>
        <v>1494.8083404987101</v>
      </c>
      <c r="J37" s="10">
        <f>FC_TRA_RAIL_E!J37+FC_TRA_ROAD_E!J37+FC_TRA_DAVI_E!J37+FC_TRA_DNAVI_E!J37+FC_TRA_PIPE_E!J37</f>
        <v>1514.0055889939808</v>
      </c>
      <c r="K37" s="10">
        <f>FC_TRA_RAIL_E!K37+FC_TRA_ROAD_E!K37+FC_TRA_DAVI_E!K37+FC_TRA_DNAVI_E!K37+FC_TRA_PIPE_E!K37</f>
        <v>1509.5264832330181</v>
      </c>
      <c r="L37" s="10">
        <f>FC_TRA_RAIL_E!L37+FC_TRA_ROAD_E!L37+FC_TRA_DAVI_E!L37+FC_TRA_DNAVI_E!L37+FC_TRA_PIPE_E!L37</f>
        <v>1497.238521066208</v>
      </c>
      <c r="M37" s="10">
        <f>FC_TRA_RAIL_E!M37+FC_TRA_ROAD_E!M37+FC_TRA_DAVI_E!M37+FC_TRA_DNAVI_E!M37+FC_TRA_PIPE_E!M37</f>
        <v>1412.297936371453</v>
      </c>
      <c r="N37" s="10">
        <f>FC_TRA_RAIL_E!N37+FC_TRA_ROAD_E!N37+FC_TRA_DAVI_E!N37+FC_TRA_DNAVI_E!N37+FC_TRA_PIPE_E!N37</f>
        <v>1345.7879621668098</v>
      </c>
      <c r="O37" s="10">
        <f>FC_TRA_RAIL_E!O37+FC_TRA_ROAD_E!O37+FC_TRA_DAVI_E!O37+FC_TRA_DNAVI_E!O37+FC_TRA_PIPE_E!O37</f>
        <v>1331.2388650042994</v>
      </c>
      <c r="P37" s="10">
        <f>FC_TRA_RAIL_E!P37+FC_TRA_ROAD_E!P37+FC_TRA_DAVI_E!P37+FC_TRA_DNAVI_E!P37+FC_TRA_PIPE_E!P37</f>
        <v>1267.8466036113502</v>
      </c>
      <c r="Q37" s="10">
        <f>FC_TRA_RAIL_E!Q37+FC_TRA_ROAD_E!Q37+FC_TRA_DAVI_E!Q37+FC_TRA_DNAVI_E!Q37+FC_TRA_PIPE_E!Q37</f>
        <v>1354.1017196904561</v>
      </c>
      <c r="R37" s="10">
        <f>FC_TRA_RAIL_E!R37+FC_TRA_ROAD_E!R37+FC_TRA_DAVI_E!R37+FC_TRA_DNAVI_E!R37+FC_TRA_PIPE_E!R37</f>
        <v>1268.8858125537402</v>
      </c>
      <c r="S37" s="10">
        <f>FC_TRA_RAIL_E!S37+FC_TRA_ROAD_E!S37+FC_TRA_DAVI_E!S37+FC_TRA_DNAVI_E!S37+FC_TRA_PIPE_E!S37</f>
        <v>1326.0428202923472</v>
      </c>
      <c r="T37" s="10">
        <f>FC_TRA_RAIL_E!T37+FC_TRA_ROAD_E!T37+FC_TRA_DAVI_E!T37+FC_TRA_DNAVI_E!T37+FC_TRA_PIPE_E!T37</f>
        <v>1333.076698194325</v>
      </c>
      <c r="U37" s="10">
        <f>FC_TRA_RAIL_E!U37+FC_TRA_ROAD_E!U37+FC_TRA_DAVI_E!U37+FC_TRA_DNAVI_E!U37+FC_TRA_PIPE_E!U37</f>
        <v>1320.3086844368011</v>
      </c>
      <c r="V37" s="10">
        <f>FC_TRA_RAIL_E!V37+FC_TRA_ROAD_E!V37+FC_TRA_DAVI_E!V37+FC_TRA_DNAVI_E!V37+FC_TRA_PIPE_E!V37</f>
        <v>1322.3434221840068</v>
      </c>
      <c r="W37" s="10">
        <f>FC_TRA_RAIL_E!W37+FC_TRA_ROAD_E!W37+FC_TRA_DAVI_E!W37+FC_TRA_DNAVI_E!W37+FC_TRA_PIPE_E!W37</f>
        <v>1234.2603611349962</v>
      </c>
      <c r="X37" s="10">
        <f>FC_TRA_RAIL_E!X37+FC_TRA_ROAD_E!X37+FC_TRA_DAVI_E!X37+FC_TRA_DNAVI_E!X37+FC_TRA_PIPE_E!X37</f>
        <v>1316.628460877042</v>
      </c>
    </row>
    <row r="38" spans="1:24" ht="11.25" customHeight="1" x14ac:dyDescent="0.2">
      <c r="A38" s="41" t="s">
        <v>63</v>
      </c>
      <c r="B38" s="9" t="s">
        <v>64</v>
      </c>
      <c r="C38" s="10">
        <f>FC_TRA_RAIL_E!C38+FC_TRA_ROAD_E!C38+FC_TRA_DAVI_E!C38+FC_TRA_DNAVI_E!C38+FC_TRA_PIPE_E!C38</f>
        <v>6.3484952708512461</v>
      </c>
      <c r="D38" s="10">
        <f>FC_TRA_RAIL_E!D38+FC_TRA_ROAD_E!D38+FC_TRA_DAVI_E!D38+FC_TRA_DNAVI_E!D38+FC_TRA_PIPE_E!D38</f>
        <v>3.1742906276870162</v>
      </c>
      <c r="E38" s="10">
        <f>FC_TRA_RAIL_E!E38+FC_TRA_ROAD_E!E38+FC_TRA_DAVI_E!E38+FC_TRA_DNAVI_E!E38+FC_TRA_PIPE_E!E38</f>
        <v>2.116165090283749</v>
      </c>
      <c r="F38" s="10">
        <f>FC_TRA_RAIL_E!F38+FC_TRA_ROAD_E!F38+FC_TRA_DAVI_E!F38+FC_TRA_DNAVI_E!F38+FC_TRA_PIPE_E!F38</f>
        <v>2.116165090283749</v>
      </c>
      <c r="G38" s="10">
        <f>FC_TRA_RAIL_E!G38+FC_TRA_ROAD_E!G38+FC_TRA_DAVI_E!G38+FC_TRA_DNAVI_E!G38+FC_TRA_PIPE_E!G38</f>
        <v>3.1742906276870162</v>
      </c>
      <c r="H38" s="10">
        <f>FC_TRA_RAIL_E!H38+FC_TRA_ROAD_E!H38+FC_TRA_DAVI_E!H38+FC_TRA_DNAVI_E!H38+FC_TRA_PIPE_E!H38</f>
        <v>10.636801375752359</v>
      </c>
      <c r="I38" s="10">
        <f>FC_TRA_RAIL_E!I38+FC_TRA_ROAD_E!I38+FC_TRA_DAVI_E!I38+FC_TRA_DNAVI_E!I38+FC_TRA_PIPE_E!I38</f>
        <v>2.1273430782459162</v>
      </c>
      <c r="J38" s="10">
        <f>FC_TRA_RAIL_E!J38+FC_TRA_ROAD_E!J38+FC_TRA_DAVI_E!J38+FC_TRA_DNAVI_E!J38+FC_TRA_PIPE_E!J38</f>
        <v>2.1007738607050732</v>
      </c>
      <c r="K38" s="10">
        <f>FC_TRA_RAIL_E!K38+FC_TRA_ROAD_E!K38+FC_TRA_DAVI_E!K38+FC_TRA_DNAVI_E!K38+FC_TRA_PIPE_E!K38</f>
        <v>4.2000859845227847</v>
      </c>
      <c r="L38" s="10">
        <f>FC_TRA_RAIL_E!L38+FC_TRA_ROAD_E!L38+FC_TRA_DAVI_E!L38+FC_TRA_DNAVI_E!L38+FC_TRA_PIPE_E!L38</f>
        <v>4.1998280309544276</v>
      </c>
      <c r="M38" s="10">
        <f>FC_TRA_RAIL_E!M38+FC_TRA_ROAD_E!M38+FC_TRA_DAVI_E!M38+FC_TRA_DNAVI_E!M38+FC_TRA_PIPE_E!M38</f>
        <v>5.249871023215821</v>
      </c>
      <c r="N38" s="10">
        <f>FC_TRA_RAIL_E!N38+FC_TRA_ROAD_E!N38+FC_TRA_DAVI_E!N38+FC_TRA_DNAVI_E!N38+FC_TRA_PIPE_E!N38</f>
        <v>5.249871023215821</v>
      </c>
      <c r="O38" s="10">
        <f>FC_TRA_RAIL_E!O38+FC_TRA_ROAD_E!O38+FC_TRA_DAVI_E!O38+FC_TRA_DNAVI_E!O38+FC_TRA_PIPE_E!O38</f>
        <v>1.0499570077386071</v>
      </c>
      <c r="P38" s="10">
        <f>FC_TRA_RAIL_E!P38+FC_TRA_ROAD_E!P38+FC_TRA_DAVI_E!P38+FC_TRA_DNAVI_E!P38+FC_TRA_PIPE_E!P38</f>
        <v>1.0499570077386069</v>
      </c>
      <c r="Q38" s="10">
        <f>FC_TRA_RAIL_E!Q38+FC_TRA_ROAD_E!Q38+FC_TRA_DAVI_E!Q38+FC_TRA_DNAVI_E!Q38+FC_TRA_PIPE_E!Q38</f>
        <v>1.0499570077386069</v>
      </c>
      <c r="R38" s="10">
        <f>FC_TRA_RAIL_E!R38+FC_TRA_ROAD_E!R38+FC_TRA_DAVI_E!R38+FC_TRA_DNAVI_E!R38+FC_TRA_PIPE_E!R38</f>
        <v>1.0499570077386069</v>
      </c>
      <c r="S38" s="10">
        <f>FC_TRA_RAIL_E!S38+FC_TRA_ROAD_E!S38+FC_TRA_DAVI_E!S38+FC_TRA_DNAVI_E!S38+FC_TRA_PIPE_E!S38</f>
        <v>1.0499570077386067</v>
      </c>
      <c r="T38" s="10">
        <f>FC_TRA_RAIL_E!T38+FC_TRA_ROAD_E!T38+FC_TRA_DAVI_E!T38+FC_TRA_DNAVI_E!T38+FC_TRA_PIPE_E!T38</f>
        <v>0.90627687016337044</v>
      </c>
      <c r="U38" s="10">
        <f>FC_TRA_RAIL_E!U38+FC_TRA_ROAD_E!U38+FC_TRA_DAVI_E!U38+FC_TRA_DNAVI_E!U38+FC_TRA_PIPE_E!U38</f>
        <v>1.113757523645744</v>
      </c>
      <c r="V38" s="10">
        <f>FC_TRA_RAIL_E!V38+FC_TRA_ROAD_E!V38+FC_TRA_DAVI_E!V38+FC_TRA_DNAVI_E!V38+FC_TRA_PIPE_E!V38</f>
        <v>1.7568357695614789</v>
      </c>
      <c r="W38" s="10">
        <f>FC_TRA_RAIL_E!W38+FC_TRA_ROAD_E!W38+FC_TRA_DAVI_E!W38+FC_TRA_DNAVI_E!W38+FC_TRA_PIPE_E!W38</f>
        <v>1.1011177987962171</v>
      </c>
      <c r="X38" s="10">
        <f>FC_TRA_RAIL_E!X38+FC_TRA_ROAD_E!X38+FC_TRA_DAVI_E!X38+FC_TRA_DNAVI_E!X38+FC_TRA_PIPE_E!X38</f>
        <v>1.494496990541702</v>
      </c>
    </row>
    <row r="39" spans="1:24" ht="11.25" customHeight="1" x14ac:dyDescent="0.2">
      <c r="A39" s="41" t="s">
        <v>65</v>
      </c>
      <c r="B39" s="9" t="s">
        <v>66</v>
      </c>
      <c r="C39" s="10">
        <f>FC_TRA_RAIL_E!C39+FC_TRA_ROAD_E!C39+FC_TRA_DAVI_E!C39+FC_TRA_DNAVI_E!C39+FC_TRA_PIPE_E!C39</f>
        <v>0</v>
      </c>
      <c r="D39" s="10">
        <f>FC_TRA_RAIL_E!D39+FC_TRA_ROAD_E!D39+FC_TRA_DAVI_E!D39+FC_TRA_DNAVI_E!D39+FC_TRA_PIPE_E!D39</f>
        <v>0</v>
      </c>
      <c r="E39" s="10">
        <f>FC_TRA_RAIL_E!E39+FC_TRA_ROAD_E!E39+FC_TRA_DAVI_E!E39+FC_TRA_DNAVI_E!E39+FC_TRA_PIPE_E!E39</f>
        <v>0</v>
      </c>
      <c r="F39" s="10">
        <f>FC_TRA_RAIL_E!F39+FC_TRA_ROAD_E!F39+FC_TRA_DAVI_E!F39+FC_TRA_DNAVI_E!F39+FC_TRA_PIPE_E!F39</f>
        <v>0</v>
      </c>
      <c r="G39" s="10">
        <f>FC_TRA_RAIL_E!G39+FC_TRA_ROAD_E!G39+FC_TRA_DAVI_E!G39+FC_TRA_DNAVI_E!G39+FC_TRA_PIPE_E!G39</f>
        <v>0</v>
      </c>
      <c r="H39" s="10">
        <f>FC_TRA_RAIL_E!H39+FC_TRA_ROAD_E!H39+FC_TRA_DAVI_E!H39+FC_TRA_DNAVI_E!H39+FC_TRA_PIPE_E!H39</f>
        <v>0</v>
      </c>
      <c r="I39" s="10">
        <f>FC_TRA_RAIL_E!I39+FC_TRA_ROAD_E!I39+FC_TRA_DAVI_E!I39+FC_TRA_DNAVI_E!I39+FC_TRA_PIPE_E!I39</f>
        <v>0</v>
      </c>
      <c r="J39" s="10">
        <f>FC_TRA_RAIL_E!J39+FC_TRA_ROAD_E!J39+FC_TRA_DAVI_E!J39+FC_TRA_DNAVI_E!J39+FC_TRA_PIPE_E!J39</f>
        <v>0</v>
      </c>
      <c r="K39" s="10">
        <f>FC_TRA_RAIL_E!K39+FC_TRA_ROAD_E!K39+FC_TRA_DAVI_E!K39+FC_TRA_DNAVI_E!K39+FC_TRA_PIPE_E!K39</f>
        <v>0</v>
      </c>
      <c r="L39" s="10">
        <f>FC_TRA_RAIL_E!L39+FC_TRA_ROAD_E!L39+FC_TRA_DAVI_E!L39+FC_TRA_DNAVI_E!L39+FC_TRA_PIPE_E!L39</f>
        <v>0</v>
      </c>
      <c r="M39" s="10">
        <f>FC_TRA_RAIL_E!M39+FC_TRA_ROAD_E!M39+FC_TRA_DAVI_E!M39+FC_TRA_DNAVI_E!M39+FC_TRA_PIPE_E!M39</f>
        <v>0</v>
      </c>
      <c r="N39" s="10">
        <f>FC_TRA_RAIL_E!N39+FC_TRA_ROAD_E!N39+FC_TRA_DAVI_E!N39+FC_TRA_DNAVI_E!N39+FC_TRA_PIPE_E!N39</f>
        <v>0</v>
      </c>
      <c r="O39" s="10">
        <f>FC_TRA_RAIL_E!O39+FC_TRA_ROAD_E!O39+FC_TRA_DAVI_E!O39+FC_TRA_DNAVI_E!O39+FC_TRA_PIPE_E!O39</f>
        <v>0</v>
      </c>
      <c r="P39" s="10">
        <f>FC_TRA_RAIL_E!P39+FC_TRA_ROAD_E!P39+FC_TRA_DAVI_E!P39+FC_TRA_DNAVI_E!P39+FC_TRA_PIPE_E!P39</f>
        <v>0</v>
      </c>
      <c r="Q39" s="10">
        <f>FC_TRA_RAIL_E!Q39+FC_TRA_ROAD_E!Q39+FC_TRA_DAVI_E!Q39+FC_TRA_DNAVI_E!Q39+FC_TRA_PIPE_E!Q39</f>
        <v>0</v>
      </c>
      <c r="R39" s="10">
        <f>FC_TRA_RAIL_E!R39+FC_TRA_ROAD_E!R39+FC_TRA_DAVI_E!R39+FC_TRA_DNAVI_E!R39+FC_TRA_PIPE_E!R39</f>
        <v>0</v>
      </c>
      <c r="S39" s="10">
        <f>FC_TRA_RAIL_E!S39+FC_TRA_ROAD_E!S39+FC_TRA_DAVI_E!S39+FC_TRA_DNAVI_E!S39+FC_TRA_PIPE_E!S39</f>
        <v>0</v>
      </c>
      <c r="T39" s="10">
        <f>FC_TRA_RAIL_E!T39+FC_TRA_ROAD_E!T39+FC_TRA_DAVI_E!T39+FC_TRA_DNAVI_E!T39+FC_TRA_PIPE_E!T39</f>
        <v>0</v>
      </c>
      <c r="U39" s="10">
        <f>FC_TRA_RAIL_E!U39+FC_TRA_ROAD_E!U39+FC_TRA_DAVI_E!U39+FC_TRA_DNAVI_E!U39+FC_TRA_PIPE_E!U39</f>
        <v>0</v>
      </c>
      <c r="V39" s="10">
        <f>FC_TRA_RAIL_E!V39+FC_TRA_ROAD_E!V39+FC_TRA_DAVI_E!V39+FC_TRA_DNAVI_E!V39+FC_TRA_PIPE_E!V39</f>
        <v>0</v>
      </c>
      <c r="W39" s="10">
        <f>FC_TRA_RAIL_E!W39+FC_TRA_ROAD_E!W39+FC_TRA_DAVI_E!W39+FC_TRA_DNAVI_E!W39+FC_TRA_PIPE_E!W39</f>
        <v>0</v>
      </c>
      <c r="X39" s="10">
        <f>FC_TRA_RAIL_E!X39+FC_TRA_ROAD_E!X39+FC_TRA_DAVI_E!X39+FC_TRA_DNAVI_E!X39+FC_TRA_PIPE_E!X39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FC_TRA_RAIL_E!C40+FC_TRA_ROAD_E!C40+FC_TRA_DAVI_E!C40+FC_TRA_DNAVI_E!C40+FC_TRA_PIPE_E!C40</f>
        <v>0</v>
      </c>
      <c r="D40" s="10">
        <f>FC_TRA_RAIL_E!D40+FC_TRA_ROAD_E!D40+FC_TRA_DAVI_E!D40+FC_TRA_DNAVI_E!D40+FC_TRA_PIPE_E!D40</f>
        <v>0</v>
      </c>
      <c r="E40" s="10">
        <f>FC_TRA_RAIL_E!E40+FC_TRA_ROAD_E!E40+FC_TRA_DAVI_E!E40+FC_TRA_DNAVI_E!E40+FC_TRA_PIPE_E!E40</f>
        <v>0</v>
      </c>
      <c r="F40" s="10">
        <f>FC_TRA_RAIL_E!F40+FC_TRA_ROAD_E!F40+FC_TRA_DAVI_E!F40+FC_TRA_DNAVI_E!F40+FC_TRA_PIPE_E!F40</f>
        <v>0</v>
      </c>
      <c r="G40" s="10">
        <f>FC_TRA_RAIL_E!G40+FC_TRA_ROAD_E!G40+FC_TRA_DAVI_E!G40+FC_TRA_DNAVI_E!G40+FC_TRA_PIPE_E!G40</f>
        <v>0</v>
      </c>
      <c r="H40" s="10">
        <f>FC_TRA_RAIL_E!H40+FC_TRA_ROAD_E!H40+FC_TRA_DAVI_E!H40+FC_TRA_DNAVI_E!H40+FC_TRA_PIPE_E!H40</f>
        <v>0</v>
      </c>
      <c r="I40" s="10">
        <f>FC_TRA_RAIL_E!I40+FC_TRA_ROAD_E!I40+FC_TRA_DAVI_E!I40+FC_TRA_DNAVI_E!I40+FC_TRA_PIPE_E!I40</f>
        <v>0</v>
      </c>
      <c r="J40" s="10">
        <f>FC_TRA_RAIL_E!J40+FC_TRA_ROAD_E!J40+FC_TRA_DAVI_E!J40+FC_TRA_DNAVI_E!J40+FC_TRA_PIPE_E!J40</f>
        <v>78.301117798796213</v>
      </c>
      <c r="K40" s="10">
        <f>FC_TRA_RAIL_E!K40+FC_TRA_ROAD_E!K40+FC_TRA_DAVI_E!K40+FC_TRA_DNAVI_E!K40+FC_TRA_PIPE_E!K40</f>
        <v>75.862252794496982</v>
      </c>
      <c r="L40" s="10">
        <f>FC_TRA_RAIL_E!L40+FC_TRA_ROAD_E!L40+FC_TRA_DAVI_E!L40+FC_TRA_DNAVI_E!L40+FC_TRA_PIPE_E!L40</f>
        <v>80.257437661220976</v>
      </c>
      <c r="M40" s="10">
        <f>FC_TRA_RAIL_E!M40+FC_TRA_ROAD_E!M40+FC_TRA_DAVI_E!M40+FC_TRA_DNAVI_E!M40+FC_TRA_PIPE_E!M40</f>
        <v>106.0640584694755</v>
      </c>
      <c r="N40" s="10">
        <f>FC_TRA_RAIL_E!N40+FC_TRA_ROAD_E!N40+FC_TRA_DAVI_E!N40+FC_TRA_DNAVI_E!N40+FC_TRA_PIPE_E!N40</f>
        <v>76.103009458297493</v>
      </c>
      <c r="O40" s="10">
        <f>FC_TRA_RAIL_E!O40+FC_TRA_ROAD_E!O40+FC_TRA_DAVI_E!O40+FC_TRA_DNAVI_E!O40+FC_TRA_PIPE_E!O40</f>
        <v>39.364574376612197</v>
      </c>
      <c r="P40" s="10">
        <f>FC_TRA_RAIL_E!P40+FC_TRA_ROAD_E!P40+FC_TRA_DAVI_E!P40+FC_TRA_DNAVI_E!P40+FC_TRA_PIPE_E!P40</f>
        <v>44.574720550300952</v>
      </c>
      <c r="Q40" s="10">
        <f>FC_TRA_RAIL_E!Q40+FC_TRA_ROAD_E!Q40+FC_TRA_DAVI_E!Q40+FC_TRA_DNAVI_E!Q40+FC_TRA_PIPE_E!Q40</f>
        <v>23.224935511607914</v>
      </c>
      <c r="R40" s="10">
        <f>FC_TRA_RAIL_E!R40+FC_TRA_ROAD_E!R40+FC_TRA_DAVI_E!R40+FC_TRA_DNAVI_E!R40+FC_TRA_PIPE_E!R40</f>
        <v>31.669647463456574</v>
      </c>
      <c r="S40" s="10">
        <f>FC_TRA_RAIL_E!S40+FC_TRA_ROAD_E!S40+FC_TRA_DAVI_E!S40+FC_TRA_DNAVI_E!S40+FC_TRA_PIPE_E!S40</f>
        <v>26.947033533963889</v>
      </c>
      <c r="T40" s="10">
        <f>FC_TRA_RAIL_E!T40+FC_TRA_ROAD_E!T40+FC_TRA_DAVI_E!T40+FC_TRA_DNAVI_E!T40+FC_TRA_PIPE_E!T40</f>
        <v>48.395614789337912</v>
      </c>
      <c r="U40" s="10">
        <f>FC_TRA_RAIL_E!U40+FC_TRA_ROAD_E!U40+FC_TRA_DAVI_E!U40+FC_TRA_DNAVI_E!U40+FC_TRA_PIPE_E!U40</f>
        <v>54.420378331900253</v>
      </c>
      <c r="V40" s="10">
        <f>FC_TRA_RAIL_E!V40+FC_TRA_ROAD_E!V40+FC_TRA_DAVI_E!V40+FC_TRA_DNAVI_E!V40+FC_TRA_PIPE_E!V40</f>
        <v>62.919088564058463</v>
      </c>
      <c r="W40" s="10">
        <f>FC_TRA_RAIL_E!W40+FC_TRA_ROAD_E!W40+FC_TRA_DAVI_E!W40+FC_TRA_DNAVI_E!W40+FC_TRA_PIPE_E!W40</f>
        <v>37.551762682717097</v>
      </c>
      <c r="X40" s="10">
        <f>FC_TRA_RAIL_E!X40+FC_TRA_ROAD_E!X40+FC_TRA_DAVI_E!X40+FC_TRA_DNAVI_E!X40+FC_TRA_PIPE_E!X40</f>
        <v>45.214531384350813</v>
      </c>
    </row>
    <row r="41" spans="1:24" ht="11.25" customHeight="1" x14ac:dyDescent="0.2">
      <c r="A41" s="41" t="s">
        <v>69</v>
      </c>
      <c r="B41" s="9" t="s">
        <v>70</v>
      </c>
      <c r="C41" s="10">
        <f>FC_TRA_RAIL_E!C41+FC_TRA_ROAD_E!C41+FC_TRA_DAVI_E!C41+FC_TRA_DNAVI_E!C41+FC_TRA_PIPE_E!C41</f>
        <v>2.0922613929492693</v>
      </c>
      <c r="D41" s="10">
        <f>FC_TRA_RAIL_E!D41+FC_TRA_ROAD_E!D41+FC_TRA_DAVI_E!D41+FC_TRA_DNAVI_E!D41+FC_TRA_PIPE_E!D41</f>
        <v>1.0461736887360269</v>
      </c>
      <c r="E41" s="10">
        <f>FC_TRA_RAIL_E!E41+FC_TRA_ROAD_E!E41+FC_TRA_DAVI_E!E41+FC_TRA_DNAVI_E!E41+FC_TRA_PIPE_E!E41</f>
        <v>4.184608770421324</v>
      </c>
      <c r="F41" s="10">
        <f>FC_TRA_RAIL_E!F41+FC_TRA_ROAD_E!F41+FC_TRA_DAVI_E!F41+FC_TRA_DNAVI_E!F41+FC_TRA_PIPE_E!F41</f>
        <v>6.2768701633705923</v>
      </c>
      <c r="G41" s="10">
        <f>FC_TRA_RAIL_E!G41+FC_TRA_ROAD_E!G41+FC_TRA_DAVI_E!G41+FC_TRA_DNAVI_E!G41+FC_TRA_PIPE_E!G41</f>
        <v>4.184608770421324</v>
      </c>
      <c r="H41" s="10">
        <f>FC_TRA_RAIL_E!H41+FC_TRA_ROAD_E!H41+FC_TRA_DAVI_E!H41+FC_TRA_DNAVI_E!H41+FC_TRA_PIPE_E!H41</f>
        <v>2.0533963886500435</v>
      </c>
      <c r="I41" s="10">
        <f>FC_TRA_RAIL_E!I41+FC_TRA_ROAD_E!I41+FC_TRA_DAVI_E!I41+FC_TRA_DNAVI_E!I41+FC_TRA_PIPE_E!I41</f>
        <v>4.1068787618228706</v>
      </c>
      <c r="J41" s="10">
        <f>FC_TRA_RAIL_E!J41+FC_TRA_ROAD_E!J41+FC_TRA_DAVI_E!J41+FC_TRA_DNAVI_E!J41+FC_TRA_PIPE_E!J41</f>
        <v>5.1365434221840083</v>
      </c>
      <c r="K41" s="10">
        <f>FC_TRA_RAIL_E!K41+FC_TRA_ROAD_E!K41+FC_TRA_DAVI_E!K41+FC_TRA_DNAVI_E!K41+FC_TRA_PIPE_E!K41</f>
        <v>4.1074806534823729</v>
      </c>
      <c r="L41" s="10">
        <f>FC_TRA_RAIL_E!L41+FC_TRA_ROAD_E!L41+FC_TRA_DAVI_E!L41+FC_TRA_DNAVI_E!L41+FC_TRA_PIPE_E!L41</f>
        <v>2.0549441100601888</v>
      </c>
      <c r="M41" s="10">
        <f>FC_TRA_RAIL_E!M41+FC_TRA_ROAD_E!M41+FC_TRA_DAVI_E!M41+FC_TRA_DNAVI_E!M41+FC_TRA_PIPE_E!M41</f>
        <v>0</v>
      </c>
      <c r="N41" s="10">
        <f>FC_TRA_RAIL_E!N41+FC_TRA_ROAD_E!N41+FC_TRA_DAVI_E!N41+FC_TRA_DNAVI_E!N41+FC_TRA_PIPE_E!N41</f>
        <v>0</v>
      </c>
      <c r="O41" s="10">
        <f>FC_TRA_RAIL_E!O41+FC_TRA_ROAD_E!O41+FC_TRA_DAVI_E!O41+FC_TRA_DNAVI_E!O41+FC_TRA_PIPE_E!O41</f>
        <v>0</v>
      </c>
      <c r="P41" s="10">
        <f>FC_TRA_RAIL_E!P41+FC_TRA_ROAD_E!P41+FC_TRA_DAVI_E!P41+FC_TRA_DNAVI_E!P41+FC_TRA_PIPE_E!P41</f>
        <v>0</v>
      </c>
      <c r="Q41" s="10">
        <f>FC_TRA_RAIL_E!Q41+FC_TRA_ROAD_E!Q41+FC_TRA_DAVI_E!Q41+FC_TRA_DNAVI_E!Q41+FC_TRA_PIPE_E!Q41</f>
        <v>0</v>
      </c>
      <c r="R41" s="10">
        <f>FC_TRA_RAIL_E!R41+FC_TRA_ROAD_E!R41+FC_TRA_DAVI_E!R41+FC_TRA_DNAVI_E!R41+FC_TRA_PIPE_E!R41</f>
        <v>0</v>
      </c>
      <c r="S41" s="10">
        <f>FC_TRA_RAIL_E!S41+FC_TRA_ROAD_E!S41+FC_TRA_DAVI_E!S41+FC_TRA_DNAVI_E!S41+FC_TRA_PIPE_E!S41</f>
        <v>0</v>
      </c>
      <c r="T41" s="10">
        <f>FC_TRA_RAIL_E!T41+FC_TRA_ROAD_E!T41+FC_TRA_DAVI_E!T41+FC_TRA_DNAVI_E!T41+FC_TRA_PIPE_E!T41</f>
        <v>2.0636285468615644E-3</v>
      </c>
      <c r="U41" s="10">
        <f>FC_TRA_RAIL_E!U41+FC_TRA_ROAD_E!U41+FC_TRA_DAVI_E!U41+FC_TRA_DNAVI_E!U41+FC_TRA_PIPE_E!U41</f>
        <v>0</v>
      </c>
      <c r="V41" s="10">
        <f>FC_TRA_RAIL_E!V41+FC_TRA_ROAD_E!V41+FC_TRA_DAVI_E!V41+FC_TRA_DNAVI_E!V41+FC_TRA_PIPE_E!V41</f>
        <v>0</v>
      </c>
      <c r="W41" s="10">
        <f>FC_TRA_RAIL_E!W41+FC_TRA_ROAD_E!W41+FC_TRA_DAVI_E!W41+FC_TRA_DNAVI_E!W41+FC_TRA_PIPE_E!W41</f>
        <v>0</v>
      </c>
      <c r="X41" s="10">
        <f>FC_TRA_RAIL_E!X41+FC_TRA_ROAD_E!X41+FC_TRA_DAVI_E!X41+FC_TRA_DNAVI_E!X41+FC_TRA_PIPE_E!X41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FC_TRA_RAIL_E!C42+FC_TRA_ROAD_E!C42+FC_TRA_DAVI_E!C42+FC_TRA_DNAVI_E!C42+FC_TRA_PIPE_E!C42</f>
        <v>0</v>
      </c>
      <c r="D42" s="10">
        <f>FC_TRA_RAIL_E!D42+FC_TRA_ROAD_E!D42+FC_TRA_DAVI_E!D42+FC_TRA_DNAVI_E!D42+FC_TRA_PIPE_E!D42</f>
        <v>0</v>
      </c>
      <c r="E42" s="10">
        <f>FC_TRA_RAIL_E!E42+FC_TRA_ROAD_E!E42+FC_TRA_DAVI_E!E42+FC_TRA_DNAVI_E!E42+FC_TRA_PIPE_E!E42</f>
        <v>0</v>
      </c>
      <c r="F42" s="10">
        <f>FC_TRA_RAIL_E!F42+FC_TRA_ROAD_E!F42+FC_TRA_DAVI_E!F42+FC_TRA_DNAVI_E!F42+FC_TRA_PIPE_E!F42</f>
        <v>0</v>
      </c>
      <c r="G42" s="10">
        <f>FC_TRA_RAIL_E!G42+FC_TRA_ROAD_E!G42+FC_TRA_DAVI_E!G42+FC_TRA_DNAVI_E!G42+FC_TRA_PIPE_E!G42</f>
        <v>0</v>
      </c>
      <c r="H42" s="10">
        <f>FC_TRA_RAIL_E!H42+FC_TRA_ROAD_E!H42+FC_TRA_DAVI_E!H42+FC_TRA_DNAVI_E!H42+FC_TRA_PIPE_E!H42</f>
        <v>0</v>
      </c>
      <c r="I42" s="10">
        <f>FC_TRA_RAIL_E!I42+FC_TRA_ROAD_E!I42+FC_TRA_DAVI_E!I42+FC_TRA_DNAVI_E!I42+FC_TRA_PIPE_E!I42</f>
        <v>0</v>
      </c>
      <c r="J42" s="10">
        <f>FC_TRA_RAIL_E!J42+FC_TRA_ROAD_E!J42+FC_TRA_DAVI_E!J42+FC_TRA_DNAVI_E!J42+FC_TRA_PIPE_E!J42</f>
        <v>1.049785038693035</v>
      </c>
      <c r="K42" s="10">
        <f>FC_TRA_RAIL_E!K42+FC_TRA_ROAD_E!K42+FC_TRA_DAVI_E!K42+FC_TRA_DNAVI_E!K42+FC_TRA_PIPE_E!K42</f>
        <v>1.049785038693035</v>
      </c>
      <c r="L42" s="10">
        <f>FC_TRA_RAIL_E!L42+FC_TRA_ROAD_E!L42+FC_TRA_DAVI_E!L42+FC_TRA_DNAVI_E!L42+FC_TRA_PIPE_E!L42</f>
        <v>1.0496990541702489</v>
      </c>
      <c r="M42" s="10">
        <f>FC_TRA_RAIL_E!M42+FC_TRA_ROAD_E!M42+FC_TRA_DAVI_E!M42+FC_TRA_DNAVI_E!M42+FC_TRA_PIPE_E!M42</f>
        <v>0</v>
      </c>
      <c r="N42" s="10">
        <f>FC_TRA_RAIL_E!N42+FC_TRA_ROAD_E!N42+FC_TRA_DAVI_E!N42+FC_TRA_DNAVI_E!N42+FC_TRA_PIPE_E!N42</f>
        <v>0</v>
      </c>
      <c r="O42" s="10">
        <f>FC_TRA_RAIL_E!O42+FC_TRA_ROAD_E!O42+FC_TRA_DAVI_E!O42+FC_TRA_DNAVI_E!O42+FC_TRA_PIPE_E!O42</f>
        <v>0</v>
      </c>
      <c r="P42" s="10">
        <f>FC_TRA_RAIL_E!P42+FC_TRA_ROAD_E!P42+FC_TRA_DAVI_E!P42+FC_TRA_DNAVI_E!P42+FC_TRA_PIPE_E!P42</f>
        <v>0</v>
      </c>
      <c r="Q42" s="10">
        <f>FC_TRA_RAIL_E!Q42+FC_TRA_ROAD_E!Q42+FC_TRA_DAVI_E!Q42+FC_TRA_DNAVI_E!Q42+FC_TRA_PIPE_E!Q42</f>
        <v>0</v>
      </c>
      <c r="R42" s="10">
        <f>FC_TRA_RAIL_E!R42+FC_TRA_ROAD_E!R42+FC_TRA_DAVI_E!R42+FC_TRA_DNAVI_E!R42+FC_TRA_PIPE_E!R42</f>
        <v>0</v>
      </c>
      <c r="S42" s="10">
        <f>FC_TRA_RAIL_E!S42+FC_TRA_ROAD_E!S42+FC_TRA_DAVI_E!S42+FC_TRA_DNAVI_E!S42+FC_TRA_PIPE_E!S42</f>
        <v>0</v>
      </c>
      <c r="T42" s="10">
        <f>FC_TRA_RAIL_E!T42+FC_TRA_ROAD_E!T42+FC_TRA_DAVI_E!T42+FC_TRA_DNAVI_E!T42+FC_TRA_PIPE_E!T42</f>
        <v>0</v>
      </c>
      <c r="U42" s="10">
        <f>FC_TRA_RAIL_E!U42+FC_TRA_ROAD_E!U42+FC_TRA_DAVI_E!U42+FC_TRA_DNAVI_E!U42+FC_TRA_PIPE_E!U42</f>
        <v>0</v>
      </c>
      <c r="V42" s="10">
        <f>FC_TRA_RAIL_E!V42+FC_TRA_ROAD_E!V42+FC_TRA_DAVI_E!V42+FC_TRA_DNAVI_E!V42+FC_TRA_PIPE_E!V42</f>
        <v>0</v>
      </c>
      <c r="W42" s="10">
        <f>FC_TRA_RAIL_E!W42+FC_TRA_ROAD_E!W42+FC_TRA_DAVI_E!W42+FC_TRA_DNAVI_E!W42+FC_TRA_PIPE_E!W42</f>
        <v>0</v>
      </c>
      <c r="X42" s="10">
        <f>FC_TRA_RAIL_E!X42+FC_TRA_ROAD_E!X42+FC_TRA_DAVI_E!X42+FC_TRA_DNAVI_E!X42+FC_TRA_PIPE_E!X42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FC_TRA_RAIL_E!C43+FC_TRA_ROAD_E!C43+FC_TRA_DAVI_E!C43+FC_TRA_DNAVI_E!C43+FC_TRA_PIPE_E!C43</f>
        <v>1760.3421324161648</v>
      </c>
      <c r="D43" s="10">
        <f>FC_TRA_RAIL_E!D43+FC_TRA_ROAD_E!D43+FC_TRA_DAVI_E!D43+FC_TRA_DNAVI_E!D43+FC_TRA_PIPE_E!D43</f>
        <v>1989.3714531384346</v>
      </c>
      <c r="E43" s="10">
        <f>FC_TRA_RAIL_E!E43+FC_TRA_ROAD_E!E43+FC_TRA_DAVI_E!E43+FC_TRA_DNAVI_E!E43+FC_TRA_PIPE_E!E43</f>
        <v>2181.4272570937228</v>
      </c>
      <c r="F43" s="10">
        <f>FC_TRA_RAIL_E!F43+FC_TRA_ROAD_E!F43+FC_TRA_DAVI_E!F43+FC_TRA_DNAVI_E!F43+FC_TRA_PIPE_E!F43</f>
        <v>2400.1863284608776</v>
      </c>
      <c r="G43" s="10">
        <f>FC_TRA_RAIL_E!G43+FC_TRA_ROAD_E!G43+FC_TRA_DAVI_E!G43+FC_TRA_DNAVI_E!G43+FC_TRA_PIPE_E!G43</f>
        <v>2465.9166809974208</v>
      </c>
      <c r="H43" s="10">
        <f>FC_TRA_RAIL_E!H43+FC_TRA_ROAD_E!H43+FC_TRA_DAVI_E!H43+FC_TRA_DNAVI_E!H43+FC_TRA_PIPE_E!H43</f>
        <v>2303.6447979363711</v>
      </c>
      <c r="I43" s="10">
        <f>FC_TRA_RAIL_E!I43+FC_TRA_ROAD_E!I43+FC_TRA_DAVI_E!I43+FC_TRA_DNAVI_E!I43+FC_TRA_PIPE_E!I43</f>
        <v>2599.4315563198625</v>
      </c>
      <c r="J43" s="10">
        <f>FC_TRA_RAIL_E!J43+FC_TRA_ROAD_E!J43+FC_TRA_DAVI_E!J43+FC_TRA_DNAVI_E!J43+FC_TRA_PIPE_E!J43</f>
        <v>2733.9733447979361</v>
      </c>
      <c r="K43" s="10">
        <f>FC_TRA_RAIL_E!K43+FC_TRA_ROAD_E!K43+FC_TRA_DAVI_E!K43+FC_TRA_DNAVI_E!K43+FC_TRA_PIPE_E!K43</f>
        <v>3225.9243336199479</v>
      </c>
      <c r="L43" s="10">
        <f>FC_TRA_RAIL_E!L43+FC_TRA_ROAD_E!L43+FC_TRA_DAVI_E!L43+FC_TRA_DNAVI_E!L43+FC_TRA_PIPE_E!L43</f>
        <v>3273.1680137575236</v>
      </c>
      <c r="M43" s="10">
        <f>FC_TRA_RAIL_E!M43+FC_TRA_ROAD_E!M43+FC_TRA_DAVI_E!M43+FC_TRA_DNAVI_E!M43+FC_TRA_PIPE_E!M43</f>
        <v>3179.7077386070505</v>
      </c>
      <c r="N43" s="10">
        <f>FC_TRA_RAIL_E!N43+FC_TRA_ROAD_E!N43+FC_TRA_DAVI_E!N43+FC_TRA_DNAVI_E!N43+FC_TRA_PIPE_E!N43</f>
        <v>3374.8447979363709</v>
      </c>
      <c r="O43" s="10">
        <f>FC_TRA_RAIL_E!O43+FC_TRA_ROAD_E!O43+FC_TRA_DAVI_E!O43+FC_TRA_DNAVI_E!O43+FC_TRA_PIPE_E!O43</f>
        <v>3582.8730008598459</v>
      </c>
      <c r="P43" s="10">
        <f>FC_TRA_RAIL_E!P43+FC_TRA_ROAD_E!P43+FC_TRA_DAVI_E!P43+FC_TRA_DNAVI_E!P43+FC_TRA_PIPE_E!P43</f>
        <v>3519.0198624247632</v>
      </c>
      <c r="Q43" s="10">
        <f>FC_TRA_RAIL_E!Q43+FC_TRA_ROAD_E!Q43+FC_TRA_DAVI_E!Q43+FC_TRA_DNAVI_E!Q43+FC_TRA_PIPE_E!Q43</f>
        <v>3567.6699054170253</v>
      </c>
      <c r="R43" s="10">
        <f>FC_TRA_RAIL_E!R43+FC_TRA_ROAD_E!R43+FC_TRA_DAVI_E!R43+FC_TRA_DNAVI_E!R43+FC_TRA_PIPE_E!R43</f>
        <v>3676.1190025795354</v>
      </c>
      <c r="S43" s="10">
        <f>FC_TRA_RAIL_E!S43+FC_TRA_ROAD_E!S43+FC_TRA_DAVI_E!S43+FC_TRA_DNAVI_E!S43+FC_TRA_PIPE_E!S43</f>
        <v>3960.9243336199488</v>
      </c>
      <c r="T43" s="10">
        <f>FC_TRA_RAIL_E!T43+FC_TRA_ROAD_E!T43+FC_TRA_DAVI_E!T43+FC_TRA_DNAVI_E!T43+FC_TRA_PIPE_E!T43</f>
        <v>4285.4444539982806</v>
      </c>
      <c r="U43" s="10">
        <f>FC_TRA_RAIL_E!U43+FC_TRA_ROAD_E!U43+FC_TRA_DAVI_E!U43+FC_TRA_DNAVI_E!U43+FC_TRA_PIPE_E!U43</f>
        <v>4446.0301805674981</v>
      </c>
      <c r="V43" s="10">
        <f>FC_TRA_RAIL_E!V43+FC_TRA_ROAD_E!V43+FC_TRA_DAVI_E!V43+FC_TRA_DNAVI_E!V43+FC_TRA_PIPE_E!V43</f>
        <v>4582.6439380911434</v>
      </c>
      <c r="W43" s="10">
        <f>FC_TRA_RAIL_E!W43+FC_TRA_ROAD_E!W43+FC_TRA_DAVI_E!W43+FC_TRA_DNAVI_E!W43+FC_TRA_PIPE_E!W43</f>
        <v>4522.4404987102307</v>
      </c>
      <c r="X43" s="10">
        <f>FC_TRA_RAIL_E!X43+FC_TRA_ROAD_E!X43+FC_TRA_DAVI_E!X43+FC_TRA_DNAVI_E!X43+FC_TRA_PIPE_E!X43</f>
        <v>4809.9290627687005</v>
      </c>
    </row>
    <row r="44" spans="1:24" ht="11.25" customHeight="1" x14ac:dyDescent="0.2">
      <c r="A44" s="41" t="s">
        <v>75</v>
      </c>
      <c r="B44" s="9" t="s">
        <v>76</v>
      </c>
      <c r="C44" s="10">
        <f>FC_TRA_RAIL_E!C44+FC_TRA_ROAD_E!C44+FC_TRA_DAVI_E!C44+FC_TRA_DNAVI_E!C44+FC_TRA_PIPE_E!C44</f>
        <v>61.755975924333619</v>
      </c>
      <c r="D44" s="10">
        <f>FC_TRA_RAIL_E!D44+FC_TRA_ROAD_E!D44+FC_TRA_DAVI_E!D44+FC_TRA_DNAVI_E!D44+FC_TRA_PIPE_E!D44</f>
        <v>87.809286328460871</v>
      </c>
      <c r="E44" s="10">
        <f>FC_TRA_RAIL_E!E44+FC_TRA_ROAD_E!E44+FC_TRA_DAVI_E!E44+FC_TRA_DNAVI_E!E44+FC_TRA_PIPE_E!E44</f>
        <v>72.370335339638856</v>
      </c>
      <c r="F44" s="10">
        <f>FC_TRA_RAIL_E!F44+FC_TRA_ROAD_E!F44+FC_TRA_DAVI_E!F44+FC_TRA_DNAVI_E!F44+FC_TRA_PIPE_E!F44</f>
        <v>55.001461736887357</v>
      </c>
      <c r="G44" s="10">
        <f>FC_TRA_RAIL_E!G44+FC_TRA_ROAD_E!G44+FC_TRA_DAVI_E!G44+FC_TRA_DNAVI_E!G44+FC_TRA_PIPE_E!G44</f>
        <v>21.228632846087699</v>
      </c>
      <c r="H44" s="10">
        <f>FC_TRA_RAIL_E!H44+FC_TRA_ROAD_E!H44+FC_TRA_DAVI_E!H44+FC_TRA_DNAVI_E!H44+FC_TRA_PIPE_E!H44</f>
        <v>11.579191745485813</v>
      </c>
      <c r="I44" s="10">
        <f>FC_TRA_RAIL_E!I44+FC_TRA_ROAD_E!I44+FC_TRA_DAVI_E!I44+FC_TRA_DNAVI_E!I44+FC_TRA_PIPE_E!I44</f>
        <v>2.8947549441100602</v>
      </c>
      <c r="J44" s="10">
        <f>FC_TRA_RAIL_E!J44+FC_TRA_ROAD_E!J44+FC_TRA_DAVI_E!J44+FC_TRA_DNAVI_E!J44+FC_TRA_PIPE_E!J44</f>
        <v>0</v>
      </c>
      <c r="K44" s="10">
        <f>FC_TRA_RAIL_E!K44+FC_TRA_ROAD_E!K44+FC_TRA_DAVI_E!K44+FC_TRA_DNAVI_E!K44+FC_TRA_PIPE_E!K44</f>
        <v>0.96491831470335332</v>
      </c>
      <c r="L44" s="10">
        <f>FC_TRA_RAIL_E!L44+FC_TRA_ROAD_E!L44+FC_TRA_DAVI_E!L44+FC_TRA_DNAVI_E!L44+FC_TRA_PIPE_E!L44</f>
        <v>0</v>
      </c>
      <c r="M44" s="10">
        <f>FC_TRA_RAIL_E!M44+FC_TRA_ROAD_E!M44+FC_TRA_DAVI_E!M44+FC_TRA_DNAVI_E!M44+FC_TRA_PIPE_E!M44</f>
        <v>0</v>
      </c>
      <c r="N44" s="10">
        <f>FC_TRA_RAIL_E!N44+FC_TRA_ROAD_E!N44+FC_TRA_DAVI_E!N44+FC_TRA_DNAVI_E!N44+FC_TRA_PIPE_E!N44</f>
        <v>0</v>
      </c>
      <c r="O44" s="10">
        <f>FC_TRA_RAIL_E!O44+FC_TRA_ROAD_E!O44+FC_TRA_DAVI_E!O44+FC_TRA_DNAVI_E!O44+FC_TRA_PIPE_E!O44</f>
        <v>0</v>
      </c>
      <c r="P44" s="10">
        <f>FC_TRA_RAIL_E!P44+FC_TRA_ROAD_E!P44+FC_TRA_DAVI_E!P44+FC_TRA_DNAVI_E!P44+FC_TRA_PIPE_E!P44</f>
        <v>0</v>
      </c>
      <c r="Q44" s="10">
        <f>FC_TRA_RAIL_E!Q44+FC_TRA_ROAD_E!Q44+FC_TRA_DAVI_E!Q44+FC_TRA_DNAVI_E!Q44+FC_TRA_PIPE_E!Q44</f>
        <v>0</v>
      </c>
      <c r="R44" s="10">
        <f>FC_TRA_RAIL_E!R44+FC_TRA_ROAD_E!R44+FC_TRA_DAVI_E!R44+FC_TRA_DNAVI_E!R44+FC_TRA_PIPE_E!R44</f>
        <v>0</v>
      </c>
      <c r="S44" s="10">
        <f>FC_TRA_RAIL_E!S44+FC_TRA_ROAD_E!S44+FC_TRA_DAVI_E!S44+FC_TRA_DNAVI_E!S44+FC_TRA_PIPE_E!S44</f>
        <v>0</v>
      </c>
      <c r="T44" s="10">
        <f>FC_TRA_RAIL_E!T44+FC_TRA_ROAD_E!T44+FC_TRA_DAVI_E!T44+FC_TRA_DNAVI_E!T44+FC_TRA_PIPE_E!T44</f>
        <v>0</v>
      </c>
      <c r="U44" s="10">
        <f>FC_TRA_RAIL_E!U44+FC_TRA_ROAD_E!U44+FC_TRA_DAVI_E!U44+FC_TRA_DNAVI_E!U44+FC_TRA_PIPE_E!U44</f>
        <v>0</v>
      </c>
      <c r="V44" s="10">
        <f>FC_TRA_RAIL_E!V44+FC_TRA_ROAD_E!V44+FC_TRA_DAVI_E!V44+FC_TRA_DNAVI_E!V44+FC_TRA_PIPE_E!V44</f>
        <v>0</v>
      </c>
      <c r="W44" s="10">
        <f>FC_TRA_RAIL_E!W44+FC_TRA_ROAD_E!W44+FC_TRA_DAVI_E!W44+FC_TRA_DNAVI_E!W44+FC_TRA_PIPE_E!W44</f>
        <v>0</v>
      </c>
      <c r="X44" s="10">
        <f>FC_TRA_RAIL_E!X44+FC_TRA_ROAD_E!X44+FC_TRA_DAVI_E!X44+FC_TRA_DNAVI_E!X44+FC_TRA_PIPE_E!X44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FC_TRA_RAIL_E!C45+FC_TRA_ROAD_E!C45+FC_TRA_DAVI_E!C45+FC_TRA_DNAVI_E!C45+FC_TRA_PIPE_E!C45</f>
        <v>0</v>
      </c>
      <c r="D45" s="10">
        <f>FC_TRA_RAIL_E!D45+FC_TRA_ROAD_E!D45+FC_TRA_DAVI_E!D45+FC_TRA_DNAVI_E!D45+FC_TRA_PIPE_E!D45</f>
        <v>0</v>
      </c>
      <c r="E45" s="10">
        <f>FC_TRA_RAIL_E!E45+FC_TRA_ROAD_E!E45+FC_TRA_DAVI_E!E45+FC_TRA_DNAVI_E!E45+FC_TRA_PIPE_E!E45</f>
        <v>0</v>
      </c>
      <c r="F45" s="10">
        <f>FC_TRA_RAIL_E!F45+FC_TRA_ROAD_E!F45+FC_TRA_DAVI_E!F45+FC_TRA_DNAVI_E!F45+FC_TRA_PIPE_E!F45</f>
        <v>0</v>
      </c>
      <c r="G45" s="10">
        <f>FC_TRA_RAIL_E!G45+FC_TRA_ROAD_E!G45+FC_TRA_DAVI_E!G45+FC_TRA_DNAVI_E!G45+FC_TRA_PIPE_E!G45</f>
        <v>0</v>
      </c>
      <c r="H45" s="10">
        <f>FC_TRA_RAIL_E!H45+FC_TRA_ROAD_E!H45+FC_TRA_DAVI_E!H45+FC_TRA_DNAVI_E!H45+FC_TRA_PIPE_E!H45</f>
        <v>0</v>
      </c>
      <c r="I45" s="10">
        <f>FC_TRA_RAIL_E!I45+FC_TRA_ROAD_E!I45+FC_TRA_DAVI_E!I45+FC_TRA_DNAVI_E!I45+FC_TRA_PIPE_E!I45</f>
        <v>0</v>
      </c>
      <c r="J45" s="10">
        <f>FC_TRA_RAIL_E!J45+FC_TRA_ROAD_E!J45+FC_TRA_DAVI_E!J45+FC_TRA_DNAVI_E!J45+FC_TRA_PIPE_E!J45</f>
        <v>0</v>
      </c>
      <c r="K45" s="10">
        <f>FC_TRA_RAIL_E!K45+FC_TRA_ROAD_E!K45+FC_TRA_DAVI_E!K45+FC_TRA_DNAVI_E!K45+FC_TRA_PIPE_E!K45</f>
        <v>0</v>
      </c>
      <c r="L45" s="10">
        <f>FC_TRA_RAIL_E!L45+FC_TRA_ROAD_E!L45+FC_TRA_DAVI_E!L45+FC_TRA_DNAVI_E!L45+FC_TRA_PIPE_E!L45</f>
        <v>0</v>
      </c>
      <c r="M45" s="10">
        <f>FC_TRA_RAIL_E!M45+FC_TRA_ROAD_E!M45+FC_TRA_DAVI_E!M45+FC_TRA_DNAVI_E!M45+FC_TRA_PIPE_E!M45</f>
        <v>0</v>
      </c>
      <c r="N45" s="10">
        <f>FC_TRA_RAIL_E!N45+FC_TRA_ROAD_E!N45+FC_TRA_DAVI_E!N45+FC_TRA_DNAVI_E!N45+FC_TRA_PIPE_E!N45</f>
        <v>0</v>
      </c>
      <c r="O45" s="10">
        <f>FC_TRA_RAIL_E!O45+FC_TRA_ROAD_E!O45+FC_TRA_DAVI_E!O45+FC_TRA_DNAVI_E!O45+FC_TRA_PIPE_E!O45</f>
        <v>0</v>
      </c>
      <c r="P45" s="10">
        <f>FC_TRA_RAIL_E!P45+FC_TRA_ROAD_E!P45+FC_TRA_DAVI_E!P45+FC_TRA_DNAVI_E!P45+FC_TRA_PIPE_E!P45</f>
        <v>0</v>
      </c>
      <c r="Q45" s="10">
        <f>FC_TRA_RAIL_E!Q45+FC_TRA_ROAD_E!Q45+FC_TRA_DAVI_E!Q45+FC_TRA_DNAVI_E!Q45+FC_TRA_PIPE_E!Q45</f>
        <v>0</v>
      </c>
      <c r="R45" s="10">
        <f>FC_TRA_RAIL_E!R45+FC_TRA_ROAD_E!R45+FC_TRA_DAVI_E!R45+FC_TRA_DNAVI_E!R45+FC_TRA_PIPE_E!R45</f>
        <v>0</v>
      </c>
      <c r="S45" s="10">
        <f>FC_TRA_RAIL_E!S45+FC_TRA_ROAD_E!S45+FC_TRA_DAVI_E!S45+FC_TRA_DNAVI_E!S45+FC_TRA_PIPE_E!S45</f>
        <v>0</v>
      </c>
      <c r="T45" s="10">
        <f>FC_TRA_RAIL_E!T45+FC_TRA_ROAD_E!T45+FC_TRA_DAVI_E!T45+FC_TRA_DNAVI_E!T45+FC_TRA_PIPE_E!T45</f>
        <v>0</v>
      </c>
      <c r="U45" s="10">
        <f>FC_TRA_RAIL_E!U45+FC_TRA_ROAD_E!U45+FC_TRA_DAVI_E!U45+FC_TRA_DNAVI_E!U45+FC_TRA_PIPE_E!U45</f>
        <v>0</v>
      </c>
      <c r="V45" s="10">
        <f>FC_TRA_RAIL_E!V45+FC_TRA_ROAD_E!V45+FC_TRA_DAVI_E!V45+FC_TRA_DNAVI_E!V45+FC_TRA_PIPE_E!V45</f>
        <v>0</v>
      </c>
      <c r="W45" s="10">
        <f>FC_TRA_RAIL_E!W45+FC_TRA_ROAD_E!W45+FC_TRA_DAVI_E!W45+FC_TRA_DNAVI_E!W45+FC_TRA_PIPE_E!W45</f>
        <v>0</v>
      </c>
      <c r="X45" s="10">
        <f>FC_TRA_RAIL_E!X45+FC_TRA_ROAD_E!X45+FC_TRA_DAVI_E!X45+FC_TRA_DNAVI_E!X45+FC_TRA_PIPE_E!X45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FC_TRA_RAIL_E!C46+FC_TRA_ROAD_E!C46+FC_TRA_DAVI_E!C46+FC_TRA_DNAVI_E!C46+FC_TRA_PIPE_E!C46</f>
        <v>0</v>
      </c>
      <c r="D46" s="10">
        <f>FC_TRA_RAIL_E!D46+FC_TRA_ROAD_E!D46+FC_TRA_DAVI_E!D46+FC_TRA_DNAVI_E!D46+FC_TRA_PIPE_E!D46</f>
        <v>0</v>
      </c>
      <c r="E46" s="10">
        <f>FC_TRA_RAIL_E!E46+FC_TRA_ROAD_E!E46+FC_TRA_DAVI_E!E46+FC_TRA_DNAVI_E!E46+FC_TRA_PIPE_E!E46</f>
        <v>0</v>
      </c>
      <c r="F46" s="10">
        <f>FC_TRA_RAIL_E!F46+FC_TRA_ROAD_E!F46+FC_TRA_DAVI_E!F46+FC_TRA_DNAVI_E!F46+FC_TRA_PIPE_E!F46</f>
        <v>0</v>
      </c>
      <c r="G46" s="10">
        <f>FC_TRA_RAIL_E!G46+FC_TRA_ROAD_E!G46+FC_TRA_DAVI_E!G46+FC_TRA_DNAVI_E!G46+FC_TRA_PIPE_E!G46</f>
        <v>0</v>
      </c>
      <c r="H46" s="10">
        <f>FC_TRA_RAIL_E!H46+FC_TRA_ROAD_E!H46+FC_TRA_DAVI_E!H46+FC_TRA_DNAVI_E!H46+FC_TRA_PIPE_E!H46</f>
        <v>0</v>
      </c>
      <c r="I46" s="10">
        <f>FC_TRA_RAIL_E!I46+FC_TRA_ROAD_E!I46+FC_TRA_DAVI_E!I46+FC_TRA_DNAVI_E!I46+FC_TRA_PIPE_E!I46</f>
        <v>0</v>
      </c>
      <c r="J46" s="10">
        <f>FC_TRA_RAIL_E!J46+FC_TRA_ROAD_E!J46+FC_TRA_DAVI_E!J46+FC_TRA_DNAVI_E!J46+FC_TRA_PIPE_E!J46</f>
        <v>0</v>
      </c>
      <c r="K46" s="10">
        <f>FC_TRA_RAIL_E!K46+FC_TRA_ROAD_E!K46+FC_TRA_DAVI_E!K46+FC_TRA_DNAVI_E!K46+FC_TRA_PIPE_E!K46</f>
        <v>0</v>
      </c>
      <c r="L46" s="10">
        <f>FC_TRA_RAIL_E!L46+FC_TRA_ROAD_E!L46+FC_TRA_DAVI_E!L46+FC_TRA_DNAVI_E!L46+FC_TRA_PIPE_E!L46</f>
        <v>0</v>
      </c>
      <c r="M46" s="10">
        <f>FC_TRA_RAIL_E!M46+FC_TRA_ROAD_E!M46+FC_TRA_DAVI_E!M46+FC_TRA_DNAVI_E!M46+FC_TRA_PIPE_E!M46</f>
        <v>0</v>
      </c>
      <c r="N46" s="10">
        <f>FC_TRA_RAIL_E!N46+FC_TRA_ROAD_E!N46+FC_TRA_DAVI_E!N46+FC_TRA_DNAVI_E!N46+FC_TRA_PIPE_E!N46</f>
        <v>0</v>
      </c>
      <c r="O46" s="10">
        <f>FC_TRA_RAIL_E!O46+FC_TRA_ROAD_E!O46+FC_TRA_DAVI_E!O46+FC_TRA_DNAVI_E!O46+FC_TRA_PIPE_E!O46</f>
        <v>0</v>
      </c>
      <c r="P46" s="10">
        <f>FC_TRA_RAIL_E!P46+FC_TRA_ROAD_E!P46+FC_TRA_DAVI_E!P46+FC_TRA_DNAVI_E!P46+FC_TRA_PIPE_E!P46</f>
        <v>0</v>
      </c>
      <c r="Q46" s="10">
        <f>FC_TRA_RAIL_E!Q46+FC_TRA_ROAD_E!Q46+FC_TRA_DAVI_E!Q46+FC_TRA_DNAVI_E!Q46+FC_TRA_PIPE_E!Q46</f>
        <v>0</v>
      </c>
      <c r="R46" s="10">
        <f>FC_TRA_RAIL_E!R46+FC_TRA_ROAD_E!R46+FC_TRA_DAVI_E!R46+FC_TRA_DNAVI_E!R46+FC_TRA_PIPE_E!R46</f>
        <v>0</v>
      </c>
      <c r="S46" s="10">
        <f>FC_TRA_RAIL_E!S46+FC_TRA_ROAD_E!S46+FC_TRA_DAVI_E!S46+FC_TRA_DNAVI_E!S46+FC_TRA_PIPE_E!S46</f>
        <v>0</v>
      </c>
      <c r="T46" s="10">
        <f>FC_TRA_RAIL_E!T46+FC_TRA_ROAD_E!T46+FC_TRA_DAVI_E!T46+FC_TRA_DNAVI_E!T46+FC_TRA_PIPE_E!T46</f>
        <v>0</v>
      </c>
      <c r="U46" s="10">
        <f>FC_TRA_RAIL_E!U46+FC_TRA_ROAD_E!U46+FC_TRA_DAVI_E!U46+FC_TRA_DNAVI_E!U46+FC_TRA_PIPE_E!U46</f>
        <v>0</v>
      </c>
      <c r="V46" s="10">
        <f>FC_TRA_RAIL_E!V46+FC_TRA_ROAD_E!V46+FC_TRA_DAVI_E!V46+FC_TRA_DNAVI_E!V46+FC_TRA_PIPE_E!V46</f>
        <v>0</v>
      </c>
      <c r="W46" s="10">
        <f>FC_TRA_RAIL_E!W46+FC_TRA_ROAD_E!W46+FC_TRA_DAVI_E!W46+FC_TRA_DNAVI_E!W46+FC_TRA_PIPE_E!W46</f>
        <v>0</v>
      </c>
      <c r="X46" s="10">
        <f>FC_TRA_RAIL_E!X46+FC_TRA_ROAD_E!X46+FC_TRA_DAVI_E!X46+FC_TRA_DNAVI_E!X46+FC_TRA_PIPE_E!X46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FC_TRA_RAIL_E!C47+FC_TRA_ROAD_E!C47+FC_TRA_DAVI_E!C47+FC_TRA_DNAVI_E!C47+FC_TRA_PIPE_E!C47</f>
        <v>0</v>
      </c>
      <c r="D47" s="10">
        <f>FC_TRA_RAIL_E!D47+FC_TRA_ROAD_E!D47+FC_TRA_DAVI_E!D47+FC_TRA_DNAVI_E!D47+FC_TRA_PIPE_E!D47</f>
        <v>0</v>
      </c>
      <c r="E47" s="10">
        <f>FC_TRA_RAIL_E!E47+FC_TRA_ROAD_E!E47+FC_TRA_DAVI_E!E47+FC_TRA_DNAVI_E!E47+FC_TRA_PIPE_E!E47</f>
        <v>0</v>
      </c>
      <c r="F47" s="10">
        <f>FC_TRA_RAIL_E!F47+FC_TRA_ROAD_E!F47+FC_TRA_DAVI_E!F47+FC_TRA_DNAVI_E!F47+FC_TRA_PIPE_E!F47</f>
        <v>0</v>
      </c>
      <c r="G47" s="10">
        <f>FC_TRA_RAIL_E!G47+FC_TRA_ROAD_E!G47+FC_TRA_DAVI_E!G47+FC_TRA_DNAVI_E!G47+FC_TRA_PIPE_E!G47</f>
        <v>0</v>
      </c>
      <c r="H47" s="10">
        <f>FC_TRA_RAIL_E!H47+FC_TRA_ROAD_E!H47+FC_TRA_DAVI_E!H47+FC_TRA_DNAVI_E!H47+FC_TRA_PIPE_E!H47</f>
        <v>0</v>
      </c>
      <c r="I47" s="10">
        <f>FC_TRA_RAIL_E!I47+FC_TRA_ROAD_E!I47+FC_TRA_DAVI_E!I47+FC_TRA_DNAVI_E!I47+FC_TRA_PIPE_E!I47</f>
        <v>0</v>
      </c>
      <c r="J47" s="10">
        <f>FC_TRA_RAIL_E!J47+FC_TRA_ROAD_E!J47+FC_TRA_DAVI_E!J47+FC_TRA_DNAVI_E!J47+FC_TRA_PIPE_E!J47</f>
        <v>0</v>
      </c>
      <c r="K47" s="10">
        <f>FC_TRA_RAIL_E!K47+FC_TRA_ROAD_E!K47+FC_TRA_DAVI_E!K47+FC_TRA_DNAVI_E!K47+FC_TRA_PIPE_E!K47</f>
        <v>0</v>
      </c>
      <c r="L47" s="10">
        <f>FC_TRA_RAIL_E!L47+FC_TRA_ROAD_E!L47+FC_TRA_DAVI_E!L47+FC_TRA_DNAVI_E!L47+FC_TRA_PIPE_E!L47</f>
        <v>0</v>
      </c>
      <c r="M47" s="10">
        <f>FC_TRA_RAIL_E!M47+FC_TRA_ROAD_E!M47+FC_TRA_DAVI_E!M47+FC_TRA_DNAVI_E!M47+FC_TRA_PIPE_E!M47</f>
        <v>0</v>
      </c>
      <c r="N47" s="10">
        <f>FC_TRA_RAIL_E!N47+FC_TRA_ROAD_E!N47+FC_TRA_DAVI_E!N47+FC_TRA_DNAVI_E!N47+FC_TRA_PIPE_E!N47</f>
        <v>0</v>
      </c>
      <c r="O47" s="10">
        <f>FC_TRA_RAIL_E!O47+FC_TRA_ROAD_E!O47+FC_TRA_DAVI_E!O47+FC_TRA_DNAVI_E!O47+FC_TRA_PIPE_E!O47</f>
        <v>0</v>
      </c>
      <c r="P47" s="10">
        <f>FC_TRA_RAIL_E!P47+FC_TRA_ROAD_E!P47+FC_TRA_DAVI_E!P47+FC_TRA_DNAVI_E!P47+FC_TRA_PIPE_E!P47</f>
        <v>0</v>
      </c>
      <c r="Q47" s="10">
        <f>FC_TRA_RAIL_E!Q47+FC_TRA_ROAD_E!Q47+FC_TRA_DAVI_E!Q47+FC_TRA_DNAVI_E!Q47+FC_TRA_PIPE_E!Q47</f>
        <v>0</v>
      </c>
      <c r="R47" s="10">
        <f>FC_TRA_RAIL_E!R47+FC_TRA_ROAD_E!R47+FC_TRA_DAVI_E!R47+FC_TRA_DNAVI_E!R47+FC_TRA_PIPE_E!R47</f>
        <v>0</v>
      </c>
      <c r="S47" s="10">
        <f>FC_TRA_RAIL_E!S47+FC_TRA_ROAD_E!S47+FC_TRA_DAVI_E!S47+FC_TRA_DNAVI_E!S47+FC_TRA_PIPE_E!S47</f>
        <v>0</v>
      </c>
      <c r="T47" s="10">
        <f>FC_TRA_RAIL_E!T47+FC_TRA_ROAD_E!T47+FC_TRA_DAVI_E!T47+FC_TRA_DNAVI_E!T47+FC_TRA_PIPE_E!T47</f>
        <v>0</v>
      </c>
      <c r="U47" s="10">
        <f>FC_TRA_RAIL_E!U47+FC_TRA_ROAD_E!U47+FC_TRA_DAVI_E!U47+FC_TRA_DNAVI_E!U47+FC_TRA_PIPE_E!U47</f>
        <v>0</v>
      </c>
      <c r="V47" s="10">
        <f>FC_TRA_RAIL_E!V47+FC_TRA_ROAD_E!V47+FC_TRA_DAVI_E!V47+FC_TRA_DNAVI_E!V47+FC_TRA_PIPE_E!V47</f>
        <v>0</v>
      </c>
      <c r="W47" s="10">
        <f>FC_TRA_RAIL_E!W47+FC_TRA_ROAD_E!W47+FC_TRA_DAVI_E!W47+FC_TRA_DNAVI_E!W47+FC_TRA_PIPE_E!W47</f>
        <v>0</v>
      </c>
      <c r="X47" s="10">
        <f>FC_TRA_RAIL_E!X47+FC_TRA_ROAD_E!X47+FC_TRA_DAVI_E!X47+FC_TRA_DNAVI_E!X47+FC_TRA_PIPE_E!X47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FC_TRA_RAIL_E!C48+FC_TRA_ROAD_E!C48+FC_TRA_DAVI_E!C48+FC_TRA_DNAVI_E!C48+FC_TRA_PIPE_E!C48</f>
        <v>0</v>
      </c>
      <c r="D48" s="10">
        <f>FC_TRA_RAIL_E!D48+FC_TRA_ROAD_E!D48+FC_TRA_DAVI_E!D48+FC_TRA_DNAVI_E!D48+FC_TRA_PIPE_E!D48</f>
        <v>0</v>
      </c>
      <c r="E48" s="10">
        <f>FC_TRA_RAIL_E!E48+FC_TRA_ROAD_E!E48+FC_TRA_DAVI_E!E48+FC_TRA_DNAVI_E!E48+FC_TRA_PIPE_E!E48</f>
        <v>0</v>
      </c>
      <c r="F48" s="10">
        <f>FC_TRA_RAIL_E!F48+FC_TRA_ROAD_E!F48+FC_TRA_DAVI_E!F48+FC_TRA_DNAVI_E!F48+FC_TRA_PIPE_E!F48</f>
        <v>0</v>
      </c>
      <c r="G48" s="10">
        <f>FC_TRA_RAIL_E!G48+FC_TRA_ROAD_E!G48+FC_TRA_DAVI_E!G48+FC_TRA_DNAVI_E!G48+FC_TRA_PIPE_E!G48</f>
        <v>0</v>
      </c>
      <c r="H48" s="10">
        <f>FC_TRA_RAIL_E!H48+FC_TRA_ROAD_E!H48+FC_TRA_DAVI_E!H48+FC_TRA_DNAVI_E!H48+FC_TRA_PIPE_E!H48</f>
        <v>0</v>
      </c>
      <c r="I48" s="10">
        <f>FC_TRA_RAIL_E!I48+FC_TRA_ROAD_E!I48+FC_TRA_DAVI_E!I48+FC_TRA_DNAVI_E!I48+FC_TRA_PIPE_E!I48</f>
        <v>0</v>
      </c>
      <c r="J48" s="10">
        <f>FC_TRA_RAIL_E!J48+FC_TRA_ROAD_E!J48+FC_TRA_DAVI_E!J48+FC_TRA_DNAVI_E!J48+FC_TRA_PIPE_E!J48</f>
        <v>0</v>
      </c>
      <c r="K48" s="10">
        <f>FC_TRA_RAIL_E!K48+FC_TRA_ROAD_E!K48+FC_TRA_DAVI_E!K48+FC_TRA_DNAVI_E!K48+FC_TRA_PIPE_E!K48</f>
        <v>0</v>
      </c>
      <c r="L48" s="10">
        <f>FC_TRA_RAIL_E!L48+FC_TRA_ROAD_E!L48+FC_TRA_DAVI_E!L48+FC_TRA_DNAVI_E!L48+FC_TRA_PIPE_E!L48</f>
        <v>0</v>
      </c>
      <c r="M48" s="10">
        <f>FC_TRA_RAIL_E!M48+FC_TRA_ROAD_E!M48+FC_TRA_DAVI_E!M48+FC_TRA_DNAVI_E!M48+FC_TRA_PIPE_E!M48</f>
        <v>0</v>
      </c>
      <c r="N48" s="10">
        <f>FC_TRA_RAIL_E!N48+FC_TRA_ROAD_E!N48+FC_TRA_DAVI_E!N48+FC_TRA_DNAVI_E!N48+FC_TRA_PIPE_E!N48</f>
        <v>0</v>
      </c>
      <c r="O48" s="10">
        <f>FC_TRA_RAIL_E!O48+FC_TRA_ROAD_E!O48+FC_TRA_DAVI_E!O48+FC_TRA_DNAVI_E!O48+FC_TRA_PIPE_E!O48</f>
        <v>0</v>
      </c>
      <c r="P48" s="10">
        <f>FC_TRA_RAIL_E!P48+FC_TRA_ROAD_E!P48+FC_TRA_DAVI_E!P48+FC_TRA_DNAVI_E!P48+FC_TRA_PIPE_E!P48</f>
        <v>0</v>
      </c>
      <c r="Q48" s="10">
        <f>FC_TRA_RAIL_E!Q48+FC_TRA_ROAD_E!Q48+FC_TRA_DAVI_E!Q48+FC_TRA_DNAVI_E!Q48+FC_TRA_PIPE_E!Q48</f>
        <v>0</v>
      </c>
      <c r="R48" s="10">
        <f>FC_TRA_RAIL_E!R48+FC_TRA_ROAD_E!R48+FC_TRA_DAVI_E!R48+FC_TRA_DNAVI_E!R48+FC_TRA_PIPE_E!R48</f>
        <v>0</v>
      </c>
      <c r="S48" s="10">
        <f>FC_TRA_RAIL_E!S48+FC_TRA_ROAD_E!S48+FC_TRA_DAVI_E!S48+FC_TRA_DNAVI_E!S48+FC_TRA_PIPE_E!S48</f>
        <v>0</v>
      </c>
      <c r="T48" s="10">
        <f>FC_TRA_RAIL_E!T48+FC_TRA_ROAD_E!T48+FC_TRA_DAVI_E!T48+FC_TRA_DNAVI_E!T48+FC_TRA_PIPE_E!T48</f>
        <v>0</v>
      </c>
      <c r="U48" s="10">
        <f>FC_TRA_RAIL_E!U48+FC_TRA_ROAD_E!U48+FC_TRA_DAVI_E!U48+FC_TRA_DNAVI_E!U48+FC_TRA_PIPE_E!U48</f>
        <v>0</v>
      </c>
      <c r="V48" s="10">
        <f>FC_TRA_RAIL_E!V48+FC_TRA_ROAD_E!V48+FC_TRA_DAVI_E!V48+FC_TRA_DNAVI_E!V48+FC_TRA_PIPE_E!V48</f>
        <v>0</v>
      </c>
      <c r="W48" s="10">
        <f>FC_TRA_RAIL_E!W48+FC_TRA_ROAD_E!W48+FC_TRA_DAVI_E!W48+FC_TRA_DNAVI_E!W48+FC_TRA_PIPE_E!W48</f>
        <v>0</v>
      </c>
      <c r="X48" s="10">
        <f>FC_TRA_RAIL_E!X48+FC_TRA_ROAD_E!X48+FC_TRA_DAVI_E!X48+FC_TRA_DNAVI_E!X48+FC_TRA_PIPE_E!X48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FC_TRA_RAIL_E!C49+FC_TRA_ROAD_E!C49+FC_TRA_DAVI_E!C49+FC_TRA_DNAVI_E!C49+FC_TRA_PIPE_E!C49</f>
        <v>0</v>
      </c>
      <c r="D49" s="10">
        <f>FC_TRA_RAIL_E!D49+FC_TRA_ROAD_E!D49+FC_TRA_DAVI_E!D49+FC_TRA_DNAVI_E!D49+FC_TRA_PIPE_E!D49</f>
        <v>0</v>
      </c>
      <c r="E49" s="10">
        <f>FC_TRA_RAIL_E!E49+FC_TRA_ROAD_E!E49+FC_TRA_DAVI_E!E49+FC_TRA_DNAVI_E!E49+FC_TRA_PIPE_E!E49</f>
        <v>0</v>
      </c>
      <c r="F49" s="10">
        <f>FC_TRA_RAIL_E!F49+FC_TRA_ROAD_E!F49+FC_TRA_DAVI_E!F49+FC_TRA_DNAVI_E!F49+FC_TRA_PIPE_E!F49</f>
        <v>0</v>
      </c>
      <c r="G49" s="10">
        <f>FC_TRA_RAIL_E!G49+FC_TRA_ROAD_E!G49+FC_TRA_DAVI_E!G49+FC_TRA_DNAVI_E!G49+FC_TRA_PIPE_E!G49</f>
        <v>0</v>
      </c>
      <c r="H49" s="10">
        <f>FC_TRA_RAIL_E!H49+FC_TRA_ROAD_E!H49+FC_TRA_DAVI_E!H49+FC_TRA_DNAVI_E!H49+FC_TRA_PIPE_E!H49</f>
        <v>0</v>
      </c>
      <c r="I49" s="10">
        <f>FC_TRA_RAIL_E!I49+FC_TRA_ROAD_E!I49+FC_TRA_DAVI_E!I49+FC_TRA_DNAVI_E!I49+FC_TRA_PIPE_E!I49</f>
        <v>0</v>
      </c>
      <c r="J49" s="10">
        <f>FC_TRA_RAIL_E!J49+FC_TRA_ROAD_E!J49+FC_TRA_DAVI_E!J49+FC_TRA_DNAVI_E!J49+FC_TRA_PIPE_E!J49</f>
        <v>0</v>
      </c>
      <c r="K49" s="10">
        <f>FC_TRA_RAIL_E!K49+FC_TRA_ROAD_E!K49+FC_TRA_DAVI_E!K49+FC_TRA_DNAVI_E!K49+FC_TRA_PIPE_E!K49</f>
        <v>0</v>
      </c>
      <c r="L49" s="10">
        <f>FC_TRA_RAIL_E!L49+FC_TRA_ROAD_E!L49+FC_TRA_DAVI_E!L49+FC_TRA_DNAVI_E!L49+FC_TRA_PIPE_E!L49</f>
        <v>0</v>
      </c>
      <c r="M49" s="10">
        <f>FC_TRA_RAIL_E!M49+FC_TRA_ROAD_E!M49+FC_TRA_DAVI_E!M49+FC_TRA_DNAVI_E!M49+FC_TRA_PIPE_E!M49</f>
        <v>0</v>
      </c>
      <c r="N49" s="10">
        <f>FC_TRA_RAIL_E!N49+FC_TRA_ROAD_E!N49+FC_TRA_DAVI_E!N49+FC_TRA_DNAVI_E!N49+FC_TRA_PIPE_E!N49</f>
        <v>0</v>
      </c>
      <c r="O49" s="10">
        <f>FC_TRA_RAIL_E!O49+FC_TRA_ROAD_E!O49+FC_TRA_DAVI_E!O49+FC_TRA_DNAVI_E!O49+FC_TRA_PIPE_E!O49</f>
        <v>0</v>
      </c>
      <c r="P49" s="10">
        <f>FC_TRA_RAIL_E!P49+FC_TRA_ROAD_E!P49+FC_TRA_DAVI_E!P49+FC_TRA_DNAVI_E!P49+FC_TRA_PIPE_E!P49</f>
        <v>0</v>
      </c>
      <c r="Q49" s="10">
        <f>FC_TRA_RAIL_E!Q49+FC_TRA_ROAD_E!Q49+FC_TRA_DAVI_E!Q49+FC_TRA_DNAVI_E!Q49+FC_TRA_PIPE_E!Q49</f>
        <v>0</v>
      </c>
      <c r="R49" s="10">
        <f>FC_TRA_RAIL_E!R49+FC_TRA_ROAD_E!R49+FC_TRA_DAVI_E!R49+FC_TRA_DNAVI_E!R49+FC_TRA_PIPE_E!R49</f>
        <v>0</v>
      </c>
      <c r="S49" s="10">
        <f>FC_TRA_RAIL_E!S49+FC_TRA_ROAD_E!S49+FC_TRA_DAVI_E!S49+FC_TRA_DNAVI_E!S49+FC_TRA_PIPE_E!S49</f>
        <v>0</v>
      </c>
      <c r="T49" s="10">
        <f>FC_TRA_RAIL_E!T49+FC_TRA_ROAD_E!T49+FC_TRA_DAVI_E!T49+FC_TRA_DNAVI_E!T49+FC_TRA_PIPE_E!T49</f>
        <v>0</v>
      </c>
      <c r="U49" s="10">
        <f>FC_TRA_RAIL_E!U49+FC_TRA_ROAD_E!U49+FC_TRA_DAVI_E!U49+FC_TRA_DNAVI_E!U49+FC_TRA_PIPE_E!U49</f>
        <v>0</v>
      </c>
      <c r="V49" s="10">
        <f>FC_TRA_RAIL_E!V49+FC_TRA_ROAD_E!V49+FC_TRA_DAVI_E!V49+FC_TRA_DNAVI_E!V49+FC_TRA_PIPE_E!V49</f>
        <v>0</v>
      </c>
      <c r="W49" s="10">
        <f>FC_TRA_RAIL_E!W49+FC_TRA_ROAD_E!W49+FC_TRA_DAVI_E!W49+FC_TRA_DNAVI_E!W49+FC_TRA_PIPE_E!W49</f>
        <v>0</v>
      </c>
      <c r="X49" s="10">
        <f>FC_TRA_RAIL_E!X49+FC_TRA_ROAD_E!X49+FC_TRA_DAVI_E!X49+FC_TRA_DNAVI_E!X49+FC_TRA_PIPE_E!X49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FC_TRA_RAIL_E!C50+FC_TRA_ROAD_E!C50+FC_TRA_DAVI_E!C50+FC_TRA_DNAVI_E!C50+FC_TRA_PIPE_E!C50</f>
        <v>0</v>
      </c>
      <c r="D50" s="10">
        <f>FC_TRA_RAIL_E!D50+FC_TRA_ROAD_E!D50+FC_TRA_DAVI_E!D50+FC_TRA_DNAVI_E!D50+FC_TRA_PIPE_E!D50</f>
        <v>0</v>
      </c>
      <c r="E50" s="10">
        <f>FC_TRA_RAIL_E!E50+FC_TRA_ROAD_E!E50+FC_TRA_DAVI_E!E50+FC_TRA_DNAVI_E!E50+FC_TRA_PIPE_E!E50</f>
        <v>0</v>
      </c>
      <c r="F50" s="10">
        <f>FC_TRA_RAIL_E!F50+FC_TRA_ROAD_E!F50+FC_TRA_DAVI_E!F50+FC_TRA_DNAVI_E!F50+FC_TRA_PIPE_E!F50</f>
        <v>0</v>
      </c>
      <c r="G50" s="10">
        <f>FC_TRA_RAIL_E!G50+FC_TRA_ROAD_E!G50+FC_TRA_DAVI_E!G50+FC_TRA_DNAVI_E!G50+FC_TRA_PIPE_E!G50</f>
        <v>0</v>
      </c>
      <c r="H50" s="10">
        <f>FC_TRA_RAIL_E!H50+FC_TRA_ROAD_E!H50+FC_TRA_DAVI_E!H50+FC_TRA_DNAVI_E!H50+FC_TRA_PIPE_E!H50</f>
        <v>0</v>
      </c>
      <c r="I50" s="10">
        <f>FC_TRA_RAIL_E!I50+FC_TRA_ROAD_E!I50+FC_TRA_DAVI_E!I50+FC_TRA_DNAVI_E!I50+FC_TRA_PIPE_E!I50</f>
        <v>0</v>
      </c>
      <c r="J50" s="10">
        <f>FC_TRA_RAIL_E!J50+FC_TRA_ROAD_E!J50+FC_TRA_DAVI_E!J50+FC_TRA_DNAVI_E!J50+FC_TRA_PIPE_E!J50</f>
        <v>0</v>
      </c>
      <c r="K50" s="10">
        <f>FC_TRA_RAIL_E!K50+FC_TRA_ROAD_E!K50+FC_TRA_DAVI_E!K50+FC_TRA_DNAVI_E!K50+FC_TRA_PIPE_E!K50</f>
        <v>0</v>
      </c>
      <c r="L50" s="10">
        <f>FC_TRA_RAIL_E!L50+FC_TRA_ROAD_E!L50+FC_TRA_DAVI_E!L50+FC_TRA_DNAVI_E!L50+FC_TRA_PIPE_E!L50</f>
        <v>0</v>
      </c>
      <c r="M50" s="10">
        <f>FC_TRA_RAIL_E!M50+FC_TRA_ROAD_E!M50+FC_TRA_DAVI_E!M50+FC_TRA_DNAVI_E!M50+FC_TRA_PIPE_E!M50</f>
        <v>0</v>
      </c>
      <c r="N50" s="10">
        <f>FC_TRA_RAIL_E!N50+FC_TRA_ROAD_E!N50+FC_TRA_DAVI_E!N50+FC_TRA_DNAVI_E!N50+FC_TRA_PIPE_E!N50</f>
        <v>0</v>
      </c>
      <c r="O50" s="10">
        <f>FC_TRA_RAIL_E!O50+FC_TRA_ROAD_E!O50+FC_TRA_DAVI_E!O50+FC_TRA_DNAVI_E!O50+FC_TRA_PIPE_E!O50</f>
        <v>0</v>
      </c>
      <c r="P50" s="10">
        <f>FC_TRA_RAIL_E!P50+FC_TRA_ROAD_E!P50+FC_TRA_DAVI_E!P50+FC_TRA_DNAVI_E!P50+FC_TRA_PIPE_E!P50</f>
        <v>0</v>
      </c>
      <c r="Q50" s="10">
        <f>FC_TRA_RAIL_E!Q50+FC_TRA_ROAD_E!Q50+FC_TRA_DAVI_E!Q50+FC_TRA_DNAVI_E!Q50+FC_TRA_PIPE_E!Q50</f>
        <v>0</v>
      </c>
      <c r="R50" s="10">
        <f>FC_TRA_RAIL_E!R50+FC_TRA_ROAD_E!R50+FC_TRA_DAVI_E!R50+FC_TRA_DNAVI_E!R50+FC_TRA_PIPE_E!R50</f>
        <v>0</v>
      </c>
      <c r="S50" s="10">
        <f>FC_TRA_RAIL_E!S50+FC_TRA_ROAD_E!S50+FC_TRA_DAVI_E!S50+FC_TRA_DNAVI_E!S50+FC_TRA_PIPE_E!S50</f>
        <v>0</v>
      </c>
      <c r="T50" s="10">
        <f>FC_TRA_RAIL_E!T50+FC_TRA_ROAD_E!T50+FC_TRA_DAVI_E!T50+FC_TRA_DNAVI_E!T50+FC_TRA_PIPE_E!T50</f>
        <v>0</v>
      </c>
      <c r="U50" s="10">
        <f>FC_TRA_RAIL_E!U50+FC_TRA_ROAD_E!U50+FC_TRA_DAVI_E!U50+FC_TRA_DNAVI_E!U50+FC_TRA_PIPE_E!U50</f>
        <v>0</v>
      </c>
      <c r="V50" s="10">
        <f>FC_TRA_RAIL_E!V50+FC_TRA_ROAD_E!V50+FC_TRA_DAVI_E!V50+FC_TRA_DNAVI_E!V50+FC_TRA_PIPE_E!V50</f>
        <v>0</v>
      </c>
      <c r="W50" s="10">
        <f>FC_TRA_RAIL_E!W50+FC_TRA_ROAD_E!W50+FC_TRA_DAVI_E!W50+FC_TRA_DNAVI_E!W50+FC_TRA_PIPE_E!W50</f>
        <v>0</v>
      </c>
      <c r="X50" s="10">
        <f>FC_TRA_RAIL_E!X50+FC_TRA_ROAD_E!X50+FC_TRA_DAVI_E!X50+FC_TRA_DNAVI_E!X50+FC_TRA_PIPE_E!X50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FC_TRA_RAIL_E!C51+FC_TRA_ROAD_E!C51+FC_TRA_DAVI_E!C51+FC_TRA_DNAVI_E!C51+FC_TRA_PIPE_E!C51</f>
        <v>26.76268271711092</v>
      </c>
      <c r="D51" s="37">
        <f>FC_TRA_RAIL_E!D51+FC_TRA_ROAD_E!D51+FC_TRA_DAVI_E!D51+FC_TRA_DNAVI_E!D51+FC_TRA_PIPE_E!D51</f>
        <v>90.455717970765264</v>
      </c>
      <c r="E51" s="37">
        <f>FC_TRA_RAIL_E!E51+FC_TRA_ROAD_E!E51+FC_TRA_DAVI_E!E51+FC_TRA_DNAVI_E!E51+FC_TRA_PIPE_E!E51</f>
        <v>53.955288048151331</v>
      </c>
      <c r="F51" s="37">
        <f>FC_TRA_RAIL_E!F51+FC_TRA_ROAD_E!F51+FC_TRA_DAVI_E!F51+FC_TRA_DNAVI_E!F51+FC_TRA_PIPE_E!F51</f>
        <v>22.012037833190021</v>
      </c>
      <c r="G51" s="37">
        <f>FC_TRA_RAIL_E!G51+FC_TRA_ROAD_E!G51+FC_TRA_DAVI_E!G51+FC_TRA_DNAVI_E!G51+FC_TRA_PIPE_E!G51</f>
        <v>24.570077386070501</v>
      </c>
      <c r="H51" s="37">
        <f>FC_TRA_RAIL_E!H51+FC_TRA_ROAD_E!H51+FC_TRA_DAVI_E!H51+FC_TRA_DNAVI_E!H51+FC_TRA_PIPE_E!H51</f>
        <v>33.276010318142731</v>
      </c>
      <c r="I51" s="37">
        <f>FC_TRA_RAIL_E!I51+FC_TRA_ROAD_E!I51+FC_TRA_DAVI_E!I51+FC_TRA_DNAVI_E!I51+FC_TRA_PIPE_E!I51</f>
        <v>31.06190885640585</v>
      </c>
      <c r="J51" s="37">
        <f>FC_TRA_RAIL_E!J51+FC_TRA_ROAD_E!J51+FC_TRA_DAVI_E!J51+FC_TRA_DNAVI_E!J51+FC_TRA_PIPE_E!J51</f>
        <v>38.241616509028383</v>
      </c>
      <c r="K51" s="37">
        <f>FC_TRA_RAIL_E!K51+FC_TRA_ROAD_E!K51+FC_TRA_DAVI_E!K51+FC_TRA_DNAVI_E!K51+FC_TRA_PIPE_E!K51</f>
        <v>50.279449699054169</v>
      </c>
      <c r="L51" s="37">
        <f>FC_TRA_RAIL_E!L51+FC_TRA_ROAD_E!L51+FC_TRA_DAVI_E!L51+FC_TRA_DNAVI_E!L51+FC_TRA_PIPE_E!L51</f>
        <v>53.783319002579532</v>
      </c>
      <c r="M51" s="37">
        <f>FC_TRA_RAIL_E!M51+FC_TRA_ROAD_E!M51+FC_TRA_DAVI_E!M51+FC_TRA_DNAVI_E!M51+FC_TRA_PIPE_E!M51</f>
        <v>10.38263112639725</v>
      </c>
      <c r="N51" s="37">
        <f>FC_TRA_RAIL_E!N51+FC_TRA_ROAD_E!N51+FC_TRA_DAVI_E!N51+FC_TRA_DNAVI_E!N51+FC_TRA_PIPE_E!N51</f>
        <v>9.3293207222699905</v>
      </c>
      <c r="O51" s="37">
        <f>FC_TRA_RAIL_E!O51+FC_TRA_ROAD_E!O51+FC_TRA_DAVI_E!O51+FC_TRA_DNAVI_E!O51+FC_TRA_PIPE_E!O51</f>
        <v>9.5227858985382632</v>
      </c>
      <c r="P51" s="37">
        <f>FC_TRA_RAIL_E!P51+FC_TRA_ROAD_E!P51+FC_TRA_DAVI_E!P51+FC_TRA_DNAVI_E!P51+FC_TRA_PIPE_E!P51</f>
        <v>2.7944969905417021</v>
      </c>
      <c r="Q51" s="37">
        <f>FC_TRA_RAIL_E!Q51+FC_TRA_ROAD_E!Q51+FC_TRA_DAVI_E!Q51+FC_TRA_DNAVI_E!Q51+FC_TRA_PIPE_E!Q51</f>
        <v>3.3748925193465169</v>
      </c>
      <c r="R51" s="37">
        <f>FC_TRA_RAIL_E!R51+FC_TRA_ROAD_E!R51+FC_TRA_DAVI_E!R51+FC_TRA_DNAVI_E!R51+FC_TRA_PIPE_E!R51</f>
        <v>1.182287188306105</v>
      </c>
      <c r="S51" s="37">
        <f>FC_TRA_RAIL_E!S51+FC_TRA_ROAD_E!S51+FC_TRA_DAVI_E!S51+FC_TRA_DNAVI_E!S51+FC_TRA_PIPE_E!S51</f>
        <v>0.92433361994840924</v>
      </c>
      <c r="T51" s="37">
        <f>FC_TRA_RAIL_E!T51+FC_TRA_ROAD_E!T51+FC_TRA_DAVI_E!T51+FC_TRA_DNAVI_E!T51+FC_TRA_PIPE_E!T51</f>
        <v>0.22811693895098881</v>
      </c>
      <c r="U51" s="37">
        <f>FC_TRA_RAIL_E!U51+FC_TRA_ROAD_E!U51+FC_TRA_DAVI_E!U51+FC_TRA_DNAVI_E!U51+FC_TRA_PIPE_E!U51</f>
        <v>0.21900257953568361</v>
      </c>
      <c r="V51" s="37">
        <f>FC_TRA_RAIL_E!V51+FC_TRA_ROAD_E!V51+FC_TRA_DAVI_E!V51+FC_TRA_DNAVI_E!V51+FC_TRA_PIPE_E!V51</f>
        <v>8.2545141874462588E-2</v>
      </c>
      <c r="W51" s="37">
        <f>FC_TRA_RAIL_E!W51+FC_TRA_ROAD_E!W51+FC_TRA_DAVI_E!W51+FC_TRA_DNAVI_E!W51+FC_TRA_PIPE_E!W51</f>
        <v>0.27919174548581249</v>
      </c>
      <c r="X51" s="37">
        <f>FC_TRA_RAIL_E!X51+FC_TRA_ROAD_E!X51+FC_TRA_DAVI_E!X51+FC_TRA_DNAVI_E!X51+FC_TRA_PIPE_E!X51</f>
        <v>6.906534823731727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V52" si="20">SUM(C53:C70)</f>
        <v>0.31049011177987962</v>
      </c>
      <c r="D52" s="37">
        <f t="shared" si="20"/>
        <v>1.385296646603611</v>
      </c>
      <c r="E52" s="37">
        <f t="shared" si="20"/>
        <v>3.6782459157351677</v>
      </c>
      <c r="F52" s="37">
        <f t="shared" si="20"/>
        <v>3.0810834049871021</v>
      </c>
      <c r="G52" s="37">
        <f t="shared" si="20"/>
        <v>9.5528804815133275E-2</v>
      </c>
      <c r="H52" s="37">
        <f t="shared" si="20"/>
        <v>0.66878761822871868</v>
      </c>
      <c r="I52" s="37">
        <f t="shared" si="20"/>
        <v>0.59707652622527951</v>
      </c>
      <c r="J52" s="37">
        <f t="shared" si="20"/>
        <v>41.817110920034402</v>
      </c>
      <c r="K52" s="37">
        <f t="shared" si="20"/>
        <v>107.2644883920894</v>
      </c>
      <c r="L52" s="37">
        <f t="shared" si="20"/>
        <v>163.01444539982802</v>
      </c>
      <c r="M52" s="37">
        <f t="shared" si="20"/>
        <v>116.08452278589853</v>
      </c>
      <c r="N52" s="37">
        <f t="shared" si="20"/>
        <v>196.01427343078242</v>
      </c>
      <c r="O52" s="37">
        <f t="shared" si="20"/>
        <v>187.61160791057608</v>
      </c>
      <c r="P52" s="37">
        <f t="shared" si="20"/>
        <v>203.75262252794496</v>
      </c>
      <c r="Q52" s="37">
        <f t="shared" si="20"/>
        <v>166.96079105760958</v>
      </c>
      <c r="R52" s="37">
        <f t="shared" si="20"/>
        <v>202.52605331040411</v>
      </c>
      <c r="S52" s="37">
        <f t="shared" si="20"/>
        <v>257.30223559759236</v>
      </c>
      <c r="T52" s="37">
        <f t="shared" si="20"/>
        <v>297.35975924333627</v>
      </c>
      <c r="U52" s="37">
        <f t="shared" si="20"/>
        <v>297.11212381771276</v>
      </c>
      <c r="V52" s="37">
        <f t="shared" si="20"/>
        <v>412.38013757523646</v>
      </c>
      <c r="W52" s="37">
        <f t="shared" ref="W52:X52" si="21">SUM(W53:W70)</f>
        <v>483.28899398108331</v>
      </c>
      <c r="X52" s="37">
        <f t="shared" si="21"/>
        <v>495.79200343938078</v>
      </c>
    </row>
    <row r="53" spans="1:24" ht="11.25" customHeight="1" x14ac:dyDescent="0.2">
      <c r="A53" s="42" t="s">
        <v>93</v>
      </c>
      <c r="B53" s="9" t="s">
        <v>94</v>
      </c>
      <c r="C53" s="10">
        <f>FC_TRA_RAIL_E!C53+FC_TRA_ROAD_E!C53+FC_TRA_DAVI_E!C53+FC_TRA_DNAVI_E!C53+FC_TRA_PIPE_E!C53</f>
        <v>0</v>
      </c>
      <c r="D53" s="10">
        <f>FC_TRA_RAIL_E!D53+FC_TRA_ROAD_E!D53+FC_TRA_DAVI_E!D53+FC_TRA_DNAVI_E!D53+FC_TRA_PIPE_E!D53</f>
        <v>0</v>
      </c>
      <c r="E53" s="10">
        <f>FC_TRA_RAIL_E!E53+FC_TRA_ROAD_E!E53+FC_TRA_DAVI_E!E53+FC_TRA_DNAVI_E!E53+FC_TRA_PIPE_E!E53</f>
        <v>0</v>
      </c>
      <c r="F53" s="10">
        <f>FC_TRA_RAIL_E!F53+FC_TRA_ROAD_E!F53+FC_TRA_DAVI_E!F53+FC_TRA_DNAVI_E!F53+FC_TRA_PIPE_E!F53</f>
        <v>0</v>
      </c>
      <c r="G53" s="10">
        <f>FC_TRA_RAIL_E!G53+FC_TRA_ROAD_E!G53+FC_TRA_DAVI_E!G53+FC_TRA_DNAVI_E!G53+FC_TRA_PIPE_E!G53</f>
        <v>0</v>
      </c>
      <c r="H53" s="10">
        <f>FC_TRA_RAIL_E!H53+FC_TRA_ROAD_E!H53+FC_TRA_DAVI_E!H53+FC_TRA_DNAVI_E!H53+FC_TRA_PIPE_E!H53</f>
        <v>0</v>
      </c>
      <c r="I53" s="10">
        <f>FC_TRA_RAIL_E!I53+FC_TRA_ROAD_E!I53+FC_TRA_DAVI_E!I53+FC_TRA_DNAVI_E!I53+FC_TRA_PIPE_E!I53</f>
        <v>0</v>
      </c>
      <c r="J53" s="10">
        <f>FC_TRA_RAIL_E!J53+FC_TRA_ROAD_E!J53+FC_TRA_DAVI_E!J53+FC_TRA_DNAVI_E!J53+FC_TRA_PIPE_E!J53</f>
        <v>0</v>
      </c>
      <c r="K53" s="10">
        <f>FC_TRA_RAIL_E!K53+FC_TRA_ROAD_E!K53+FC_TRA_DAVI_E!K53+FC_TRA_DNAVI_E!K53+FC_TRA_PIPE_E!K53</f>
        <v>0</v>
      </c>
      <c r="L53" s="10">
        <f>FC_TRA_RAIL_E!L53+FC_TRA_ROAD_E!L53+FC_TRA_DAVI_E!L53+FC_TRA_DNAVI_E!L53+FC_TRA_PIPE_E!L53</f>
        <v>0</v>
      </c>
      <c r="M53" s="10">
        <f>FC_TRA_RAIL_E!M53+FC_TRA_ROAD_E!M53+FC_TRA_DAVI_E!M53+FC_TRA_DNAVI_E!M53+FC_TRA_PIPE_E!M53</f>
        <v>0</v>
      </c>
      <c r="N53" s="10">
        <f>FC_TRA_RAIL_E!N53+FC_TRA_ROAD_E!N53+FC_TRA_DAVI_E!N53+FC_TRA_DNAVI_E!N53+FC_TRA_PIPE_E!N53</f>
        <v>0</v>
      </c>
      <c r="O53" s="10">
        <f>FC_TRA_RAIL_E!O53+FC_TRA_ROAD_E!O53+FC_TRA_DAVI_E!O53+FC_TRA_DNAVI_E!O53+FC_TRA_PIPE_E!O53</f>
        <v>0</v>
      </c>
      <c r="P53" s="10">
        <f>FC_TRA_RAIL_E!P53+FC_TRA_ROAD_E!P53+FC_TRA_DAVI_E!P53+FC_TRA_DNAVI_E!P53+FC_TRA_PIPE_E!P53</f>
        <v>0</v>
      </c>
      <c r="Q53" s="10">
        <f>FC_TRA_RAIL_E!Q53+FC_TRA_ROAD_E!Q53+FC_TRA_DAVI_E!Q53+FC_TRA_DNAVI_E!Q53+FC_TRA_PIPE_E!Q53</f>
        <v>0</v>
      </c>
      <c r="R53" s="10">
        <f>FC_TRA_RAIL_E!R53+FC_TRA_ROAD_E!R53+FC_TRA_DAVI_E!R53+FC_TRA_DNAVI_E!R53+FC_TRA_PIPE_E!R53</f>
        <v>0</v>
      </c>
      <c r="S53" s="10">
        <f>FC_TRA_RAIL_E!S53+FC_TRA_ROAD_E!S53+FC_TRA_DAVI_E!S53+FC_TRA_DNAVI_E!S53+FC_TRA_PIPE_E!S53</f>
        <v>0</v>
      </c>
      <c r="T53" s="10">
        <f>FC_TRA_RAIL_E!T53+FC_TRA_ROAD_E!T53+FC_TRA_DAVI_E!T53+FC_TRA_DNAVI_E!T53+FC_TRA_PIPE_E!T53</f>
        <v>0</v>
      </c>
      <c r="U53" s="10">
        <f>FC_TRA_RAIL_E!U53+FC_TRA_ROAD_E!U53+FC_TRA_DAVI_E!U53+FC_TRA_DNAVI_E!U53+FC_TRA_PIPE_E!U53</f>
        <v>0</v>
      </c>
      <c r="V53" s="10">
        <f>FC_TRA_RAIL_E!V53+FC_TRA_ROAD_E!V53+FC_TRA_DAVI_E!V53+FC_TRA_DNAVI_E!V53+FC_TRA_PIPE_E!V53</f>
        <v>0</v>
      </c>
      <c r="W53" s="10">
        <f>FC_TRA_RAIL_E!W53+FC_TRA_ROAD_E!W53+FC_TRA_DAVI_E!W53+FC_TRA_DNAVI_E!W53+FC_TRA_PIPE_E!W53</f>
        <v>0</v>
      </c>
      <c r="X53" s="10">
        <f>FC_TRA_RAIL_E!X53+FC_TRA_ROAD_E!X53+FC_TRA_DAVI_E!X53+FC_TRA_DNAVI_E!X53+FC_TRA_PIPE_E!X53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FC_TRA_RAIL_E!C54+FC_TRA_ROAD_E!C54+FC_TRA_DAVI_E!C54+FC_TRA_DNAVI_E!C54+FC_TRA_PIPE_E!C54</f>
        <v>0</v>
      </c>
      <c r="D54" s="10">
        <f>FC_TRA_RAIL_E!D54+FC_TRA_ROAD_E!D54+FC_TRA_DAVI_E!D54+FC_TRA_DNAVI_E!D54+FC_TRA_PIPE_E!D54</f>
        <v>0</v>
      </c>
      <c r="E54" s="10">
        <f>FC_TRA_RAIL_E!E54+FC_TRA_ROAD_E!E54+FC_TRA_DAVI_E!E54+FC_TRA_DNAVI_E!E54+FC_TRA_PIPE_E!E54</f>
        <v>0</v>
      </c>
      <c r="F54" s="10">
        <f>FC_TRA_RAIL_E!F54+FC_TRA_ROAD_E!F54+FC_TRA_DAVI_E!F54+FC_TRA_DNAVI_E!F54+FC_TRA_PIPE_E!F54</f>
        <v>0</v>
      </c>
      <c r="G54" s="10">
        <f>FC_TRA_RAIL_E!G54+FC_TRA_ROAD_E!G54+FC_TRA_DAVI_E!G54+FC_TRA_DNAVI_E!G54+FC_TRA_PIPE_E!G54</f>
        <v>0</v>
      </c>
      <c r="H54" s="10">
        <f>FC_TRA_RAIL_E!H54+FC_TRA_ROAD_E!H54+FC_TRA_DAVI_E!H54+FC_TRA_DNAVI_E!H54+FC_TRA_PIPE_E!H54</f>
        <v>0</v>
      </c>
      <c r="I54" s="10">
        <f>FC_TRA_RAIL_E!I54+FC_TRA_ROAD_E!I54+FC_TRA_DAVI_E!I54+FC_TRA_DNAVI_E!I54+FC_TRA_PIPE_E!I54</f>
        <v>0</v>
      </c>
      <c r="J54" s="10">
        <f>FC_TRA_RAIL_E!J54+FC_TRA_ROAD_E!J54+FC_TRA_DAVI_E!J54+FC_TRA_DNAVI_E!J54+FC_TRA_PIPE_E!J54</f>
        <v>0</v>
      </c>
      <c r="K54" s="10">
        <f>FC_TRA_RAIL_E!K54+FC_TRA_ROAD_E!K54+FC_TRA_DAVI_E!K54+FC_TRA_DNAVI_E!K54+FC_TRA_PIPE_E!K54</f>
        <v>0</v>
      </c>
      <c r="L54" s="10">
        <f>FC_TRA_RAIL_E!L54+FC_TRA_ROAD_E!L54+FC_TRA_DAVI_E!L54+FC_TRA_DNAVI_E!L54+FC_TRA_PIPE_E!L54</f>
        <v>0</v>
      </c>
      <c r="M54" s="10">
        <f>FC_TRA_RAIL_E!M54+FC_TRA_ROAD_E!M54+FC_TRA_DAVI_E!M54+FC_TRA_DNAVI_E!M54+FC_TRA_PIPE_E!M54</f>
        <v>0</v>
      </c>
      <c r="N54" s="10">
        <f>FC_TRA_RAIL_E!N54+FC_TRA_ROAD_E!N54+FC_TRA_DAVI_E!N54+FC_TRA_DNAVI_E!N54+FC_TRA_PIPE_E!N54</f>
        <v>0</v>
      </c>
      <c r="O54" s="10">
        <f>FC_TRA_RAIL_E!O54+FC_TRA_ROAD_E!O54+FC_TRA_DAVI_E!O54+FC_TRA_DNAVI_E!O54+FC_TRA_PIPE_E!O54</f>
        <v>0</v>
      </c>
      <c r="P54" s="10">
        <f>FC_TRA_RAIL_E!P54+FC_TRA_ROAD_E!P54+FC_TRA_DAVI_E!P54+FC_TRA_DNAVI_E!P54+FC_TRA_PIPE_E!P54</f>
        <v>0</v>
      </c>
      <c r="Q54" s="10">
        <f>FC_TRA_RAIL_E!Q54+FC_TRA_ROAD_E!Q54+FC_TRA_DAVI_E!Q54+FC_TRA_DNAVI_E!Q54+FC_TRA_PIPE_E!Q54</f>
        <v>0</v>
      </c>
      <c r="R54" s="10">
        <f>FC_TRA_RAIL_E!R54+FC_TRA_ROAD_E!R54+FC_TRA_DAVI_E!R54+FC_TRA_DNAVI_E!R54+FC_TRA_PIPE_E!R54</f>
        <v>0</v>
      </c>
      <c r="S54" s="10">
        <f>FC_TRA_RAIL_E!S54+FC_TRA_ROAD_E!S54+FC_TRA_DAVI_E!S54+FC_TRA_DNAVI_E!S54+FC_TRA_PIPE_E!S54</f>
        <v>0</v>
      </c>
      <c r="T54" s="10">
        <f>FC_TRA_RAIL_E!T54+FC_TRA_ROAD_E!T54+FC_TRA_DAVI_E!T54+FC_TRA_DNAVI_E!T54+FC_TRA_PIPE_E!T54</f>
        <v>0</v>
      </c>
      <c r="U54" s="10">
        <f>FC_TRA_RAIL_E!U54+FC_TRA_ROAD_E!U54+FC_TRA_DAVI_E!U54+FC_TRA_DNAVI_E!U54+FC_TRA_PIPE_E!U54</f>
        <v>0</v>
      </c>
      <c r="V54" s="10">
        <f>FC_TRA_RAIL_E!V54+FC_TRA_ROAD_E!V54+FC_TRA_DAVI_E!V54+FC_TRA_DNAVI_E!V54+FC_TRA_PIPE_E!V54</f>
        <v>0</v>
      </c>
      <c r="W54" s="10">
        <f>FC_TRA_RAIL_E!W54+FC_TRA_ROAD_E!W54+FC_TRA_DAVI_E!W54+FC_TRA_DNAVI_E!W54+FC_TRA_PIPE_E!W54</f>
        <v>0</v>
      </c>
      <c r="X54" s="10">
        <f>FC_TRA_RAIL_E!X54+FC_TRA_ROAD_E!X54+FC_TRA_DAVI_E!X54+FC_TRA_DNAVI_E!X54+FC_TRA_PIPE_E!X54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FC_TRA_RAIL_E!C55+FC_TRA_ROAD_E!C55+FC_TRA_DAVI_E!C55+FC_TRA_DNAVI_E!C55+FC_TRA_PIPE_E!C55</f>
        <v>0</v>
      </c>
      <c r="D55" s="10">
        <f>FC_TRA_RAIL_E!D55+FC_TRA_ROAD_E!D55+FC_TRA_DAVI_E!D55+FC_TRA_DNAVI_E!D55+FC_TRA_PIPE_E!D55</f>
        <v>0</v>
      </c>
      <c r="E55" s="10">
        <f>FC_TRA_RAIL_E!E55+FC_TRA_ROAD_E!E55+FC_TRA_DAVI_E!E55+FC_TRA_DNAVI_E!E55+FC_TRA_PIPE_E!E55</f>
        <v>0</v>
      </c>
      <c r="F55" s="10">
        <f>FC_TRA_RAIL_E!F55+FC_TRA_ROAD_E!F55+FC_TRA_DAVI_E!F55+FC_TRA_DNAVI_E!F55+FC_TRA_PIPE_E!F55</f>
        <v>0</v>
      </c>
      <c r="G55" s="10">
        <f>FC_TRA_RAIL_E!G55+FC_TRA_ROAD_E!G55+FC_TRA_DAVI_E!G55+FC_TRA_DNAVI_E!G55+FC_TRA_PIPE_E!G55</f>
        <v>0</v>
      </c>
      <c r="H55" s="10">
        <f>FC_TRA_RAIL_E!H55+FC_TRA_ROAD_E!H55+FC_TRA_DAVI_E!H55+FC_TRA_DNAVI_E!H55+FC_TRA_PIPE_E!H55</f>
        <v>0</v>
      </c>
      <c r="I55" s="10">
        <f>FC_TRA_RAIL_E!I55+FC_TRA_ROAD_E!I55+FC_TRA_DAVI_E!I55+FC_TRA_DNAVI_E!I55+FC_TRA_PIPE_E!I55</f>
        <v>0</v>
      </c>
      <c r="J55" s="10">
        <f>FC_TRA_RAIL_E!J55+FC_TRA_ROAD_E!J55+FC_TRA_DAVI_E!J55+FC_TRA_DNAVI_E!J55+FC_TRA_PIPE_E!J55</f>
        <v>0</v>
      </c>
      <c r="K55" s="10">
        <f>FC_TRA_RAIL_E!K55+FC_TRA_ROAD_E!K55+FC_TRA_DAVI_E!K55+FC_TRA_DNAVI_E!K55+FC_TRA_PIPE_E!K55</f>
        <v>0</v>
      </c>
      <c r="L55" s="10">
        <f>FC_TRA_RAIL_E!L55+FC_TRA_ROAD_E!L55+FC_TRA_DAVI_E!L55+FC_TRA_DNAVI_E!L55+FC_TRA_PIPE_E!L55</f>
        <v>0</v>
      </c>
      <c r="M55" s="10">
        <f>FC_TRA_RAIL_E!M55+FC_TRA_ROAD_E!M55+FC_TRA_DAVI_E!M55+FC_TRA_DNAVI_E!M55+FC_TRA_PIPE_E!M55</f>
        <v>0</v>
      </c>
      <c r="N55" s="10">
        <f>FC_TRA_RAIL_E!N55+FC_TRA_ROAD_E!N55+FC_TRA_DAVI_E!N55+FC_TRA_DNAVI_E!N55+FC_TRA_PIPE_E!N55</f>
        <v>0</v>
      </c>
      <c r="O55" s="10">
        <f>FC_TRA_RAIL_E!O55+FC_TRA_ROAD_E!O55+FC_TRA_DAVI_E!O55+FC_TRA_DNAVI_E!O55+FC_TRA_PIPE_E!O55</f>
        <v>0</v>
      </c>
      <c r="P55" s="10">
        <f>FC_TRA_RAIL_E!P55+FC_TRA_ROAD_E!P55+FC_TRA_DAVI_E!P55+FC_TRA_DNAVI_E!P55+FC_TRA_PIPE_E!P55</f>
        <v>0</v>
      </c>
      <c r="Q55" s="10">
        <f>FC_TRA_RAIL_E!Q55+FC_TRA_ROAD_E!Q55+FC_TRA_DAVI_E!Q55+FC_TRA_DNAVI_E!Q55+FC_TRA_PIPE_E!Q55</f>
        <v>0</v>
      </c>
      <c r="R55" s="10">
        <f>FC_TRA_RAIL_E!R55+FC_TRA_ROAD_E!R55+FC_TRA_DAVI_E!R55+FC_TRA_DNAVI_E!R55+FC_TRA_PIPE_E!R55</f>
        <v>0</v>
      </c>
      <c r="S55" s="10">
        <f>FC_TRA_RAIL_E!S55+FC_TRA_ROAD_E!S55+FC_TRA_DAVI_E!S55+FC_TRA_DNAVI_E!S55+FC_TRA_PIPE_E!S55</f>
        <v>0</v>
      </c>
      <c r="T55" s="10">
        <f>FC_TRA_RAIL_E!T55+FC_TRA_ROAD_E!T55+FC_TRA_DAVI_E!T55+FC_TRA_DNAVI_E!T55+FC_TRA_PIPE_E!T55</f>
        <v>0</v>
      </c>
      <c r="U55" s="10">
        <f>FC_TRA_RAIL_E!U55+FC_TRA_ROAD_E!U55+FC_TRA_DAVI_E!U55+FC_TRA_DNAVI_E!U55+FC_TRA_PIPE_E!U55</f>
        <v>0</v>
      </c>
      <c r="V55" s="10">
        <f>FC_TRA_RAIL_E!V55+FC_TRA_ROAD_E!V55+FC_TRA_DAVI_E!V55+FC_TRA_DNAVI_E!V55+FC_TRA_PIPE_E!V55</f>
        <v>0</v>
      </c>
      <c r="W55" s="10">
        <f>FC_TRA_RAIL_E!W55+FC_TRA_ROAD_E!W55+FC_TRA_DAVI_E!W55+FC_TRA_DNAVI_E!W55+FC_TRA_PIPE_E!W55</f>
        <v>0</v>
      </c>
      <c r="X55" s="10">
        <f>FC_TRA_RAIL_E!X55+FC_TRA_ROAD_E!X55+FC_TRA_DAVI_E!X55+FC_TRA_DNAVI_E!X55+FC_TRA_PIPE_E!X55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FC_TRA_RAIL_E!C56+FC_TRA_ROAD_E!C56+FC_TRA_DAVI_E!C56+FC_TRA_DNAVI_E!C56+FC_TRA_PIPE_E!C56</f>
        <v>0</v>
      </c>
      <c r="D56" s="10">
        <f>FC_TRA_RAIL_E!D56+FC_TRA_ROAD_E!D56+FC_TRA_DAVI_E!D56+FC_TRA_DNAVI_E!D56+FC_TRA_PIPE_E!D56</f>
        <v>0</v>
      </c>
      <c r="E56" s="10">
        <f>FC_TRA_RAIL_E!E56+FC_TRA_ROAD_E!E56+FC_TRA_DAVI_E!E56+FC_TRA_DNAVI_E!E56+FC_TRA_PIPE_E!E56</f>
        <v>0</v>
      </c>
      <c r="F56" s="10">
        <f>FC_TRA_RAIL_E!F56+FC_TRA_ROAD_E!F56+FC_TRA_DAVI_E!F56+FC_TRA_DNAVI_E!F56+FC_TRA_PIPE_E!F56</f>
        <v>0</v>
      </c>
      <c r="G56" s="10">
        <f>FC_TRA_RAIL_E!G56+FC_TRA_ROAD_E!G56+FC_TRA_DAVI_E!G56+FC_TRA_DNAVI_E!G56+FC_TRA_PIPE_E!G56</f>
        <v>0</v>
      </c>
      <c r="H56" s="10">
        <f>FC_TRA_RAIL_E!H56+FC_TRA_ROAD_E!H56+FC_TRA_DAVI_E!H56+FC_TRA_DNAVI_E!H56+FC_TRA_PIPE_E!H56</f>
        <v>0</v>
      </c>
      <c r="I56" s="10">
        <f>FC_TRA_RAIL_E!I56+FC_TRA_ROAD_E!I56+FC_TRA_DAVI_E!I56+FC_TRA_DNAVI_E!I56+FC_TRA_PIPE_E!I56</f>
        <v>0</v>
      </c>
      <c r="J56" s="10">
        <f>FC_TRA_RAIL_E!J56+FC_TRA_ROAD_E!J56+FC_TRA_DAVI_E!J56+FC_TRA_DNAVI_E!J56+FC_TRA_PIPE_E!J56</f>
        <v>0</v>
      </c>
      <c r="K56" s="10">
        <f>FC_TRA_RAIL_E!K56+FC_TRA_ROAD_E!K56+FC_TRA_DAVI_E!K56+FC_TRA_DNAVI_E!K56+FC_TRA_PIPE_E!K56</f>
        <v>0</v>
      </c>
      <c r="L56" s="10">
        <f>FC_TRA_RAIL_E!L56+FC_TRA_ROAD_E!L56+FC_TRA_DAVI_E!L56+FC_TRA_DNAVI_E!L56+FC_TRA_PIPE_E!L56</f>
        <v>0</v>
      </c>
      <c r="M56" s="10">
        <f>FC_TRA_RAIL_E!M56+FC_TRA_ROAD_E!M56+FC_TRA_DAVI_E!M56+FC_TRA_DNAVI_E!M56+FC_TRA_PIPE_E!M56</f>
        <v>0</v>
      </c>
      <c r="N56" s="10">
        <f>FC_TRA_RAIL_E!N56+FC_TRA_ROAD_E!N56+FC_TRA_DAVI_E!N56+FC_TRA_DNAVI_E!N56+FC_TRA_PIPE_E!N56</f>
        <v>0</v>
      </c>
      <c r="O56" s="10">
        <f>FC_TRA_RAIL_E!O56+FC_TRA_ROAD_E!O56+FC_TRA_DAVI_E!O56+FC_TRA_DNAVI_E!O56+FC_TRA_PIPE_E!O56</f>
        <v>0</v>
      </c>
      <c r="P56" s="10">
        <f>FC_TRA_RAIL_E!P56+FC_TRA_ROAD_E!P56+FC_TRA_DAVI_E!P56+FC_TRA_DNAVI_E!P56+FC_TRA_PIPE_E!P56</f>
        <v>0</v>
      </c>
      <c r="Q56" s="10">
        <f>FC_TRA_RAIL_E!Q56+FC_TRA_ROAD_E!Q56+FC_TRA_DAVI_E!Q56+FC_TRA_DNAVI_E!Q56+FC_TRA_PIPE_E!Q56</f>
        <v>0</v>
      </c>
      <c r="R56" s="10">
        <f>FC_TRA_RAIL_E!R56+FC_TRA_ROAD_E!R56+FC_TRA_DAVI_E!R56+FC_TRA_DNAVI_E!R56+FC_TRA_PIPE_E!R56</f>
        <v>0</v>
      </c>
      <c r="S56" s="10">
        <f>FC_TRA_RAIL_E!S56+FC_TRA_ROAD_E!S56+FC_TRA_DAVI_E!S56+FC_TRA_DNAVI_E!S56+FC_TRA_PIPE_E!S56</f>
        <v>0</v>
      </c>
      <c r="T56" s="10">
        <f>FC_TRA_RAIL_E!T56+FC_TRA_ROAD_E!T56+FC_TRA_DAVI_E!T56+FC_TRA_DNAVI_E!T56+FC_TRA_PIPE_E!T56</f>
        <v>0</v>
      </c>
      <c r="U56" s="10">
        <f>FC_TRA_RAIL_E!U56+FC_TRA_ROAD_E!U56+FC_TRA_DAVI_E!U56+FC_TRA_DNAVI_E!U56+FC_TRA_PIPE_E!U56</f>
        <v>0</v>
      </c>
      <c r="V56" s="10">
        <f>FC_TRA_RAIL_E!V56+FC_TRA_ROAD_E!V56+FC_TRA_DAVI_E!V56+FC_TRA_DNAVI_E!V56+FC_TRA_PIPE_E!V56</f>
        <v>0</v>
      </c>
      <c r="W56" s="10">
        <f>FC_TRA_RAIL_E!W56+FC_TRA_ROAD_E!W56+FC_TRA_DAVI_E!W56+FC_TRA_DNAVI_E!W56+FC_TRA_PIPE_E!W56</f>
        <v>0</v>
      </c>
      <c r="X56" s="10">
        <f>FC_TRA_RAIL_E!X56+FC_TRA_ROAD_E!X56+FC_TRA_DAVI_E!X56+FC_TRA_DNAVI_E!X56+FC_TRA_PIPE_E!X56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FC_TRA_RAIL_E!C57+FC_TRA_ROAD_E!C57+FC_TRA_DAVI_E!C57+FC_TRA_DNAVI_E!C57+FC_TRA_PIPE_E!C57</f>
        <v>0</v>
      </c>
      <c r="D57" s="10">
        <f>FC_TRA_RAIL_E!D57+FC_TRA_ROAD_E!D57+FC_TRA_DAVI_E!D57+FC_TRA_DNAVI_E!D57+FC_TRA_PIPE_E!D57</f>
        <v>0</v>
      </c>
      <c r="E57" s="10">
        <f>FC_TRA_RAIL_E!E57+FC_TRA_ROAD_E!E57+FC_TRA_DAVI_E!E57+FC_TRA_DNAVI_E!E57+FC_TRA_PIPE_E!E57</f>
        <v>0</v>
      </c>
      <c r="F57" s="10">
        <f>FC_TRA_RAIL_E!F57+FC_TRA_ROAD_E!F57+FC_TRA_DAVI_E!F57+FC_TRA_DNAVI_E!F57+FC_TRA_PIPE_E!F57</f>
        <v>0</v>
      </c>
      <c r="G57" s="10">
        <f>FC_TRA_RAIL_E!G57+FC_TRA_ROAD_E!G57+FC_TRA_DAVI_E!G57+FC_TRA_DNAVI_E!G57+FC_TRA_PIPE_E!G57</f>
        <v>0</v>
      </c>
      <c r="H57" s="10">
        <f>FC_TRA_RAIL_E!H57+FC_TRA_ROAD_E!H57+FC_TRA_DAVI_E!H57+FC_TRA_DNAVI_E!H57+FC_TRA_PIPE_E!H57</f>
        <v>0</v>
      </c>
      <c r="I57" s="10">
        <f>FC_TRA_RAIL_E!I57+FC_TRA_ROAD_E!I57+FC_TRA_DAVI_E!I57+FC_TRA_DNAVI_E!I57+FC_TRA_PIPE_E!I57</f>
        <v>0</v>
      </c>
      <c r="J57" s="10">
        <f>FC_TRA_RAIL_E!J57+FC_TRA_ROAD_E!J57+FC_TRA_DAVI_E!J57+FC_TRA_DNAVI_E!J57+FC_TRA_PIPE_E!J57</f>
        <v>0</v>
      </c>
      <c r="K57" s="10">
        <f>FC_TRA_RAIL_E!K57+FC_TRA_ROAD_E!K57+FC_TRA_DAVI_E!K57+FC_TRA_DNAVI_E!K57+FC_TRA_PIPE_E!K57</f>
        <v>0</v>
      </c>
      <c r="L57" s="10">
        <f>FC_TRA_RAIL_E!L57+FC_TRA_ROAD_E!L57+FC_TRA_DAVI_E!L57+FC_TRA_DNAVI_E!L57+FC_TRA_PIPE_E!L57</f>
        <v>0</v>
      </c>
      <c r="M57" s="10">
        <f>FC_TRA_RAIL_E!M57+FC_TRA_ROAD_E!M57+FC_TRA_DAVI_E!M57+FC_TRA_DNAVI_E!M57+FC_TRA_PIPE_E!M57</f>
        <v>0</v>
      </c>
      <c r="N57" s="10">
        <f>FC_TRA_RAIL_E!N57+FC_TRA_ROAD_E!N57+FC_TRA_DAVI_E!N57+FC_TRA_DNAVI_E!N57+FC_TRA_PIPE_E!N57</f>
        <v>0</v>
      </c>
      <c r="O57" s="10">
        <f>FC_TRA_RAIL_E!O57+FC_TRA_ROAD_E!O57+FC_TRA_DAVI_E!O57+FC_TRA_DNAVI_E!O57+FC_TRA_PIPE_E!O57</f>
        <v>0</v>
      </c>
      <c r="P57" s="10">
        <f>FC_TRA_RAIL_E!P57+FC_TRA_ROAD_E!P57+FC_TRA_DAVI_E!P57+FC_TRA_DNAVI_E!P57+FC_TRA_PIPE_E!P57</f>
        <v>0</v>
      </c>
      <c r="Q57" s="10">
        <f>FC_TRA_RAIL_E!Q57+FC_TRA_ROAD_E!Q57+FC_TRA_DAVI_E!Q57+FC_TRA_DNAVI_E!Q57+FC_TRA_PIPE_E!Q57</f>
        <v>0</v>
      </c>
      <c r="R57" s="10">
        <f>FC_TRA_RAIL_E!R57+FC_TRA_ROAD_E!R57+FC_TRA_DAVI_E!R57+FC_TRA_DNAVI_E!R57+FC_TRA_PIPE_E!R57</f>
        <v>0</v>
      </c>
      <c r="S57" s="10">
        <f>FC_TRA_RAIL_E!S57+FC_TRA_ROAD_E!S57+FC_TRA_DAVI_E!S57+FC_TRA_DNAVI_E!S57+FC_TRA_PIPE_E!S57</f>
        <v>0</v>
      </c>
      <c r="T57" s="10">
        <f>FC_TRA_RAIL_E!T57+FC_TRA_ROAD_E!T57+FC_TRA_DAVI_E!T57+FC_TRA_DNAVI_E!T57+FC_TRA_PIPE_E!T57</f>
        <v>0</v>
      </c>
      <c r="U57" s="10">
        <f>FC_TRA_RAIL_E!U57+FC_TRA_ROAD_E!U57+FC_TRA_DAVI_E!U57+FC_TRA_DNAVI_E!U57+FC_TRA_PIPE_E!U57</f>
        <v>0</v>
      </c>
      <c r="V57" s="10">
        <f>FC_TRA_RAIL_E!V57+FC_TRA_ROAD_E!V57+FC_TRA_DAVI_E!V57+FC_TRA_DNAVI_E!V57+FC_TRA_PIPE_E!V57</f>
        <v>0</v>
      </c>
      <c r="W57" s="10">
        <f>FC_TRA_RAIL_E!W57+FC_TRA_ROAD_E!W57+FC_TRA_DAVI_E!W57+FC_TRA_DNAVI_E!W57+FC_TRA_PIPE_E!W57</f>
        <v>0</v>
      </c>
      <c r="X57" s="10">
        <f>FC_TRA_RAIL_E!X57+FC_TRA_ROAD_E!X57+FC_TRA_DAVI_E!X57+FC_TRA_DNAVI_E!X57+FC_TRA_PIPE_E!X57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FC_TRA_RAIL_E!C58+FC_TRA_ROAD_E!C58+FC_TRA_DAVI_E!C58+FC_TRA_DNAVI_E!C58+FC_TRA_PIPE_E!C58</f>
        <v>0</v>
      </c>
      <c r="D58" s="10">
        <f>FC_TRA_RAIL_E!D58+FC_TRA_ROAD_E!D58+FC_TRA_DAVI_E!D58+FC_TRA_DNAVI_E!D58+FC_TRA_PIPE_E!D58</f>
        <v>0</v>
      </c>
      <c r="E58" s="10">
        <f>FC_TRA_RAIL_E!E58+FC_TRA_ROAD_E!E58+FC_TRA_DAVI_E!E58+FC_TRA_DNAVI_E!E58+FC_TRA_PIPE_E!E58</f>
        <v>0</v>
      </c>
      <c r="F58" s="10">
        <f>FC_TRA_RAIL_E!F58+FC_TRA_ROAD_E!F58+FC_TRA_DAVI_E!F58+FC_TRA_DNAVI_E!F58+FC_TRA_PIPE_E!F58</f>
        <v>0</v>
      </c>
      <c r="G58" s="10">
        <f>FC_TRA_RAIL_E!G58+FC_TRA_ROAD_E!G58+FC_TRA_DAVI_E!G58+FC_TRA_DNAVI_E!G58+FC_TRA_PIPE_E!G58</f>
        <v>0</v>
      </c>
      <c r="H58" s="10">
        <f>FC_TRA_RAIL_E!H58+FC_TRA_ROAD_E!H58+FC_TRA_DAVI_E!H58+FC_TRA_DNAVI_E!H58+FC_TRA_PIPE_E!H58</f>
        <v>0</v>
      </c>
      <c r="I58" s="10">
        <f>FC_TRA_RAIL_E!I58+FC_TRA_ROAD_E!I58+FC_TRA_DAVI_E!I58+FC_TRA_DNAVI_E!I58+FC_TRA_PIPE_E!I58</f>
        <v>0</v>
      </c>
      <c r="J58" s="10">
        <f>FC_TRA_RAIL_E!J58+FC_TRA_ROAD_E!J58+FC_TRA_DAVI_E!J58+FC_TRA_DNAVI_E!J58+FC_TRA_PIPE_E!J58</f>
        <v>0</v>
      </c>
      <c r="K58" s="10">
        <f>FC_TRA_RAIL_E!K58+FC_TRA_ROAD_E!K58+FC_TRA_DAVI_E!K58+FC_TRA_DNAVI_E!K58+FC_TRA_PIPE_E!K58</f>
        <v>0</v>
      </c>
      <c r="L58" s="10">
        <f>FC_TRA_RAIL_E!L58+FC_TRA_ROAD_E!L58+FC_TRA_DAVI_E!L58+FC_TRA_DNAVI_E!L58+FC_TRA_PIPE_E!L58</f>
        <v>0</v>
      </c>
      <c r="M58" s="10">
        <f>FC_TRA_RAIL_E!M58+FC_TRA_ROAD_E!M58+FC_TRA_DAVI_E!M58+FC_TRA_DNAVI_E!M58+FC_TRA_PIPE_E!M58</f>
        <v>0</v>
      </c>
      <c r="N58" s="10">
        <f>FC_TRA_RAIL_E!N58+FC_TRA_ROAD_E!N58+FC_TRA_DAVI_E!N58+FC_TRA_DNAVI_E!N58+FC_TRA_PIPE_E!N58</f>
        <v>0</v>
      </c>
      <c r="O58" s="10">
        <f>FC_TRA_RAIL_E!O58+FC_TRA_ROAD_E!O58+FC_TRA_DAVI_E!O58+FC_TRA_DNAVI_E!O58+FC_TRA_PIPE_E!O58</f>
        <v>0</v>
      </c>
      <c r="P58" s="10">
        <f>FC_TRA_RAIL_E!P58+FC_TRA_ROAD_E!P58+FC_TRA_DAVI_E!P58+FC_TRA_DNAVI_E!P58+FC_TRA_PIPE_E!P58</f>
        <v>0</v>
      </c>
      <c r="Q58" s="10">
        <f>FC_TRA_RAIL_E!Q58+FC_TRA_ROAD_E!Q58+FC_TRA_DAVI_E!Q58+FC_TRA_DNAVI_E!Q58+FC_TRA_PIPE_E!Q58</f>
        <v>0</v>
      </c>
      <c r="R58" s="10">
        <f>FC_TRA_RAIL_E!R58+FC_TRA_ROAD_E!R58+FC_TRA_DAVI_E!R58+FC_TRA_DNAVI_E!R58+FC_TRA_PIPE_E!R58</f>
        <v>0</v>
      </c>
      <c r="S58" s="10">
        <f>FC_TRA_RAIL_E!S58+FC_TRA_ROAD_E!S58+FC_TRA_DAVI_E!S58+FC_TRA_DNAVI_E!S58+FC_TRA_PIPE_E!S58</f>
        <v>0</v>
      </c>
      <c r="T58" s="10">
        <f>FC_TRA_RAIL_E!T58+FC_TRA_ROAD_E!T58+FC_TRA_DAVI_E!T58+FC_TRA_DNAVI_E!T58+FC_TRA_PIPE_E!T58</f>
        <v>0</v>
      </c>
      <c r="U58" s="10">
        <f>FC_TRA_RAIL_E!U58+FC_TRA_ROAD_E!U58+FC_TRA_DAVI_E!U58+FC_TRA_DNAVI_E!U58+FC_TRA_PIPE_E!U58</f>
        <v>0</v>
      </c>
      <c r="V58" s="10">
        <f>FC_TRA_RAIL_E!V58+FC_TRA_ROAD_E!V58+FC_TRA_DAVI_E!V58+FC_TRA_DNAVI_E!V58+FC_TRA_PIPE_E!V58</f>
        <v>0</v>
      </c>
      <c r="W58" s="10">
        <f>FC_TRA_RAIL_E!W58+FC_TRA_ROAD_E!W58+FC_TRA_DAVI_E!W58+FC_TRA_DNAVI_E!W58+FC_TRA_PIPE_E!W58</f>
        <v>0</v>
      </c>
      <c r="X58" s="10">
        <f>FC_TRA_RAIL_E!X58+FC_TRA_ROAD_E!X58+FC_TRA_DAVI_E!X58+FC_TRA_DNAVI_E!X58+FC_TRA_PIPE_E!X58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FC_TRA_RAIL_E!C59+FC_TRA_ROAD_E!C59+FC_TRA_DAVI_E!C59+FC_TRA_DNAVI_E!C59+FC_TRA_PIPE_E!C59</f>
        <v>0.31049011177987962</v>
      </c>
      <c r="D59" s="10">
        <f>FC_TRA_RAIL_E!D59+FC_TRA_ROAD_E!D59+FC_TRA_DAVI_E!D59+FC_TRA_DNAVI_E!D59+FC_TRA_PIPE_E!D59</f>
        <v>1.385296646603611</v>
      </c>
      <c r="E59" s="10">
        <f>FC_TRA_RAIL_E!E59+FC_TRA_ROAD_E!E59+FC_TRA_DAVI_E!E59+FC_TRA_DNAVI_E!E59+FC_TRA_PIPE_E!E59</f>
        <v>3.6782459157351677</v>
      </c>
      <c r="F59" s="10">
        <f>FC_TRA_RAIL_E!F59+FC_TRA_ROAD_E!F59+FC_TRA_DAVI_E!F59+FC_TRA_DNAVI_E!F59+FC_TRA_PIPE_E!F59</f>
        <v>3.0810834049871021</v>
      </c>
      <c r="G59" s="10">
        <f>FC_TRA_RAIL_E!G59+FC_TRA_ROAD_E!G59+FC_TRA_DAVI_E!G59+FC_TRA_DNAVI_E!G59+FC_TRA_PIPE_E!G59</f>
        <v>9.5528804815133275E-2</v>
      </c>
      <c r="H59" s="10">
        <f>FC_TRA_RAIL_E!H59+FC_TRA_ROAD_E!H59+FC_TRA_DAVI_E!H59+FC_TRA_DNAVI_E!H59+FC_TRA_PIPE_E!H59</f>
        <v>0.66878761822871868</v>
      </c>
      <c r="I59" s="10">
        <f>FC_TRA_RAIL_E!I59+FC_TRA_ROAD_E!I59+FC_TRA_DAVI_E!I59+FC_TRA_DNAVI_E!I59+FC_TRA_PIPE_E!I59</f>
        <v>0.59707652622527951</v>
      </c>
      <c r="J59" s="10">
        <f>FC_TRA_RAIL_E!J59+FC_TRA_ROAD_E!J59+FC_TRA_DAVI_E!J59+FC_TRA_DNAVI_E!J59+FC_TRA_PIPE_E!J59</f>
        <v>1.385296646603611</v>
      </c>
      <c r="K59" s="10">
        <f>FC_TRA_RAIL_E!K59+FC_TRA_ROAD_E!K59+FC_TRA_DAVI_E!K59+FC_TRA_DNAVI_E!K59+FC_TRA_PIPE_E!K59</f>
        <v>0.14333619948409279</v>
      </c>
      <c r="L59" s="10">
        <f>FC_TRA_RAIL_E!L59+FC_TRA_ROAD_E!L59+FC_TRA_DAVI_E!L59+FC_TRA_DNAVI_E!L59+FC_TRA_PIPE_E!L59</f>
        <v>7.1625107480653455E-2</v>
      </c>
      <c r="M59" s="10">
        <f>FC_TRA_RAIL_E!M59+FC_TRA_ROAD_E!M59+FC_TRA_DAVI_E!M59+FC_TRA_DNAVI_E!M59+FC_TRA_PIPE_E!M59</f>
        <v>0</v>
      </c>
      <c r="N59" s="10">
        <f>FC_TRA_RAIL_E!N59+FC_TRA_ROAD_E!N59+FC_TRA_DAVI_E!N59+FC_TRA_DNAVI_E!N59+FC_TRA_PIPE_E!N59</f>
        <v>2.3903697334479789E-2</v>
      </c>
      <c r="O59" s="10">
        <f>FC_TRA_RAIL_E!O59+FC_TRA_ROAD_E!O59+FC_TRA_DAVI_E!O59+FC_TRA_DNAVI_E!O59+FC_TRA_PIPE_E!O59</f>
        <v>2.3903697334479786E-2</v>
      </c>
      <c r="P59" s="10">
        <f>FC_TRA_RAIL_E!P59+FC_TRA_ROAD_E!P59+FC_TRA_DAVI_E!P59+FC_TRA_DNAVI_E!P59+FC_TRA_PIPE_E!P59</f>
        <v>0.31049011177987962</v>
      </c>
      <c r="Q59" s="10">
        <f>FC_TRA_RAIL_E!Q59+FC_TRA_ROAD_E!Q59+FC_TRA_DAVI_E!Q59+FC_TRA_DNAVI_E!Q59+FC_TRA_PIPE_E!Q59</f>
        <v>0.31049011177987962</v>
      </c>
      <c r="R59" s="10">
        <f>FC_TRA_RAIL_E!R59+FC_TRA_ROAD_E!R59+FC_TRA_DAVI_E!R59+FC_TRA_DNAVI_E!R59+FC_TRA_PIPE_E!R59</f>
        <v>4.7807394668959585E-2</v>
      </c>
      <c r="S59" s="10">
        <f>FC_TRA_RAIL_E!S59+FC_TRA_ROAD_E!S59+FC_TRA_DAVI_E!S59+FC_TRA_DNAVI_E!S59+FC_TRA_PIPE_E!S59</f>
        <v>0.14333619948409279</v>
      </c>
      <c r="T59" s="10">
        <f>FC_TRA_RAIL_E!T59+FC_TRA_ROAD_E!T59+FC_TRA_DAVI_E!T59+FC_TRA_DNAVI_E!T59+FC_TRA_PIPE_E!T59</f>
        <v>0.12803095442820289</v>
      </c>
      <c r="U59" s="10">
        <f>FC_TRA_RAIL_E!U59+FC_TRA_ROAD_E!U59+FC_TRA_DAVI_E!U59+FC_TRA_DNAVI_E!U59+FC_TRA_PIPE_E!U59</f>
        <v>4.1960447119518483E-2</v>
      </c>
      <c r="V59" s="10">
        <f>FC_TRA_RAIL_E!V59+FC_TRA_ROAD_E!V59+FC_TRA_DAVI_E!V59+FC_TRA_DNAVI_E!V59+FC_TRA_PIPE_E!V59</f>
        <v>3.4995700773860702E-2</v>
      </c>
      <c r="W59" s="10">
        <f>FC_TRA_RAIL_E!W59+FC_TRA_ROAD_E!W59+FC_TRA_DAVI_E!W59+FC_TRA_DNAVI_E!W59+FC_TRA_PIPE_E!W59</f>
        <v>3.6371453138435081E-2</v>
      </c>
      <c r="X59" s="10">
        <f>FC_TRA_RAIL_E!X59+FC_TRA_ROAD_E!X59+FC_TRA_DAVI_E!X59+FC_TRA_DNAVI_E!X59+FC_TRA_PIPE_E!X59</f>
        <v>2.8718830610490111E-2</v>
      </c>
    </row>
    <row r="60" spans="1:24" ht="11.25" customHeight="1" x14ac:dyDescent="0.2">
      <c r="A60" s="42" t="s">
        <v>107</v>
      </c>
      <c r="B60" s="9" t="s">
        <v>108</v>
      </c>
      <c r="C60" s="10">
        <f>FC_TRA_RAIL_E!C60+FC_TRA_ROAD_E!C60+FC_TRA_DAVI_E!C60+FC_TRA_DNAVI_E!C60+FC_TRA_PIPE_E!C60</f>
        <v>0</v>
      </c>
      <c r="D60" s="10">
        <f>FC_TRA_RAIL_E!D60+FC_TRA_ROAD_E!D60+FC_TRA_DAVI_E!D60+FC_TRA_DNAVI_E!D60+FC_TRA_PIPE_E!D60</f>
        <v>0</v>
      </c>
      <c r="E60" s="10">
        <f>FC_TRA_RAIL_E!E60+FC_TRA_ROAD_E!E60+FC_TRA_DAVI_E!E60+FC_TRA_DNAVI_E!E60+FC_TRA_PIPE_E!E60</f>
        <v>0</v>
      </c>
      <c r="F60" s="10">
        <f>FC_TRA_RAIL_E!F60+FC_TRA_ROAD_E!F60+FC_TRA_DAVI_E!F60+FC_TRA_DNAVI_E!F60+FC_TRA_PIPE_E!F60</f>
        <v>0</v>
      </c>
      <c r="G60" s="10">
        <f>FC_TRA_RAIL_E!G60+FC_TRA_ROAD_E!G60+FC_TRA_DAVI_E!G60+FC_TRA_DNAVI_E!G60+FC_TRA_PIPE_E!G60</f>
        <v>0</v>
      </c>
      <c r="H60" s="10">
        <f>FC_TRA_RAIL_E!H60+FC_TRA_ROAD_E!H60+FC_TRA_DAVI_E!H60+FC_TRA_DNAVI_E!H60+FC_TRA_PIPE_E!H60</f>
        <v>0</v>
      </c>
      <c r="I60" s="10">
        <f>FC_TRA_RAIL_E!I60+FC_TRA_ROAD_E!I60+FC_TRA_DAVI_E!I60+FC_TRA_DNAVI_E!I60+FC_TRA_PIPE_E!I60</f>
        <v>0</v>
      </c>
      <c r="J60" s="10">
        <f>FC_TRA_RAIL_E!J60+FC_TRA_ROAD_E!J60+FC_TRA_DAVI_E!J60+FC_TRA_DNAVI_E!J60+FC_TRA_PIPE_E!J60</f>
        <v>0</v>
      </c>
      <c r="K60" s="10">
        <f>FC_TRA_RAIL_E!K60+FC_TRA_ROAD_E!K60+FC_TRA_DAVI_E!K60+FC_TRA_DNAVI_E!K60+FC_TRA_PIPE_E!K60</f>
        <v>0</v>
      </c>
      <c r="L60" s="10">
        <f>FC_TRA_RAIL_E!L60+FC_TRA_ROAD_E!L60+FC_TRA_DAVI_E!L60+FC_TRA_DNAVI_E!L60+FC_TRA_PIPE_E!L60</f>
        <v>0</v>
      </c>
      <c r="M60" s="10">
        <f>FC_TRA_RAIL_E!M60+FC_TRA_ROAD_E!M60+FC_TRA_DAVI_E!M60+FC_TRA_DNAVI_E!M60+FC_TRA_PIPE_E!M60</f>
        <v>0</v>
      </c>
      <c r="N60" s="10">
        <f>FC_TRA_RAIL_E!N60+FC_TRA_ROAD_E!N60+FC_TRA_DAVI_E!N60+FC_TRA_DNAVI_E!N60+FC_TRA_PIPE_E!N60</f>
        <v>0</v>
      </c>
      <c r="O60" s="10">
        <f>FC_TRA_RAIL_E!O60+FC_TRA_ROAD_E!O60+FC_TRA_DAVI_E!O60+FC_TRA_DNAVI_E!O60+FC_TRA_PIPE_E!O60</f>
        <v>0</v>
      </c>
      <c r="P60" s="10">
        <f>FC_TRA_RAIL_E!P60+FC_TRA_ROAD_E!P60+FC_TRA_DAVI_E!P60+FC_TRA_DNAVI_E!P60+FC_TRA_PIPE_E!P60</f>
        <v>0</v>
      </c>
      <c r="Q60" s="10">
        <f>FC_TRA_RAIL_E!Q60+FC_TRA_ROAD_E!Q60+FC_TRA_DAVI_E!Q60+FC_TRA_DNAVI_E!Q60+FC_TRA_PIPE_E!Q60</f>
        <v>0</v>
      </c>
      <c r="R60" s="10">
        <f>FC_TRA_RAIL_E!R60+FC_TRA_ROAD_E!R60+FC_TRA_DAVI_E!R60+FC_TRA_DNAVI_E!R60+FC_TRA_PIPE_E!R60</f>
        <v>0</v>
      </c>
      <c r="S60" s="10">
        <f>FC_TRA_RAIL_E!S60+FC_TRA_ROAD_E!S60+FC_TRA_DAVI_E!S60+FC_TRA_DNAVI_E!S60+FC_TRA_PIPE_E!S60</f>
        <v>0</v>
      </c>
      <c r="T60" s="10">
        <f>FC_TRA_RAIL_E!T60+FC_TRA_ROAD_E!T60+FC_TRA_DAVI_E!T60+FC_TRA_DNAVI_E!T60+FC_TRA_PIPE_E!T60</f>
        <v>0</v>
      </c>
      <c r="U60" s="10">
        <f>FC_TRA_RAIL_E!U60+FC_TRA_ROAD_E!U60+FC_TRA_DAVI_E!U60+FC_TRA_DNAVI_E!U60+FC_TRA_PIPE_E!U60</f>
        <v>0</v>
      </c>
      <c r="V60" s="10">
        <f>FC_TRA_RAIL_E!V60+FC_TRA_ROAD_E!V60+FC_TRA_DAVI_E!V60+FC_TRA_DNAVI_E!V60+FC_TRA_PIPE_E!V60</f>
        <v>0</v>
      </c>
      <c r="W60" s="10">
        <f>FC_TRA_RAIL_E!W60+FC_TRA_ROAD_E!W60+FC_TRA_DAVI_E!W60+FC_TRA_DNAVI_E!W60+FC_TRA_PIPE_E!W60</f>
        <v>0</v>
      </c>
      <c r="X60" s="10">
        <f>FC_TRA_RAIL_E!X60+FC_TRA_ROAD_E!X60+FC_TRA_DAVI_E!X60+FC_TRA_DNAVI_E!X60+FC_TRA_PIPE_E!X60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FC_TRA_RAIL_E!C61+FC_TRA_ROAD_E!C61+FC_TRA_DAVI_E!C61+FC_TRA_DNAVI_E!C61+FC_TRA_PIPE_E!C61</f>
        <v>0</v>
      </c>
      <c r="D61" s="10">
        <f>FC_TRA_RAIL_E!D61+FC_TRA_ROAD_E!D61+FC_TRA_DAVI_E!D61+FC_TRA_DNAVI_E!D61+FC_TRA_PIPE_E!D61</f>
        <v>0</v>
      </c>
      <c r="E61" s="10">
        <f>FC_TRA_RAIL_E!E61+FC_TRA_ROAD_E!E61+FC_TRA_DAVI_E!E61+FC_TRA_DNAVI_E!E61+FC_TRA_PIPE_E!E61</f>
        <v>0</v>
      </c>
      <c r="F61" s="10">
        <f>FC_TRA_RAIL_E!F61+FC_TRA_ROAD_E!F61+FC_TRA_DAVI_E!F61+FC_TRA_DNAVI_E!F61+FC_TRA_PIPE_E!F61</f>
        <v>0</v>
      </c>
      <c r="G61" s="10">
        <f>FC_TRA_RAIL_E!G61+FC_TRA_ROAD_E!G61+FC_TRA_DAVI_E!G61+FC_TRA_DNAVI_E!G61+FC_TRA_PIPE_E!G61</f>
        <v>0</v>
      </c>
      <c r="H61" s="10">
        <f>FC_TRA_RAIL_E!H61+FC_TRA_ROAD_E!H61+FC_TRA_DAVI_E!H61+FC_TRA_DNAVI_E!H61+FC_TRA_PIPE_E!H61</f>
        <v>0</v>
      </c>
      <c r="I61" s="10">
        <f>FC_TRA_RAIL_E!I61+FC_TRA_ROAD_E!I61+FC_TRA_DAVI_E!I61+FC_TRA_DNAVI_E!I61+FC_TRA_PIPE_E!I61</f>
        <v>0</v>
      </c>
      <c r="J61" s="10">
        <f>FC_TRA_RAIL_E!J61+FC_TRA_ROAD_E!J61+FC_TRA_DAVI_E!J61+FC_TRA_DNAVI_E!J61+FC_TRA_PIPE_E!J61</f>
        <v>0</v>
      </c>
      <c r="K61" s="10">
        <f>FC_TRA_RAIL_E!K61+FC_TRA_ROAD_E!K61+FC_TRA_DAVI_E!K61+FC_TRA_DNAVI_E!K61+FC_TRA_PIPE_E!K61</f>
        <v>0</v>
      </c>
      <c r="L61" s="10">
        <f>FC_TRA_RAIL_E!L61+FC_TRA_ROAD_E!L61+FC_TRA_DAVI_E!L61+FC_TRA_DNAVI_E!L61+FC_TRA_PIPE_E!L61</f>
        <v>0</v>
      </c>
      <c r="M61" s="10">
        <f>FC_TRA_RAIL_E!M61+FC_TRA_ROAD_E!M61+FC_TRA_DAVI_E!M61+FC_TRA_DNAVI_E!M61+FC_TRA_PIPE_E!M61</f>
        <v>0</v>
      </c>
      <c r="N61" s="10">
        <f>FC_TRA_RAIL_E!N61+FC_TRA_ROAD_E!N61+FC_TRA_DAVI_E!N61+FC_TRA_DNAVI_E!N61+FC_TRA_PIPE_E!N61</f>
        <v>0</v>
      </c>
      <c r="O61" s="10">
        <f>FC_TRA_RAIL_E!O61+FC_TRA_ROAD_E!O61+FC_TRA_DAVI_E!O61+FC_TRA_DNAVI_E!O61+FC_TRA_PIPE_E!O61</f>
        <v>0</v>
      </c>
      <c r="P61" s="10">
        <f>FC_TRA_RAIL_E!P61+FC_TRA_ROAD_E!P61+FC_TRA_DAVI_E!P61+FC_TRA_DNAVI_E!P61+FC_TRA_PIPE_E!P61</f>
        <v>0</v>
      </c>
      <c r="Q61" s="10">
        <f>FC_TRA_RAIL_E!Q61+FC_TRA_ROAD_E!Q61+FC_TRA_DAVI_E!Q61+FC_TRA_DNAVI_E!Q61+FC_TRA_PIPE_E!Q61</f>
        <v>0</v>
      </c>
      <c r="R61" s="10">
        <f>FC_TRA_RAIL_E!R61+FC_TRA_ROAD_E!R61+FC_TRA_DAVI_E!R61+FC_TRA_DNAVI_E!R61+FC_TRA_PIPE_E!R61</f>
        <v>0</v>
      </c>
      <c r="S61" s="10">
        <f>FC_TRA_RAIL_E!S61+FC_TRA_ROAD_E!S61+FC_TRA_DAVI_E!S61+FC_TRA_DNAVI_E!S61+FC_TRA_PIPE_E!S61</f>
        <v>0</v>
      </c>
      <c r="T61" s="10">
        <f>FC_TRA_RAIL_E!T61+FC_TRA_ROAD_E!T61+FC_TRA_DAVI_E!T61+FC_TRA_DNAVI_E!T61+FC_TRA_PIPE_E!T61</f>
        <v>0</v>
      </c>
      <c r="U61" s="10">
        <f>FC_TRA_RAIL_E!U61+FC_TRA_ROAD_E!U61+FC_TRA_DAVI_E!U61+FC_TRA_DNAVI_E!U61+FC_TRA_PIPE_E!U61</f>
        <v>0</v>
      </c>
      <c r="V61" s="10">
        <f>FC_TRA_RAIL_E!V61+FC_TRA_ROAD_E!V61+FC_TRA_DAVI_E!V61+FC_TRA_DNAVI_E!V61+FC_TRA_PIPE_E!V61</f>
        <v>0</v>
      </c>
      <c r="W61" s="10">
        <f>FC_TRA_RAIL_E!W61+FC_TRA_ROAD_E!W61+FC_TRA_DAVI_E!W61+FC_TRA_DNAVI_E!W61+FC_TRA_PIPE_E!W61</f>
        <v>0</v>
      </c>
      <c r="X61" s="10">
        <f>FC_TRA_RAIL_E!X61+FC_TRA_ROAD_E!X61+FC_TRA_DAVI_E!X61+FC_TRA_DNAVI_E!X61+FC_TRA_PIPE_E!X61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FC_TRA_RAIL_E!C62+FC_TRA_ROAD_E!C62+FC_TRA_DAVI_E!C62+FC_TRA_DNAVI_E!C62+FC_TRA_PIPE_E!C62</f>
        <v>0</v>
      </c>
      <c r="D62" s="10">
        <f>FC_TRA_RAIL_E!D62+FC_TRA_ROAD_E!D62+FC_TRA_DAVI_E!D62+FC_TRA_DNAVI_E!D62+FC_TRA_PIPE_E!D62</f>
        <v>0</v>
      </c>
      <c r="E62" s="10">
        <f>FC_TRA_RAIL_E!E62+FC_TRA_ROAD_E!E62+FC_TRA_DAVI_E!E62+FC_TRA_DNAVI_E!E62+FC_TRA_PIPE_E!E62</f>
        <v>0</v>
      </c>
      <c r="F62" s="10">
        <f>FC_TRA_RAIL_E!F62+FC_TRA_ROAD_E!F62+FC_TRA_DAVI_E!F62+FC_TRA_DNAVI_E!F62+FC_TRA_PIPE_E!F62</f>
        <v>0</v>
      </c>
      <c r="G62" s="10">
        <f>FC_TRA_RAIL_E!G62+FC_TRA_ROAD_E!G62+FC_TRA_DAVI_E!G62+FC_TRA_DNAVI_E!G62+FC_TRA_PIPE_E!G62</f>
        <v>0</v>
      </c>
      <c r="H62" s="10">
        <f>FC_TRA_RAIL_E!H62+FC_TRA_ROAD_E!H62+FC_TRA_DAVI_E!H62+FC_TRA_DNAVI_E!H62+FC_TRA_PIPE_E!H62</f>
        <v>0</v>
      </c>
      <c r="I62" s="10">
        <f>FC_TRA_RAIL_E!I62+FC_TRA_ROAD_E!I62+FC_TRA_DAVI_E!I62+FC_TRA_DNAVI_E!I62+FC_TRA_PIPE_E!I62</f>
        <v>0</v>
      </c>
      <c r="J62" s="10">
        <f>FC_TRA_RAIL_E!J62+FC_TRA_ROAD_E!J62+FC_TRA_DAVI_E!J62+FC_TRA_DNAVI_E!J62+FC_TRA_PIPE_E!J62</f>
        <v>0</v>
      </c>
      <c r="K62" s="10">
        <f>FC_TRA_RAIL_E!K62+FC_TRA_ROAD_E!K62+FC_TRA_DAVI_E!K62+FC_TRA_DNAVI_E!K62+FC_TRA_PIPE_E!K62</f>
        <v>0</v>
      </c>
      <c r="L62" s="10">
        <f>FC_TRA_RAIL_E!L62+FC_TRA_ROAD_E!L62+FC_TRA_DAVI_E!L62+FC_TRA_DNAVI_E!L62+FC_TRA_PIPE_E!L62</f>
        <v>0</v>
      </c>
      <c r="M62" s="10">
        <f>FC_TRA_RAIL_E!M62+FC_TRA_ROAD_E!M62+FC_TRA_DAVI_E!M62+FC_TRA_DNAVI_E!M62+FC_TRA_PIPE_E!M62</f>
        <v>0</v>
      </c>
      <c r="N62" s="10">
        <f>FC_TRA_RAIL_E!N62+FC_TRA_ROAD_E!N62+FC_TRA_DAVI_E!N62+FC_TRA_DNAVI_E!N62+FC_TRA_PIPE_E!N62</f>
        <v>0</v>
      </c>
      <c r="O62" s="10">
        <f>FC_TRA_RAIL_E!O62+FC_TRA_ROAD_E!O62+FC_TRA_DAVI_E!O62+FC_TRA_DNAVI_E!O62+FC_TRA_PIPE_E!O62</f>
        <v>0</v>
      </c>
      <c r="P62" s="10">
        <f>FC_TRA_RAIL_E!P62+FC_TRA_ROAD_E!P62+FC_TRA_DAVI_E!P62+FC_TRA_DNAVI_E!P62+FC_TRA_PIPE_E!P62</f>
        <v>0</v>
      </c>
      <c r="Q62" s="10">
        <f>FC_TRA_RAIL_E!Q62+FC_TRA_ROAD_E!Q62+FC_TRA_DAVI_E!Q62+FC_TRA_DNAVI_E!Q62+FC_TRA_PIPE_E!Q62</f>
        <v>0</v>
      </c>
      <c r="R62" s="10">
        <f>FC_TRA_RAIL_E!R62+FC_TRA_ROAD_E!R62+FC_TRA_DAVI_E!R62+FC_TRA_DNAVI_E!R62+FC_TRA_PIPE_E!R62</f>
        <v>0</v>
      </c>
      <c r="S62" s="10">
        <f>FC_TRA_RAIL_E!S62+FC_TRA_ROAD_E!S62+FC_TRA_DAVI_E!S62+FC_TRA_DNAVI_E!S62+FC_TRA_PIPE_E!S62</f>
        <v>0</v>
      </c>
      <c r="T62" s="10">
        <f>FC_TRA_RAIL_E!T62+FC_TRA_ROAD_E!T62+FC_TRA_DAVI_E!T62+FC_TRA_DNAVI_E!T62+FC_TRA_PIPE_E!T62</f>
        <v>0</v>
      </c>
      <c r="U62" s="10">
        <f>FC_TRA_RAIL_E!U62+FC_TRA_ROAD_E!U62+FC_TRA_DAVI_E!U62+FC_TRA_DNAVI_E!U62+FC_TRA_PIPE_E!U62</f>
        <v>0</v>
      </c>
      <c r="V62" s="10">
        <f>FC_TRA_RAIL_E!V62+FC_TRA_ROAD_E!V62+FC_TRA_DAVI_E!V62+FC_TRA_DNAVI_E!V62+FC_TRA_PIPE_E!V62</f>
        <v>0</v>
      </c>
      <c r="W62" s="10">
        <f>FC_TRA_RAIL_E!W62+FC_TRA_ROAD_E!W62+FC_TRA_DAVI_E!W62+FC_TRA_DNAVI_E!W62+FC_TRA_PIPE_E!W62</f>
        <v>0</v>
      </c>
      <c r="X62" s="10">
        <f>FC_TRA_RAIL_E!X62+FC_TRA_ROAD_E!X62+FC_TRA_DAVI_E!X62+FC_TRA_DNAVI_E!X62+FC_TRA_PIPE_E!X62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FC_TRA_RAIL_E!C63+FC_TRA_ROAD_E!C63+FC_TRA_DAVI_E!C63+FC_TRA_DNAVI_E!C63+FC_TRA_PIPE_E!C63</f>
        <v>0</v>
      </c>
      <c r="D63" s="10">
        <f>FC_TRA_RAIL_E!D63+FC_TRA_ROAD_E!D63+FC_TRA_DAVI_E!D63+FC_TRA_DNAVI_E!D63+FC_TRA_PIPE_E!D63</f>
        <v>0</v>
      </c>
      <c r="E63" s="10">
        <f>FC_TRA_RAIL_E!E63+FC_TRA_ROAD_E!E63+FC_TRA_DAVI_E!E63+FC_TRA_DNAVI_E!E63+FC_TRA_PIPE_E!E63</f>
        <v>0</v>
      </c>
      <c r="F63" s="10">
        <f>FC_TRA_RAIL_E!F63+FC_TRA_ROAD_E!F63+FC_TRA_DAVI_E!F63+FC_TRA_DNAVI_E!F63+FC_TRA_PIPE_E!F63</f>
        <v>0</v>
      </c>
      <c r="G63" s="10">
        <f>FC_TRA_RAIL_E!G63+FC_TRA_ROAD_E!G63+FC_TRA_DAVI_E!G63+FC_TRA_DNAVI_E!G63+FC_TRA_PIPE_E!G63</f>
        <v>0</v>
      </c>
      <c r="H63" s="10">
        <f>FC_TRA_RAIL_E!H63+FC_TRA_ROAD_E!H63+FC_TRA_DAVI_E!H63+FC_TRA_DNAVI_E!H63+FC_TRA_PIPE_E!H63</f>
        <v>0</v>
      </c>
      <c r="I63" s="10">
        <f>FC_TRA_RAIL_E!I63+FC_TRA_ROAD_E!I63+FC_TRA_DAVI_E!I63+FC_TRA_DNAVI_E!I63+FC_TRA_PIPE_E!I63</f>
        <v>0</v>
      </c>
      <c r="J63" s="10">
        <f>FC_TRA_RAIL_E!J63+FC_TRA_ROAD_E!J63+FC_TRA_DAVI_E!J63+FC_TRA_DNAVI_E!J63+FC_TRA_PIPE_E!J63</f>
        <v>0</v>
      </c>
      <c r="K63" s="10">
        <f>FC_TRA_RAIL_E!K63+FC_TRA_ROAD_E!K63+FC_TRA_DAVI_E!K63+FC_TRA_DNAVI_E!K63+FC_TRA_PIPE_E!K63</f>
        <v>0</v>
      </c>
      <c r="L63" s="10">
        <f>FC_TRA_RAIL_E!L63+FC_TRA_ROAD_E!L63+FC_TRA_DAVI_E!L63+FC_TRA_DNAVI_E!L63+FC_TRA_PIPE_E!L63</f>
        <v>0</v>
      </c>
      <c r="M63" s="10">
        <f>FC_TRA_RAIL_E!M63+FC_TRA_ROAD_E!M63+FC_TRA_DAVI_E!M63+FC_TRA_DNAVI_E!M63+FC_TRA_PIPE_E!M63</f>
        <v>0</v>
      </c>
      <c r="N63" s="10">
        <f>FC_TRA_RAIL_E!N63+FC_TRA_ROAD_E!N63+FC_TRA_DAVI_E!N63+FC_TRA_DNAVI_E!N63+FC_TRA_PIPE_E!N63</f>
        <v>0</v>
      </c>
      <c r="O63" s="10">
        <f>FC_TRA_RAIL_E!O63+FC_TRA_ROAD_E!O63+FC_TRA_DAVI_E!O63+FC_TRA_DNAVI_E!O63+FC_TRA_PIPE_E!O63</f>
        <v>0</v>
      </c>
      <c r="P63" s="10">
        <f>FC_TRA_RAIL_E!P63+FC_TRA_ROAD_E!P63+FC_TRA_DAVI_E!P63+FC_TRA_DNAVI_E!P63+FC_TRA_PIPE_E!P63</f>
        <v>0</v>
      </c>
      <c r="Q63" s="10">
        <f>FC_TRA_RAIL_E!Q63+FC_TRA_ROAD_E!Q63+FC_TRA_DAVI_E!Q63+FC_TRA_DNAVI_E!Q63+FC_TRA_PIPE_E!Q63</f>
        <v>0</v>
      </c>
      <c r="R63" s="10">
        <f>FC_TRA_RAIL_E!R63+FC_TRA_ROAD_E!R63+FC_TRA_DAVI_E!R63+FC_TRA_DNAVI_E!R63+FC_TRA_PIPE_E!R63</f>
        <v>0</v>
      </c>
      <c r="S63" s="10">
        <f>FC_TRA_RAIL_E!S63+FC_TRA_ROAD_E!S63+FC_TRA_DAVI_E!S63+FC_TRA_DNAVI_E!S63+FC_TRA_PIPE_E!S63</f>
        <v>0</v>
      </c>
      <c r="T63" s="10">
        <f>FC_TRA_RAIL_E!T63+FC_TRA_ROAD_E!T63+FC_TRA_DAVI_E!T63+FC_TRA_DNAVI_E!T63+FC_TRA_PIPE_E!T63</f>
        <v>0</v>
      </c>
      <c r="U63" s="10">
        <f>FC_TRA_RAIL_E!U63+FC_TRA_ROAD_E!U63+FC_TRA_DAVI_E!U63+FC_TRA_DNAVI_E!U63+FC_TRA_PIPE_E!U63</f>
        <v>0</v>
      </c>
      <c r="V63" s="10">
        <f>FC_TRA_RAIL_E!V63+FC_TRA_ROAD_E!V63+FC_TRA_DAVI_E!V63+FC_TRA_DNAVI_E!V63+FC_TRA_PIPE_E!V63</f>
        <v>0</v>
      </c>
      <c r="W63" s="10">
        <f>FC_TRA_RAIL_E!W63+FC_TRA_ROAD_E!W63+FC_TRA_DAVI_E!W63+FC_TRA_DNAVI_E!W63+FC_TRA_PIPE_E!W63</f>
        <v>0</v>
      </c>
      <c r="X63" s="10">
        <f>FC_TRA_RAIL_E!X63+FC_TRA_ROAD_E!X63+FC_TRA_DAVI_E!X63+FC_TRA_DNAVI_E!X63+FC_TRA_PIPE_E!X63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FC_TRA_RAIL_E!C64+FC_TRA_ROAD_E!C64+FC_TRA_DAVI_E!C64+FC_TRA_DNAVI_E!C64+FC_TRA_PIPE_E!C64</f>
        <v>0</v>
      </c>
      <c r="D64" s="10">
        <f>FC_TRA_RAIL_E!D64+FC_TRA_ROAD_E!D64+FC_TRA_DAVI_E!D64+FC_TRA_DNAVI_E!D64+FC_TRA_PIPE_E!D64</f>
        <v>0</v>
      </c>
      <c r="E64" s="10">
        <f>FC_TRA_RAIL_E!E64+FC_TRA_ROAD_E!E64+FC_TRA_DAVI_E!E64+FC_TRA_DNAVI_E!E64+FC_TRA_PIPE_E!E64</f>
        <v>0</v>
      </c>
      <c r="F64" s="10">
        <f>FC_TRA_RAIL_E!F64+FC_TRA_ROAD_E!F64+FC_TRA_DAVI_E!F64+FC_TRA_DNAVI_E!F64+FC_TRA_PIPE_E!F64</f>
        <v>0</v>
      </c>
      <c r="G64" s="10">
        <f>FC_TRA_RAIL_E!G64+FC_TRA_ROAD_E!G64+FC_TRA_DAVI_E!G64+FC_TRA_DNAVI_E!G64+FC_TRA_PIPE_E!G64</f>
        <v>0</v>
      </c>
      <c r="H64" s="10">
        <f>FC_TRA_RAIL_E!H64+FC_TRA_ROAD_E!H64+FC_TRA_DAVI_E!H64+FC_TRA_DNAVI_E!H64+FC_TRA_PIPE_E!H64</f>
        <v>0</v>
      </c>
      <c r="I64" s="10">
        <f>FC_TRA_RAIL_E!I64+FC_TRA_ROAD_E!I64+FC_TRA_DAVI_E!I64+FC_TRA_DNAVI_E!I64+FC_TRA_PIPE_E!I64</f>
        <v>0</v>
      </c>
      <c r="J64" s="10">
        <f>FC_TRA_RAIL_E!J64+FC_TRA_ROAD_E!J64+FC_TRA_DAVI_E!J64+FC_TRA_DNAVI_E!J64+FC_TRA_PIPE_E!J64</f>
        <v>0</v>
      </c>
      <c r="K64" s="10">
        <f>FC_TRA_RAIL_E!K64+FC_TRA_ROAD_E!K64+FC_TRA_DAVI_E!K64+FC_TRA_DNAVI_E!K64+FC_TRA_PIPE_E!K64</f>
        <v>0</v>
      </c>
      <c r="L64" s="10">
        <f>FC_TRA_RAIL_E!L64+FC_TRA_ROAD_E!L64+FC_TRA_DAVI_E!L64+FC_TRA_DNAVI_E!L64+FC_TRA_PIPE_E!L64</f>
        <v>2.5795356835769558</v>
      </c>
      <c r="M64" s="10">
        <f>FC_TRA_RAIL_E!M64+FC_TRA_ROAD_E!M64+FC_TRA_DAVI_E!M64+FC_TRA_DNAVI_E!M64+FC_TRA_PIPE_E!M64</f>
        <v>47.076526225279437</v>
      </c>
      <c r="N64" s="10">
        <f>FC_TRA_RAIL_E!N64+FC_TRA_ROAD_E!N64+FC_TRA_DAVI_E!N64+FC_TRA_DNAVI_E!N64+FC_TRA_PIPE_E!N64</f>
        <v>47.721410146173689</v>
      </c>
      <c r="O64" s="10">
        <f>FC_TRA_RAIL_E!O64+FC_TRA_ROAD_E!O64+FC_TRA_DAVI_E!O64+FC_TRA_DNAVI_E!O64+FC_TRA_PIPE_E!O64</f>
        <v>59.329320722269991</v>
      </c>
      <c r="P64" s="10">
        <f>FC_TRA_RAIL_E!P64+FC_TRA_ROAD_E!P64+FC_TRA_DAVI_E!P64+FC_TRA_DNAVI_E!P64+FC_TRA_PIPE_E!P64</f>
        <v>55.689337919174548</v>
      </c>
      <c r="Q64" s="10">
        <f>FC_TRA_RAIL_E!Q64+FC_TRA_ROAD_E!Q64+FC_TRA_DAVI_E!Q64+FC_TRA_DNAVI_E!Q64+FC_TRA_PIPE_E!Q64</f>
        <v>41.606964746345653</v>
      </c>
      <c r="R64" s="10">
        <f>FC_TRA_RAIL_E!R64+FC_TRA_ROAD_E!R64+FC_TRA_DAVI_E!R64+FC_TRA_DNAVI_E!R64+FC_TRA_PIPE_E!R64</f>
        <v>61.450300945829753</v>
      </c>
      <c r="S64" s="10">
        <f>FC_TRA_RAIL_E!S64+FC_TRA_ROAD_E!S64+FC_TRA_DAVI_E!S64+FC_TRA_DNAVI_E!S64+FC_TRA_PIPE_E!S64</f>
        <v>81.293551160791054</v>
      </c>
      <c r="T64" s="10">
        <f>FC_TRA_RAIL_E!T64+FC_TRA_ROAD_E!T64+FC_TRA_DAVI_E!T64+FC_TRA_DNAVI_E!T64+FC_TRA_PIPE_E!T64</f>
        <v>91.07317282889079</v>
      </c>
      <c r="U64" s="10">
        <f>FC_TRA_RAIL_E!U64+FC_TRA_ROAD_E!U64+FC_TRA_DAVI_E!U64+FC_TRA_DNAVI_E!U64+FC_TRA_PIPE_E!U64</f>
        <v>90.436887360275136</v>
      </c>
      <c r="V64" s="10">
        <f>FC_TRA_RAIL_E!V64+FC_TRA_ROAD_E!V64+FC_TRA_DAVI_E!V64+FC_TRA_DNAVI_E!V64+FC_TRA_PIPE_E!V64</f>
        <v>97.8128116938951</v>
      </c>
      <c r="W64" s="10">
        <f>FC_TRA_RAIL_E!W64+FC_TRA_ROAD_E!W64+FC_TRA_DAVI_E!W64+FC_TRA_DNAVI_E!W64+FC_TRA_PIPE_E!W64</f>
        <v>91.629406706792778</v>
      </c>
      <c r="X64" s="10">
        <f>FC_TRA_RAIL_E!X64+FC_TRA_ROAD_E!X64+FC_TRA_DAVI_E!X64+FC_TRA_DNAVI_E!X64+FC_TRA_PIPE_E!X64</f>
        <v>120.9411865864144</v>
      </c>
    </row>
    <row r="65" spans="1:24" ht="11.25" customHeight="1" x14ac:dyDescent="0.2">
      <c r="A65" s="42" t="s">
        <v>117</v>
      </c>
      <c r="B65" s="9" t="s">
        <v>118</v>
      </c>
      <c r="C65" s="10">
        <f>FC_TRA_RAIL_E!C65+FC_TRA_ROAD_E!C65+FC_TRA_DAVI_E!C65+FC_TRA_DNAVI_E!C65+FC_TRA_PIPE_E!C65</f>
        <v>0</v>
      </c>
      <c r="D65" s="10">
        <f>FC_TRA_RAIL_E!D65+FC_TRA_ROAD_E!D65+FC_TRA_DAVI_E!D65+FC_TRA_DNAVI_E!D65+FC_TRA_PIPE_E!D65</f>
        <v>0</v>
      </c>
      <c r="E65" s="10">
        <f>FC_TRA_RAIL_E!E65+FC_TRA_ROAD_E!E65+FC_TRA_DAVI_E!E65+FC_TRA_DNAVI_E!E65+FC_TRA_PIPE_E!E65</f>
        <v>0</v>
      </c>
      <c r="F65" s="10">
        <f>FC_TRA_RAIL_E!F65+FC_TRA_ROAD_E!F65+FC_TRA_DAVI_E!F65+FC_TRA_DNAVI_E!F65+FC_TRA_PIPE_E!F65</f>
        <v>0</v>
      </c>
      <c r="G65" s="10">
        <f>FC_TRA_RAIL_E!G65+FC_TRA_ROAD_E!G65+FC_TRA_DAVI_E!G65+FC_TRA_DNAVI_E!G65+FC_TRA_PIPE_E!G65</f>
        <v>0</v>
      </c>
      <c r="H65" s="10">
        <f>FC_TRA_RAIL_E!H65+FC_TRA_ROAD_E!H65+FC_TRA_DAVI_E!H65+FC_TRA_DNAVI_E!H65+FC_TRA_PIPE_E!H65</f>
        <v>0</v>
      </c>
      <c r="I65" s="10">
        <f>FC_TRA_RAIL_E!I65+FC_TRA_ROAD_E!I65+FC_TRA_DAVI_E!I65+FC_TRA_DNAVI_E!I65+FC_TRA_PIPE_E!I65</f>
        <v>0</v>
      </c>
      <c r="J65" s="10">
        <f>FC_TRA_RAIL_E!J65+FC_TRA_ROAD_E!J65+FC_TRA_DAVI_E!J65+FC_TRA_DNAVI_E!J65+FC_TRA_PIPE_E!J65</f>
        <v>0</v>
      </c>
      <c r="K65" s="10">
        <f>FC_TRA_RAIL_E!K65+FC_TRA_ROAD_E!K65+FC_TRA_DAVI_E!K65+FC_TRA_DNAVI_E!K65+FC_TRA_PIPE_E!K65</f>
        <v>57.899828030954417</v>
      </c>
      <c r="L65" s="10">
        <f>FC_TRA_RAIL_E!L65+FC_TRA_ROAD_E!L65+FC_TRA_DAVI_E!L65+FC_TRA_DNAVI_E!L65+FC_TRA_PIPE_E!L65</f>
        <v>122.36294067067928</v>
      </c>
      <c r="M65" s="10">
        <f>FC_TRA_RAIL_E!M65+FC_TRA_ROAD_E!M65+FC_TRA_DAVI_E!M65+FC_TRA_DNAVI_E!M65+FC_TRA_PIPE_E!M65</f>
        <v>1.8445399828030962</v>
      </c>
      <c r="N65" s="10">
        <f>FC_TRA_RAIL_E!N65+FC_TRA_ROAD_E!N65+FC_TRA_DAVI_E!N65+FC_TRA_DNAVI_E!N65+FC_TRA_PIPE_E!N65</f>
        <v>9.5233877901977646</v>
      </c>
      <c r="O65" s="10">
        <f>FC_TRA_RAIL_E!O65+FC_TRA_ROAD_E!O65+FC_TRA_DAVI_E!O65+FC_TRA_DNAVI_E!O65+FC_TRA_PIPE_E!O65</f>
        <v>44.423473774720541</v>
      </c>
      <c r="P65" s="10">
        <f>FC_TRA_RAIL_E!P65+FC_TRA_ROAD_E!P65+FC_TRA_DAVI_E!P65+FC_TRA_DNAVI_E!P65+FC_TRA_PIPE_E!P65</f>
        <v>51.068013757523644</v>
      </c>
      <c r="Q65" s="10">
        <f>FC_TRA_RAIL_E!Q65+FC_TRA_ROAD_E!Q65+FC_TRA_DAVI_E!Q65+FC_TRA_DNAVI_E!Q65+FC_TRA_PIPE_E!Q65</f>
        <v>34.511177987962157</v>
      </c>
      <c r="R65" s="10">
        <f>FC_TRA_RAIL_E!R65+FC_TRA_ROAD_E!R65+FC_TRA_DAVI_E!R65+FC_TRA_DNAVI_E!R65+FC_TRA_PIPE_E!R65</f>
        <v>45.222098022355972</v>
      </c>
      <c r="S65" s="10">
        <f>FC_TRA_RAIL_E!S65+FC_TRA_ROAD_E!S65+FC_TRA_DAVI_E!S65+FC_TRA_DNAVI_E!S65+FC_TRA_PIPE_E!S65</f>
        <v>11.501117798796217</v>
      </c>
      <c r="T65" s="10">
        <f>FC_TRA_RAIL_E!T65+FC_TRA_ROAD_E!T65+FC_TRA_DAVI_E!T65+FC_TRA_DNAVI_E!T65+FC_TRA_PIPE_E!T65</f>
        <v>24.132760103181432</v>
      </c>
      <c r="U65" s="10">
        <f>FC_TRA_RAIL_E!U65+FC_TRA_ROAD_E!U65+FC_TRA_DAVI_E!U65+FC_TRA_DNAVI_E!U65+FC_TRA_PIPE_E!U65</f>
        <v>4.9493551160791034</v>
      </c>
      <c r="V65" s="10">
        <f>FC_TRA_RAIL_E!V65+FC_TRA_ROAD_E!V65+FC_TRA_DAVI_E!V65+FC_TRA_DNAVI_E!V65+FC_TRA_PIPE_E!V65</f>
        <v>44.106018916595005</v>
      </c>
      <c r="W65" s="10">
        <f>FC_TRA_RAIL_E!W65+FC_TRA_ROAD_E!W65+FC_TRA_DAVI_E!W65+FC_TRA_DNAVI_E!W65+FC_TRA_PIPE_E!W65</f>
        <v>52.58469475494411</v>
      </c>
      <c r="X65" s="10">
        <f>FC_TRA_RAIL_E!X65+FC_TRA_ROAD_E!X65+FC_TRA_DAVI_E!X65+FC_TRA_DNAVI_E!X65+FC_TRA_PIPE_E!X65</f>
        <v>96.070421324161643</v>
      </c>
    </row>
    <row r="66" spans="1:24" ht="11.25" customHeight="1" x14ac:dyDescent="0.2">
      <c r="A66" s="42" t="s">
        <v>119</v>
      </c>
      <c r="B66" s="9" t="s">
        <v>120</v>
      </c>
      <c r="C66" s="10">
        <f>FC_TRA_RAIL_E!C66+FC_TRA_ROAD_E!C66+FC_TRA_DAVI_E!C66+FC_TRA_DNAVI_E!C66+FC_TRA_PIPE_E!C66</f>
        <v>0</v>
      </c>
      <c r="D66" s="10">
        <f>FC_TRA_RAIL_E!D66+FC_TRA_ROAD_E!D66+FC_TRA_DAVI_E!D66+FC_TRA_DNAVI_E!D66+FC_TRA_PIPE_E!D66</f>
        <v>0</v>
      </c>
      <c r="E66" s="10">
        <f>FC_TRA_RAIL_E!E66+FC_TRA_ROAD_E!E66+FC_TRA_DAVI_E!E66+FC_TRA_DNAVI_E!E66+FC_TRA_PIPE_E!E66</f>
        <v>0</v>
      </c>
      <c r="F66" s="10">
        <f>FC_TRA_RAIL_E!F66+FC_TRA_ROAD_E!F66+FC_TRA_DAVI_E!F66+FC_TRA_DNAVI_E!F66+FC_TRA_PIPE_E!F66</f>
        <v>0</v>
      </c>
      <c r="G66" s="10">
        <f>FC_TRA_RAIL_E!G66+FC_TRA_ROAD_E!G66+FC_TRA_DAVI_E!G66+FC_TRA_DNAVI_E!G66+FC_TRA_PIPE_E!G66</f>
        <v>0</v>
      </c>
      <c r="H66" s="10">
        <f>FC_TRA_RAIL_E!H66+FC_TRA_ROAD_E!H66+FC_TRA_DAVI_E!H66+FC_TRA_DNAVI_E!H66+FC_TRA_PIPE_E!H66</f>
        <v>0</v>
      </c>
      <c r="I66" s="10">
        <f>FC_TRA_RAIL_E!I66+FC_TRA_ROAD_E!I66+FC_TRA_DAVI_E!I66+FC_TRA_DNAVI_E!I66+FC_TRA_PIPE_E!I66</f>
        <v>0</v>
      </c>
      <c r="J66" s="10">
        <f>FC_TRA_RAIL_E!J66+FC_TRA_ROAD_E!J66+FC_TRA_DAVI_E!J66+FC_TRA_DNAVI_E!J66+FC_TRA_PIPE_E!J66</f>
        <v>40.431814273430788</v>
      </c>
      <c r="K66" s="10">
        <f>FC_TRA_RAIL_E!K66+FC_TRA_ROAD_E!K66+FC_TRA_DAVI_E!K66+FC_TRA_DNAVI_E!K66+FC_TRA_PIPE_E!K66</f>
        <v>49.221324161650898</v>
      </c>
      <c r="L66" s="10">
        <f>FC_TRA_RAIL_E!L66+FC_TRA_ROAD_E!L66+FC_TRA_DAVI_E!L66+FC_TRA_DNAVI_E!L66+FC_TRA_PIPE_E!L66</f>
        <v>38.000343938091142</v>
      </c>
      <c r="M66" s="10">
        <f>FC_TRA_RAIL_E!M66+FC_TRA_ROAD_E!M66+FC_TRA_DAVI_E!M66+FC_TRA_DNAVI_E!M66+FC_TRA_PIPE_E!M66</f>
        <v>67.163456577815992</v>
      </c>
      <c r="N66" s="10">
        <f>FC_TRA_RAIL_E!N66+FC_TRA_ROAD_E!N66+FC_TRA_DAVI_E!N66+FC_TRA_DNAVI_E!N66+FC_TRA_PIPE_E!N66</f>
        <v>138.74557179707648</v>
      </c>
      <c r="O66" s="10">
        <f>FC_TRA_RAIL_E!O66+FC_TRA_ROAD_E!O66+FC_TRA_DAVI_E!O66+FC_TRA_DNAVI_E!O66+FC_TRA_PIPE_E!O66</f>
        <v>83.834909716251076</v>
      </c>
      <c r="P66" s="10">
        <f>FC_TRA_RAIL_E!P66+FC_TRA_ROAD_E!P66+FC_TRA_DAVI_E!P66+FC_TRA_DNAVI_E!P66+FC_TRA_PIPE_E!P66</f>
        <v>96.684780739466902</v>
      </c>
      <c r="Q66" s="10">
        <f>FC_TRA_RAIL_E!Q66+FC_TRA_ROAD_E!Q66+FC_TRA_DAVI_E!Q66+FC_TRA_DNAVI_E!Q66+FC_TRA_PIPE_E!Q66</f>
        <v>90.532158211521917</v>
      </c>
      <c r="R66" s="10">
        <f>FC_TRA_RAIL_E!R66+FC_TRA_ROAD_E!R66+FC_TRA_DAVI_E!R66+FC_TRA_DNAVI_E!R66+FC_TRA_PIPE_E!R66</f>
        <v>95.805846947549426</v>
      </c>
      <c r="S66" s="10">
        <f>FC_TRA_RAIL_E!S66+FC_TRA_ROAD_E!S66+FC_TRA_DAVI_E!S66+FC_TRA_DNAVI_E!S66+FC_TRA_PIPE_E!S66</f>
        <v>164.36423043852096</v>
      </c>
      <c r="T66" s="10">
        <f>FC_TRA_RAIL_E!T66+FC_TRA_ROAD_E!T66+FC_TRA_DAVI_E!T66+FC_TRA_DNAVI_E!T66+FC_TRA_PIPE_E!T66</f>
        <v>182.02579535683583</v>
      </c>
      <c r="U66" s="10">
        <f>FC_TRA_RAIL_E!U66+FC_TRA_ROAD_E!U66+FC_TRA_DAVI_E!U66+FC_TRA_DNAVI_E!U66+FC_TRA_PIPE_E!U66</f>
        <v>201.68392089423901</v>
      </c>
      <c r="V66" s="10">
        <f>FC_TRA_RAIL_E!V66+FC_TRA_ROAD_E!V66+FC_TRA_DAVI_E!V66+FC_TRA_DNAVI_E!V66+FC_TRA_PIPE_E!V66</f>
        <v>270.42631126397248</v>
      </c>
      <c r="W66" s="10">
        <f>FC_TRA_RAIL_E!W66+FC_TRA_ROAD_E!W66+FC_TRA_DAVI_E!W66+FC_TRA_DNAVI_E!W66+FC_TRA_PIPE_E!W66</f>
        <v>339.03852106620798</v>
      </c>
      <c r="X66" s="10">
        <f>FC_TRA_RAIL_E!X66+FC_TRA_ROAD_E!X66+FC_TRA_DAVI_E!X66+FC_TRA_DNAVI_E!X66+FC_TRA_PIPE_E!X66</f>
        <v>278.75167669819427</v>
      </c>
    </row>
    <row r="67" spans="1:24" ht="11.25" customHeight="1" x14ac:dyDescent="0.2">
      <c r="A67" s="42" t="s">
        <v>121</v>
      </c>
      <c r="B67" s="9" t="s">
        <v>122</v>
      </c>
      <c r="C67" s="10">
        <f>FC_TRA_RAIL_E!C67+FC_TRA_ROAD_E!C67+FC_TRA_DAVI_E!C67+FC_TRA_DNAVI_E!C67+FC_TRA_PIPE_E!C67</f>
        <v>0</v>
      </c>
      <c r="D67" s="10">
        <f>FC_TRA_RAIL_E!D67+FC_TRA_ROAD_E!D67+FC_TRA_DAVI_E!D67+FC_TRA_DNAVI_E!D67+FC_TRA_PIPE_E!D67</f>
        <v>0</v>
      </c>
      <c r="E67" s="10">
        <f>FC_TRA_RAIL_E!E67+FC_TRA_ROAD_E!E67+FC_TRA_DAVI_E!E67+FC_TRA_DNAVI_E!E67+FC_TRA_PIPE_E!E67</f>
        <v>0</v>
      </c>
      <c r="F67" s="10">
        <f>FC_TRA_RAIL_E!F67+FC_TRA_ROAD_E!F67+FC_TRA_DAVI_E!F67+FC_TRA_DNAVI_E!F67+FC_TRA_PIPE_E!F67</f>
        <v>0</v>
      </c>
      <c r="G67" s="10">
        <f>FC_TRA_RAIL_E!G67+FC_TRA_ROAD_E!G67+FC_TRA_DAVI_E!G67+FC_TRA_DNAVI_E!G67+FC_TRA_PIPE_E!G67</f>
        <v>0</v>
      </c>
      <c r="H67" s="10">
        <f>FC_TRA_RAIL_E!H67+FC_TRA_ROAD_E!H67+FC_TRA_DAVI_E!H67+FC_TRA_DNAVI_E!H67+FC_TRA_PIPE_E!H67</f>
        <v>0</v>
      </c>
      <c r="I67" s="10">
        <f>FC_TRA_RAIL_E!I67+FC_TRA_ROAD_E!I67+FC_TRA_DAVI_E!I67+FC_TRA_DNAVI_E!I67+FC_TRA_PIPE_E!I67</f>
        <v>0</v>
      </c>
      <c r="J67" s="10">
        <f>FC_TRA_RAIL_E!J67+FC_TRA_ROAD_E!J67+FC_TRA_DAVI_E!J67+FC_TRA_DNAVI_E!J67+FC_TRA_PIPE_E!J67</f>
        <v>0</v>
      </c>
      <c r="K67" s="10">
        <f>FC_TRA_RAIL_E!K67+FC_TRA_ROAD_E!K67+FC_TRA_DAVI_E!K67+FC_TRA_DNAVI_E!K67+FC_TRA_PIPE_E!K67</f>
        <v>0</v>
      </c>
      <c r="L67" s="10">
        <f>FC_TRA_RAIL_E!L67+FC_TRA_ROAD_E!L67+FC_TRA_DAVI_E!L67+FC_TRA_DNAVI_E!L67+FC_TRA_PIPE_E!L67</f>
        <v>0</v>
      </c>
      <c r="M67" s="10">
        <f>FC_TRA_RAIL_E!M67+FC_TRA_ROAD_E!M67+FC_TRA_DAVI_E!M67+FC_TRA_DNAVI_E!M67+FC_TRA_PIPE_E!M67</f>
        <v>0</v>
      </c>
      <c r="N67" s="10">
        <f>FC_TRA_RAIL_E!N67+FC_TRA_ROAD_E!N67+FC_TRA_DAVI_E!N67+FC_TRA_DNAVI_E!N67+FC_TRA_PIPE_E!N67</f>
        <v>0</v>
      </c>
      <c r="O67" s="10">
        <f>FC_TRA_RAIL_E!O67+FC_TRA_ROAD_E!O67+FC_TRA_DAVI_E!O67+FC_TRA_DNAVI_E!O67+FC_TRA_PIPE_E!O67</f>
        <v>0</v>
      </c>
      <c r="P67" s="10">
        <f>FC_TRA_RAIL_E!P67+FC_TRA_ROAD_E!P67+FC_TRA_DAVI_E!P67+FC_TRA_DNAVI_E!P67+FC_TRA_PIPE_E!P67</f>
        <v>0</v>
      </c>
      <c r="Q67" s="10">
        <f>FC_TRA_RAIL_E!Q67+FC_TRA_ROAD_E!Q67+FC_TRA_DAVI_E!Q67+FC_TRA_DNAVI_E!Q67+FC_TRA_PIPE_E!Q67</f>
        <v>0</v>
      </c>
      <c r="R67" s="10">
        <f>FC_TRA_RAIL_E!R67+FC_TRA_ROAD_E!R67+FC_TRA_DAVI_E!R67+FC_TRA_DNAVI_E!R67+FC_TRA_PIPE_E!R67</f>
        <v>0</v>
      </c>
      <c r="S67" s="10">
        <f>FC_TRA_RAIL_E!S67+FC_TRA_ROAD_E!S67+FC_TRA_DAVI_E!S67+FC_TRA_DNAVI_E!S67+FC_TRA_PIPE_E!S67</f>
        <v>0</v>
      </c>
      <c r="T67" s="10">
        <f>FC_TRA_RAIL_E!T67+FC_TRA_ROAD_E!T67+FC_TRA_DAVI_E!T67+FC_TRA_DNAVI_E!T67+FC_TRA_PIPE_E!T67</f>
        <v>0</v>
      </c>
      <c r="U67" s="10">
        <f>FC_TRA_RAIL_E!U67+FC_TRA_ROAD_E!U67+FC_TRA_DAVI_E!U67+FC_TRA_DNAVI_E!U67+FC_TRA_PIPE_E!U67</f>
        <v>0</v>
      </c>
      <c r="V67" s="10">
        <f>FC_TRA_RAIL_E!V67+FC_TRA_ROAD_E!V67+FC_TRA_DAVI_E!V67+FC_TRA_DNAVI_E!V67+FC_TRA_PIPE_E!V67</f>
        <v>0</v>
      </c>
      <c r="W67" s="10">
        <f>FC_TRA_RAIL_E!W67+FC_TRA_ROAD_E!W67+FC_TRA_DAVI_E!W67+FC_TRA_DNAVI_E!W67+FC_TRA_PIPE_E!W67</f>
        <v>0</v>
      </c>
      <c r="X67" s="10">
        <f>FC_TRA_RAIL_E!X67+FC_TRA_ROAD_E!X67+FC_TRA_DAVI_E!X67+FC_TRA_DNAVI_E!X67+FC_TRA_PIPE_E!X67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FC_TRA_RAIL_E!C68+FC_TRA_ROAD_E!C68+FC_TRA_DAVI_E!C68+FC_TRA_DNAVI_E!C68+FC_TRA_PIPE_E!C68</f>
        <v>0</v>
      </c>
      <c r="D68" s="10">
        <f>FC_TRA_RAIL_E!D68+FC_TRA_ROAD_E!D68+FC_TRA_DAVI_E!D68+FC_TRA_DNAVI_E!D68+FC_TRA_PIPE_E!D68</f>
        <v>0</v>
      </c>
      <c r="E68" s="10">
        <f>FC_TRA_RAIL_E!E68+FC_TRA_ROAD_E!E68+FC_TRA_DAVI_E!E68+FC_TRA_DNAVI_E!E68+FC_TRA_PIPE_E!E68</f>
        <v>0</v>
      </c>
      <c r="F68" s="10">
        <f>FC_TRA_RAIL_E!F68+FC_TRA_ROAD_E!F68+FC_TRA_DAVI_E!F68+FC_TRA_DNAVI_E!F68+FC_TRA_PIPE_E!F68</f>
        <v>0</v>
      </c>
      <c r="G68" s="10">
        <f>FC_TRA_RAIL_E!G68+FC_TRA_ROAD_E!G68+FC_TRA_DAVI_E!G68+FC_TRA_DNAVI_E!G68+FC_TRA_PIPE_E!G68</f>
        <v>0</v>
      </c>
      <c r="H68" s="10">
        <f>FC_TRA_RAIL_E!H68+FC_TRA_ROAD_E!H68+FC_TRA_DAVI_E!H68+FC_TRA_DNAVI_E!H68+FC_TRA_PIPE_E!H68</f>
        <v>0</v>
      </c>
      <c r="I68" s="10">
        <f>FC_TRA_RAIL_E!I68+FC_TRA_ROAD_E!I68+FC_TRA_DAVI_E!I68+FC_TRA_DNAVI_E!I68+FC_TRA_PIPE_E!I68</f>
        <v>0</v>
      </c>
      <c r="J68" s="10">
        <f>FC_TRA_RAIL_E!J68+FC_TRA_ROAD_E!J68+FC_TRA_DAVI_E!J68+FC_TRA_DNAVI_E!J68+FC_TRA_PIPE_E!J68</f>
        <v>0</v>
      </c>
      <c r="K68" s="10">
        <f>FC_TRA_RAIL_E!K68+FC_TRA_ROAD_E!K68+FC_TRA_DAVI_E!K68+FC_TRA_DNAVI_E!K68+FC_TRA_PIPE_E!K68</f>
        <v>0</v>
      </c>
      <c r="L68" s="10">
        <f>FC_TRA_RAIL_E!L68+FC_TRA_ROAD_E!L68+FC_TRA_DAVI_E!L68+FC_TRA_DNAVI_E!L68+FC_TRA_PIPE_E!L68</f>
        <v>0</v>
      </c>
      <c r="M68" s="10">
        <f>FC_TRA_RAIL_E!M68+FC_TRA_ROAD_E!M68+FC_TRA_DAVI_E!M68+FC_TRA_DNAVI_E!M68+FC_TRA_PIPE_E!M68</f>
        <v>0</v>
      </c>
      <c r="N68" s="10">
        <f>FC_TRA_RAIL_E!N68+FC_TRA_ROAD_E!N68+FC_TRA_DAVI_E!N68+FC_TRA_DNAVI_E!N68+FC_TRA_PIPE_E!N68</f>
        <v>0</v>
      </c>
      <c r="O68" s="10">
        <f>FC_TRA_RAIL_E!O68+FC_TRA_ROAD_E!O68+FC_TRA_DAVI_E!O68+FC_TRA_DNAVI_E!O68+FC_TRA_PIPE_E!O68</f>
        <v>0</v>
      </c>
      <c r="P68" s="10">
        <f>FC_TRA_RAIL_E!P68+FC_TRA_ROAD_E!P68+FC_TRA_DAVI_E!P68+FC_TRA_DNAVI_E!P68+FC_TRA_PIPE_E!P68</f>
        <v>0</v>
      </c>
      <c r="Q68" s="10">
        <f>FC_TRA_RAIL_E!Q68+FC_TRA_ROAD_E!Q68+FC_TRA_DAVI_E!Q68+FC_TRA_DNAVI_E!Q68+FC_TRA_PIPE_E!Q68</f>
        <v>0</v>
      </c>
      <c r="R68" s="10">
        <f>FC_TRA_RAIL_E!R68+FC_TRA_ROAD_E!R68+FC_TRA_DAVI_E!R68+FC_TRA_DNAVI_E!R68+FC_TRA_PIPE_E!R68</f>
        <v>0</v>
      </c>
      <c r="S68" s="10">
        <f>FC_TRA_RAIL_E!S68+FC_TRA_ROAD_E!S68+FC_TRA_DAVI_E!S68+FC_TRA_DNAVI_E!S68+FC_TRA_PIPE_E!S68</f>
        <v>0</v>
      </c>
      <c r="T68" s="10">
        <f>FC_TRA_RAIL_E!T68+FC_TRA_ROAD_E!T68+FC_TRA_DAVI_E!T68+FC_TRA_DNAVI_E!T68+FC_TRA_PIPE_E!T68</f>
        <v>0</v>
      </c>
      <c r="U68" s="10">
        <f>FC_TRA_RAIL_E!U68+FC_TRA_ROAD_E!U68+FC_TRA_DAVI_E!U68+FC_TRA_DNAVI_E!U68+FC_TRA_PIPE_E!U68</f>
        <v>0</v>
      </c>
      <c r="V68" s="10">
        <f>FC_TRA_RAIL_E!V68+FC_TRA_ROAD_E!V68+FC_TRA_DAVI_E!V68+FC_TRA_DNAVI_E!V68+FC_TRA_PIPE_E!V68</f>
        <v>0</v>
      </c>
      <c r="W68" s="10">
        <f>FC_TRA_RAIL_E!W68+FC_TRA_ROAD_E!W68+FC_TRA_DAVI_E!W68+FC_TRA_DNAVI_E!W68+FC_TRA_PIPE_E!W68</f>
        <v>0</v>
      </c>
      <c r="X68" s="10">
        <f>FC_TRA_RAIL_E!X68+FC_TRA_ROAD_E!X68+FC_TRA_DAVI_E!X68+FC_TRA_DNAVI_E!X68+FC_TRA_PIPE_E!X68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FC_TRA_RAIL_E!C69+FC_TRA_ROAD_E!C69+FC_TRA_DAVI_E!C69+FC_TRA_DNAVI_E!C69+FC_TRA_PIPE_E!C69</f>
        <v>0</v>
      </c>
      <c r="D69" s="10">
        <f>FC_TRA_RAIL_E!D69+FC_TRA_ROAD_E!D69+FC_TRA_DAVI_E!D69+FC_TRA_DNAVI_E!D69+FC_TRA_PIPE_E!D69</f>
        <v>0</v>
      </c>
      <c r="E69" s="10">
        <f>FC_TRA_RAIL_E!E69+FC_TRA_ROAD_E!E69+FC_TRA_DAVI_E!E69+FC_TRA_DNAVI_E!E69+FC_TRA_PIPE_E!E69</f>
        <v>0</v>
      </c>
      <c r="F69" s="10">
        <f>FC_TRA_RAIL_E!F69+FC_TRA_ROAD_E!F69+FC_TRA_DAVI_E!F69+FC_TRA_DNAVI_E!F69+FC_TRA_PIPE_E!F69</f>
        <v>0</v>
      </c>
      <c r="G69" s="10">
        <f>FC_TRA_RAIL_E!G69+FC_TRA_ROAD_E!G69+FC_TRA_DAVI_E!G69+FC_TRA_DNAVI_E!G69+FC_TRA_PIPE_E!G69</f>
        <v>0</v>
      </c>
      <c r="H69" s="10">
        <f>FC_TRA_RAIL_E!H69+FC_TRA_ROAD_E!H69+FC_TRA_DAVI_E!H69+FC_TRA_DNAVI_E!H69+FC_TRA_PIPE_E!H69</f>
        <v>0</v>
      </c>
      <c r="I69" s="10">
        <f>FC_TRA_RAIL_E!I69+FC_TRA_ROAD_E!I69+FC_TRA_DAVI_E!I69+FC_TRA_DNAVI_E!I69+FC_TRA_PIPE_E!I69</f>
        <v>0</v>
      </c>
      <c r="J69" s="10">
        <f>FC_TRA_RAIL_E!J69+FC_TRA_ROAD_E!J69+FC_TRA_DAVI_E!J69+FC_TRA_DNAVI_E!J69+FC_TRA_PIPE_E!J69</f>
        <v>0</v>
      </c>
      <c r="K69" s="10">
        <f>FC_TRA_RAIL_E!K69+FC_TRA_ROAD_E!K69+FC_TRA_DAVI_E!K69+FC_TRA_DNAVI_E!K69+FC_TRA_PIPE_E!K69</f>
        <v>0</v>
      </c>
      <c r="L69" s="10">
        <f>FC_TRA_RAIL_E!L69+FC_TRA_ROAD_E!L69+FC_TRA_DAVI_E!L69+FC_TRA_DNAVI_E!L69+FC_TRA_PIPE_E!L69</f>
        <v>0</v>
      </c>
      <c r="M69" s="10">
        <f>FC_TRA_RAIL_E!M69+FC_TRA_ROAD_E!M69+FC_TRA_DAVI_E!M69+FC_TRA_DNAVI_E!M69+FC_TRA_PIPE_E!M69</f>
        <v>0</v>
      </c>
      <c r="N69" s="10">
        <f>FC_TRA_RAIL_E!N69+FC_TRA_ROAD_E!N69+FC_TRA_DAVI_E!N69+FC_TRA_DNAVI_E!N69+FC_TRA_PIPE_E!N69</f>
        <v>0</v>
      </c>
      <c r="O69" s="10">
        <f>FC_TRA_RAIL_E!O69+FC_TRA_ROAD_E!O69+FC_TRA_DAVI_E!O69+FC_TRA_DNAVI_E!O69+FC_TRA_PIPE_E!O69</f>
        <v>0</v>
      </c>
      <c r="P69" s="10">
        <f>FC_TRA_RAIL_E!P69+FC_TRA_ROAD_E!P69+FC_TRA_DAVI_E!P69+FC_TRA_DNAVI_E!P69+FC_TRA_PIPE_E!P69</f>
        <v>0</v>
      </c>
      <c r="Q69" s="10">
        <f>FC_TRA_RAIL_E!Q69+FC_TRA_ROAD_E!Q69+FC_TRA_DAVI_E!Q69+FC_TRA_DNAVI_E!Q69+FC_TRA_PIPE_E!Q69</f>
        <v>0</v>
      </c>
      <c r="R69" s="10">
        <f>FC_TRA_RAIL_E!R69+FC_TRA_ROAD_E!R69+FC_TRA_DAVI_E!R69+FC_TRA_DNAVI_E!R69+FC_TRA_PIPE_E!R69</f>
        <v>0</v>
      </c>
      <c r="S69" s="10">
        <f>FC_TRA_RAIL_E!S69+FC_TRA_ROAD_E!S69+FC_TRA_DAVI_E!S69+FC_TRA_DNAVI_E!S69+FC_TRA_PIPE_E!S69</f>
        <v>0</v>
      </c>
      <c r="T69" s="10">
        <f>FC_TRA_RAIL_E!T69+FC_TRA_ROAD_E!T69+FC_TRA_DAVI_E!T69+FC_TRA_DNAVI_E!T69+FC_TRA_PIPE_E!T69</f>
        <v>0</v>
      </c>
      <c r="U69" s="10">
        <f>FC_TRA_RAIL_E!U69+FC_TRA_ROAD_E!U69+FC_TRA_DAVI_E!U69+FC_TRA_DNAVI_E!U69+FC_TRA_PIPE_E!U69</f>
        <v>0</v>
      </c>
      <c r="V69" s="10">
        <f>FC_TRA_RAIL_E!V69+FC_TRA_ROAD_E!V69+FC_TRA_DAVI_E!V69+FC_TRA_DNAVI_E!V69+FC_TRA_PIPE_E!V69</f>
        <v>0</v>
      </c>
      <c r="W69" s="10">
        <f>FC_TRA_RAIL_E!W69+FC_TRA_ROAD_E!W69+FC_TRA_DAVI_E!W69+FC_TRA_DNAVI_E!W69+FC_TRA_PIPE_E!W69</f>
        <v>0</v>
      </c>
      <c r="X69" s="10">
        <f>FC_TRA_RAIL_E!X69+FC_TRA_ROAD_E!X69+FC_TRA_DAVI_E!X69+FC_TRA_DNAVI_E!X69+FC_TRA_PIPE_E!X69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FC_TRA_RAIL_E!C70+FC_TRA_ROAD_E!C70+FC_TRA_DAVI_E!C70+FC_TRA_DNAVI_E!C70+FC_TRA_PIPE_E!C70</f>
        <v>0</v>
      </c>
      <c r="D70" s="10">
        <f>FC_TRA_RAIL_E!D70+FC_TRA_ROAD_E!D70+FC_TRA_DAVI_E!D70+FC_TRA_DNAVI_E!D70+FC_TRA_PIPE_E!D70</f>
        <v>0</v>
      </c>
      <c r="E70" s="10">
        <f>FC_TRA_RAIL_E!E70+FC_TRA_ROAD_E!E70+FC_TRA_DAVI_E!E70+FC_TRA_DNAVI_E!E70+FC_TRA_PIPE_E!E70</f>
        <v>0</v>
      </c>
      <c r="F70" s="10">
        <f>FC_TRA_RAIL_E!F70+FC_TRA_ROAD_E!F70+FC_TRA_DAVI_E!F70+FC_TRA_DNAVI_E!F70+FC_TRA_PIPE_E!F70</f>
        <v>0</v>
      </c>
      <c r="G70" s="10">
        <f>FC_TRA_RAIL_E!G70+FC_TRA_ROAD_E!G70+FC_TRA_DAVI_E!G70+FC_TRA_DNAVI_E!G70+FC_TRA_PIPE_E!G70</f>
        <v>0</v>
      </c>
      <c r="H70" s="10">
        <f>FC_TRA_RAIL_E!H70+FC_TRA_ROAD_E!H70+FC_TRA_DAVI_E!H70+FC_TRA_DNAVI_E!H70+FC_TRA_PIPE_E!H70</f>
        <v>0</v>
      </c>
      <c r="I70" s="10">
        <f>FC_TRA_RAIL_E!I70+FC_TRA_ROAD_E!I70+FC_TRA_DAVI_E!I70+FC_TRA_DNAVI_E!I70+FC_TRA_PIPE_E!I70</f>
        <v>0</v>
      </c>
      <c r="J70" s="10">
        <f>FC_TRA_RAIL_E!J70+FC_TRA_ROAD_E!J70+FC_TRA_DAVI_E!J70+FC_TRA_DNAVI_E!J70+FC_TRA_PIPE_E!J70</f>
        <v>0</v>
      </c>
      <c r="K70" s="10">
        <f>FC_TRA_RAIL_E!K70+FC_TRA_ROAD_E!K70+FC_TRA_DAVI_E!K70+FC_TRA_DNAVI_E!K70+FC_TRA_PIPE_E!K70</f>
        <v>0</v>
      </c>
      <c r="L70" s="10">
        <f>FC_TRA_RAIL_E!L70+FC_TRA_ROAD_E!L70+FC_TRA_DAVI_E!L70+FC_TRA_DNAVI_E!L70+FC_TRA_PIPE_E!L70</f>
        <v>0</v>
      </c>
      <c r="M70" s="10">
        <f>FC_TRA_RAIL_E!M70+FC_TRA_ROAD_E!M70+FC_TRA_DAVI_E!M70+FC_TRA_DNAVI_E!M70+FC_TRA_PIPE_E!M70</f>
        <v>0</v>
      </c>
      <c r="N70" s="10">
        <f>FC_TRA_RAIL_E!N70+FC_TRA_ROAD_E!N70+FC_TRA_DAVI_E!N70+FC_TRA_DNAVI_E!N70+FC_TRA_PIPE_E!N70</f>
        <v>0</v>
      </c>
      <c r="O70" s="10">
        <f>FC_TRA_RAIL_E!O70+FC_TRA_ROAD_E!O70+FC_TRA_DAVI_E!O70+FC_TRA_DNAVI_E!O70+FC_TRA_PIPE_E!O70</f>
        <v>0</v>
      </c>
      <c r="P70" s="10">
        <f>FC_TRA_RAIL_E!P70+FC_TRA_ROAD_E!P70+FC_TRA_DAVI_E!P70+FC_TRA_DNAVI_E!P70+FC_TRA_PIPE_E!P70</f>
        <v>0</v>
      </c>
      <c r="Q70" s="10">
        <f>FC_TRA_RAIL_E!Q70+FC_TRA_ROAD_E!Q70+FC_TRA_DAVI_E!Q70+FC_TRA_DNAVI_E!Q70+FC_TRA_PIPE_E!Q70</f>
        <v>0</v>
      </c>
      <c r="R70" s="10">
        <f>FC_TRA_RAIL_E!R70+FC_TRA_ROAD_E!R70+FC_TRA_DAVI_E!R70+FC_TRA_DNAVI_E!R70+FC_TRA_PIPE_E!R70</f>
        <v>0</v>
      </c>
      <c r="S70" s="10">
        <f>FC_TRA_RAIL_E!S70+FC_TRA_ROAD_E!S70+FC_TRA_DAVI_E!S70+FC_TRA_DNAVI_E!S70+FC_TRA_PIPE_E!S70</f>
        <v>0</v>
      </c>
      <c r="T70" s="10">
        <f>FC_TRA_RAIL_E!T70+FC_TRA_ROAD_E!T70+FC_TRA_DAVI_E!T70+FC_TRA_DNAVI_E!T70+FC_TRA_PIPE_E!T70</f>
        <v>0</v>
      </c>
      <c r="U70" s="10">
        <f>FC_TRA_RAIL_E!U70+FC_TRA_ROAD_E!U70+FC_TRA_DAVI_E!U70+FC_TRA_DNAVI_E!U70+FC_TRA_PIPE_E!U70</f>
        <v>0</v>
      </c>
      <c r="V70" s="10">
        <f>FC_TRA_RAIL_E!V70+FC_TRA_ROAD_E!V70+FC_TRA_DAVI_E!V70+FC_TRA_DNAVI_E!V70+FC_TRA_PIPE_E!V70</f>
        <v>0</v>
      </c>
      <c r="W70" s="10">
        <f>FC_TRA_RAIL_E!W70+FC_TRA_ROAD_E!W70+FC_TRA_DAVI_E!W70+FC_TRA_DNAVI_E!W70+FC_TRA_PIPE_E!W70</f>
        <v>0</v>
      </c>
      <c r="X70" s="10">
        <f>FC_TRA_RAIL_E!X70+FC_TRA_ROAD_E!X70+FC_TRA_DAVI_E!X70+FC_TRA_DNAVI_E!X70+FC_TRA_PIPE_E!X70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V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ref="W71:X71" si="23">SUM(W72:W73)</f>
        <v>0</v>
      </c>
      <c r="X71" s="37">
        <f t="shared" si="23"/>
        <v>0</v>
      </c>
    </row>
    <row r="72" spans="1:24" ht="11.25" customHeight="1" x14ac:dyDescent="0.2">
      <c r="A72" s="42" t="s">
        <v>131</v>
      </c>
      <c r="B72" s="9" t="s">
        <v>132</v>
      </c>
      <c r="C72" s="10">
        <f>FC_TRA_RAIL_E!C72+FC_TRA_ROAD_E!C72+FC_TRA_DAVI_E!C72+FC_TRA_DNAVI_E!C72+FC_TRA_PIPE_E!C72</f>
        <v>0</v>
      </c>
      <c r="D72" s="10">
        <f>FC_TRA_RAIL_E!D72+FC_TRA_ROAD_E!D72+FC_TRA_DAVI_E!D72+FC_TRA_DNAVI_E!D72+FC_TRA_PIPE_E!D72</f>
        <v>0</v>
      </c>
      <c r="E72" s="10">
        <f>FC_TRA_RAIL_E!E72+FC_TRA_ROAD_E!E72+FC_TRA_DAVI_E!E72+FC_TRA_DNAVI_E!E72+FC_TRA_PIPE_E!E72</f>
        <v>0</v>
      </c>
      <c r="F72" s="10">
        <f>FC_TRA_RAIL_E!F72+FC_TRA_ROAD_E!F72+FC_TRA_DAVI_E!F72+FC_TRA_DNAVI_E!F72+FC_TRA_PIPE_E!F72</f>
        <v>0</v>
      </c>
      <c r="G72" s="10">
        <f>FC_TRA_RAIL_E!G72+FC_TRA_ROAD_E!G72+FC_TRA_DAVI_E!G72+FC_TRA_DNAVI_E!G72+FC_TRA_PIPE_E!G72</f>
        <v>0</v>
      </c>
      <c r="H72" s="10">
        <f>FC_TRA_RAIL_E!H72+FC_TRA_ROAD_E!H72+FC_TRA_DAVI_E!H72+FC_TRA_DNAVI_E!H72+FC_TRA_PIPE_E!H72</f>
        <v>0</v>
      </c>
      <c r="I72" s="10">
        <f>FC_TRA_RAIL_E!I72+FC_TRA_ROAD_E!I72+FC_TRA_DAVI_E!I72+FC_TRA_DNAVI_E!I72+FC_TRA_PIPE_E!I72</f>
        <v>0</v>
      </c>
      <c r="J72" s="10">
        <f>FC_TRA_RAIL_E!J72+FC_TRA_ROAD_E!J72+FC_TRA_DAVI_E!J72+FC_TRA_DNAVI_E!J72+FC_TRA_PIPE_E!J72</f>
        <v>0</v>
      </c>
      <c r="K72" s="10">
        <f>FC_TRA_RAIL_E!K72+FC_TRA_ROAD_E!K72+FC_TRA_DAVI_E!K72+FC_TRA_DNAVI_E!K72+FC_TRA_PIPE_E!K72</f>
        <v>0</v>
      </c>
      <c r="L72" s="10">
        <f>FC_TRA_RAIL_E!L72+FC_TRA_ROAD_E!L72+FC_TRA_DAVI_E!L72+FC_TRA_DNAVI_E!L72+FC_TRA_PIPE_E!L72</f>
        <v>0</v>
      </c>
      <c r="M72" s="10">
        <f>FC_TRA_RAIL_E!M72+FC_TRA_ROAD_E!M72+FC_TRA_DAVI_E!M72+FC_TRA_DNAVI_E!M72+FC_TRA_PIPE_E!M72</f>
        <v>0</v>
      </c>
      <c r="N72" s="10">
        <f>FC_TRA_RAIL_E!N72+FC_TRA_ROAD_E!N72+FC_TRA_DAVI_E!N72+FC_TRA_DNAVI_E!N72+FC_TRA_PIPE_E!N72</f>
        <v>0</v>
      </c>
      <c r="O72" s="10">
        <f>FC_TRA_RAIL_E!O72+FC_TRA_ROAD_E!O72+FC_TRA_DAVI_E!O72+FC_TRA_DNAVI_E!O72+FC_TRA_PIPE_E!O72</f>
        <v>0</v>
      </c>
      <c r="P72" s="10">
        <f>FC_TRA_RAIL_E!P72+FC_TRA_ROAD_E!P72+FC_TRA_DAVI_E!P72+FC_TRA_DNAVI_E!P72+FC_TRA_PIPE_E!P72</f>
        <v>0</v>
      </c>
      <c r="Q72" s="10">
        <f>FC_TRA_RAIL_E!Q72+FC_TRA_ROAD_E!Q72+FC_TRA_DAVI_E!Q72+FC_TRA_DNAVI_E!Q72+FC_TRA_PIPE_E!Q72</f>
        <v>0</v>
      </c>
      <c r="R72" s="10">
        <f>FC_TRA_RAIL_E!R72+FC_TRA_ROAD_E!R72+FC_TRA_DAVI_E!R72+FC_TRA_DNAVI_E!R72+FC_TRA_PIPE_E!R72</f>
        <v>0</v>
      </c>
      <c r="S72" s="10">
        <f>FC_TRA_RAIL_E!S72+FC_TRA_ROAD_E!S72+FC_TRA_DAVI_E!S72+FC_TRA_DNAVI_E!S72+FC_TRA_PIPE_E!S72</f>
        <v>0</v>
      </c>
      <c r="T72" s="10">
        <f>FC_TRA_RAIL_E!T72+FC_TRA_ROAD_E!T72+FC_TRA_DAVI_E!T72+FC_TRA_DNAVI_E!T72+FC_TRA_PIPE_E!T72</f>
        <v>0</v>
      </c>
      <c r="U72" s="10">
        <f>FC_TRA_RAIL_E!U72+FC_TRA_ROAD_E!U72+FC_TRA_DAVI_E!U72+FC_TRA_DNAVI_E!U72+FC_TRA_PIPE_E!U72</f>
        <v>0</v>
      </c>
      <c r="V72" s="10">
        <f>FC_TRA_RAIL_E!V72+FC_TRA_ROAD_E!V72+FC_TRA_DAVI_E!V72+FC_TRA_DNAVI_E!V72+FC_TRA_PIPE_E!V72</f>
        <v>0</v>
      </c>
      <c r="W72" s="10">
        <f>FC_TRA_RAIL_E!W72+FC_TRA_ROAD_E!W72+FC_TRA_DAVI_E!W72+FC_TRA_DNAVI_E!W72+FC_TRA_PIPE_E!W72</f>
        <v>0</v>
      </c>
      <c r="X72" s="10">
        <f>FC_TRA_RAIL_E!X72+FC_TRA_ROAD_E!X72+FC_TRA_DAVI_E!X72+FC_TRA_DNAVI_E!X72+FC_TRA_PIPE_E!X72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FC_TRA_RAIL_E!C73+FC_TRA_ROAD_E!C73+FC_TRA_DAVI_E!C73+FC_TRA_DNAVI_E!C73+FC_TRA_PIPE_E!C73</f>
        <v>0</v>
      </c>
      <c r="D73" s="10">
        <f>FC_TRA_RAIL_E!D73+FC_TRA_ROAD_E!D73+FC_TRA_DAVI_E!D73+FC_TRA_DNAVI_E!D73+FC_TRA_PIPE_E!D73</f>
        <v>0</v>
      </c>
      <c r="E73" s="10">
        <f>FC_TRA_RAIL_E!E73+FC_TRA_ROAD_E!E73+FC_TRA_DAVI_E!E73+FC_TRA_DNAVI_E!E73+FC_TRA_PIPE_E!E73</f>
        <v>0</v>
      </c>
      <c r="F73" s="10">
        <f>FC_TRA_RAIL_E!F73+FC_TRA_ROAD_E!F73+FC_TRA_DAVI_E!F73+FC_TRA_DNAVI_E!F73+FC_TRA_PIPE_E!F73</f>
        <v>0</v>
      </c>
      <c r="G73" s="10">
        <f>FC_TRA_RAIL_E!G73+FC_TRA_ROAD_E!G73+FC_TRA_DAVI_E!G73+FC_TRA_DNAVI_E!G73+FC_TRA_PIPE_E!G73</f>
        <v>0</v>
      </c>
      <c r="H73" s="10">
        <f>FC_TRA_RAIL_E!H73+FC_TRA_ROAD_E!H73+FC_TRA_DAVI_E!H73+FC_TRA_DNAVI_E!H73+FC_TRA_PIPE_E!H73</f>
        <v>0</v>
      </c>
      <c r="I73" s="10">
        <f>FC_TRA_RAIL_E!I73+FC_TRA_ROAD_E!I73+FC_TRA_DAVI_E!I73+FC_TRA_DNAVI_E!I73+FC_TRA_PIPE_E!I73</f>
        <v>0</v>
      </c>
      <c r="J73" s="10">
        <f>FC_TRA_RAIL_E!J73+FC_TRA_ROAD_E!J73+FC_TRA_DAVI_E!J73+FC_TRA_DNAVI_E!J73+FC_TRA_PIPE_E!J73</f>
        <v>0</v>
      </c>
      <c r="K73" s="10">
        <f>FC_TRA_RAIL_E!K73+FC_TRA_ROAD_E!K73+FC_TRA_DAVI_E!K73+FC_TRA_DNAVI_E!K73+FC_TRA_PIPE_E!K73</f>
        <v>0</v>
      </c>
      <c r="L73" s="10">
        <f>FC_TRA_RAIL_E!L73+FC_TRA_ROAD_E!L73+FC_TRA_DAVI_E!L73+FC_TRA_DNAVI_E!L73+FC_TRA_PIPE_E!L73</f>
        <v>0</v>
      </c>
      <c r="M73" s="10">
        <f>FC_TRA_RAIL_E!M73+FC_TRA_ROAD_E!M73+FC_TRA_DAVI_E!M73+FC_TRA_DNAVI_E!M73+FC_TRA_PIPE_E!M73</f>
        <v>0</v>
      </c>
      <c r="N73" s="10">
        <f>FC_TRA_RAIL_E!N73+FC_TRA_ROAD_E!N73+FC_TRA_DAVI_E!N73+FC_TRA_DNAVI_E!N73+FC_TRA_PIPE_E!N73</f>
        <v>0</v>
      </c>
      <c r="O73" s="10">
        <f>FC_TRA_RAIL_E!O73+FC_TRA_ROAD_E!O73+FC_TRA_DAVI_E!O73+FC_TRA_DNAVI_E!O73+FC_TRA_PIPE_E!O73</f>
        <v>0</v>
      </c>
      <c r="P73" s="10">
        <f>FC_TRA_RAIL_E!P73+FC_TRA_ROAD_E!P73+FC_TRA_DAVI_E!P73+FC_TRA_DNAVI_E!P73+FC_TRA_PIPE_E!P73</f>
        <v>0</v>
      </c>
      <c r="Q73" s="10">
        <f>FC_TRA_RAIL_E!Q73+FC_TRA_ROAD_E!Q73+FC_TRA_DAVI_E!Q73+FC_TRA_DNAVI_E!Q73+FC_TRA_PIPE_E!Q73</f>
        <v>0</v>
      </c>
      <c r="R73" s="10">
        <f>FC_TRA_RAIL_E!R73+FC_TRA_ROAD_E!R73+FC_TRA_DAVI_E!R73+FC_TRA_DNAVI_E!R73+FC_TRA_PIPE_E!R73</f>
        <v>0</v>
      </c>
      <c r="S73" s="10">
        <f>FC_TRA_RAIL_E!S73+FC_TRA_ROAD_E!S73+FC_TRA_DAVI_E!S73+FC_TRA_DNAVI_E!S73+FC_TRA_PIPE_E!S73</f>
        <v>0</v>
      </c>
      <c r="T73" s="10">
        <f>FC_TRA_RAIL_E!T73+FC_TRA_ROAD_E!T73+FC_TRA_DAVI_E!T73+FC_TRA_DNAVI_E!T73+FC_TRA_PIPE_E!T73</f>
        <v>0</v>
      </c>
      <c r="U73" s="10">
        <f>FC_TRA_RAIL_E!U73+FC_TRA_ROAD_E!U73+FC_TRA_DAVI_E!U73+FC_TRA_DNAVI_E!U73+FC_TRA_PIPE_E!U73</f>
        <v>0</v>
      </c>
      <c r="V73" s="10">
        <f>FC_TRA_RAIL_E!V73+FC_TRA_ROAD_E!V73+FC_TRA_DAVI_E!V73+FC_TRA_DNAVI_E!V73+FC_TRA_PIPE_E!V73</f>
        <v>0</v>
      </c>
      <c r="W73" s="10">
        <f>FC_TRA_RAIL_E!W73+FC_TRA_ROAD_E!W73+FC_TRA_DAVI_E!W73+FC_TRA_DNAVI_E!W73+FC_TRA_PIPE_E!W73</f>
        <v>0</v>
      </c>
      <c r="X73" s="10">
        <f>FC_TRA_RAIL_E!X73+FC_TRA_ROAD_E!X73+FC_TRA_DAVI_E!X73+FC_TRA_DNAVI_E!X73+FC_TRA_PIPE_E!X73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FC_TRA_RAIL_E!C74+FC_TRA_ROAD_E!C74+FC_TRA_DAVI_E!C74+FC_TRA_DNAVI_E!C74+FC_TRA_PIPE_E!C74</f>
        <v>0</v>
      </c>
      <c r="D74" s="37">
        <f>FC_TRA_RAIL_E!D74+FC_TRA_ROAD_E!D74+FC_TRA_DAVI_E!D74+FC_TRA_DNAVI_E!D74+FC_TRA_PIPE_E!D74</f>
        <v>0</v>
      </c>
      <c r="E74" s="37">
        <f>FC_TRA_RAIL_E!E74+FC_TRA_ROAD_E!E74+FC_TRA_DAVI_E!E74+FC_TRA_DNAVI_E!E74+FC_TRA_PIPE_E!E74</f>
        <v>0</v>
      </c>
      <c r="F74" s="37">
        <f>FC_TRA_RAIL_E!F74+FC_TRA_ROAD_E!F74+FC_TRA_DAVI_E!F74+FC_TRA_DNAVI_E!F74+FC_TRA_PIPE_E!F74</f>
        <v>0</v>
      </c>
      <c r="G74" s="37">
        <f>FC_TRA_RAIL_E!G74+FC_TRA_ROAD_E!G74+FC_TRA_DAVI_E!G74+FC_TRA_DNAVI_E!G74+FC_TRA_PIPE_E!G74</f>
        <v>0</v>
      </c>
      <c r="H74" s="37">
        <f>FC_TRA_RAIL_E!H74+FC_TRA_ROAD_E!H74+FC_TRA_DAVI_E!H74+FC_TRA_DNAVI_E!H74+FC_TRA_PIPE_E!H74</f>
        <v>0</v>
      </c>
      <c r="I74" s="37">
        <f>FC_TRA_RAIL_E!I74+FC_TRA_ROAD_E!I74+FC_TRA_DAVI_E!I74+FC_TRA_DNAVI_E!I74+FC_TRA_PIPE_E!I74</f>
        <v>0</v>
      </c>
      <c r="J74" s="37">
        <f>FC_TRA_RAIL_E!J74+FC_TRA_ROAD_E!J74+FC_TRA_DAVI_E!J74+FC_TRA_DNAVI_E!J74+FC_TRA_PIPE_E!J74</f>
        <v>0</v>
      </c>
      <c r="K74" s="37">
        <f>FC_TRA_RAIL_E!K74+FC_TRA_ROAD_E!K74+FC_TRA_DAVI_E!K74+FC_TRA_DNAVI_E!K74+FC_TRA_PIPE_E!K74</f>
        <v>0</v>
      </c>
      <c r="L74" s="37">
        <f>FC_TRA_RAIL_E!L74+FC_TRA_ROAD_E!L74+FC_TRA_DAVI_E!L74+FC_TRA_DNAVI_E!L74+FC_TRA_PIPE_E!L74</f>
        <v>0</v>
      </c>
      <c r="M74" s="37">
        <f>FC_TRA_RAIL_E!M74+FC_TRA_ROAD_E!M74+FC_TRA_DAVI_E!M74+FC_TRA_DNAVI_E!M74+FC_TRA_PIPE_E!M74</f>
        <v>0</v>
      </c>
      <c r="N74" s="37">
        <f>FC_TRA_RAIL_E!N74+FC_TRA_ROAD_E!N74+FC_TRA_DAVI_E!N74+FC_TRA_DNAVI_E!N74+FC_TRA_PIPE_E!N74</f>
        <v>0</v>
      </c>
      <c r="O74" s="37">
        <f>FC_TRA_RAIL_E!O74+FC_TRA_ROAD_E!O74+FC_TRA_DAVI_E!O74+FC_TRA_DNAVI_E!O74+FC_TRA_PIPE_E!O74</f>
        <v>0</v>
      </c>
      <c r="P74" s="37">
        <f>FC_TRA_RAIL_E!P74+FC_TRA_ROAD_E!P74+FC_TRA_DAVI_E!P74+FC_TRA_DNAVI_E!P74+FC_TRA_PIPE_E!P74</f>
        <v>0</v>
      </c>
      <c r="Q74" s="37">
        <f>FC_TRA_RAIL_E!Q74+FC_TRA_ROAD_E!Q74+FC_TRA_DAVI_E!Q74+FC_TRA_DNAVI_E!Q74+FC_TRA_PIPE_E!Q74</f>
        <v>0</v>
      </c>
      <c r="R74" s="37">
        <f>FC_TRA_RAIL_E!R74+FC_TRA_ROAD_E!R74+FC_TRA_DAVI_E!R74+FC_TRA_DNAVI_E!R74+FC_TRA_PIPE_E!R74</f>
        <v>0</v>
      </c>
      <c r="S74" s="37">
        <f>FC_TRA_RAIL_E!S74+FC_TRA_ROAD_E!S74+FC_TRA_DAVI_E!S74+FC_TRA_DNAVI_E!S74+FC_TRA_PIPE_E!S74</f>
        <v>0</v>
      </c>
      <c r="T74" s="37">
        <f>FC_TRA_RAIL_E!T74+FC_TRA_ROAD_E!T74+FC_TRA_DAVI_E!T74+FC_TRA_DNAVI_E!T74+FC_TRA_PIPE_E!T74</f>
        <v>0</v>
      </c>
      <c r="U74" s="37">
        <f>FC_TRA_RAIL_E!U74+FC_TRA_ROAD_E!U74+FC_TRA_DAVI_E!U74+FC_TRA_DNAVI_E!U74+FC_TRA_PIPE_E!U74</f>
        <v>0</v>
      </c>
      <c r="V74" s="37">
        <f>FC_TRA_RAIL_E!V74+FC_TRA_ROAD_E!V74+FC_TRA_DAVI_E!V74+FC_TRA_DNAVI_E!V74+FC_TRA_PIPE_E!V74</f>
        <v>0</v>
      </c>
      <c r="W74" s="37">
        <f>FC_TRA_RAIL_E!W74+FC_TRA_ROAD_E!W74+FC_TRA_DAVI_E!W74+FC_TRA_DNAVI_E!W74+FC_TRA_PIPE_E!W74</f>
        <v>0</v>
      </c>
      <c r="X74" s="37">
        <f>FC_TRA_RAIL_E!X74+FC_TRA_ROAD_E!X74+FC_TRA_DAVI_E!X74+FC_TRA_DNAVI_E!X74+FC_TRA_PIPE_E!X74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FC_TRA_RAIL_E!C75+FC_TRA_ROAD_E!C75+FC_TRA_DAVI_E!C75+FC_TRA_DNAVI_E!C75+FC_TRA_PIPE_E!C75</f>
        <v>0</v>
      </c>
      <c r="D75" s="37">
        <f>FC_TRA_RAIL_E!D75+FC_TRA_ROAD_E!D75+FC_TRA_DAVI_E!D75+FC_TRA_DNAVI_E!D75+FC_TRA_PIPE_E!D75</f>
        <v>0</v>
      </c>
      <c r="E75" s="37">
        <f>FC_TRA_RAIL_E!E75+FC_TRA_ROAD_E!E75+FC_TRA_DAVI_E!E75+FC_TRA_DNAVI_E!E75+FC_TRA_PIPE_E!E75</f>
        <v>0</v>
      </c>
      <c r="F75" s="37">
        <f>FC_TRA_RAIL_E!F75+FC_TRA_ROAD_E!F75+FC_TRA_DAVI_E!F75+FC_TRA_DNAVI_E!F75+FC_TRA_PIPE_E!F75</f>
        <v>0</v>
      </c>
      <c r="G75" s="37">
        <f>FC_TRA_RAIL_E!G75+FC_TRA_ROAD_E!G75+FC_TRA_DAVI_E!G75+FC_TRA_DNAVI_E!G75+FC_TRA_PIPE_E!G75</f>
        <v>0</v>
      </c>
      <c r="H75" s="37">
        <f>FC_TRA_RAIL_E!H75+FC_TRA_ROAD_E!H75+FC_TRA_DAVI_E!H75+FC_TRA_DNAVI_E!H75+FC_TRA_PIPE_E!H75</f>
        <v>0</v>
      </c>
      <c r="I75" s="37">
        <f>FC_TRA_RAIL_E!I75+FC_TRA_ROAD_E!I75+FC_TRA_DAVI_E!I75+FC_TRA_DNAVI_E!I75+FC_TRA_PIPE_E!I75</f>
        <v>0</v>
      </c>
      <c r="J75" s="37">
        <f>FC_TRA_RAIL_E!J75+FC_TRA_ROAD_E!J75+FC_TRA_DAVI_E!J75+FC_TRA_DNAVI_E!J75+FC_TRA_PIPE_E!J75</f>
        <v>0</v>
      </c>
      <c r="K75" s="37">
        <f>FC_TRA_RAIL_E!K75+FC_TRA_ROAD_E!K75+FC_TRA_DAVI_E!K75+FC_TRA_DNAVI_E!K75+FC_TRA_PIPE_E!K75</f>
        <v>0</v>
      </c>
      <c r="L75" s="37">
        <f>FC_TRA_RAIL_E!L75+FC_TRA_ROAD_E!L75+FC_TRA_DAVI_E!L75+FC_TRA_DNAVI_E!L75+FC_TRA_PIPE_E!L75</f>
        <v>0</v>
      </c>
      <c r="M75" s="37">
        <f>FC_TRA_RAIL_E!M75+FC_TRA_ROAD_E!M75+FC_TRA_DAVI_E!M75+FC_TRA_DNAVI_E!M75+FC_TRA_PIPE_E!M75</f>
        <v>0</v>
      </c>
      <c r="N75" s="37">
        <f>FC_TRA_RAIL_E!N75+FC_TRA_ROAD_E!N75+FC_TRA_DAVI_E!N75+FC_TRA_DNAVI_E!N75+FC_TRA_PIPE_E!N75</f>
        <v>0</v>
      </c>
      <c r="O75" s="37">
        <f>FC_TRA_RAIL_E!O75+FC_TRA_ROAD_E!O75+FC_TRA_DAVI_E!O75+FC_TRA_DNAVI_E!O75+FC_TRA_PIPE_E!O75</f>
        <v>0</v>
      </c>
      <c r="P75" s="37">
        <f>FC_TRA_RAIL_E!P75+FC_TRA_ROAD_E!P75+FC_TRA_DAVI_E!P75+FC_TRA_DNAVI_E!P75+FC_TRA_PIPE_E!P75</f>
        <v>0</v>
      </c>
      <c r="Q75" s="37">
        <f>FC_TRA_RAIL_E!Q75+FC_TRA_ROAD_E!Q75+FC_TRA_DAVI_E!Q75+FC_TRA_DNAVI_E!Q75+FC_TRA_PIPE_E!Q75</f>
        <v>0</v>
      </c>
      <c r="R75" s="37">
        <f>FC_TRA_RAIL_E!R75+FC_TRA_ROAD_E!R75+FC_TRA_DAVI_E!R75+FC_TRA_DNAVI_E!R75+FC_TRA_PIPE_E!R75</f>
        <v>0</v>
      </c>
      <c r="S75" s="37">
        <f>FC_TRA_RAIL_E!S75+FC_TRA_ROAD_E!S75+FC_TRA_DAVI_E!S75+FC_TRA_DNAVI_E!S75+FC_TRA_PIPE_E!S75</f>
        <v>0</v>
      </c>
      <c r="T75" s="37">
        <f>FC_TRA_RAIL_E!T75+FC_TRA_ROAD_E!T75+FC_TRA_DAVI_E!T75+FC_TRA_DNAVI_E!T75+FC_TRA_PIPE_E!T75</f>
        <v>0</v>
      </c>
      <c r="U75" s="37">
        <f>FC_TRA_RAIL_E!U75+FC_TRA_ROAD_E!U75+FC_TRA_DAVI_E!U75+FC_TRA_DNAVI_E!U75+FC_TRA_PIPE_E!U75</f>
        <v>0</v>
      </c>
      <c r="V75" s="37">
        <f>FC_TRA_RAIL_E!V75+FC_TRA_ROAD_E!V75+FC_TRA_DAVI_E!V75+FC_TRA_DNAVI_E!V75+FC_TRA_PIPE_E!V75</f>
        <v>0</v>
      </c>
      <c r="W75" s="37">
        <f>FC_TRA_RAIL_E!W75+FC_TRA_ROAD_E!W75+FC_TRA_DAVI_E!W75+FC_TRA_DNAVI_E!W75+FC_TRA_PIPE_E!W75</f>
        <v>0</v>
      </c>
      <c r="X75" s="37">
        <f>FC_TRA_RAIL_E!X75+FC_TRA_ROAD_E!X75+FC_TRA_DAVI_E!X75+FC_TRA_DNAVI_E!X75+FC_TRA_PIPE_E!X75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FC_TRA_RAIL_E!C76+FC_TRA_ROAD_E!C76+FC_TRA_DAVI_E!C76+FC_TRA_DNAVI_E!C76+FC_TRA_PIPE_E!C76</f>
        <v>65.34823731728288</v>
      </c>
      <c r="D76" s="40">
        <f>FC_TRA_RAIL_E!D76+FC_TRA_ROAD_E!D76+FC_TRA_DAVI_E!D76+FC_TRA_DNAVI_E!D76+FC_TRA_PIPE_E!D76</f>
        <v>71.711092003439376</v>
      </c>
      <c r="E76" s="40">
        <f>FC_TRA_RAIL_E!E76+FC_TRA_ROAD_E!E76+FC_TRA_DAVI_E!E76+FC_TRA_DNAVI_E!E76+FC_TRA_PIPE_E!E76</f>
        <v>115.73516766981945</v>
      </c>
      <c r="F76" s="40">
        <f>FC_TRA_RAIL_E!F76+FC_TRA_ROAD_E!F76+FC_TRA_DAVI_E!F76+FC_TRA_DNAVI_E!F76+FC_TRA_PIPE_E!F76</f>
        <v>108.42648323301806</v>
      </c>
      <c r="G76" s="40">
        <f>FC_TRA_RAIL_E!G76+FC_TRA_ROAD_E!G76+FC_TRA_DAVI_E!G76+FC_TRA_DNAVI_E!G76+FC_TRA_PIPE_E!G76</f>
        <v>94.496990541702488</v>
      </c>
      <c r="H76" s="40">
        <f>FC_TRA_RAIL_E!H76+FC_TRA_ROAD_E!H76+FC_TRA_DAVI_E!H76+FC_TRA_DNAVI_E!H76+FC_TRA_PIPE_E!H76</f>
        <v>88.907996560619083</v>
      </c>
      <c r="I76" s="40">
        <f>FC_TRA_RAIL_E!I76+FC_TRA_ROAD_E!I76+FC_TRA_DAVI_E!I76+FC_TRA_DNAVI_E!I76+FC_TRA_PIPE_E!I76</f>
        <v>77.987962166809965</v>
      </c>
      <c r="J76" s="40">
        <f>FC_TRA_RAIL_E!J76+FC_TRA_ROAD_E!J76+FC_TRA_DAVI_E!J76+FC_TRA_DNAVI_E!J76+FC_TRA_PIPE_E!J76</f>
        <v>83.748925193465155</v>
      </c>
      <c r="K76" s="40">
        <f>FC_TRA_RAIL_E!K76+FC_TRA_ROAD_E!K76+FC_TRA_DAVI_E!K76+FC_TRA_DNAVI_E!K76+FC_TRA_PIPE_E!K76</f>
        <v>76.268271711091998</v>
      </c>
      <c r="L76" s="40">
        <f>FC_TRA_RAIL_E!L76+FC_TRA_ROAD_E!L76+FC_TRA_DAVI_E!L76+FC_TRA_DNAVI_E!L76+FC_TRA_PIPE_E!L76</f>
        <v>74.720706041833665</v>
      </c>
      <c r="M76" s="40">
        <f>FC_TRA_RAIL_E!M76+FC_TRA_ROAD_E!M76+FC_TRA_DAVI_E!M76+FC_TRA_DNAVI_E!M76+FC_TRA_PIPE_E!M76</f>
        <v>78.877236454204194</v>
      </c>
      <c r="N76" s="40">
        <f>FC_TRA_RAIL_E!N76+FC_TRA_ROAD_E!N76+FC_TRA_DAVI_E!N76+FC_TRA_DNAVI_E!N76+FC_TRA_PIPE_E!N76</f>
        <v>92.847568609934484</v>
      </c>
      <c r="O76" s="40">
        <f>FC_TRA_RAIL_E!O76+FC_TRA_ROAD_E!O76+FC_TRA_DAVI_E!O76+FC_TRA_DNAVI_E!O76+FC_TRA_PIPE_E!O76</f>
        <v>100.39408506951872</v>
      </c>
      <c r="P76" s="40">
        <f>FC_TRA_RAIL_E!P76+FC_TRA_ROAD_E!P76+FC_TRA_DAVI_E!P76+FC_TRA_DNAVI_E!P76+FC_TRA_PIPE_E!P76</f>
        <v>93.053705837409794</v>
      </c>
      <c r="Q76" s="40">
        <f>FC_TRA_RAIL_E!Q76+FC_TRA_ROAD_E!Q76+FC_TRA_DAVI_E!Q76+FC_TRA_DNAVI_E!Q76+FC_TRA_PIPE_E!Q76</f>
        <v>87.595365570832627</v>
      </c>
      <c r="R76" s="40">
        <f>FC_TRA_RAIL_E!R76+FC_TRA_ROAD_E!R76+FC_TRA_DAVI_E!R76+FC_TRA_DNAVI_E!R76+FC_TRA_PIPE_E!R76</f>
        <v>89.713748588859829</v>
      </c>
      <c r="S76" s="40">
        <f>FC_TRA_RAIL_E!S76+FC_TRA_ROAD_E!S76+FC_TRA_DAVI_E!S76+FC_TRA_DNAVI_E!S76+FC_TRA_PIPE_E!S76</f>
        <v>87.264089959418229</v>
      </c>
      <c r="T76" s="40">
        <f>FC_TRA_RAIL_E!T76+FC_TRA_ROAD_E!T76+FC_TRA_DAVI_E!T76+FC_TRA_DNAVI_E!T76+FC_TRA_PIPE_E!T76</f>
        <v>90.772006549347623</v>
      </c>
      <c r="U76" s="40">
        <f>FC_TRA_RAIL_E!U76+FC_TRA_ROAD_E!U76+FC_TRA_DAVI_E!U76+FC_TRA_DNAVI_E!U76+FC_TRA_PIPE_E!U76</f>
        <v>88.247387269107904</v>
      </c>
      <c r="V76" s="40">
        <f>FC_TRA_RAIL_E!V76+FC_TRA_ROAD_E!V76+FC_TRA_DAVI_E!V76+FC_TRA_DNAVI_E!V76+FC_TRA_PIPE_E!V76</f>
        <v>89.550748165308448</v>
      </c>
      <c r="W76" s="40">
        <f>FC_TRA_RAIL_E!W76+FC_TRA_ROAD_E!W76+FC_TRA_DAVI_E!W76+FC_TRA_DNAVI_E!W76+FC_TRA_PIPE_E!W76</f>
        <v>94.512382512742505</v>
      </c>
      <c r="X76" s="40">
        <f>FC_TRA_RAIL_E!X76+FC_TRA_ROAD_E!X76+FC_TRA_DAVI_E!X76+FC_TRA_DNAVI_E!X76+FC_TRA_PIPE_E!X76</f>
        <v>104.95561293427019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197</v>
      </c>
      <c r="B1" s="4" t="s">
        <v>238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360.02674118658632</v>
      </c>
      <c r="D2" s="31">
        <f t="shared" ref="D2:W2" si="1">SUM(D3,D17,D22,D25,D26,D51,D52,D71,D74,D75,D76)</f>
        <v>218.0632846087704</v>
      </c>
      <c r="E2" s="31">
        <f t="shared" si="1"/>
        <v>313.65717970765263</v>
      </c>
      <c r="F2" s="31">
        <f t="shared" si="1"/>
        <v>283.19415305245059</v>
      </c>
      <c r="G2" s="31">
        <f t="shared" si="1"/>
        <v>292.09905417024936</v>
      </c>
      <c r="H2" s="31">
        <f t="shared" si="1"/>
        <v>160.36113499570078</v>
      </c>
      <c r="I2" s="31">
        <f t="shared" si="1"/>
        <v>147.29148753224419</v>
      </c>
      <c r="J2" s="31">
        <f t="shared" si="1"/>
        <v>266.04565778159917</v>
      </c>
      <c r="K2" s="31">
        <f t="shared" si="1"/>
        <v>246.65141874462597</v>
      </c>
      <c r="L2" s="31">
        <f t="shared" si="1"/>
        <v>201.01745485812552</v>
      </c>
      <c r="M2" s="31">
        <f t="shared" si="1"/>
        <v>222.61874462596734</v>
      </c>
      <c r="N2" s="31">
        <f t="shared" si="1"/>
        <v>288.26792777300085</v>
      </c>
      <c r="O2" s="31">
        <f t="shared" si="1"/>
        <v>283.11289767841777</v>
      </c>
      <c r="P2" s="31">
        <f t="shared" si="1"/>
        <v>254.72046431642303</v>
      </c>
      <c r="Q2" s="31">
        <f t="shared" si="1"/>
        <v>194.40017196904552</v>
      </c>
      <c r="R2" s="31">
        <f t="shared" si="1"/>
        <v>200.42725709372317</v>
      </c>
      <c r="S2" s="31">
        <f t="shared" si="1"/>
        <v>194.73061049011176</v>
      </c>
      <c r="T2" s="31">
        <f t="shared" si="1"/>
        <v>204.10197764402403</v>
      </c>
      <c r="U2" s="31">
        <f t="shared" si="1"/>
        <v>179.69578675838346</v>
      </c>
      <c r="V2" s="31">
        <f t="shared" si="1"/>
        <v>215.5369733447979</v>
      </c>
      <c r="W2" s="31">
        <f t="shared" si="1"/>
        <v>198.01444539982796</v>
      </c>
      <c r="X2" s="31">
        <f t="shared" ref="X2" si="2">SUM(X3,X17,X22,X25,X26,X51,X52,X71,X74,X75,X76)</f>
        <v>225.41023215821153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0.59406706792777286</v>
      </c>
      <c r="E3" s="34">
        <f t="shared" si="4"/>
        <v>0</v>
      </c>
      <c r="F3" s="34">
        <f t="shared" si="4"/>
        <v>0.18564058469475489</v>
      </c>
      <c r="G3" s="34">
        <f t="shared" si="4"/>
        <v>0.58761822871883052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0.59406706792777286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FC_TRA_RAIL_MTU_E!C5+FC_TRA_RAIL_CPT_E!C5+FC_TRA_RAIL_HST_E!C5+FC_TRA_RAIL_FRT_E!C5</f>
        <v>0</v>
      </c>
      <c r="D5" s="10">
        <f>FC_TRA_RAIL_MTU_E!D5+FC_TRA_RAIL_CPT_E!D5+FC_TRA_RAIL_HST_E!D5+FC_TRA_RAIL_FRT_E!D5</f>
        <v>0</v>
      </c>
      <c r="E5" s="10">
        <f>FC_TRA_RAIL_MTU_E!E5+FC_TRA_RAIL_CPT_E!E5+FC_TRA_RAIL_HST_E!E5+FC_TRA_RAIL_FRT_E!E5</f>
        <v>0</v>
      </c>
      <c r="F5" s="10">
        <f>FC_TRA_RAIL_MTU_E!F5+FC_TRA_RAIL_CPT_E!F5+FC_TRA_RAIL_HST_E!F5+FC_TRA_RAIL_FRT_E!F5</f>
        <v>0</v>
      </c>
      <c r="G5" s="10">
        <f>FC_TRA_RAIL_MTU_E!G5+FC_TRA_RAIL_CPT_E!G5+FC_TRA_RAIL_HST_E!G5+FC_TRA_RAIL_FRT_E!G5</f>
        <v>0</v>
      </c>
      <c r="H5" s="10">
        <f>FC_TRA_RAIL_MTU_E!H5+FC_TRA_RAIL_CPT_E!H5+FC_TRA_RAIL_HST_E!H5+FC_TRA_RAIL_FRT_E!H5</f>
        <v>0</v>
      </c>
      <c r="I5" s="10">
        <f>FC_TRA_RAIL_MTU_E!I5+FC_TRA_RAIL_CPT_E!I5+FC_TRA_RAIL_HST_E!I5+FC_TRA_RAIL_FRT_E!I5</f>
        <v>0</v>
      </c>
      <c r="J5" s="10">
        <f>FC_TRA_RAIL_MTU_E!J5+FC_TRA_RAIL_CPT_E!J5+FC_TRA_RAIL_HST_E!J5+FC_TRA_RAIL_FRT_E!J5</f>
        <v>0</v>
      </c>
      <c r="K5" s="10">
        <f>FC_TRA_RAIL_MTU_E!K5+FC_TRA_RAIL_CPT_E!K5+FC_TRA_RAIL_HST_E!K5+FC_TRA_RAIL_FRT_E!K5</f>
        <v>0</v>
      </c>
      <c r="L5" s="10">
        <f>FC_TRA_RAIL_MTU_E!L5+FC_TRA_RAIL_CPT_E!L5+FC_TRA_RAIL_HST_E!L5+FC_TRA_RAIL_FRT_E!L5</f>
        <v>0</v>
      </c>
      <c r="M5" s="10">
        <f>FC_TRA_RAIL_MTU_E!M5+FC_TRA_RAIL_CPT_E!M5+FC_TRA_RAIL_HST_E!M5+FC_TRA_RAIL_FRT_E!M5</f>
        <v>0</v>
      </c>
      <c r="N5" s="10">
        <f>FC_TRA_RAIL_MTU_E!N5+FC_TRA_RAIL_CPT_E!N5+FC_TRA_RAIL_HST_E!N5+FC_TRA_RAIL_FRT_E!N5</f>
        <v>0</v>
      </c>
      <c r="O5" s="10">
        <f>FC_TRA_RAIL_MTU_E!O5+FC_TRA_RAIL_CPT_E!O5+FC_TRA_RAIL_HST_E!O5+FC_TRA_RAIL_FRT_E!O5</f>
        <v>0</v>
      </c>
      <c r="P5" s="10">
        <f>FC_TRA_RAIL_MTU_E!P5+FC_TRA_RAIL_CPT_E!P5+FC_TRA_RAIL_HST_E!P5+FC_TRA_RAIL_FRT_E!P5</f>
        <v>0</v>
      </c>
      <c r="Q5" s="10">
        <f>FC_TRA_RAIL_MTU_E!Q5+FC_TRA_RAIL_CPT_E!Q5+FC_TRA_RAIL_HST_E!Q5+FC_TRA_RAIL_FRT_E!Q5</f>
        <v>0</v>
      </c>
      <c r="R5" s="10">
        <f>FC_TRA_RAIL_MTU_E!R5+FC_TRA_RAIL_CPT_E!R5+FC_TRA_RAIL_HST_E!R5+FC_TRA_RAIL_FRT_E!R5</f>
        <v>0</v>
      </c>
      <c r="S5" s="10">
        <f>FC_TRA_RAIL_MTU_E!S5+FC_TRA_RAIL_CPT_E!S5+FC_TRA_RAIL_HST_E!S5+FC_TRA_RAIL_FRT_E!S5</f>
        <v>0</v>
      </c>
      <c r="T5" s="10">
        <f>FC_TRA_RAIL_MTU_E!T5+FC_TRA_RAIL_CPT_E!T5+FC_TRA_RAIL_HST_E!T5+FC_TRA_RAIL_FRT_E!T5</f>
        <v>0</v>
      </c>
      <c r="U5" s="10">
        <f>FC_TRA_RAIL_MTU_E!U5+FC_TRA_RAIL_CPT_E!U5+FC_TRA_RAIL_HST_E!U5+FC_TRA_RAIL_FRT_E!U5</f>
        <v>0</v>
      </c>
      <c r="V5" s="10">
        <f>FC_TRA_RAIL_MTU_E!V5+FC_TRA_RAIL_CPT_E!V5+FC_TRA_RAIL_HST_E!V5+FC_TRA_RAIL_FRT_E!V5</f>
        <v>0</v>
      </c>
      <c r="W5" s="10">
        <f>FC_TRA_RAIL_MTU_E!W5+FC_TRA_RAIL_CPT_E!W5+FC_TRA_RAIL_HST_E!W5+FC_TRA_RAIL_FRT_E!W5</f>
        <v>0</v>
      </c>
      <c r="X5" s="10">
        <f>FC_TRA_RAIL_MTU_E!X5+FC_TRA_RAIL_CPT_E!X5+FC_TRA_RAIL_HST_E!X5+FC_TRA_RAIL_FRT_E!X5</f>
        <v>0</v>
      </c>
    </row>
    <row r="6" spans="1:24" ht="11.25" customHeight="1" x14ac:dyDescent="0.2">
      <c r="A6" s="41" t="s">
        <v>7</v>
      </c>
      <c r="B6" s="9" t="s">
        <v>8</v>
      </c>
      <c r="C6" s="10">
        <f>FC_TRA_RAIL_MTU_E!C6+FC_TRA_RAIL_CPT_E!C6+FC_TRA_RAIL_HST_E!C6+FC_TRA_RAIL_FRT_E!C6</f>
        <v>0</v>
      </c>
      <c r="D6" s="10">
        <f>FC_TRA_RAIL_MTU_E!D6+FC_TRA_RAIL_CPT_E!D6+FC_TRA_RAIL_HST_E!D6+FC_TRA_RAIL_FRT_E!D6</f>
        <v>0</v>
      </c>
      <c r="E6" s="10">
        <f>FC_TRA_RAIL_MTU_E!E6+FC_TRA_RAIL_CPT_E!E6+FC_TRA_RAIL_HST_E!E6+FC_TRA_RAIL_FRT_E!E6</f>
        <v>0</v>
      </c>
      <c r="F6" s="10">
        <f>FC_TRA_RAIL_MTU_E!F6+FC_TRA_RAIL_CPT_E!F6+FC_TRA_RAIL_HST_E!F6+FC_TRA_RAIL_FRT_E!F6</f>
        <v>0</v>
      </c>
      <c r="G6" s="10">
        <f>FC_TRA_RAIL_MTU_E!G6+FC_TRA_RAIL_CPT_E!G6+FC_TRA_RAIL_HST_E!G6+FC_TRA_RAIL_FRT_E!G6</f>
        <v>0</v>
      </c>
      <c r="H6" s="10">
        <f>FC_TRA_RAIL_MTU_E!H6+FC_TRA_RAIL_CPT_E!H6+FC_TRA_RAIL_HST_E!H6+FC_TRA_RAIL_FRT_E!H6</f>
        <v>0</v>
      </c>
      <c r="I6" s="10">
        <f>FC_TRA_RAIL_MTU_E!I6+FC_TRA_RAIL_CPT_E!I6+FC_TRA_RAIL_HST_E!I6+FC_TRA_RAIL_FRT_E!I6</f>
        <v>0</v>
      </c>
      <c r="J6" s="10">
        <f>FC_TRA_RAIL_MTU_E!J6+FC_TRA_RAIL_CPT_E!J6+FC_TRA_RAIL_HST_E!J6+FC_TRA_RAIL_FRT_E!J6</f>
        <v>0</v>
      </c>
      <c r="K6" s="10">
        <f>FC_TRA_RAIL_MTU_E!K6+FC_TRA_RAIL_CPT_E!K6+FC_TRA_RAIL_HST_E!K6+FC_TRA_RAIL_FRT_E!K6</f>
        <v>0</v>
      </c>
      <c r="L6" s="10">
        <f>FC_TRA_RAIL_MTU_E!L6+FC_TRA_RAIL_CPT_E!L6+FC_TRA_RAIL_HST_E!L6+FC_TRA_RAIL_FRT_E!L6</f>
        <v>0</v>
      </c>
      <c r="M6" s="10">
        <f>FC_TRA_RAIL_MTU_E!M6+FC_TRA_RAIL_CPT_E!M6+FC_TRA_RAIL_HST_E!M6+FC_TRA_RAIL_FRT_E!M6</f>
        <v>0</v>
      </c>
      <c r="N6" s="10">
        <f>FC_TRA_RAIL_MTU_E!N6+FC_TRA_RAIL_CPT_E!N6+FC_TRA_RAIL_HST_E!N6+FC_TRA_RAIL_FRT_E!N6</f>
        <v>0</v>
      </c>
      <c r="O6" s="10">
        <f>FC_TRA_RAIL_MTU_E!O6+FC_TRA_RAIL_CPT_E!O6+FC_TRA_RAIL_HST_E!O6+FC_TRA_RAIL_FRT_E!O6</f>
        <v>0</v>
      </c>
      <c r="P6" s="10">
        <f>FC_TRA_RAIL_MTU_E!P6+FC_TRA_RAIL_CPT_E!P6+FC_TRA_RAIL_HST_E!P6+FC_TRA_RAIL_FRT_E!P6</f>
        <v>0</v>
      </c>
      <c r="Q6" s="10">
        <f>FC_TRA_RAIL_MTU_E!Q6+FC_TRA_RAIL_CPT_E!Q6+FC_TRA_RAIL_HST_E!Q6+FC_TRA_RAIL_FRT_E!Q6</f>
        <v>0</v>
      </c>
      <c r="R6" s="10">
        <f>FC_TRA_RAIL_MTU_E!R6+FC_TRA_RAIL_CPT_E!R6+FC_TRA_RAIL_HST_E!R6+FC_TRA_RAIL_FRT_E!R6</f>
        <v>0</v>
      </c>
      <c r="S6" s="10">
        <f>FC_TRA_RAIL_MTU_E!S6+FC_TRA_RAIL_CPT_E!S6+FC_TRA_RAIL_HST_E!S6+FC_TRA_RAIL_FRT_E!S6</f>
        <v>0</v>
      </c>
      <c r="T6" s="10">
        <f>FC_TRA_RAIL_MTU_E!T6+FC_TRA_RAIL_CPT_E!T6+FC_TRA_RAIL_HST_E!T6+FC_TRA_RAIL_FRT_E!T6</f>
        <v>0</v>
      </c>
      <c r="U6" s="10">
        <f>FC_TRA_RAIL_MTU_E!U6+FC_TRA_RAIL_CPT_E!U6+FC_TRA_RAIL_HST_E!U6+FC_TRA_RAIL_FRT_E!U6</f>
        <v>0</v>
      </c>
      <c r="V6" s="10">
        <f>FC_TRA_RAIL_MTU_E!V6+FC_TRA_RAIL_CPT_E!V6+FC_TRA_RAIL_HST_E!V6+FC_TRA_RAIL_FRT_E!V6</f>
        <v>0</v>
      </c>
      <c r="W6" s="10">
        <f>FC_TRA_RAIL_MTU_E!W6+FC_TRA_RAIL_CPT_E!W6+FC_TRA_RAIL_HST_E!W6+FC_TRA_RAIL_FRT_E!W6</f>
        <v>0</v>
      </c>
      <c r="X6" s="10">
        <f>FC_TRA_RAIL_MTU_E!X6+FC_TRA_RAIL_CPT_E!X6+FC_TRA_RAIL_HST_E!X6+FC_TRA_RAIL_FRT_E!X6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FC_TRA_RAIL_MTU_E!C7+FC_TRA_RAIL_CPT_E!C7+FC_TRA_RAIL_HST_E!C7+FC_TRA_RAIL_FRT_E!C7</f>
        <v>0</v>
      </c>
      <c r="D7" s="10">
        <f>FC_TRA_RAIL_MTU_E!D7+FC_TRA_RAIL_CPT_E!D7+FC_TRA_RAIL_HST_E!D7+FC_TRA_RAIL_FRT_E!D7</f>
        <v>0.59406706792777286</v>
      </c>
      <c r="E7" s="10">
        <f>FC_TRA_RAIL_MTU_E!E7+FC_TRA_RAIL_CPT_E!E7+FC_TRA_RAIL_HST_E!E7+FC_TRA_RAIL_FRT_E!E7</f>
        <v>0</v>
      </c>
      <c r="F7" s="10">
        <f>FC_TRA_RAIL_MTU_E!F7+FC_TRA_RAIL_CPT_E!F7+FC_TRA_RAIL_HST_E!F7+FC_TRA_RAIL_FRT_E!F7</f>
        <v>0</v>
      </c>
      <c r="G7" s="10">
        <f>FC_TRA_RAIL_MTU_E!G7+FC_TRA_RAIL_CPT_E!G7+FC_TRA_RAIL_HST_E!G7+FC_TRA_RAIL_FRT_E!G7</f>
        <v>0</v>
      </c>
      <c r="H7" s="10">
        <f>FC_TRA_RAIL_MTU_E!H7+FC_TRA_RAIL_CPT_E!H7+FC_TRA_RAIL_HST_E!H7+FC_TRA_RAIL_FRT_E!H7</f>
        <v>0</v>
      </c>
      <c r="I7" s="10">
        <f>FC_TRA_RAIL_MTU_E!I7+FC_TRA_RAIL_CPT_E!I7+FC_TRA_RAIL_HST_E!I7+FC_TRA_RAIL_FRT_E!I7</f>
        <v>0</v>
      </c>
      <c r="J7" s="10">
        <f>FC_TRA_RAIL_MTU_E!J7+FC_TRA_RAIL_CPT_E!J7+FC_TRA_RAIL_HST_E!J7+FC_TRA_RAIL_FRT_E!J7</f>
        <v>0</v>
      </c>
      <c r="K7" s="10">
        <f>FC_TRA_RAIL_MTU_E!K7+FC_TRA_RAIL_CPT_E!K7+FC_TRA_RAIL_HST_E!K7+FC_TRA_RAIL_FRT_E!K7</f>
        <v>0</v>
      </c>
      <c r="L7" s="10">
        <f>FC_TRA_RAIL_MTU_E!L7+FC_TRA_RAIL_CPT_E!L7+FC_TRA_RAIL_HST_E!L7+FC_TRA_RAIL_FRT_E!L7</f>
        <v>0</v>
      </c>
      <c r="M7" s="10">
        <f>FC_TRA_RAIL_MTU_E!M7+FC_TRA_RAIL_CPT_E!M7+FC_TRA_RAIL_HST_E!M7+FC_TRA_RAIL_FRT_E!M7</f>
        <v>0</v>
      </c>
      <c r="N7" s="10">
        <f>FC_TRA_RAIL_MTU_E!N7+FC_TRA_RAIL_CPT_E!N7+FC_TRA_RAIL_HST_E!N7+FC_TRA_RAIL_FRT_E!N7</f>
        <v>0</v>
      </c>
      <c r="O7" s="10">
        <f>FC_TRA_RAIL_MTU_E!O7+FC_TRA_RAIL_CPT_E!O7+FC_TRA_RAIL_HST_E!O7+FC_TRA_RAIL_FRT_E!O7</f>
        <v>0</v>
      </c>
      <c r="P7" s="10">
        <f>FC_TRA_RAIL_MTU_E!P7+FC_TRA_RAIL_CPT_E!P7+FC_TRA_RAIL_HST_E!P7+FC_TRA_RAIL_FRT_E!P7</f>
        <v>0</v>
      </c>
      <c r="Q7" s="10">
        <f>FC_TRA_RAIL_MTU_E!Q7+FC_TRA_RAIL_CPT_E!Q7+FC_TRA_RAIL_HST_E!Q7+FC_TRA_RAIL_FRT_E!Q7</f>
        <v>0</v>
      </c>
      <c r="R7" s="10">
        <f>FC_TRA_RAIL_MTU_E!R7+FC_TRA_RAIL_CPT_E!R7+FC_TRA_RAIL_HST_E!R7+FC_TRA_RAIL_FRT_E!R7</f>
        <v>0</v>
      </c>
      <c r="S7" s="10">
        <f>FC_TRA_RAIL_MTU_E!S7+FC_TRA_RAIL_CPT_E!S7+FC_TRA_RAIL_HST_E!S7+FC_TRA_RAIL_FRT_E!S7</f>
        <v>0</v>
      </c>
      <c r="T7" s="10">
        <f>FC_TRA_RAIL_MTU_E!T7+FC_TRA_RAIL_CPT_E!T7+FC_TRA_RAIL_HST_E!T7+FC_TRA_RAIL_FRT_E!T7</f>
        <v>0</v>
      </c>
      <c r="U7" s="10">
        <f>FC_TRA_RAIL_MTU_E!U7+FC_TRA_RAIL_CPT_E!U7+FC_TRA_RAIL_HST_E!U7+FC_TRA_RAIL_FRT_E!U7</f>
        <v>0</v>
      </c>
      <c r="V7" s="10">
        <f>FC_TRA_RAIL_MTU_E!V7+FC_TRA_RAIL_CPT_E!V7+FC_TRA_RAIL_HST_E!V7+FC_TRA_RAIL_FRT_E!V7</f>
        <v>0</v>
      </c>
      <c r="W7" s="10">
        <f>FC_TRA_RAIL_MTU_E!W7+FC_TRA_RAIL_CPT_E!W7+FC_TRA_RAIL_HST_E!W7+FC_TRA_RAIL_FRT_E!W7</f>
        <v>0</v>
      </c>
      <c r="X7" s="10">
        <f>FC_TRA_RAIL_MTU_E!X7+FC_TRA_RAIL_CPT_E!X7+FC_TRA_RAIL_HST_E!X7+FC_TRA_RAIL_FRT_E!X7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0.18564058469475489</v>
      </c>
      <c r="G8" s="29">
        <f t="shared" si="10"/>
        <v>0.58761822871883052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FC_TRA_RAIL_MTU_E!C9+FC_TRA_RAIL_CPT_E!C9+FC_TRA_RAIL_HST_E!C9+FC_TRA_RAIL_FRT_E!C9</f>
        <v>0</v>
      </c>
      <c r="D9" s="10">
        <f>FC_TRA_RAIL_MTU_E!D9+FC_TRA_RAIL_CPT_E!D9+FC_TRA_RAIL_HST_E!D9+FC_TRA_RAIL_FRT_E!D9</f>
        <v>0</v>
      </c>
      <c r="E9" s="10">
        <f>FC_TRA_RAIL_MTU_E!E9+FC_TRA_RAIL_CPT_E!E9+FC_TRA_RAIL_HST_E!E9+FC_TRA_RAIL_FRT_E!E9</f>
        <v>0</v>
      </c>
      <c r="F9" s="10">
        <f>FC_TRA_RAIL_MTU_E!F9+FC_TRA_RAIL_CPT_E!F9+FC_TRA_RAIL_HST_E!F9+FC_TRA_RAIL_FRT_E!F9</f>
        <v>0</v>
      </c>
      <c r="G9" s="10">
        <f>FC_TRA_RAIL_MTU_E!G9+FC_TRA_RAIL_CPT_E!G9+FC_TRA_RAIL_HST_E!G9+FC_TRA_RAIL_FRT_E!G9</f>
        <v>0.58761822871883052</v>
      </c>
      <c r="H9" s="10">
        <f>FC_TRA_RAIL_MTU_E!H9+FC_TRA_RAIL_CPT_E!H9+FC_TRA_RAIL_HST_E!H9+FC_TRA_RAIL_FRT_E!H9</f>
        <v>0</v>
      </c>
      <c r="I9" s="10">
        <f>FC_TRA_RAIL_MTU_E!I9+FC_TRA_RAIL_CPT_E!I9+FC_TRA_RAIL_HST_E!I9+FC_TRA_RAIL_FRT_E!I9</f>
        <v>0</v>
      </c>
      <c r="J9" s="10">
        <f>FC_TRA_RAIL_MTU_E!J9+FC_TRA_RAIL_CPT_E!J9+FC_TRA_RAIL_HST_E!J9+FC_TRA_RAIL_FRT_E!J9</f>
        <v>0</v>
      </c>
      <c r="K9" s="10">
        <f>FC_TRA_RAIL_MTU_E!K9+FC_TRA_RAIL_CPT_E!K9+FC_TRA_RAIL_HST_E!K9+FC_TRA_RAIL_FRT_E!K9</f>
        <v>0</v>
      </c>
      <c r="L9" s="10">
        <f>FC_TRA_RAIL_MTU_E!L9+FC_TRA_RAIL_CPT_E!L9+FC_TRA_RAIL_HST_E!L9+FC_TRA_RAIL_FRT_E!L9</f>
        <v>0</v>
      </c>
      <c r="M9" s="10">
        <f>FC_TRA_RAIL_MTU_E!M9+FC_TRA_RAIL_CPT_E!M9+FC_TRA_RAIL_HST_E!M9+FC_TRA_RAIL_FRT_E!M9</f>
        <v>0</v>
      </c>
      <c r="N9" s="10">
        <f>FC_TRA_RAIL_MTU_E!N9+FC_TRA_RAIL_CPT_E!N9+FC_TRA_RAIL_HST_E!N9+FC_TRA_RAIL_FRT_E!N9</f>
        <v>0</v>
      </c>
      <c r="O9" s="10">
        <f>FC_TRA_RAIL_MTU_E!O9+FC_TRA_RAIL_CPT_E!O9+FC_TRA_RAIL_HST_E!O9+FC_TRA_RAIL_FRT_E!O9</f>
        <v>0</v>
      </c>
      <c r="P9" s="10">
        <f>FC_TRA_RAIL_MTU_E!P9+FC_TRA_RAIL_CPT_E!P9+FC_TRA_RAIL_HST_E!P9+FC_TRA_RAIL_FRT_E!P9</f>
        <v>0</v>
      </c>
      <c r="Q9" s="10">
        <f>FC_TRA_RAIL_MTU_E!Q9+FC_TRA_RAIL_CPT_E!Q9+FC_TRA_RAIL_HST_E!Q9+FC_TRA_RAIL_FRT_E!Q9</f>
        <v>0</v>
      </c>
      <c r="R9" s="10">
        <f>FC_TRA_RAIL_MTU_E!R9+FC_TRA_RAIL_CPT_E!R9+FC_TRA_RAIL_HST_E!R9+FC_TRA_RAIL_FRT_E!R9</f>
        <v>0</v>
      </c>
      <c r="S9" s="10">
        <f>FC_TRA_RAIL_MTU_E!S9+FC_TRA_RAIL_CPT_E!S9+FC_TRA_RAIL_HST_E!S9+FC_TRA_RAIL_FRT_E!S9</f>
        <v>0</v>
      </c>
      <c r="T9" s="10">
        <f>FC_TRA_RAIL_MTU_E!T9+FC_TRA_RAIL_CPT_E!T9+FC_TRA_RAIL_HST_E!T9+FC_TRA_RAIL_FRT_E!T9</f>
        <v>0</v>
      </c>
      <c r="U9" s="10">
        <f>FC_TRA_RAIL_MTU_E!U9+FC_TRA_RAIL_CPT_E!U9+FC_TRA_RAIL_HST_E!U9+FC_TRA_RAIL_FRT_E!U9</f>
        <v>0</v>
      </c>
      <c r="V9" s="10">
        <f>FC_TRA_RAIL_MTU_E!V9+FC_TRA_RAIL_CPT_E!V9+FC_TRA_RAIL_HST_E!V9+FC_TRA_RAIL_FRT_E!V9</f>
        <v>0</v>
      </c>
      <c r="W9" s="10">
        <f>FC_TRA_RAIL_MTU_E!W9+FC_TRA_RAIL_CPT_E!W9+FC_TRA_RAIL_HST_E!W9+FC_TRA_RAIL_FRT_E!W9</f>
        <v>0</v>
      </c>
      <c r="X9" s="10">
        <f>FC_TRA_RAIL_MTU_E!X9+FC_TRA_RAIL_CPT_E!X9+FC_TRA_RAIL_HST_E!X9+FC_TRA_RAIL_FRT_E!X9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FC_TRA_RAIL_MTU_E!C10+FC_TRA_RAIL_CPT_E!C10+FC_TRA_RAIL_HST_E!C10+FC_TRA_RAIL_FRT_E!C10</f>
        <v>0</v>
      </c>
      <c r="D10" s="10">
        <f>FC_TRA_RAIL_MTU_E!D10+FC_TRA_RAIL_CPT_E!D10+FC_TRA_RAIL_HST_E!D10+FC_TRA_RAIL_FRT_E!D10</f>
        <v>0</v>
      </c>
      <c r="E10" s="10">
        <f>FC_TRA_RAIL_MTU_E!E10+FC_TRA_RAIL_CPT_E!E10+FC_TRA_RAIL_HST_E!E10+FC_TRA_RAIL_FRT_E!E10</f>
        <v>0</v>
      </c>
      <c r="F10" s="10">
        <f>FC_TRA_RAIL_MTU_E!F10+FC_TRA_RAIL_CPT_E!F10+FC_TRA_RAIL_HST_E!F10+FC_TRA_RAIL_FRT_E!F10</f>
        <v>0.18564058469475489</v>
      </c>
      <c r="G10" s="10">
        <f>FC_TRA_RAIL_MTU_E!G10+FC_TRA_RAIL_CPT_E!G10+FC_TRA_RAIL_HST_E!G10+FC_TRA_RAIL_FRT_E!G10</f>
        <v>0</v>
      </c>
      <c r="H10" s="10">
        <f>FC_TRA_RAIL_MTU_E!H10+FC_TRA_RAIL_CPT_E!H10+FC_TRA_RAIL_HST_E!H10+FC_TRA_RAIL_FRT_E!H10</f>
        <v>0</v>
      </c>
      <c r="I10" s="10">
        <f>FC_TRA_RAIL_MTU_E!I10+FC_TRA_RAIL_CPT_E!I10+FC_TRA_RAIL_HST_E!I10+FC_TRA_RAIL_FRT_E!I10</f>
        <v>0</v>
      </c>
      <c r="J10" s="10">
        <f>FC_TRA_RAIL_MTU_E!J10+FC_TRA_RAIL_CPT_E!J10+FC_TRA_RAIL_HST_E!J10+FC_TRA_RAIL_FRT_E!J10</f>
        <v>0</v>
      </c>
      <c r="K10" s="10">
        <f>FC_TRA_RAIL_MTU_E!K10+FC_TRA_RAIL_CPT_E!K10+FC_TRA_RAIL_HST_E!K10+FC_TRA_RAIL_FRT_E!K10</f>
        <v>0</v>
      </c>
      <c r="L10" s="10">
        <f>FC_TRA_RAIL_MTU_E!L10+FC_TRA_RAIL_CPT_E!L10+FC_TRA_RAIL_HST_E!L10+FC_TRA_RAIL_FRT_E!L10</f>
        <v>0</v>
      </c>
      <c r="M10" s="10">
        <f>FC_TRA_RAIL_MTU_E!M10+FC_TRA_RAIL_CPT_E!M10+FC_TRA_RAIL_HST_E!M10+FC_TRA_RAIL_FRT_E!M10</f>
        <v>0</v>
      </c>
      <c r="N10" s="10">
        <f>FC_TRA_RAIL_MTU_E!N10+FC_TRA_RAIL_CPT_E!N10+FC_TRA_RAIL_HST_E!N10+FC_TRA_RAIL_FRT_E!N10</f>
        <v>0</v>
      </c>
      <c r="O10" s="10">
        <f>FC_TRA_RAIL_MTU_E!O10+FC_TRA_RAIL_CPT_E!O10+FC_TRA_RAIL_HST_E!O10+FC_TRA_RAIL_FRT_E!O10</f>
        <v>0</v>
      </c>
      <c r="P10" s="10">
        <f>FC_TRA_RAIL_MTU_E!P10+FC_TRA_RAIL_CPT_E!P10+FC_TRA_RAIL_HST_E!P10+FC_TRA_RAIL_FRT_E!P10</f>
        <v>0</v>
      </c>
      <c r="Q10" s="10">
        <f>FC_TRA_RAIL_MTU_E!Q10+FC_TRA_RAIL_CPT_E!Q10+FC_TRA_RAIL_HST_E!Q10+FC_TRA_RAIL_FRT_E!Q10</f>
        <v>0</v>
      </c>
      <c r="R10" s="10">
        <f>FC_TRA_RAIL_MTU_E!R10+FC_TRA_RAIL_CPT_E!R10+FC_TRA_RAIL_HST_E!R10+FC_TRA_RAIL_FRT_E!R10</f>
        <v>0</v>
      </c>
      <c r="S10" s="10">
        <f>FC_TRA_RAIL_MTU_E!S10+FC_TRA_RAIL_CPT_E!S10+FC_TRA_RAIL_HST_E!S10+FC_TRA_RAIL_FRT_E!S10</f>
        <v>0</v>
      </c>
      <c r="T10" s="10">
        <f>FC_TRA_RAIL_MTU_E!T10+FC_TRA_RAIL_CPT_E!T10+FC_TRA_RAIL_HST_E!T10+FC_TRA_RAIL_FRT_E!T10</f>
        <v>0</v>
      </c>
      <c r="U10" s="10">
        <f>FC_TRA_RAIL_MTU_E!U10+FC_TRA_RAIL_CPT_E!U10+FC_TRA_RAIL_HST_E!U10+FC_TRA_RAIL_FRT_E!U10</f>
        <v>0</v>
      </c>
      <c r="V10" s="10">
        <f>FC_TRA_RAIL_MTU_E!V10+FC_TRA_RAIL_CPT_E!V10+FC_TRA_RAIL_HST_E!V10+FC_TRA_RAIL_FRT_E!V10</f>
        <v>0</v>
      </c>
      <c r="W10" s="10">
        <f>FC_TRA_RAIL_MTU_E!W10+FC_TRA_RAIL_CPT_E!W10+FC_TRA_RAIL_HST_E!W10+FC_TRA_RAIL_FRT_E!W10</f>
        <v>0</v>
      </c>
      <c r="X10" s="10">
        <f>FC_TRA_RAIL_MTU_E!X10+FC_TRA_RAIL_CPT_E!X10+FC_TRA_RAIL_HST_E!X10+FC_TRA_RAIL_FRT_E!X10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FC_TRA_RAIL_MTU_E!C12+FC_TRA_RAIL_CPT_E!C12+FC_TRA_RAIL_HST_E!C12+FC_TRA_RAIL_FRT_E!C12</f>
        <v>0</v>
      </c>
      <c r="D12" s="10">
        <f>FC_TRA_RAIL_MTU_E!D12+FC_TRA_RAIL_CPT_E!D12+FC_TRA_RAIL_HST_E!D12+FC_TRA_RAIL_FRT_E!D12</f>
        <v>0</v>
      </c>
      <c r="E12" s="10">
        <f>FC_TRA_RAIL_MTU_E!E12+FC_TRA_RAIL_CPT_E!E12+FC_TRA_RAIL_HST_E!E12+FC_TRA_RAIL_FRT_E!E12</f>
        <v>0</v>
      </c>
      <c r="F12" s="10">
        <f>FC_TRA_RAIL_MTU_E!F12+FC_TRA_RAIL_CPT_E!F12+FC_TRA_RAIL_HST_E!F12+FC_TRA_RAIL_FRT_E!F12</f>
        <v>0</v>
      </c>
      <c r="G12" s="10">
        <f>FC_TRA_RAIL_MTU_E!G12+FC_TRA_RAIL_CPT_E!G12+FC_TRA_RAIL_HST_E!G12+FC_TRA_RAIL_FRT_E!G12</f>
        <v>0</v>
      </c>
      <c r="H12" s="10">
        <f>FC_TRA_RAIL_MTU_E!H12+FC_TRA_RAIL_CPT_E!H12+FC_TRA_RAIL_HST_E!H12+FC_TRA_RAIL_FRT_E!H12</f>
        <v>0</v>
      </c>
      <c r="I12" s="10">
        <f>FC_TRA_RAIL_MTU_E!I12+FC_TRA_RAIL_CPT_E!I12+FC_TRA_RAIL_HST_E!I12+FC_TRA_RAIL_FRT_E!I12</f>
        <v>0</v>
      </c>
      <c r="J12" s="10">
        <f>FC_TRA_RAIL_MTU_E!J12+FC_TRA_RAIL_CPT_E!J12+FC_TRA_RAIL_HST_E!J12+FC_TRA_RAIL_FRT_E!J12</f>
        <v>0</v>
      </c>
      <c r="K12" s="10">
        <f>FC_TRA_RAIL_MTU_E!K12+FC_TRA_RAIL_CPT_E!K12+FC_TRA_RAIL_HST_E!K12+FC_TRA_RAIL_FRT_E!K12</f>
        <v>0</v>
      </c>
      <c r="L12" s="10">
        <f>FC_TRA_RAIL_MTU_E!L12+FC_TRA_RAIL_CPT_E!L12+FC_TRA_RAIL_HST_E!L12+FC_TRA_RAIL_FRT_E!L12</f>
        <v>0</v>
      </c>
      <c r="M12" s="10">
        <f>FC_TRA_RAIL_MTU_E!M12+FC_TRA_RAIL_CPT_E!M12+FC_TRA_RAIL_HST_E!M12+FC_TRA_RAIL_FRT_E!M12</f>
        <v>0</v>
      </c>
      <c r="N12" s="10">
        <f>FC_TRA_RAIL_MTU_E!N12+FC_TRA_RAIL_CPT_E!N12+FC_TRA_RAIL_HST_E!N12+FC_TRA_RAIL_FRT_E!N12</f>
        <v>0</v>
      </c>
      <c r="O12" s="10">
        <f>FC_TRA_RAIL_MTU_E!O12+FC_TRA_RAIL_CPT_E!O12+FC_TRA_RAIL_HST_E!O12+FC_TRA_RAIL_FRT_E!O12</f>
        <v>0</v>
      </c>
      <c r="P12" s="10">
        <f>FC_TRA_RAIL_MTU_E!P12+FC_TRA_RAIL_CPT_E!P12+FC_TRA_RAIL_HST_E!P12+FC_TRA_RAIL_FRT_E!P12</f>
        <v>0</v>
      </c>
      <c r="Q12" s="10">
        <f>FC_TRA_RAIL_MTU_E!Q12+FC_TRA_RAIL_CPT_E!Q12+FC_TRA_RAIL_HST_E!Q12+FC_TRA_RAIL_FRT_E!Q12</f>
        <v>0</v>
      </c>
      <c r="R12" s="10">
        <f>FC_TRA_RAIL_MTU_E!R12+FC_TRA_RAIL_CPT_E!R12+FC_TRA_RAIL_HST_E!R12+FC_TRA_RAIL_FRT_E!R12</f>
        <v>0</v>
      </c>
      <c r="S12" s="10">
        <f>FC_TRA_RAIL_MTU_E!S12+FC_TRA_RAIL_CPT_E!S12+FC_TRA_RAIL_HST_E!S12+FC_TRA_RAIL_FRT_E!S12</f>
        <v>0</v>
      </c>
      <c r="T12" s="10">
        <f>FC_TRA_RAIL_MTU_E!T12+FC_TRA_RAIL_CPT_E!T12+FC_TRA_RAIL_HST_E!T12+FC_TRA_RAIL_FRT_E!T12</f>
        <v>0</v>
      </c>
      <c r="U12" s="10">
        <f>FC_TRA_RAIL_MTU_E!U12+FC_TRA_RAIL_CPT_E!U12+FC_TRA_RAIL_HST_E!U12+FC_TRA_RAIL_FRT_E!U12</f>
        <v>0</v>
      </c>
      <c r="V12" s="10">
        <f>FC_TRA_RAIL_MTU_E!V12+FC_TRA_RAIL_CPT_E!V12+FC_TRA_RAIL_HST_E!V12+FC_TRA_RAIL_FRT_E!V12</f>
        <v>0</v>
      </c>
      <c r="W12" s="10">
        <f>FC_TRA_RAIL_MTU_E!W12+FC_TRA_RAIL_CPT_E!W12+FC_TRA_RAIL_HST_E!W12+FC_TRA_RAIL_FRT_E!W12</f>
        <v>0</v>
      </c>
      <c r="X12" s="10">
        <f>FC_TRA_RAIL_MTU_E!X12+FC_TRA_RAIL_CPT_E!X12+FC_TRA_RAIL_HST_E!X12+FC_TRA_RAIL_FRT_E!X12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FC_TRA_RAIL_MTU_E!C13+FC_TRA_RAIL_CPT_E!C13+FC_TRA_RAIL_HST_E!C13+FC_TRA_RAIL_FRT_E!C13</f>
        <v>0</v>
      </c>
      <c r="D13" s="10">
        <f>FC_TRA_RAIL_MTU_E!D13+FC_TRA_RAIL_CPT_E!D13+FC_TRA_RAIL_HST_E!D13+FC_TRA_RAIL_FRT_E!D13</f>
        <v>0</v>
      </c>
      <c r="E13" s="10">
        <f>FC_TRA_RAIL_MTU_E!E13+FC_TRA_RAIL_CPT_E!E13+FC_TRA_RAIL_HST_E!E13+FC_TRA_RAIL_FRT_E!E13</f>
        <v>0</v>
      </c>
      <c r="F13" s="10">
        <f>FC_TRA_RAIL_MTU_E!F13+FC_TRA_RAIL_CPT_E!F13+FC_TRA_RAIL_HST_E!F13+FC_TRA_RAIL_FRT_E!F13</f>
        <v>0</v>
      </c>
      <c r="G13" s="10">
        <f>FC_TRA_RAIL_MTU_E!G13+FC_TRA_RAIL_CPT_E!G13+FC_TRA_RAIL_HST_E!G13+FC_TRA_RAIL_FRT_E!G13</f>
        <v>0</v>
      </c>
      <c r="H13" s="10">
        <f>FC_TRA_RAIL_MTU_E!H13+FC_TRA_RAIL_CPT_E!H13+FC_TRA_RAIL_HST_E!H13+FC_TRA_RAIL_FRT_E!H13</f>
        <v>0</v>
      </c>
      <c r="I13" s="10">
        <f>FC_TRA_RAIL_MTU_E!I13+FC_TRA_RAIL_CPT_E!I13+FC_TRA_RAIL_HST_E!I13+FC_TRA_RAIL_FRT_E!I13</f>
        <v>0</v>
      </c>
      <c r="J13" s="10">
        <f>FC_TRA_RAIL_MTU_E!J13+FC_TRA_RAIL_CPT_E!J13+FC_TRA_RAIL_HST_E!J13+FC_TRA_RAIL_FRT_E!J13</f>
        <v>0</v>
      </c>
      <c r="K13" s="10">
        <f>FC_TRA_RAIL_MTU_E!K13+FC_TRA_RAIL_CPT_E!K13+FC_TRA_RAIL_HST_E!K13+FC_TRA_RAIL_FRT_E!K13</f>
        <v>0</v>
      </c>
      <c r="L13" s="10">
        <f>FC_TRA_RAIL_MTU_E!L13+FC_TRA_RAIL_CPT_E!L13+FC_TRA_RAIL_HST_E!L13+FC_TRA_RAIL_FRT_E!L13</f>
        <v>0</v>
      </c>
      <c r="M13" s="10">
        <f>FC_TRA_RAIL_MTU_E!M13+FC_TRA_RAIL_CPT_E!M13+FC_TRA_RAIL_HST_E!M13+FC_TRA_RAIL_FRT_E!M13</f>
        <v>0</v>
      </c>
      <c r="N13" s="10">
        <f>FC_TRA_RAIL_MTU_E!N13+FC_TRA_RAIL_CPT_E!N13+FC_TRA_RAIL_HST_E!N13+FC_TRA_RAIL_FRT_E!N13</f>
        <v>0</v>
      </c>
      <c r="O13" s="10">
        <f>FC_TRA_RAIL_MTU_E!O13+FC_TRA_RAIL_CPT_E!O13+FC_TRA_RAIL_HST_E!O13+FC_TRA_RAIL_FRT_E!O13</f>
        <v>0</v>
      </c>
      <c r="P13" s="10">
        <f>FC_TRA_RAIL_MTU_E!P13+FC_TRA_RAIL_CPT_E!P13+FC_TRA_RAIL_HST_E!P13+FC_TRA_RAIL_FRT_E!P13</f>
        <v>0</v>
      </c>
      <c r="Q13" s="10">
        <f>FC_TRA_RAIL_MTU_E!Q13+FC_TRA_RAIL_CPT_E!Q13+FC_TRA_RAIL_HST_E!Q13+FC_TRA_RAIL_FRT_E!Q13</f>
        <v>0</v>
      </c>
      <c r="R13" s="10">
        <f>FC_TRA_RAIL_MTU_E!R13+FC_TRA_RAIL_CPT_E!R13+FC_TRA_RAIL_HST_E!R13+FC_TRA_RAIL_FRT_E!R13</f>
        <v>0</v>
      </c>
      <c r="S13" s="10">
        <f>FC_TRA_RAIL_MTU_E!S13+FC_TRA_RAIL_CPT_E!S13+FC_TRA_RAIL_HST_E!S13+FC_TRA_RAIL_FRT_E!S13</f>
        <v>0</v>
      </c>
      <c r="T13" s="10">
        <f>FC_TRA_RAIL_MTU_E!T13+FC_TRA_RAIL_CPT_E!T13+FC_TRA_RAIL_HST_E!T13+FC_TRA_RAIL_FRT_E!T13</f>
        <v>0</v>
      </c>
      <c r="U13" s="10">
        <f>FC_TRA_RAIL_MTU_E!U13+FC_TRA_RAIL_CPT_E!U13+FC_TRA_RAIL_HST_E!U13+FC_TRA_RAIL_FRT_E!U13</f>
        <v>0</v>
      </c>
      <c r="V13" s="10">
        <f>FC_TRA_RAIL_MTU_E!V13+FC_TRA_RAIL_CPT_E!V13+FC_TRA_RAIL_HST_E!V13+FC_TRA_RAIL_FRT_E!V13</f>
        <v>0</v>
      </c>
      <c r="W13" s="10">
        <f>FC_TRA_RAIL_MTU_E!W13+FC_TRA_RAIL_CPT_E!W13+FC_TRA_RAIL_HST_E!W13+FC_TRA_RAIL_FRT_E!W13</f>
        <v>0</v>
      </c>
      <c r="X13" s="10">
        <f>FC_TRA_RAIL_MTU_E!X13+FC_TRA_RAIL_CPT_E!X13+FC_TRA_RAIL_HST_E!X13+FC_TRA_RAIL_FRT_E!X13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FC_TRA_RAIL_MTU_E!C14+FC_TRA_RAIL_CPT_E!C14+FC_TRA_RAIL_HST_E!C14+FC_TRA_RAIL_FRT_E!C14</f>
        <v>0</v>
      </c>
      <c r="D14" s="10">
        <f>FC_TRA_RAIL_MTU_E!D14+FC_TRA_RAIL_CPT_E!D14+FC_TRA_RAIL_HST_E!D14+FC_TRA_RAIL_FRT_E!D14</f>
        <v>0</v>
      </c>
      <c r="E14" s="10">
        <f>FC_TRA_RAIL_MTU_E!E14+FC_TRA_RAIL_CPT_E!E14+FC_TRA_RAIL_HST_E!E14+FC_TRA_RAIL_FRT_E!E14</f>
        <v>0</v>
      </c>
      <c r="F14" s="10">
        <f>FC_TRA_RAIL_MTU_E!F14+FC_TRA_RAIL_CPT_E!F14+FC_TRA_RAIL_HST_E!F14+FC_TRA_RAIL_FRT_E!F14</f>
        <v>0</v>
      </c>
      <c r="G14" s="10">
        <f>FC_TRA_RAIL_MTU_E!G14+FC_TRA_RAIL_CPT_E!G14+FC_TRA_RAIL_HST_E!G14+FC_TRA_RAIL_FRT_E!G14</f>
        <v>0</v>
      </c>
      <c r="H14" s="10">
        <f>FC_TRA_RAIL_MTU_E!H14+FC_TRA_RAIL_CPT_E!H14+FC_TRA_RAIL_HST_E!H14+FC_TRA_RAIL_FRT_E!H14</f>
        <v>0</v>
      </c>
      <c r="I14" s="10">
        <f>FC_TRA_RAIL_MTU_E!I14+FC_TRA_RAIL_CPT_E!I14+FC_TRA_RAIL_HST_E!I14+FC_TRA_RAIL_FRT_E!I14</f>
        <v>0</v>
      </c>
      <c r="J14" s="10">
        <f>FC_TRA_RAIL_MTU_E!J14+FC_TRA_RAIL_CPT_E!J14+FC_TRA_RAIL_HST_E!J14+FC_TRA_RAIL_FRT_E!J14</f>
        <v>0</v>
      </c>
      <c r="K14" s="10">
        <f>FC_TRA_RAIL_MTU_E!K14+FC_TRA_RAIL_CPT_E!K14+FC_TRA_RAIL_HST_E!K14+FC_TRA_RAIL_FRT_E!K14</f>
        <v>0</v>
      </c>
      <c r="L14" s="10">
        <f>FC_TRA_RAIL_MTU_E!L14+FC_TRA_RAIL_CPT_E!L14+FC_TRA_RAIL_HST_E!L14+FC_TRA_RAIL_FRT_E!L14</f>
        <v>0</v>
      </c>
      <c r="M14" s="10">
        <f>FC_TRA_RAIL_MTU_E!M14+FC_TRA_RAIL_CPT_E!M14+FC_TRA_RAIL_HST_E!M14+FC_TRA_RAIL_FRT_E!M14</f>
        <v>0</v>
      </c>
      <c r="N14" s="10">
        <f>FC_TRA_RAIL_MTU_E!N14+FC_TRA_RAIL_CPT_E!N14+FC_TRA_RAIL_HST_E!N14+FC_TRA_RAIL_FRT_E!N14</f>
        <v>0</v>
      </c>
      <c r="O14" s="10">
        <f>FC_TRA_RAIL_MTU_E!O14+FC_TRA_RAIL_CPT_E!O14+FC_TRA_RAIL_HST_E!O14+FC_TRA_RAIL_FRT_E!O14</f>
        <v>0</v>
      </c>
      <c r="P14" s="10">
        <f>FC_TRA_RAIL_MTU_E!P14+FC_TRA_RAIL_CPT_E!P14+FC_TRA_RAIL_HST_E!P14+FC_TRA_RAIL_FRT_E!P14</f>
        <v>0</v>
      </c>
      <c r="Q14" s="10">
        <f>FC_TRA_RAIL_MTU_E!Q14+FC_TRA_RAIL_CPT_E!Q14+FC_TRA_RAIL_HST_E!Q14+FC_TRA_RAIL_FRT_E!Q14</f>
        <v>0</v>
      </c>
      <c r="R14" s="10">
        <f>FC_TRA_RAIL_MTU_E!R14+FC_TRA_RAIL_CPT_E!R14+FC_TRA_RAIL_HST_E!R14+FC_TRA_RAIL_FRT_E!R14</f>
        <v>0</v>
      </c>
      <c r="S14" s="10">
        <f>FC_TRA_RAIL_MTU_E!S14+FC_TRA_RAIL_CPT_E!S14+FC_TRA_RAIL_HST_E!S14+FC_TRA_RAIL_FRT_E!S14</f>
        <v>0</v>
      </c>
      <c r="T14" s="10">
        <f>FC_TRA_RAIL_MTU_E!T14+FC_TRA_RAIL_CPT_E!T14+FC_TRA_RAIL_HST_E!T14+FC_TRA_RAIL_FRT_E!T14</f>
        <v>0</v>
      </c>
      <c r="U14" s="10">
        <f>FC_TRA_RAIL_MTU_E!U14+FC_TRA_RAIL_CPT_E!U14+FC_TRA_RAIL_HST_E!U14+FC_TRA_RAIL_FRT_E!U14</f>
        <v>0</v>
      </c>
      <c r="V14" s="10">
        <f>FC_TRA_RAIL_MTU_E!V14+FC_TRA_RAIL_CPT_E!V14+FC_TRA_RAIL_HST_E!V14+FC_TRA_RAIL_FRT_E!V14</f>
        <v>0</v>
      </c>
      <c r="W14" s="10">
        <f>FC_TRA_RAIL_MTU_E!W14+FC_TRA_RAIL_CPT_E!W14+FC_TRA_RAIL_HST_E!W14+FC_TRA_RAIL_FRT_E!W14</f>
        <v>0</v>
      </c>
      <c r="X14" s="10">
        <f>FC_TRA_RAIL_MTU_E!X14+FC_TRA_RAIL_CPT_E!X14+FC_TRA_RAIL_HST_E!X14+FC_TRA_RAIL_FRT_E!X14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FC_TRA_RAIL_MTU_E!C15+FC_TRA_RAIL_CPT_E!C15+FC_TRA_RAIL_HST_E!C15+FC_TRA_RAIL_FRT_E!C15</f>
        <v>0</v>
      </c>
      <c r="D15" s="10">
        <f>FC_TRA_RAIL_MTU_E!D15+FC_TRA_RAIL_CPT_E!D15+FC_TRA_RAIL_HST_E!D15+FC_TRA_RAIL_FRT_E!D15</f>
        <v>0</v>
      </c>
      <c r="E15" s="10">
        <f>FC_TRA_RAIL_MTU_E!E15+FC_TRA_RAIL_CPT_E!E15+FC_TRA_RAIL_HST_E!E15+FC_TRA_RAIL_FRT_E!E15</f>
        <v>0</v>
      </c>
      <c r="F15" s="10">
        <f>FC_TRA_RAIL_MTU_E!F15+FC_TRA_RAIL_CPT_E!F15+FC_TRA_RAIL_HST_E!F15+FC_TRA_RAIL_FRT_E!F15</f>
        <v>0</v>
      </c>
      <c r="G15" s="10">
        <f>FC_TRA_RAIL_MTU_E!G15+FC_TRA_RAIL_CPT_E!G15+FC_TRA_RAIL_HST_E!G15+FC_TRA_RAIL_FRT_E!G15</f>
        <v>0</v>
      </c>
      <c r="H15" s="10">
        <f>FC_TRA_RAIL_MTU_E!H15+FC_TRA_RAIL_CPT_E!H15+FC_TRA_RAIL_HST_E!H15+FC_TRA_RAIL_FRT_E!H15</f>
        <v>0</v>
      </c>
      <c r="I15" s="10">
        <f>FC_TRA_RAIL_MTU_E!I15+FC_TRA_RAIL_CPT_E!I15+FC_TRA_RAIL_HST_E!I15+FC_TRA_RAIL_FRT_E!I15</f>
        <v>0</v>
      </c>
      <c r="J15" s="10">
        <f>FC_TRA_RAIL_MTU_E!J15+FC_TRA_RAIL_CPT_E!J15+FC_TRA_RAIL_HST_E!J15+FC_TRA_RAIL_FRT_E!J15</f>
        <v>0</v>
      </c>
      <c r="K15" s="10">
        <f>FC_TRA_RAIL_MTU_E!K15+FC_TRA_RAIL_CPT_E!K15+FC_TRA_RAIL_HST_E!K15+FC_TRA_RAIL_FRT_E!K15</f>
        <v>0</v>
      </c>
      <c r="L15" s="10">
        <f>FC_TRA_RAIL_MTU_E!L15+FC_TRA_RAIL_CPT_E!L15+FC_TRA_RAIL_HST_E!L15+FC_TRA_RAIL_FRT_E!L15</f>
        <v>0</v>
      </c>
      <c r="M15" s="10">
        <f>FC_TRA_RAIL_MTU_E!M15+FC_TRA_RAIL_CPT_E!M15+FC_TRA_RAIL_HST_E!M15+FC_TRA_RAIL_FRT_E!M15</f>
        <v>0</v>
      </c>
      <c r="N15" s="10">
        <f>FC_TRA_RAIL_MTU_E!N15+FC_TRA_RAIL_CPT_E!N15+FC_TRA_RAIL_HST_E!N15+FC_TRA_RAIL_FRT_E!N15</f>
        <v>0</v>
      </c>
      <c r="O15" s="10">
        <f>FC_TRA_RAIL_MTU_E!O15+FC_TRA_RAIL_CPT_E!O15+FC_TRA_RAIL_HST_E!O15+FC_TRA_RAIL_FRT_E!O15</f>
        <v>0</v>
      </c>
      <c r="P15" s="10">
        <f>FC_TRA_RAIL_MTU_E!P15+FC_TRA_RAIL_CPT_E!P15+FC_TRA_RAIL_HST_E!P15+FC_TRA_RAIL_FRT_E!P15</f>
        <v>0</v>
      </c>
      <c r="Q15" s="10">
        <f>FC_TRA_RAIL_MTU_E!Q15+FC_TRA_RAIL_CPT_E!Q15+FC_TRA_RAIL_HST_E!Q15+FC_TRA_RAIL_FRT_E!Q15</f>
        <v>0</v>
      </c>
      <c r="R15" s="10">
        <f>FC_TRA_RAIL_MTU_E!R15+FC_TRA_RAIL_CPT_E!R15+FC_TRA_RAIL_HST_E!R15+FC_TRA_RAIL_FRT_E!R15</f>
        <v>0</v>
      </c>
      <c r="S15" s="10">
        <f>FC_TRA_RAIL_MTU_E!S15+FC_TRA_RAIL_CPT_E!S15+FC_TRA_RAIL_HST_E!S15+FC_TRA_RAIL_FRT_E!S15</f>
        <v>0</v>
      </c>
      <c r="T15" s="10">
        <f>FC_TRA_RAIL_MTU_E!T15+FC_TRA_RAIL_CPT_E!T15+FC_TRA_RAIL_HST_E!T15+FC_TRA_RAIL_FRT_E!T15</f>
        <v>0</v>
      </c>
      <c r="U15" s="10">
        <f>FC_TRA_RAIL_MTU_E!U15+FC_TRA_RAIL_CPT_E!U15+FC_TRA_RAIL_HST_E!U15+FC_TRA_RAIL_FRT_E!U15</f>
        <v>0</v>
      </c>
      <c r="V15" s="10">
        <f>FC_TRA_RAIL_MTU_E!V15+FC_TRA_RAIL_CPT_E!V15+FC_TRA_RAIL_HST_E!V15+FC_TRA_RAIL_FRT_E!V15</f>
        <v>0</v>
      </c>
      <c r="W15" s="10">
        <f>FC_TRA_RAIL_MTU_E!W15+FC_TRA_RAIL_CPT_E!W15+FC_TRA_RAIL_HST_E!W15+FC_TRA_RAIL_FRT_E!W15</f>
        <v>0</v>
      </c>
      <c r="X15" s="10">
        <f>FC_TRA_RAIL_MTU_E!X15+FC_TRA_RAIL_CPT_E!X15+FC_TRA_RAIL_HST_E!X15+FC_TRA_RAIL_FRT_E!X15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FC_TRA_RAIL_MTU_E!C16+FC_TRA_RAIL_CPT_E!C16+FC_TRA_RAIL_HST_E!C16+FC_TRA_RAIL_FRT_E!C16</f>
        <v>0</v>
      </c>
      <c r="D16" s="10">
        <f>FC_TRA_RAIL_MTU_E!D16+FC_TRA_RAIL_CPT_E!D16+FC_TRA_RAIL_HST_E!D16+FC_TRA_RAIL_FRT_E!D16</f>
        <v>0</v>
      </c>
      <c r="E16" s="10">
        <f>FC_TRA_RAIL_MTU_E!E16+FC_TRA_RAIL_CPT_E!E16+FC_TRA_RAIL_HST_E!E16+FC_TRA_RAIL_FRT_E!E16</f>
        <v>0</v>
      </c>
      <c r="F16" s="10">
        <f>FC_TRA_RAIL_MTU_E!F16+FC_TRA_RAIL_CPT_E!F16+FC_TRA_RAIL_HST_E!F16+FC_TRA_RAIL_FRT_E!F16</f>
        <v>0</v>
      </c>
      <c r="G16" s="10">
        <f>FC_TRA_RAIL_MTU_E!G16+FC_TRA_RAIL_CPT_E!G16+FC_TRA_RAIL_HST_E!G16+FC_TRA_RAIL_FRT_E!G16</f>
        <v>0</v>
      </c>
      <c r="H16" s="10">
        <f>FC_TRA_RAIL_MTU_E!H16+FC_TRA_RAIL_CPT_E!H16+FC_TRA_RAIL_HST_E!H16+FC_TRA_RAIL_FRT_E!H16</f>
        <v>0</v>
      </c>
      <c r="I16" s="10">
        <f>FC_TRA_RAIL_MTU_E!I16+FC_TRA_RAIL_CPT_E!I16+FC_TRA_RAIL_HST_E!I16+FC_TRA_RAIL_FRT_E!I16</f>
        <v>0</v>
      </c>
      <c r="J16" s="10">
        <f>FC_TRA_RAIL_MTU_E!J16+FC_TRA_RAIL_CPT_E!J16+FC_TRA_RAIL_HST_E!J16+FC_TRA_RAIL_FRT_E!J16</f>
        <v>0</v>
      </c>
      <c r="K16" s="10">
        <f>FC_TRA_RAIL_MTU_E!K16+FC_TRA_RAIL_CPT_E!K16+FC_TRA_RAIL_HST_E!K16+FC_TRA_RAIL_FRT_E!K16</f>
        <v>0</v>
      </c>
      <c r="L16" s="10">
        <f>FC_TRA_RAIL_MTU_E!L16+FC_TRA_RAIL_CPT_E!L16+FC_TRA_RAIL_HST_E!L16+FC_TRA_RAIL_FRT_E!L16</f>
        <v>0</v>
      </c>
      <c r="M16" s="10">
        <f>FC_TRA_RAIL_MTU_E!M16+FC_TRA_RAIL_CPT_E!M16+FC_TRA_RAIL_HST_E!M16+FC_TRA_RAIL_FRT_E!M16</f>
        <v>0</v>
      </c>
      <c r="N16" s="10">
        <f>FC_TRA_RAIL_MTU_E!N16+FC_TRA_RAIL_CPT_E!N16+FC_TRA_RAIL_HST_E!N16+FC_TRA_RAIL_FRT_E!N16</f>
        <v>0</v>
      </c>
      <c r="O16" s="10">
        <f>FC_TRA_RAIL_MTU_E!O16+FC_TRA_RAIL_CPT_E!O16+FC_TRA_RAIL_HST_E!O16+FC_TRA_RAIL_FRT_E!O16</f>
        <v>0</v>
      </c>
      <c r="P16" s="10">
        <f>FC_TRA_RAIL_MTU_E!P16+FC_TRA_RAIL_CPT_E!P16+FC_TRA_RAIL_HST_E!P16+FC_TRA_RAIL_FRT_E!P16</f>
        <v>0</v>
      </c>
      <c r="Q16" s="10">
        <f>FC_TRA_RAIL_MTU_E!Q16+FC_TRA_RAIL_CPT_E!Q16+FC_TRA_RAIL_HST_E!Q16+FC_TRA_RAIL_FRT_E!Q16</f>
        <v>0</v>
      </c>
      <c r="R16" s="10">
        <f>FC_TRA_RAIL_MTU_E!R16+FC_TRA_RAIL_CPT_E!R16+FC_TRA_RAIL_HST_E!R16+FC_TRA_RAIL_FRT_E!R16</f>
        <v>0</v>
      </c>
      <c r="S16" s="10">
        <f>FC_TRA_RAIL_MTU_E!S16+FC_TRA_RAIL_CPT_E!S16+FC_TRA_RAIL_HST_E!S16+FC_TRA_RAIL_FRT_E!S16</f>
        <v>0</v>
      </c>
      <c r="T16" s="10">
        <f>FC_TRA_RAIL_MTU_E!T16+FC_TRA_RAIL_CPT_E!T16+FC_TRA_RAIL_HST_E!T16+FC_TRA_RAIL_FRT_E!T16</f>
        <v>0</v>
      </c>
      <c r="U16" s="10">
        <f>FC_TRA_RAIL_MTU_E!U16+FC_TRA_RAIL_CPT_E!U16+FC_TRA_RAIL_HST_E!U16+FC_TRA_RAIL_FRT_E!U16</f>
        <v>0</v>
      </c>
      <c r="V16" s="10">
        <f>FC_TRA_RAIL_MTU_E!V16+FC_TRA_RAIL_CPT_E!V16+FC_TRA_RAIL_HST_E!V16+FC_TRA_RAIL_FRT_E!V16</f>
        <v>0</v>
      </c>
      <c r="W16" s="10">
        <f>FC_TRA_RAIL_MTU_E!W16+FC_TRA_RAIL_CPT_E!W16+FC_TRA_RAIL_HST_E!W16+FC_TRA_RAIL_FRT_E!W16</f>
        <v>0</v>
      </c>
      <c r="X16" s="10">
        <f>FC_TRA_RAIL_MTU_E!X16+FC_TRA_RAIL_CPT_E!X16+FC_TRA_RAIL_HST_E!X16+FC_TRA_RAIL_FRT_E!X16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FC_TRA_RAIL_MTU_E!C18+FC_TRA_RAIL_CPT_E!C18+FC_TRA_RAIL_HST_E!C18+FC_TRA_RAIL_FRT_E!C18</f>
        <v>0</v>
      </c>
      <c r="D18" s="10">
        <f>FC_TRA_RAIL_MTU_E!D18+FC_TRA_RAIL_CPT_E!D18+FC_TRA_RAIL_HST_E!D18+FC_TRA_RAIL_FRT_E!D18</f>
        <v>0</v>
      </c>
      <c r="E18" s="10">
        <f>FC_TRA_RAIL_MTU_E!E18+FC_TRA_RAIL_CPT_E!E18+FC_TRA_RAIL_HST_E!E18+FC_TRA_RAIL_FRT_E!E18</f>
        <v>0</v>
      </c>
      <c r="F18" s="10">
        <f>FC_TRA_RAIL_MTU_E!F18+FC_TRA_RAIL_CPT_E!F18+FC_TRA_RAIL_HST_E!F18+FC_TRA_RAIL_FRT_E!F18</f>
        <v>0</v>
      </c>
      <c r="G18" s="10">
        <f>FC_TRA_RAIL_MTU_E!G18+FC_TRA_RAIL_CPT_E!G18+FC_TRA_RAIL_HST_E!G18+FC_TRA_RAIL_FRT_E!G18</f>
        <v>0</v>
      </c>
      <c r="H18" s="10">
        <f>FC_TRA_RAIL_MTU_E!H18+FC_TRA_RAIL_CPT_E!H18+FC_TRA_RAIL_HST_E!H18+FC_TRA_RAIL_FRT_E!H18</f>
        <v>0</v>
      </c>
      <c r="I18" s="10">
        <f>FC_TRA_RAIL_MTU_E!I18+FC_TRA_RAIL_CPT_E!I18+FC_TRA_RAIL_HST_E!I18+FC_TRA_RAIL_FRT_E!I18</f>
        <v>0</v>
      </c>
      <c r="J18" s="10">
        <f>FC_TRA_RAIL_MTU_E!J18+FC_TRA_RAIL_CPT_E!J18+FC_TRA_RAIL_HST_E!J18+FC_TRA_RAIL_FRT_E!J18</f>
        <v>0</v>
      </c>
      <c r="K18" s="10">
        <f>FC_TRA_RAIL_MTU_E!K18+FC_TRA_RAIL_CPT_E!K18+FC_TRA_RAIL_HST_E!K18+FC_TRA_RAIL_FRT_E!K18</f>
        <v>0</v>
      </c>
      <c r="L18" s="10">
        <f>FC_TRA_RAIL_MTU_E!L18+FC_TRA_RAIL_CPT_E!L18+FC_TRA_RAIL_HST_E!L18+FC_TRA_RAIL_FRT_E!L18</f>
        <v>0</v>
      </c>
      <c r="M18" s="10">
        <f>FC_TRA_RAIL_MTU_E!M18+FC_TRA_RAIL_CPT_E!M18+FC_TRA_RAIL_HST_E!M18+FC_TRA_RAIL_FRT_E!M18</f>
        <v>0</v>
      </c>
      <c r="N18" s="10">
        <f>FC_TRA_RAIL_MTU_E!N18+FC_TRA_RAIL_CPT_E!N18+FC_TRA_RAIL_HST_E!N18+FC_TRA_RAIL_FRT_E!N18</f>
        <v>0</v>
      </c>
      <c r="O18" s="10">
        <f>FC_TRA_RAIL_MTU_E!O18+FC_TRA_RAIL_CPT_E!O18+FC_TRA_RAIL_HST_E!O18+FC_TRA_RAIL_FRT_E!O18</f>
        <v>0</v>
      </c>
      <c r="P18" s="10">
        <f>FC_TRA_RAIL_MTU_E!P18+FC_TRA_RAIL_CPT_E!P18+FC_TRA_RAIL_HST_E!P18+FC_TRA_RAIL_FRT_E!P18</f>
        <v>0</v>
      </c>
      <c r="Q18" s="10">
        <f>FC_TRA_RAIL_MTU_E!Q18+FC_TRA_RAIL_CPT_E!Q18+FC_TRA_RAIL_HST_E!Q18+FC_TRA_RAIL_FRT_E!Q18</f>
        <v>0</v>
      </c>
      <c r="R18" s="10">
        <f>FC_TRA_RAIL_MTU_E!R18+FC_TRA_RAIL_CPT_E!R18+FC_TRA_RAIL_HST_E!R18+FC_TRA_RAIL_FRT_E!R18</f>
        <v>0</v>
      </c>
      <c r="S18" s="10">
        <f>FC_TRA_RAIL_MTU_E!S18+FC_TRA_RAIL_CPT_E!S18+FC_TRA_RAIL_HST_E!S18+FC_TRA_RAIL_FRT_E!S18</f>
        <v>0</v>
      </c>
      <c r="T18" s="10">
        <f>FC_TRA_RAIL_MTU_E!T18+FC_TRA_RAIL_CPT_E!T18+FC_TRA_RAIL_HST_E!T18+FC_TRA_RAIL_FRT_E!T18</f>
        <v>0</v>
      </c>
      <c r="U18" s="10">
        <f>FC_TRA_RAIL_MTU_E!U18+FC_TRA_RAIL_CPT_E!U18+FC_TRA_RAIL_HST_E!U18+FC_TRA_RAIL_FRT_E!U18</f>
        <v>0</v>
      </c>
      <c r="V18" s="10">
        <f>FC_TRA_RAIL_MTU_E!V18+FC_TRA_RAIL_CPT_E!V18+FC_TRA_RAIL_HST_E!V18+FC_TRA_RAIL_FRT_E!V18</f>
        <v>0</v>
      </c>
      <c r="W18" s="10">
        <f>FC_TRA_RAIL_MTU_E!W18+FC_TRA_RAIL_CPT_E!W18+FC_TRA_RAIL_HST_E!W18+FC_TRA_RAIL_FRT_E!W18</f>
        <v>0</v>
      </c>
      <c r="X18" s="10">
        <f>FC_TRA_RAIL_MTU_E!X18+FC_TRA_RAIL_CPT_E!X18+FC_TRA_RAIL_HST_E!X18+FC_TRA_RAIL_FRT_E!X18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FC_TRA_RAIL_MTU_E!C19+FC_TRA_RAIL_CPT_E!C19+FC_TRA_RAIL_HST_E!C19+FC_TRA_RAIL_FRT_E!C19</f>
        <v>0</v>
      </c>
      <c r="D19" s="10">
        <f>FC_TRA_RAIL_MTU_E!D19+FC_TRA_RAIL_CPT_E!D19+FC_TRA_RAIL_HST_E!D19+FC_TRA_RAIL_FRT_E!D19</f>
        <v>0</v>
      </c>
      <c r="E19" s="10">
        <f>FC_TRA_RAIL_MTU_E!E19+FC_TRA_RAIL_CPT_E!E19+FC_TRA_RAIL_HST_E!E19+FC_TRA_RAIL_FRT_E!E19</f>
        <v>0</v>
      </c>
      <c r="F19" s="10">
        <f>FC_TRA_RAIL_MTU_E!F19+FC_TRA_RAIL_CPT_E!F19+FC_TRA_RAIL_HST_E!F19+FC_TRA_RAIL_FRT_E!F19</f>
        <v>0</v>
      </c>
      <c r="G19" s="10">
        <f>FC_TRA_RAIL_MTU_E!G19+FC_TRA_RAIL_CPT_E!G19+FC_TRA_RAIL_HST_E!G19+FC_TRA_RAIL_FRT_E!G19</f>
        <v>0</v>
      </c>
      <c r="H19" s="10">
        <f>FC_TRA_RAIL_MTU_E!H19+FC_TRA_RAIL_CPT_E!H19+FC_TRA_RAIL_HST_E!H19+FC_TRA_RAIL_FRT_E!H19</f>
        <v>0</v>
      </c>
      <c r="I19" s="10">
        <f>FC_TRA_RAIL_MTU_E!I19+FC_TRA_RAIL_CPT_E!I19+FC_TRA_RAIL_HST_E!I19+FC_TRA_RAIL_FRT_E!I19</f>
        <v>0</v>
      </c>
      <c r="J19" s="10">
        <f>FC_TRA_RAIL_MTU_E!J19+FC_TRA_RAIL_CPT_E!J19+FC_TRA_RAIL_HST_E!J19+FC_TRA_RAIL_FRT_E!J19</f>
        <v>0</v>
      </c>
      <c r="K19" s="10">
        <f>FC_TRA_RAIL_MTU_E!K19+FC_TRA_RAIL_CPT_E!K19+FC_TRA_RAIL_HST_E!K19+FC_TRA_RAIL_FRT_E!K19</f>
        <v>0</v>
      </c>
      <c r="L19" s="10">
        <f>FC_TRA_RAIL_MTU_E!L19+FC_TRA_RAIL_CPT_E!L19+FC_TRA_RAIL_HST_E!L19+FC_TRA_RAIL_FRT_E!L19</f>
        <v>0</v>
      </c>
      <c r="M19" s="10">
        <f>FC_TRA_RAIL_MTU_E!M19+FC_TRA_RAIL_CPT_E!M19+FC_TRA_RAIL_HST_E!M19+FC_TRA_RAIL_FRT_E!M19</f>
        <v>0</v>
      </c>
      <c r="N19" s="10">
        <f>FC_TRA_RAIL_MTU_E!N19+FC_TRA_RAIL_CPT_E!N19+FC_TRA_RAIL_HST_E!N19+FC_TRA_RAIL_FRT_E!N19</f>
        <v>0</v>
      </c>
      <c r="O19" s="10">
        <f>FC_TRA_RAIL_MTU_E!O19+FC_TRA_RAIL_CPT_E!O19+FC_TRA_RAIL_HST_E!O19+FC_TRA_RAIL_FRT_E!O19</f>
        <v>0</v>
      </c>
      <c r="P19" s="10">
        <f>FC_TRA_RAIL_MTU_E!P19+FC_TRA_RAIL_CPT_E!P19+FC_TRA_RAIL_HST_E!P19+FC_TRA_RAIL_FRT_E!P19</f>
        <v>0</v>
      </c>
      <c r="Q19" s="10">
        <f>FC_TRA_RAIL_MTU_E!Q19+FC_TRA_RAIL_CPT_E!Q19+FC_TRA_RAIL_HST_E!Q19+FC_TRA_RAIL_FRT_E!Q19</f>
        <v>0</v>
      </c>
      <c r="R19" s="10">
        <f>FC_TRA_RAIL_MTU_E!R19+FC_TRA_RAIL_CPT_E!R19+FC_TRA_RAIL_HST_E!R19+FC_TRA_RAIL_FRT_E!R19</f>
        <v>0</v>
      </c>
      <c r="S19" s="10">
        <f>FC_TRA_RAIL_MTU_E!S19+FC_TRA_RAIL_CPT_E!S19+FC_TRA_RAIL_HST_E!S19+FC_TRA_RAIL_FRT_E!S19</f>
        <v>0</v>
      </c>
      <c r="T19" s="10">
        <f>FC_TRA_RAIL_MTU_E!T19+FC_TRA_RAIL_CPT_E!T19+FC_TRA_RAIL_HST_E!T19+FC_TRA_RAIL_FRT_E!T19</f>
        <v>0</v>
      </c>
      <c r="U19" s="10">
        <f>FC_TRA_RAIL_MTU_E!U19+FC_TRA_RAIL_CPT_E!U19+FC_TRA_RAIL_HST_E!U19+FC_TRA_RAIL_FRT_E!U19</f>
        <v>0</v>
      </c>
      <c r="V19" s="10">
        <f>FC_TRA_RAIL_MTU_E!V19+FC_TRA_RAIL_CPT_E!V19+FC_TRA_RAIL_HST_E!V19+FC_TRA_RAIL_FRT_E!V19</f>
        <v>0</v>
      </c>
      <c r="W19" s="10">
        <f>FC_TRA_RAIL_MTU_E!W19+FC_TRA_RAIL_CPT_E!W19+FC_TRA_RAIL_HST_E!W19+FC_TRA_RAIL_FRT_E!W19</f>
        <v>0</v>
      </c>
      <c r="X19" s="10">
        <f>FC_TRA_RAIL_MTU_E!X19+FC_TRA_RAIL_CPT_E!X19+FC_TRA_RAIL_HST_E!X19+FC_TRA_RAIL_FRT_E!X19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FC_TRA_RAIL_MTU_E!C20+FC_TRA_RAIL_CPT_E!C20+FC_TRA_RAIL_HST_E!C20+FC_TRA_RAIL_FRT_E!C20</f>
        <v>0</v>
      </c>
      <c r="D20" s="10">
        <f>FC_TRA_RAIL_MTU_E!D20+FC_TRA_RAIL_CPT_E!D20+FC_TRA_RAIL_HST_E!D20+FC_TRA_RAIL_FRT_E!D20</f>
        <v>0</v>
      </c>
      <c r="E20" s="10">
        <f>FC_TRA_RAIL_MTU_E!E20+FC_TRA_RAIL_CPT_E!E20+FC_TRA_RAIL_HST_E!E20+FC_TRA_RAIL_FRT_E!E20</f>
        <v>0</v>
      </c>
      <c r="F20" s="10">
        <f>FC_TRA_RAIL_MTU_E!F20+FC_TRA_RAIL_CPT_E!F20+FC_TRA_RAIL_HST_E!F20+FC_TRA_RAIL_FRT_E!F20</f>
        <v>0</v>
      </c>
      <c r="G20" s="10">
        <f>FC_TRA_RAIL_MTU_E!G20+FC_TRA_RAIL_CPT_E!G20+FC_TRA_RAIL_HST_E!G20+FC_TRA_RAIL_FRT_E!G20</f>
        <v>0</v>
      </c>
      <c r="H20" s="10">
        <f>FC_TRA_RAIL_MTU_E!H20+FC_TRA_RAIL_CPT_E!H20+FC_TRA_RAIL_HST_E!H20+FC_TRA_RAIL_FRT_E!H20</f>
        <v>0</v>
      </c>
      <c r="I20" s="10">
        <f>FC_TRA_RAIL_MTU_E!I20+FC_TRA_RAIL_CPT_E!I20+FC_TRA_RAIL_HST_E!I20+FC_TRA_RAIL_FRT_E!I20</f>
        <v>0</v>
      </c>
      <c r="J20" s="10">
        <f>FC_TRA_RAIL_MTU_E!J20+FC_TRA_RAIL_CPT_E!J20+FC_TRA_RAIL_HST_E!J20+FC_TRA_RAIL_FRT_E!J20</f>
        <v>0</v>
      </c>
      <c r="K20" s="10">
        <f>FC_TRA_RAIL_MTU_E!K20+FC_TRA_RAIL_CPT_E!K20+FC_TRA_RAIL_HST_E!K20+FC_TRA_RAIL_FRT_E!K20</f>
        <v>0</v>
      </c>
      <c r="L20" s="10">
        <f>FC_TRA_RAIL_MTU_E!L20+FC_TRA_RAIL_CPT_E!L20+FC_TRA_RAIL_HST_E!L20+FC_TRA_RAIL_FRT_E!L20</f>
        <v>0</v>
      </c>
      <c r="M20" s="10">
        <f>FC_TRA_RAIL_MTU_E!M20+FC_TRA_RAIL_CPT_E!M20+FC_TRA_RAIL_HST_E!M20+FC_TRA_RAIL_FRT_E!M20</f>
        <v>0</v>
      </c>
      <c r="N20" s="10">
        <f>FC_TRA_RAIL_MTU_E!N20+FC_TRA_RAIL_CPT_E!N20+FC_TRA_RAIL_HST_E!N20+FC_TRA_RAIL_FRT_E!N20</f>
        <v>0</v>
      </c>
      <c r="O20" s="10">
        <f>FC_TRA_RAIL_MTU_E!O20+FC_TRA_RAIL_CPT_E!O20+FC_TRA_RAIL_HST_E!O20+FC_TRA_RAIL_FRT_E!O20</f>
        <v>0</v>
      </c>
      <c r="P20" s="10">
        <f>FC_TRA_RAIL_MTU_E!P20+FC_TRA_RAIL_CPT_E!P20+FC_TRA_RAIL_HST_E!P20+FC_TRA_RAIL_FRT_E!P20</f>
        <v>0</v>
      </c>
      <c r="Q20" s="10">
        <f>FC_TRA_RAIL_MTU_E!Q20+FC_TRA_RAIL_CPT_E!Q20+FC_TRA_RAIL_HST_E!Q20+FC_TRA_RAIL_FRT_E!Q20</f>
        <v>0</v>
      </c>
      <c r="R20" s="10">
        <f>FC_TRA_RAIL_MTU_E!R20+FC_TRA_RAIL_CPT_E!R20+FC_TRA_RAIL_HST_E!R20+FC_TRA_RAIL_FRT_E!R20</f>
        <v>0</v>
      </c>
      <c r="S20" s="10">
        <f>FC_TRA_RAIL_MTU_E!S20+FC_TRA_RAIL_CPT_E!S20+FC_TRA_RAIL_HST_E!S20+FC_TRA_RAIL_FRT_E!S20</f>
        <v>0</v>
      </c>
      <c r="T20" s="10">
        <f>FC_TRA_RAIL_MTU_E!T20+FC_TRA_RAIL_CPT_E!T20+FC_TRA_RAIL_HST_E!T20+FC_TRA_RAIL_FRT_E!T20</f>
        <v>0</v>
      </c>
      <c r="U20" s="10">
        <f>FC_TRA_RAIL_MTU_E!U20+FC_TRA_RAIL_CPT_E!U20+FC_TRA_RAIL_HST_E!U20+FC_TRA_RAIL_FRT_E!U20</f>
        <v>0</v>
      </c>
      <c r="V20" s="10">
        <f>FC_TRA_RAIL_MTU_E!V20+FC_TRA_RAIL_CPT_E!V20+FC_TRA_RAIL_HST_E!V20+FC_TRA_RAIL_FRT_E!V20</f>
        <v>0</v>
      </c>
      <c r="W20" s="10">
        <f>FC_TRA_RAIL_MTU_E!W20+FC_TRA_RAIL_CPT_E!W20+FC_TRA_RAIL_HST_E!W20+FC_TRA_RAIL_FRT_E!W20</f>
        <v>0</v>
      </c>
      <c r="X20" s="10">
        <f>FC_TRA_RAIL_MTU_E!X20+FC_TRA_RAIL_CPT_E!X20+FC_TRA_RAIL_HST_E!X20+FC_TRA_RAIL_FRT_E!X20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FC_TRA_RAIL_MTU_E!C21+FC_TRA_RAIL_CPT_E!C21+FC_TRA_RAIL_HST_E!C21+FC_TRA_RAIL_FRT_E!C21</f>
        <v>0</v>
      </c>
      <c r="D21" s="10">
        <f>FC_TRA_RAIL_MTU_E!D21+FC_TRA_RAIL_CPT_E!D21+FC_TRA_RAIL_HST_E!D21+FC_TRA_RAIL_FRT_E!D21</f>
        <v>0</v>
      </c>
      <c r="E21" s="10">
        <f>FC_TRA_RAIL_MTU_E!E21+FC_TRA_RAIL_CPT_E!E21+FC_TRA_RAIL_HST_E!E21+FC_TRA_RAIL_FRT_E!E21</f>
        <v>0</v>
      </c>
      <c r="F21" s="10">
        <f>FC_TRA_RAIL_MTU_E!F21+FC_TRA_RAIL_CPT_E!F21+FC_TRA_RAIL_HST_E!F21+FC_TRA_RAIL_FRT_E!F21</f>
        <v>0</v>
      </c>
      <c r="G21" s="10">
        <f>FC_TRA_RAIL_MTU_E!G21+FC_TRA_RAIL_CPT_E!G21+FC_TRA_RAIL_HST_E!G21+FC_TRA_RAIL_FRT_E!G21</f>
        <v>0</v>
      </c>
      <c r="H21" s="10">
        <f>FC_TRA_RAIL_MTU_E!H21+FC_TRA_RAIL_CPT_E!H21+FC_TRA_RAIL_HST_E!H21+FC_TRA_RAIL_FRT_E!H21</f>
        <v>0</v>
      </c>
      <c r="I21" s="10">
        <f>FC_TRA_RAIL_MTU_E!I21+FC_TRA_RAIL_CPT_E!I21+FC_TRA_RAIL_HST_E!I21+FC_TRA_RAIL_FRT_E!I21</f>
        <v>0</v>
      </c>
      <c r="J21" s="10">
        <f>FC_TRA_RAIL_MTU_E!J21+FC_TRA_RAIL_CPT_E!J21+FC_TRA_RAIL_HST_E!J21+FC_TRA_RAIL_FRT_E!J21</f>
        <v>0</v>
      </c>
      <c r="K21" s="10">
        <f>FC_TRA_RAIL_MTU_E!K21+FC_TRA_RAIL_CPT_E!K21+FC_TRA_RAIL_HST_E!K21+FC_TRA_RAIL_FRT_E!K21</f>
        <v>0</v>
      </c>
      <c r="L21" s="10">
        <f>FC_TRA_RAIL_MTU_E!L21+FC_TRA_RAIL_CPT_E!L21+FC_TRA_RAIL_HST_E!L21+FC_TRA_RAIL_FRT_E!L21</f>
        <v>0</v>
      </c>
      <c r="M21" s="10">
        <f>FC_TRA_RAIL_MTU_E!M21+FC_TRA_RAIL_CPT_E!M21+FC_TRA_RAIL_HST_E!M21+FC_TRA_RAIL_FRT_E!M21</f>
        <v>0</v>
      </c>
      <c r="N21" s="10">
        <f>FC_TRA_RAIL_MTU_E!N21+FC_TRA_RAIL_CPT_E!N21+FC_TRA_RAIL_HST_E!N21+FC_TRA_RAIL_FRT_E!N21</f>
        <v>0</v>
      </c>
      <c r="O21" s="10">
        <f>FC_TRA_RAIL_MTU_E!O21+FC_TRA_RAIL_CPT_E!O21+FC_TRA_RAIL_HST_E!O21+FC_TRA_RAIL_FRT_E!O21</f>
        <v>0</v>
      </c>
      <c r="P21" s="10">
        <f>FC_TRA_RAIL_MTU_E!P21+FC_TRA_RAIL_CPT_E!P21+FC_TRA_RAIL_HST_E!P21+FC_TRA_RAIL_FRT_E!P21</f>
        <v>0</v>
      </c>
      <c r="Q21" s="10">
        <f>FC_TRA_RAIL_MTU_E!Q21+FC_TRA_RAIL_CPT_E!Q21+FC_TRA_RAIL_HST_E!Q21+FC_TRA_RAIL_FRT_E!Q21</f>
        <v>0</v>
      </c>
      <c r="R21" s="10">
        <f>FC_TRA_RAIL_MTU_E!R21+FC_TRA_RAIL_CPT_E!R21+FC_TRA_RAIL_HST_E!R21+FC_TRA_RAIL_FRT_E!R21</f>
        <v>0</v>
      </c>
      <c r="S21" s="10">
        <f>FC_TRA_RAIL_MTU_E!S21+FC_TRA_RAIL_CPT_E!S21+FC_TRA_RAIL_HST_E!S21+FC_TRA_RAIL_FRT_E!S21</f>
        <v>0</v>
      </c>
      <c r="T21" s="10">
        <f>FC_TRA_RAIL_MTU_E!T21+FC_TRA_RAIL_CPT_E!T21+FC_TRA_RAIL_HST_E!T21+FC_TRA_RAIL_FRT_E!T21</f>
        <v>0</v>
      </c>
      <c r="U21" s="10">
        <f>FC_TRA_RAIL_MTU_E!U21+FC_TRA_RAIL_CPT_E!U21+FC_TRA_RAIL_HST_E!U21+FC_TRA_RAIL_FRT_E!U21</f>
        <v>0</v>
      </c>
      <c r="V21" s="10">
        <f>FC_TRA_RAIL_MTU_E!V21+FC_TRA_RAIL_CPT_E!V21+FC_TRA_RAIL_HST_E!V21+FC_TRA_RAIL_FRT_E!V21</f>
        <v>0</v>
      </c>
      <c r="W21" s="10">
        <f>FC_TRA_RAIL_MTU_E!W21+FC_TRA_RAIL_CPT_E!W21+FC_TRA_RAIL_HST_E!W21+FC_TRA_RAIL_FRT_E!W21</f>
        <v>0</v>
      </c>
      <c r="X21" s="10">
        <f>FC_TRA_RAIL_MTU_E!X21+FC_TRA_RAIL_CPT_E!X21+FC_TRA_RAIL_HST_E!X21+FC_TRA_RAIL_FRT_E!X21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FC_TRA_RAIL_MTU_E!C23+FC_TRA_RAIL_CPT_E!C23+FC_TRA_RAIL_HST_E!C23+FC_TRA_RAIL_FRT_E!C23</f>
        <v>0</v>
      </c>
      <c r="D23" s="10">
        <f>FC_TRA_RAIL_MTU_E!D23+FC_TRA_RAIL_CPT_E!D23+FC_TRA_RAIL_HST_E!D23+FC_TRA_RAIL_FRT_E!D23</f>
        <v>0</v>
      </c>
      <c r="E23" s="10">
        <f>FC_TRA_RAIL_MTU_E!E23+FC_TRA_RAIL_CPT_E!E23+FC_TRA_RAIL_HST_E!E23+FC_TRA_RAIL_FRT_E!E23</f>
        <v>0</v>
      </c>
      <c r="F23" s="10">
        <f>FC_TRA_RAIL_MTU_E!F23+FC_TRA_RAIL_CPT_E!F23+FC_TRA_RAIL_HST_E!F23+FC_TRA_RAIL_FRT_E!F23</f>
        <v>0</v>
      </c>
      <c r="G23" s="10">
        <f>FC_TRA_RAIL_MTU_E!G23+FC_TRA_RAIL_CPT_E!G23+FC_TRA_RAIL_HST_E!G23+FC_TRA_RAIL_FRT_E!G23</f>
        <v>0</v>
      </c>
      <c r="H23" s="10">
        <f>FC_TRA_RAIL_MTU_E!H23+FC_TRA_RAIL_CPT_E!H23+FC_TRA_RAIL_HST_E!H23+FC_TRA_RAIL_FRT_E!H23</f>
        <v>0</v>
      </c>
      <c r="I23" s="10">
        <f>FC_TRA_RAIL_MTU_E!I23+FC_TRA_RAIL_CPT_E!I23+FC_TRA_RAIL_HST_E!I23+FC_TRA_RAIL_FRT_E!I23</f>
        <v>0</v>
      </c>
      <c r="J23" s="10">
        <f>FC_TRA_RAIL_MTU_E!J23+FC_TRA_RAIL_CPT_E!J23+FC_TRA_RAIL_HST_E!J23+FC_TRA_RAIL_FRT_E!J23</f>
        <v>0</v>
      </c>
      <c r="K23" s="10">
        <f>FC_TRA_RAIL_MTU_E!K23+FC_TRA_RAIL_CPT_E!K23+FC_TRA_RAIL_HST_E!K23+FC_TRA_RAIL_FRT_E!K23</f>
        <v>0</v>
      </c>
      <c r="L23" s="10">
        <f>FC_TRA_RAIL_MTU_E!L23+FC_TRA_RAIL_CPT_E!L23+FC_TRA_RAIL_HST_E!L23+FC_TRA_RAIL_FRT_E!L23</f>
        <v>0</v>
      </c>
      <c r="M23" s="10">
        <f>FC_TRA_RAIL_MTU_E!M23+FC_TRA_RAIL_CPT_E!M23+FC_TRA_RAIL_HST_E!M23+FC_TRA_RAIL_FRT_E!M23</f>
        <v>0</v>
      </c>
      <c r="N23" s="10">
        <f>FC_TRA_RAIL_MTU_E!N23+FC_TRA_RAIL_CPT_E!N23+FC_TRA_RAIL_HST_E!N23+FC_TRA_RAIL_FRT_E!N23</f>
        <v>0</v>
      </c>
      <c r="O23" s="10">
        <f>FC_TRA_RAIL_MTU_E!O23+FC_TRA_RAIL_CPT_E!O23+FC_TRA_RAIL_HST_E!O23+FC_TRA_RAIL_FRT_E!O23</f>
        <v>0</v>
      </c>
      <c r="P23" s="10">
        <f>FC_TRA_RAIL_MTU_E!P23+FC_TRA_RAIL_CPT_E!P23+FC_TRA_RAIL_HST_E!P23+FC_TRA_RAIL_FRT_E!P23</f>
        <v>0</v>
      </c>
      <c r="Q23" s="10">
        <f>FC_TRA_RAIL_MTU_E!Q23+FC_TRA_RAIL_CPT_E!Q23+FC_TRA_RAIL_HST_E!Q23+FC_TRA_RAIL_FRT_E!Q23</f>
        <v>0</v>
      </c>
      <c r="R23" s="10">
        <f>FC_TRA_RAIL_MTU_E!R23+FC_TRA_RAIL_CPT_E!R23+FC_TRA_RAIL_HST_E!R23+FC_TRA_RAIL_FRT_E!R23</f>
        <v>0</v>
      </c>
      <c r="S23" s="10">
        <f>FC_TRA_RAIL_MTU_E!S23+FC_TRA_RAIL_CPT_E!S23+FC_TRA_RAIL_HST_E!S23+FC_TRA_RAIL_FRT_E!S23</f>
        <v>0</v>
      </c>
      <c r="T23" s="10">
        <f>FC_TRA_RAIL_MTU_E!T23+FC_TRA_RAIL_CPT_E!T23+FC_TRA_RAIL_HST_E!T23+FC_TRA_RAIL_FRT_E!T23</f>
        <v>0</v>
      </c>
      <c r="U23" s="10">
        <f>FC_TRA_RAIL_MTU_E!U23+FC_TRA_RAIL_CPT_E!U23+FC_TRA_RAIL_HST_E!U23+FC_TRA_RAIL_FRT_E!U23</f>
        <v>0</v>
      </c>
      <c r="V23" s="10">
        <f>FC_TRA_RAIL_MTU_E!V23+FC_TRA_RAIL_CPT_E!V23+FC_TRA_RAIL_HST_E!V23+FC_TRA_RAIL_FRT_E!V23</f>
        <v>0</v>
      </c>
      <c r="W23" s="10">
        <f>FC_TRA_RAIL_MTU_E!W23+FC_TRA_RAIL_CPT_E!W23+FC_TRA_RAIL_HST_E!W23+FC_TRA_RAIL_FRT_E!W23</f>
        <v>0</v>
      </c>
      <c r="X23" s="10">
        <f>FC_TRA_RAIL_MTU_E!X23+FC_TRA_RAIL_CPT_E!X23+FC_TRA_RAIL_HST_E!X23+FC_TRA_RAIL_FRT_E!X23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FC_TRA_RAIL_MTU_E!C24+FC_TRA_RAIL_CPT_E!C24+FC_TRA_RAIL_HST_E!C24+FC_TRA_RAIL_FRT_E!C24</f>
        <v>0</v>
      </c>
      <c r="D24" s="10">
        <f>FC_TRA_RAIL_MTU_E!D24+FC_TRA_RAIL_CPT_E!D24+FC_TRA_RAIL_HST_E!D24+FC_TRA_RAIL_FRT_E!D24</f>
        <v>0</v>
      </c>
      <c r="E24" s="10">
        <f>FC_TRA_RAIL_MTU_E!E24+FC_TRA_RAIL_CPT_E!E24+FC_TRA_RAIL_HST_E!E24+FC_TRA_RAIL_FRT_E!E24</f>
        <v>0</v>
      </c>
      <c r="F24" s="10">
        <f>FC_TRA_RAIL_MTU_E!F24+FC_TRA_RAIL_CPT_E!F24+FC_TRA_RAIL_HST_E!F24+FC_TRA_RAIL_FRT_E!F24</f>
        <v>0</v>
      </c>
      <c r="G24" s="10">
        <f>FC_TRA_RAIL_MTU_E!G24+FC_TRA_RAIL_CPT_E!G24+FC_TRA_RAIL_HST_E!G24+FC_TRA_RAIL_FRT_E!G24</f>
        <v>0</v>
      </c>
      <c r="H24" s="10">
        <f>FC_TRA_RAIL_MTU_E!H24+FC_TRA_RAIL_CPT_E!H24+FC_TRA_RAIL_HST_E!H24+FC_TRA_RAIL_FRT_E!H24</f>
        <v>0</v>
      </c>
      <c r="I24" s="10">
        <f>FC_TRA_RAIL_MTU_E!I24+FC_TRA_RAIL_CPT_E!I24+FC_TRA_RAIL_HST_E!I24+FC_TRA_RAIL_FRT_E!I24</f>
        <v>0</v>
      </c>
      <c r="J24" s="10">
        <f>FC_TRA_RAIL_MTU_E!J24+FC_TRA_RAIL_CPT_E!J24+FC_TRA_RAIL_HST_E!J24+FC_TRA_RAIL_FRT_E!J24</f>
        <v>0</v>
      </c>
      <c r="K24" s="10">
        <f>FC_TRA_RAIL_MTU_E!K24+FC_TRA_RAIL_CPT_E!K24+FC_TRA_RAIL_HST_E!K24+FC_TRA_RAIL_FRT_E!K24</f>
        <v>0</v>
      </c>
      <c r="L24" s="10">
        <f>FC_TRA_RAIL_MTU_E!L24+FC_TRA_RAIL_CPT_E!L24+FC_TRA_RAIL_HST_E!L24+FC_TRA_RAIL_FRT_E!L24</f>
        <v>0</v>
      </c>
      <c r="M24" s="10">
        <f>FC_TRA_RAIL_MTU_E!M24+FC_TRA_RAIL_CPT_E!M24+FC_TRA_RAIL_HST_E!M24+FC_TRA_RAIL_FRT_E!M24</f>
        <v>0</v>
      </c>
      <c r="N24" s="10">
        <f>FC_TRA_RAIL_MTU_E!N24+FC_TRA_RAIL_CPT_E!N24+FC_TRA_RAIL_HST_E!N24+FC_TRA_RAIL_FRT_E!N24</f>
        <v>0</v>
      </c>
      <c r="O24" s="10">
        <f>FC_TRA_RAIL_MTU_E!O24+FC_TRA_RAIL_CPT_E!O24+FC_TRA_RAIL_HST_E!O24+FC_TRA_RAIL_FRT_E!O24</f>
        <v>0</v>
      </c>
      <c r="P24" s="10">
        <f>FC_TRA_RAIL_MTU_E!P24+FC_TRA_RAIL_CPT_E!P24+FC_TRA_RAIL_HST_E!P24+FC_TRA_RAIL_FRT_E!P24</f>
        <v>0</v>
      </c>
      <c r="Q24" s="10">
        <f>FC_TRA_RAIL_MTU_E!Q24+FC_TRA_RAIL_CPT_E!Q24+FC_TRA_RAIL_HST_E!Q24+FC_TRA_RAIL_FRT_E!Q24</f>
        <v>0</v>
      </c>
      <c r="R24" s="10">
        <f>FC_TRA_RAIL_MTU_E!R24+FC_TRA_RAIL_CPT_E!R24+FC_TRA_RAIL_HST_E!R24+FC_TRA_RAIL_FRT_E!R24</f>
        <v>0</v>
      </c>
      <c r="S24" s="10">
        <f>FC_TRA_RAIL_MTU_E!S24+FC_TRA_RAIL_CPT_E!S24+FC_TRA_RAIL_HST_E!S24+FC_TRA_RAIL_FRT_E!S24</f>
        <v>0</v>
      </c>
      <c r="T24" s="10">
        <f>FC_TRA_RAIL_MTU_E!T24+FC_TRA_RAIL_CPT_E!T24+FC_TRA_RAIL_HST_E!T24+FC_TRA_RAIL_FRT_E!T24</f>
        <v>0</v>
      </c>
      <c r="U24" s="10">
        <f>FC_TRA_RAIL_MTU_E!U24+FC_TRA_RAIL_CPT_E!U24+FC_TRA_RAIL_HST_E!U24+FC_TRA_RAIL_FRT_E!U24</f>
        <v>0</v>
      </c>
      <c r="V24" s="10">
        <f>FC_TRA_RAIL_MTU_E!V24+FC_TRA_RAIL_CPT_E!V24+FC_TRA_RAIL_HST_E!V24+FC_TRA_RAIL_FRT_E!V24</f>
        <v>0</v>
      </c>
      <c r="W24" s="10">
        <f>FC_TRA_RAIL_MTU_E!W24+FC_TRA_RAIL_CPT_E!W24+FC_TRA_RAIL_HST_E!W24+FC_TRA_RAIL_FRT_E!W24</f>
        <v>0</v>
      </c>
      <c r="X24" s="10">
        <f>FC_TRA_RAIL_MTU_E!X24+FC_TRA_RAIL_CPT_E!X24+FC_TRA_RAIL_HST_E!X24+FC_TRA_RAIL_FRT_E!X24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FC_TRA_RAIL_MTU_E!C25+FC_TRA_RAIL_CPT_E!C25+FC_TRA_RAIL_HST_E!C25+FC_TRA_RAIL_FRT_E!C25</f>
        <v>0</v>
      </c>
      <c r="D25" s="37">
        <f>FC_TRA_RAIL_MTU_E!D25+FC_TRA_RAIL_CPT_E!D25+FC_TRA_RAIL_HST_E!D25+FC_TRA_RAIL_FRT_E!D25</f>
        <v>0</v>
      </c>
      <c r="E25" s="37">
        <f>FC_TRA_RAIL_MTU_E!E25+FC_TRA_RAIL_CPT_E!E25+FC_TRA_RAIL_HST_E!E25+FC_TRA_RAIL_FRT_E!E25</f>
        <v>0</v>
      </c>
      <c r="F25" s="37">
        <f>FC_TRA_RAIL_MTU_E!F25+FC_TRA_RAIL_CPT_E!F25+FC_TRA_RAIL_HST_E!F25+FC_TRA_RAIL_FRT_E!F25</f>
        <v>0</v>
      </c>
      <c r="G25" s="37">
        <f>FC_TRA_RAIL_MTU_E!G25+FC_TRA_RAIL_CPT_E!G25+FC_TRA_RAIL_HST_E!G25+FC_TRA_RAIL_FRT_E!G25</f>
        <v>0</v>
      </c>
      <c r="H25" s="37">
        <f>FC_TRA_RAIL_MTU_E!H25+FC_TRA_RAIL_CPT_E!H25+FC_TRA_RAIL_HST_E!H25+FC_TRA_RAIL_FRT_E!H25</f>
        <v>0</v>
      </c>
      <c r="I25" s="37">
        <f>FC_TRA_RAIL_MTU_E!I25+FC_TRA_RAIL_CPT_E!I25+FC_TRA_RAIL_HST_E!I25+FC_TRA_RAIL_FRT_E!I25</f>
        <v>0</v>
      </c>
      <c r="J25" s="37">
        <f>FC_TRA_RAIL_MTU_E!J25+FC_TRA_RAIL_CPT_E!J25+FC_TRA_RAIL_HST_E!J25+FC_TRA_RAIL_FRT_E!J25</f>
        <v>0</v>
      </c>
      <c r="K25" s="37">
        <f>FC_TRA_RAIL_MTU_E!K25+FC_TRA_RAIL_CPT_E!K25+FC_TRA_RAIL_HST_E!K25+FC_TRA_RAIL_FRT_E!K25</f>
        <v>0</v>
      </c>
      <c r="L25" s="37">
        <f>FC_TRA_RAIL_MTU_E!L25+FC_TRA_RAIL_CPT_E!L25+FC_TRA_RAIL_HST_E!L25+FC_TRA_RAIL_FRT_E!L25</f>
        <v>0</v>
      </c>
      <c r="M25" s="37">
        <f>FC_TRA_RAIL_MTU_E!M25+FC_TRA_RAIL_CPT_E!M25+FC_TRA_RAIL_HST_E!M25+FC_TRA_RAIL_FRT_E!M25</f>
        <v>0</v>
      </c>
      <c r="N25" s="37">
        <f>FC_TRA_RAIL_MTU_E!N25+FC_TRA_RAIL_CPT_E!N25+FC_TRA_RAIL_HST_E!N25+FC_TRA_RAIL_FRT_E!N25</f>
        <v>0</v>
      </c>
      <c r="O25" s="37">
        <f>FC_TRA_RAIL_MTU_E!O25+FC_TRA_RAIL_CPT_E!O25+FC_TRA_RAIL_HST_E!O25+FC_TRA_RAIL_FRT_E!O25</f>
        <v>0</v>
      </c>
      <c r="P25" s="37">
        <f>FC_TRA_RAIL_MTU_E!P25+FC_TRA_RAIL_CPT_E!P25+FC_TRA_RAIL_HST_E!P25+FC_TRA_RAIL_FRT_E!P25</f>
        <v>0</v>
      </c>
      <c r="Q25" s="37">
        <f>FC_TRA_RAIL_MTU_E!Q25+FC_TRA_RAIL_CPT_E!Q25+FC_TRA_RAIL_HST_E!Q25+FC_TRA_RAIL_FRT_E!Q25</f>
        <v>0</v>
      </c>
      <c r="R25" s="37">
        <f>FC_TRA_RAIL_MTU_E!R25+FC_TRA_RAIL_CPT_E!R25+FC_TRA_RAIL_HST_E!R25+FC_TRA_RAIL_FRT_E!R25</f>
        <v>0</v>
      </c>
      <c r="S25" s="37">
        <f>FC_TRA_RAIL_MTU_E!S25+FC_TRA_RAIL_CPT_E!S25+FC_TRA_RAIL_HST_E!S25+FC_TRA_RAIL_FRT_E!S25</f>
        <v>0</v>
      </c>
      <c r="T25" s="37">
        <f>FC_TRA_RAIL_MTU_E!T25+FC_TRA_RAIL_CPT_E!T25+FC_TRA_RAIL_HST_E!T25+FC_TRA_RAIL_FRT_E!T25</f>
        <v>0</v>
      </c>
      <c r="U25" s="37">
        <f>FC_TRA_RAIL_MTU_E!U25+FC_TRA_RAIL_CPT_E!U25+FC_TRA_RAIL_HST_E!U25+FC_TRA_RAIL_FRT_E!U25</f>
        <v>0</v>
      </c>
      <c r="V25" s="37">
        <f>FC_TRA_RAIL_MTU_E!V25+FC_TRA_RAIL_CPT_E!V25+FC_TRA_RAIL_HST_E!V25+FC_TRA_RAIL_FRT_E!V25</f>
        <v>0</v>
      </c>
      <c r="W25" s="37">
        <f>FC_TRA_RAIL_MTU_E!W25+FC_TRA_RAIL_CPT_E!W25+FC_TRA_RAIL_HST_E!W25+FC_TRA_RAIL_FRT_E!W25</f>
        <v>0</v>
      </c>
      <c r="X25" s="37">
        <f>FC_TRA_RAIL_MTU_E!X25+FC_TRA_RAIL_CPT_E!X25+FC_TRA_RAIL_HST_E!X25+FC_TRA_RAIL_FRT_E!X25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296.68959587274281</v>
      </c>
      <c r="D26" s="37">
        <f t="shared" ref="D26:W26" si="22">SUM(D27,D33)</f>
        <v>146.86638005159071</v>
      </c>
      <c r="E26" s="37">
        <f t="shared" si="22"/>
        <v>197.191143594153</v>
      </c>
      <c r="F26" s="37">
        <f t="shared" si="22"/>
        <v>174.59638865004297</v>
      </c>
      <c r="G26" s="37">
        <f t="shared" si="22"/>
        <v>200.27231298366294</v>
      </c>
      <c r="H26" s="37">
        <f t="shared" si="22"/>
        <v>74.911607910576109</v>
      </c>
      <c r="I26" s="37">
        <f t="shared" si="22"/>
        <v>72.919690455717969</v>
      </c>
      <c r="J26" s="37">
        <f t="shared" si="22"/>
        <v>184.86672398968176</v>
      </c>
      <c r="K26" s="37">
        <f t="shared" si="22"/>
        <v>173.50722269991405</v>
      </c>
      <c r="L26" s="37">
        <f t="shared" si="22"/>
        <v>129.4067067927773</v>
      </c>
      <c r="M26" s="37">
        <f t="shared" si="22"/>
        <v>146.86638005159071</v>
      </c>
      <c r="N26" s="37">
        <f t="shared" si="22"/>
        <v>198.2182287188306</v>
      </c>
      <c r="O26" s="37">
        <f t="shared" si="22"/>
        <v>184.46474634565769</v>
      </c>
      <c r="P26" s="37">
        <f t="shared" si="22"/>
        <v>163.18039552880481</v>
      </c>
      <c r="Q26" s="37">
        <f t="shared" si="22"/>
        <v>108.4490971625107</v>
      </c>
      <c r="R26" s="37">
        <f t="shared" si="22"/>
        <v>112.50326741186591</v>
      </c>
      <c r="S26" s="37">
        <f t="shared" si="22"/>
        <v>109.4625967325881</v>
      </c>
      <c r="T26" s="37">
        <f t="shared" si="22"/>
        <v>115.4121238177128</v>
      </c>
      <c r="U26" s="37">
        <f t="shared" si="22"/>
        <v>93.834823731728278</v>
      </c>
      <c r="V26" s="37">
        <f t="shared" si="22"/>
        <v>129.24428202923471</v>
      </c>
      <c r="W26" s="37">
        <f t="shared" si="22"/>
        <v>111.7551160791057</v>
      </c>
      <c r="X26" s="37">
        <f t="shared" ref="X26" si="23">SUM(X27,X33)</f>
        <v>130.85012897678416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FC_TRA_RAIL_MTU_E!C28+FC_TRA_RAIL_CPT_E!C28+FC_TRA_RAIL_HST_E!C28+FC_TRA_RAIL_FRT_E!C28</f>
        <v>0</v>
      </c>
      <c r="D28" s="10">
        <f>FC_TRA_RAIL_MTU_E!D28+FC_TRA_RAIL_CPT_E!D28+FC_TRA_RAIL_HST_E!D28+FC_TRA_RAIL_FRT_E!D28</f>
        <v>0</v>
      </c>
      <c r="E28" s="10">
        <f>FC_TRA_RAIL_MTU_E!E28+FC_TRA_RAIL_CPT_E!E28+FC_TRA_RAIL_HST_E!E28+FC_TRA_RAIL_FRT_E!E28</f>
        <v>0</v>
      </c>
      <c r="F28" s="10">
        <f>FC_TRA_RAIL_MTU_E!F28+FC_TRA_RAIL_CPT_E!F28+FC_TRA_RAIL_HST_E!F28+FC_TRA_RAIL_FRT_E!F28</f>
        <v>0</v>
      </c>
      <c r="G28" s="10">
        <f>FC_TRA_RAIL_MTU_E!G28+FC_TRA_RAIL_CPT_E!G28+FC_TRA_RAIL_HST_E!G28+FC_TRA_RAIL_FRT_E!G28</f>
        <v>0</v>
      </c>
      <c r="H28" s="10">
        <f>FC_TRA_RAIL_MTU_E!H28+FC_TRA_RAIL_CPT_E!H28+FC_TRA_RAIL_HST_E!H28+FC_TRA_RAIL_FRT_E!H28</f>
        <v>0</v>
      </c>
      <c r="I28" s="10">
        <f>FC_TRA_RAIL_MTU_E!I28+FC_TRA_RAIL_CPT_E!I28+FC_TRA_RAIL_HST_E!I28+FC_TRA_RAIL_FRT_E!I28</f>
        <v>0</v>
      </c>
      <c r="J28" s="10">
        <f>FC_TRA_RAIL_MTU_E!J28+FC_TRA_RAIL_CPT_E!J28+FC_TRA_RAIL_HST_E!J28+FC_TRA_RAIL_FRT_E!J28</f>
        <v>0</v>
      </c>
      <c r="K28" s="10">
        <f>FC_TRA_RAIL_MTU_E!K28+FC_TRA_RAIL_CPT_E!K28+FC_TRA_RAIL_HST_E!K28+FC_TRA_RAIL_FRT_E!K28</f>
        <v>0</v>
      </c>
      <c r="L28" s="10">
        <f>FC_TRA_RAIL_MTU_E!L28+FC_TRA_RAIL_CPT_E!L28+FC_TRA_RAIL_HST_E!L28+FC_TRA_RAIL_FRT_E!L28</f>
        <v>0</v>
      </c>
      <c r="M28" s="10">
        <f>FC_TRA_RAIL_MTU_E!M28+FC_TRA_RAIL_CPT_E!M28+FC_TRA_RAIL_HST_E!M28+FC_TRA_RAIL_FRT_E!M28</f>
        <v>0</v>
      </c>
      <c r="N28" s="10">
        <f>FC_TRA_RAIL_MTU_E!N28+FC_TRA_RAIL_CPT_E!N28+FC_TRA_RAIL_HST_E!N28+FC_TRA_RAIL_FRT_E!N28</f>
        <v>0</v>
      </c>
      <c r="O28" s="10">
        <f>FC_TRA_RAIL_MTU_E!O28+FC_TRA_RAIL_CPT_E!O28+FC_TRA_RAIL_HST_E!O28+FC_TRA_RAIL_FRT_E!O28</f>
        <v>0</v>
      </c>
      <c r="P28" s="10">
        <f>FC_TRA_RAIL_MTU_E!P28+FC_TRA_RAIL_CPT_E!P28+FC_TRA_RAIL_HST_E!P28+FC_TRA_RAIL_FRT_E!P28</f>
        <v>0</v>
      </c>
      <c r="Q28" s="10">
        <f>FC_TRA_RAIL_MTU_E!Q28+FC_TRA_RAIL_CPT_E!Q28+FC_TRA_RAIL_HST_E!Q28+FC_TRA_RAIL_FRT_E!Q28</f>
        <v>0</v>
      </c>
      <c r="R28" s="10">
        <f>FC_TRA_RAIL_MTU_E!R28+FC_TRA_RAIL_CPT_E!R28+FC_TRA_RAIL_HST_E!R28+FC_TRA_RAIL_FRT_E!R28</f>
        <v>0</v>
      </c>
      <c r="S28" s="10">
        <f>FC_TRA_RAIL_MTU_E!S28+FC_TRA_RAIL_CPT_E!S28+FC_TRA_RAIL_HST_E!S28+FC_TRA_RAIL_FRT_E!S28</f>
        <v>0</v>
      </c>
      <c r="T28" s="10">
        <f>FC_TRA_RAIL_MTU_E!T28+FC_TRA_RAIL_CPT_E!T28+FC_TRA_RAIL_HST_E!T28+FC_TRA_RAIL_FRT_E!T28</f>
        <v>0</v>
      </c>
      <c r="U28" s="10">
        <f>FC_TRA_RAIL_MTU_E!U28+FC_TRA_RAIL_CPT_E!U28+FC_TRA_RAIL_HST_E!U28+FC_TRA_RAIL_FRT_E!U28</f>
        <v>0</v>
      </c>
      <c r="V28" s="10">
        <f>FC_TRA_RAIL_MTU_E!V28+FC_TRA_RAIL_CPT_E!V28+FC_TRA_RAIL_HST_E!V28+FC_TRA_RAIL_FRT_E!V28</f>
        <v>0</v>
      </c>
      <c r="W28" s="10">
        <f>FC_TRA_RAIL_MTU_E!W28+FC_TRA_RAIL_CPT_E!W28+FC_TRA_RAIL_HST_E!W28+FC_TRA_RAIL_FRT_E!W28</f>
        <v>0</v>
      </c>
      <c r="X28" s="10">
        <f>FC_TRA_RAIL_MTU_E!X28+FC_TRA_RAIL_CPT_E!X28+FC_TRA_RAIL_HST_E!X28+FC_TRA_RAIL_FRT_E!X28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FC_TRA_RAIL_MTU_E!C29+FC_TRA_RAIL_CPT_E!C29+FC_TRA_RAIL_HST_E!C29+FC_TRA_RAIL_FRT_E!C29</f>
        <v>0</v>
      </c>
      <c r="D29" s="10">
        <f>FC_TRA_RAIL_MTU_E!D29+FC_TRA_RAIL_CPT_E!D29+FC_TRA_RAIL_HST_E!D29+FC_TRA_RAIL_FRT_E!D29</f>
        <v>0</v>
      </c>
      <c r="E29" s="10">
        <f>FC_TRA_RAIL_MTU_E!E29+FC_TRA_RAIL_CPT_E!E29+FC_TRA_RAIL_HST_E!E29+FC_TRA_RAIL_FRT_E!E29</f>
        <v>0</v>
      </c>
      <c r="F29" s="10">
        <f>FC_TRA_RAIL_MTU_E!F29+FC_TRA_RAIL_CPT_E!F29+FC_TRA_RAIL_HST_E!F29+FC_TRA_RAIL_FRT_E!F29</f>
        <v>0</v>
      </c>
      <c r="G29" s="10">
        <f>FC_TRA_RAIL_MTU_E!G29+FC_TRA_RAIL_CPT_E!G29+FC_TRA_RAIL_HST_E!G29+FC_TRA_RAIL_FRT_E!G29</f>
        <v>0</v>
      </c>
      <c r="H29" s="10">
        <f>FC_TRA_RAIL_MTU_E!H29+FC_TRA_RAIL_CPT_E!H29+FC_TRA_RAIL_HST_E!H29+FC_TRA_RAIL_FRT_E!H29</f>
        <v>0</v>
      </c>
      <c r="I29" s="10">
        <f>FC_TRA_RAIL_MTU_E!I29+FC_TRA_RAIL_CPT_E!I29+FC_TRA_RAIL_HST_E!I29+FC_TRA_RAIL_FRT_E!I29</f>
        <v>0</v>
      </c>
      <c r="J29" s="10">
        <f>FC_TRA_RAIL_MTU_E!J29+FC_TRA_RAIL_CPT_E!J29+FC_TRA_RAIL_HST_E!J29+FC_TRA_RAIL_FRT_E!J29</f>
        <v>0</v>
      </c>
      <c r="K29" s="10">
        <f>FC_TRA_RAIL_MTU_E!K29+FC_TRA_RAIL_CPT_E!K29+FC_TRA_RAIL_HST_E!K29+FC_TRA_RAIL_FRT_E!K29</f>
        <v>0</v>
      </c>
      <c r="L29" s="10">
        <f>FC_TRA_RAIL_MTU_E!L29+FC_TRA_RAIL_CPT_E!L29+FC_TRA_RAIL_HST_E!L29+FC_TRA_RAIL_FRT_E!L29</f>
        <v>0</v>
      </c>
      <c r="M29" s="10">
        <f>FC_TRA_RAIL_MTU_E!M29+FC_TRA_RAIL_CPT_E!M29+FC_TRA_RAIL_HST_E!M29+FC_TRA_RAIL_FRT_E!M29</f>
        <v>0</v>
      </c>
      <c r="N29" s="10">
        <f>FC_TRA_RAIL_MTU_E!N29+FC_TRA_RAIL_CPT_E!N29+FC_TRA_RAIL_HST_E!N29+FC_TRA_RAIL_FRT_E!N29</f>
        <v>0</v>
      </c>
      <c r="O29" s="10">
        <f>FC_TRA_RAIL_MTU_E!O29+FC_TRA_RAIL_CPT_E!O29+FC_TRA_RAIL_HST_E!O29+FC_TRA_RAIL_FRT_E!O29</f>
        <v>0</v>
      </c>
      <c r="P29" s="10">
        <f>FC_TRA_RAIL_MTU_E!P29+FC_TRA_RAIL_CPT_E!P29+FC_TRA_RAIL_HST_E!P29+FC_TRA_RAIL_FRT_E!P29</f>
        <v>0</v>
      </c>
      <c r="Q29" s="10">
        <f>FC_TRA_RAIL_MTU_E!Q29+FC_TRA_RAIL_CPT_E!Q29+FC_TRA_RAIL_HST_E!Q29+FC_TRA_RAIL_FRT_E!Q29</f>
        <v>0</v>
      </c>
      <c r="R29" s="10">
        <f>FC_TRA_RAIL_MTU_E!R29+FC_TRA_RAIL_CPT_E!R29+FC_TRA_RAIL_HST_E!R29+FC_TRA_RAIL_FRT_E!R29</f>
        <v>0</v>
      </c>
      <c r="S29" s="10">
        <f>FC_TRA_RAIL_MTU_E!S29+FC_TRA_RAIL_CPT_E!S29+FC_TRA_RAIL_HST_E!S29+FC_TRA_RAIL_FRT_E!S29</f>
        <v>0</v>
      </c>
      <c r="T29" s="10">
        <f>FC_TRA_RAIL_MTU_E!T29+FC_TRA_RAIL_CPT_E!T29+FC_TRA_RAIL_HST_E!T29+FC_TRA_RAIL_FRT_E!T29</f>
        <v>0</v>
      </c>
      <c r="U29" s="10">
        <f>FC_TRA_RAIL_MTU_E!U29+FC_TRA_RAIL_CPT_E!U29+FC_TRA_RAIL_HST_E!U29+FC_TRA_RAIL_FRT_E!U29</f>
        <v>0</v>
      </c>
      <c r="V29" s="10">
        <f>FC_TRA_RAIL_MTU_E!V29+FC_TRA_RAIL_CPT_E!V29+FC_TRA_RAIL_HST_E!V29+FC_TRA_RAIL_FRT_E!V29</f>
        <v>0</v>
      </c>
      <c r="W29" s="10">
        <f>FC_TRA_RAIL_MTU_E!W29+FC_TRA_RAIL_CPT_E!W29+FC_TRA_RAIL_HST_E!W29+FC_TRA_RAIL_FRT_E!W29</f>
        <v>0</v>
      </c>
      <c r="X29" s="10">
        <f>FC_TRA_RAIL_MTU_E!X29+FC_TRA_RAIL_CPT_E!X29+FC_TRA_RAIL_HST_E!X29+FC_TRA_RAIL_FRT_E!X29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FC_TRA_RAIL_MTU_E!C30+FC_TRA_RAIL_CPT_E!C30+FC_TRA_RAIL_HST_E!C30+FC_TRA_RAIL_FRT_E!C30</f>
        <v>0</v>
      </c>
      <c r="D30" s="10">
        <f>FC_TRA_RAIL_MTU_E!D30+FC_TRA_RAIL_CPT_E!D30+FC_TRA_RAIL_HST_E!D30+FC_TRA_RAIL_FRT_E!D30</f>
        <v>0</v>
      </c>
      <c r="E30" s="10">
        <f>FC_TRA_RAIL_MTU_E!E30+FC_TRA_RAIL_CPT_E!E30+FC_TRA_RAIL_HST_E!E30+FC_TRA_RAIL_FRT_E!E30</f>
        <v>0</v>
      </c>
      <c r="F30" s="10">
        <f>FC_TRA_RAIL_MTU_E!F30+FC_TRA_RAIL_CPT_E!F30+FC_TRA_RAIL_HST_E!F30+FC_TRA_RAIL_FRT_E!F30</f>
        <v>0</v>
      </c>
      <c r="G30" s="10">
        <f>FC_TRA_RAIL_MTU_E!G30+FC_TRA_RAIL_CPT_E!G30+FC_TRA_RAIL_HST_E!G30+FC_TRA_RAIL_FRT_E!G30</f>
        <v>0</v>
      </c>
      <c r="H30" s="10">
        <f>FC_TRA_RAIL_MTU_E!H30+FC_TRA_RAIL_CPT_E!H30+FC_TRA_RAIL_HST_E!H30+FC_TRA_RAIL_FRT_E!H30</f>
        <v>0</v>
      </c>
      <c r="I30" s="10">
        <f>FC_TRA_RAIL_MTU_E!I30+FC_TRA_RAIL_CPT_E!I30+FC_TRA_RAIL_HST_E!I30+FC_TRA_RAIL_FRT_E!I30</f>
        <v>0</v>
      </c>
      <c r="J30" s="10">
        <f>FC_TRA_RAIL_MTU_E!J30+FC_TRA_RAIL_CPT_E!J30+FC_TRA_RAIL_HST_E!J30+FC_TRA_RAIL_FRT_E!J30</f>
        <v>0</v>
      </c>
      <c r="K30" s="10">
        <f>FC_TRA_RAIL_MTU_E!K30+FC_TRA_RAIL_CPT_E!K30+FC_TRA_RAIL_HST_E!K30+FC_TRA_RAIL_FRT_E!K30</f>
        <v>0</v>
      </c>
      <c r="L30" s="10">
        <f>FC_TRA_RAIL_MTU_E!L30+FC_TRA_RAIL_CPT_E!L30+FC_TRA_RAIL_HST_E!L30+FC_TRA_RAIL_FRT_E!L30</f>
        <v>0</v>
      </c>
      <c r="M30" s="10">
        <f>FC_TRA_RAIL_MTU_E!M30+FC_TRA_RAIL_CPT_E!M30+FC_TRA_RAIL_HST_E!M30+FC_TRA_RAIL_FRT_E!M30</f>
        <v>0</v>
      </c>
      <c r="N30" s="10">
        <f>FC_TRA_RAIL_MTU_E!N30+FC_TRA_RAIL_CPT_E!N30+FC_TRA_RAIL_HST_E!N30+FC_TRA_RAIL_FRT_E!N30</f>
        <v>0</v>
      </c>
      <c r="O30" s="10">
        <f>FC_TRA_RAIL_MTU_E!O30+FC_TRA_RAIL_CPT_E!O30+FC_TRA_RAIL_HST_E!O30+FC_TRA_RAIL_FRT_E!O30</f>
        <v>0</v>
      </c>
      <c r="P30" s="10">
        <f>FC_TRA_RAIL_MTU_E!P30+FC_TRA_RAIL_CPT_E!P30+FC_TRA_RAIL_HST_E!P30+FC_TRA_RAIL_FRT_E!P30</f>
        <v>0</v>
      </c>
      <c r="Q30" s="10">
        <f>FC_TRA_RAIL_MTU_E!Q30+FC_TRA_RAIL_CPT_E!Q30+FC_TRA_RAIL_HST_E!Q30+FC_TRA_RAIL_FRT_E!Q30</f>
        <v>0</v>
      </c>
      <c r="R30" s="10">
        <f>FC_TRA_RAIL_MTU_E!R30+FC_TRA_RAIL_CPT_E!R30+FC_TRA_RAIL_HST_E!R30+FC_TRA_RAIL_FRT_E!R30</f>
        <v>0</v>
      </c>
      <c r="S30" s="10">
        <f>FC_TRA_RAIL_MTU_E!S30+FC_TRA_RAIL_CPT_E!S30+FC_TRA_RAIL_HST_E!S30+FC_TRA_RAIL_FRT_E!S30</f>
        <v>0</v>
      </c>
      <c r="T30" s="10">
        <f>FC_TRA_RAIL_MTU_E!T30+FC_TRA_RAIL_CPT_E!T30+FC_TRA_RAIL_HST_E!T30+FC_TRA_RAIL_FRT_E!T30</f>
        <v>0</v>
      </c>
      <c r="U30" s="10">
        <f>FC_TRA_RAIL_MTU_E!U30+FC_TRA_RAIL_CPT_E!U30+FC_TRA_RAIL_HST_E!U30+FC_TRA_RAIL_FRT_E!U30</f>
        <v>0</v>
      </c>
      <c r="V30" s="10">
        <f>FC_TRA_RAIL_MTU_E!V30+FC_TRA_RAIL_CPT_E!V30+FC_TRA_RAIL_HST_E!V30+FC_TRA_RAIL_FRT_E!V30</f>
        <v>0</v>
      </c>
      <c r="W30" s="10">
        <f>FC_TRA_RAIL_MTU_E!W30+FC_TRA_RAIL_CPT_E!W30+FC_TRA_RAIL_HST_E!W30+FC_TRA_RAIL_FRT_E!W30</f>
        <v>0</v>
      </c>
      <c r="X30" s="10">
        <f>FC_TRA_RAIL_MTU_E!X30+FC_TRA_RAIL_CPT_E!X30+FC_TRA_RAIL_HST_E!X30+FC_TRA_RAIL_FRT_E!X30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FC_TRA_RAIL_MTU_E!C31+FC_TRA_RAIL_CPT_E!C31+FC_TRA_RAIL_HST_E!C31+FC_TRA_RAIL_FRT_E!C31</f>
        <v>0</v>
      </c>
      <c r="D31" s="10">
        <f>FC_TRA_RAIL_MTU_E!D31+FC_TRA_RAIL_CPT_E!D31+FC_TRA_RAIL_HST_E!D31+FC_TRA_RAIL_FRT_E!D31</f>
        <v>0</v>
      </c>
      <c r="E31" s="10">
        <f>FC_TRA_RAIL_MTU_E!E31+FC_TRA_RAIL_CPT_E!E31+FC_TRA_RAIL_HST_E!E31+FC_TRA_RAIL_FRT_E!E31</f>
        <v>0</v>
      </c>
      <c r="F31" s="10">
        <f>FC_TRA_RAIL_MTU_E!F31+FC_TRA_RAIL_CPT_E!F31+FC_TRA_RAIL_HST_E!F31+FC_TRA_RAIL_FRT_E!F31</f>
        <v>0</v>
      </c>
      <c r="G31" s="10">
        <f>FC_TRA_RAIL_MTU_E!G31+FC_TRA_RAIL_CPT_E!G31+FC_TRA_RAIL_HST_E!G31+FC_TRA_RAIL_FRT_E!G31</f>
        <v>0</v>
      </c>
      <c r="H31" s="10">
        <f>FC_TRA_RAIL_MTU_E!H31+FC_TRA_RAIL_CPT_E!H31+FC_TRA_RAIL_HST_E!H31+FC_TRA_RAIL_FRT_E!H31</f>
        <v>0</v>
      </c>
      <c r="I31" s="10">
        <f>FC_TRA_RAIL_MTU_E!I31+FC_TRA_RAIL_CPT_E!I31+FC_TRA_RAIL_HST_E!I31+FC_TRA_RAIL_FRT_E!I31</f>
        <v>0</v>
      </c>
      <c r="J31" s="10">
        <f>FC_TRA_RAIL_MTU_E!J31+FC_TRA_RAIL_CPT_E!J31+FC_TRA_RAIL_HST_E!J31+FC_TRA_RAIL_FRT_E!J31</f>
        <v>0</v>
      </c>
      <c r="K31" s="10">
        <f>FC_TRA_RAIL_MTU_E!K31+FC_TRA_RAIL_CPT_E!K31+FC_TRA_RAIL_HST_E!K31+FC_TRA_RAIL_FRT_E!K31</f>
        <v>0</v>
      </c>
      <c r="L31" s="10">
        <f>FC_TRA_RAIL_MTU_E!L31+FC_TRA_RAIL_CPT_E!L31+FC_TRA_RAIL_HST_E!L31+FC_TRA_RAIL_FRT_E!L31</f>
        <v>0</v>
      </c>
      <c r="M31" s="10">
        <f>FC_TRA_RAIL_MTU_E!M31+FC_TRA_RAIL_CPT_E!M31+FC_TRA_RAIL_HST_E!M31+FC_TRA_RAIL_FRT_E!M31</f>
        <v>0</v>
      </c>
      <c r="N31" s="10">
        <f>FC_TRA_RAIL_MTU_E!N31+FC_TRA_RAIL_CPT_E!N31+FC_TRA_RAIL_HST_E!N31+FC_TRA_RAIL_FRT_E!N31</f>
        <v>0</v>
      </c>
      <c r="O31" s="10">
        <f>FC_TRA_RAIL_MTU_E!O31+FC_TRA_RAIL_CPT_E!O31+FC_TRA_RAIL_HST_E!O31+FC_TRA_RAIL_FRT_E!O31</f>
        <v>0</v>
      </c>
      <c r="P31" s="10">
        <f>FC_TRA_RAIL_MTU_E!P31+FC_TRA_RAIL_CPT_E!P31+FC_TRA_RAIL_HST_E!P31+FC_TRA_RAIL_FRT_E!P31</f>
        <v>0</v>
      </c>
      <c r="Q31" s="10">
        <f>FC_TRA_RAIL_MTU_E!Q31+FC_TRA_RAIL_CPT_E!Q31+FC_TRA_RAIL_HST_E!Q31+FC_TRA_RAIL_FRT_E!Q31</f>
        <v>0</v>
      </c>
      <c r="R31" s="10">
        <f>FC_TRA_RAIL_MTU_E!R31+FC_TRA_RAIL_CPT_E!R31+FC_TRA_RAIL_HST_E!R31+FC_TRA_RAIL_FRT_E!R31</f>
        <v>0</v>
      </c>
      <c r="S31" s="10">
        <f>FC_TRA_RAIL_MTU_E!S31+FC_TRA_RAIL_CPT_E!S31+FC_TRA_RAIL_HST_E!S31+FC_TRA_RAIL_FRT_E!S31</f>
        <v>0</v>
      </c>
      <c r="T31" s="10">
        <f>FC_TRA_RAIL_MTU_E!T31+FC_TRA_RAIL_CPT_E!T31+FC_TRA_RAIL_HST_E!T31+FC_TRA_RAIL_FRT_E!T31</f>
        <v>0</v>
      </c>
      <c r="U31" s="10">
        <f>FC_TRA_RAIL_MTU_E!U31+FC_TRA_RAIL_CPT_E!U31+FC_TRA_RAIL_HST_E!U31+FC_TRA_RAIL_FRT_E!U31</f>
        <v>0</v>
      </c>
      <c r="V31" s="10">
        <f>FC_TRA_RAIL_MTU_E!V31+FC_TRA_RAIL_CPT_E!V31+FC_TRA_RAIL_HST_E!V31+FC_TRA_RAIL_FRT_E!V31</f>
        <v>0</v>
      </c>
      <c r="W31" s="10">
        <f>FC_TRA_RAIL_MTU_E!W31+FC_TRA_RAIL_CPT_E!W31+FC_TRA_RAIL_HST_E!W31+FC_TRA_RAIL_FRT_E!W31</f>
        <v>0</v>
      </c>
      <c r="X31" s="10">
        <f>FC_TRA_RAIL_MTU_E!X31+FC_TRA_RAIL_CPT_E!X31+FC_TRA_RAIL_HST_E!X31+FC_TRA_RAIL_FRT_E!X31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FC_TRA_RAIL_MTU_E!C32+FC_TRA_RAIL_CPT_E!C32+FC_TRA_RAIL_HST_E!C32+FC_TRA_RAIL_FRT_E!C32</f>
        <v>0</v>
      </c>
      <c r="D32" s="10">
        <f>FC_TRA_RAIL_MTU_E!D32+FC_TRA_RAIL_CPT_E!D32+FC_TRA_RAIL_HST_E!D32+FC_TRA_RAIL_FRT_E!D32</f>
        <v>0</v>
      </c>
      <c r="E32" s="10">
        <f>FC_TRA_RAIL_MTU_E!E32+FC_TRA_RAIL_CPT_E!E32+FC_TRA_RAIL_HST_E!E32+FC_TRA_RAIL_FRT_E!E32</f>
        <v>0</v>
      </c>
      <c r="F32" s="10">
        <f>FC_TRA_RAIL_MTU_E!F32+FC_TRA_RAIL_CPT_E!F32+FC_TRA_RAIL_HST_E!F32+FC_TRA_RAIL_FRT_E!F32</f>
        <v>0</v>
      </c>
      <c r="G32" s="10">
        <f>FC_TRA_RAIL_MTU_E!G32+FC_TRA_RAIL_CPT_E!G32+FC_TRA_RAIL_HST_E!G32+FC_TRA_RAIL_FRT_E!G32</f>
        <v>0</v>
      </c>
      <c r="H32" s="10">
        <f>FC_TRA_RAIL_MTU_E!H32+FC_TRA_RAIL_CPT_E!H32+FC_TRA_RAIL_HST_E!H32+FC_TRA_RAIL_FRT_E!H32</f>
        <v>0</v>
      </c>
      <c r="I32" s="10">
        <f>FC_TRA_RAIL_MTU_E!I32+FC_TRA_RAIL_CPT_E!I32+FC_TRA_RAIL_HST_E!I32+FC_TRA_RAIL_FRT_E!I32</f>
        <v>0</v>
      </c>
      <c r="J32" s="10">
        <f>FC_TRA_RAIL_MTU_E!J32+FC_TRA_RAIL_CPT_E!J32+FC_TRA_RAIL_HST_E!J32+FC_TRA_RAIL_FRT_E!J32</f>
        <v>0</v>
      </c>
      <c r="K32" s="10">
        <f>FC_TRA_RAIL_MTU_E!K32+FC_TRA_RAIL_CPT_E!K32+FC_TRA_RAIL_HST_E!K32+FC_TRA_RAIL_FRT_E!K32</f>
        <v>0</v>
      </c>
      <c r="L32" s="10">
        <f>FC_TRA_RAIL_MTU_E!L32+FC_TRA_RAIL_CPT_E!L32+FC_TRA_RAIL_HST_E!L32+FC_TRA_RAIL_FRT_E!L32</f>
        <v>0</v>
      </c>
      <c r="M32" s="10">
        <f>FC_TRA_RAIL_MTU_E!M32+FC_TRA_RAIL_CPT_E!M32+FC_TRA_RAIL_HST_E!M32+FC_TRA_RAIL_FRT_E!M32</f>
        <v>0</v>
      </c>
      <c r="N32" s="10">
        <f>FC_TRA_RAIL_MTU_E!N32+FC_TRA_RAIL_CPT_E!N32+FC_TRA_RAIL_HST_E!N32+FC_TRA_RAIL_FRT_E!N32</f>
        <v>0</v>
      </c>
      <c r="O32" s="10">
        <f>FC_TRA_RAIL_MTU_E!O32+FC_TRA_RAIL_CPT_E!O32+FC_TRA_RAIL_HST_E!O32+FC_TRA_RAIL_FRT_E!O32</f>
        <v>0</v>
      </c>
      <c r="P32" s="10">
        <f>FC_TRA_RAIL_MTU_E!P32+FC_TRA_RAIL_CPT_E!P32+FC_TRA_RAIL_HST_E!P32+FC_TRA_RAIL_FRT_E!P32</f>
        <v>0</v>
      </c>
      <c r="Q32" s="10">
        <f>FC_TRA_RAIL_MTU_E!Q32+FC_TRA_RAIL_CPT_E!Q32+FC_TRA_RAIL_HST_E!Q32+FC_TRA_RAIL_FRT_E!Q32</f>
        <v>0</v>
      </c>
      <c r="R32" s="10">
        <f>FC_TRA_RAIL_MTU_E!R32+FC_TRA_RAIL_CPT_E!R32+FC_TRA_RAIL_HST_E!R32+FC_TRA_RAIL_FRT_E!R32</f>
        <v>0</v>
      </c>
      <c r="S32" s="10">
        <f>FC_TRA_RAIL_MTU_E!S32+FC_TRA_RAIL_CPT_E!S32+FC_TRA_RAIL_HST_E!S32+FC_TRA_RAIL_FRT_E!S32</f>
        <v>0</v>
      </c>
      <c r="T32" s="10">
        <f>FC_TRA_RAIL_MTU_E!T32+FC_TRA_RAIL_CPT_E!T32+FC_TRA_RAIL_HST_E!T32+FC_TRA_RAIL_FRT_E!T32</f>
        <v>0</v>
      </c>
      <c r="U32" s="10">
        <f>FC_TRA_RAIL_MTU_E!U32+FC_TRA_RAIL_CPT_E!U32+FC_TRA_RAIL_HST_E!U32+FC_TRA_RAIL_FRT_E!U32</f>
        <v>0</v>
      </c>
      <c r="V32" s="10">
        <f>FC_TRA_RAIL_MTU_E!V32+FC_TRA_RAIL_CPT_E!V32+FC_TRA_RAIL_HST_E!V32+FC_TRA_RAIL_FRT_E!V32</f>
        <v>0</v>
      </c>
      <c r="W32" s="10">
        <f>FC_TRA_RAIL_MTU_E!W32+FC_TRA_RAIL_CPT_E!W32+FC_TRA_RAIL_HST_E!W32+FC_TRA_RAIL_FRT_E!W32</f>
        <v>0</v>
      </c>
      <c r="X32" s="10">
        <f>FC_TRA_RAIL_MTU_E!X32+FC_TRA_RAIL_CPT_E!X32+FC_TRA_RAIL_HST_E!X32+FC_TRA_RAIL_FRT_E!X32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296.68959587274281</v>
      </c>
      <c r="D33" s="29">
        <f t="shared" ref="D33:W33" si="28">SUM(D34:D50)</f>
        <v>146.86638005159071</v>
      </c>
      <c r="E33" s="29">
        <f t="shared" si="28"/>
        <v>197.191143594153</v>
      </c>
      <c r="F33" s="29">
        <f t="shared" si="28"/>
        <v>174.59638865004297</v>
      </c>
      <c r="G33" s="29">
        <f t="shared" si="28"/>
        <v>200.27231298366294</v>
      </c>
      <c r="H33" s="29">
        <f t="shared" si="28"/>
        <v>74.911607910576109</v>
      </c>
      <c r="I33" s="29">
        <f t="shared" si="28"/>
        <v>72.919690455717969</v>
      </c>
      <c r="J33" s="29">
        <f t="shared" si="28"/>
        <v>184.86672398968176</v>
      </c>
      <c r="K33" s="29">
        <f t="shared" si="28"/>
        <v>173.50722269991405</v>
      </c>
      <c r="L33" s="29">
        <f t="shared" si="28"/>
        <v>129.4067067927773</v>
      </c>
      <c r="M33" s="29">
        <f t="shared" si="28"/>
        <v>146.86638005159071</v>
      </c>
      <c r="N33" s="29">
        <f t="shared" si="28"/>
        <v>198.2182287188306</v>
      </c>
      <c r="O33" s="29">
        <f t="shared" si="28"/>
        <v>184.46474634565769</v>
      </c>
      <c r="P33" s="29">
        <f t="shared" si="28"/>
        <v>163.18039552880481</v>
      </c>
      <c r="Q33" s="29">
        <f t="shared" si="28"/>
        <v>108.4490971625107</v>
      </c>
      <c r="R33" s="29">
        <f t="shared" si="28"/>
        <v>112.50326741186591</v>
      </c>
      <c r="S33" s="29">
        <f t="shared" si="28"/>
        <v>109.4625967325881</v>
      </c>
      <c r="T33" s="29">
        <f t="shared" si="28"/>
        <v>115.4121238177128</v>
      </c>
      <c r="U33" s="29">
        <f t="shared" si="28"/>
        <v>93.834823731728278</v>
      </c>
      <c r="V33" s="29">
        <f t="shared" si="28"/>
        <v>129.24428202923471</v>
      </c>
      <c r="W33" s="29">
        <f t="shared" si="28"/>
        <v>111.7551160791057</v>
      </c>
      <c r="X33" s="29">
        <f t="shared" ref="X33" si="29">SUM(X34:X50)</f>
        <v>130.85012897678416</v>
      </c>
    </row>
    <row r="34" spans="1:24" ht="11.25" customHeight="1" x14ac:dyDescent="0.2">
      <c r="A34" s="41" t="s">
        <v>55</v>
      </c>
      <c r="B34" s="9" t="s">
        <v>56</v>
      </c>
      <c r="C34" s="10">
        <f>FC_TRA_RAIL_MTU_E!C34+FC_TRA_RAIL_CPT_E!C34+FC_TRA_RAIL_HST_E!C34+FC_TRA_RAIL_FRT_E!C34</f>
        <v>0</v>
      </c>
      <c r="D34" s="10">
        <f>FC_TRA_RAIL_MTU_E!D34+FC_TRA_RAIL_CPT_E!D34+FC_TRA_RAIL_HST_E!D34+FC_TRA_RAIL_FRT_E!D34</f>
        <v>0</v>
      </c>
      <c r="E34" s="10">
        <f>FC_TRA_RAIL_MTU_E!E34+FC_TRA_RAIL_CPT_E!E34+FC_TRA_RAIL_HST_E!E34+FC_TRA_RAIL_FRT_E!E34</f>
        <v>0</v>
      </c>
      <c r="F34" s="10">
        <f>FC_TRA_RAIL_MTU_E!F34+FC_TRA_RAIL_CPT_E!F34+FC_TRA_RAIL_HST_E!F34+FC_TRA_RAIL_FRT_E!F34</f>
        <v>0</v>
      </c>
      <c r="G34" s="10">
        <f>FC_TRA_RAIL_MTU_E!G34+FC_TRA_RAIL_CPT_E!G34+FC_TRA_RAIL_HST_E!G34+FC_TRA_RAIL_FRT_E!G34</f>
        <v>0</v>
      </c>
      <c r="H34" s="10">
        <f>FC_TRA_RAIL_MTU_E!H34+FC_TRA_RAIL_CPT_E!H34+FC_TRA_RAIL_HST_E!H34+FC_TRA_RAIL_FRT_E!H34</f>
        <v>0</v>
      </c>
      <c r="I34" s="10">
        <f>FC_TRA_RAIL_MTU_E!I34+FC_TRA_RAIL_CPT_E!I34+FC_TRA_RAIL_HST_E!I34+FC_TRA_RAIL_FRT_E!I34</f>
        <v>0</v>
      </c>
      <c r="J34" s="10">
        <f>FC_TRA_RAIL_MTU_E!J34+FC_TRA_RAIL_CPT_E!J34+FC_TRA_RAIL_HST_E!J34+FC_TRA_RAIL_FRT_E!J34</f>
        <v>0</v>
      </c>
      <c r="K34" s="10">
        <f>FC_TRA_RAIL_MTU_E!K34+FC_TRA_RAIL_CPT_E!K34+FC_TRA_RAIL_HST_E!K34+FC_TRA_RAIL_FRT_E!K34</f>
        <v>0</v>
      </c>
      <c r="L34" s="10">
        <f>FC_TRA_RAIL_MTU_E!L34+FC_TRA_RAIL_CPT_E!L34+FC_TRA_RAIL_HST_E!L34+FC_TRA_RAIL_FRT_E!L34</f>
        <v>0</v>
      </c>
      <c r="M34" s="10">
        <f>FC_TRA_RAIL_MTU_E!M34+FC_TRA_RAIL_CPT_E!M34+FC_TRA_RAIL_HST_E!M34+FC_TRA_RAIL_FRT_E!M34</f>
        <v>0</v>
      </c>
      <c r="N34" s="10">
        <f>FC_TRA_RAIL_MTU_E!N34+FC_TRA_RAIL_CPT_E!N34+FC_TRA_RAIL_HST_E!N34+FC_TRA_RAIL_FRT_E!N34</f>
        <v>0</v>
      </c>
      <c r="O34" s="10">
        <f>FC_TRA_RAIL_MTU_E!O34+FC_TRA_RAIL_CPT_E!O34+FC_TRA_RAIL_HST_E!O34+FC_TRA_RAIL_FRT_E!O34</f>
        <v>0</v>
      </c>
      <c r="P34" s="10">
        <f>FC_TRA_RAIL_MTU_E!P34+FC_TRA_RAIL_CPT_E!P34+FC_TRA_RAIL_HST_E!P34+FC_TRA_RAIL_FRT_E!P34</f>
        <v>0</v>
      </c>
      <c r="Q34" s="10">
        <f>FC_TRA_RAIL_MTU_E!Q34+FC_TRA_RAIL_CPT_E!Q34+FC_TRA_RAIL_HST_E!Q34+FC_TRA_RAIL_FRT_E!Q34</f>
        <v>0</v>
      </c>
      <c r="R34" s="10">
        <f>FC_TRA_RAIL_MTU_E!R34+FC_TRA_RAIL_CPT_E!R34+FC_TRA_RAIL_HST_E!R34+FC_TRA_RAIL_FRT_E!R34</f>
        <v>0</v>
      </c>
      <c r="S34" s="10">
        <f>FC_TRA_RAIL_MTU_E!S34+FC_TRA_RAIL_CPT_E!S34+FC_TRA_RAIL_HST_E!S34+FC_TRA_RAIL_FRT_E!S34</f>
        <v>0</v>
      </c>
      <c r="T34" s="10">
        <f>FC_TRA_RAIL_MTU_E!T34+FC_TRA_RAIL_CPT_E!T34+FC_TRA_RAIL_HST_E!T34+FC_TRA_RAIL_FRT_E!T34</f>
        <v>0</v>
      </c>
      <c r="U34" s="10">
        <f>FC_TRA_RAIL_MTU_E!U34+FC_TRA_RAIL_CPT_E!U34+FC_TRA_RAIL_HST_E!U34+FC_TRA_RAIL_FRT_E!U34</f>
        <v>0</v>
      </c>
      <c r="V34" s="10">
        <f>FC_TRA_RAIL_MTU_E!V34+FC_TRA_RAIL_CPT_E!V34+FC_TRA_RAIL_HST_E!V34+FC_TRA_RAIL_FRT_E!V34</f>
        <v>0</v>
      </c>
      <c r="W34" s="10">
        <f>FC_TRA_RAIL_MTU_E!W34+FC_TRA_RAIL_CPT_E!W34+FC_TRA_RAIL_HST_E!W34+FC_TRA_RAIL_FRT_E!W34</f>
        <v>0</v>
      </c>
      <c r="X34" s="10">
        <f>FC_TRA_RAIL_MTU_E!X34+FC_TRA_RAIL_CPT_E!X34+FC_TRA_RAIL_HST_E!X34+FC_TRA_RAIL_FRT_E!X34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FC_TRA_RAIL_MTU_E!C35+FC_TRA_RAIL_CPT_E!C35+FC_TRA_RAIL_HST_E!C35+FC_TRA_RAIL_FRT_E!C35</f>
        <v>0</v>
      </c>
      <c r="D35" s="10">
        <f>FC_TRA_RAIL_MTU_E!D35+FC_TRA_RAIL_CPT_E!D35+FC_TRA_RAIL_HST_E!D35+FC_TRA_RAIL_FRT_E!D35</f>
        <v>0</v>
      </c>
      <c r="E35" s="10">
        <f>FC_TRA_RAIL_MTU_E!E35+FC_TRA_RAIL_CPT_E!E35+FC_TRA_RAIL_HST_E!E35+FC_TRA_RAIL_FRT_E!E35</f>
        <v>0</v>
      </c>
      <c r="F35" s="10">
        <f>FC_TRA_RAIL_MTU_E!F35+FC_TRA_RAIL_CPT_E!F35+FC_TRA_RAIL_HST_E!F35+FC_TRA_RAIL_FRT_E!F35</f>
        <v>0</v>
      </c>
      <c r="G35" s="10">
        <f>FC_TRA_RAIL_MTU_E!G35+FC_TRA_RAIL_CPT_E!G35+FC_TRA_RAIL_HST_E!G35+FC_TRA_RAIL_FRT_E!G35</f>
        <v>0</v>
      </c>
      <c r="H35" s="10">
        <f>FC_TRA_RAIL_MTU_E!H35+FC_TRA_RAIL_CPT_E!H35+FC_TRA_RAIL_HST_E!H35+FC_TRA_RAIL_FRT_E!H35</f>
        <v>0</v>
      </c>
      <c r="I35" s="10">
        <f>FC_TRA_RAIL_MTU_E!I35+FC_TRA_RAIL_CPT_E!I35+FC_TRA_RAIL_HST_E!I35+FC_TRA_RAIL_FRT_E!I35</f>
        <v>0</v>
      </c>
      <c r="J35" s="10">
        <f>FC_TRA_RAIL_MTU_E!J35+FC_TRA_RAIL_CPT_E!J35+FC_TRA_RAIL_HST_E!J35+FC_TRA_RAIL_FRT_E!J35</f>
        <v>0</v>
      </c>
      <c r="K35" s="10">
        <f>FC_TRA_RAIL_MTU_E!K35+FC_TRA_RAIL_CPT_E!K35+FC_TRA_RAIL_HST_E!K35+FC_TRA_RAIL_FRT_E!K35</f>
        <v>0</v>
      </c>
      <c r="L35" s="10">
        <f>FC_TRA_RAIL_MTU_E!L35+FC_TRA_RAIL_CPT_E!L35+FC_TRA_RAIL_HST_E!L35+FC_TRA_RAIL_FRT_E!L35</f>
        <v>0</v>
      </c>
      <c r="M35" s="10">
        <f>FC_TRA_RAIL_MTU_E!M35+FC_TRA_RAIL_CPT_E!M35+FC_TRA_RAIL_HST_E!M35+FC_TRA_RAIL_FRT_E!M35</f>
        <v>0</v>
      </c>
      <c r="N35" s="10">
        <f>FC_TRA_RAIL_MTU_E!N35+FC_TRA_RAIL_CPT_E!N35+FC_TRA_RAIL_HST_E!N35+FC_TRA_RAIL_FRT_E!N35</f>
        <v>0</v>
      </c>
      <c r="O35" s="10">
        <f>FC_TRA_RAIL_MTU_E!O35+FC_TRA_RAIL_CPT_E!O35+FC_TRA_RAIL_HST_E!O35+FC_TRA_RAIL_FRT_E!O35</f>
        <v>0</v>
      </c>
      <c r="P35" s="10">
        <f>FC_TRA_RAIL_MTU_E!P35+FC_TRA_RAIL_CPT_E!P35+FC_TRA_RAIL_HST_E!P35+FC_TRA_RAIL_FRT_E!P35</f>
        <v>0</v>
      </c>
      <c r="Q35" s="10">
        <f>FC_TRA_RAIL_MTU_E!Q35+FC_TRA_RAIL_CPT_E!Q35+FC_TRA_RAIL_HST_E!Q35+FC_TRA_RAIL_FRT_E!Q35</f>
        <v>0</v>
      </c>
      <c r="R35" s="10">
        <f>FC_TRA_RAIL_MTU_E!R35+FC_TRA_RAIL_CPT_E!R35+FC_TRA_RAIL_HST_E!R35+FC_TRA_RAIL_FRT_E!R35</f>
        <v>0</v>
      </c>
      <c r="S35" s="10">
        <f>FC_TRA_RAIL_MTU_E!S35+FC_TRA_RAIL_CPT_E!S35+FC_TRA_RAIL_HST_E!S35+FC_TRA_RAIL_FRT_E!S35</f>
        <v>0</v>
      </c>
      <c r="T35" s="10">
        <f>FC_TRA_RAIL_MTU_E!T35+FC_TRA_RAIL_CPT_E!T35+FC_TRA_RAIL_HST_E!T35+FC_TRA_RAIL_FRT_E!T35</f>
        <v>0</v>
      </c>
      <c r="U35" s="10">
        <f>FC_TRA_RAIL_MTU_E!U35+FC_TRA_RAIL_CPT_E!U35+FC_TRA_RAIL_HST_E!U35+FC_TRA_RAIL_FRT_E!U35</f>
        <v>0</v>
      </c>
      <c r="V35" s="10">
        <f>FC_TRA_RAIL_MTU_E!V35+FC_TRA_RAIL_CPT_E!V35+FC_TRA_RAIL_HST_E!V35+FC_TRA_RAIL_FRT_E!V35</f>
        <v>0</v>
      </c>
      <c r="W35" s="10">
        <f>FC_TRA_RAIL_MTU_E!W35+FC_TRA_RAIL_CPT_E!W35+FC_TRA_RAIL_HST_E!W35+FC_TRA_RAIL_FRT_E!W35</f>
        <v>0</v>
      </c>
      <c r="X35" s="10">
        <f>FC_TRA_RAIL_MTU_E!X35+FC_TRA_RAIL_CPT_E!X35+FC_TRA_RAIL_HST_E!X35+FC_TRA_RAIL_FRT_E!X35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FC_TRA_RAIL_MTU_E!C36+FC_TRA_RAIL_CPT_E!C36+FC_TRA_RAIL_HST_E!C36+FC_TRA_RAIL_FRT_E!C36</f>
        <v>0</v>
      </c>
      <c r="D36" s="10">
        <f>FC_TRA_RAIL_MTU_E!D36+FC_TRA_RAIL_CPT_E!D36+FC_TRA_RAIL_HST_E!D36+FC_TRA_RAIL_FRT_E!D36</f>
        <v>0</v>
      </c>
      <c r="E36" s="10">
        <f>FC_TRA_RAIL_MTU_E!E36+FC_TRA_RAIL_CPT_E!E36+FC_TRA_RAIL_HST_E!E36+FC_TRA_RAIL_FRT_E!E36</f>
        <v>0</v>
      </c>
      <c r="F36" s="10">
        <f>FC_TRA_RAIL_MTU_E!F36+FC_TRA_RAIL_CPT_E!F36+FC_TRA_RAIL_HST_E!F36+FC_TRA_RAIL_FRT_E!F36</f>
        <v>0</v>
      </c>
      <c r="G36" s="10">
        <f>FC_TRA_RAIL_MTU_E!G36+FC_TRA_RAIL_CPT_E!G36+FC_TRA_RAIL_HST_E!G36+FC_TRA_RAIL_FRT_E!G36</f>
        <v>0</v>
      </c>
      <c r="H36" s="10">
        <f>FC_TRA_RAIL_MTU_E!H36+FC_TRA_RAIL_CPT_E!H36+FC_TRA_RAIL_HST_E!H36+FC_TRA_RAIL_FRT_E!H36</f>
        <v>0</v>
      </c>
      <c r="I36" s="10">
        <f>FC_TRA_RAIL_MTU_E!I36+FC_TRA_RAIL_CPT_E!I36+FC_TRA_RAIL_HST_E!I36+FC_TRA_RAIL_FRT_E!I36</f>
        <v>0</v>
      </c>
      <c r="J36" s="10">
        <f>FC_TRA_RAIL_MTU_E!J36+FC_TRA_RAIL_CPT_E!J36+FC_TRA_RAIL_HST_E!J36+FC_TRA_RAIL_FRT_E!J36</f>
        <v>0</v>
      </c>
      <c r="K36" s="10">
        <f>FC_TRA_RAIL_MTU_E!K36+FC_TRA_RAIL_CPT_E!K36+FC_TRA_RAIL_HST_E!K36+FC_TRA_RAIL_FRT_E!K36</f>
        <v>0</v>
      </c>
      <c r="L36" s="10">
        <f>FC_TRA_RAIL_MTU_E!L36+FC_TRA_RAIL_CPT_E!L36+FC_TRA_RAIL_HST_E!L36+FC_TRA_RAIL_FRT_E!L36</f>
        <v>0</v>
      </c>
      <c r="M36" s="10">
        <f>FC_TRA_RAIL_MTU_E!M36+FC_TRA_RAIL_CPT_E!M36+FC_TRA_RAIL_HST_E!M36+FC_TRA_RAIL_FRT_E!M36</f>
        <v>0</v>
      </c>
      <c r="N36" s="10">
        <f>FC_TRA_RAIL_MTU_E!N36+FC_TRA_RAIL_CPT_E!N36+FC_TRA_RAIL_HST_E!N36+FC_TRA_RAIL_FRT_E!N36</f>
        <v>0</v>
      </c>
      <c r="O36" s="10">
        <f>FC_TRA_RAIL_MTU_E!O36+FC_TRA_RAIL_CPT_E!O36+FC_TRA_RAIL_HST_E!O36+FC_TRA_RAIL_FRT_E!O36</f>
        <v>0</v>
      </c>
      <c r="P36" s="10">
        <f>FC_TRA_RAIL_MTU_E!P36+FC_TRA_RAIL_CPT_E!P36+FC_TRA_RAIL_HST_E!P36+FC_TRA_RAIL_FRT_E!P36</f>
        <v>0</v>
      </c>
      <c r="Q36" s="10">
        <f>FC_TRA_RAIL_MTU_E!Q36+FC_TRA_RAIL_CPT_E!Q36+FC_TRA_RAIL_HST_E!Q36+FC_TRA_RAIL_FRT_E!Q36</f>
        <v>0</v>
      </c>
      <c r="R36" s="10">
        <f>FC_TRA_RAIL_MTU_E!R36+FC_TRA_RAIL_CPT_E!R36+FC_TRA_RAIL_HST_E!R36+FC_TRA_RAIL_FRT_E!R36</f>
        <v>0</v>
      </c>
      <c r="S36" s="10">
        <f>FC_TRA_RAIL_MTU_E!S36+FC_TRA_RAIL_CPT_E!S36+FC_TRA_RAIL_HST_E!S36+FC_TRA_RAIL_FRT_E!S36</f>
        <v>0</v>
      </c>
      <c r="T36" s="10">
        <f>FC_TRA_RAIL_MTU_E!T36+FC_TRA_RAIL_CPT_E!T36+FC_TRA_RAIL_HST_E!T36+FC_TRA_RAIL_FRT_E!T36</f>
        <v>0</v>
      </c>
      <c r="U36" s="10">
        <f>FC_TRA_RAIL_MTU_E!U36+FC_TRA_RAIL_CPT_E!U36+FC_TRA_RAIL_HST_E!U36+FC_TRA_RAIL_FRT_E!U36</f>
        <v>0</v>
      </c>
      <c r="V36" s="10">
        <f>FC_TRA_RAIL_MTU_E!V36+FC_TRA_RAIL_CPT_E!V36+FC_TRA_RAIL_HST_E!V36+FC_TRA_RAIL_FRT_E!V36</f>
        <v>0</v>
      </c>
      <c r="W36" s="10">
        <f>FC_TRA_RAIL_MTU_E!W36+FC_TRA_RAIL_CPT_E!W36+FC_TRA_RAIL_HST_E!W36+FC_TRA_RAIL_FRT_E!W36</f>
        <v>0</v>
      </c>
      <c r="X36" s="10">
        <f>FC_TRA_RAIL_MTU_E!X36+FC_TRA_RAIL_CPT_E!X36+FC_TRA_RAIL_HST_E!X36+FC_TRA_RAIL_FRT_E!X36</f>
        <v>0</v>
      </c>
    </row>
    <row r="37" spans="1:24" ht="11.25" customHeight="1" x14ac:dyDescent="0.2">
      <c r="A37" s="41" t="s">
        <v>61</v>
      </c>
      <c r="B37" s="9" t="s">
        <v>62</v>
      </c>
      <c r="C37" s="10">
        <f>FC_TRA_RAIL_MTU_E!C37+FC_TRA_RAIL_CPT_E!C37+FC_TRA_RAIL_HST_E!C37+FC_TRA_RAIL_FRT_E!C37</f>
        <v>0</v>
      </c>
      <c r="D37" s="10">
        <f>FC_TRA_RAIL_MTU_E!D37+FC_TRA_RAIL_CPT_E!D37+FC_TRA_RAIL_HST_E!D37+FC_TRA_RAIL_FRT_E!D37</f>
        <v>0</v>
      </c>
      <c r="E37" s="10">
        <f>FC_TRA_RAIL_MTU_E!E37+FC_TRA_RAIL_CPT_E!E37+FC_TRA_RAIL_HST_E!E37+FC_TRA_RAIL_FRT_E!E37</f>
        <v>0</v>
      </c>
      <c r="F37" s="10">
        <f>FC_TRA_RAIL_MTU_E!F37+FC_TRA_RAIL_CPT_E!F37+FC_TRA_RAIL_HST_E!F37+FC_TRA_RAIL_FRT_E!F37</f>
        <v>0</v>
      </c>
      <c r="G37" s="10">
        <f>FC_TRA_RAIL_MTU_E!G37+FC_TRA_RAIL_CPT_E!G37+FC_TRA_RAIL_HST_E!G37+FC_TRA_RAIL_FRT_E!G37</f>
        <v>0</v>
      </c>
      <c r="H37" s="10">
        <f>FC_TRA_RAIL_MTU_E!H37+FC_TRA_RAIL_CPT_E!H37+FC_TRA_RAIL_HST_E!H37+FC_TRA_RAIL_FRT_E!H37</f>
        <v>0</v>
      </c>
      <c r="I37" s="10">
        <f>FC_TRA_RAIL_MTU_E!I37+FC_TRA_RAIL_CPT_E!I37+FC_TRA_RAIL_HST_E!I37+FC_TRA_RAIL_FRT_E!I37</f>
        <v>0</v>
      </c>
      <c r="J37" s="10">
        <f>FC_TRA_RAIL_MTU_E!J37+FC_TRA_RAIL_CPT_E!J37+FC_TRA_RAIL_HST_E!J37+FC_TRA_RAIL_FRT_E!J37</f>
        <v>0</v>
      </c>
      <c r="K37" s="10">
        <f>FC_TRA_RAIL_MTU_E!K37+FC_TRA_RAIL_CPT_E!K37+FC_TRA_RAIL_HST_E!K37+FC_TRA_RAIL_FRT_E!K37</f>
        <v>0</v>
      </c>
      <c r="L37" s="10">
        <f>FC_TRA_RAIL_MTU_E!L37+FC_TRA_RAIL_CPT_E!L37+FC_TRA_RAIL_HST_E!L37+FC_TRA_RAIL_FRT_E!L37</f>
        <v>0</v>
      </c>
      <c r="M37" s="10">
        <f>FC_TRA_RAIL_MTU_E!M37+FC_TRA_RAIL_CPT_E!M37+FC_TRA_RAIL_HST_E!M37+FC_TRA_RAIL_FRT_E!M37</f>
        <v>0</v>
      </c>
      <c r="N37" s="10">
        <f>FC_TRA_RAIL_MTU_E!N37+FC_TRA_RAIL_CPT_E!N37+FC_TRA_RAIL_HST_E!N37+FC_TRA_RAIL_FRT_E!N37</f>
        <v>0</v>
      </c>
      <c r="O37" s="10">
        <f>FC_TRA_RAIL_MTU_E!O37+FC_TRA_RAIL_CPT_E!O37+FC_TRA_RAIL_HST_E!O37+FC_TRA_RAIL_FRT_E!O37</f>
        <v>0</v>
      </c>
      <c r="P37" s="10">
        <f>FC_TRA_RAIL_MTU_E!P37+FC_TRA_RAIL_CPT_E!P37+FC_TRA_RAIL_HST_E!P37+FC_TRA_RAIL_FRT_E!P37</f>
        <v>0</v>
      </c>
      <c r="Q37" s="10">
        <f>FC_TRA_RAIL_MTU_E!Q37+FC_TRA_RAIL_CPT_E!Q37+FC_TRA_RAIL_HST_E!Q37+FC_TRA_RAIL_FRT_E!Q37</f>
        <v>0</v>
      </c>
      <c r="R37" s="10">
        <f>FC_TRA_RAIL_MTU_E!R37+FC_TRA_RAIL_CPT_E!R37+FC_TRA_RAIL_HST_E!R37+FC_TRA_RAIL_FRT_E!R37</f>
        <v>0</v>
      </c>
      <c r="S37" s="10">
        <f>FC_TRA_RAIL_MTU_E!S37+FC_TRA_RAIL_CPT_E!S37+FC_TRA_RAIL_HST_E!S37+FC_TRA_RAIL_FRT_E!S37</f>
        <v>0</v>
      </c>
      <c r="T37" s="10">
        <f>FC_TRA_RAIL_MTU_E!T37+FC_TRA_RAIL_CPT_E!T37+FC_TRA_RAIL_HST_E!T37+FC_TRA_RAIL_FRT_E!T37</f>
        <v>0</v>
      </c>
      <c r="U37" s="10">
        <f>FC_TRA_RAIL_MTU_E!U37+FC_TRA_RAIL_CPT_E!U37+FC_TRA_RAIL_HST_E!U37+FC_TRA_RAIL_FRT_E!U37</f>
        <v>0</v>
      </c>
      <c r="V37" s="10">
        <f>FC_TRA_RAIL_MTU_E!V37+FC_TRA_RAIL_CPT_E!V37+FC_TRA_RAIL_HST_E!V37+FC_TRA_RAIL_FRT_E!V37</f>
        <v>0</v>
      </c>
      <c r="W37" s="10">
        <f>FC_TRA_RAIL_MTU_E!W37+FC_TRA_RAIL_CPT_E!W37+FC_TRA_RAIL_HST_E!W37+FC_TRA_RAIL_FRT_E!W37</f>
        <v>0</v>
      </c>
      <c r="X37" s="10">
        <f>FC_TRA_RAIL_MTU_E!X37+FC_TRA_RAIL_CPT_E!X37+FC_TRA_RAIL_HST_E!X37+FC_TRA_RAIL_FRT_E!X37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FC_TRA_RAIL_MTU_E!C38+FC_TRA_RAIL_CPT_E!C38+FC_TRA_RAIL_HST_E!C38+FC_TRA_RAIL_FRT_E!C38</f>
        <v>0</v>
      </c>
      <c r="D38" s="10">
        <f>FC_TRA_RAIL_MTU_E!D38+FC_TRA_RAIL_CPT_E!D38+FC_TRA_RAIL_HST_E!D38+FC_TRA_RAIL_FRT_E!D38</f>
        <v>0</v>
      </c>
      <c r="E38" s="10">
        <f>FC_TRA_RAIL_MTU_E!E38+FC_TRA_RAIL_CPT_E!E38+FC_TRA_RAIL_HST_E!E38+FC_TRA_RAIL_FRT_E!E38</f>
        <v>0</v>
      </c>
      <c r="F38" s="10">
        <f>FC_TRA_RAIL_MTU_E!F38+FC_TRA_RAIL_CPT_E!F38+FC_TRA_RAIL_HST_E!F38+FC_TRA_RAIL_FRT_E!F38</f>
        <v>0</v>
      </c>
      <c r="G38" s="10">
        <f>FC_TRA_RAIL_MTU_E!G38+FC_TRA_RAIL_CPT_E!G38+FC_TRA_RAIL_HST_E!G38+FC_TRA_RAIL_FRT_E!G38</f>
        <v>0</v>
      </c>
      <c r="H38" s="10">
        <f>FC_TRA_RAIL_MTU_E!H38+FC_TRA_RAIL_CPT_E!H38+FC_TRA_RAIL_HST_E!H38+FC_TRA_RAIL_FRT_E!H38</f>
        <v>0</v>
      </c>
      <c r="I38" s="10">
        <f>FC_TRA_RAIL_MTU_E!I38+FC_TRA_RAIL_CPT_E!I38+FC_TRA_RAIL_HST_E!I38+FC_TRA_RAIL_FRT_E!I38</f>
        <v>0</v>
      </c>
      <c r="J38" s="10">
        <f>FC_TRA_RAIL_MTU_E!J38+FC_TRA_RAIL_CPT_E!J38+FC_TRA_RAIL_HST_E!J38+FC_TRA_RAIL_FRT_E!J38</f>
        <v>0</v>
      </c>
      <c r="K38" s="10">
        <f>FC_TRA_RAIL_MTU_E!K38+FC_TRA_RAIL_CPT_E!K38+FC_TRA_RAIL_HST_E!K38+FC_TRA_RAIL_FRT_E!K38</f>
        <v>0</v>
      </c>
      <c r="L38" s="10">
        <f>FC_TRA_RAIL_MTU_E!L38+FC_TRA_RAIL_CPT_E!L38+FC_TRA_RAIL_HST_E!L38+FC_TRA_RAIL_FRT_E!L38</f>
        <v>0</v>
      </c>
      <c r="M38" s="10">
        <f>FC_TRA_RAIL_MTU_E!M38+FC_TRA_RAIL_CPT_E!M38+FC_TRA_RAIL_HST_E!M38+FC_TRA_RAIL_FRT_E!M38</f>
        <v>0</v>
      </c>
      <c r="N38" s="10">
        <f>FC_TRA_RAIL_MTU_E!N38+FC_TRA_RAIL_CPT_E!N38+FC_TRA_RAIL_HST_E!N38+FC_TRA_RAIL_FRT_E!N38</f>
        <v>0</v>
      </c>
      <c r="O38" s="10">
        <f>FC_TRA_RAIL_MTU_E!O38+FC_TRA_RAIL_CPT_E!O38+FC_TRA_RAIL_HST_E!O38+FC_TRA_RAIL_FRT_E!O38</f>
        <v>0</v>
      </c>
      <c r="P38" s="10">
        <f>FC_TRA_RAIL_MTU_E!P38+FC_TRA_RAIL_CPT_E!P38+FC_TRA_RAIL_HST_E!P38+FC_TRA_RAIL_FRT_E!P38</f>
        <v>0</v>
      </c>
      <c r="Q38" s="10">
        <f>FC_TRA_RAIL_MTU_E!Q38+FC_TRA_RAIL_CPT_E!Q38+FC_TRA_RAIL_HST_E!Q38+FC_TRA_RAIL_FRT_E!Q38</f>
        <v>0</v>
      </c>
      <c r="R38" s="10">
        <f>FC_TRA_RAIL_MTU_E!R38+FC_TRA_RAIL_CPT_E!R38+FC_TRA_RAIL_HST_E!R38+FC_TRA_RAIL_FRT_E!R38</f>
        <v>0</v>
      </c>
      <c r="S38" s="10">
        <f>FC_TRA_RAIL_MTU_E!S38+FC_TRA_RAIL_CPT_E!S38+FC_TRA_RAIL_HST_E!S38+FC_TRA_RAIL_FRT_E!S38</f>
        <v>0</v>
      </c>
      <c r="T38" s="10">
        <f>FC_TRA_RAIL_MTU_E!T38+FC_TRA_RAIL_CPT_E!T38+FC_TRA_RAIL_HST_E!T38+FC_TRA_RAIL_FRT_E!T38</f>
        <v>0</v>
      </c>
      <c r="U38" s="10">
        <f>FC_TRA_RAIL_MTU_E!U38+FC_TRA_RAIL_CPT_E!U38+FC_TRA_RAIL_HST_E!U38+FC_TRA_RAIL_FRT_E!U38</f>
        <v>0</v>
      </c>
      <c r="V38" s="10">
        <f>FC_TRA_RAIL_MTU_E!V38+FC_TRA_RAIL_CPT_E!V38+FC_TRA_RAIL_HST_E!V38+FC_TRA_RAIL_FRT_E!V38</f>
        <v>0</v>
      </c>
      <c r="W38" s="10">
        <f>FC_TRA_RAIL_MTU_E!W38+FC_TRA_RAIL_CPT_E!W38+FC_TRA_RAIL_HST_E!W38+FC_TRA_RAIL_FRT_E!W38</f>
        <v>0</v>
      </c>
      <c r="X38" s="10">
        <f>FC_TRA_RAIL_MTU_E!X38+FC_TRA_RAIL_CPT_E!X38+FC_TRA_RAIL_HST_E!X38+FC_TRA_RAIL_FRT_E!X38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FC_TRA_RAIL_MTU_E!C39+FC_TRA_RAIL_CPT_E!C39+FC_TRA_RAIL_HST_E!C39+FC_TRA_RAIL_FRT_E!C39</f>
        <v>0</v>
      </c>
      <c r="D39" s="10">
        <f>FC_TRA_RAIL_MTU_E!D39+FC_TRA_RAIL_CPT_E!D39+FC_TRA_RAIL_HST_E!D39+FC_TRA_RAIL_FRT_E!D39</f>
        <v>0</v>
      </c>
      <c r="E39" s="10">
        <f>FC_TRA_RAIL_MTU_E!E39+FC_TRA_RAIL_CPT_E!E39+FC_TRA_RAIL_HST_E!E39+FC_TRA_RAIL_FRT_E!E39</f>
        <v>0</v>
      </c>
      <c r="F39" s="10">
        <f>FC_TRA_RAIL_MTU_E!F39+FC_TRA_RAIL_CPT_E!F39+FC_TRA_RAIL_HST_E!F39+FC_TRA_RAIL_FRT_E!F39</f>
        <v>0</v>
      </c>
      <c r="G39" s="10">
        <f>FC_TRA_RAIL_MTU_E!G39+FC_TRA_RAIL_CPT_E!G39+FC_TRA_RAIL_HST_E!G39+FC_TRA_RAIL_FRT_E!G39</f>
        <v>0</v>
      </c>
      <c r="H39" s="10">
        <f>FC_TRA_RAIL_MTU_E!H39+FC_TRA_RAIL_CPT_E!H39+FC_TRA_RAIL_HST_E!H39+FC_TRA_RAIL_FRT_E!H39</f>
        <v>0</v>
      </c>
      <c r="I39" s="10">
        <f>FC_TRA_RAIL_MTU_E!I39+FC_TRA_RAIL_CPT_E!I39+FC_TRA_RAIL_HST_E!I39+FC_TRA_RAIL_FRT_E!I39</f>
        <v>0</v>
      </c>
      <c r="J39" s="10">
        <f>FC_TRA_RAIL_MTU_E!J39+FC_TRA_RAIL_CPT_E!J39+FC_TRA_RAIL_HST_E!J39+FC_TRA_RAIL_FRT_E!J39</f>
        <v>0</v>
      </c>
      <c r="K39" s="10">
        <f>FC_TRA_RAIL_MTU_E!K39+FC_TRA_RAIL_CPT_E!K39+FC_TRA_RAIL_HST_E!K39+FC_TRA_RAIL_FRT_E!K39</f>
        <v>0</v>
      </c>
      <c r="L39" s="10">
        <f>FC_TRA_RAIL_MTU_E!L39+FC_TRA_RAIL_CPT_E!L39+FC_TRA_RAIL_HST_E!L39+FC_TRA_RAIL_FRT_E!L39</f>
        <v>0</v>
      </c>
      <c r="M39" s="10">
        <f>FC_TRA_RAIL_MTU_E!M39+FC_TRA_RAIL_CPT_E!M39+FC_TRA_RAIL_HST_E!M39+FC_TRA_RAIL_FRT_E!M39</f>
        <v>0</v>
      </c>
      <c r="N39" s="10">
        <f>FC_TRA_RAIL_MTU_E!N39+FC_TRA_RAIL_CPT_E!N39+FC_TRA_RAIL_HST_E!N39+FC_TRA_RAIL_FRT_E!N39</f>
        <v>0</v>
      </c>
      <c r="O39" s="10">
        <f>FC_TRA_RAIL_MTU_E!O39+FC_TRA_RAIL_CPT_E!O39+FC_TRA_RAIL_HST_E!O39+FC_TRA_RAIL_FRT_E!O39</f>
        <v>0</v>
      </c>
      <c r="P39" s="10">
        <f>FC_TRA_RAIL_MTU_E!P39+FC_TRA_RAIL_CPT_E!P39+FC_TRA_RAIL_HST_E!P39+FC_TRA_RAIL_FRT_E!P39</f>
        <v>0</v>
      </c>
      <c r="Q39" s="10">
        <f>FC_TRA_RAIL_MTU_E!Q39+FC_TRA_RAIL_CPT_E!Q39+FC_TRA_RAIL_HST_E!Q39+FC_TRA_RAIL_FRT_E!Q39</f>
        <v>0</v>
      </c>
      <c r="R39" s="10">
        <f>FC_TRA_RAIL_MTU_E!R39+FC_TRA_RAIL_CPT_E!R39+FC_TRA_RAIL_HST_E!R39+FC_TRA_RAIL_FRT_E!R39</f>
        <v>0</v>
      </c>
      <c r="S39" s="10">
        <f>FC_TRA_RAIL_MTU_E!S39+FC_TRA_RAIL_CPT_E!S39+FC_TRA_RAIL_HST_E!S39+FC_TRA_RAIL_FRT_E!S39</f>
        <v>0</v>
      </c>
      <c r="T39" s="10">
        <f>FC_TRA_RAIL_MTU_E!T39+FC_TRA_RAIL_CPT_E!T39+FC_TRA_RAIL_HST_E!T39+FC_TRA_RAIL_FRT_E!T39</f>
        <v>0</v>
      </c>
      <c r="U39" s="10">
        <f>FC_TRA_RAIL_MTU_E!U39+FC_TRA_RAIL_CPT_E!U39+FC_TRA_RAIL_HST_E!U39+FC_TRA_RAIL_FRT_E!U39</f>
        <v>0</v>
      </c>
      <c r="V39" s="10">
        <f>FC_TRA_RAIL_MTU_E!V39+FC_TRA_RAIL_CPT_E!V39+FC_TRA_RAIL_HST_E!V39+FC_TRA_RAIL_FRT_E!V39</f>
        <v>0</v>
      </c>
      <c r="W39" s="10">
        <f>FC_TRA_RAIL_MTU_E!W39+FC_TRA_RAIL_CPT_E!W39+FC_TRA_RAIL_HST_E!W39+FC_TRA_RAIL_FRT_E!W39</f>
        <v>0</v>
      </c>
      <c r="X39" s="10">
        <f>FC_TRA_RAIL_MTU_E!X39+FC_TRA_RAIL_CPT_E!X39+FC_TRA_RAIL_HST_E!X39+FC_TRA_RAIL_FRT_E!X39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FC_TRA_RAIL_MTU_E!C40+FC_TRA_RAIL_CPT_E!C40+FC_TRA_RAIL_HST_E!C40+FC_TRA_RAIL_FRT_E!C40</f>
        <v>0</v>
      </c>
      <c r="D40" s="10">
        <f>FC_TRA_RAIL_MTU_E!D40+FC_TRA_RAIL_CPT_E!D40+FC_TRA_RAIL_HST_E!D40+FC_TRA_RAIL_FRT_E!D40</f>
        <v>0</v>
      </c>
      <c r="E40" s="10">
        <f>FC_TRA_RAIL_MTU_E!E40+FC_TRA_RAIL_CPT_E!E40+FC_TRA_RAIL_HST_E!E40+FC_TRA_RAIL_FRT_E!E40</f>
        <v>0</v>
      </c>
      <c r="F40" s="10">
        <f>FC_TRA_RAIL_MTU_E!F40+FC_TRA_RAIL_CPT_E!F40+FC_TRA_RAIL_HST_E!F40+FC_TRA_RAIL_FRT_E!F40</f>
        <v>0</v>
      </c>
      <c r="G40" s="10">
        <f>FC_TRA_RAIL_MTU_E!G40+FC_TRA_RAIL_CPT_E!G40+FC_TRA_RAIL_HST_E!G40+FC_TRA_RAIL_FRT_E!G40</f>
        <v>0</v>
      </c>
      <c r="H40" s="10">
        <f>FC_TRA_RAIL_MTU_E!H40+FC_TRA_RAIL_CPT_E!H40+FC_TRA_RAIL_HST_E!H40+FC_TRA_RAIL_FRT_E!H40</f>
        <v>0</v>
      </c>
      <c r="I40" s="10">
        <f>FC_TRA_RAIL_MTU_E!I40+FC_TRA_RAIL_CPT_E!I40+FC_TRA_RAIL_HST_E!I40+FC_TRA_RAIL_FRT_E!I40</f>
        <v>0</v>
      </c>
      <c r="J40" s="10">
        <f>FC_TRA_RAIL_MTU_E!J40+FC_TRA_RAIL_CPT_E!J40+FC_TRA_RAIL_HST_E!J40+FC_TRA_RAIL_FRT_E!J40</f>
        <v>0</v>
      </c>
      <c r="K40" s="10">
        <f>FC_TRA_RAIL_MTU_E!K40+FC_TRA_RAIL_CPT_E!K40+FC_TRA_RAIL_HST_E!K40+FC_TRA_RAIL_FRT_E!K40</f>
        <v>0</v>
      </c>
      <c r="L40" s="10">
        <f>FC_TRA_RAIL_MTU_E!L40+FC_TRA_RAIL_CPT_E!L40+FC_TRA_RAIL_HST_E!L40+FC_TRA_RAIL_FRT_E!L40</f>
        <v>0</v>
      </c>
      <c r="M40" s="10">
        <f>FC_TRA_RAIL_MTU_E!M40+FC_TRA_RAIL_CPT_E!M40+FC_TRA_RAIL_HST_E!M40+FC_TRA_RAIL_FRT_E!M40</f>
        <v>0</v>
      </c>
      <c r="N40" s="10">
        <f>FC_TRA_RAIL_MTU_E!N40+FC_TRA_RAIL_CPT_E!N40+FC_TRA_RAIL_HST_E!N40+FC_TRA_RAIL_FRT_E!N40</f>
        <v>0</v>
      </c>
      <c r="O40" s="10">
        <f>FC_TRA_RAIL_MTU_E!O40+FC_TRA_RAIL_CPT_E!O40+FC_TRA_RAIL_HST_E!O40+FC_TRA_RAIL_FRT_E!O40</f>
        <v>0</v>
      </c>
      <c r="P40" s="10">
        <f>FC_TRA_RAIL_MTU_E!P40+FC_TRA_RAIL_CPT_E!P40+FC_TRA_RAIL_HST_E!P40+FC_TRA_RAIL_FRT_E!P40</f>
        <v>0</v>
      </c>
      <c r="Q40" s="10">
        <f>FC_TRA_RAIL_MTU_E!Q40+FC_TRA_RAIL_CPT_E!Q40+FC_TRA_RAIL_HST_E!Q40+FC_TRA_RAIL_FRT_E!Q40</f>
        <v>0</v>
      </c>
      <c r="R40" s="10">
        <f>FC_TRA_RAIL_MTU_E!R40+FC_TRA_RAIL_CPT_E!R40+FC_TRA_RAIL_HST_E!R40+FC_TRA_RAIL_FRT_E!R40</f>
        <v>0</v>
      </c>
      <c r="S40" s="10">
        <f>FC_TRA_RAIL_MTU_E!S40+FC_TRA_RAIL_CPT_E!S40+FC_TRA_RAIL_HST_E!S40+FC_TRA_RAIL_FRT_E!S40</f>
        <v>0</v>
      </c>
      <c r="T40" s="10">
        <f>FC_TRA_RAIL_MTU_E!T40+FC_TRA_RAIL_CPT_E!T40+FC_TRA_RAIL_HST_E!T40+FC_TRA_RAIL_FRT_E!T40</f>
        <v>0</v>
      </c>
      <c r="U40" s="10">
        <f>FC_TRA_RAIL_MTU_E!U40+FC_TRA_RAIL_CPT_E!U40+FC_TRA_RAIL_HST_E!U40+FC_TRA_RAIL_FRT_E!U40</f>
        <v>0</v>
      </c>
      <c r="V40" s="10">
        <f>FC_TRA_RAIL_MTU_E!V40+FC_TRA_RAIL_CPT_E!V40+FC_TRA_RAIL_HST_E!V40+FC_TRA_RAIL_FRT_E!V40</f>
        <v>0</v>
      </c>
      <c r="W40" s="10">
        <f>FC_TRA_RAIL_MTU_E!W40+FC_TRA_RAIL_CPT_E!W40+FC_TRA_RAIL_HST_E!W40+FC_TRA_RAIL_FRT_E!W40</f>
        <v>0</v>
      </c>
      <c r="X40" s="10">
        <f>FC_TRA_RAIL_MTU_E!X40+FC_TRA_RAIL_CPT_E!X40+FC_TRA_RAIL_HST_E!X40+FC_TRA_RAIL_FRT_E!X40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FC_TRA_RAIL_MTU_E!C41+FC_TRA_RAIL_CPT_E!C41+FC_TRA_RAIL_HST_E!C41+FC_TRA_RAIL_FRT_E!C41</f>
        <v>0</v>
      </c>
      <c r="D41" s="10">
        <f>FC_TRA_RAIL_MTU_E!D41+FC_TRA_RAIL_CPT_E!D41+FC_TRA_RAIL_HST_E!D41+FC_TRA_RAIL_FRT_E!D41</f>
        <v>0</v>
      </c>
      <c r="E41" s="10">
        <f>FC_TRA_RAIL_MTU_E!E41+FC_TRA_RAIL_CPT_E!E41+FC_TRA_RAIL_HST_E!E41+FC_TRA_RAIL_FRT_E!E41</f>
        <v>0</v>
      </c>
      <c r="F41" s="10">
        <f>FC_TRA_RAIL_MTU_E!F41+FC_TRA_RAIL_CPT_E!F41+FC_TRA_RAIL_HST_E!F41+FC_TRA_RAIL_FRT_E!F41</f>
        <v>0</v>
      </c>
      <c r="G41" s="10">
        <f>FC_TRA_RAIL_MTU_E!G41+FC_TRA_RAIL_CPT_E!G41+FC_TRA_RAIL_HST_E!G41+FC_TRA_RAIL_FRT_E!G41</f>
        <v>0</v>
      </c>
      <c r="H41" s="10">
        <f>FC_TRA_RAIL_MTU_E!H41+FC_TRA_RAIL_CPT_E!H41+FC_TRA_RAIL_HST_E!H41+FC_TRA_RAIL_FRT_E!H41</f>
        <v>0</v>
      </c>
      <c r="I41" s="10">
        <f>FC_TRA_RAIL_MTU_E!I41+FC_TRA_RAIL_CPT_E!I41+FC_TRA_RAIL_HST_E!I41+FC_TRA_RAIL_FRT_E!I41</f>
        <v>0</v>
      </c>
      <c r="J41" s="10">
        <f>FC_TRA_RAIL_MTU_E!J41+FC_TRA_RAIL_CPT_E!J41+FC_TRA_RAIL_HST_E!J41+FC_TRA_RAIL_FRT_E!J41</f>
        <v>0</v>
      </c>
      <c r="K41" s="10">
        <f>FC_TRA_RAIL_MTU_E!K41+FC_TRA_RAIL_CPT_E!K41+FC_TRA_RAIL_HST_E!K41+FC_TRA_RAIL_FRT_E!K41</f>
        <v>0</v>
      </c>
      <c r="L41" s="10">
        <f>FC_TRA_RAIL_MTU_E!L41+FC_TRA_RAIL_CPT_E!L41+FC_TRA_RAIL_HST_E!L41+FC_TRA_RAIL_FRT_E!L41</f>
        <v>0</v>
      </c>
      <c r="M41" s="10">
        <f>FC_TRA_RAIL_MTU_E!M41+FC_TRA_RAIL_CPT_E!M41+FC_TRA_RAIL_HST_E!M41+FC_TRA_RAIL_FRT_E!M41</f>
        <v>0</v>
      </c>
      <c r="N41" s="10">
        <f>FC_TRA_RAIL_MTU_E!N41+FC_TRA_RAIL_CPT_E!N41+FC_TRA_RAIL_HST_E!N41+FC_TRA_RAIL_FRT_E!N41</f>
        <v>0</v>
      </c>
      <c r="O41" s="10">
        <f>FC_TRA_RAIL_MTU_E!O41+FC_TRA_RAIL_CPT_E!O41+FC_TRA_RAIL_HST_E!O41+FC_TRA_RAIL_FRT_E!O41</f>
        <v>0</v>
      </c>
      <c r="P41" s="10">
        <f>FC_TRA_RAIL_MTU_E!P41+FC_TRA_RAIL_CPT_E!P41+FC_TRA_RAIL_HST_E!P41+FC_TRA_RAIL_FRT_E!P41</f>
        <v>0</v>
      </c>
      <c r="Q41" s="10">
        <f>FC_TRA_RAIL_MTU_E!Q41+FC_TRA_RAIL_CPT_E!Q41+FC_TRA_RAIL_HST_E!Q41+FC_TRA_RAIL_FRT_E!Q41</f>
        <v>0</v>
      </c>
      <c r="R41" s="10">
        <f>FC_TRA_RAIL_MTU_E!R41+FC_TRA_RAIL_CPT_E!R41+FC_TRA_RAIL_HST_E!R41+FC_TRA_RAIL_FRT_E!R41</f>
        <v>0</v>
      </c>
      <c r="S41" s="10">
        <f>FC_TRA_RAIL_MTU_E!S41+FC_TRA_RAIL_CPT_E!S41+FC_TRA_RAIL_HST_E!S41+FC_TRA_RAIL_FRT_E!S41</f>
        <v>0</v>
      </c>
      <c r="T41" s="10">
        <f>FC_TRA_RAIL_MTU_E!T41+FC_TRA_RAIL_CPT_E!T41+FC_TRA_RAIL_HST_E!T41+FC_TRA_RAIL_FRT_E!T41</f>
        <v>0</v>
      </c>
      <c r="U41" s="10">
        <f>FC_TRA_RAIL_MTU_E!U41+FC_TRA_RAIL_CPT_E!U41+FC_TRA_RAIL_HST_E!U41+FC_TRA_RAIL_FRT_E!U41</f>
        <v>0</v>
      </c>
      <c r="V41" s="10">
        <f>FC_TRA_RAIL_MTU_E!V41+FC_TRA_RAIL_CPT_E!V41+FC_TRA_RAIL_HST_E!V41+FC_TRA_RAIL_FRT_E!V41</f>
        <v>0</v>
      </c>
      <c r="W41" s="10">
        <f>FC_TRA_RAIL_MTU_E!W41+FC_TRA_RAIL_CPT_E!W41+FC_TRA_RAIL_HST_E!W41+FC_TRA_RAIL_FRT_E!W41</f>
        <v>0</v>
      </c>
      <c r="X41" s="10">
        <f>FC_TRA_RAIL_MTU_E!X41+FC_TRA_RAIL_CPT_E!X41+FC_TRA_RAIL_HST_E!X41+FC_TRA_RAIL_FRT_E!X41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FC_TRA_RAIL_MTU_E!C42+FC_TRA_RAIL_CPT_E!C42+FC_TRA_RAIL_HST_E!C42+FC_TRA_RAIL_FRT_E!C42</f>
        <v>0</v>
      </c>
      <c r="D42" s="10">
        <f>FC_TRA_RAIL_MTU_E!D42+FC_TRA_RAIL_CPT_E!D42+FC_TRA_RAIL_HST_E!D42+FC_TRA_RAIL_FRT_E!D42</f>
        <v>0</v>
      </c>
      <c r="E42" s="10">
        <f>FC_TRA_RAIL_MTU_E!E42+FC_TRA_RAIL_CPT_E!E42+FC_TRA_RAIL_HST_E!E42+FC_TRA_RAIL_FRT_E!E42</f>
        <v>0</v>
      </c>
      <c r="F42" s="10">
        <f>FC_TRA_RAIL_MTU_E!F42+FC_TRA_RAIL_CPT_E!F42+FC_TRA_RAIL_HST_E!F42+FC_TRA_RAIL_FRT_E!F42</f>
        <v>0</v>
      </c>
      <c r="G42" s="10">
        <f>FC_TRA_RAIL_MTU_E!G42+FC_TRA_RAIL_CPT_E!G42+FC_TRA_RAIL_HST_E!G42+FC_TRA_RAIL_FRT_E!G42</f>
        <v>0</v>
      </c>
      <c r="H42" s="10">
        <f>FC_TRA_RAIL_MTU_E!H42+FC_TRA_RAIL_CPT_E!H42+FC_TRA_RAIL_HST_E!H42+FC_TRA_RAIL_FRT_E!H42</f>
        <v>0</v>
      </c>
      <c r="I42" s="10">
        <f>FC_TRA_RAIL_MTU_E!I42+FC_TRA_RAIL_CPT_E!I42+FC_TRA_RAIL_HST_E!I42+FC_TRA_RAIL_FRT_E!I42</f>
        <v>0</v>
      </c>
      <c r="J42" s="10">
        <f>FC_TRA_RAIL_MTU_E!J42+FC_TRA_RAIL_CPT_E!J42+FC_TRA_RAIL_HST_E!J42+FC_TRA_RAIL_FRT_E!J42</f>
        <v>0</v>
      </c>
      <c r="K42" s="10">
        <f>FC_TRA_RAIL_MTU_E!K42+FC_TRA_RAIL_CPT_E!K42+FC_TRA_RAIL_HST_E!K42+FC_TRA_RAIL_FRT_E!K42</f>
        <v>0</v>
      </c>
      <c r="L42" s="10">
        <f>FC_TRA_RAIL_MTU_E!L42+FC_TRA_RAIL_CPT_E!L42+FC_TRA_RAIL_HST_E!L42+FC_TRA_RAIL_FRT_E!L42</f>
        <v>0</v>
      </c>
      <c r="M42" s="10">
        <f>FC_TRA_RAIL_MTU_E!M42+FC_TRA_RAIL_CPT_E!M42+FC_TRA_RAIL_HST_E!M42+FC_TRA_RAIL_FRT_E!M42</f>
        <v>0</v>
      </c>
      <c r="N42" s="10">
        <f>FC_TRA_RAIL_MTU_E!N42+FC_TRA_RAIL_CPT_E!N42+FC_TRA_RAIL_HST_E!N42+FC_TRA_RAIL_FRT_E!N42</f>
        <v>0</v>
      </c>
      <c r="O42" s="10">
        <f>FC_TRA_RAIL_MTU_E!O42+FC_TRA_RAIL_CPT_E!O42+FC_TRA_RAIL_HST_E!O42+FC_TRA_RAIL_FRT_E!O42</f>
        <v>0</v>
      </c>
      <c r="P42" s="10">
        <f>FC_TRA_RAIL_MTU_E!P42+FC_TRA_RAIL_CPT_E!P42+FC_TRA_RAIL_HST_E!P42+FC_TRA_RAIL_FRT_E!P42</f>
        <v>0</v>
      </c>
      <c r="Q42" s="10">
        <f>FC_TRA_RAIL_MTU_E!Q42+FC_TRA_RAIL_CPT_E!Q42+FC_TRA_RAIL_HST_E!Q42+FC_TRA_RAIL_FRT_E!Q42</f>
        <v>0</v>
      </c>
      <c r="R42" s="10">
        <f>FC_TRA_RAIL_MTU_E!R42+FC_TRA_RAIL_CPT_E!R42+FC_TRA_RAIL_HST_E!R42+FC_TRA_RAIL_FRT_E!R42</f>
        <v>0</v>
      </c>
      <c r="S42" s="10">
        <f>FC_TRA_RAIL_MTU_E!S42+FC_TRA_RAIL_CPT_E!S42+FC_TRA_RAIL_HST_E!S42+FC_TRA_RAIL_FRT_E!S42</f>
        <v>0</v>
      </c>
      <c r="T42" s="10">
        <f>FC_TRA_RAIL_MTU_E!T42+FC_TRA_RAIL_CPT_E!T42+FC_TRA_RAIL_HST_E!T42+FC_TRA_RAIL_FRT_E!T42</f>
        <v>0</v>
      </c>
      <c r="U42" s="10">
        <f>FC_TRA_RAIL_MTU_E!U42+FC_TRA_RAIL_CPT_E!U42+FC_TRA_RAIL_HST_E!U42+FC_TRA_RAIL_FRT_E!U42</f>
        <v>0</v>
      </c>
      <c r="V42" s="10">
        <f>FC_TRA_RAIL_MTU_E!V42+FC_TRA_RAIL_CPT_E!V42+FC_TRA_RAIL_HST_E!V42+FC_TRA_RAIL_FRT_E!V42</f>
        <v>0</v>
      </c>
      <c r="W42" s="10">
        <f>FC_TRA_RAIL_MTU_E!W42+FC_TRA_RAIL_CPT_E!W42+FC_TRA_RAIL_HST_E!W42+FC_TRA_RAIL_FRT_E!W42</f>
        <v>0</v>
      </c>
      <c r="X42" s="10">
        <f>FC_TRA_RAIL_MTU_E!X42+FC_TRA_RAIL_CPT_E!X42+FC_TRA_RAIL_HST_E!X42+FC_TRA_RAIL_FRT_E!X42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FC_TRA_RAIL_MTU_E!C43+FC_TRA_RAIL_CPT_E!C43+FC_TRA_RAIL_HST_E!C43+FC_TRA_RAIL_FRT_E!C43</f>
        <v>294.75975924333613</v>
      </c>
      <c r="D43" s="10">
        <f>FC_TRA_RAIL_MTU_E!D43+FC_TRA_RAIL_CPT_E!D43+FC_TRA_RAIL_HST_E!D43+FC_TRA_RAIL_FRT_E!D43</f>
        <v>146.86638005159071</v>
      </c>
      <c r="E43" s="10">
        <f>FC_TRA_RAIL_MTU_E!E43+FC_TRA_RAIL_CPT_E!E43+FC_TRA_RAIL_HST_E!E43+FC_TRA_RAIL_FRT_E!E43</f>
        <v>197.191143594153</v>
      </c>
      <c r="F43" s="10">
        <f>FC_TRA_RAIL_MTU_E!F43+FC_TRA_RAIL_CPT_E!F43+FC_TRA_RAIL_HST_E!F43+FC_TRA_RAIL_FRT_E!F43</f>
        <v>174.59638865004297</v>
      </c>
      <c r="G43" s="10">
        <f>FC_TRA_RAIL_MTU_E!G43+FC_TRA_RAIL_CPT_E!G43+FC_TRA_RAIL_HST_E!G43+FC_TRA_RAIL_FRT_E!G43</f>
        <v>200.27231298366294</v>
      </c>
      <c r="H43" s="10">
        <f>FC_TRA_RAIL_MTU_E!H43+FC_TRA_RAIL_CPT_E!H43+FC_TRA_RAIL_HST_E!H43+FC_TRA_RAIL_FRT_E!H43</f>
        <v>73.946689595872755</v>
      </c>
      <c r="I43" s="10">
        <f>FC_TRA_RAIL_MTU_E!I43+FC_TRA_RAIL_CPT_E!I43+FC_TRA_RAIL_HST_E!I43+FC_TRA_RAIL_FRT_E!I43</f>
        <v>72.919690455717969</v>
      </c>
      <c r="J43" s="10">
        <f>FC_TRA_RAIL_MTU_E!J43+FC_TRA_RAIL_CPT_E!J43+FC_TRA_RAIL_HST_E!J43+FC_TRA_RAIL_FRT_E!J43</f>
        <v>184.86672398968176</v>
      </c>
      <c r="K43" s="10">
        <f>FC_TRA_RAIL_MTU_E!K43+FC_TRA_RAIL_CPT_E!K43+FC_TRA_RAIL_HST_E!K43+FC_TRA_RAIL_FRT_E!K43</f>
        <v>172.54230438521071</v>
      </c>
      <c r="L43" s="10">
        <f>FC_TRA_RAIL_MTU_E!L43+FC_TRA_RAIL_CPT_E!L43+FC_TRA_RAIL_HST_E!L43+FC_TRA_RAIL_FRT_E!L43</f>
        <v>129.4067067927773</v>
      </c>
      <c r="M43" s="10">
        <f>FC_TRA_RAIL_MTU_E!M43+FC_TRA_RAIL_CPT_E!M43+FC_TRA_RAIL_HST_E!M43+FC_TRA_RAIL_FRT_E!M43</f>
        <v>146.86638005159071</v>
      </c>
      <c r="N43" s="10">
        <f>FC_TRA_RAIL_MTU_E!N43+FC_TRA_RAIL_CPT_E!N43+FC_TRA_RAIL_HST_E!N43+FC_TRA_RAIL_FRT_E!N43</f>
        <v>198.2182287188306</v>
      </c>
      <c r="O43" s="10">
        <f>FC_TRA_RAIL_MTU_E!O43+FC_TRA_RAIL_CPT_E!O43+FC_TRA_RAIL_HST_E!O43+FC_TRA_RAIL_FRT_E!O43</f>
        <v>184.46474634565769</v>
      </c>
      <c r="P43" s="10">
        <f>FC_TRA_RAIL_MTU_E!P43+FC_TRA_RAIL_CPT_E!P43+FC_TRA_RAIL_HST_E!P43+FC_TRA_RAIL_FRT_E!P43</f>
        <v>163.18039552880481</v>
      </c>
      <c r="Q43" s="10">
        <f>FC_TRA_RAIL_MTU_E!Q43+FC_TRA_RAIL_CPT_E!Q43+FC_TRA_RAIL_HST_E!Q43+FC_TRA_RAIL_FRT_E!Q43</f>
        <v>108.4490971625107</v>
      </c>
      <c r="R43" s="10">
        <f>FC_TRA_RAIL_MTU_E!R43+FC_TRA_RAIL_CPT_E!R43+FC_TRA_RAIL_HST_E!R43+FC_TRA_RAIL_FRT_E!R43</f>
        <v>112.50326741186591</v>
      </c>
      <c r="S43" s="10">
        <f>FC_TRA_RAIL_MTU_E!S43+FC_TRA_RAIL_CPT_E!S43+FC_TRA_RAIL_HST_E!S43+FC_TRA_RAIL_FRT_E!S43</f>
        <v>109.4625967325881</v>
      </c>
      <c r="T43" s="10">
        <f>FC_TRA_RAIL_MTU_E!T43+FC_TRA_RAIL_CPT_E!T43+FC_TRA_RAIL_HST_E!T43+FC_TRA_RAIL_FRT_E!T43</f>
        <v>115.4121238177128</v>
      </c>
      <c r="U43" s="10">
        <f>FC_TRA_RAIL_MTU_E!U43+FC_TRA_RAIL_CPT_E!U43+FC_TRA_RAIL_HST_E!U43+FC_TRA_RAIL_FRT_E!U43</f>
        <v>93.834823731728278</v>
      </c>
      <c r="V43" s="10">
        <f>FC_TRA_RAIL_MTU_E!V43+FC_TRA_RAIL_CPT_E!V43+FC_TRA_RAIL_HST_E!V43+FC_TRA_RAIL_FRT_E!V43</f>
        <v>129.24428202923471</v>
      </c>
      <c r="W43" s="10">
        <f>FC_TRA_RAIL_MTU_E!W43+FC_TRA_RAIL_CPT_E!W43+FC_TRA_RAIL_HST_E!W43+FC_TRA_RAIL_FRT_E!W43</f>
        <v>111.7551160791057</v>
      </c>
      <c r="X43" s="10">
        <f>FC_TRA_RAIL_MTU_E!X43+FC_TRA_RAIL_CPT_E!X43+FC_TRA_RAIL_HST_E!X43+FC_TRA_RAIL_FRT_E!X43</f>
        <v>130.85012897678416</v>
      </c>
    </row>
    <row r="44" spans="1:24" ht="11.25" customHeight="1" x14ac:dyDescent="0.2">
      <c r="A44" s="41" t="s">
        <v>75</v>
      </c>
      <c r="B44" s="9" t="s">
        <v>76</v>
      </c>
      <c r="C44" s="10">
        <f>FC_TRA_RAIL_MTU_E!C44+FC_TRA_RAIL_CPT_E!C44+FC_TRA_RAIL_HST_E!C44+FC_TRA_RAIL_FRT_E!C44</f>
        <v>1.9298366294067071</v>
      </c>
      <c r="D44" s="10">
        <f>FC_TRA_RAIL_MTU_E!D44+FC_TRA_RAIL_CPT_E!D44+FC_TRA_RAIL_HST_E!D44+FC_TRA_RAIL_FRT_E!D44</f>
        <v>0</v>
      </c>
      <c r="E44" s="10">
        <f>FC_TRA_RAIL_MTU_E!E44+FC_TRA_RAIL_CPT_E!E44+FC_TRA_RAIL_HST_E!E44+FC_TRA_RAIL_FRT_E!E44</f>
        <v>0</v>
      </c>
      <c r="F44" s="10">
        <f>FC_TRA_RAIL_MTU_E!F44+FC_TRA_RAIL_CPT_E!F44+FC_TRA_RAIL_HST_E!F44+FC_TRA_RAIL_FRT_E!F44</f>
        <v>0</v>
      </c>
      <c r="G44" s="10">
        <f>FC_TRA_RAIL_MTU_E!G44+FC_TRA_RAIL_CPT_E!G44+FC_TRA_RAIL_HST_E!G44+FC_TRA_RAIL_FRT_E!G44</f>
        <v>0</v>
      </c>
      <c r="H44" s="10">
        <f>FC_TRA_RAIL_MTU_E!H44+FC_TRA_RAIL_CPT_E!H44+FC_TRA_RAIL_HST_E!H44+FC_TRA_RAIL_FRT_E!H44</f>
        <v>0.96491831470335332</v>
      </c>
      <c r="I44" s="10">
        <f>FC_TRA_RAIL_MTU_E!I44+FC_TRA_RAIL_CPT_E!I44+FC_TRA_RAIL_HST_E!I44+FC_TRA_RAIL_FRT_E!I44</f>
        <v>0</v>
      </c>
      <c r="J44" s="10">
        <f>FC_TRA_RAIL_MTU_E!J44+FC_TRA_RAIL_CPT_E!J44+FC_TRA_RAIL_HST_E!J44+FC_TRA_RAIL_FRT_E!J44</f>
        <v>0</v>
      </c>
      <c r="K44" s="10">
        <f>FC_TRA_RAIL_MTU_E!K44+FC_TRA_RAIL_CPT_E!K44+FC_TRA_RAIL_HST_E!K44+FC_TRA_RAIL_FRT_E!K44</f>
        <v>0.96491831470335332</v>
      </c>
      <c r="L44" s="10">
        <f>FC_TRA_RAIL_MTU_E!L44+FC_TRA_RAIL_CPT_E!L44+FC_TRA_RAIL_HST_E!L44+FC_TRA_RAIL_FRT_E!L44</f>
        <v>0</v>
      </c>
      <c r="M44" s="10">
        <f>FC_TRA_RAIL_MTU_E!M44+FC_TRA_RAIL_CPT_E!M44+FC_TRA_RAIL_HST_E!M44+FC_TRA_RAIL_FRT_E!M44</f>
        <v>0</v>
      </c>
      <c r="N44" s="10">
        <f>FC_TRA_RAIL_MTU_E!N44+FC_TRA_RAIL_CPT_E!N44+FC_TRA_RAIL_HST_E!N44+FC_TRA_RAIL_FRT_E!N44</f>
        <v>0</v>
      </c>
      <c r="O44" s="10">
        <f>FC_TRA_RAIL_MTU_E!O44+FC_TRA_RAIL_CPT_E!O44+FC_TRA_RAIL_HST_E!O44+FC_TRA_RAIL_FRT_E!O44</f>
        <v>0</v>
      </c>
      <c r="P44" s="10">
        <f>FC_TRA_RAIL_MTU_E!P44+FC_TRA_RAIL_CPT_E!P44+FC_TRA_RAIL_HST_E!P44+FC_TRA_RAIL_FRT_E!P44</f>
        <v>0</v>
      </c>
      <c r="Q44" s="10">
        <f>FC_TRA_RAIL_MTU_E!Q44+FC_TRA_RAIL_CPT_E!Q44+FC_TRA_RAIL_HST_E!Q44+FC_TRA_RAIL_FRT_E!Q44</f>
        <v>0</v>
      </c>
      <c r="R44" s="10">
        <f>FC_TRA_RAIL_MTU_E!R44+FC_TRA_RAIL_CPT_E!R44+FC_TRA_RAIL_HST_E!R44+FC_TRA_RAIL_FRT_E!R44</f>
        <v>0</v>
      </c>
      <c r="S44" s="10">
        <f>FC_TRA_RAIL_MTU_E!S44+FC_TRA_RAIL_CPT_E!S44+FC_TRA_RAIL_HST_E!S44+FC_TRA_RAIL_FRT_E!S44</f>
        <v>0</v>
      </c>
      <c r="T44" s="10">
        <f>FC_TRA_RAIL_MTU_E!T44+FC_TRA_RAIL_CPT_E!T44+FC_TRA_RAIL_HST_E!T44+FC_TRA_RAIL_FRT_E!T44</f>
        <v>0</v>
      </c>
      <c r="U44" s="10">
        <f>FC_TRA_RAIL_MTU_E!U44+FC_TRA_RAIL_CPT_E!U44+FC_TRA_RAIL_HST_E!U44+FC_TRA_RAIL_FRT_E!U44</f>
        <v>0</v>
      </c>
      <c r="V44" s="10">
        <f>FC_TRA_RAIL_MTU_E!V44+FC_TRA_RAIL_CPT_E!V44+FC_TRA_RAIL_HST_E!V44+FC_TRA_RAIL_FRT_E!V44</f>
        <v>0</v>
      </c>
      <c r="W44" s="10">
        <f>FC_TRA_RAIL_MTU_E!W44+FC_TRA_RAIL_CPT_E!W44+FC_TRA_RAIL_HST_E!W44+FC_TRA_RAIL_FRT_E!W44</f>
        <v>0</v>
      </c>
      <c r="X44" s="10">
        <f>FC_TRA_RAIL_MTU_E!X44+FC_TRA_RAIL_CPT_E!X44+FC_TRA_RAIL_HST_E!X44+FC_TRA_RAIL_FRT_E!X44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FC_TRA_RAIL_MTU_E!C45+FC_TRA_RAIL_CPT_E!C45+FC_TRA_RAIL_HST_E!C45+FC_TRA_RAIL_FRT_E!C45</f>
        <v>0</v>
      </c>
      <c r="D45" s="10">
        <f>FC_TRA_RAIL_MTU_E!D45+FC_TRA_RAIL_CPT_E!D45+FC_TRA_RAIL_HST_E!D45+FC_TRA_RAIL_FRT_E!D45</f>
        <v>0</v>
      </c>
      <c r="E45" s="10">
        <f>FC_TRA_RAIL_MTU_E!E45+FC_TRA_RAIL_CPT_E!E45+FC_TRA_RAIL_HST_E!E45+FC_TRA_RAIL_FRT_E!E45</f>
        <v>0</v>
      </c>
      <c r="F45" s="10">
        <f>FC_TRA_RAIL_MTU_E!F45+FC_TRA_RAIL_CPT_E!F45+FC_TRA_RAIL_HST_E!F45+FC_TRA_RAIL_FRT_E!F45</f>
        <v>0</v>
      </c>
      <c r="G45" s="10">
        <f>FC_TRA_RAIL_MTU_E!G45+FC_TRA_RAIL_CPT_E!G45+FC_TRA_RAIL_HST_E!G45+FC_TRA_RAIL_FRT_E!G45</f>
        <v>0</v>
      </c>
      <c r="H45" s="10">
        <f>FC_TRA_RAIL_MTU_E!H45+FC_TRA_RAIL_CPT_E!H45+FC_TRA_RAIL_HST_E!H45+FC_TRA_RAIL_FRT_E!H45</f>
        <v>0</v>
      </c>
      <c r="I45" s="10">
        <f>FC_TRA_RAIL_MTU_E!I45+FC_TRA_RAIL_CPT_E!I45+FC_TRA_RAIL_HST_E!I45+FC_TRA_RAIL_FRT_E!I45</f>
        <v>0</v>
      </c>
      <c r="J45" s="10">
        <f>FC_TRA_RAIL_MTU_E!J45+FC_TRA_RAIL_CPT_E!J45+FC_TRA_RAIL_HST_E!J45+FC_TRA_RAIL_FRT_E!J45</f>
        <v>0</v>
      </c>
      <c r="K45" s="10">
        <f>FC_TRA_RAIL_MTU_E!K45+FC_TRA_RAIL_CPT_E!K45+FC_TRA_RAIL_HST_E!K45+FC_TRA_RAIL_FRT_E!K45</f>
        <v>0</v>
      </c>
      <c r="L45" s="10">
        <f>FC_TRA_RAIL_MTU_E!L45+FC_TRA_RAIL_CPT_E!L45+FC_TRA_RAIL_HST_E!L45+FC_TRA_RAIL_FRT_E!L45</f>
        <v>0</v>
      </c>
      <c r="M45" s="10">
        <f>FC_TRA_RAIL_MTU_E!M45+FC_TRA_RAIL_CPT_E!M45+FC_TRA_RAIL_HST_E!M45+FC_TRA_RAIL_FRT_E!M45</f>
        <v>0</v>
      </c>
      <c r="N45" s="10">
        <f>FC_TRA_RAIL_MTU_E!N45+FC_TRA_RAIL_CPT_E!N45+FC_TRA_RAIL_HST_E!N45+FC_TRA_RAIL_FRT_E!N45</f>
        <v>0</v>
      </c>
      <c r="O45" s="10">
        <f>FC_TRA_RAIL_MTU_E!O45+FC_TRA_RAIL_CPT_E!O45+FC_TRA_RAIL_HST_E!O45+FC_TRA_RAIL_FRT_E!O45</f>
        <v>0</v>
      </c>
      <c r="P45" s="10">
        <f>FC_TRA_RAIL_MTU_E!P45+FC_TRA_RAIL_CPT_E!P45+FC_TRA_RAIL_HST_E!P45+FC_TRA_RAIL_FRT_E!P45</f>
        <v>0</v>
      </c>
      <c r="Q45" s="10">
        <f>FC_TRA_RAIL_MTU_E!Q45+FC_TRA_RAIL_CPT_E!Q45+FC_TRA_RAIL_HST_E!Q45+FC_TRA_RAIL_FRT_E!Q45</f>
        <v>0</v>
      </c>
      <c r="R45" s="10">
        <f>FC_TRA_RAIL_MTU_E!R45+FC_TRA_RAIL_CPT_E!R45+FC_TRA_RAIL_HST_E!R45+FC_TRA_RAIL_FRT_E!R45</f>
        <v>0</v>
      </c>
      <c r="S45" s="10">
        <f>FC_TRA_RAIL_MTU_E!S45+FC_TRA_RAIL_CPT_E!S45+FC_TRA_RAIL_HST_E!S45+FC_TRA_RAIL_FRT_E!S45</f>
        <v>0</v>
      </c>
      <c r="T45" s="10">
        <f>FC_TRA_RAIL_MTU_E!T45+FC_TRA_RAIL_CPT_E!T45+FC_TRA_RAIL_HST_E!T45+FC_TRA_RAIL_FRT_E!T45</f>
        <v>0</v>
      </c>
      <c r="U45" s="10">
        <f>FC_TRA_RAIL_MTU_E!U45+FC_TRA_RAIL_CPT_E!U45+FC_TRA_RAIL_HST_E!U45+FC_TRA_RAIL_FRT_E!U45</f>
        <v>0</v>
      </c>
      <c r="V45" s="10">
        <f>FC_TRA_RAIL_MTU_E!V45+FC_TRA_RAIL_CPT_E!V45+FC_TRA_RAIL_HST_E!V45+FC_TRA_RAIL_FRT_E!V45</f>
        <v>0</v>
      </c>
      <c r="W45" s="10">
        <f>FC_TRA_RAIL_MTU_E!W45+FC_TRA_RAIL_CPT_E!W45+FC_TRA_RAIL_HST_E!W45+FC_TRA_RAIL_FRT_E!W45</f>
        <v>0</v>
      </c>
      <c r="X45" s="10">
        <f>FC_TRA_RAIL_MTU_E!X45+FC_TRA_RAIL_CPT_E!X45+FC_TRA_RAIL_HST_E!X45+FC_TRA_RAIL_FRT_E!X45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FC_TRA_RAIL_MTU_E!C46+FC_TRA_RAIL_CPT_E!C46+FC_TRA_RAIL_HST_E!C46+FC_TRA_RAIL_FRT_E!C46</f>
        <v>0</v>
      </c>
      <c r="D46" s="10">
        <f>FC_TRA_RAIL_MTU_E!D46+FC_TRA_RAIL_CPT_E!D46+FC_TRA_RAIL_HST_E!D46+FC_TRA_RAIL_FRT_E!D46</f>
        <v>0</v>
      </c>
      <c r="E46" s="10">
        <f>FC_TRA_RAIL_MTU_E!E46+FC_TRA_RAIL_CPT_E!E46+FC_TRA_RAIL_HST_E!E46+FC_TRA_RAIL_FRT_E!E46</f>
        <v>0</v>
      </c>
      <c r="F46" s="10">
        <f>FC_TRA_RAIL_MTU_E!F46+FC_TRA_RAIL_CPT_E!F46+FC_TRA_RAIL_HST_E!F46+FC_TRA_RAIL_FRT_E!F46</f>
        <v>0</v>
      </c>
      <c r="G46" s="10">
        <f>FC_TRA_RAIL_MTU_E!G46+FC_TRA_RAIL_CPT_E!G46+FC_TRA_RAIL_HST_E!G46+FC_TRA_RAIL_FRT_E!G46</f>
        <v>0</v>
      </c>
      <c r="H46" s="10">
        <f>FC_TRA_RAIL_MTU_E!H46+FC_TRA_RAIL_CPT_E!H46+FC_TRA_RAIL_HST_E!H46+FC_TRA_RAIL_FRT_E!H46</f>
        <v>0</v>
      </c>
      <c r="I46" s="10">
        <f>FC_TRA_RAIL_MTU_E!I46+FC_TRA_RAIL_CPT_E!I46+FC_TRA_RAIL_HST_E!I46+FC_TRA_RAIL_FRT_E!I46</f>
        <v>0</v>
      </c>
      <c r="J46" s="10">
        <f>FC_TRA_RAIL_MTU_E!J46+FC_TRA_RAIL_CPT_E!J46+FC_TRA_RAIL_HST_E!J46+FC_TRA_RAIL_FRT_E!J46</f>
        <v>0</v>
      </c>
      <c r="K46" s="10">
        <f>FC_TRA_RAIL_MTU_E!K46+FC_TRA_RAIL_CPT_E!K46+FC_TRA_RAIL_HST_E!K46+FC_TRA_RAIL_FRT_E!K46</f>
        <v>0</v>
      </c>
      <c r="L46" s="10">
        <f>FC_TRA_RAIL_MTU_E!L46+FC_TRA_RAIL_CPT_E!L46+FC_TRA_RAIL_HST_E!L46+FC_TRA_RAIL_FRT_E!L46</f>
        <v>0</v>
      </c>
      <c r="M46" s="10">
        <f>FC_TRA_RAIL_MTU_E!M46+FC_TRA_RAIL_CPT_E!M46+FC_TRA_RAIL_HST_E!M46+FC_TRA_RAIL_FRT_E!M46</f>
        <v>0</v>
      </c>
      <c r="N46" s="10">
        <f>FC_TRA_RAIL_MTU_E!N46+FC_TRA_RAIL_CPT_E!N46+FC_TRA_RAIL_HST_E!N46+FC_TRA_RAIL_FRT_E!N46</f>
        <v>0</v>
      </c>
      <c r="O46" s="10">
        <f>FC_TRA_RAIL_MTU_E!O46+FC_TRA_RAIL_CPT_E!O46+FC_TRA_RAIL_HST_E!O46+FC_TRA_RAIL_FRT_E!O46</f>
        <v>0</v>
      </c>
      <c r="P46" s="10">
        <f>FC_TRA_RAIL_MTU_E!P46+FC_TRA_RAIL_CPT_E!P46+FC_TRA_RAIL_HST_E!P46+FC_TRA_RAIL_FRT_E!P46</f>
        <v>0</v>
      </c>
      <c r="Q46" s="10">
        <f>FC_TRA_RAIL_MTU_E!Q46+FC_TRA_RAIL_CPT_E!Q46+FC_TRA_RAIL_HST_E!Q46+FC_TRA_RAIL_FRT_E!Q46</f>
        <v>0</v>
      </c>
      <c r="R46" s="10">
        <f>FC_TRA_RAIL_MTU_E!R46+FC_TRA_RAIL_CPT_E!R46+FC_TRA_RAIL_HST_E!R46+FC_TRA_RAIL_FRT_E!R46</f>
        <v>0</v>
      </c>
      <c r="S46" s="10">
        <f>FC_TRA_RAIL_MTU_E!S46+FC_TRA_RAIL_CPT_E!S46+FC_TRA_RAIL_HST_E!S46+FC_TRA_RAIL_FRT_E!S46</f>
        <v>0</v>
      </c>
      <c r="T46" s="10">
        <f>FC_TRA_RAIL_MTU_E!T46+FC_TRA_RAIL_CPT_E!T46+FC_TRA_RAIL_HST_E!T46+FC_TRA_RAIL_FRT_E!T46</f>
        <v>0</v>
      </c>
      <c r="U46" s="10">
        <f>FC_TRA_RAIL_MTU_E!U46+FC_TRA_RAIL_CPT_E!U46+FC_TRA_RAIL_HST_E!U46+FC_TRA_RAIL_FRT_E!U46</f>
        <v>0</v>
      </c>
      <c r="V46" s="10">
        <f>FC_TRA_RAIL_MTU_E!V46+FC_TRA_RAIL_CPT_E!V46+FC_TRA_RAIL_HST_E!V46+FC_TRA_RAIL_FRT_E!V46</f>
        <v>0</v>
      </c>
      <c r="W46" s="10">
        <f>FC_TRA_RAIL_MTU_E!W46+FC_TRA_RAIL_CPT_E!W46+FC_TRA_RAIL_HST_E!W46+FC_TRA_RAIL_FRT_E!W46</f>
        <v>0</v>
      </c>
      <c r="X46" s="10">
        <f>FC_TRA_RAIL_MTU_E!X46+FC_TRA_RAIL_CPT_E!X46+FC_TRA_RAIL_HST_E!X46+FC_TRA_RAIL_FRT_E!X46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FC_TRA_RAIL_MTU_E!C47+FC_TRA_RAIL_CPT_E!C47+FC_TRA_RAIL_HST_E!C47+FC_TRA_RAIL_FRT_E!C47</f>
        <v>0</v>
      </c>
      <c r="D47" s="10">
        <f>FC_TRA_RAIL_MTU_E!D47+FC_TRA_RAIL_CPT_E!D47+FC_TRA_RAIL_HST_E!D47+FC_TRA_RAIL_FRT_E!D47</f>
        <v>0</v>
      </c>
      <c r="E47" s="10">
        <f>FC_TRA_RAIL_MTU_E!E47+FC_TRA_RAIL_CPT_E!E47+FC_TRA_RAIL_HST_E!E47+FC_TRA_RAIL_FRT_E!E47</f>
        <v>0</v>
      </c>
      <c r="F47" s="10">
        <f>FC_TRA_RAIL_MTU_E!F47+FC_TRA_RAIL_CPT_E!F47+FC_TRA_RAIL_HST_E!F47+FC_TRA_RAIL_FRT_E!F47</f>
        <v>0</v>
      </c>
      <c r="G47" s="10">
        <f>FC_TRA_RAIL_MTU_E!G47+FC_TRA_RAIL_CPT_E!G47+FC_TRA_RAIL_HST_E!G47+FC_TRA_RAIL_FRT_E!G47</f>
        <v>0</v>
      </c>
      <c r="H47" s="10">
        <f>FC_TRA_RAIL_MTU_E!H47+FC_TRA_RAIL_CPT_E!H47+FC_TRA_RAIL_HST_E!H47+FC_TRA_RAIL_FRT_E!H47</f>
        <v>0</v>
      </c>
      <c r="I47" s="10">
        <f>FC_TRA_RAIL_MTU_E!I47+FC_TRA_RAIL_CPT_E!I47+FC_TRA_RAIL_HST_E!I47+FC_TRA_RAIL_FRT_E!I47</f>
        <v>0</v>
      </c>
      <c r="J47" s="10">
        <f>FC_TRA_RAIL_MTU_E!J47+FC_TRA_RAIL_CPT_E!J47+FC_TRA_RAIL_HST_E!J47+FC_TRA_RAIL_FRT_E!J47</f>
        <v>0</v>
      </c>
      <c r="K47" s="10">
        <f>FC_TRA_RAIL_MTU_E!K47+FC_TRA_RAIL_CPT_E!K47+FC_TRA_RAIL_HST_E!K47+FC_TRA_RAIL_FRT_E!K47</f>
        <v>0</v>
      </c>
      <c r="L47" s="10">
        <f>FC_TRA_RAIL_MTU_E!L47+FC_TRA_RAIL_CPT_E!L47+FC_TRA_RAIL_HST_E!L47+FC_TRA_RAIL_FRT_E!L47</f>
        <v>0</v>
      </c>
      <c r="M47" s="10">
        <f>FC_TRA_RAIL_MTU_E!M47+FC_TRA_RAIL_CPT_E!M47+FC_TRA_RAIL_HST_E!M47+FC_TRA_RAIL_FRT_E!M47</f>
        <v>0</v>
      </c>
      <c r="N47" s="10">
        <f>FC_TRA_RAIL_MTU_E!N47+FC_TRA_RAIL_CPT_E!N47+FC_TRA_RAIL_HST_E!N47+FC_TRA_RAIL_FRT_E!N47</f>
        <v>0</v>
      </c>
      <c r="O47" s="10">
        <f>FC_TRA_RAIL_MTU_E!O47+FC_TRA_RAIL_CPT_E!O47+FC_TRA_RAIL_HST_E!O47+FC_TRA_RAIL_FRT_E!O47</f>
        <v>0</v>
      </c>
      <c r="P47" s="10">
        <f>FC_TRA_RAIL_MTU_E!P47+FC_TRA_RAIL_CPT_E!P47+FC_TRA_RAIL_HST_E!P47+FC_TRA_RAIL_FRT_E!P47</f>
        <v>0</v>
      </c>
      <c r="Q47" s="10">
        <f>FC_TRA_RAIL_MTU_E!Q47+FC_TRA_RAIL_CPT_E!Q47+FC_TRA_RAIL_HST_E!Q47+FC_TRA_RAIL_FRT_E!Q47</f>
        <v>0</v>
      </c>
      <c r="R47" s="10">
        <f>FC_TRA_RAIL_MTU_E!R47+FC_TRA_RAIL_CPT_E!R47+FC_TRA_RAIL_HST_E!R47+FC_TRA_RAIL_FRT_E!R47</f>
        <v>0</v>
      </c>
      <c r="S47" s="10">
        <f>FC_TRA_RAIL_MTU_E!S47+FC_TRA_RAIL_CPT_E!S47+FC_TRA_RAIL_HST_E!S47+FC_TRA_RAIL_FRT_E!S47</f>
        <v>0</v>
      </c>
      <c r="T47" s="10">
        <f>FC_TRA_RAIL_MTU_E!T47+FC_TRA_RAIL_CPT_E!T47+FC_TRA_RAIL_HST_E!T47+FC_TRA_RAIL_FRT_E!T47</f>
        <v>0</v>
      </c>
      <c r="U47" s="10">
        <f>FC_TRA_RAIL_MTU_E!U47+FC_TRA_RAIL_CPT_E!U47+FC_TRA_RAIL_HST_E!U47+FC_TRA_RAIL_FRT_E!U47</f>
        <v>0</v>
      </c>
      <c r="V47" s="10">
        <f>FC_TRA_RAIL_MTU_E!V47+FC_TRA_RAIL_CPT_E!V47+FC_TRA_RAIL_HST_E!V47+FC_TRA_RAIL_FRT_E!V47</f>
        <v>0</v>
      </c>
      <c r="W47" s="10">
        <f>FC_TRA_RAIL_MTU_E!W47+FC_TRA_RAIL_CPT_E!W47+FC_TRA_RAIL_HST_E!W47+FC_TRA_RAIL_FRT_E!W47</f>
        <v>0</v>
      </c>
      <c r="X47" s="10">
        <f>FC_TRA_RAIL_MTU_E!X47+FC_TRA_RAIL_CPT_E!X47+FC_TRA_RAIL_HST_E!X47+FC_TRA_RAIL_FRT_E!X47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FC_TRA_RAIL_MTU_E!C48+FC_TRA_RAIL_CPT_E!C48+FC_TRA_RAIL_HST_E!C48+FC_TRA_RAIL_FRT_E!C48</f>
        <v>0</v>
      </c>
      <c r="D48" s="10">
        <f>FC_TRA_RAIL_MTU_E!D48+FC_TRA_RAIL_CPT_E!D48+FC_TRA_RAIL_HST_E!D48+FC_TRA_RAIL_FRT_E!D48</f>
        <v>0</v>
      </c>
      <c r="E48" s="10">
        <f>FC_TRA_RAIL_MTU_E!E48+FC_TRA_RAIL_CPT_E!E48+FC_TRA_RAIL_HST_E!E48+FC_TRA_RAIL_FRT_E!E48</f>
        <v>0</v>
      </c>
      <c r="F48" s="10">
        <f>FC_TRA_RAIL_MTU_E!F48+FC_TRA_RAIL_CPT_E!F48+FC_TRA_RAIL_HST_E!F48+FC_TRA_RAIL_FRT_E!F48</f>
        <v>0</v>
      </c>
      <c r="G48" s="10">
        <f>FC_TRA_RAIL_MTU_E!G48+FC_TRA_RAIL_CPT_E!G48+FC_TRA_RAIL_HST_E!G48+FC_TRA_RAIL_FRT_E!G48</f>
        <v>0</v>
      </c>
      <c r="H48" s="10">
        <f>FC_TRA_RAIL_MTU_E!H48+FC_TRA_RAIL_CPT_E!H48+FC_TRA_RAIL_HST_E!H48+FC_TRA_RAIL_FRT_E!H48</f>
        <v>0</v>
      </c>
      <c r="I48" s="10">
        <f>FC_TRA_RAIL_MTU_E!I48+FC_TRA_RAIL_CPT_E!I48+FC_TRA_RAIL_HST_E!I48+FC_TRA_RAIL_FRT_E!I48</f>
        <v>0</v>
      </c>
      <c r="J48" s="10">
        <f>FC_TRA_RAIL_MTU_E!J48+FC_TRA_RAIL_CPT_E!J48+FC_TRA_RAIL_HST_E!J48+FC_TRA_RAIL_FRT_E!J48</f>
        <v>0</v>
      </c>
      <c r="K48" s="10">
        <f>FC_TRA_RAIL_MTU_E!K48+FC_TRA_RAIL_CPT_E!K48+FC_TRA_RAIL_HST_E!K48+FC_TRA_RAIL_FRT_E!K48</f>
        <v>0</v>
      </c>
      <c r="L48" s="10">
        <f>FC_TRA_RAIL_MTU_E!L48+FC_TRA_RAIL_CPT_E!L48+FC_TRA_RAIL_HST_E!L48+FC_TRA_RAIL_FRT_E!L48</f>
        <v>0</v>
      </c>
      <c r="M48" s="10">
        <f>FC_TRA_RAIL_MTU_E!M48+FC_TRA_RAIL_CPT_E!M48+FC_TRA_RAIL_HST_E!M48+FC_TRA_RAIL_FRT_E!M48</f>
        <v>0</v>
      </c>
      <c r="N48" s="10">
        <f>FC_TRA_RAIL_MTU_E!N48+FC_TRA_RAIL_CPT_E!N48+FC_TRA_RAIL_HST_E!N48+FC_TRA_RAIL_FRT_E!N48</f>
        <v>0</v>
      </c>
      <c r="O48" s="10">
        <f>FC_TRA_RAIL_MTU_E!O48+FC_TRA_RAIL_CPT_E!O48+FC_TRA_RAIL_HST_E!O48+FC_TRA_RAIL_FRT_E!O48</f>
        <v>0</v>
      </c>
      <c r="P48" s="10">
        <f>FC_TRA_RAIL_MTU_E!P48+FC_TRA_RAIL_CPT_E!P48+FC_TRA_RAIL_HST_E!P48+FC_TRA_RAIL_FRT_E!P48</f>
        <v>0</v>
      </c>
      <c r="Q48" s="10">
        <f>FC_TRA_RAIL_MTU_E!Q48+FC_TRA_RAIL_CPT_E!Q48+FC_TRA_RAIL_HST_E!Q48+FC_TRA_RAIL_FRT_E!Q48</f>
        <v>0</v>
      </c>
      <c r="R48" s="10">
        <f>FC_TRA_RAIL_MTU_E!R48+FC_TRA_RAIL_CPT_E!R48+FC_TRA_RAIL_HST_E!R48+FC_TRA_RAIL_FRT_E!R48</f>
        <v>0</v>
      </c>
      <c r="S48" s="10">
        <f>FC_TRA_RAIL_MTU_E!S48+FC_TRA_RAIL_CPT_E!S48+FC_TRA_RAIL_HST_E!S48+FC_TRA_RAIL_FRT_E!S48</f>
        <v>0</v>
      </c>
      <c r="T48" s="10">
        <f>FC_TRA_RAIL_MTU_E!T48+FC_TRA_RAIL_CPT_E!T48+FC_TRA_RAIL_HST_E!T48+FC_TRA_RAIL_FRT_E!T48</f>
        <v>0</v>
      </c>
      <c r="U48" s="10">
        <f>FC_TRA_RAIL_MTU_E!U48+FC_TRA_RAIL_CPT_E!U48+FC_TRA_RAIL_HST_E!U48+FC_TRA_RAIL_FRT_E!U48</f>
        <v>0</v>
      </c>
      <c r="V48" s="10">
        <f>FC_TRA_RAIL_MTU_E!V48+FC_TRA_RAIL_CPT_E!V48+FC_TRA_RAIL_HST_E!V48+FC_TRA_RAIL_FRT_E!V48</f>
        <v>0</v>
      </c>
      <c r="W48" s="10">
        <f>FC_TRA_RAIL_MTU_E!W48+FC_TRA_RAIL_CPT_E!W48+FC_TRA_RAIL_HST_E!W48+FC_TRA_RAIL_FRT_E!W48</f>
        <v>0</v>
      </c>
      <c r="X48" s="10">
        <f>FC_TRA_RAIL_MTU_E!X48+FC_TRA_RAIL_CPT_E!X48+FC_TRA_RAIL_HST_E!X48+FC_TRA_RAIL_FRT_E!X48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FC_TRA_RAIL_MTU_E!C49+FC_TRA_RAIL_CPT_E!C49+FC_TRA_RAIL_HST_E!C49+FC_TRA_RAIL_FRT_E!C49</f>
        <v>0</v>
      </c>
      <c r="D49" s="10">
        <f>FC_TRA_RAIL_MTU_E!D49+FC_TRA_RAIL_CPT_E!D49+FC_TRA_RAIL_HST_E!D49+FC_TRA_RAIL_FRT_E!D49</f>
        <v>0</v>
      </c>
      <c r="E49" s="10">
        <f>FC_TRA_RAIL_MTU_E!E49+FC_TRA_RAIL_CPT_E!E49+FC_TRA_RAIL_HST_E!E49+FC_TRA_RAIL_FRT_E!E49</f>
        <v>0</v>
      </c>
      <c r="F49" s="10">
        <f>FC_TRA_RAIL_MTU_E!F49+FC_TRA_RAIL_CPT_E!F49+FC_TRA_RAIL_HST_E!F49+FC_TRA_RAIL_FRT_E!F49</f>
        <v>0</v>
      </c>
      <c r="G49" s="10">
        <f>FC_TRA_RAIL_MTU_E!G49+FC_TRA_RAIL_CPT_E!G49+FC_TRA_RAIL_HST_E!G49+FC_TRA_RAIL_FRT_E!G49</f>
        <v>0</v>
      </c>
      <c r="H49" s="10">
        <f>FC_TRA_RAIL_MTU_E!H49+FC_TRA_RAIL_CPT_E!H49+FC_TRA_RAIL_HST_E!H49+FC_TRA_RAIL_FRT_E!H49</f>
        <v>0</v>
      </c>
      <c r="I49" s="10">
        <f>FC_TRA_RAIL_MTU_E!I49+FC_TRA_RAIL_CPT_E!I49+FC_TRA_RAIL_HST_E!I49+FC_TRA_RAIL_FRT_E!I49</f>
        <v>0</v>
      </c>
      <c r="J49" s="10">
        <f>FC_TRA_RAIL_MTU_E!J49+FC_TRA_RAIL_CPT_E!J49+FC_TRA_RAIL_HST_E!J49+FC_TRA_RAIL_FRT_E!J49</f>
        <v>0</v>
      </c>
      <c r="K49" s="10">
        <f>FC_TRA_RAIL_MTU_E!K49+FC_TRA_RAIL_CPT_E!K49+FC_TRA_RAIL_HST_E!K49+FC_TRA_RAIL_FRT_E!K49</f>
        <v>0</v>
      </c>
      <c r="L49" s="10">
        <f>FC_TRA_RAIL_MTU_E!L49+FC_TRA_RAIL_CPT_E!L49+FC_TRA_RAIL_HST_E!L49+FC_TRA_RAIL_FRT_E!L49</f>
        <v>0</v>
      </c>
      <c r="M49" s="10">
        <f>FC_TRA_RAIL_MTU_E!M49+FC_TRA_RAIL_CPT_E!M49+FC_TRA_RAIL_HST_E!M49+FC_TRA_RAIL_FRT_E!M49</f>
        <v>0</v>
      </c>
      <c r="N49" s="10">
        <f>FC_TRA_RAIL_MTU_E!N49+FC_TRA_RAIL_CPT_E!N49+FC_TRA_RAIL_HST_E!N49+FC_TRA_RAIL_FRT_E!N49</f>
        <v>0</v>
      </c>
      <c r="O49" s="10">
        <f>FC_TRA_RAIL_MTU_E!O49+FC_TRA_RAIL_CPT_E!O49+FC_TRA_RAIL_HST_E!O49+FC_TRA_RAIL_FRT_E!O49</f>
        <v>0</v>
      </c>
      <c r="P49" s="10">
        <f>FC_TRA_RAIL_MTU_E!P49+FC_TRA_RAIL_CPT_E!P49+FC_TRA_RAIL_HST_E!P49+FC_TRA_RAIL_FRT_E!P49</f>
        <v>0</v>
      </c>
      <c r="Q49" s="10">
        <f>FC_TRA_RAIL_MTU_E!Q49+FC_TRA_RAIL_CPT_E!Q49+FC_TRA_RAIL_HST_E!Q49+FC_TRA_RAIL_FRT_E!Q49</f>
        <v>0</v>
      </c>
      <c r="R49" s="10">
        <f>FC_TRA_RAIL_MTU_E!R49+FC_TRA_RAIL_CPT_E!R49+FC_TRA_RAIL_HST_E!R49+FC_TRA_RAIL_FRT_E!R49</f>
        <v>0</v>
      </c>
      <c r="S49" s="10">
        <f>FC_TRA_RAIL_MTU_E!S49+FC_TRA_RAIL_CPT_E!S49+FC_TRA_RAIL_HST_E!S49+FC_TRA_RAIL_FRT_E!S49</f>
        <v>0</v>
      </c>
      <c r="T49" s="10">
        <f>FC_TRA_RAIL_MTU_E!T49+FC_TRA_RAIL_CPT_E!T49+FC_TRA_RAIL_HST_E!T49+FC_TRA_RAIL_FRT_E!T49</f>
        <v>0</v>
      </c>
      <c r="U49" s="10">
        <f>FC_TRA_RAIL_MTU_E!U49+FC_TRA_RAIL_CPT_E!U49+FC_TRA_RAIL_HST_E!U49+FC_TRA_RAIL_FRT_E!U49</f>
        <v>0</v>
      </c>
      <c r="V49" s="10">
        <f>FC_TRA_RAIL_MTU_E!V49+FC_TRA_RAIL_CPT_E!V49+FC_TRA_RAIL_HST_E!V49+FC_TRA_RAIL_FRT_E!V49</f>
        <v>0</v>
      </c>
      <c r="W49" s="10">
        <f>FC_TRA_RAIL_MTU_E!W49+FC_TRA_RAIL_CPT_E!W49+FC_TRA_RAIL_HST_E!W49+FC_TRA_RAIL_FRT_E!W49</f>
        <v>0</v>
      </c>
      <c r="X49" s="10">
        <f>FC_TRA_RAIL_MTU_E!X49+FC_TRA_RAIL_CPT_E!X49+FC_TRA_RAIL_HST_E!X49+FC_TRA_RAIL_FRT_E!X49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FC_TRA_RAIL_MTU_E!C50+FC_TRA_RAIL_CPT_E!C50+FC_TRA_RAIL_HST_E!C50+FC_TRA_RAIL_FRT_E!C50</f>
        <v>0</v>
      </c>
      <c r="D50" s="10">
        <f>FC_TRA_RAIL_MTU_E!D50+FC_TRA_RAIL_CPT_E!D50+FC_TRA_RAIL_HST_E!D50+FC_TRA_RAIL_FRT_E!D50</f>
        <v>0</v>
      </c>
      <c r="E50" s="10">
        <f>FC_TRA_RAIL_MTU_E!E50+FC_TRA_RAIL_CPT_E!E50+FC_TRA_RAIL_HST_E!E50+FC_TRA_RAIL_FRT_E!E50</f>
        <v>0</v>
      </c>
      <c r="F50" s="10">
        <f>FC_TRA_RAIL_MTU_E!F50+FC_TRA_RAIL_CPT_E!F50+FC_TRA_RAIL_HST_E!F50+FC_TRA_RAIL_FRT_E!F50</f>
        <v>0</v>
      </c>
      <c r="G50" s="10">
        <f>FC_TRA_RAIL_MTU_E!G50+FC_TRA_RAIL_CPT_E!G50+FC_TRA_RAIL_HST_E!G50+FC_TRA_RAIL_FRT_E!G50</f>
        <v>0</v>
      </c>
      <c r="H50" s="10">
        <f>FC_TRA_RAIL_MTU_E!H50+FC_TRA_RAIL_CPT_E!H50+FC_TRA_RAIL_HST_E!H50+FC_TRA_RAIL_FRT_E!H50</f>
        <v>0</v>
      </c>
      <c r="I50" s="10">
        <f>FC_TRA_RAIL_MTU_E!I50+FC_TRA_RAIL_CPT_E!I50+FC_TRA_RAIL_HST_E!I50+FC_TRA_RAIL_FRT_E!I50</f>
        <v>0</v>
      </c>
      <c r="J50" s="10">
        <f>FC_TRA_RAIL_MTU_E!J50+FC_TRA_RAIL_CPT_E!J50+FC_TRA_RAIL_HST_E!J50+FC_TRA_RAIL_FRT_E!J50</f>
        <v>0</v>
      </c>
      <c r="K50" s="10">
        <f>FC_TRA_RAIL_MTU_E!K50+FC_TRA_RAIL_CPT_E!K50+FC_TRA_RAIL_HST_E!K50+FC_TRA_RAIL_FRT_E!K50</f>
        <v>0</v>
      </c>
      <c r="L50" s="10">
        <f>FC_TRA_RAIL_MTU_E!L50+FC_TRA_RAIL_CPT_E!L50+FC_TRA_RAIL_HST_E!L50+FC_TRA_RAIL_FRT_E!L50</f>
        <v>0</v>
      </c>
      <c r="M50" s="10">
        <f>FC_TRA_RAIL_MTU_E!M50+FC_TRA_RAIL_CPT_E!M50+FC_TRA_RAIL_HST_E!M50+FC_TRA_RAIL_FRT_E!M50</f>
        <v>0</v>
      </c>
      <c r="N50" s="10">
        <f>FC_TRA_RAIL_MTU_E!N50+FC_TRA_RAIL_CPT_E!N50+FC_TRA_RAIL_HST_E!N50+FC_TRA_RAIL_FRT_E!N50</f>
        <v>0</v>
      </c>
      <c r="O50" s="10">
        <f>FC_TRA_RAIL_MTU_E!O50+FC_TRA_RAIL_CPT_E!O50+FC_TRA_RAIL_HST_E!O50+FC_TRA_RAIL_FRT_E!O50</f>
        <v>0</v>
      </c>
      <c r="P50" s="10">
        <f>FC_TRA_RAIL_MTU_E!P50+FC_TRA_RAIL_CPT_E!P50+FC_TRA_RAIL_HST_E!P50+FC_TRA_RAIL_FRT_E!P50</f>
        <v>0</v>
      </c>
      <c r="Q50" s="10">
        <f>FC_TRA_RAIL_MTU_E!Q50+FC_TRA_RAIL_CPT_E!Q50+FC_TRA_RAIL_HST_E!Q50+FC_TRA_RAIL_FRT_E!Q50</f>
        <v>0</v>
      </c>
      <c r="R50" s="10">
        <f>FC_TRA_RAIL_MTU_E!R50+FC_TRA_RAIL_CPT_E!R50+FC_TRA_RAIL_HST_E!R50+FC_TRA_RAIL_FRT_E!R50</f>
        <v>0</v>
      </c>
      <c r="S50" s="10">
        <f>FC_TRA_RAIL_MTU_E!S50+FC_TRA_RAIL_CPT_E!S50+FC_TRA_RAIL_HST_E!S50+FC_TRA_RAIL_FRT_E!S50</f>
        <v>0</v>
      </c>
      <c r="T50" s="10">
        <f>FC_TRA_RAIL_MTU_E!T50+FC_TRA_RAIL_CPT_E!T50+FC_TRA_RAIL_HST_E!T50+FC_TRA_RAIL_FRT_E!T50</f>
        <v>0</v>
      </c>
      <c r="U50" s="10">
        <f>FC_TRA_RAIL_MTU_E!U50+FC_TRA_RAIL_CPT_E!U50+FC_TRA_RAIL_HST_E!U50+FC_TRA_RAIL_FRT_E!U50</f>
        <v>0</v>
      </c>
      <c r="V50" s="10">
        <f>FC_TRA_RAIL_MTU_E!V50+FC_TRA_RAIL_CPT_E!V50+FC_TRA_RAIL_HST_E!V50+FC_TRA_RAIL_FRT_E!V50</f>
        <v>0</v>
      </c>
      <c r="W50" s="10">
        <f>FC_TRA_RAIL_MTU_E!W50+FC_TRA_RAIL_CPT_E!W50+FC_TRA_RAIL_HST_E!W50+FC_TRA_RAIL_FRT_E!W50</f>
        <v>0</v>
      </c>
      <c r="X50" s="10">
        <f>FC_TRA_RAIL_MTU_E!X50+FC_TRA_RAIL_CPT_E!X50+FC_TRA_RAIL_HST_E!X50+FC_TRA_RAIL_FRT_E!X50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FC_TRA_RAIL_MTU_E!C51+FC_TRA_RAIL_CPT_E!C51+FC_TRA_RAIL_HST_E!C51+FC_TRA_RAIL_FRT_E!C51</f>
        <v>0</v>
      </c>
      <c r="D51" s="37">
        <f>FC_TRA_RAIL_MTU_E!D51+FC_TRA_RAIL_CPT_E!D51+FC_TRA_RAIL_HST_E!D51+FC_TRA_RAIL_FRT_E!D51</f>
        <v>0</v>
      </c>
      <c r="E51" s="37">
        <f>FC_TRA_RAIL_MTU_E!E51+FC_TRA_RAIL_CPT_E!E51+FC_TRA_RAIL_HST_E!E51+FC_TRA_RAIL_FRT_E!E51</f>
        <v>0</v>
      </c>
      <c r="F51" s="37">
        <f>FC_TRA_RAIL_MTU_E!F51+FC_TRA_RAIL_CPT_E!F51+FC_TRA_RAIL_HST_E!F51+FC_TRA_RAIL_FRT_E!F51</f>
        <v>0</v>
      </c>
      <c r="G51" s="37">
        <f>FC_TRA_RAIL_MTU_E!G51+FC_TRA_RAIL_CPT_E!G51+FC_TRA_RAIL_HST_E!G51+FC_TRA_RAIL_FRT_E!G51</f>
        <v>0</v>
      </c>
      <c r="H51" s="37">
        <f>FC_TRA_RAIL_MTU_E!H51+FC_TRA_RAIL_CPT_E!H51+FC_TRA_RAIL_HST_E!H51+FC_TRA_RAIL_FRT_E!H51</f>
        <v>0</v>
      </c>
      <c r="I51" s="37">
        <f>FC_TRA_RAIL_MTU_E!I51+FC_TRA_RAIL_CPT_E!I51+FC_TRA_RAIL_HST_E!I51+FC_TRA_RAIL_FRT_E!I51</f>
        <v>0</v>
      </c>
      <c r="J51" s="37">
        <f>FC_TRA_RAIL_MTU_E!J51+FC_TRA_RAIL_CPT_E!J51+FC_TRA_RAIL_HST_E!J51+FC_TRA_RAIL_FRT_E!J51</f>
        <v>0</v>
      </c>
      <c r="K51" s="37">
        <f>FC_TRA_RAIL_MTU_E!K51+FC_TRA_RAIL_CPT_E!K51+FC_TRA_RAIL_HST_E!K51+FC_TRA_RAIL_FRT_E!K51</f>
        <v>0</v>
      </c>
      <c r="L51" s="37">
        <f>FC_TRA_RAIL_MTU_E!L51+FC_TRA_RAIL_CPT_E!L51+FC_TRA_RAIL_HST_E!L51+FC_TRA_RAIL_FRT_E!L51</f>
        <v>0</v>
      </c>
      <c r="M51" s="37">
        <f>FC_TRA_RAIL_MTU_E!M51+FC_TRA_RAIL_CPT_E!M51+FC_TRA_RAIL_HST_E!M51+FC_TRA_RAIL_FRT_E!M51</f>
        <v>0</v>
      </c>
      <c r="N51" s="37">
        <f>FC_TRA_RAIL_MTU_E!N51+FC_TRA_RAIL_CPT_E!N51+FC_TRA_RAIL_HST_E!N51+FC_TRA_RAIL_FRT_E!N51</f>
        <v>0</v>
      </c>
      <c r="O51" s="37">
        <f>FC_TRA_RAIL_MTU_E!O51+FC_TRA_RAIL_CPT_E!O51+FC_TRA_RAIL_HST_E!O51+FC_TRA_RAIL_FRT_E!O51</f>
        <v>0</v>
      </c>
      <c r="P51" s="37">
        <f>FC_TRA_RAIL_MTU_E!P51+FC_TRA_RAIL_CPT_E!P51+FC_TRA_RAIL_HST_E!P51+FC_TRA_RAIL_FRT_E!P51</f>
        <v>0</v>
      </c>
      <c r="Q51" s="37">
        <f>FC_TRA_RAIL_MTU_E!Q51+FC_TRA_RAIL_CPT_E!Q51+FC_TRA_RAIL_HST_E!Q51+FC_TRA_RAIL_FRT_E!Q51</f>
        <v>0</v>
      </c>
      <c r="R51" s="37">
        <f>FC_TRA_RAIL_MTU_E!R51+FC_TRA_RAIL_CPT_E!R51+FC_TRA_RAIL_HST_E!R51+FC_TRA_RAIL_FRT_E!R51</f>
        <v>0</v>
      </c>
      <c r="S51" s="37">
        <f>FC_TRA_RAIL_MTU_E!S51+FC_TRA_RAIL_CPT_E!S51+FC_TRA_RAIL_HST_E!S51+FC_TRA_RAIL_FRT_E!S51</f>
        <v>0</v>
      </c>
      <c r="T51" s="37">
        <f>FC_TRA_RAIL_MTU_E!T51+FC_TRA_RAIL_CPT_E!T51+FC_TRA_RAIL_HST_E!T51+FC_TRA_RAIL_FRT_E!T51</f>
        <v>0</v>
      </c>
      <c r="U51" s="37">
        <f>FC_TRA_RAIL_MTU_E!U51+FC_TRA_RAIL_CPT_E!U51+FC_TRA_RAIL_HST_E!U51+FC_TRA_RAIL_FRT_E!U51</f>
        <v>0</v>
      </c>
      <c r="V51" s="37">
        <f>FC_TRA_RAIL_MTU_E!V51+FC_TRA_RAIL_CPT_E!V51+FC_TRA_RAIL_HST_E!V51+FC_TRA_RAIL_FRT_E!V51</f>
        <v>0</v>
      </c>
      <c r="W51" s="37">
        <f>FC_TRA_RAIL_MTU_E!W51+FC_TRA_RAIL_CPT_E!W51+FC_TRA_RAIL_HST_E!W51+FC_TRA_RAIL_FRT_E!W51</f>
        <v>0</v>
      </c>
      <c r="X51" s="37">
        <f>FC_TRA_RAIL_MTU_E!X51+FC_TRA_RAIL_CPT_E!X51+FC_TRA_RAIL_HST_E!X51+FC_TRA_RAIL_FRT_E!X51</f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0.31049011177987962</v>
      </c>
      <c r="D52" s="37">
        <f t="shared" ref="D52:W52" si="31">SUM(D53:D70)</f>
        <v>1.385296646603611</v>
      </c>
      <c r="E52" s="37">
        <f t="shared" si="31"/>
        <v>3.654342218400688</v>
      </c>
      <c r="F52" s="37">
        <f t="shared" si="31"/>
        <v>3.0810834049871021</v>
      </c>
      <c r="G52" s="37">
        <f t="shared" si="31"/>
        <v>9.5528804815133275E-2</v>
      </c>
      <c r="H52" s="37">
        <f t="shared" si="31"/>
        <v>0.66878761822871868</v>
      </c>
      <c r="I52" s="37">
        <f t="shared" si="31"/>
        <v>0.59707652622527951</v>
      </c>
      <c r="J52" s="37">
        <f t="shared" si="31"/>
        <v>1.385296646603611</v>
      </c>
      <c r="K52" s="37">
        <f t="shared" si="31"/>
        <v>0.14333619948409279</v>
      </c>
      <c r="L52" s="37">
        <f t="shared" si="31"/>
        <v>7.1625107480653455E-2</v>
      </c>
      <c r="M52" s="37">
        <f t="shared" si="31"/>
        <v>0</v>
      </c>
      <c r="N52" s="37">
        <f t="shared" si="31"/>
        <v>2.3903697334479789E-2</v>
      </c>
      <c r="O52" s="37">
        <f t="shared" si="31"/>
        <v>2.3903697334479786E-2</v>
      </c>
      <c r="P52" s="37">
        <f t="shared" si="31"/>
        <v>0.31049011177987962</v>
      </c>
      <c r="Q52" s="37">
        <f t="shared" si="31"/>
        <v>0.31049011177987962</v>
      </c>
      <c r="R52" s="37">
        <f t="shared" si="31"/>
        <v>4.7807394668959585E-2</v>
      </c>
      <c r="S52" s="37">
        <f t="shared" si="31"/>
        <v>0.14333619948409279</v>
      </c>
      <c r="T52" s="37">
        <f t="shared" si="31"/>
        <v>0.12803095442820289</v>
      </c>
      <c r="U52" s="37">
        <f t="shared" si="31"/>
        <v>4.1960447119518483E-2</v>
      </c>
      <c r="V52" s="37">
        <f t="shared" si="31"/>
        <v>3.4995700773860702E-2</v>
      </c>
      <c r="W52" s="37">
        <f t="shared" si="31"/>
        <v>3.6371453138435081E-2</v>
      </c>
      <c r="X52" s="37">
        <f t="shared" ref="X52" si="32">SUM(X53:X70)</f>
        <v>2.8718830610490111E-2</v>
      </c>
    </row>
    <row r="53" spans="1:24" ht="11.25" customHeight="1" x14ac:dyDescent="0.2">
      <c r="A53" s="42" t="s">
        <v>93</v>
      </c>
      <c r="B53" s="9" t="s">
        <v>94</v>
      </c>
      <c r="C53" s="10">
        <f>FC_TRA_RAIL_MTU_E!C53+FC_TRA_RAIL_CPT_E!C53+FC_TRA_RAIL_HST_E!C53+FC_TRA_RAIL_FRT_E!C53</f>
        <v>0</v>
      </c>
      <c r="D53" s="10">
        <f>FC_TRA_RAIL_MTU_E!D53+FC_TRA_RAIL_CPT_E!D53+FC_TRA_RAIL_HST_E!D53+FC_TRA_RAIL_FRT_E!D53</f>
        <v>0</v>
      </c>
      <c r="E53" s="10">
        <f>FC_TRA_RAIL_MTU_E!E53+FC_TRA_RAIL_CPT_E!E53+FC_TRA_RAIL_HST_E!E53+FC_TRA_RAIL_FRT_E!E53</f>
        <v>0</v>
      </c>
      <c r="F53" s="10">
        <f>FC_TRA_RAIL_MTU_E!F53+FC_TRA_RAIL_CPT_E!F53+FC_TRA_RAIL_HST_E!F53+FC_TRA_RAIL_FRT_E!F53</f>
        <v>0</v>
      </c>
      <c r="G53" s="10">
        <f>FC_TRA_RAIL_MTU_E!G53+FC_TRA_RAIL_CPT_E!G53+FC_TRA_RAIL_HST_E!G53+FC_TRA_RAIL_FRT_E!G53</f>
        <v>0</v>
      </c>
      <c r="H53" s="10">
        <f>FC_TRA_RAIL_MTU_E!H53+FC_TRA_RAIL_CPT_E!H53+FC_TRA_RAIL_HST_E!H53+FC_TRA_RAIL_FRT_E!H53</f>
        <v>0</v>
      </c>
      <c r="I53" s="10">
        <f>FC_TRA_RAIL_MTU_E!I53+FC_TRA_RAIL_CPT_E!I53+FC_TRA_RAIL_HST_E!I53+FC_TRA_RAIL_FRT_E!I53</f>
        <v>0</v>
      </c>
      <c r="J53" s="10">
        <f>FC_TRA_RAIL_MTU_E!J53+FC_TRA_RAIL_CPT_E!J53+FC_TRA_RAIL_HST_E!J53+FC_TRA_RAIL_FRT_E!J53</f>
        <v>0</v>
      </c>
      <c r="K53" s="10">
        <f>FC_TRA_RAIL_MTU_E!K53+FC_TRA_RAIL_CPT_E!K53+FC_TRA_RAIL_HST_E!K53+FC_TRA_RAIL_FRT_E!K53</f>
        <v>0</v>
      </c>
      <c r="L53" s="10">
        <f>FC_TRA_RAIL_MTU_E!L53+FC_TRA_RAIL_CPT_E!L53+FC_TRA_RAIL_HST_E!L53+FC_TRA_RAIL_FRT_E!L53</f>
        <v>0</v>
      </c>
      <c r="M53" s="10">
        <f>FC_TRA_RAIL_MTU_E!M53+FC_TRA_RAIL_CPT_E!M53+FC_TRA_RAIL_HST_E!M53+FC_TRA_RAIL_FRT_E!M53</f>
        <v>0</v>
      </c>
      <c r="N53" s="10">
        <f>FC_TRA_RAIL_MTU_E!N53+FC_TRA_RAIL_CPT_E!N53+FC_TRA_RAIL_HST_E!N53+FC_TRA_RAIL_FRT_E!N53</f>
        <v>0</v>
      </c>
      <c r="O53" s="10">
        <f>FC_TRA_RAIL_MTU_E!O53+FC_TRA_RAIL_CPT_E!O53+FC_TRA_RAIL_HST_E!O53+FC_TRA_RAIL_FRT_E!O53</f>
        <v>0</v>
      </c>
      <c r="P53" s="10">
        <f>FC_TRA_RAIL_MTU_E!P53+FC_TRA_RAIL_CPT_E!P53+FC_TRA_RAIL_HST_E!P53+FC_TRA_RAIL_FRT_E!P53</f>
        <v>0</v>
      </c>
      <c r="Q53" s="10">
        <f>FC_TRA_RAIL_MTU_E!Q53+FC_TRA_RAIL_CPT_E!Q53+FC_TRA_RAIL_HST_E!Q53+FC_TRA_RAIL_FRT_E!Q53</f>
        <v>0</v>
      </c>
      <c r="R53" s="10">
        <f>FC_TRA_RAIL_MTU_E!R53+FC_TRA_RAIL_CPT_E!R53+FC_TRA_RAIL_HST_E!R53+FC_TRA_RAIL_FRT_E!R53</f>
        <v>0</v>
      </c>
      <c r="S53" s="10">
        <f>FC_TRA_RAIL_MTU_E!S53+FC_TRA_RAIL_CPT_E!S53+FC_TRA_RAIL_HST_E!S53+FC_TRA_RAIL_FRT_E!S53</f>
        <v>0</v>
      </c>
      <c r="T53" s="10">
        <f>FC_TRA_RAIL_MTU_E!T53+FC_TRA_RAIL_CPT_E!T53+FC_TRA_RAIL_HST_E!T53+FC_TRA_RAIL_FRT_E!T53</f>
        <v>0</v>
      </c>
      <c r="U53" s="10">
        <f>FC_TRA_RAIL_MTU_E!U53+FC_TRA_RAIL_CPT_E!U53+FC_TRA_RAIL_HST_E!U53+FC_TRA_RAIL_FRT_E!U53</f>
        <v>0</v>
      </c>
      <c r="V53" s="10">
        <f>FC_TRA_RAIL_MTU_E!V53+FC_TRA_RAIL_CPT_E!V53+FC_TRA_RAIL_HST_E!V53+FC_TRA_RAIL_FRT_E!V53</f>
        <v>0</v>
      </c>
      <c r="W53" s="10">
        <f>FC_TRA_RAIL_MTU_E!W53+FC_TRA_RAIL_CPT_E!W53+FC_TRA_RAIL_HST_E!W53+FC_TRA_RAIL_FRT_E!W53</f>
        <v>0</v>
      </c>
      <c r="X53" s="10">
        <f>FC_TRA_RAIL_MTU_E!X53+FC_TRA_RAIL_CPT_E!X53+FC_TRA_RAIL_HST_E!X53+FC_TRA_RAIL_FRT_E!X53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FC_TRA_RAIL_MTU_E!C54+FC_TRA_RAIL_CPT_E!C54+FC_TRA_RAIL_HST_E!C54+FC_TRA_RAIL_FRT_E!C54</f>
        <v>0</v>
      </c>
      <c r="D54" s="10">
        <f>FC_TRA_RAIL_MTU_E!D54+FC_TRA_RAIL_CPT_E!D54+FC_TRA_RAIL_HST_E!D54+FC_TRA_RAIL_FRT_E!D54</f>
        <v>0</v>
      </c>
      <c r="E54" s="10">
        <f>FC_TRA_RAIL_MTU_E!E54+FC_TRA_RAIL_CPT_E!E54+FC_TRA_RAIL_HST_E!E54+FC_TRA_RAIL_FRT_E!E54</f>
        <v>0</v>
      </c>
      <c r="F54" s="10">
        <f>FC_TRA_RAIL_MTU_E!F54+FC_TRA_RAIL_CPT_E!F54+FC_TRA_RAIL_HST_E!F54+FC_TRA_RAIL_FRT_E!F54</f>
        <v>0</v>
      </c>
      <c r="G54" s="10">
        <f>FC_TRA_RAIL_MTU_E!G54+FC_TRA_RAIL_CPT_E!G54+FC_TRA_RAIL_HST_E!G54+FC_TRA_RAIL_FRT_E!G54</f>
        <v>0</v>
      </c>
      <c r="H54" s="10">
        <f>FC_TRA_RAIL_MTU_E!H54+FC_TRA_RAIL_CPT_E!H54+FC_TRA_RAIL_HST_E!H54+FC_TRA_RAIL_FRT_E!H54</f>
        <v>0</v>
      </c>
      <c r="I54" s="10">
        <f>FC_TRA_RAIL_MTU_E!I54+FC_TRA_RAIL_CPT_E!I54+FC_TRA_RAIL_HST_E!I54+FC_TRA_RAIL_FRT_E!I54</f>
        <v>0</v>
      </c>
      <c r="J54" s="10">
        <f>FC_TRA_RAIL_MTU_E!J54+FC_TRA_RAIL_CPT_E!J54+FC_TRA_RAIL_HST_E!J54+FC_TRA_RAIL_FRT_E!J54</f>
        <v>0</v>
      </c>
      <c r="K54" s="10">
        <f>FC_TRA_RAIL_MTU_E!K54+FC_TRA_RAIL_CPT_E!K54+FC_TRA_RAIL_HST_E!K54+FC_TRA_RAIL_FRT_E!K54</f>
        <v>0</v>
      </c>
      <c r="L54" s="10">
        <f>FC_TRA_RAIL_MTU_E!L54+FC_TRA_RAIL_CPT_E!L54+FC_TRA_RAIL_HST_E!L54+FC_TRA_RAIL_FRT_E!L54</f>
        <v>0</v>
      </c>
      <c r="M54" s="10">
        <f>FC_TRA_RAIL_MTU_E!M54+FC_TRA_RAIL_CPT_E!M54+FC_TRA_RAIL_HST_E!M54+FC_TRA_RAIL_FRT_E!M54</f>
        <v>0</v>
      </c>
      <c r="N54" s="10">
        <f>FC_TRA_RAIL_MTU_E!N54+FC_TRA_RAIL_CPT_E!N54+FC_TRA_RAIL_HST_E!N54+FC_TRA_RAIL_FRT_E!N54</f>
        <v>0</v>
      </c>
      <c r="O54" s="10">
        <f>FC_TRA_RAIL_MTU_E!O54+FC_TRA_RAIL_CPT_E!O54+FC_TRA_RAIL_HST_E!O54+FC_TRA_RAIL_FRT_E!O54</f>
        <v>0</v>
      </c>
      <c r="P54" s="10">
        <f>FC_TRA_RAIL_MTU_E!P54+FC_TRA_RAIL_CPT_E!P54+FC_TRA_RAIL_HST_E!P54+FC_TRA_RAIL_FRT_E!P54</f>
        <v>0</v>
      </c>
      <c r="Q54" s="10">
        <f>FC_TRA_RAIL_MTU_E!Q54+FC_TRA_RAIL_CPT_E!Q54+FC_TRA_RAIL_HST_E!Q54+FC_TRA_RAIL_FRT_E!Q54</f>
        <v>0</v>
      </c>
      <c r="R54" s="10">
        <f>FC_TRA_RAIL_MTU_E!R54+FC_TRA_RAIL_CPT_E!R54+FC_TRA_RAIL_HST_E!R54+FC_TRA_RAIL_FRT_E!R54</f>
        <v>0</v>
      </c>
      <c r="S54" s="10">
        <f>FC_TRA_RAIL_MTU_E!S54+FC_TRA_RAIL_CPT_E!S54+FC_TRA_RAIL_HST_E!S54+FC_TRA_RAIL_FRT_E!S54</f>
        <v>0</v>
      </c>
      <c r="T54" s="10">
        <f>FC_TRA_RAIL_MTU_E!T54+FC_TRA_RAIL_CPT_E!T54+FC_TRA_RAIL_HST_E!T54+FC_TRA_RAIL_FRT_E!T54</f>
        <v>0</v>
      </c>
      <c r="U54" s="10">
        <f>FC_TRA_RAIL_MTU_E!U54+FC_TRA_RAIL_CPT_E!U54+FC_TRA_RAIL_HST_E!U54+FC_TRA_RAIL_FRT_E!U54</f>
        <v>0</v>
      </c>
      <c r="V54" s="10">
        <f>FC_TRA_RAIL_MTU_E!V54+FC_TRA_RAIL_CPT_E!V54+FC_TRA_RAIL_HST_E!V54+FC_TRA_RAIL_FRT_E!V54</f>
        <v>0</v>
      </c>
      <c r="W54" s="10">
        <f>FC_TRA_RAIL_MTU_E!W54+FC_TRA_RAIL_CPT_E!W54+FC_TRA_RAIL_HST_E!W54+FC_TRA_RAIL_FRT_E!W54</f>
        <v>0</v>
      </c>
      <c r="X54" s="10">
        <f>FC_TRA_RAIL_MTU_E!X54+FC_TRA_RAIL_CPT_E!X54+FC_TRA_RAIL_HST_E!X54+FC_TRA_RAIL_FRT_E!X54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FC_TRA_RAIL_MTU_E!C55+FC_TRA_RAIL_CPT_E!C55+FC_TRA_RAIL_HST_E!C55+FC_TRA_RAIL_FRT_E!C55</f>
        <v>0</v>
      </c>
      <c r="D55" s="10">
        <f>FC_TRA_RAIL_MTU_E!D55+FC_TRA_RAIL_CPT_E!D55+FC_TRA_RAIL_HST_E!D55+FC_TRA_RAIL_FRT_E!D55</f>
        <v>0</v>
      </c>
      <c r="E55" s="10">
        <f>FC_TRA_RAIL_MTU_E!E55+FC_TRA_RAIL_CPT_E!E55+FC_TRA_RAIL_HST_E!E55+FC_TRA_RAIL_FRT_E!E55</f>
        <v>0</v>
      </c>
      <c r="F55" s="10">
        <f>FC_TRA_RAIL_MTU_E!F55+FC_TRA_RAIL_CPT_E!F55+FC_TRA_RAIL_HST_E!F55+FC_TRA_RAIL_FRT_E!F55</f>
        <v>0</v>
      </c>
      <c r="G55" s="10">
        <f>FC_TRA_RAIL_MTU_E!G55+FC_TRA_RAIL_CPT_E!G55+FC_TRA_RAIL_HST_E!G55+FC_TRA_RAIL_FRT_E!G55</f>
        <v>0</v>
      </c>
      <c r="H55" s="10">
        <f>FC_TRA_RAIL_MTU_E!H55+FC_TRA_RAIL_CPT_E!H55+FC_TRA_RAIL_HST_E!H55+FC_TRA_RAIL_FRT_E!H55</f>
        <v>0</v>
      </c>
      <c r="I55" s="10">
        <f>FC_TRA_RAIL_MTU_E!I55+FC_TRA_RAIL_CPT_E!I55+FC_TRA_RAIL_HST_E!I55+FC_TRA_RAIL_FRT_E!I55</f>
        <v>0</v>
      </c>
      <c r="J55" s="10">
        <f>FC_TRA_RAIL_MTU_E!J55+FC_TRA_RAIL_CPT_E!J55+FC_TRA_RAIL_HST_E!J55+FC_TRA_RAIL_FRT_E!J55</f>
        <v>0</v>
      </c>
      <c r="K55" s="10">
        <f>FC_TRA_RAIL_MTU_E!K55+FC_TRA_RAIL_CPT_E!K55+FC_TRA_RAIL_HST_E!K55+FC_TRA_RAIL_FRT_E!K55</f>
        <v>0</v>
      </c>
      <c r="L55" s="10">
        <f>FC_TRA_RAIL_MTU_E!L55+FC_TRA_RAIL_CPT_E!L55+FC_TRA_RAIL_HST_E!L55+FC_TRA_RAIL_FRT_E!L55</f>
        <v>0</v>
      </c>
      <c r="M55" s="10">
        <f>FC_TRA_RAIL_MTU_E!M55+FC_TRA_RAIL_CPT_E!M55+FC_TRA_RAIL_HST_E!M55+FC_TRA_RAIL_FRT_E!M55</f>
        <v>0</v>
      </c>
      <c r="N55" s="10">
        <f>FC_TRA_RAIL_MTU_E!N55+FC_TRA_RAIL_CPT_E!N55+FC_TRA_RAIL_HST_E!N55+FC_TRA_RAIL_FRT_E!N55</f>
        <v>0</v>
      </c>
      <c r="O55" s="10">
        <f>FC_TRA_RAIL_MTU_E!O55+FC_TRA_RAIL_CPT_E!O55+FC_TRA_RAIL_HST_E!O55+FC_TRA_RAIL_FRT_E!O55</f>
        <v>0</v>
      </c>
      <c r="P55" s="10">
        <f>FC_TRA_RAIL_MTU_E!P55+FC_TRA_RAIL_CPT_E!P55+FC_TRA_RAIL_HST_E!P55+FC_TRA_RAIL_FRT_E!P55</f>
        <v>0</v>
      </c>
      <c r="Q55" s="10">
        <f>FC_TRA_RAIL_MTU_E!Q55+FC_TRA_RAIL_CPT_E!Q55+FC_TRA_RAIL_HST_E!Q55+FC_TRA_RAIL_FRT_E!Q55</f>
        <v>0</v>
      </c>
      <c r="R55" s="10">
        <f>FC_TRA_RAIL_MTU_E!R55+FC_TRA_RAIL_CPT_E!R55+FC_TRA_RAIL_HST_E!R55+FC_TRA_RAIL_FRT_E!R55</f>
        <v>0</v>
      </c>
      <c r="S55" s="10">
        <f>FC_TRA_RAIL_MTU_E!S55+FC_TRA_RAIL_CPT_E!S55+FC_TRA_RAIL_HST_E!S55+FC_TRA_RAIL_FRT_E!S55</f>
        <v>0</v>
      </c>
      <c r="T55" s="10">
        <f>FC_TRA_RAIL_MTU_E!T55+FC_TRA_RAIL_CPT_E!T55+FC_TRA_RAIL_HST_E!T55+FC_TRA_RAIL_FRT_E!T55</f>
        <v>0</v>
      </c>
      <c r="U55" s="10">
        <f>FC_TRA_RAIL_MTU_E!U55+FC_TRA_RAIL_CPT_E!U55+FC_TRA_RAIL_HST_E!U55+FC_TRA_RAIL_FRT_E!U55</f>
        <v>0</v>
      </c>
      <c r="V55" s="10">
        <f>FC_TRA_RAIL_MTU_E!V55+FC_TRA_RAIL_CPT_E!V55+FC_TRA_RAIL_HST_E!V55+FC_TRA_RAIL_FRT_E!V55</f>
        <v>0</v>
      </c>
      <c r="W55" s="10">
        <f>FC_TRA_RAIL_MTU_E!W55+FC_TRA_RAIL_CPT_E!W55+FC_TRA_RAIL_HST_E!W55+FC_TRA_RAIL_FRT_E!W55</f>
        <v>0</v>
      </c>
      <c r="X55" s="10">
        <f>FC_TRA_RAIL_MTU_E!X55+FC_TRA_RAIL_CPT_E!X55+FC_TRA_RAIL_HST_E!X55+FC_TRA_RAIL_FRT_E!X55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FC_TRA_RAIL_MTU_E!C56+FC_TRA_RAIL_CPT_E!C56+FC_TRA_RAIL_HST_E!C56+FC_TRA_RAIL_FRT_E!C56</f>
        <v>0</v>
      </c>
      <c r="D56" s="10">
        <f>FC_TRA_RAIL_MTU_E!D56+FC_TRA_RAIL_CPT_E!D56+FC_TRA_RAIL_HST_E!D56+FC_TRA_RAIL_FRT_E!D56</f>
        <v>0</v>
      </c>
      <c r="E56" s="10">
        <f>FC_TRA_RAIL_MTU_E!E56+FC_TRA_RAIL_CPT_E!E56+FC_TRA_RAIL_HST_E!E56+FC_TRA_RAIL_FRT_E!E56</f>
        <v>0</v>
      </c>
      <c r="F56" s="10">
        <f>FC_TRA_RAIL_MTU_E!F56+FC_TRA_RAIL_CPT_E!F56+FC_TRA_RAIL_HST_E!F56+FC_TRA_RAIL_FRT_E!F56</f>
        <v>0</v>
      </c>
      <c r="G56" s="10">
        <f>FC_TRA_RAIL_MTU_E!G56+FC_TRA_RAIL_CPT_E!G56+FC_TRA_RAIL_HST_E!G56+FC_TRA_RAIL_FRT_E!G56</f>
        <v>0</v>
      </c>
      <c r="H56" s="10">
        <f>FC_TRA_RAIL_MTU_E!H56+FC_TRA_RAIL_CPT_E!H56+FC_TRA_RAIL_HST_E!H56+FC_TRA_RAIL_FRT_E!H56</f>
        <v>0</v>
      </c>
      <c r="I56" s="10">
        <f>FC_TRA_RAIL_MTU_E!I56+FC_TRA_RAIL_CPT_E!I56+FC_TRA_RAIL_HST_E!I56+FC_TRA_RAIL_FRT_E!I56</f>
        <v>0</v>
      </c>
      <c r="J56" s="10">
        <f>FC_TRA_RAIL_MTU_E!J56+FC_TRA_RAIL_CPT_E!J56+FC_TRA_RAIL_HST_E!J56+FC_TRA_RAIL_FRT_E!J56</f>
        <v>0</v>
      </c>
      <c r="K56" s="10">
        <f>FC_TRA_RAIL_MTU_E!K56+FC_TRA_RAIL_CPT_E!K56+FC_TRA_RAIL_HST_E!K56+FC_TRA_RAIL_FRT_E!K56</f>
        <v>0</v>
      </c>
      <c r="L56" s="10">
        <f>FC_TRA_RAIL_MTU_E!L56+FC_TRA_RAIL_CPT_E!L56+FC_TRA_RAIL_HST_E!L56+FC_TRA_RAIL_FRT_E!L56</f>
        <v>0</v>
      </c>
      <c r="M56" s="10">
        <f>FC_TRA_RAIL_MTU_E!M56+FC_TRA_RAIL_CPT_E!M56+FC_TRA_RAIL_HST_E!M56+FC_TRA_RAIL_FRT_E!M56</f>
        <v>0</v>
      </c>
      <c r="N56" s="10">
        <f>FC_TRA_RAIL_MTU_E!N56+FC_TRA_RAIL_CPT_E!N56+FC_TRA_RAIL_HST_E!N56+FC_TRA_RAIL_FRT_E!N56</f>
        <v>0</v>
      </c>
      <c r="O56" s="10">
        <f>FC_TRA_RAIL_MTU_E!O56+FC_TRA_RAIL_CPT_E!O56+FC_TRA_RAIL_HST_E!O56+FC_TRA_RAIL_FRT_E!O56</f>
        <v>0</v>
      </c>
      <c r="P56" s="10">
        <f>FC_TRA_RAIL_MTU_E!P56+FC_TRA_RAIL_CPT_E!P56+FC_TRA_RAIL_HST_E!P56+FC_TRA_RAIL_FRT_E!P56</f>
        <v>0</v>
      </c>
      <c r="Q56" s="10">
        <f>FC_TRA_RAIL_MTU_E!Q56+FC_TRA_RAIL_CPT_E!Q56+FC_TRA_RAIL_HST_E!Q56+FC_TRA_RAIL_FRT_E!Q56</f>
        <v>0</v>
      </c>
      <c r="R56" s="10">
        <f>FC_TRA_RAIL_MTU_E!R56+FC_TRA_RAIL_CPT_E!R56+FC_TRA_RAIL_HST_E!R56+FC_TRA_RAIL_FRT_E!R56</f>
        <v>0</v>
      </c>
      <c r="S56" s="10">
        <f>FC_TRA_RAIL_MTU_E!S56+FC_TRA_RAIL_CPT_E!S56+FC_TRA_RAIL_HST_E!S56+FC_TRA_RAIL_FRT_E!S56</f>
        <v>0</v>
      </c>
      <c r="T56" s="10">
        <f>FC_TRA_RAIL_MTU_E!T56+FC_TRA_RAIL_CPT_E!T56+FC_TRA_RAIL_HST_E!T56+FC_TRA_RAIL_FRT_E!T56</f>
        <v>0</v>
      </c>
      <c r="U56" s="10">
        <f>FC_TRA_RAIL_MTU_E!U56+FC_TRA_RAIL_CPT_E!U56+FC_TRA_RAIL_HST_E!U56+FC_TRA_RAIL_FRT_E!U56</f>
        <v>0</v>
      </c>
      <c r="V56" s="10">
        <f>FC_TRA_RAIL_MTU_E!V56+FC_TRA_RAIL_CPT_E!V56+FC_TRA_RAIL_HST_E!V56+FC_TRA_RAIL_FRT_E!V56</f>
        <v>0</v>
      </c>
      <c r="W56" s="10">
        <f>FC_TRA_RAIL_MTU_E!W56+FC_TRA_RAIL_CPT_E!W56+FC_TRA_RAIL_HST_E!W56+FC_TRA_RAIL_FRT_E!W56</f>
        <v>0</v>
      </c>
      <c r="X56" s="10">
        <f>FC_TRA_RAIL_MTU_E!X56+FC_TRA_RAIL_CPT_E!X56+FC_TRA_RAIL_HST_E!X56+FC_TRA_RAIL_FRT_E!X56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FC_TRA_RAIL_MTU_E!C57+FC_TRA_RAIL_CPT_E!C57+FC_TRA_RAIL_HST_E!C57+FC_TRA_RAIL_FRT_E!C57</f>
        <v>0</v>
      </c>
      <c r="D57" s="10">
        <f>FC_TRA_RAIL_MTU_E!D57+FC_TRA_RAIL_CPT_E!D57+FC_TRA_RAIL_HST_E!D57+FC_TRA_RAIL_FRT_E!D57</f>
        <v>0</v>
      </c>
      <c r="E57" s="10">
        <f>FC_TRA_RAIL_MTU_E!E57+FC_TRA_RAIL_CPT_E!E57+FC_TRA_RAIL_HST_E!E57+FC_TRA_RAIL_FRT_E!E57</f>
        <v>0</v>
      </c>
      <c r="F57" s="10">
        <f>FC_TRA_RAIL_MTU_E!F57+FC_TRA_RAIL_CPT_E!F57+FC_TRA_RAIL_HST_E!F57+FC_TRA_RAIL_FRT_E!F57</f>
        <v>0</v>
      </c>
      <c r="G57" s="10">
        <f>FC_TRA_RAIL_MTU_E!G57+FC_TRA_RAIL_CPT_E!G57+FC_TRA_RAIL_HST_E!G57+FC_TRA_RAIL_FRT_E!G57</f>
        <v>0</v>
      </c>
      <c r="H57" s="10">
        <f>FC_TRA_RAIL_MTU_E!H57+FC_TRA_RAIL_CPT_E!H57+FC_TRA_RAIL_HST_E!H57+FC_TRA_RAIL_FRT_E!H57</f>
        <v>0</v>
      </c>
      <c r="I57" s="10">
        <f>FC_TRA_RAIL_MTU_E!I57+FC_TRA_RAIL_CPT_E!I57+FC_TRA_RAIL_HST_E!I57+FC_TRA_RAIL_FRT_E!I57</f>
        <v>0</v>
      </c>
      <c r="J57" s="10">
        <f>FC_TRA_RAIL_MTU_E!J57+FC_TRA_RAIL_CPT_E!J57+FC_TRA_RAIL_HST_E!J57+FC_TRA_RAIL_FRT_E!J57</f>
        <v>0</v>
      </c>
      <c r="K57" s="10">
        <f>FC_TRA_RAIL_MTU_E!K57+FC_TRA_RAIL_CPT_E!K57+FC_TRA_RAIL_HST_E!K57+FC_TRA_RAIL_FRT_E!K57</f>
        <v>0</v>
      </c>
      <c r="L57" s="10">
        <f>FC_TRA_RAIL_MTU_E!L57+FC_TRA_RAIL_CPT_E!L57+FC_TRA_RAIL_HST_E!L57+FC_TRA_RAIL_FRT_E!L57</f>
        <v>0</v>
      </c>
      <c r="M57" s="10">
        <f>FC_TRA_RAIL_MTU_E!M57+FC_TRA_RAIL_CPT_E!M57+FC_TRA_RAIL_HST_E!M57+FC_TRA_RAIL_FRT_E!M57</f>
        <v>0</v>
      </c>
      <c r="N57" s="10">
        <f>FC_TRA_RAIL_MTU_E!N57+FC_TRA_RAIL_CPT_E!N57+FC_TRA_RAIL_HST_E!N57+FC_TRA_RAIL_FRT_E!N57</f>
        <v>0</v>
      </c>
      <c r="O57" s="10">
        <f>FC_TRA_RAIL_MTU_E!O57+FC_TRA_RAIL_CPT_E!O57+FC_TRA_RAIL_HST_E!O57+FC_TRA_RAIL_FRT_E!O57</f>
        <v>0</v>
      </c>
      <c r="P57" s="10">
        <f>FC_TRA_RAIL_MTU_E!P57+FC_TRA_RAIL_CPT_E!P57+FC_TRA_RAIL_HST_E!P57+FC_TRA_RAIL_FRT_E!P57</f>
        <v>0</v>
      </c>
      <c r="Q57" s="10">
        <f>FC_TRA_RAIL_MTU_E!Q57+FC_TRA_RAIL_CPT_E!Q57+FC_TRA_RAIL_HST_E!Q57+FC_TRA_RAIL_FRT_E!Q57</f>
        <v>0</v>
      </c>
      <c r="R57" s="10">
        <f>FC_TRA_RAIL_MTU_E!R57+FC_TRA_RAIL_CPT_E!R57+FC_TRA_RAIL_HST_E!R57+FC_TRA_RAIL_FRT_E!R57</f>
        <v>0</v>
      </c>
      <c r="S57" s="10">
        <f>FC_TRA_RAIL_MTU_E!S57+FC_TRA_RAIL_CPT_E!S57+FC_TRA_RAIL_HST_E!S57+FC_TRA_RAIL_FRT_E!S57</f>
        <v>0</v>
      </c>
      <c r="T57" s="10">
        <f>FC_TRA_RAIL_MTU_E!T57+FC_TRA_RAIL_CPT_E!T57+FC_TRA_RAIL_HST_E!T57+FC_TRA_RAIL_FRT_E!T57</f>
        <v>0</v>
      </c>
      <c r="U57" s="10">
        <f>FC_TRA_RAIL_MTU_E!U57+FC_TRA_RAIL_CPT_E!U57+FC_TRA_RAIL_HST_E!U57+FC_TRA_RAIL_FRT_E!U57</f>
        <v>0</v>
      </c>
      <c r="V57" s="10">
        <f>FC_TRA_RAIL_MTU_E!V57+FC_TRA_RAIL_CPT_E!V57+FC_TRA_RAIL_HST_E!V57+FC_TRA_RAIL_FRT_E!V57</f>
        <v>0</v>
      </c>
      <c r="W57" s="10">
        <f>FC_TRA_RAIL_MTU_E!W57+FC_TRA_RAIL_CPT_E!W57+FC_TRA_RAIL_HST_E!W57+FC_TRA_RAIL_FRT_E!W57</f>
        <v>0</v>
      </c>
      <c r="X57" s="10">
        <f>FC_TRA_RAIL_MTU_E!X57+FC_TRA_RAIL_CPT_E!X57+FC_TRA_RAIL_HST_E!X57+FC_TRA_RAIL_FRT_E!X57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FC_TRA_RAIL_MTU_E!C58+FC_TRA_RAIL_CPT_E!C58+FC_TRA_RAIL_HST_E!C58+FC_TRA_RAIL_FRT_E!C58</f>
        <v>0</v>
      </c>
      <c r="D58" s="10">
        <f>FC_TRA_RAIL_MTU_E!D58+FC_TRA_RAIL_CPT_E!D58+FC_TRA_RAIL_HST_E!D58+FC_TRA_RAIL_FRT_E!D58</f>
        <v>0</v>
      </c>
      <c r="E58" s="10">
        <f>FC_TRA_RAIL_MTU_E!E58+FC_TRA_RAIL_CPT_E!E58+FC_TRA_RAIL_HST_E!E58+FC_TRA_RAIL_FRT_E!E58</f>
        <v>0</v>
      </c>
      <c r="F58" s="10">
        <f>FC_TRA_RAIL_MTU_E!F58+FC_TRA_RAIL_CPT_E!F58+FC_TRA_RAIL_HST_E!F58+FC_TRA_RAIL_FRT_E!F58</f>
        <v>0</v>
      </c>
      <c r="G58" s="10">
        <f>FC_TRA_RAIL_MTU_E!G58+FC_TRA_RAIL_CPT_E!G58+FC_TRA_RAIL_HST_E!G58+FC_TRA_RAIL_FRT_E!G58</f>
        <v>0</v>
      </c>
      <c r="H58" s="10">
        <f>FC_TRA_RAIL_MTU_E!H58+FC_TRA_RAIL_CPT_E!H58+FC_TRA_RAIL_HST_E!H58+FC_TRA_RAIL_FRT_E!H58</f>
        <v>0</v>
      </c>
      <c r="I58" s="10">
        <f>FC_TRA_RAIL_MTU_E!I58+FC_TRA_RAIL_CPT_E!I58+FC_TRA_RAIL_HST_E!I58+FC_TRA_RAIL_FRT_E!I58</f>
        <v>0</v>
      </c>
      <c r="J58" s="10">
        <f>FC_TRA_RAIL_MTU_E!J58+FC_TRA_RAIL_CPT_E!J58+FC_TRA_RAIL_HST_E!J58+FC_TRA_RAIL_FRT_E!J58</f>
        <v>0</v>
      </c>
      <c r="K58" s="10">
        <f>FC_TRA_RAIL_MTU_E!K58+FC_TRA_RAIL_CPT_E!K58+FC_TRA_RAIL_HST_E!K58+FC_TRA_RAIL_FRT_E!K58</f>
        <v>0</v>
      </c>
      <c r="L58" s="10">
        <f>FC_TRA_RAIL_MTU_E!L58+FC_TRA_RAIL_CPT_E!L58+FC_TRA_RAIL_HST_E!L58+FC_TRA_RAIL_FRT_E!L58</f>
        <v>0</v>
      </c>
      <c r="M58" s="10">
        <f>FC_TRA_RAIL_MTU_E!M58+FC_TRA_RAIL_CPT_E!M58+FC_TRA_RAIL_HST_E!M58+FC_TRA_RAIL_FRT_E!M58</f>
        <v>0</v>
      </c>
      <c r="N58" s="10">
        <f>FC_TRA_RAIL_MTU_E!N58+FC_TRA_RAIL_CPT_E!N58+FC_TRA_RAIL_HST_E!N58+FC_TRA_RAIL_FRT_E!N58</f>
        <v>0</v>
      </c>
      <c r="O58" s="10">
        <f>FC_TRA_RAIL_MTU_E!O58+FC_TRA_RAIL_CPT_E!O58+FC_TRA_RAIL_HST_E!O58+FC_TRA_RAIL_FRT_E!O58</f>
        <v>0</v>
      </c>
      <c r="P58" s="10">
        <f>FC_TRA_RAIL_MTU_E!P58+FC_TRA_RAIL_CPT_E!P58+FC_TRA_RAIL_HST_E!P58+FC_TRA_RAIL_FRT_E!P58</f>
        <v>0</v>
      </c>
      <c r="Q58" s="10">
        <f>FC_TRA_RAIL_MTU_E!Q58+FC_TRA_RAIL_CPT_E!Q58+FC_TRA_RAIL_HST_E!Q58+FC_TRA_RAIL_FRT_E!Q58</f>
        <v>0</v>
      </c>
      <c r="R58" s="10">
        <f>FC_TRA_RAIL_MTU_E!R58+FC_TRA_RAIL_CPT_E!R58+FC_TRA_RAIL_HST_E!R58+FC_TRA_RAIL_FRT_E!R58</f>
        <v>0</v>
      </c>
      <c r="S58" s="10">
        <f>FC_TRA_RAIL_MTU_E!S58+FC_TRA_RAIL_CPT_E!S58+FC_TRA_RAIL_HST_E!S58+FC_TRA_RAIL_FRT_E!S58</f>
        <v>0</v>
      </c>
      <c r="T58" s="10">
        <f>FC_TRA_RAIL_MTU_E!T58+FC_TRA_RAIL_CPT_E!T58+FC_TRA_RAIL_HST_E!T58+FC_TRA_RAIL_FRT_E!T58</f>
        <v>0</v>
      </c>
      <c r="U58" s="10">
        <f>FC_TRA_RAIL_MTU_E!U58+FC_TRA_RAIL_CPT_E!U58+FC_TRA_RAIL_HST_E!U58+FC_TRA_RAIL_FRT_E!U58</f>
        <v>0</v>
      </c>
      <c r="V58" s="10">
        <f>FC_TRA_RAIL_MTU_E!V58+FC_TRA_RAIL_CPT_E!V58+FC_TRA_RAIL_HST_E!V58+FC_TRA_RAIL_FRT_E!V58</f>
        <v>0</v>
      </c>
      <c r="W58" s="10">
        <f>FC_TRA_RAIL_MTU_E!W58+FC_TRA_RAIL_CPT_E!W58+FC_TRA_RAIL_HST_E!W58+FC_TRA_RAIL_FRT_E!W58</f>
        <v>0</v>
      </c>
      <c r="X58" s="10">
        <f>FC_TRA_RAIL_MTU_E!X58+FC_TRA_RAIL_CPT_E!X58+FC_TRA_RAIL_HST_E!X58+FC_TRA_RAIL_FRT_E!X58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FC_TRA_RAIL_MTU_E!C59+FC_TRA_RAIL_CPT_E!C59+FC_TRA_RAIL_HST_E!C59+FC_TRA_RAIL_FRT_E!C59</f>
        <v>0.31049011177987962</v>
      </c>
      <c r="D59" s="10">
        <f>FC_TRA_RAIL_MTU_E!D59+FC_TRA_RAIL_CPT_E!D59+FC_TRA_RAIL_HST_E!D59+FC_TRA_RAIL_FRT_E!D59</f>
        <v>1.385296646603611</v>
      </c>
      <c r="E59" s="10">
        <f>FC_TRA_RAIL_MTU_E!E59+FC_TRA_RAIL_CPT_E!E59+FC_TRA_RAIL_HST_E!E59+FC_TRA_RAIL_FRT_E!E59</f>
        <v>3.654342218400688</v>
      </c>
      <c r="F59" s="10">
        <f>FC_TRA_RAIL_MTU_E!F59+FC_TRA_RAIL_CPT_E!F59+FC_TRA_RAIL_HST_E!F59+FC_TRA_RAIL_FRT_E!F59</f>
        <v>3.0810834049871021</v>
      </c>
      <c r="G59" s="10">
        <f>FC_TRA_RAIL_MTU_E!G59+FC_TRA_RAIL_CPT_E!G59+FC_TRA_RAIL_HST_E!G59+FC_TRA_RAIL_FRT_E!G59</f>
        <v>9.5528804815133275E-2</v>
      </c>
      <c r="H59" s="10">
        <f>FC_TRA_RAIL_MTU_E!H59+FC_TRA_RAIL_CPT_E!H59+FC_TRA_RAIL_HST_E!H59+FC_TRA_RAIL_FRT_E!H59</f>
        <v>0.66878761822871868</v>
      </c>
      <c r="I59" s="10">
        <f>FC_TRA_RAIL_MTU_E!I59+FC_TRA_RAIL_CPT_E!I59+FC_TRA_RAIL_HST_E!I59+FC_TRA_RAIL_FRT_E!I59</f>
        <v>0.59707652622527951</v>
      </c>
      <c r="J59" s="10">
        <f>FC_TRA_RAIL_MTU_E!J59+FC_TRA_RAIL_CPT_E!J59+FC_TRA_RAIL_HST_E!J59+FC_TRA_RAIL_FRT_E!J59</f>
        <v>1.385296646603611</v>
      </c>
      <c r="K59" s="10">
        <f>FC_TRA_RAIL_MTU_E!K59+FC_TRA_RAIL_CPT_E!K59+FC_TRA_RAIL_HST_E!K59+FC_TRA_RAIL_FRT_E!K59</f>
        <v>0.14333619948409279</v>
      </c>
      <c r="L59" s="10">
        <f>FC_TRA_RAIL_MTU_E!L59+FC_TRA_RAIL_CPT_E!L59+FC_TRA_RAIL_HST_E!L59+FC_TRA_RAIL_FRT_E!L59</f>
        <v>7.1625107480653455E-2</v>
      </c>
      <c r="M59" s="10">
        <f>FC_TRA_RAIL_MTU_E!M59+FC_TRA_RAIL_CPT_E!M59+FC_TRA_RAIL_HST_E!M59+FC_TRA_RAIL_FRT_E!M59</f>
        <v>0</v>
      </c>
      <c r="N59" s="10">
        <f>FC_TRA_RAIL_MTU_E!N59+FC_TRA_RAIL_CPT_E!N59+FC_TRA_RAIL_HST_E!N59+FC_TRA_RAIL_FRT_E!N59</f>
        <v>2.3903697334479789E-2</v>
      </c>
      <c r="O59" s="10">
        <f>FC_TRA_RAIL_MTU_E!O59+FC_TRA_RAIL_CPT_E!O59+FC_TRA_RAIL_HST_E!O59+FC_TRA_RAIL_FRT_E!O59</f>
        <v>2.3903697334479786E-2</v>
      </c>
      <c r="P59" s="10">
        <f>FC_TRA_RAIL_MTU_E!P59+FC_TRA_RAIL_CPT_E!P59+FC_TRA_RAIL_HST_E!P59+FC_TRA_RAIL_FRT_E!P59</f>
        <v>0.31049011177987962</v>
      </c>
      <c r="Q59" s="10">
        <f>FC_TRA_RAIL_MTU_E!Q59+FC_TRA_RAIL_CPT_E!Q59+FC_TRA_RAIL_HST_E!Q59+FC_TRA_RAIL_FRT_E!Q59</f>
        <v>0.31049011177987962</v>
      </c>
      <c r="R59" s="10">
        <f>FC_TRA_RAIL_MTU_E!R59+FC_TRA_RAIL_CPT_E!R59+FC_TRA_RAIL_HST_E!R59+FC_TRA_RAIL_FRT_E!R59</f>
        <v>4.7807394668959585E-2</v>
      </c>
      <c r="S59" s="10">
        <f>FC_TRA_RAIL_MTU_E!S59+FC_TRA_RAIL_CPT_E!S59+FC_TRA_RAIL_HST_E!S59+FC_TRA_RAIL_FRT_E!S59</f>
        <v>0.14333619948409279</v>
      </c>
      <c r="T59" s="10">
        <f>FC_TRA_RAIL_MTU_E!T59+FC_TRA_RAIL_CPT_E!T59+FC_TRA_RAIL_HST_E!T59+FC_TRA_RAIL_FRT_E!T59</f>
        <v>0.12803095442820289</v>
      </c>
      <c r="U59" s="10">
        <f>FC_TRA_RAIL_MTU_E!U59+FC_TRA_RAIL_CPT_E!U59+FC_TRA_RAIL_HST_E!U59+FC_TRA_RAIL_FRT_E!U59</f>
        <v>4.1960447119518483E-2</v>
      </c>
      <c r="V59" s="10">
        <f>FC_TRA_RAIL_MTU_E!V59+FC_TRA_RAIL_CPT_E!V59+FC_TRA_RAIL_HST_E!V59+FC_TRA_RAIL_FRT_E!V59</f>
        <v>3.4995700773860702E-2</v>
      </c>
      <c r="W59" s="10">
        <f>FC_TRA_RAIL_MTU_E!W59+FC_TRA_RAIL_CPT_E!W59+FC_TRA_RAIL_HST_E!W59+FC_TRA_RAIL_FRT_E!W59</f>
        <v>3.6371453138435081E-2</v>
      </c>
      <c r="X59" s="10">
        <f>FC_TRA_RAIL_MTU_E!X59+FC_TRA_RAIL_CPT_E!X59+FC_TRA_RAIL_HST_E!X59+FC_TRA_RAIL_FRT_E!X59</f>
        <v>2.8718830610490111E-2</v>
      </c>
    </row>
    <row r="60" spans="1:24" ht="11.25" customHeight="1" x14ac:dyDescent="0.2">
      <c r="A60" s="42" t="s">
        <v>107</v>
      </c>
      <c r="B60" s="9" t="s">
        <v>108</v>
      </c>
      <c r="C60" s="10">
        <f>FC_TRA_RAIL_MTU_E!C60+FC_TRA_RAIL_CPT_E!C60+FC_TRA_RAIL_HST_E!C60+FC_TRA_RAIL_FRT_E!C60</f>
        <v>0</v>
      </c>
      <c r="D60" s="10">
        <f>FC_TRA_RAIL_MTU_E!D60+FC_TRA_RAIL_CPT_E!D60+FC_TRA_RAIL_HST_E!D60+FC_TRA_RAIL_FRT_E!D60</f>
        <v>0</v>
      </c>
      <c r="E60" s="10">
        <f>FC_TRA_RAIL_MTU_E!E60+FC_TRA_RAIL_CPT_E!E60+FC_TRA_RAIL_HST_E!E60+FC_TRA_RAIL_FRT_E!E60</f>
        <v>0</v>
      </c>
      <c r="F60" s="10">
        <f>FC_TRA_RAIL_MTU_E!F60+FC_TRA_RAIL_CPT_E!F60+FC_TRA_RAIL_HST_E!F60+FC_TRA_RAIL_FRT_E!F60</f>
        <v>0</v>
      </c>
      <c r="G60" s="10">
        <f>FC_TRA_RAIL_MTU_E!G60+FC_TRA_RAIL_CPT_E!G60+FC_TRA_RAIL_HST_E!G60+FC_TRA_RAIL_FRT_E!G60</f>
        <v>0</v>
      </c>
      <c r="H60" s="10">
        <f>FC_TRA_RAIL_MTU_E!H60+FC_TRA_RAIL_CPT_E!H60+FC_TRA_RAIL_HST_E!H60+FC_TRA_RAIL_FRT_E!H60</f>
        <v>0</v>
      </c>
      <c r="I60" s="10">
        <f>FC_TRA_RAIL_MTU_E!I60+FC_TRA_RAIL_CPT_E!I60+FC_TRA_RAIL_HST_E!I60+FC_TRA_RAIL_FRT_E!I60</f>
        <v>0</v>
      </c>
      <c r="J60" s="10">
        <f>FC_TRA_RAIL_MTU_E!J60+FC_TRA_RAIL_CPT_E!J60+FC_TRA_RAIL_HST_E!J60+FC_TRA_RAIL_FRT_E!J60</f>
        <v>0</v>
      </c>
      <c r="K60" s="10">
        <f>FC_TRA_RAIL_MTU_E!K60+FC_TRA_RAIL_CPT_E!K60+FC_TRA_RAIL_HST_E!K60+FC_TRA_RAIL_FRT_E!K60</f>
        <v>0</v>
      </c>
      <c r="L60" s="10">
        <f>FC_TRA_RAIL_MTU_E!L60+FC_TRA_RAIL_CPT_E!L60+FC_TRA_RAIL_HST_E!L60+FC_TRA_RAIL_FRT_E!L60</f>
        <v>0</v>
      </c>
      <c r="M60" s="10">
        <f>FC_TRA_RAIL_MTU_E!M60+FC_TRA_RAIL_CPT_E!M60+FC_TRA_RAIL_HST_E!M60+FC_TRA_RAIL_FRT_E!M60</f>
        <v>0</v>
      </c>
      <c r="N60" s="10">
        <f>FC_TRA_RAIL_MTU_E!N60+FC_TRA_RAIL_CPT_E!N60+FC_TRA_RAIL_HST_E!N60+FC_TRA_RAIL_FRT_E!N60</f>
        <v>0</v>
      </c>
      <c r="O60" s="10">
        <f>FC_TRA_RAIL_MTU_E!O60+FC_TRA_RAIL_CPT_E!O60+FC_TRA_RAIL_HST_E!O60+FC_TRA_RAIL_FRT_E!O60</f>
        <v>0</v>
      </c>
      <c r="P60" s="10">
        <f>FC_TRA_RAIL_MTU_E!P60+FC_TRA_RAIL_CPT_E!P60+FC_TRA_RAIL_HST_E!P60+FC_TRA_RAIL_FRT_E!P60</f>
        <v>0</v>
      </c>
      <c r="Q60" s="10">
        <f>FC_TRA_RAIL_MTU_E!Q60+FC_TRA_RAIL_CPT_E!Q60+FC_TRA_RAIL_HST_E!Q60+FC_TRA_RAIL_FRT_E!Q60</f>
        <v>0</v>
      </c>
      <c r="R60" s="10">
        <f>FC_TRA_RAIL_MTU_E!R60+FC_TRA_RAIL_CPT_E!R60+FC_TRA_RAIL_HST_E!R60+FC_TRA_RAIL_FRT_E!R60</f>
        <v>0</v>
      </c>
      <c r="S60" s="10">
        <f>FC_TRA_RAIL_MTU_E!S60+FC_TRA_RAIL_CPT_E!S60+FC_TRA_RAIL_HST_E!S60+FC_TRA_RAIL_FRT_E!S60</f>
        <v>0</v>
      </c>
      <c r="T60" s="10">
        <f>FC_TRA_RAIL_MTU_E!T60+FC_TRA_RAIL_CPT_E!T60+FC_TRA_RAIL_HST_E!T60+FC_TRA_RAIL_FRT_E!T60</f>
        <v>0</v>
      </c>
      <c r="U60" s="10">
        <f>FC_TRA_RAIL_MTU_E!U60+FC_TRA_RAIL_CPT_E!U60+FC_TRA_RAIL_HST_E!U60+FC_TRA_RAIL_FRT_E!U60</f>
        <v>0</v>
      </c>
      <c r="V60" s="10">
        <f>FC_TRA_RAIL_MTU_E!V60+FC_TRA_RAIL_CPT_E!V60+FC_TRA_RAIL_HST_E!V60+FC_TRA_RAIL_FRT_E!V60</f>
        <v>0</v>
      </c>
      <c r="W60" s="10">
        <f>FC_TRA_RAIL_MTU_E!W60+FC_TRA_RAIL_CPT_E!W60+FC_TRA_RAIL_HST_E!W60+FC_TRA_RAIL_FRT_E!W60</f>
        <v>0</v>
      </c>
      <c r="X60" s="10">
        <f>FC_TRA_RAIL_MTU_E!X60+FC_TRA_RAIL_CPT_E!X60+FC_TRA_RAIL_HST_E!X60+FC_TRA_RAIL_FRT_E!X60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FC_TRA_RAIL_MTU_E!C61+FC_TRA_RAIL_CPT_E!C61+FC_TRA_RAIL_HST_E!C61+FC_TRA_RAIL_FRT_E!C61</f>
        <v>0</v>
      </c>
      <c r="D61" s="10">
        <f>FC_TRA_RAIL_MTU_E!D61+FC_TRA_RAIL_CPT_E!D61+FC_TRA_RAIL_HST_E!D61+FC_TRA_RAIL_FRT_E!D61</f>
        <v>0</v>
      </c>
      <c r="E61" s="10">
        <f>FC_TRA_RAIL_MTU_E!E61+FC_TRA_RAIL_CPT_E!E61+FC_TRA_RAIL_HST_E!E61+FC_TRA_RAIL_FRT_E!E61</f>
        <v>0</v>
      </c>
      <c r="F61" s="10">
        <f>FC_TRA_RAIL_MTU_E!F61+FC_TRA_RAIL_CPT_E!F61+FC_TRA_RAIL_HST_E!F61+FC_TRA_RAIL_FRT_E!F61</f>
        <v>0</v>
      </c>
      <c r="G61" s="10">
        <f>FC_TRA_RAIL_MTU_E!G61+FC_TRA_RAIL_CPT_E!G61+FC_TRA_RAIL_HST_E!G61+FC_TRA_RAIL_FRT_E!G61</f>
        <v>0</v>
      </c>
      <c r="H61" s="10">
        <f>FC_TRA_RAIL_MTU_E!H61+FC_TRA_RAIL_CPT_E!H61+FC_TRA_RAIL_HST_E!H61+FC_TRA_RAIL_FRT_E!H61</f>
        <v>0</v>
      </c>
      <c r="I61" s="10">
        <f>FC_TRA_RAIL_MTU_E!I61+FC_TRA_RAIL_CPT_E!I61+FC_TRA_RAIL_HST_E!I61+FC_TRA_RAIL_FRT_E!I61</f>
        <v>0</v>
      </c>
      <c r="J61" s="10">
        <f>FC_TRA_RAIL_MTU_E!J61+FC_TRA_RAIL_CPT_E!J61+FC_TRA_RAIL_HST_E!J61+FC_TRA_RAIL_FRT_E!J61</f>
        <v>0</v>
      </c>
      <c r="K61" s="10">
        <f>FC_TRA_RAIL_MTU_E!K61+FC_TRA_RAIL_CPT_E!K61+FC_TRA_RAIL_HST_E!K61+FC_TRA_RAIL_FRT_E!K61</f>
        <v>0</v>
      </c>
      <c r="L61" s="10">
        <f>FC_TRA_RAIL_MTU_E!L61+FC_TRA_RAIL_CPT_E!L61+FC_TRA_RAIL_HST_E!L61+FC_TRA_RAIL_FRT_E!L61</f>
        <v>0</v>
      </c>
      <c r="M61" s="10">
        <f>FC_TRA_RAIL_MTU_E!M61+FC_TRA_RAIL_CPT_E!M61+FC_TRA_RAIL_HST_E!M61+FC_TRA_RAIL_FRT_E!M61</f>
        <v>0</v>
      </c>
      <c r="N61" s="10">
        <f>FC_TRA_RAIL_MTU_E!N61+FC_TRA_RAIL_CPT_E!N61+FC_TRA_RAIL_HST_E!N61+FC_TRA_RAIL_FRT_E!N61</f>
        <v>0</v>
      </c>
      <c r="O61" s="10">
        <f>FC_TRA_RAIL_MTU_E!O61+FC_TRA_RAIL_CPT_E!O61+FC_TRA_RAIL_HST_E!O61+FC_TRA_RAIL_FRT_E!O61</f>
        <v>0</v>
      </c>
      <c r="P61" s="10">
        <f>FC_TRA_RAIL_MTU_E!P61+FC_TRA_RAIL_CPT_E!P61+FC_TRA_RAIL_HST_E!P61+FC_TRA_RAIL_FRT_E!P61</f>
        <v>0</v>
      </c>
      <c r="Q61" s="10">
        <f>FC_TRA_RAIL_MTU_E!Q61+FC_TRA_RAIL_CPT_E!Q61+FC_TRA_RAIL_HST_E!Q61+FC_TRA_RAIL_FRT_E!Q61</f>
        <v>0</v>
      </c>
      <c r="R61" s="10">
        <f>FC_TRA_RAIL_MTU_E!R61+FC_TRA_RAIL_CPT_E!R61+FC_TRA_RAIL_HST_E!R61+FC_TRA_RAIL_FRT_E!R61</f>
        <v>0</v>
      </c>
      <c r="S61" s="10">
        <f>FC_TRA_RAIL_MTU_E!S61+FC_TRA_RAIL_CPT_E!S61+FC_TRA_RAIL_HST_E!S61+FC_TRA_RAIL_FRT_E!S61</f>
        <v>0</v>
      </c>
      <c r="T61" s="10">
        <f>FC_TRA_RAIL_MTU_E!T61+FC_TRA_RAIL_CPT_E!T61+FC_TRA_RAIL_HST_E!T61+FC_TRA_RAIL_FRT_E!T61</f>
        <v>0</v>
      </c>
      <c r="U61" s="10">
        <f>FC_TRA_RAIL_MTU_E!U61+FC_TRA_RAIL_CPT_E!U61+FC_TRA_RAIL_HST_E!U61+FC_TRA_RAIL_FRT_E!U61</f>
        <v>0</v>
      </c>
      <c r="V61" s="10">
        <f>FC_TRA_RAIL_MTU_E!V61+FC_TRA_RAIL_CPT_E!V61+FC_TRA_RAIL_HST_E!V61+FC_TRA_RAIL_FRT_E!V61</f>
        <v>0</v>
      </c>
      <c r="W61" s="10">
        <f>FC_TRA_RAIL_MTU_E!W61+FC_TRA_RAIL_CPT_E!W61+FC_TRA_RAIL_HST_E!W61+FC_TRA_RAIL_FRT_E!W61</f>
        <v>0</v>
      </c>
      <c r="X61" s="10">
        <f>FC_TRA_RAIL_MTU_E!X61+FC_TRA_RAIL_CPT_E!X61+FC_TRA_RAIL_HST_E!X61+FC_TRA_RAIL_FRT_E!X61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FC_TRA_RAIL_MTU_E!C62+FC_TRA_RAIL_CPT_E!C62+FC_TRA_RAIL_HST_E!C62+FC_TRA_RAIL_FRT_E!C62</f>
        <v>0</v>
      </c>
      <c r="D62" s="10">
        <f>FC_TRA_RAIL_MTU_E!D62+FC_TRA_RAIL_CPT_E!D62+FC_TRA_RAIL_HST_E!D62+FC_TRA_RAIL_FRT_E!D62</f>
        <v>0</v>
      </c>
      <c r="E62" s="10">
        <f>FC_TRA_RAIL_MTU_E!E62+FC_TRA_RAIL_CPT_E!E62+FC_TRA_RAIL_HST_E!E62+FC_TRA_RAIL_FRT_E!E62</f>
        <v>0</v>
      </c>
      <c r="F62" s="10">
        <f>FC_TRA_RAIL_MTU_E!F62+FC_TRA_RAIL_CPT_E!F62+FC_TRA_RAIL_HST_E!F62+FC_TRA_RAIL_FRT_E!F62</f>
        <v>0</v>
      </c>
      <c r="G62" s="10">
        <f>FC_TRA_RAIL_MTU_E!G62+FC_TRA_RAIL_CPT_E!G62+FC_TRA_RAIL_HST_E!G62+FC_TRA_RAIL_FRT_E!G62</f>
        <v>0</v>
      </c>
      <c r="H62" s="10">
        <f>FC_TRA_RAIL_MTU_E!H62+FC_TRA_RAIL_CPT_E!H62+FC_TRA_RAIL_HST_E!H62+FC_TRA_RAIL_FRT_E!H62</f>
        <v>0</v>
      </c>
      <c r="I62" s="10">
        <f>FC_TRA_RAIL_MTU_E!I62+FC_TRA_RAIL_CPT_E!I62+FC_TRA_RAIL_HST_E!I62+FC_TRA_RAIL_FRT_E!I62</f>
        <v>0</v>
      </c>
      <c r="J62" s="10">
        <f>FC_TRA_RAIL_MTU_E!J62+FC_TRA_RAIL_CPT_E!J62+FC_TRA_RAIL_HST_E!J62+FC_TRA_RAIL_FRT_E!J62</f>
        <v>0</v>
      </c>
      <c r="K62" s="10">
        <f>FC_TRA_RAIL_MTU_E!K62+FC_TRA_RAIL_CPT_E!K62+FC_TRA_RAIL_HST_E!K62+FC_TRA_RAIL_FRT_E!K62</f>
        <v>0</v>
      </c>
      <c r="L62" s="10">
        <f>FC_TRA_RAIL_MTU_E!L62+FC_TRA_RAIL_CPT_E!L62+FC_TRA_RAIL_HST_E!L62+FC_TRA_RAIL_FRT_E!L62</f>
        <v>0</v>
      </c>
      <c r="M62" s="10">
        <f>FC_TRA_RAIL_MTU_E!M62+FC_TRA_RAIL_CPT_E!M62+FC_TRA_RAIL_HST_E!M62+FC_TRA_RAIL_FRT_E!M62</f>
        <v>0</v>
      </c>
      <c r="N62" s="10">
        <f>FC_TRA_RAIL_MTU_E!N62+FC_TRA_RAIL_CPT_E!N62+FC_TRA_RAIL_HST_E!N62+FC_TRA_RAIL_FRT_E!N62</f>
        <v>0</v>
      </c>
      <c r="O62" s="10">
        <f>FC_TRA_RAIL_MTU_E!O62+FC_TRA_RAIL_CPT_E!O62+FC_TRA_RAIL_HST_E!O62+FC_TRA_RAIL_FRT_E!O62</f>
        <v>0</v>
      </c>
      <c r="P62" s="10">
        <f>FC_TRA_RAIL_MTU_E!P62+FC_TRA_RAIL_CPT_E!P62+FC_TRA_RAIL_HST_E!P62+FC_TRA_RAIL_FRT_E!P62</f>
        <v>0</v>
      </c>
      <c r="Q62" s="10">
        <f>FC_TRA_RAIL_MTU_E!Q62+FC_TRA_RAIL_CPT_E!Q62+FC_TRA_RAIL_HST_E!Q62+FC_TRA_RAIL_FRT_E!Q62</f>
        <v>0</v>
      </c>
      <c r="R62" s="10">
        <f>FC_TRA_RAIL_MTU_E!R62+FC_TRA_RAIL_CPT_E!R62+FC_TRA_RAIL_HST_E!R62+FC_TRA_RAIL_FRT_E!R62</f>
        <v>0</v>
      </c>
      <c r="S62" s="10">
        <f>FC_TRA_RAIL_MTU_E!S62+FC_TRA_RAIL_CPT_E!S62+FC_TRA_RAIL_HST_E!S62+FC_TRA_RAIL_FRT_E!S62</f>
        <v>0</v>
      </c>
      <c r="T62" s="10">
        <f>FC_TRA_RAIL_MTU_E!T62+FC_TRA_RAIL_CPT_E!T62+FC_TRA_RAIL_HST_E!T62+FC_TRA_RAIL_FRT_E!T62</f>
        <v>0</v>
      </c>
      <c r="U62" s="10">
        <f>FC_TRA_RAIL_MTU_E!U62+FC_TRA_RAIL_CPT_E!U62+FC_TRA_RAIL_HST_E!U62+FC_TRA_RAIL_FRT_E!U62</f>
        <v>0</v>
      </c>
      <c r="V62" s="10">
        <f>FC_TRA_RAIL_MTU_E!V62+FC_TRA_RAIL_CPT_E!V62+FC_TRA_RAIL_HST_E!V62+FC_TRA_RAIL_FRT_E!V62</f>
        <v>0</v>
      </c>
      <c r="W62" s="10">
        <f>FC_TRA_RAIL_MTU_E!W62+FC_TRA_RAIL_CPT_E!W62+FC_TRA_RAIL_HST_E!W62+FC_TRA_RAIL_FRT_E!W62</f>
        <v>0</v>
      </c>
      <c r="X62" s="10">
        <f>FC_TRA_RAIL_MTU_E!X62+FC_TRA_RAIL_CPT_E!X62+FC_TRA_RAIL_HST_E!X62+FC_TRA_RAIL_FRT_E!X62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FC_TRA_RAIL_MTU_E!C63+FC_TRA_RAIL_CPT_E!C63+FC_TRA_RAIL_HST_E!C63+FC_TRA_RAIL_FRT_E!C63</f>
        <v>0</v>
      </c>
      <c r="D63" s="10">
        <f>FC_TRA_RAIL_MTU_E!D63+FC_TRA_RAIL_CPT_E!D63+FC_TRA_RAIL_HST_E!D63+FC_TRA_RAIL_FRT_E!D63</f>
        <v>0</v>
      </c>
      <c r="E63" s="10">
        <f>FC_TRA_RAIL_MTU_E!E63+FC_TRA_RAIL_CPT_E!E63+FC_TRA_RAIL_HST_E!E63+FC_TRA_RAIL_FRT_E!E63</f>
        <v>0</v>
      </c>
      <c r="F63" s="10">
        <f>FC_TRA_RAIL_MTU_E!F63+FC_TRA_RAIL_CPT_E!F63+FC_TRA_RAIL_HST_E!F63+FC_TRA_RAIL_FRT_E!F63</f>
        <v>0</v>
      </c>
      <c r="G63" s="10">
        <f>FC_TRA_RAIL_MTU_E!G63+FC_TRA_RAIL_CPT_E!G63+FC_TRA_RAIL_HST_E!G63+FC_TRA_RAIL_FRT_E!G63</f>
        <v>0</v>
      </c>
      <c r="H63" s="10">
        <f>FC_TRA_RAIL_MTU_E!H63+FC_TRA_RAIL_CPT_E!H63+FC_TRA_RAIL_HST_E!H63+FC_TRA_RAIL_FRT_E!H63</f>
        <v>0</v>
      </c>
      <c r="I63" s="10">
        <f>FC_TRA_RAIL_MTU_E!I63+FC_TRA_RAIL_CPT_E!I63+FC_TRA_RAIL_HST_E!I63+FC_TRA_RAIL_FRT_E!I63</f>
        <v>0</v>
      </c>
      <c r="J63" s="10">
        <f>FC_TRA_RAIL_MTU_E!J63+FC_TRA_RAIL_CPT_E!J63+FC_TRA_RAIL_HST_E!J63+FC_TRA_RAIL_FRT_E!J63</f>
        <v>0</v>
      </c>
      <c r="K63" s="10">
        <f>FC_TRA_RAIL_MTU_E!K63+FC_TRA_RAIL_CPT_E!K63+FC_TRA_RAIL_HST_E!K63+FC_TRA_RAIL_FRT_E!K63</f>
        <v>0</v>
      </c>
      <c r="L63" s="10">
        <f>FC_TRA_RAIL_MTU_E!L63+FC_TRA_RAIL_CPT_E!L63+FC_TRA_RAIL_HST_E!L63+FC_TRA_RAIL_FRT_E!L63</f>
        <v>0</v>
      </c>
      <c r="M63" s="10">
        <f>FC_TRA_RAIL_MTU_E!M63+FC_TRA_RAIL_CPT_E!M63+FC_TRA_RAIL_HST_E!M63+FC_TRA_RAIL_FRT_E!M63</f>
        <v>0</v>
      </c>
      <c r="N63" s="10">
        <f>FC_TRA_RAIL_MTU_E!N63+FC_TRA_RAIL_CPT_E!N63+FC_TRA_RAIL_HST_E!N63+FC_TRA_RAIL_FRT_E!N63</f>
        <v>0</v>
      </c>
      <c r="O63" s="10">
        <f>FC_TRA_RAIL_MTU_E!O63+FC_TRA_RAIL_CPT_E!O63+FC_TRA_RAIL_HST_E!O63+FC_TRA_RAIL_FRT_E!O63</f>
        <v>0</v>
      </c>
      <c r="P63" s="10">
        <f>FC_TRA_RAIL_MTU_E!P63+FC_TRA_RAIL_CPT_E!P63+FC_TRA_RAIL_HST_E!P63+FC_TRA_RAIL_FRT_E!P63</f>
        <v>0</v>
      </c>
      <c r="Q63" s="10">
        <f>FC_TRA_RAIL_MTU_E!Q63+FC_TRA_RAIL_CPT_E!Q63+FC_TRA_RAIL_HST_E!Q63+FC_TRA_RAIL_FRT_E!Q63</f>
        <v>0</v>
      </c>
      <c r="R63" s="10">
        <f>FC_TRA_RAIL_MTU_E!R63+FC_TRA_RAIL_CPT_E!R63+FC_TRA_RAIL_HST_E!R63+FC_TRA_RAIL_FRT_E!R63</f>
        <v>0</v>
      </c>
      <c r="S63" s="10">
        <f>FC_TRA_RAIL_MTU_E!S63+FC_TRA_RAIL_CPT_E!S63+FC_TRA_RAIL_HST_E!S63+FC_TRA_RAIL_FRT_E!S63</f>
        <v>0</v>
      </c>
      <c r="T63" s="10">
        <f>FC_TRA_RAIL_MTU_E!T63+FC_TRA_RAIL_CPT_E!T63+FC_TRA_RAIL_HST_E!T63+FC_TRA_RAIL_FRT_E!T63</f>
        <v>0</v>
      </c>
      <c r="U63" s="10">
        <f>FC_TRA_RAIL_MTU_E!U63+FC_TRA_RAIL_CPT_E!U63+FC_TRA_RAIL_HST_E!U63+FC_TRA_RAIL_FRT_E!U63</f>
        <v>0</v>
      </c>
      <c r="V63" s="10">
        <f>FC_TRA_RAIL_MTU_E!V63+FC_TRA_RAIL_CPT_E!V63+FC_TRA_RAIL_HST_E!V63+FC_TRA_RAIL_FRT_E!V63</f>
        <v>0</v>
      </c>
      <c r="W63" s="10">
        <f>FC_TRA_RAIL_MTU_E!W63+FC_TRA_RAIL_CPT_E!W63+FC_TRA_RAIL_HST_E!W63+FC_TRA_RAIL_FRT_E!W63</f>
        <v>0</v>
      </c>
      <c r="X63" s="10">
        <f>FC_TRA_RAIL_MTU_E!X63+FC_TRA_RAIL_CPT_E!X63+FC_TRA_RAIL_HST_E!X63+FC_TRA_RAIL_FRT_E!X63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FC_TRA_RAIL_MTU_E!C64+FC_TRA_RAIL_CPT_E!C64+FC_TRA_RAIL_HST_E!C64+FC_TRA_RAIL_FRT_E!C64</f>
        <v>0</v>
      </c>
      <c r="D64" s="10">
        <f>FC_TRA_RAIL_MTU_E!D64+FC_TRA_RAIL_CPT_E!D64+FC_TRA_RAIL_HST_E!D64+FC_TRA_RAIL_FRT_E!D64</f>
        <v>0</v>
      </c>
      <c r="E64" s="10">
        <f>FC_TRA_RAIL_MTU_E!E64+FC_TRA_RAIL_CPT_E!E64+FC_TRA_RAIL_HST_E!E64+FC_TRA_RAIL_FRT_E!E64</f>
        <v>0</v>
      </c>
      <c r="F64" s="10">
        <f>FC_TRA_RAIL_MTU_E!F64+FC_TRA_RAIL_CPT_E!F64+FC_TRA_RAIL_HST_E!F64+FC_TRA_RAIL_FRT_E!F64</f>
        <v>0</v>
      </c>
      <c r="G64" s="10">
        <f>FC_TRA_RAIL_MTU_E!G64+FC_TRA_RAIL_CPT_E!G64+FC_TRA_RAIL_HST_E!G64+FC_TRA_RAIL_FRT_E!G64</f>
        <v>0</v>
      </c>
      <c r="H64" s="10">
        <f>FC_TRA_RAIL_MTU_E!H64+FC_TRA_RAIL_CPT_E!H64+FC_TRA_RAIL_HST_E!H64+FC_TRA_RAIL_FRT_E!H64</f>
        <v>0</v>
      </c>
      <c r="I64" s="10">
        <f>FC_TRA_RAIL_MTU_E!I64+FC_TRA_RAIL_CPT_E!I64+FC_TRA_RAIL_HST_E!I64+FC_TRA_RAIL_FRT_E!I64</f>
        <v>0</v>
      </c>
      <c r="J64" s="10">
        <f>FC_TRA_RAIL_MTU_E!J64+FC_TRA_RAIL_CPT_E!J64+FC_TRA_RAIL_HST_E!J64+FC_TRA_RAIL_FRT_E!J64</f>
        <v>0</v>
      </c>
      <c r="K64" s="10">
        <f>FC_TRA_RAIL_MTU_E!K64+FC_TRA_RAIL_CPT_E!K64+FC_TRA_RAIL_HST_E!K64+FC_TRA_RAIL_FRT_E!K64</f>
        <v>0</v>
      </c>
      <c r="L64" s="10">
        <f>FC_TRA_RAIL_MTU_E!L64+FC_TRA_RAIL_CPT_E!L64+FC_TRA_RAIL_HST_E!L64+FC_TRA_RAIL_FRT_E!L64</f>
        <v>0</v>
      </c>
      <c r="M64" s="10">
        <f>FC_TRA_RAIL_MTU_E!M64+FC_TRA_RAIL_CPT_E!M64+FC_TRA_RAIL_HST_E!M64+FC_TRA_RAIL_FRT_E!M64</f>
        <v>0</v>
      </c>
      <c r="N64" s="10">
        <f>FC_TRA_RAIL_MTU_E!N64+FC_TRA_RAIL_CPT_E!N64+FC_TRA_RAIL_HST_E!N64+FC_TRA_RAIL_FRT_E!N64</f>
        <v>0</v>
      </c>
      <c r="O64" s="10">
        <f>FC_TRA_RAIL_MTU_E!O64+FC_TRA_RAIL_CPT_E!O64+FC_TRA_RAIL_HST_E!O64+FC_TRA_RAIL_FRT_E!O64</f>
        <v>0</v>
      </c>
      <c r="P64" s="10">
        <f>FC_TRA_RAIL_MTU_E!P64+FC_TRA_RAIL_CPT_E!P64+FC_TRA_RAIL_HST_E!P64+FC_TRA_RAIL_FRT_E!P64</f>
        <v>0</v>
      </c>
      <c r="Q64" s="10">
        <f>FC_TRA_RAIL_MTU_E!Q64+FC_TRA_RAIL_CPT_E!Q64+FC_TRA_RAIL_HST_E!Q64+FC_TRA_RAIL_FRT_E!Q64</f>
        <v>0</v>
      </c>
      <c r="R64" s="10">
        <f>FC_TRA_RAIL_MTU_E!R64+FC_TRA_RAIL_CPT_E!R64+FC_TRA_RAIL_HST_E!R64+FC_TRA_RAIL_FRT_E!R64</f>
        <v>0</v>
      </c>
      <c r="S64" s="10">
        <f>FC_TRA_RAIL_MTU_E!S64+FC_TRA_RAIL_CPT_E!S64+FC_TRA_RAIL_HST_E!S64+FC_TRA_RAIL_FRT_E!S64</f>
        <v>0</v>
      </c>
      <c r="T64" s="10">
        <f>FC_TRA_RAIL_MTU_E!T64+FC_TRA_RAIL_CPT_E!T64+FC_TRA_RAIL_HST_E!T64+FC_TRA_RAIL_FRT_E!T64</f>
        <v>0</v>
      </c>
      <c r="U64" s="10">
        <f>FC_TRA_RAIL_MTU_E!U64+FC_TRA_RAIL_CPT_E!U64+FC_TRA_RAIL_HST_E!U64+FC_TRA_RAIL_FRT_E!U64</f>
        <v>0</v>
      </c>
      <c r="V64" s="10">
        <f>FC_TRA_RAIL_MTU_E!V64+FC_TRA_RAIL_CPT_E!V64+FC_TRA_RAIL_HST_E!V64+FC_TRA_RAIL_FRT_E!V64</f>
        <v>0</v>
      </c>
      <c r="W64" s="10">
        <f>FC_TRA_RAIL_MTU_E!W64+FC_TRA_RAIL_CPT_E!W64+FC_TRA_RAIL_HST_E!W64+FC_TRA_RAIL_FRT_E!W64</f>
        <v>0</v>
      </c>
      <c r="X64" s="10">
        <f>FC_TRA_RAIL_MTU_E!X64+FC_TRA_RAIL_CPT_E!X64+FC_TRA_RAIL_HST_E!X64+FC_TRA_RAIL_FRT_E!X64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FC_TRA_RAIL_MTU_E!C65+FC_TRA_RAIL_CPT_E!C65+FC_TRA_RAIL_HST_E!C65+FC_TRA_RAIL_FRT_E!C65</f>
        <v>0</v>
      </c>
      <c r="D65" s="10">
        <f>FC_TRA_RAIL_MTU_E!D65+FC_TRA_RAIL_CPT_E!D65+FC_TRA_RAIL_HST_E!D65+FC_TRA_RAIL_FRT_E!D65</f>
        <v>0</v>
      </c>
      <c r="E65" s="10">
        <f>FC_TRA_RAIL_MTU_E!E65+FC_TRA_RAIL_CPT_E!E65+FC_TRA_RAIL_HST_E!E65+FC_TRA_RAIL_FRT_E!E65</f>
        <v>0</v>
      </c>
      <c r="F65" s="10">
        <f>FC_TRA_RAIL_MTU_E!F65+FC_TRA_RAIL_CPT_E!F65+FC_TRA_RAIL_HST_E!F65+FC_TRA_RAIL_FRT_E!F65</f>
        <v>0</v>
      </c>
      <c r="G65" s="10">
        <f>FC_TRA_RAIL_MTU_E!G65+FC_TRA_RAIL_CPT_E!G65+FC_TRA_RAIL_HST_E!G65+FC_TRA_RAIL_FRT_E!G65</f>
        <v>0</v>
      </c>
      <c r="H65" s="10">
        <f>FC_TRA_RAIL_MTU_E!H65+FC_TRA_RAIL_CPT_E!H65+FC_TRA_RAIL_HST_E!H65+FC_TRA_RAIL_FRT_E!H65</f>
        <v>0</v>
      </c>
      <c r="I65" s="10">
        <f>FC_TRA_RAIL_MTU_E!I65+FC_TRA_RAIL_CPT_E!I65+FC_TRA_RAIL_HST_E!I65+FC_TRA_RAIL_FRT_E!I65</f>
        <v>0</v>
      </c>
      <c r="J65" s="10">
        <f>FC_TRA_RAIL_MTU_E!J65+FC_TRA_RAIL_CPT_E!J65+FC_TRA_RAIL_HST_E!J65+FC_TRA_RAIL_FRT_E!J65</f>
        <v>0</v>
      </c>
      <c r="K65" s="10">
        <f>FC_TRA_RAIL_MTU_E!K65+FC_TRA_RAIL_CPT_E!K65+FC_TRA_RAIL_HST_E!K65+FC_TRA_RAIL_FRT_E!K65</f>
        <v>0</v>
      </c>
      <c r="L65" s="10">
        <f>FC_TRA_RAIL_MTU_E!L65+FC_TRA_RAIL_CPT_E!L65+FC_TRA_RAIL_HST_E!L65+FC_TRA_RAIL_FRT_E!L65</f>
        <v>0</v>
      </c>
      <c r="M65" s="10">
        <f>FC_TRA_RAIL_MTU_E!M65+FC_TRA_RAIL_CPT_E!M65+FC_TRA_RAIL_HST_E!M65+FC_TRA_RAIL_FRT_E!M65</f>
        <v>0</v>
      </c>
      <c r="N65" s="10">
        <f>FC_TRA_RAIL_MTU_E!N65+FC_TRA_RAIL_CPT_E!N65+FC_TRA_RAIL_HST_E!N65+FC_TRA_RAIL_FRT_E!N65</f>
        <v>0</v>
      </c>
      <c r="O65" s="10">
        <f>FC_TRA_RAIL_MTU_E!O65+FC_TRA_RAIL_CPT_E!O65+FC_TRA_RAIL_HST_E!O65+FC_TRA_RAIL_FRT_E!O65</f>
        <v>0</v>
      </c>
      <c r="P65" s="10">
        <f>FC_TRA_RAIL_MTU_E!P65+FC_TRA_RAIL_CPT_E!P65+FC_TRA_RAIL_HST_E!P65+FC_TRA_RAIL_FRT_E!P65</f>
        <v>0</v>
      </c>
      <c r="Q65" s="10">
        <f>FC_TRA_RAIL_MTU_E!Q65+FC_TRA_RAIL_CPT_E!Q65+FC_TRA_RAIL_HST_E!Q65+FC_TRA_RAIL_FRT_E!Q65</f>
        <v>0</v>
      </c>
      <c r="R65" s="10">
        <f>FC_TRA_RAIL_MTU_E!R65+FC_TRA_RAIL_CPT_E!R65+FC_TRA_RAIL_HST_E!R65+FC_TRA_RAIL_FRT_E!R65</f>
        <v>0</v>
      </c>
      <c r="S65" s="10">
        <f>FC_TRA_RAIL_MTU_E!S65+FC_TRA_RAIL_CPT_E!S65+FC_TRA_RAIL_HST_E!S65+FC_TRA_RAIL_FRT_E!S65</f>
        <v>0</v>
      </c>
      <c r="T65" s="10">
        <f>FC_TRA_RAIL_MTU_E!T65+FC_TRA_RAIL_CPT_E!T65+FC_TRA_RAIL_HST_E!T65+FC_TRA_RAIL_FRT_E!T65</f>
        <v>0</v>
      </c>
      <c r="U65" s="10">
        <f>FC_TRA_RAIL_MTU_E!U65+FC_TRA_RAIL_CPT_E!U65+FC_TRA_RAIL_HST_E!U65+FC_TRA_RAIL_FRT_E!U65</f>
        <v>0</v>
      </c>
      <c r="V65" s="10">
        <f>FC_TRA_RAIL_MTU_E!V65+FC_TRA_RAIL_CPT_E!V65+FC_TRA_RAIL_HST_E!V65+FC_TRA_RAIL_FRT_E!V65</f>
        <v>0</v>
      </c>
      <c r="W65" s="10">
        <f>FC_TRA_RAIL_MTU_E!W65+FC_TRA_RAIL_CPT_E!W65+FC_TRA_RAIL_HST_E!W65+FC_TRA_RAIL_FRT_E!W65</f>
        <v>0</v>
      </c>
      <c r="X65" s="10">
        <f>FC_TRA_RAIL_MTU_E!X65+FC_TRA_RAIL_CPT_E!X65+FC_TRA_RAIL_HST_E!X65+FC_TRA_RAIL_FRT_E!X65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FC_TRA_RAIL_MTU_E!C66+FC_TRA_RAIL_CPT_E!C66+FC_TRA_RAIL_HST_E!C66+FC_TRA_RAIL_FRT_E!C66</f>
        <v>0</v>
      </c>
      <c r="D66" s="10">
        <f>FC_TRA_RAIL_MTU_E!D66+FC_TRA_RAIL_CPT_E!D66+FC_TRA_RAIL_HST_E!D66+FC_TRA_RAIL_FRT_E!D66</f>
        <v>0</v>
      </c>
      <c r="E66" s="10">
        <f>FC_TRA_RAIL_MTU_E!E66+FC_TRA_RAIL_CPT_E!E66+FC_TRA_RAIL_HST_E!E66+FC_TRA_RAIL_FRT_E!E66</f>
        <v>0</v>
      </c>
      <c r="F66" s="10">
        <f>FC_TRA_RAIL_MTU_E!F66+FC_TRA_RAIL_CPT_E!F66+FC_TRA_RAIL_HST_E!F66+FC_TRA_RAIL_FRT_E!F66</f>
        <v>0</v>
      </c>
      <c r="G66" s="10">
        <f>FC_TRA_RAIL_MTU_E!G66+FC_TRA_RAIL_CPT_E!G66+FC_TRA_RAIL_HST_E!G66+FC_TRA_RAIL_FRT_E!G66</f>
        <v>0</v>
      </c>
      <c r="H66" s="10">
        <f>FC_TRA_RAIL_MTU_E!H66+FC_TRA_RAIL_CPT_E!H66+FC_TRA_RAIL_HST_E!H66+FC_TRA_RAIL_FRT_E!H66</f>
        <v>0</v>
      </c>
      <c r="I66" s="10">
        <f>FC_TRA_RAIL_MTU_E!I66+FC_TRA_RAIL_CPT_E!I66+FC_TRA_RAIL_HST_E!I66+FC_TRA_RAIL_FRT_E!I66</f>
        <v>0</v>
      </c>
      <c r="J66" s="10">
        <f>FC_TRA_RAIL_MTU_E!J66+FC_TRA_RAIL_CPT_E!J66+FC_TRA_RAIL_HST_E!J66+FC_TRA_RAIL_FRT_E!J66</f>
        <v>0</v>
      </c>
      <c r="K66" s="10">
        <f>FC_TRA_RAIL_MTU_E!K66+FC_TRA_RAIL_CPT_E!K66+FC_TRA_RAIL_HST_E!K66+FC_TRA_RAIL_FRT_E!K66</f>
        <v>0</v>
      </c>
      <c r="L66" s="10">
        <f>FC_TRA_RAIL_MTU_E!L66+FC_TRA_RAIL_CPT_E!L66+FC_TRA_RAIL_HST_E!L66+FC_TRA_RAIL_FRT_E!L66</f>
        <v>0</v>
      </c>
      <c r="M66" s="10">
        <f>FC_TRA_RAIL_MTU_E!M66+FC_TRA_RAIL_CPT_E!M66+FC_TRA_RAIL_HST_E!M66+FC_TRA_RAIL_FRT_E!M66</f>
        <v>0</v>
      </c>
      <c r="N66" s="10">
        <f>FC_TRA_RAIL_MTU_E!N66+FC_TRA_RAIL_CPT_E!N66+FC_TRA_RAIL_HST_E!N66+FC_TRA_RAIL_FRT_E!N66</f>
        <v>0</v>
      </c>
      <c r="O66" s="10">
        <f>FC_TRA_RAIL_MTU_E!O66+FC_TRA_RAIL_CPT_E!O66+FC_TRA_RAIL_HST_E!O66+FC_TRA_RAIL_FRT_E!O66</f>
        <v>0</v>
      </c>
      <c r="P66" s="10">
        <f>FC_TRA_RAIL_MTU_E!P66+FC_TRA_RAIL_CPT_E!P66+FC_TRA_RAIL_HST_E!P66+FC_TRA_RAIL_FRT_E!P66</f>
        <v>0</v>
      </c>
      <c r="Q66" s="10">
        <f>FC_TRA_RAIL_MTU_E!Q66+FC_TRA_RAIL_CPT_E!Q66+FC_TRA_RAIL_HST_E!Q66+FC_TRA_RAIL_FRT_E!Q66</f>
        <v>0</v>
      </c>
      <c r="R66" s="10">
        <f>FC_TRA_RAIL_MTU_E!R66+FC_TRA_RAIL_CPT_E!R66+FC_TRA_RAIL_HST_E!R66+FC_TRA_RAIL_FRT_E!R66</f>
        <v>0</v>
      </c>
      <c r="S66" s="10">
        <f>FC_TRA_RAIL_MTU_E!S66+FC_TRA_RAIL_CPT_E!S66+FC_TRA_RAIL_HST_E!S66+FC_TRA_RAIL_FRT_E!S66</f>
        <v>0</v>
      </c>
      <c r="T66" s="10">
        <f>FC_TRA_RAIL_MTU_E!T66+FC_TRA_RAIL_CPT_E!T66+FC_TRA_RAIL_HST_E!T66+FC_TRA_RAIL_FRT_E!T66</f>
        <v>0</v>
      </c>
      <c r="U66" s="10">
        <f>FC_TRA_RAIL_MTU_E!U66+FC_TRA_RAIL_CPT_E!U66+FC_TRA_RAIL_HST_E!U66+FC_TRA_RAIL_FRT_E!U66</f>
        <v>0</v>
      </c>
      <c r="V66" s="10">
        <f>FC_TRA_RAIL_MTU_E!V66+FC_TRA_RAIL_CPT_E!V66+FC_TRA_RAIL_HST_E!V66+FC_TRA_RAIL_FRT_E!V66</f>
        <v>0</v>
      </c>
      <c r="W66" s="10">
        <f>FC_TRA_RAIL_MTU_E!W66+FC_TRA_RAIL_CPT_E!W66+FC_TRA_RAIL_HST_E!W66+FC_TRA_RAIL_FRT_E!W66</f>
        <v>0</v>
      </c>
      <c r="X66" s="10">
        <f>FC_TRA_RAIL_MTU_E!X66+FC_TRA_RAIL_CPT_E!X66+FC_TRA_RAIL_HST_E!X66+FC_TRA_RAIL_FRT_E!X66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FC_TRA_RAIL_MTU_E!C67+FC_TRA_RAIL_CPT_E!C67+FC_TRA_RAIL_HST_E!C67+FC_TRA_RAIL_FRT_E!C67</f>
        <v>0</v>
      </c>
      <c r="D67" s="10">
        <f>FC_TRA_RAIL_MTU_E!D67+FC_TRA_RAIL_CPT_E!D67+FC_TRA_RAIL_HST_E!D67+FC_TRA_RAIL_FRT_E!D67</f>
        <v>0</v>
      </c>
      <c r="E67" s="10">
        <f>FC_TRA_RAIL_MTU_E!E67+FC_TRA_RAIL_CPT_E!E67+FC_TRA_RAIL_HST_E!E67+FC_TRA_RAIL_FRT_E!E67</f>
        <v>0</v>
      </c>
      <c r="F67" s="10">
        <f>FC_TRA_RAIL_MTU_E!F67+FC_TRA_RAIL_CPT_E!F67+FC_TRA_RAIL_HST_E!F67+FC_TRA_RAIL_FRT_E!F67</f>
        <v>0</v>
      </c>
      <c r="G67" s="10">
        <f>FC_TRA_RAIL_MTU_E!G67+FC_TRA_RAIL_CPT_E!G67+FC_TRA_RAIL_HST_E!G67+FC_TRA_RAIL_FRT_E!G67</f>
        <v>0</v>
      </c>
      <c r="H67" s="10">
        <f>FC_TRA_RAIL_MTU_E!H67+FC_TRA_RAIL_CPT_E!H67+FC_TRA_RAIL_HST_E!H67+FC_TRA_RAIL_FRT_E!H67</f>
        <v>0</v>
      </c>
      <c r="I67" s="10">
        <f>FC_TRA_RAIL_MTU_E!I67+FC_TRA_RAIL_CPT_E!I67+FC_TRA_RAIL_HST_E!I67+FC_TRA_RAIL_FRT_E!I67</f>
        <v>0</v>
      </c>
      <c r="J67" s="10">
        <f>FC_TRA_RAIL_MTU_E!J67+FC_TRA_RAIL_CPT_E!J67+FC_TRA_RAIL_HST_E!J67+FC_TRA_RAIL_FRT_E!J67</f>
        <v>0</v>
      </c>
      <c r="K67" s="10">
        <f>FC_TRA_RAIL_MTU_E!K67+FC_TRA_RAIL_CPT_E!K67+FC_TRA_RAIL_HST_E!K67+FC_TRA_RAIL_FRT_E!K67</f>
        <v>0</v>
      </c>
      <c r="L67" s="10">
        <f>FC_TRA_RAIL_MTU_E!L67+FC_TRA_RAIL_CPT_E!L67+FC_TRA_RAIL_HST_E!L67+FC_TRA_RAIL_FRT_E!L67</f>
        <v>0</v>
      </c>
      <c r="M67" s="10">
        <f>FC_TRA_RAIL_MTU_E!M67+FC_TRA_RAIL_CPT_E!M67+FC_TRA_RAIL_HST_E!M67+FC_TRA_RAIL_FRT_E!M67</f>
        <v>0</v>
      </c>
      <c r="N67" s="10">
        <f>FC_TRA_RAIL_MTU_E!N67+FC_TRA_RAIL_CPT_E!N67+FC_TRA_RAIL_HST_E!N67+FC_TRA_RAIL_FRT_E!N67</f>
        <v>0</v>
      </c>
      <c r="O67" s="10">
        <f>FC_TRA_RAIL_MTU_E!O67+FC_TRA_RAIL_CPT_E!O67+FC_TRA_RAIL_HST_E!O67+FC_TRA_RAIL_FRT_E!O67</f>
        <v>0</v>
      </c>
      <c r="P67" s="10">
        <f>FC_TRA_RAIL_MTU_E!P67+FC_TRA_RAIL_CPT_E!P67+FC_TRA_RAIL_HST_E!P67+FC_TRA_RAIL_FRT_E!P67</f>
        <v>0</v>
      </c>
      <c r="Q67" s="10">
        <f>FC_TRA_RAIL_MTU_E!Q67+FC_TRA_RAIL_CPT_E!Q67+FC_TRA_RAIL_HST_E!Q67+FC_TRA_RAIL_FRT_E!Q67</f>
        <v>0</v>
      </c>
      <c r="R67" s="10">
        <f>FC_TRA_RAIL_MTU_E!R67+FC_TRA_RAIL_CPT_E!R67+FC_TRA_RAIL_HST_E!R67+FC_TRA_RAIL_FRT_E!R67</f>
        <v>0</v>
      </c>
      <c r="S67" s="10">
        <f>FC_TRA_RAIL_MTU_E!S67+FC_TRA_RAIL_CPT_E!S67+FC_TRA_RAIL_HST_E!S67+FC_TRA_RAIL_FRT_E!S67</f>
        <v>0</v>
      </c>
      <c r="T67" s="10">
        <f>FC_TRA_RAIL_MTU_E!T67+FC_TRA_RAIL_CPT_E!T67+FC_TRA_RAIL_HST_E!T67+FC_TRA_RAIL_FRT_E!T67</f>
        <v>0</v>
      </c>
      <c r="U67" s="10">
        <f>FC_TRA_RAIL_MTU_E!U67+FC_TRA_RAIL_CPT_E!U67+FC_TRA_RAIL_HST_E!U67+FC_TRA_RAIL_FRT_E!U67</f>
        <v>0</v>
      </c>
      <c r="V67" s="10">
        <f>FC_TRA_RAIL_MTU_E!V67+FC_TRA_RAIL_CPT_E!V67+FC_TRA_RAIL_HST_E!V67+FC_TRA_RAIL_FRT_E!V67</f>
        <v>0</v>
      </c>
      <c r="W67" s="10">
        <f>FC_TRA_RAIL_MTU_E!W67+FC_TRA_RAIL_CPT_E!W67+FC_TRA_RAIL_HST_E!W67+FC_TRA_RAIL_FRT_E!W67</f>
        <v>0</v>
      </c>
      <c r="X67" s="10">
        <f>FC_TRA_RAIL_MTU_E!X67+FC_TRA_RAIL_CPT_E!X67+FC_TRA_RAIL_HST_E!X67+FC_TRA_RAIL_FRT_E!X67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FC_TRA_RAIL_MTU_E!C68+FC_TRA_RAIL_CPT_E!C68+FC_TRA_RAIL_HST_E!C68+FC_TRA_RAIL_FRT_E!C68</f>
        <v>0</v>
      </c>
      <c r="D68" s="10">
        <f>FC_TRA_RAIL_MTU_E!D68+FC_TRA_RAIL_CPT_E!D68+FC_TRA_RAIL_HST_E!D68+FC_TRA_RAIL_FRT_E!D68</f>
        <v>0</v>
      </c>
      <c r="E68" s="10">
        <f>FC_TRA_RAIL_MTU_E!E68+FC_TRA_RAIL_CPT_E!E68+FC_TRA_RAIL_HST_E!E68+FC_TRA_RAIL_FRT_E!E68</f>
        <v>0</v>
      </c>
      <c r="F68" s="10">
        <f>FC_TRA_RAIL_MTU_E!F68+FC_TRA_RAIL_CPT_E!F68+FC_TRA_RAIL_HST_E!F68+FC_TRA_RAIL_FRT_E!F68</f>
        <v>0</v>
      </c>
      <c r="G68" s="10">
        <f>FC_TRA_RAIL_MTU_E!G68+FC_TRA_RAIL_CPT_E!G68+FC_TRA_RAIL_HST_E!G68+FC_TRA_RAIL_FRT_E!G68</f>
        <v>0</v>
      </c>
      <c r="H68" s="10">
        <f>FC_TRA_RAIL_MTU_E!H68+FC_TRA_RAIL_CPT_E!H68+FC_TRA_RAIL_HST_E!H68+FC_TRA_RAIL_FRT_E!H68</f>
        <v>0</v>
      </c>
      <c r="I68" s="10">
        <f>FC_TRA_RAIL_MTU_E!I68+FC_TRA_RAIL_CPT_E!I68+FC_TRA_RAIL_HST_E!I68+FC_TRA_RAIL_FRT_E!I68</f>
        <v>0</v>
      </c>
      <c r="J68" s="10">
        <f>FC_TRA_RAIL_MTU_E!J68+FC_TRA_RAIL_CPT_E!J68+FC_TRA_RAIL_HST_E!J68+FC_TRA_RAIL_FRT_E!J68</f>
        <v>0</v>
      </c>
      <c r="K68" s="10">
        <f>FC_TRA_RAIL_MTU_E!K68+FC_TRA_RAIL_CPT_E!K68+FC_TRA_RAIL_HST_E!K68+FC_TRA_RAIL_FRT_E!K68</f>
        <v>0</v>
      </c>
      <c r="L68" s="10">
        <f>FC_TRA_RAIL_MTU_E!L68+FC_TRA_RAIL_CPT_E!L68+FC_TRA_RAIL_HST_E!L68+FC_TRA_RAIL_FRT_E!L68</f>
        <v>0</v>
      </c>
      <c r="M68" s="10">
        <f>FC_TRA_RAIL_MTU_E!M68+FC_TRA_RAIL_CPT_E!M68+FC_TRA_RAIL_HST_E!M68+FC_TRA_RAIL_FRT_E!M68</f>
        <v>0</v>
      </c>
      <c r="N68" s="10">
        <f>FC_TRA_RAIL_MTU_E!N68+FC_TRA_RAIL_CPT_E!N68+FC_TRA_RAIL_HST_E!N68+FC_TRA_RAIL_FRT_E!N68</f>
        <v>0</v>
      </c>
      <c r="O68" s="10">
        <f>FC_TRA_RAIL_MTU_E!O68+FC_TRA_RAIL_CPT_E!O68+FC_TRA_RAIL_HST_E!O68+FC_TRA_RAIL_FRT_E!O68</f>
        <v>0</v>
      </c>
      <c r="P68" s="10">
        <f>FC_TRA_RAIL_MTU_E!P68+FC_TRA_RAIL_CPT_E!P68+FC_TRA_RAIL_HST_E!P68+FC_TRA_RAIL_FRT_E!P68</f>
        <v>0</v>
      </c>
      <c r="Q68" s="10">
        <f>FC_TRA_RAIL_MTU_E!Q68+FC_TRA_RAIL_CPT_E!Q68+FC_TRA_RAIL_HST_E!Q68+FC_TRA_RAIL_FRT_E!Q68</f>
        <v>0</v>
      </c>
      <c r="R68" s="10">
        <f>FC_TRA_RAIL_MTU_E!R68+FC_TRA_RAIL_CPT_E!R68+FC_TRA_RAIL_HST_E!R68+FC_TRA_RAIL_FRT_E!R68</f>
        <v>0</v>
      </c>
      <c r="S68" s="10">
        <f>FC_TRA_RAIL_MTU_E!S68+FC_TRA_RAIL_CPT_E!S68+FC_TRA_RAIL_HST_E!S68+FC_TRA_RAIL_FRT_E!S68</f>
        <v>0</v>
      </c>
      <c r="T68" s="10">
        <f>FC_TRA_RAIL_MTU_E!T68+FC_TRA_RAIL_CPT_E!T68+FC_TRA_RAIL_HST_E!T68+FC_TRA_RAIL_FRT_E!T68</f>
        <v>0</v>
      </c>
      <c r="U68" s="10">
        <f>FC_TRA_RAIL_MTU_E!U68+FC_TRA_RAIL_CPT_E!U68+FC_TRA_RAIL_HST_E!U68+FC_TRA_RAIL_FRT_E!U68</f>
        <v>0</v>
      </c>
      <c r="V68" s="10">
        <f>FC_TRA_RAIL_MTU_E!V68+FC_TRA_RAIL_CPT_E!V68+FC_TRA_RAIL_HST_E!V68+FC_TRA_RAIL_FRT_E!V68</f>
        <v>0</v>
      </c>
      <c r="W68" s="10">
        <f>FC_TRA_RAIL_MTU_E!W68+FC_TRA_RAIL_CPT_E!W68+FC_TRA_RAIL_HST_E!W68+FC_TRA_RAIL_FRT_E!W68</f>
        <v>0</v>
      </c>
      <c r="X68" s="10">
        <f>FC_TRA_RAIL_MTU_E!X68+FC_TRA_RAIL_CPT_E!X68+FC_TRA_RAIL_HST_E!X68+FC_TRA_RAIL_FRT_E!X68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FC_TRA_RAIL_MTU_E!C69+FC_TRA_RAIL_CPT_E!C69+FC_TRA_RAIL_HST_E!C69+FC_TRA_RAIL_FRT_E!C69</f>
        <v>0</v>
      </c>
      <c r="D69" s="10">
        <f>FC_TRA_RAIL_MTU_E!D69+FC_TRA_RAIL_CPT_E!D69+FC_TRA_RAIL_HST_E!D69+FC_TRA_RAIL_FRT_E!D69</f>
        <v>0</v>
      </c>
      <c r="E69" s="10">
        <f>FC_TRA_RAIL_MTU_E!E69+FC_TRA_RAIL_CPT_E!E69+FC_TRA_RAIL_HST_E!E69+FC_TRA_RAIL_FRT_E!E69</f>
        <v>0</v>
      </c>
      <c r="F69" s="10">
        <f>FC_TRA_RAIL_MTU_E!F69+FC_TRA_RAIL_CPT_E!F69+FC_TRA_RAIL_HST_E!F69+FC_TRA_RAIL_FRT_E!F69</f>
        <v>0</v>
      </c>
      <c r="G69" s="10">
        <f>FC_TRA_RAIL_MTU_E!G69+FC_TRA_RAIL_CPT_E!G69+FC_TRA_RAIL_HST_E!G69+FC_TRA_RAIL_FRT_E!G69</f>
        <v>0</v>
      </c>
      <c r="H69" s="10">
        <f>FC_TRA_RAIL_MTU_E!H69+FC_TRA_RAIL_CPT_E!H69+FC_TRA_RAIL_HST_E!H69+FC_TRA_RAIL_FRT_E!H69</f>
        <v>0</v>
      </c>
      <c r="I69" s="10">
        <f>FC_TRA_RAIL_MTU_E!I69+FC_TRA_RAIL_CPT_E!I69+FC_TRA_RAIL_HST_E!I69+FC_TRA_RAIL_FRT_E!I69</f>
        <v>0</v>
      </c>
      <c r="J69" s="10">
        <f>FC_TRA_RAIL_MTU_E!J69+FC_TRA_RAIL_CPT_E!J69+FC_TRA_RAIL_HST_E!J69+FC_TRA_RAIL_FRT_E!J69</f>
        <v>0</v>
      </c>
      <c r="K69" s="10">
        <f>FC_TRA_RAIL_MTU_E!K69+FC_TRA_RAIL_CPT_E!K69+FC_TRA_RAIL_HST_E!K69+FC_TRA_RAIL_FRT_E!K69</f>
        <v>0</v>
      </c>
      <c r="L69" s="10">
        <f>FC_TRA_RAIL_MTU_E!L69+FC_TRA_RAIL_CPT_E!L69+FC_TRA_RAIL_HST_E!L69+FC_TRA_RAIL_FRT_E!L69</f>
        <v>0</v>
      </c>
      <c r="M69" s="10">
        <f>FC_TRA_RAIL_MTU_E!M69+FC_TRA_RAIL_CPT_E!M69+FC_TRA_RAIL_HST_E!M69+FC_TRA_RAIL_FRT_E!M69</f>
        <v>0</v>
      </c>
      <c r="N69" s="10">
        <f>FC_TRA_RAIL_MTU_E!N69+FC_TRA_RAIL_CPT_E!N69+FC_TRA_RAIL_HST_E!N69+FC_TRA_RAIL_FRT_E!N69</f>
        <v>0</v>
      </c>
      <c r="O69" s="10">
        <f>FC_TRA_RAIL_MTU_E!O69+FC_TRA_RAIL_CPT_E!O69+FC_TRA_RAIL_HST_E!O69+FC_TRA_RAIL_FRT_E!O69</f>
        <v>0</v>
      </c>
      <c r="P69" s="10">
        <f>FC_TRA_RAIL_MTU_E!P69+FC_TRA_RAIL_CPT_E!P69+FC_TRA_RAIL_HST_E!P69+FC_TRA_RAIL_FRT_E!P69</f>
        <v>0</v>
      </c>
      <c r="Q69" s="10">
        <f>FC_TRA_RAIL_MTU_E!Q69+FC_TRA_RAIL_CPT_E!Q69+FC_TRA_RAIL_HST_E!Q69+FC_TRA_RAIL_FRT_E!Q69</f>
        <v>0</v>
      </c>
      <c r="R69" s="10">
        <f>FC_TRA_RAIL_MTU_E!R69+FC_TRA_RAIL_CPT_E!R69+FC_TRA_RAIL_HST_E!R69+FC_TRA_RAIL_FRT_E!R69</f>
        <v>0</v>
      </c>
      <c r="S69" s="10">
        <f>FC_TRA_RAIL_MTU_E!S69+FC_TRA_RAIL_CPT_E!S69+FC_TRA_RAIL_HST_E!S69+FC_TRA_RAIL_FRT_E!S69</f>
        <v>0</v>
      </c>
      <c r="T69" s="10">
        <f>FC_TRA_RAIL_MTU_E!T69+FC_TRA_RAIL_CPT_E!T69+FC_TRA_RAIL_HST_E!T69+FC_TRA_RAIL_FRT_E!T69</f>
        <v>0</v>
      </c>
      <c r="U69" s="10">
        <f>FC_TRA_RAIL_MTU_E!U69+FC_TRA_RAIL_CPT_E!U69+FC_TRA_RAIL_HST_E!U69+FC_TRA_RAIL_FRT_E!U69</f>
        <v>0</v>
      </c>
      <c r="V69" s="10">
        <f>FC_TRA_RAIL_MTU_E!V69+FC_TRA_RAIL_CPT_E!V69+FC_TRA_RAIL_HST_E!V69+FC_TRA_RAIL_FRT_E!V69</f>
        <v>0</v>
      </c>
      <c r="W69" s="10">
        <f>FC_TRA_RAIL_MTU_E!W69+FC_TRA_RAIL_CPT_E!W69+FC_TRA_RAIL_HST_E!W69+FC_TRA_RAIL_FRT_E!W69</f>
        <v>0</v>
      </c>
      <c r="X69" s="10">
        <f>FC_TRA_RAIL_MTU_E!X69+FC_TRA_RAIL_CPT_E!X69+FC_TRA_RAIL_HST_E!X69+FC_TRA_RAIL_FRT_E!X69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FC_TRA_RAIL_MTU_E!C70+FC_TRA_RAIL_CPT_E!C70+FC_TRA_RAIL_HST_E!C70+FC_TRA_RAIL_FRT_E!C70</f>
        <v>0</v>
      </c>
      <c r="D70" s="10">
        <f>FC_TRA_RAIL_MTU_E!D70+FC_TRA_RAIL_CPT_E!D70+FC_TRA_RAIL_HST_E!D70+FC_TRA_RAIL_FRT_E!D70</f>
        <v>0</v>
      </c>
      <c r="E70" s="10">
        <f>FC_TRA_RAIL_MTU_E!E70+FC_TRA_RAIL_CPT_E!E70+FC_TRA_RAIL_HST_E!E70+FC_TRA_RAIL_FRT_E!E70</f>
        <v>0</v>
      </c>
      <c r="F70" s="10">
        <f>FC_TRA_RAIL_MTU_E!F70+FC_TRA_RAIL_CPT_E!F70+FC_TRA_RAIL_HST_E!F70+FC_TRA_RAIL_FRT_E!F70</f>
        <v>0</v>
      </c>
      <c r="G70" s="10">
        <f>FC_TRA_RAIL_MTU_E!G70+FC_TRA_RAIL_CPT_E!G70+FC_TRA_RAIL_HST_E!G70+FC_TRA_RAIL_FRT_E!G70</f>
        <v>0</v>
      </c>
      <c r="H70" s="10">
        <f>FC_TRA_RAIL_MTU_E!H70+FC_TRA_RAIL_CPT_E!H70+FC_TRA_RAIL_HST_E!H70+FC_TRA_RAIL_FRT_E!H70</f>
        <v>0</v>
      </c>
      <c r="I70" s="10">
        <f>FC_TRA_RAIL_MTU_E!I70+FC_TRA_RAIL_CPT_E!I70+FC_TRA_RAIL_HST_E!I70+FC_TRA_RAIL_FRT_E!I70</f>
        <v>0</v>
      </c>
      <c r="J70" s="10">
        <f>FC_TRA_RAIL_MTU_E!J70+FC_TRA_RAIL_CPT_E!J70+FC_TRA_RAIL_HST_E!J70+FC_TRA_RAIL_FRT_E!J70</f>
        <v>0</v>
      </c>
      <c r="K70" s="10">
        <f>FC_TRA_RAIL_MTU_E!K70+FC_TRA_RAIL_CPT_E!K70+FC_TRA_RAIL_HST_E!K70+FC_TRA_RAIL_FRT_E!K70</f>
        <v>0</v>
      </c>
      <c r="L70" s="10">
        <f>FC_TRA_RAIL_MTU_E!L70+FC_TRA_RAIL_CPT_E!L70+FC_TRA_RAIL_HST_E!L70+FC_TRA_RAIL_FRT_E!L70</f>
        <v>0</v>
      </c>
      <c r="M70" s="10">
        <f>FC_TRA_RAIL_MTU_E!M70+FC_TRA_RAIL_CPT_E!M70+FC_TRA_RAIL_HST_E!M70+FC_TRA_RAIL_FRT_E!M70</f>
        <v>0</v>
      </c>
      <c r="N70" s="10">
        <f>FC_TRA_RAIL_MTU_E!N70+FC_TRA_RAIL_CPT_E!N70+FC_TRA_RAIL_HST_E!N70+FC_TRA_RAIL_FRT_E!N70</f>
        <v>0</v>
      </c>
      <c r="O70" s="10">
        <f>FC_TRA_RAIL_MTU_E!O70+FC_TRA_RAIL_CPT_E!O70+FC_TRA_RAIL_HST_E!O70+FC_TRA_RAIL_FRT_E!O70</f>
        <v>0</v>
      </c>
      <c r="P70" s="10">
        <f>FC_TRA_RAIL_MTU_E!P70+FC_TRA_RAIL_CPT_E!P70+FC_TRA_RAIL_HST_E!P70+FC_TRA_RAIL_FRT_E!P70</f>
        <v>0</v>
      </c>
      <c r="Q70" s="10">
        <f>FC_TRA_RAIL_MTU_E!Q70+FC_TRA_RAIL_CPT_E!Q70+FC_TRA_RAIL_HST_E!Q70+FC_TRA_RAIL_FRT_E!Q70</f>
        <v>0</v>
      </c>
      <c r="R70" s="10">
        <f>FC_TRA_RAIL_MTU_E!R70+FC_TRA_RAIL_CPT_E!R70+FC_TRA_RAIL_HST_E!R70+FC_TRA_RAIL_FRT_E!R70</f>
        <v>0</v>
      </c>
      <c r="S70" s="10">
        <f>FC_TRA_RAIL_MTU_E!S70+FC_TRA_RAIL_CPT_E!S70+FC_TRA_RAIL_HST_E!S70+FC_TRA_RAIL_FRT_E!S70</f>
        <v>0</v>
      </c>
      <c r="T70" s="10">
        <f>FC_TRA_RAIL_MTU_E!T70+FC_TRA_RAIL_CPT_E!T70+FC_TRA_RAIL_HST_E!T70+FC_TRA_RAIL_FRT_E!T70</f>
        <v>0</v>
      </c>
      <c r="U70" s="10">
        <f>FC_TRA_RAIL_MTU_E!U70+FC_TRA_RAIL_CPT_E!U70+FC_TRA_RAIL_HST_E!U70+FC_TRA_RAIL_FRT_E!U70</f>
        <v>0</v>
      </c>
      <c r="V70" s="10">
        <f>FC_TRA_RAIL_MTU_E!V70+FC_TRA_RAIL_CPT_E!V70+FC_TRA_RAIL_HST_E!V70+FC_TRA_RAIL_FRT_E!V70</f>
        <v>0</v>
      </c>
      <c r="W70" s="10">
        <f>FC_TRA_RAIL_MTU_E!W70+FC_TRA_RAIL_CPT_E!W70+FC_TRA_RAIL_HST_E!W70+FC_TRA_RAIL_FRT_E!W70</f>
        <v>0</v>
      </c>
      <c r="X70" s="10">
        <f>FC_TRA_RAIL_MTU_E!X70+FC_TRA_RAIL_CPT_E!X70+FC_TRA_RAIL_HST_E!X70+FC_TRA_RAIL_FRT_E!X70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FC_TRA_RAIL_MTU_E!C72+FC_TRA_RAIL_CPT_E!C72+FC_TRA_RAIL_HST_E!C72+FC_TRA_RAIL_FRT_E!C72</f>
        <v>0</v>
      </c>
      <c r="D72" s="10">
        <f>FC_TRA_RAIL_MTU_E!D72+FC_TRA_RAIL_CPT_E!D72+FC_TRA_RAIL_HST_E!D72+FC_TRA_RAIL_FRT_E!D72</f>
        <v>0</v>
      </c>
      <c r="E72" s="10">
        <f>FC_TRA_RAIL_MTU_E!E72+FC_TRA_RAIL_CPT_E!E72+FC_TRA_RAIL_HST_E!E72+FC_TRA_RAIL_FRT_E!E72</f>
        <v>0</v>
      </c>
      <c r="F72" s="10">
        <f>FC_TRA_RAIL_MTU_E!F72+FC_TRA_RAIL_CPT_E!F72+FC_TRA_RAIL_HST_E!F72+FC_TRA_RAIL_FRT_E!F72</f>
        <v>0</v>
      </c>
      <c r="G72" s="10">
        <f>FC_TRA_RAIL_MTU_E!G72+FC_TRA_RAIL_CPT_E!G72+FC_TRA_RAIL_HST_E!G72+FC_TRA_RAIL_FRT_E!G72</f>
        <v>0</v>
      </c>
      <c r="H72" s="10">
        <f>FC_TRA_RAIL_MTU_E!H72+FC_TRA_RAIL_CPT_E!H72+FC_TRA_RAIL_HST_E!H72+FC_TRA_RAIL_FRT_E!H72</f>
        <v>0</v>
      </c>
      <c r="I72" s="10">
        <f>FC_TRA_RAIL_MTU_E!I72+FC_TRA_RAIL_CPT_E!I72+FC_TRA_RAIL_HST_E!I72+FC_TRA_RAIL_FRT_E!I72</f>
        <v>0</v>
      </c>
      <c r="J72" s="10">
        <f>FC_TRA_RAIL_MTU_E!J72+FC_TRA_RAIL_CPT_E!J72+FC_TRA_RAIL_HST_E!J72+FC_TRA_RAIL_FRT_E!J72</f>
        <v>0</v>
      </c>
      <c r="K72" s="10">
        <f>FC_TRA_RAIL_MTU_E!K72+FC_TRA_RAIL_CPT_E!K72+FC_TRA_RAIL_HST_E!K72+FC_TRA_RAIL_FRT_E!K72</f>
        <v>0</v>
      </c>
      <c r="L72" s="10">
        <f>FC_TRA_RAIL_MTU_E!L72+FC_TRA_RAIL_CPT_E!L72+FC_TRA_RAIL_HST_E!L72+FC_TRA_RAIL_FRT_E!L72</f>
        <v>0</v>
      </c>
      <c r="M72" s="10">
        <f>FC_TRA_RAIL_MTU_E!M72+FC_TRA_RAIL_CPT_E!M72+FC_TRA_RAIL_HST_E!M72+FC_TRA_RAIL_FRT_E!M72</f>
        <v>0</v>
      </c>
      <c r="N72" s="10">
        <f>FC_TRA_RAIL_MTU_E!N72+FC_TRA_RAIL_CPT_E!N72+FC_TRA_RAIL_HST_E!N72+FC_TRA_RAIL_FRT_E!N72</f>
        <v>0</v>
      </c>
      <c r="O72" s="10">
        <f>FC_TRA_RAIL_MTU_E!O72+FC_TRA_RAIL_CPT_E!O72+FC_TRA_RAIL_HST_E!O72+FC_TRA_RAIL_FRT_E!O72</f>
        <v>0</v>
      </c>
      <c r="P72" s="10">
        <f>FC_TRA_RAIL_MTU_E!P72+FC_TRA_RAIL_CPT_E!P72+FC_TRA_RAIL_HST_E!P72+FC_TRA_RAIL_FRT_E!P72</f>
        <v>0</v>
      </c>
      <c r="Q72" s="10">
        <f>FC_TRA_RAIL_MTU_E!Q72+FC_TRA_RAIL_CPT_E!Q72+FC_TRA_RAIL_HST_E!Q72+FC_TRA_RAIL_FRT_E!Q72</f>
        <v>0</v>
      </c>
      <c r="R72" s="10">
        <f>FC_TRA_RAIL_MTU_E!R72+FC_TRA_RAIL_CPT_E!R72+FC_TRA_RAIL_HST_E!R72+FC_TRA_RAIL_FRT_E!R72</f>
        <v>0</v>
      </c>
      <c r="S72" s="10">
        <f>FC_TRA_RAIL_MTU_E!S72+FC_TRA_RAIL_CPT_E!S72+FC_TRA_RAIL_HST_E!S72+FC_TRA_RAIL_FRT_E!S72</f>
        <v>0</v>
      </c>
      <c r="T72" s="10">
        <f>FC_TRA_RAIL_MTU_E!T72+FC_TRA_RAIL_CPT_E!T72+FC_TRA_RAIL_HST_E!T72+FC_TRA_RAIL_FRT_E!T72</f>
        <v>0</v>
      </c>
      <c r="U72" s="10">
        <f>FC_TRA_RAIL_MTU_E!U72+FC_TRA_RAIL_CPT_E!U72+FC_TRA_RAIL_HST_E!U72+FC_TRA_RAIL_FRT_E!U72</f>
        <v>0</v>
      </c>
      <c r="V72" s="10">
        <f>FC_TRA_RAIL_MTU_E!V72+FC_TRA_RAIL_CPT_E!V72+FC_TRA_RAIL_HST_E!V72+FC_TRA_RAIL_FRT_E!V72</f>
        <v>0</v>
      </c>
      <c r="W72" s="10">
        <f>FC_TRA_RAIL_MTU_E!W72+FC_TRA_RAIL_CPT_E!W72+FC_TRA_RAIL_HST_E!W72+FC_TRA_RAIL_FRT_E!W72</f>
        <v>0</v>
      </c>
      <c r="X72" s="10">
        <f>FC_TRA_RAIL_MTU_E!X72+FC_TRA_RAIL_CPT_E!X72+FC_TRA_RAIL_HST_E!X72+FC_TRA_RAIL_FRT_E!X72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FC_TRA_RAIL_MTU_E!C73+FC_TRA_RAIL_CPT_E!C73+FC_TRA_RAIL_HST_E!C73+FC_TRA_RAIL_FRT_E!C73</f>
        <v>0</v>
      </c>
      <c r="D73" s="10">
        <f>FC_TRA_RAIL_MTU_E!D73+FC_TRA_RAIL_CPT_E!D73+FC_TRA_RAIL_HST_E!D73+FC_TRA_RAIL_FRT_E!D73</f>
        <v>0</v>
      </c>
      <c r="E73" s="10">
        <f>FC_TRA_RAIL_MTU_E!E73+FC_TRA_RAIL_CPT_E!E73+FC_TRA_RAIL_HST_E!E73+FC_TRA_RAIL_FRT_E!E73</f>
        <v>0</v>
      </c>
      <c r="F73" s="10">
        <f>FC_TRA_RAIL_MTU_E!F73+FC_TRA_RAIL_CPT_E!F73+FC_TRA_RAIL_HST_E!F73+FC_TRA_RAIL_FRT_E!F73</f>
        <v>0</v>
      </c>
      <c r="G73" s="10">
        <f>FC_TRA_RAIL_MTU_E!G73+FC_TRA_RAIL_CPT_E!G73+FC_TRA_RAIL_HST_E!G73+FC_TRA_RAIL_FRT_E!G73</f>
        <v>0</v>
      </c>
      <c r="H73" s="10">
        <f>FC_TRA_RAIL_MTU_E!H73+FC_TRA_RAIL_CPT_E!H73+FC_TRA_RAIL_HST_E!H73+FC_TRA_RAIL_FRT_E!H73</f>
        <v>0</v>
      </c>
      <c r="I73" s="10">
        <f>FC_TRA_RAIL_MTU_E!I73+FC_TRA_RAIL_CPT_E!I73+FC_TRA_RAIL_HST_E!I73+FC_TRA_RAIL_FRT_E!I73</f>
        <v>0</v>
      </c>
      <c r="J73" s="10">
        <f>FC_TRA_RAIL_MTU_E!J73+FC_TRA_RAIL_CPT_E!J73+FC_TRA_RAIL_HST_E!J73+FC_TRA_RAIL_FRT_E!J73</f>
        <v>0</v>
      </c>
      <c r="K73" s="10">
        <f>FC_TRA_RAIL_MTU_E!K73+FC_TRA_RAIL_CPT_E!K73+FC_TRA_RAIL_HST_E!K73+FC_TRA_RAIL_FRT_E!K73</f>
        <v>0</v>
      </c>
      <c r="L73" s="10">
        <f>FC_TRA_RAIL_MTU_E!L73+FC_TRA_RAIL_CPT_E!L73+FC_TRA_RAIL_HST_E!L73+FC_TRA_RAIL_FRT_E!L73</f>
        <v>0</v>
      </c>
      <c r="M73" s="10">
        <f>FC_TRA_RAIL_MTU_E!M73+FC_TRA_RAIL_CPT_E!M73+FC_TRA_RAIL_HST_E!M73+FC_TRA_RAIL_FRT_E!M73</f>
        <v>0</v>
      </c>
      <c r="N73" s="10">
        <f>FC_TRA_RAIL_MTU_E!N73+FC_TRA_RAIL_CPT_E!N73+FC_TRA_RAIL_HST_E!N73+FC_TRA_RAIL_FRT_E!N73</f>
        <v>0</v>
      </c>
      <c r="O73" s="10">
        <f>FC_TRA_RAIL_MTU_E!O73+FC_TRA_RAIL_CPT_E!O73+FC_TRA_RAIL_HST_E!O73+FC_TRA_RAIL_FRT_E!O73</f>
        <v>0</v>
      </c>
      <c r="P73" s="10">
        <f>FC_TRA_RAIL_MTU_E!P73+FC_TRA_RAIL_CPT_E!P73+FC_TRA_RAIL_HST_E!P73+FC_TRA_RAIL_FRT_E!P73</f>
        <v>0</v>
      </c>
      <c r="Q73" s="10">
        <f>FC_TRA_RAIL_MTU_E!Q73+FC_TRA_RAIL_CPT_E!Q73+FC_TRA_RAIL_HST_E!Q73+FC_TRA_RAIL_FRT_E!Q73</f>
        <v>0</v>
      </c>
      <c r="R73" s="10">
        <f>FC_TRA_RAIL_MTU_E!R73+FC_TRA_RAIL_CPT_E!R73+FC_TRA_RAIL_HST_E!R73+FC_TRA_RAIL_FRT_E!R73</f>
        <v>0</v>
      </c>
      <c r="S73" s="10">
        <f>FC_TRA_RAIL_MTU_E!S73+FC_TRA_RAIL_CPT_E!S73+FC_TRA_RAIL_HST_E!S73+FC_TRA_RAIL_FRT_E!S73</f>
        <v>0</v>
      </c>
      <c r="T73" s="10">
        <f>FC_TRA_RAIL_MTU_E!T73+FC_TRA_RAIL_CPT_E!T73+FC_TRA_RAIL_HST_E!T73+FC_TRA_RAIL_FRT_E!T73</f>
        <v>0</v>
      </c>
      <c r="U73" s="10">
        <f>FC_TRA_RAIL_MTU_E!U73+FC_TRA_RAIL_CPT_E!U73+FC_TRA_RAIL_HST_E!U73+FC_TRA_RAIL_FRT_E!U73</f>
        <v>0</v>
      </c>
      <c r="V73" s="10">
        <f>FC_TRA_RAIL_MTU_E!V73+FC_TRA_RAIL_CPT_E!V73+FC_TRA_RAIL_HST_E!V73+FC_TRA_RAIL_FRT_E!V73</f>
        <v>0</v>
      </c>
      <c r="W73" s="10">
        <f>FC_TRA_RAIL_MTU_E!W73+FC_TRA_RAIL_CPT_E!W73+FC_TRA_RAIL_HST_E!W73+FC_TRA_RAIL_FRT_E!W73</f>
        <v>0</v>
      </c>
      <c r="X73" s="10">
        <f>FC_TRA_RAIL_MTU_E!X73+FC_TRA_RAIL_CPT_E!X73+FC_TRA_RAIL_HST_E!X73+FC_TRA_RAIL_FRT_E!X73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FC_TRA_RAIL_MTU_E!C74+FC_TRA_RAIL_CPT_E!C74+FC_TRA_RAIL_HST_E!C74+FC_TRA_RAIL_FRT_E!C74</f>
        <v>0</v>
      </c>
      <c r="D74" s="37">
        <f>FC_TRA_RAIL_MTU_E!D74+FC_TRA_RAIL_CPT_E!D74+FC_TRA_RAIL_HST_E!D74+FC_TRA_RAIL_FRT_E!D74</f>
        <v>0</v>
      </c>
      <c r="E74" s="37">
        <f>FC_TRA_RAIL_MTU_E!E74+FC_TRA_RAIL_CPT_E!E74+FC_TRA_RAIL_HST_E!E74+FC_TRA_RAIL_FRT_E!E74</f>
        <v>0</v>
      </c>
      <c r="F74" s="37">
        <f>FC_TRA_RAIL_MTU_E!F74+FC_TRA_RAIL_CPT_E!F74+FC_TRA_RAIL_HST_E!F74+FC_TRA_RAIL_FRT_E!F74</f>
        <v>0</v>
      </c>
      <c r="G74" s="37">
        <f>FC_TRA_RAIL_MTU_E!G74+FC_TRA_RAIL_CPT_E!G74+FC_TRA_RAIL_HST_E!G74+FC_TRA_RAIL_FRT_E!G74</f>
        <v>0</v>
      </c>
      <c r="H74" s="37">
        <f>FC_TRA_RAIL_MTU_E!H74+FC_TRA_RAIL_CPT_E!H74+FC_TRA_RAIL_HST_E!H74+FC_TRA_RAIL_FRT_E!H74</f>
        <v>0</v>
      </c>
      <c r="I74" s="37">
        <f>FC_TRA_RAIL_MTU_E!I74+FC_TRA_RAIL_CPT_E!I74+FC_TRA_RAIL_HST_E!I74+FC_TRA_RAIL_FRT_E!I74</f>
        <v>0</v>
      </c>
      <c r="J74" s="37">
        <f>FC_TRA_RAIL_MTU_E!J74+FC_TRA_RAIL_CPT_E!J74+FC_TRA_RAIL_HST_E!J74+FC_TRA_RAIL_FRT_E!J74</f>
        <v>0</v>
      </c>
      <c r="K74" s="37">
        <f>FC_TRA_RAIL_MTU_E!K74+FC_TRA_RAIL_CPT_E!K74+FC_TRA_RAIL_HST_E!K74+FC_TRA_RAIL_FRT_E!K74</f>
        <v>0</v>
      </c>
      <c r="L74" s="37">
        <f>FC_TRA_RAIL_MTU_E!L74+FC_TRA_RAIL_CPT_E!L74+FC_TRA_RAIL_HST_E!L74+FC_TRA_RAIL_FRT_E!L74</f>
        <v>0</v>
      </c>
      <c r="M74" s="37">
        <f>FC_TRA_RAIL_MTU_E!M74+FC_TRA_RAIL_CPT_E!M74+FC_TRA_RAIL_HST_E!M74+FC_TRA_RAIL_FRT_E!M74</f>
        <v>0</v>
      </c>
      <c r="N74" s="37">
        <f>FC_TRA_RAIL_MTU_E!N74+FC_TRA_RAIL_CPT_E!N74+FC_TRA_RAIL_HST_E!N74+FC_TRA_RAIL_FRT_E!N74</f>
        <v>0</v>
      </c>
      <c r="O74" s="37">
        <f>FC_TRA_RAIL_MTU_E!O74+FC_TRA_RAIL_CPT_E!O74+FC_TRA_RAIL_HST_E!O74+FC_TRA_RAIL_FRT_E!O74</f>
        <v>0</v>
      </c>
      <c r="P74" s="37">
        <f>FC_TRA_RAIL_MTU_E!P74+FC_TRA_RAIL_CPT_E!P74+FC_TRA_RAIL_HST_E!P74+FC_TRA_RAIL_FRT_E!P74</f>
        <v>0</v>
      </c>
      <c r="Q74" s="37">
        <f>FC_TRA_RAIL_MTU_E!Q74+FC_TRA_RAIL_CPT_E!Q74+FC_TRA_RAIL_HST_E!Q74+FC_TRA_RAIL_FRT_E!Q74</f>
        <v>0</v>
      </c>
      <c r="R74" s="37">
        <f>FC_TRA_RAIL_MTU_E!R74+FC_TRA_RAIL_CPT_E!R74+FC_TRA_RAIL_HST_E!R74+FC_TRA_RAIL_FRT_E!R74</f>
        <v>0</v>
      </c>
      <c r="S74" s="37">
        <f>FC_TRA_RAIL_MTU_E!S74+FC_TRA_RAIL_CPT_E!S74+FC_TRA_RAIL_HST_E!S74+FC_TRA_RAIL_FRT_E!S74</f>
        <v>0</v>
      </c>
      <c r="T74" s="37">
        <f>FC_TRA_RAIL_MTU_E!T74+FC_TRA_RAIL_CPT_E!T74+FC_TRA_RAIL_HST_E!T74+FC_TRA_RAIL_FRT_E!T74</f>
        <v>0</v>
      </c>
      <c r="U74" s="37">
        <f>FC_TRA_RAIL_MTU_E!U74+FC_TRA_RAIL_CPT_E!U74+FC_TRA_RAIL_HST_E!U74+FC_TRA_RAIL_FRT_E!U74</f>
        <v>0</v>
      </c>
      <c r="V74" s="37">
        <f>FC_TRA_RAIL_MTU_E!V74+FC_TRA_RAIL_CPT_E!V74+FC_TRA_RAIL_HST_E!V74+FC_TRA_RAIL_FRT_E!V74</f>
        <v>0</v>
      </c>
      <c r="W74" s="37">
        <f>FC_TRA_RAIL_MTU_E!W74+FC_TRA_RAIL_CPT_E!W74+FC_TRA_RAIL_HST_E!W74+FC_TRA_RAIL_FRT_E!W74</f>
        <v>0</v>
      </c>
      <c r="X74" s="37">
        <f>FC_TRA_RAIL_MTU_E!X74+FC_TRA_RAIL_CPT_E!X74+FC_TRA_RAIL_HST_E!X74+FC_TRA_RAIL_FRT_E!X74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FC_TRA_RAIL_MTU_E!C75+FC_TRA_RAIL_CPT_E!C75+FC_TRA_RAIL_HST_E!C75+FC_TRA_RAIL_FRT_E!C75</f>
        <v>0</v>
      </c>
      <c r="D75" s="37">
        <f>FC_TRA_RAIL_MTU_E!D75+FC_TRA_RAIL_CPT_E!D75+FC_TRA_RAIL_HST_E!D75+FC_TRA_RAIL_FRT_E!D75</f>
        <v>0</v>
      </c>
      <c r="E75" s="37">
        <f>FC_TRA_RAIL_MTU_E!E75+FC_TRA_RAIL_CPT_E!E75+FC_TRA_RAIL_HST_E!E75+FC_TRA_RAIL_FRT_E!E75</f>
        <v>0</v>
      </c>
      <c r="F75" s="37">
        <f>FC_TRA_RAIL_MTU_E!F75+FC_TRA_RAIL_CPT_E!F75+FC_TRA_RAIL_HST_E!F75+FC_TRA_RAIL_FRT_E!F75</f>
        <v>0</v>
      </c>
      <c r="G75" s="37">
        <f>FC_TRA_RAIL_MTU_E!G75+FC_TRA_RAIL_CPT_E!G75+FC_TRA_RAIL_HST_E!G75+FC_TRA_RAIL_FRT_E!G75</f>
        <v>0</v>
      </c>
      <c r="H75" s="37">
        <f>FC_TRA_RAIL_MTU_E!H75+FC_TRA_RAIL_CPT_E!H75+FC_TRA_RAIL_HST_E!H75+FC_TRA_RAIL_FRT_E!H75</f>
        <v>0</v>
      </c>
      <c r="I75" s="37">
        <f>FC_TRA_RAIL_MTU_E!I75+FC_TRA_RAIL_CPT_E!I75+FC_TRA_RAIL_HST_E!I75+FC_TRA_RAIL_FRT_E!I75</f>
        <v>0</v>
      </c>
      <c r="J75" s="37">
        <f>FC_TRA_RAIL_MTU_E!J75+FC_TRA_RAIL_CPT_E!J75+FC_TRA_RAIL_HST_E!J75+FC_TRA_RAIL_FRT_E!J75</f>
        <v>0</v>
      </c>
      <c r="K75" s="37">
        <f>FC_TRA_RAIL_MTU_E!K75+FC_TRA_RAIL_CPT_E!K75+FC_TRA_RAIL_HST_E!K75+FC_TRA_RAIL_FRT_E!K75</f>
        <v>0</v>
      </c>
      <c r="L75" s="37">
        <f>FC_TRA_RAIL_MTU_E!L75+FC_TRA_RAIL_CPT_E!L75+FC_TRA_RAIL_HST_E!L75+FC_TRA_RAIL_FRT_E!L75</f>
        <v>0</v>
      </c>
      <c r="M75" s="37">
        <f>FC_TRA_RAIL_MTU_E!M75+FC_TRA_RAIL_CPT_E!M75+FC_TRA_RAIL_HST_E!M75+FC_TRA_RAIL_FRT_E!M75</f>
        <v>0</v>
      </c>
      <c r="N75" s="37">
        <f>FC_TRA_RAIL_MTU_E!N75+FC_TRA_RAIL_CPT_E!N75+FC_TRA_RAIL_HST_E!N75+FC_TRA_RAIL_FRT_E!N75</f>
        <v>0</v>
      </c>
      <c r="O75" s="37">
        <f>FC_TRA_RAIL_MTU_E!O75+FC_TRA_RAIL_CPT_E!O75+FC_TRA_RAIL_HST_E!O75+FC_TRA_RAIL_FRT_E!O75</f>
        <v>0</v>
      </c>
      <c r="P75" s="37">
        <f>FC_TRA_RAIL_MTU_E!P75+FC_TRA_RAIL_CPT_E!P75+FC_TRA_RAIL_HST_E!P75+FC_TRA_RAIL_FRT_E!P75</f>
        <v>0</v>
      </c>
      <c r="Q75" s="37">
        <f>FC_TRA_RAIL_MTU_E!Q75+FC_TRA_RAIL_CPT_E!Q75+FC_TRA_RAIL_HST_E!Q75+FC_TRA_RAIL_FRT_E!Q75</f>
        <v>0</v>
      </c>
      <c r="R75" s="37">
        <f>FC_TRA_RAIL_MTU_E!R75+FC_TRA_RAIL_CPT_E!R75+FC_TRA_RAIL_HST_E!R75+FC_TRA_RAIL_FRT_E!R75</f>
        <v>0</v>
      </c>
      <c r="S75" s="37">
        <f>FC_TRA_RAIL_MTU_E!S75+FC_TRA_RAIL_CPT_E!S75+FC_TRA_RAIL_HST_E!S75+FC_TRA_RAIL_FRT_E!S75</f>
        <v>0</v>
      </c>
      <c r="T75" s="37">
        <f>FC_TRA_RAIL_MTU_E!T75+FC_TRA_RAIL_CPT_E!T75+FC_TRA_RAIL_HST_E!T75+FC_TRA_RAIL_FRT_E!T75</f>
        <v>0</v>
      </c>
      <c r="U75" s="37">
        <f>FC_TRA_RAIL_MTU_E!U75+FC_TRA_RAIL_CPT_E!U75+FC_TRA_RAIL_HST_E!U75+FC_TRA_RAIL_FRT_E!U75</f>
        <v>0</v>
      </c>
      <c r="V75" s="37">
        <f>FC_TRA_RAIL_MTU_E!V75+FC_TRA_RAIL_CPT_E!V75+FC_TRA_RAIL_HST_E!V75+FC_TRA_RAIL_FRT_E!V75</f>
        <v>0</v>
      </c>
      <c r="W75" s="37">
        <f>FC_TRA_RAIL_MTU_E!W75+FC_TRA_RAIL_CPT_E!W75+FC_TRA_RAIL_HST_E!W75+FC_TRA_RAIL_FRT_E!W75</f>
        <v>0</v>
      </c>
      <c r="X75" s="37">
        <f>FC_TRA_RAIL_MTU_E!X75+FC_TRA_RAIL_CPT_E!X75+FC_TRA_RAIL_HST_E!X75+FC_TRA_RAIL_FRT_E!X75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FC_TRA_RAIL_MTU_E!C76+FC_TRA_RAIL_CPT_E!C76+FC_TRA_RAIL_HST_E!C76+FC_TRA_RAIL_FRT_E!C76</f>
        <v>63.026655202063623</v>
      </c>
      <c r="D76" s="40">
        <f>FC_TRA_RAIL_MTU_E!D76+FC_TRA_RAIL_CPT_E!D76+FC_TRA_RAIL_HST_E!D76+FC_TRA_RAIL_FRT_E!D76</f>
        <v>69.217540842648319</v>
      </c>
      <c r="E76" s="40">
        <f>FC_TRA_RAIL_MTU_E!E76+FC_TRA_RAIL_CPT_E!E76+FC_TRA_RAIL_HST_E!E76+FC_TRA_RAIL_FRT_E!E76</f>
        <v>112.8116938950989</v>
      </c>
      <c r="F76" s="40">
        <f>FC_TRA_RAIL_MTU_E!F76+FC_TRA_RAIL_CPT_E!F76+FC_TRA_RAIL_HST_E!F76+FC_TRA_RAIL_FRT_E!F76</f>
        <v>105.33104041272571</v>
      </c>
      <c r="G76" s="40">
        <f>FC_TRA_RAIL_MTU_E!G76+FC_TRA_RAIL_CPT_E!G76+FC_TRA_RAIL_HST_E!G76+FC_TRA_RAIL_FRT_E!G76</f>
        <v>91.143594153052447</v>
      </c>
      <c r="H76" s="40">
        <f>FC_TRA_RAIL_MTU_E!H76+FC_TRA_RAIL_CPT_E!H76+FC_TRA_RAIL_HST_E!H76+FC_TRA_RAIL_FRT_E!H76</f>
        <v>84.780739466895952</v>
      </c>
      <c r="I76" s="40">
        <f>FC_TRA_RAIL_MTU_E!I76+FC_TRA_RAIL_CPT_E!I76+FC_TRA_RAIL_HST_E!I76+FC_TRA_RAIL_FRT_E!I76</f>
        <v>73.774720550300941</v>
      </c>
      <c r="J76" s="40">
        <f>FC_TRA_RAIL_MTU_E!J76+FC_TRA_RAIL_CPT_E!J76+FC_TRA_RAIL_HST_E!J76+FC_TRA_RAIL_FRT_E!J76</f>
        <v>79.793637145313824</v>
      </c>
      <c r="K76" s="40">
        <f>FC_TRA_RAIL_MTU_E!K76+FC_TRA_RAIL_CPT_E!K76+FC_TRA_RAIL_HST_E!K76+FC_TRA_RAIL_FRT_E!K76</f>
        <v>73.000859845227851</v>
      </c>
      <c r="L76" s="40">
        <f>FC_TRA_RAIL_MTU_E!L76+FC_TRA_RAIL_CPT_E!L76+FC_TRA_RAIL_HST_E!L76+FC_TRA_RAIL_FRT_E!L76</f>
        <v>71.539122957867576</v>
      </c>
      <c r="M76" s="40">
        <f>FC_TRA_RAIL_MTU_E!M76+FC_TRA_RAIL_CPT_E!M76+FC_TRA_RAIL_HST_E!M76+FC_TRA_RAIL_FRT_E!M76</f>
        <v>75.752364574376614</v>
      </c>
      <c r="N76" s="40">
        <f>FC_TRA_RAIL_MTU_E!N76+FC_TRA_RAIL_CPT_E!N76+FC_TRA_RAIL_HST_E!N76+FC_TRA_RAIL_FRT_E!N76</f>
        <v>90.025795356835772</v>
      </c>
      <c r="O76" s="40">
        <f>FC_TRA_RAIL_MTU_E!O76+FC_TRA_RAIL_CPT_E!O76+FC_TRA_RAIL_HST_E!O76+FC_TRA_RAIL_FRT_E!O76</f>
        <v>98.624247635425618</v>
      </c>
      <c r="P76" s="40">
        <f>FC_TRA_RAIL_MTU_E!P76+FC_TRA_RAIL_CPT_E!P76+FC_TRA_RAIL_HST_E!P76+FC_TRA_RAIL_FRT_E!P76</f>
        <v>91.22957867583834</v>
      </c>
      <c r="Q76" s="40">
        <f>FC_TRA_RAIL_MTU_E!Q76+FC_TRA_RAIL_CPT_E!Q76+FC_TRA_RAIL_HST_E!Q76+FC_TRA_RAIL_FRT_E!Q76</f>
        <v>85.640584694754921</v>
      </c>
      <c r="R76" s="40">
        <f>FC_TRA_RAIL_MTU_E!R76+FC_TRA_RAIL_CPT_E!R76+FC_TRA_RAIL_HST_E!R76+FC_TRA_RAIL_FRT_E!R76</f>
        <v>87.8761822871883</v>
      </c>
      <c r="S76" s="40">
        <f>FC_TRA_RAIL_MTU_E!S76+FC_TRA_RAIL_CPT_E!S76+FC_TRA_RAIL_HST_E!S76+FC_TRA_RAIL_FRT_E!S76</f>
        <v>85.124677558039551</v>
      </c>
      <c r="T76" s="40">
        <f>FC_TRA_RAIL_MTU_E!T76+FC_TRA_RAIL_CPT_E!T76+FC_TRA_RAIL_HST_E!T76+FC_TRA_RAIL_FRT_E!T76</f>
        <v>88.561822871883052</v>
      </c>
      <c r="U76" s="40">
        <f>FC_TRA_RAIL_MTU_E!U76+FC_TRA_RAIL_CPT_E!U76+FC_TRA_RAIL_HST_E!U76+FC_TRA_RAIL_FRT_E!U76</f>
        <v>85.819002579535677</v>
      </c>
      <c r="V76" s="40">
        <f>FC_TRA_RAIL_MTU_E!V76+FC_TRA_RAIL_CPT_E!V76+FC_TRA_RAIL_HST_E!V76+FC_TRA_RAIL_FRT_E!V76</f>
        <v>86.257695614789327</v>
      </c>
      <c r="W76" s="40">
        <f>FC_TRA_RAIL_MTU_E!W76+FC_TRA_RAIL_CPT_E!W76+FC_TRA_RAIL_HST_E!W76+FC_TRA_RAIL_FRT_E!W76</f>
        <v>86.22295786758383</v>
      </c>
      <c r="X76" s="40">
        <f>FC_TRA_RAIL_MTU_E!X76+FC_TRA_RAIL_CPT_E!X76+FC_TRA_RAIL_HST_E!X76+FC_TRA_RAIL_FRT_E!X76</f>
        <v>94.531384350816865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377</v>
      </c>
      <c r="B1" s="4" t="s">
        <v>378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31.080091243056913</v>
      </c>
      <c r="D2" s="31">
        <f t="shared" ref="D2:W2" si="1">SUM(D3,D17,D22,D25,D26,D51,D52,D71,D74,D75,D76)</f>
        <v>30.446470249286968</v>
      </c>
      <c r="E2" s="31">
        <f t="shared" si="1"/>
        <v>30.041630743973609</v>
      </c>
      <c r="F2" s="31">
        <f t="shared" si="1"/>
        <v>28.35734002312282</v>
      </c>
      <c r="G2" s="31">
        <f t="shared" si="1"/>
        <v>29.739389647028094</v>
      </c>
      <c r="H2" s="31">
        <f t="shared" si="1"/>
        <v>31.160788945721517</v>
      </c>
      <c r="I2" s="31">
        <f t="shared" si="1"/>
        <v>32.456958668576526</v>
      </c>
      <c r="J2" s="31">
        <f t="shared" si="1"/>
        <v>32.98257380286875</v>
      </c>
      <c r="K2" s="31">
        <f t="shared" si="1"/>
        <v>33.492719549749964</v>
      </c>
      <c r="L2" s="31">
        <f t="shared" si="1"/>
        <v>34.499769065241736</v>
      </c>
      <c r="M2" s="31">
        <f t="shared" si="1"/>
        <v>35.049451734708775</v>
      </c>
      <c r="N2" s="31">
        <f t="shared" si="1"/>
        <v>35.22562880307219</v>
      </c>
      <c r="O2" s="31">
        <f t="shared" si="1"/>
        <v>38.097189802315029</v>
      </c>
      <c r="P2" s="31">
        <f t="shared" si="1"/>
        <v>37.936971808194379</v>
      </c>
      <c r="Q2" s="31">
        <f t="shared" si="1"/>
        <v>37.320114138586419</v>
      </c>
      <c r="R2" s="31">
        <f t="shared" si="1"/>
        <v>22.365994632316912</v>
      </c>
      <c r="S2" s="31">
        <f t="shared" si="1"/>
        <v>23.165234019544521</v>
      </c>
      <c r="T2" s="31">
        <f t="shared" si="1"/>
        <v>22.562131754009453</v>
      </c>
      <c r="U2" s="31">
        <f t="shared" si="1"/>
        <v>21.735494897822633</v>
      </c>
      <c r="V2" s="31">
        <f t="shared" si="1"/>
        <v>21.018797137020705</v>
      </c>
      <c r="W2" s="31">
        <f t="shared" si="1"/>
        <v>20.879067044428496</v>
      </c>
      <c r="X2" s="31">
        <f t="shared" ref="X2" si="2">SUM(X3,X17,X22,X25,X26,X51,X52,X71,X74,X75,X76)</f>
        <v>20.347753327573255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0</v>
      </c>
      <c r="D26" s="37">
        <f t="shared" ref="D26:W26" si="22">SUM(D27,D33)</f>
        <v>0</v>
      </c>
      <c r="E26" s="37">
        <f t="shared" si="22"/>
        <v>0</v>
      </c>
      <c r="F26" s="37">
        <f t="shared" si="22"/>
        <v>0</v>
      </c>
      <c r="G26" s="37">
        <f t="shared" si="22"/>
        <v>0</v>
      </c>
      <c r="H26" s="37">
        <f t="shared" si="22"/>
        <v>0</v>
      </c>
      <c r="I26" s="37">
        <f t="shared" si="22"/>
        <v>0</v>
      </c>
      <c r="J26" s="37">
        <f t="shared" si="22"/>
        <v>0</v>
      </c>
      <c r="K26" s="37">
        <f t="shared" si="22"/>
        <v>0</v>
      </c>
      <c r="L26" s="37">
        <f t="shared" si="22"/>
        <v>0</v>
      </c>
      <c r="M26" s="37">
        <f t="shared" si="22"/>
        <v>0</v>
      </c>
      <c r="N26" s="37">
        <f t="shared" si="22"/>
        <v>0</v>
      </c>
      <c r="O26" s="37">
        <f t="shared" si="22"/>
        <v>0</v>
      </c>
      <c r="P26" s="37">
        <f t="shared" si="22"/>
        <v>0</v>
      </c>
      <c r="Q26" s="37">
        <f t="shared" si="22"/>
        <v>0</v>
      </c>
      <c r="R26" s="37">
        <f t="shared" si="22"/>
        <v>0</v>
      </c>
      <c r="S26" s="37">
        <f t="shared" si="22"/>
        <v>0</v>
      </c>
      <c r="T26" s="37">
        <f t="shared" si="22"/>
        <v>0</v>
      </c>
      <c r="U26" s="37">
        <f t="shared" si="22"/>
        <v>0</v>
      </c>
      <c r="V26" s="37">
        <f t="shared" si="22"/>
        <v>0</v>
      </c>
      <c r="W26" s="37">
        <f t="shared" si="22"/>
        <v>0</v>
      </c>
      <c r="X26" s="37">
        <f t="shared" ref="X26" si="23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0</v>
      </c>
      <c r="D33" s="29">
        <f t="shared" ref="D33:W33" si="28">SUM(D34:D50)</f>
        <v>0</v>
      </c>
      <c r="E33" s="29">
        <f t="shared" si="28"/>
        <v>0</v>
      </c>
      <c r="F33" s="29">
        <f t="shared" si="28"/>
        <v>0</v>
      </c>
      <c r="G33" s="29">
        <f t="shared" si="28"/>
        <v>0</v>
      </c>
      <c r="H33" s="29">
        <f t="shared" si="28"/>
        <v>0</v>
      </c>
      <c r="I33" s="29">
        <f t="shared" si="28"/>
        <v>0</v>
      </c>
      <c r="J33" s="29">
        <f t="shared" si="28"/>
        <v>0</v>
      </c>
      <c r="K33" s="29">
        <f t="shared" si="28"/>
        <v>0</v>
      </c>
      <c r="L33" s="29">
        <f t="shared" si="28"/>
        <v>0</v>
      </c>
      <c r="M33" s="29">
        <f t="shared" si="28"/>
        <v>0</v>
      </c>
      <c r="N33" s="29">
        <f t="shared" si="28"/>
        <v>0</v>
      </c>
      <c r="O33" s="29">
        <f t="shared" si="28"/>
        <v>0</v>
      </c>
      <c r="P33" s="29">
        <f t="shared" si="28"/>
        <v>0</v>
      </c>
      <c r="Q33" s="29">
        <f t="shared" si="28"/>
        <v>0</v>
      </c>
      <c r="R33" s="29">
        <f t="shared" si="28"/>
        <v>0</v>
      </c>
      <c r="S33" s="29">
        <f t="shared" si="28"/>
        <v>0</v>
      </c>
      <c r="T33" s="29">
        <f t="shared" si="28"/>
        <v>0</v>
      </c>
      <c r="U33" s="29">
        <f t="shared" si="28"/>
        <v>0</v>
      </c>
      <c r="V33" s="29">
        <f t="shared" si="28"/>
        <v>0</v>
      </c>
      <c r="W33" s="29">
        <f t="shared" si="28"/>
        <v>0</v>
      </c>
      <c r="X33" s="29">
        <f t="shared" ref="X33" si="2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0</v>
      </c>
      <c r="G52" s="37">
        <f t="shared" si="31"/>
        <v>0</v>
      </c>
      <c r="H52" s="37">
        <f t="shared" si="31"/>
        <v>0</v>
      </c>
      <c r="I52" s="37">
        <f t="shared" si="31"/>
        <v>0</v>
      </c>
      <c r="J52" s="37">
        <f t="shared" si="31"/>
        <v>0</v>
      </c>
      <c r="K52" s="37">
        <f t="shared" si="31"/>
        <v>0</v>
      </c>
      <c r="L52" s="37">
        <f t="shared" si="31"/>
        <v>0</v>
      </c>
      <c r="M52" s="37">
        <f t="shared" si="31"/>
        <v>0</v>
      </c>
      <c r="N52" s="37">
        <f t="shared" si="31"/>
        <v>0</v>
      </c>
      <c r="O52" s="37">
        <f t="shared" si="31"/>
        <v>0</v>
      </c>
      <c r="P52" s="37">
        <f t="shared" si="31"/>
        <v>0</v>
      </c>
      <c r="Q52" s="37">
        <f t="shared" si="31"/>
        <v>0</v>
      </c>
      <c r="R52" s="37">
        <f t="shared" si="31"/>
        <v>0</v>
      </c>
      <c r="S52" s="37">
        <f t="shared" si="31"/>
        <v>0</v>
      </c>
      <c r="T52" s="37">
        <f t="shared" si="31"/>
        <v>0</v>
      </c>
      <c r="U52" s="37">
        <f t="shared" si="31"/>
        <v>0</v>
      </c>
      <c r="V52" s="37">
        <f t="shared" si="31"/>
        <v>0</v>
      </c>
      <c r="W52" s="37">
        <f t="shared" si="31"/>
        <v>0</v>
      </c>
      <c r="X52" s="37">
        <f t="shared" ref="X52" si="32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31.080091243056913</v>
      </c>
      <c r="D76" s="40">
        <v>30.446470249286968</v>
      </c>
      <c r="E76" s="40">
        <v>30.041630743973609</v>
      </c>
      <c r="F76" s="40">
        <v>28.35734002312282</v>
      </c>
      <c r="G76" s="40">
        <v>29.739389647028094</v>
      </c>
      <c r="H76" s="40">
        <v>31.160788945721517</v>
      </c>
      <c r="I76" s="40">
        <v>32.456958668576526</v>
      </c>
      <c r="J76" s="40">
        <v>32.98257380286875</v>
      </c>
      <c r="K76" s="40">
        <v>33.492719549749964</v>
      </c>
      <c r="L76" s="40">
        <v>34.499769065241736</v>
      </c>
      <c r="M76" s="40">
        <v>35.049451734708775</v>
      </c>
      <c r="N76" s="40">
        <v>35.22562880307219</v>
      </c>
      <c r="O76" s="40">
        <v>38.097189802315029</v>
      </c>
      <c r="P76" s="40">
        <v>37.936971808194379</v>
      </c>
      <c r="Q76" s="40">
        <v>37.320114138586419</v>
      </c>
      <c r="R76" s="40">
        <v>22.365994632316912</v>
      </c>
      <c r="S76" s="40">
        <v>23.165234019544521</v>
      </c>
      <c r="T76" s="40">
        <v>22.562131754009453</v>
      </c>
      <c r="U76" s="40">
        <v>21.735494897822633</v>
      </c>
      <c r="V76" s="40">
        <v>21.018797137020705</v>
      </c>
      <c r="W76" s="40">
        <v>20.879067044428496</v>
      </c>
      <c r="X76" s="40">
        <v>20.347753327573255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382</v>
      </c>
      <c r="B1" s="4" t="s">
        <v>379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229.9160460724101</v>
      </c>
      <c r="D2" s="31">
        <f t="shared" si="0"/>
        <v>115.31012855062359</v>
      </c>
      <c r="E2" s="31">
        <f t="shared" si="0"/>
        <v>175.68188889824017</v>
      </c>
      <c r="F2" s="31">
        <f t="shared" si="0"/>
        <v>170.61564573214875</v>
      </c>
      <c r="G2" s="31">
        <f t="shared" si="0"/>
        <v>167.76146425103678</v>
      </c>
      <c r="H2" s="31">
        <f t="shared" si="0"/>
        <v>69.331460779782958</v>
      </c>
      <c r="I2" s="31">
        <f t="shared" si="0"/>
        <v>59.602041920257918</v>
      </c>
      <c r="J2" s="31">
        <f t="shared" si="0"/>
        <v>145.46285064813304</v>
      </c>
      <c r="K2" s="31">
        <f t="shared" si="0"/>
        <v>136.76744847492935</v>
      </c>
      <c r="L2" s="31">
        <f t="shared" si="0"/>
        <v>115.42877238677659</v>
      </c>
      <c r="M2" s="31">
        <f t="shared" si="0"/>
        <v>127.7888713771883</v>
      </c>
      <c r="N2" s="31">
        <f t="shared" si="0"/>
        <v>166.55013563822831</v>
      </c>
      <c r="O2" s="31">
        <f t="shared" si="0"/>
        <v>167.29840036202188</v>
      </c>
      <c r="P2" s="31">
        <f t="shared" si="0"/>
        <v>145.42950587362535</v>
      </c>
      <c r="Q2" s="31">
        <f t="shared" si="0"/>
        <v>106.20295883728498</v>
      </c>
      <c r="R2" s="31">
        <f t="shared" si="0"/>
        <v>111.87086054779218</v>
      </c>
      <c r="S2" s="31">
        <f t="shared" si="0"/>
        <v>107.23153725621962</v>
      </c>
      <c r="T2" s="31">
        <f t="shared" si="0"/>
        <v>119.80047688066995</v>
      </c>
      <c r="U2" s="31">
        <f t="shared" si="0"/>
        <v>98.891710720406081</v>
      </c>
      <c r="V2" s="31">
        <f t="shared" si="0"/>
        <v>127.97849545989597</v>
      </c>
      <c r="W2" s="31">
        <f t="shared" si="0"/>
        <v>119.615372753123</v>
      </c>
      <c r="X2" s="31">
        <f t="shared" ref="X2" si="1">SUM(X3,X17,X22,X25,X26,X51,X52,X71,X74,X75,X76)</f>
        <v>122.07002031878292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0.3961191298118838</v>
      </c>
      <c r="E3" s="34">
        <f t="shared" si="2"/>
        <v>0</v>
      </c>
      <c r="F3" s="34">
        <f t="shared" si="2"/>
        <v>0.14208907773010157</v>
      </c>
      <c r="G3" s="34">
        <f t="shared" si="2"/>
        <v>0.43857662964983724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0.3961191298118838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0.3961191298118838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0.14208907773010157</v>
      </c>
      <c r="G8" s="29">
        <f t="shared" si="6"/>
        <v>0.43857662964983724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0.43857662964983724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0.14208907773010157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217.28710614029222</v>
      </c>
      <c r="D26" s="37">
        <f t="shared" si="14"/>
        <v>97.929317757992052</v>
      </c>
      <c r="E26" s="37">
        <f t="shared" si="14"/>
        <v>130.0112990984706</v>
      </c>
      <c r="F26" s="37">
        <f t="shared" si="14"/>
        <v>133.63586351057165</v>
      </c>
      <c r="G26" s="37">
        <f t="shared" si="14"/>
        <v>149.47588714539398</v>
      </c>
      <c r="H26" s="37">
        <f t="shared" si="14"/>
        <v>48.717368428627061</v>
      </c>
      <c r="I26" s="37">
        <f t="shared" si="14"/>
        <v>45.370584950000591</v>
      </c>
      <c r="J26" s="37">
        <f t="shared" si="14"/>
        <v>130.42636551776005</v>
      </c>
      <c r="K26" s="37">
        <f t="shared" si="14"/>
        <v>125.07324879754583</v>
      </c>
      <c r="L26" s="37">
        <f t="shared" si="14"/>
        <v>100.49674665841945</v>
      </c>
      <c r="M26" s="37">
        <f t="shared" si="14"/>
        <v>112.24904113675463</v>
      </c>
      <c r="N26" s="37">
        <f t="shared" si="14"/>
        <v>146.48796106432789</v>
      </c>
      <c r="O26" s="37">
        <f t="shared" si="14"/>
        <v>139.30035589962708</v>
      </c>
      <c r="P26" s="37">
        <f t="shared" si="14"/>
        <v>121.89484977601832</v>
      </c>
      <c r="Q26" s="37">
        <f t="shared" si="14"/>
        <v>82.803384940309158</v>
      </c>
      <c r="R26" s="37">
        <f t="shared" si="14"/>
        <v>75.532620972348184</v>
      </c>
      <c r="S26" s="37">
        <f t="shared" si="14"/>
        <v>72.879589879710082</v>
      </c>
      <c r="T26" s="37">
        <f t="shared" si="14"/>
        <v>82.973217071442519</v>
      </c>
      <c r="U26" s="37">
        <f t="shared" si="14"/>
        <v>63.30987331420679</v>
      </c>
      <c r="V26" s="37">
        <f t="shared" si="14"/>
        <v>91.060733134901753</v>
      </c>
      <c r="W26" s="37">
        <f t="shared" si="14"/>
        <v>84.036433012373337</v>
      </c>
      <c r="X26" s="37">
        <f t="shared" ref="X26" si="15">SUM(X27,X33)</f>
        <v>84.6225096732814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217.28710614029222</v>
      </c>
      <c r="D33" s="29">
        <f t="shared" si="18"/>
        <v>97.929317757992052</v>
      </c>
      <c r="E33" s="29">
        <f t="shared" si="18"/>
        <v>130.0112990984706</v>
      </c>
      <c r="F33" s="29">
        <f t="shared" si="18"/>
        <v>133.63586351057165</v>
      </c>
      <c r="G33" s="29">
        <f t="shared" si="18"/>
        <v>149.47588714539398</v>
      </c>
      <c r="H33" s="29">
        <f t="shared" si="18"/>
        <v>48.717368428627061</v>
      </c>
      <c r="I33" s="29">
        <f t="shared" si="18"/>
        <v>45.370584950000591</v>
      </c>
      <c r="J33" s="29">
        <f t="shared" si="18"/>
        <v>130.42636551776005</v>
      </c>
      <c r="K33" s="29">
        <f t="shared" si="18"/>
        <v>125.07324879754583</v>
      </c>
      <c r="L33" s="29">
        <f t="shared" si="18"/>
        <v>100.49674665841945</v>
      </c>
      <c r="M33" s="29">
        <f t="shared" si="18"/>
        <v>112.24904113675463</v>
      </c>
      <c r="N33" s="29">
        <f t="shared" si="18"/>
        <v>146.48796106432789</v>
      </c>
      <c r="O33" s="29">
        <f t="shared" si="18"/>
        <v>139.30035589962708</v>
      </c>
      <c r="P33" s="29">
        <f t="shared" si="18"/>
        <v>121.89484977601832</v>
      </c>
      <c r="Q33" s="29">
        <f t="shared" si="18"/>
        <v>82.803384940309158</v>
      </c>
      <c r="R33" s="29">
        <f t="shared" si="18"/>
        <v>75.532620972348184</v>
      </c>
      <c r="S33" s="29">
        <f t="shared" si="18"/>
        <v>72.879589879710082</v>
      </c>
      <c r="T33" s="29">
        <f t="shared" si="18"/>
        <v>82.973217071442519</v>
      </c>
      <c r="U33" s="29">
        <f t="shared" si="18"/>
        <v>63.30987331420679</v>
      </c>
      <c r="V33" s="29">
        <f t="shared" si="18"/>
        <v>91.060733134901753</v>
      </c>
      <c r="W33" s="29">
        <f t="shared" si="18"/>
        <v>84.036433012373337</v>
      </c>
      <c r="X33" s="29">
        <f t="shared" ref="X33" si="19">SUM(X34:X50)</f>
        <v>84.6225096732814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215.87374813124637</v>
      </c>
      <c r="D43" s="10">
        <v>97.929317757992052</v>
      </c>
      <c r="E43" s="10">
        <v>130.0112990984706</v>
      </c>
      <c r="F43" s="10">
        <v>133.63586351057165</v>
      </c>
      <c r="G43" s="10">
        <v>149.47588714539398</v>
      </c>
      <c r="H43" s="10">
        <v>48.089851781313229</v>
      </c>
      <c r="I43" s="10">
        <v>45.370584950000591</v>
      </c>
      <c r="J43" s="10">
        <v>130.42636551776005</v>
      </c>
      <c r="K43" s="10">
        <v>124.37768427541104</v>
      </c>
      <c r="L43" s="10">
        <v>100.49674665841945</v>
      </c>
      <c r="M43" s="10">
        <v>112.24904113675463</v>
      </c>
      <c r="N43" s="10">
        <v>146.48796106432789</v>
      </c>
      <c r="O43" s="10">
        <v>139.30035589962708</v>
      </c>
      <c r="P43" s="10">
        <v>121.89484977601832</v>
      </c>
      <c r="Q43" s="10">
        <v>82.803384940309158</v>
      </c>
      <c r="R43" s="10">
        <v>75.532620972348184</v>
      </c>
      <c r="S43" s="10">
        <v>72.879589879710082</v>
      </c>
      <c r="T43" s="10">
        <v>82.973217071442519</v>
      </c>
      <c r="U43" s="10">
        <v>63.30987331420679</v>
      </c>
      <c r="V43" s="10">
        <v>91.060733134901753</v>
      </c>
      <c r="W43" s="10">
        <v>84.036433012373337</v>
      </c>
      <c r="X43" s="10">
        <v>84.6225096732814</v>
      </c>
    </row>
    <row r="44" spans="1:24" ht="11.25" customHeight="1" x14ac:dyDescent="0.2">
      <c r="A44" s="41" t="s">
        <v>75</v>
      </c>
      <c r="B44" s="9" t="s">
        <v>76</v>
      </c>
      <c r="C44" s="10">
        <v>1.4133580090458542</v>
      </c>
      <c r="D44" s="10">
        <v>0</v>
      </c>
      <c r="E44" s="10">
        <v>0</v>
      </c>
      <c r="F44" s="10">
        <v>0</v>
      </c>
      <c r="G44" s="10">
        <v>0</v>
      </c>
      <c r="H44" s="10">
        <v>0.62751664731383372</v>
      </c>
      <c r="I44" s="10">
        <v>0</v>
      </c>
      <c r="J44" s="10">
        <v>0</v>
      </c>
      <c r="K44" s="10">
        <v>0.6955645221347948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0.22739421541011315</v>
      </c>
      <c r="D52" s="37">
        <f t="shared" si="20"/>
        <v>0.92370463169767825</v>
      </c>
      <c r="E52" s="37">
        <f t="shared" si="20"/>
        <v>2.4093667215729258</v>
      </c>
      <c r="F52" s="37">
        <f t="shared" si="20"/>
        <v>2.3582574906450815</v>
      </c>
      <c r="G52" s="37">
        <f t="shared" si="20"/>
        <v>7.1299185768359558E-2</v>
      </c>
      <c r="H52" s="37">
        <f t="shared" si="20"/>
        <v>0.43493356645936532</v>
      </c>
      <c r="I52" s="37">
        <f t="shared" si="20"/>
        <v>0.37150063426566654</v>
      </c>
      <c r="J52" s="37">
        <f t="shared" si="20"/>
        <v>0.97734845342168952</v>
      </c>
      <c r="K52" s="37">
        <f t="shared" si="20"/>
        <v>0.10332436806261829</v>
      </c>
      <c r="L52" s="37">
        <f t="shared" si="20"/>
        <v>5.5623780708613534E-2</v>
      </c>
      <c r="M52" s="37">
        <f t="shared" si="20"/>
        <v>0</v>
      </c>
      <c r="N52" s="37">
        <f t="shared" si="20"/>
        <v>1.7665397915515243E-2</v>
      </c>
      <c r="O52" s="37">
        <f t="shared" si="20"/>
        <v>1.8051110642954487E-2</v>
      </c>
      <c r="P52" s="37">
        <f t="shared" si="20"/>
        <v>0.2319343902170328</v>
      </c>
      <c r="Q52" s="37">
        <f t="shared" si="20"/>
        <v>0.23706635572395013</v>
      </c>
      <c r="R52" s="37">
        <f t="shared" si="20"/>
        <v>3.2097003973994127E-2</v>
      </c>
      <c r="S52" s="37">
        <f t="shared" si="20"/>
        <v>9.543244674559262E-2</v>
      </c>
      <c r="T52" s="37">
        <f t="shared" si="20"/>
        <v>9.2045270654701056E-2</v>
      </c>
      <c r="U52" s="37">
        <f t="shared" si="20"/>
        <v>2.8310498018721646E-2</v>
      </c>
      <c r="V52" s="37">
        <f t="shared" si="20"/>
        <v>2.465667431474124E-2</v>
      </c>
      <c r="W52" s="37">
        <f t="shared" si="20"/>
        <v>2.735022156003325E-2</v>
      </c>
      <c r="X52" s="37">
        <f t="shared" ref="X52" si="21">SUM(X53:X70)</f>
        <v>1.8572847731565579E-2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0.22739421541011315</v>
      </c>
      <c r="D59" s="10">
        <v>0.92370463169767825</v>
      </c>
      <c r="E59" s="10">
        <v>2.4093667215729258</v>
      </c>
      <c r="F59" s="10">
        <v>2.3582574906450815</v>
      </c>
      <c r="G59" s="10">
        <v>7.1299185768359558E-2</v>
      </c>
      <c r="H59" s="10">
        <v>0.43493356645936532</v>
      </c>
      <c r="I59" s="10">
        <v>0.37150063426566654</v>
      </c>
      <c r="J59" s="10">
        <v>0.97734845342168952</v>
      </c>
      <c r="K59" s="10">
        <v>0.10332436806261829</v>
      </c>
      <c r="L59" s="10">
        <v>5.5623780708613534E-2</v>
      </c>
      <c r="M59" s="10">
        <v>0</v>
      </c>
      <c r="N59" s="10">
        <v>1.7665397915515243E-2</v>
      </c>
      <c r="O59" s="10">
        <v>1.8051110642954487E-2</v>
      </c>
      <c r="P59" s="10">
        <v>0.2319343902170328</v>
      </c>
      <c r="Q59" s="10">
        <v>0.23706635572395013</v>
      </c>
      <c r="R59" s="10">
        <v>3.2097003973994127E-2</v>
      </c>
      <c r="S59" s="10">
        <v>9.543244674559262E-2</v>
      </c>
      <c r="T59" s="10">
        <v>9.2045270654701056E-2</v>
      </c>
      <c r="U59" s="10">
        <v>2.8310498018721646E-2</v>
      </c>
      <c r="V59" s="10">
        <v>2.465667431474124E-2</v>
      </c>
      <c r="W59" s="10">
        <v>2.735022156003325E-2</v>
      </c>
      <c r="X59" s="10">
        <v>1.8572847731565579E-2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12.401545716707783</v>
      </c>
      <c r="D76" s="40">
        <v>16.060987031121986</v>
      </c>
      <c r="E76" s="40">
        <v>43.261223078196664</v>
      </c>
      <c r="F76" s="40">
        <v>34.479435653201911</v>
      </c>
      <c r="G76" s="40">
        <v>17.7757012902246</v>
      </c>
      <c r="H76" s="40">
        <v>20.179158784696526</v>
      </c>
      <c r="I76" s="40">
        <v>13.859956335991658</v>
      </c>
      <c r="J76" s="40">
        <v>14.059136676951315</v>
      </c>
      <c r="K76" s="40">
        <v>11.590875309320907</v>
      </c>
      <c r="L76" s="40">
        <v>14.876401947648525</v>
      </c>
      <c r="M76" s="40">
        <v>15.53983024043367</v>
      </c>
      <c r="N76" s="40">
        <v>20.044509175984899</v>
      </c>
      <c r="O76" s="40">
        <v>27.979993351751844</v>
      </c>
      <c r="P76" s="40">
        <v>23.302721707389995</v>
      </c>
      <c r="Q76" s="40">
        <v>23.162507541251873</v>
      </c>
      <c r="R76" s="40">
        <v>36.306142571469998</v>
      </c>
      <c r="S76" s="40">
        <v>34.256514929763952</v>
      </c>
      <c r="T76" s="40">
        <v>36.73521453857272</v>
      </c>
      <c r="U76" s="40">
        <v>35.553526908180579</v>
      </c>
      <c r="V76" s="40">
        <v>36.893105650679473</v>
      </c>
      <c r="W76" s="40">
        <v>35.551589519189633</v>
      </c>
      <c r="X76" s="40">
        <v>37.428937797769962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380</v>
      </c>
      <c r="B1" s="4" t="s">
        <v>381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33 C71:X71 X22 X33" formulaRange="1"/>
  </ignoredErrors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383</v>
      </c>
      <c r="B1" s="4" t="s">
        <v>384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99.030603871119339</v>
      </c>
      <c r="D2" s="31">
        <f t="shared" si="0"/>
        <v>72.306685808859839</v>
      </c>
      <c r="E2" s="31">
        <f t="shared" si="0"/>
        <v>107.93366006543877</v>
      </c>
      <c r="F2" s="31">
        <f t="shared" si="0"/>
        <v>84.221167297178965</v>
      </c>
      <c r="G2" s="31">
        <f t="shared" si="0"/>
        <v>94.598200272184471</v>
      </c>
      <c r="H2" s="31">
        <f t="shared" si="0"/>
        <v>59.868885270196301</v>
      </c>
      <c r="I2" s="31">
        <f t="shared" si="0"/>
        <v>55.232486943409739</v>
      </c>
      <c r="J2" s="31">
        <f t="shared" si="0"/>
        <v>87.600233330597405</v>
      </c>
      <c r="K2" s="31">
        <f t="shared" si="0"/>
        <v>76.391250719946683</v>
      </c>
      <c r="L2" s="31">
        <f t="shared" si="0"/>
        <v>51.08891340610721</v>
      </c>
      <c r="M2" s="31">
        <f t="shared" si="0"/>
        <v>59.780421514070248</v>
      </c>
      <c r="N2" s="31">
        <f t="shared" si="0"/>
        <v>86.492163331700368</v>
      </c>
      <c r="O2" s="31">
        <f t="shared" si="0"/>
        <v>77.717307514080886</v>
      </c>
      <c r="P2" s="31">
        <f t="shared" si="0"/>
        <v>71.353986634603288</v>
      </c>
      <c r="Q2" s="31">
        <f t="shared" si="0"/>
        <v>50.877098993174101</v>
      </c>
      <c r="R2" s="31">
        <f t="shared" si="0"/>
        <v>66.190401913614068</v>
      </c>
      <c r="S2" s="31">
        <f t="shared" si="0"/>
        <v>64.333839214347591</v>
      </c>
      <c r="T2" s="31">
        <f t="shared" si="0"/>
        <v>61.739369009344657</v>
      </c>
      <c r="U2" s="31">
        <f t="shared" si="0"/>
        <v>59.068581140154748</v>
      </c>
      <c r="V2" s="31">
        <f t="shared" si="0"/>
        <v>66.539680747881221</v>
      </c>
      <c r="W2" s="31">
        <f t="shared" si="0"/>
        <v>57.52000560227647</v>
      </c>
      <c r="X2" s="31">
        <f t="shared" ref="X2" si="1">SUM(X3,X17,X22,X25,X26,X51,X52,X71,X74,X75,X76)</f>
        <v>82.992458511855347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0.19794793811588912</v>
      </c>
      <c r="E3" s="34">
        <f t="shared" si="2"/>
        <v>0</v>
      </c>
      <c r="F3" s="34">
        <f t="shared" si="2"/>
        <v>4.3551506964653312E-2</v>
      </c>
      <c r="G3" s="34">
        <f t="shared" si="2"/>
        <v>0.14904159906899334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0.19794793811588912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0.19794793811588912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4.3551506964653312E-2</v>
      </c>
      <c r="G8" s="29">
        <f t="shared" si="6"/>
        <v>0.14904159906899334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0.14904159906899334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4.3551506964653312E-2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79.402489732450647</v>
      </c>
      <c r="D26" s="37">
        <f t="shared" si="14"/>
        <v>48.937062293598657</v>
      </c>
      <c r="E26" s="37">
        <f t="shared" si="14"/>
        <v>67.179844495682389</v>
      </c>
      <c r="F26" s="37">
        <f t="shared" si="14"/>
        <v>40.960525139471329</v>
      </c>
      <c r="G26" s="37">
        <f t="shared" si="14"/>
        <v>50.796425838268952</v>
      </c>
      <c r="H26" s="37">
        <f t="shared" si="14"/>
        <v>26.19423948194904</v>
      </c>
      <c r="I26" s="37">
        <f t="shared" si="14"/>
        <v>27.549105505717375</v>
      </c>
      <c r="J26" s="37">
        <f t="shared" si="14"/>
        <v>54.440358471921726</v>
      </c>
      <c r="K26" s="37">
        <f t="shared" si="14"/>
        <v>48.43397390236823</v>
      </c>
      <c r="L26" s="37">
        <f t="shared" si="14"/>
        <v>28.909960134357853</v>
      </c>
      <c r="M26" s="37">
        <f t="shared" si="14"/>
        <v>34.617338914836076</v>
      </c>
      <c r="N26" s="37">
        <f t="shared" si="14"/>
        <v>51.730267654502718</v>
      </c>
      <c r="O26" s="37">
        <f t="shared" si="14"/>
        <v>45.164390446030616</v>
      </c>
      <c r="P26" s="37">
        <f t="shared" si="14"/>
        <v>41.285545752786476</v>
      </c>
      <c r="Q26" s="37">
        <f t="shared" si="14"/>
        <v>25.645712222201535</v>
      </c>
      <c r="R26" s="37">
        <f t="shared" si="14"/>
        <v>36.970646439517722</v>
      </c>
      <c r="S26" s="37">
        <f t="shared" si="14"/>
        <v>36.583006852878015</v>
      </c>
      <c r="T26" s="37">
        <f t="shared" si="14"/>
        <v>32.43890674627027</v>
      </c>
      <c r="U26" s="37">
        <f t="shared" si="14"/>
        <v>30.524950417521488</v>
      </c>
      <c r="V26" s="37">
        <f t="shared" si="14"/>
        <v>38.183548894332958</v>
      </c>
      <c r="W26" s="37">
        <f t="shared" si="14"/>
        <v>27.718683066732368</v>
      </c>
      <c r="X26" s="37">
        <f t="shared" ref="X26" si="15">SUM(X27,X33)</f>
        <v>46.227619303502777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79.402489732450647</v>
      </c>
      <c r="D33" s="29">
        <f t="shared" si="18"/>
        <v>48.937062293598657</v>
      </c>
      <c r="E33" s="29">
        <f t="shared" si="18"/>
        <v>67.179844495682389</v>
      </c>
      <c r="F33" s="29">
        <f t="shared" si="18"/>
        <v>40.960525139471329</v>
      </c>
      <c r="G33" s="29">
        <f t="shared" si="18"/>
        <v>50.796425838268952</v>
      </c>
      <c r="H33" s="29">
        <f t="shared" si="18"/>
        <v>26.19423948194904</v>
      </c>
      <c r="I33" s="29">
        <f t="shared" si="18"/>
        <v>27.549105505717375</v>
      </c>
      <c r="J33" s="29">
        <f t="shared" si="18"/>
        <v>54.440358471921726</v>
      </c>
      <c r="K33" s="29">
        <f t="shared" si="18"/>
        <v>48.43397390236823</v>
      </c>
      <c r="L33" s="29">
        <f t="shared" si="18"/>
        <v>28.909960134357853</v>
      </c>
      <c r="M33" s="29">
        <f t="shared" si="18"/>
        <v>34.617338914836076</v>
      </c>
      <c r="N33" s="29">
        <f t="shared" si="18"/>
        <v>51.730267654502718</v>
      </c>
      <c r="O33" s="29">
        <f t="shared" si="18"/>
        <v>45.164390446030616</v>
      </c>
      <c r="P33" s="29">
        <f t="shared" si="18"/>
        <v>41.285545752786476</v>
      </c>
      <c r="Q33" s="29">
        <f t="shared" si="18"/>
        <v>25.645712222201535</v>
      </c>
      <c r="R33" s="29">
        <f t="shared" si="18"/>
        <v>36.970646439517722</v>
      </c>
      <c r="S33" s="29">
        <f t="shared" si="18"/>
        <v>36.583006852878015</v>
      </c>
      <c r="T33" s="29">
        <f t="shared" si="18"/>
        <v>32.43890674627027</v>
      </c>
      <c r="U33" s="29">
        <f t="shared" si="18"/>
        <v>30.524950417521488</v>
      </c>
      <c r="V33" s="29">
        <f t="shared" si="18"/>
        <v>38.183548894332958</v>
      </c>
      <c r="W33" s="29">
        <f t="shared" si="18"/>
        <v>27.718683066732368</v>
      </c>
      <c r="X33" s="29">
        <f t="shared" ref="X33" si="19">SUM(X34:X50)</f>
        <v>46.227619303502777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78.88601111208979</v>
      </c>
      <c r="D43" s="10">
        <v>48.937062293598657</v>
      </c>
      <c r="E43" s="10">
        <v>67.179844495682389</v>
      </c>
      <c r="F43" s="10">
        <v>40.960525139471329</v>
      </c>
      <c r="G43" s="10">
        <v>50.796425838268952</v>
      </c>
      <c r="H43" s="10">
        <v>25.856837814559519</v>
      </c>
      <c r="I43" s="10">
        <v>27.549105505717375</v>
      </c>
      <c r="J43" s="10">
        <v>54.440358471921726</v>
      </c>
      <c r="K43" s="10">
        <v>48.164620109799671</v>
      </c>
      <c r="L43" s="10">
        <v>28.909960134357853</v>
      </c>
      <c r="M43" s="10">
        <v>34.617338914836076</v>
      </c>
      <c r="N43" s="10">
        <v>51.730267654502718</v>
      </c>
      <c r="O43" s="10">
        <v>45.164390446030616</v>
      </c>
      <c r="P43" s="10">
        <v>41.285545752786476</v>
      </c>
      <c r="Q43" s="10">
        <v>25.645712222201535</v>
      </c>
      <c r="R43" s="10">
        <v>36.970646439517722</v>
      </c>
      <c r="S43" s="10">
        <v>36.583006852878015</v>
      </c>
      <c r="T43" s="10">
        <v>32.43890674627027</v>
      </c>
      <c r="U43" s="10">
        <v>30.524950417521488</v>
      </c>
      <c r="V43" s="10">
        <v>38.183548894332958</v>
      </c>
      <c r="W43" s="10">
        <v>27.718683066732368</v>
      </c>
      <c r="X43" s="10">
        <v>46.227619303502777</v>
      </c>
    </row>
    <row r="44" spans="1:24" ht="11.25" customHeight="1" x14ac:dyDescent="0.2">
      <c r="A44" s="41" t="s">
        <v>75</v>
      </c>
      <c r="B44" s="9" t="s">
        <v>76</v>
      </c>
      <c r="C44" s="10">
        <v>0.51647862036085279</v>
      </c>
      <c r="D44" s="10">
        <v>0</v>
      </c>
      <c r="E44" s="10">
        <v>0</v>
      </c>
      <c r="F44" s="10">
        <v>0</v>
      </c>
      <c r="G44" s="10">
        <v>0</v>
      </c>
      <c r="H44" s="10">
        <v>0.33740166738951965</v>
      </c>
      <c r="I44" s="10">
        <v>0</v>
      </c>
      <c r="J44" s="10">
        <v>0</v>
      </c>
      <c r="K44" s="10">
        <v>0.26935379256855857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8.3095896369766498E-2</v>
      </c>
      <c r="D52" s="37">
        <f t="shared" si="20"/>
        <v>0.46159201490593266</v>
      </c>
      <c r="E52" s="37">
        <f t="shared" si="20"/>
        <v>1.2449754968277622</v>
      </c>
      <c r="F52" s="37">
        <f t="shared" si="20"/>
        <v>0.72282591434202048</v>
      </c>
      <c r="G52" s="37">
        <f t="shared" si="20"/>
        <v>2.4229619046773718E-2</v>
      </c>
      <c r="H52" s="37">
        <f t="shared" si="20"/>
        <v>0.23385405176935342</v>
      </c>
      <c r="I52" s="37">
        <f t="shared" si="20"/>
        <v>0.22557589195961292</v>
      </c>
      <c r="J52" s="37">
        <f t="shared" si="20"/>
        <v>0.40794819318192149</v>
      </c>
      <c r="K52" s="37">
        <f t="shared" si="20"/>
        <v>4.0011831421474506E-2</v>
      </c>
      <c r="L52" s="37">
        <f t="shared" si="20"/>
        <v>1.6001326772039925E-2</v>
      </c>
      <c r="M52" s="37">
        <f t="shared" si="20"/>
        <v>0</v>
      </c>
      <c r="N52" s="37">
        <f t="shared" si="20"/>
        <v>6.2382994189645463E-3</v>
      </c>
      <c r="O52" s="37">
        <f t="shared" si="20"/>
        <v>5.8525866915253005E-3</v>
      </c>
      <c r="P52" s="37">
        <f t="shared" si="20"/>
        <v>7.8555721562846847E-2</v>
      </c>
      <c r="Q52" s="37">
        <f t="shared" si="20"/>
        <v>7.3423756055929476E-2</v>
      </c>
      <c r="R52" s="37">
        <f t="shared" si="20"/>
        <v>1.5710390694965461E-2</v>
      </c>
      <c r="S52" s="37">
        <f t="shared" si="20"/>
        <v>4.7903752738500165E-2</v>
      </c>
      <c r="T52" s="37">
        <f t="shared" si="20"/>
        <v>3.5985683773501836E-2</v>
      </c>
      <c r="U52" s="37">
        <f t="shared" si="20"/>
        <v>1.3649949100796838E-2</v>
      </c>
      <c r="V52" s="37">
        <f t="shared" si="20"/>
        <v>1.0339026459119464E-2</v>
      </c>
      <c r="W52" s="37">
        <f t="shared" si="20"/>
        <v>9.0212315784018293E-3</v>
      </c>
      <c r="X52" s="37">
        <f t="shared" ref="X52" si="21">SUM(X53:X70)</f>
        <v>1.0145982878924532E-2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8.3095896369766498E-2</v>
      </c>
      <c r="D59" s="10">
        <v>0.46159201490593266</v>
      </c>
      <c r="E59" s="10">
        <v>1.2449754968277622</v>
      </c>
      <c r="F59" s="10">
        <v>0.72282591434202048</v>
      </c>
      <c r="G59" s="10">
        <v>2.4229619046773718E-2</v>
      </c>
      <c r="H59" s="10">
        <v>0.23385405176935342</v>
      </c>
      <c r="I59" s="10">
        <v>0.22557589195961292</v>
      </c>
      <c r="J59" s="10">
        <v>0.40794819318192149</v>
      </c>
      <c r="K59" s="10">
        <v>4.0011831421474506E-2</v>
      </c>
      <c r="L59" s="10">
        <v>1.6001326772039925E-2</v>
      </c>
      <c r="M59" s="10">
        <v>0</v>
      </c>
      <c r="N59" s="10">
        <v>6.2382994189645463E-3</v>
      </c>
      <c r="O59" s="10">
        <v>5.8525866915253005E-3</v>
      </c>
      <c r="P59" s="10">
        <v>7.8555721562846847E-2</v>
      </c>
      <c r="Q59" s="10">
        <v>7.3423756055929476E-2</v>
      </c>
      <c r="R59" s="10">
        <v>1.5710390694965461E-2</v>
      </c>
      <c r="S59" s="10">
        <v>4.7903752738500165E-2</v>
      </c>
      <c r="T59" s="10">
        <v>3.5985683773501836E-2</v>
      </c>
      <c r="U59" s="10">
        <v>1.3649949100796838E-2</v>
      </c>
      <c r="V59" s="10">
        <v>1.0339026459119464E-2</v>
      </c>
      <c r="W59" s="10">
        <v>9.0212315784018293E-3</v>
      </c>
      <c r="X59" s="10">
        <v>1.0145982878924532E-2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19.545018242298926</v>
      </c>
      <c r="D76" s="40">
        <v>22.710083562239362</v>
      </c>
      <c r="E76" s="40">
        <v>39.508840072928621</v>
      </c>
      <c r="F76" s="40">
        <v>42.494264736400972</v>
      </c>
      <c r="G76" s="40">
        <v>43.628503215799746</v>
      </c>
      <c r="H76" s="40">
        <v>33.440791736477905</v>
      </c>
      <c r="I76" s="40">
        <v>27.457805545732757</v>
      </c>
      <c r="J76" s="40">
        <v>32.751926665493755</v>
      </c>
      <c r="K76" s="40">
        <v>27.917264986156979</v>
      </c>
      <c r="L76" s="40">
        <v>22.162951944977312</v>
      </c>
      <c r="M76" s="40">
        <v>25.163082599234173</v>
      </c>
      <c r="N76" s="40">
        <v>34.755657377778675</v>
      </c>
      <c r="O76" s="40">
        <v>32.547064481358746</v>
      </c>
      <c r="P76" s="40">
        <v>29.989885160253966</v>
      </c>
      <c r="Q76" s="40">
        <v>25.157963014916639</v>
      </c>
      <c r="R76" s="40">
        <v>29.204045083401386</v>
      </c>
      <c r="S76" s="40">
        <v>27.702928608731078</v>
      </c>
      <c r="T76" s="40">
        <v>29.264476579300879</v>
      </c>
      <c r="U76" s="40">
        <v>28.529980773532461</v>
      </c>
      <c r="V76" s="40">
        <v>28.345792827089145</v>
      </c>
      <c r="W76" s="40">
        <v>29.792301303965697</v>
      </c>
      <c r="X76" s="40">
        <v>36.754693225473645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198</v>
      </c>
      <c r="B1" s="4" t="s">
        <v>237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2717.7700773860711</v>
      </c>
      <c r="D2" s="31">
        <f t="shared" si="0"/>
        <v>3497.8074806534819</v>
      </c>
      <c r="E2" s="31">
        <f t="shared" si="0"/>
        <v>3590.4533963886497</v>
      </c>
      <c r="F2" s="31">
        <f t="shared" si="0"/>
        <v>3879.2179707652622</v>
      </c>
      <c r="G2" s="31">
        <f t="shared" si="0"/>
        <v>4046.8783319002578</v>
      </c>
      <c r="H2" s="31">
        <f t="shared" si="0"/>
        <v>3854.276698194325</v>
      </c>
      <c r="I2" s="31">
        <f t="shared" si="0"/>
        <v>4005.6993981083401</v>
      </c>
      <c r="J2" s="31">
        <f t="shared" si="0"/>
        <v>4059.190197764402</v>
      </c>
      <c r="K2" s="31">
        <f t="shared" si="0"/>
        <v>4652.8545141874456</v>
      </c>
      <c r="L2" s="31">
        <f t="shared" si="0"/>
        <v>4825.3023913384804</v>
      </c>
      <c r="M2" s="31">
        <f t="shared" si="0"/>
        <v>4521.230116935717</v>
      </c>
      <c r="N2" s="31">
        <f t="shared" si="0"/>
        <v>4748.8752556262707</v>
      </c>
      <c r="O2" s="31">
        <f t="shared" si="0"/>
        <v>4932.2876362303105</v>
      </c>
      <c r="P2" s="31">
        <f t="shared" si="0"/>
        <v>4838.649922518407</v>
      </c>
      <c r="Q2" s="31">
        <f t="shared" si="0"/>
        <v>5001.3419691821837</v>
      </c>
      <c r="R2" s="31">
        <f t="shared" si="0"/>
        <v>5054.9212292423417</v>
      </c>
      <c r="S2" s="31">
        <f t="shared" si="0"/>
        <v>5469.186531919866</v>
      </c>
      <c r="T2" s="31">
        <f t="shared" si="0"/>
        <v>5850.4662455863217</v>
      </c>
      <c r="U2" s="31">
        <f t="shared" si="0"/>
        <v>6023.7352634513945</v>
      </c>
      <c r="V2" s="31">
        <f t="shared" si="0"/>
        <v>6244.8688908996164</v>
      </c>
      <c r="W2" s="31">
        <f t="shared" si="0"/>
        <v>6179.4898545677715</v>
      </c>
      <c r="X2" s="31">
        <f t="shared" ref="X2" si="1">SUM(X3,X17,X22,X25,X26,X51,X52,X71,X74,X75,X76)</f>
        <v>6535.6826980589458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2">SUM(C4,C8,C11)</f>
        <v>0</v>
      </c>
      <c r="D3" s="34">
        <f t="shared" ref="D3:W3" si="3">SUM(D4,D8,D11)</f>
        <v>0</v>
      </c>
      <c r="E3" s="34">
        <f t="shared" si="3"/>
        <v>0</v>
      </c>
      <c r="F3" s="34">
        <f t="shared" si="3"/>
        <v>0</v>
      </c>
      <c r="G3" s="34">
        <f t="shared" si="3"/>
        <v>0</v>
      </c>
      <c r="H3" s="34">
        <f t="shared" si="3"/>
        <v>0</v>
      </c>
      <c r="I3" s="34">
        <f t="shared" si="3"/>
        <v>0</v>
      </c>
      <c r="J3" s="34">
        <f t="shared" si="3"/>
        <v>0</v>
      </c>
      <c r="K3" s="34">
        <f t="shared" si="3"/>
        <v>0</v>
      </c>
      <c r="L3" s="34">
        <f t="shared" si="3"/>
        <v>0</v>
      </c>
      <c r="M3" s="34">
        <f t="shared" si="3"/>
        <v>0</v>
      </c>
      <c r="N3" s="34">
        <f t="shared" si="3"/>
        <v>0</v>
      </c>
      <c r="O3" s="34">
        <f t="shared" si="3"/>
        <v>0</v>
      </c>
      <c r="P3" s="34">
        <f t="shared" si="3"/>
        <v>0</v>
      </c>
      <c r="Q3" s="34">
        <f t="shared" si="3"/>
        <v>0</v>
      </c>
      <c r="R3" s="34">
        <f t="shared" si="3"/>
        <v>0</v>
      </c>
      <c r="S3" s="34">
        <f t="shared" si="3"/>
        <v>0</v>
      </c>
      <c r="T3" s="34">
        <f t="shared" si="3"/>
        <v>0</v>
      </c>
      <c r="U3" s="34">
        <f t="shared" si="3"/>
        <v>0</v>
      </c>
      <c r="V3" s="34">
        <f t="shared" si="3"/>
        <v>0</v>
      </c>
      <c r="W3" s="34">
        <f t="shared" si="3"/>
        <v>0</v>
      </c>
      <c r="X3" s="34">
        <f t="shared" ref="X3" si="4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5">SUM(C5:C7)</f>
        <v>0</v>
      </c>
      <c r="D4" s="29">
        <f t="shared" ref="D4:W4" si="6">SUM(D5:D7)</f>
        <v>0</v>
      </c>
      <c r="E4" s="29">
        <f t="shared" si="6"/>
        <v>0</v>
      </c>
      <c r="F4" s="29">
        <f t="shared" si="6"/>
        <v>0</v>
      </c>
      <c r="G4" s="29">
        <f t="shared" si="6"/>
        <v>0</v>
      </c>
      <c r="H4" s="29">
        <f t="shared" si="6"/>
        <v>0</v>
      </c>
      <c r="I4" s="29">
        <f t="shared" si="6"/>
        <v>0</v>
      </c>
      <c r="J4" s="29">
        <f t="shared" si="6"/>
        <v>0</v>
      </c>
      <c r="K4" s="29">
        <f t="shared" si="6"/>
        <v>0</v>
      </c>
      <c r="L4" s="29">
        <f t="shared" si="6"/>
        <v>0</v>
      </c>
      <c r="M4" s="29">
        <f t="shared" si="6"/>
        <v>0</v>
      </c>
      <c r="N4" s="29">
        <f t="shared" si="6"/>
        <v>0</v>
      </c>
      <c r="O4" s="29">
        <f t="shared" si="6"/>
        <v>0</v>
      </c>
      <c r="P4" s="29">
        <f t="shared" si="6"/>
        <v>0</v>
      </c>
      <c r="Q4" s="29">
        <f t="shared" si="6"/>
        <v>0</v>
      </c>
      <c r="R4" s="29">
        <f t="shared" si="6"/>
        <v>0</v>
      </c>
      <c r="S4" s="29">
        <f t="shared" si="6"/>
        <v>0</v>
      </c>
      <c r="T4" s="29">
        <f t="shared" si="6"/>
        <v>0</v>
      </c>
      <c r="U4" s="29">
        <f t="shared" si="6"/>
        <v>0</v>
      </c>
      <c r="V4" s="29">
        <f t="shared" si="6"/>
        <v>0</v>
      </c>
      <c r="W4" s="29">
        <f t="shared" si="6"/>
        <v>0</v>
      </c>
      <c r="X4" s="29">
        <f t="shared" ref="X4" si="7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FC_TRA_ROAD_P2W_E!C5+FC_TRA_ROAD_CAR_E!C5+FC_TRA_ROAD_BUS_E!C5+FC_TRA_ROAD_LCV_E!C5+FC_TRA_ROAD_HGV_E!C5</f>
        <v>0</v>
      </c>
      <c r="D5" s="10">
        <f>FC_TRA_ROAD_P2W_E!D5+FC_TRA_ROAD_CAR_E!D5+FC_TRA_ROAD_BUS_E!D5+FC_TRA_ROAD_LCV_E!D5+FC_TRA_ROAD_HGV_E!D5</f>
        <v>0</v>
      </c>
      <c r="E5" s="10">
        <f>FC_TRA_ROAD_P2W_E!E5+FC_TRA_ROAD_CAR_E!E5+FC_TRA_ROAD_BUS_E!E5+FC_TRA_ROAD_LCV_E!E5+FC_TRA_ROAD_HGV_E!E5</f>
        <v>0</v>
      </c>
      <c r="F5" s="10">
        <f>FC_TRA_ROAD_P2W_E!F5+FC_TRA_ROAD_CAR_E!F5+FC_TRA_ROAD_BUS_E!F5+FC_TRA_ROAD_LCV_E!F5+FC_TRA_ROAD_HGV_E!F5</f>
        <v>0</v>
      </c>
      <c r="G5" s="10">
        <f>FC_TRA_ROAD_P2W_E!G5+FC_TRA_ROAD_CAR_E!G5+FC_TRA_ROAD_BUS_E!G5+FC_TRA_ROAD_LCV_E!G5+FC_TRA_ROAD_HGV_E!G5</f>
        <v>0</v>
      </c>
      <c r="H5" s="10">
        <f>FC_TRA_ROAD_P2W_E!H5+FC_TRA_ROAD_CAR_E!H5+FC_TRA_ROAD_BUS_E!H5+FC_TRA_ROAD_LCV_E!H5+FC_TRA_ROAD_HGV_E!H5</f>
        <v>0</v>
      </c>
      <c r="I5" s="10">
        <f>FC_TRA_ROAD_P2W_E!I5+FC_TRA_ROAD_CAR_E!I5+FC_TRA_ROAD_BUS_E!I5+FC_TRA_ROAD_LCV_E!I5+FC_TRA_ROAD_HGV_E!I5</f>
        <v>0</v>
      </c>
      <c r="J5" s="10">
        <f>FC_TRA_ROAD_P2W_E!J5+FC_TRA_ROAD_CAR_E!J5+FC_TRA_ROAD_BUS_E!J5+FC_TRA_ROAD_LCV_E!J5+FC_TRA_ROAD_HGV_E!J5</f>
        <v>0</v>
      </c>
      <c r="K5" s="10">
        <f>FC_TRA_ROAD_P2W_E!K5+FC_TRA_ROAD_CAR_E!K5+FC_TRA_ROAD_BUS_E!K5+FC_TRA_ROAD_LCV_E!K5+FC_TRA_ROAD_HGV_E!K5</f>
        <v>0</v>
      </c>
      <c r="L5" s="10">
        <f>FC_TRA_ROAD_P2W_E!L5+FC_TRA_ROAD_CAR_E!L5+FC_TRA_ROAD_BUS_E!L5+FC_TRA_ROAD_LCV_E!L5+FC_TRA_ROAD_HGV_E!L5</f>
        <v>0</v>
      </c>
      <c r="M5" s="10">
        <f>FC_TRA_ROAD_P2W_E!M5+FC_TRA_ROAD_CAR_E!M5+FC_TRA_ROAD_BUS_E!M5+FC_TRA_ROAD_LCV_E!M5+FC_TRA_ROAD_HGV_E!M5</f>
        <v>0</v>
      </c>
      <c r="N5" s="10">
        <f>FC_TRA_ROAD_P2W_E!N5+FC_TRA_ROAD_CAR_E!N5+FC_TRA_ROAD_BUS_E!N5+FC_TRA_ROAD_LCV_E!N5+FC_TRA_ROAD_HGV_E!N5</f>
        <v>0</v>
      </c>
      <c r="O5" s="10">
        <f>FC_TRA_ROAD_P2W_E!O5+FC_TRA_ROAD_CAR_E!O5+FC_TRA_ROAD_BUS_E!O5+FC_TRA_ROAD_LCV_E!O5+FC_TRA_ROAD_HGV_E!O5</f>
        <v>0</v>
      </c>
      <c r="P5" s="10">
        <f>FC_TRA_ROAD_P2W_E!P5+FC_TRA_ROAD_CAR_E!P5+FC_TRA_ROAD_BUS_E!P5+FC_TRA_ROAD_LCV_E!P5+FC_TRA_ROAD_HGV_E!P5</f>
        <v>0</v>
      </c>
      <c r="Q5" s="10">
        <f>FC_TRA_ROAD_P2W_E!Q5+FC_TRA_ROAD_CAR_E!Q5+FC_TRA_ROAD_BUS_E!Q5+FC_TRA_ROAD_LCV_E!Q5+FC_TRA_ROAD_HGV_E!Q5</f>
        <v>0</v>
      </c>
      <c r="R5" s="10">
        <f>FC_TRA_ROAD_P2W_E!R5+FC_TRA_ROAD_CAR_E!R5+FC_TRA_ROAD_BUS_E!R5+FC_TRA_ROAD_LCV_E!R5+FC_TRA_ROAD_HGV_E!R5</f>
        <v>0</v>
      </c>
      <c r="S5" s="10">
        <f>FC_TRA_ROAD_P2W_E!S5+FC_TRA_ROAD_CAR_E!S5+FC_TRA_ROAD_BUS_E!S5+FC_TRA_ROAD_LCV_E!S5+FC_TRA_ROAD_HGV_E!S5</f>
        <v>0</v>
      </c>
      <c r="T5" s="10">
        <f>FC_TRA_ROAD_P2W_E!T5+FC_TRA_ROAD_CAR_E!T5+FC_TRA_ROAD_BUS_E!T5+FC_TRA_ROAD_LCV_E!T5+FC_TRA_ROAD_HGV_E!T5</f>
        <v>0</v>
      </c>
      <c r="U5" s="10">
        <f>FC_TRA_ROAD_P2W_E!U5+FC_TRA_ROAD_CAR_E!U5+FC_TRA_ROAD_BUS_E!U5+FC_TRA_ROAD_LCV_E!U5+FC_TRA_ROAD_HGV_E!U5</f>
        <v>0</v>
      </c>
      <c r="V5" s="10">
        <f>FC_TRA_ROAD_P2W_E!V5+FC_TRA_ROAD_CAR_E!V5+FC_TRA_ROAD_BUS_E!V5+FC_TRA_ROAD_LCV_E!V5+FC_TRA_ROAD_HGV_E!V5</f>
        <v>0</v>
      </c>
      <c r="W5" s="10">
        <f>FC_TRA_ROAD_P2W_E!W5+FC_TRA_ROAD_CAR_E!W5+FC_TRA_ROAD_BUS_E!W5+FC_TRA_ROAD_LCV_E!W5+FC_TRA_ROAD_HGV_E!W5</f>
        <v>0</v>
      </c>
      <c r="X5" s="10">
        <f>FC_TRA_ROAD_P2W_E!X5+FC_TRA_ROAD_CAR_E!X5+FC_TRA_ROAD_BUS_E!X5+FC_TRA_ROAD_LCV_E!X5+FC_TRA_ROAD_HGV_E!X5</f>
        <v>0</v>
      </c>
    </row>
    <row r="6" spans="1:24" ht="11.25" customHeight="1" x14ac:dyDescent="0.2">
      <c r="A6" s="41" t="s">
        <v>7</v>
      </c>
      <c r="B6" s="9" t="s">
        <v>8</v>
      </c>
      <c r="C6" s="10">
        <f>FC_TRA_ROAD_P2W_E!C6+FC_TRA_ROAD_CAR_E!C6+FC_TRA_ROAD_BUS_E!C6+FC_TRA_ROAD_LCV_E!C6+FC_TRA_ROAD_HGV_E!C6</f>
        <v>0</v>
      </c>
      <c r="D6" s="10">
        <f>FC_TRA_ROAD_P2W_E!D6+FC_TRA_ROAD_CAR_E!D6+FC_TRA_ROAD_BUS_E!D6+FC_TRA_ROAD_LCV_E!D6+FC_TRA_ROAD_HGV_E!D6</f>
        <v>0</v>
      </c>
      <c r="E6" s="10">
        <f>FC_TRA_ROAD_P2W_E!E6+FC_TRA_ROAD_CAR_E!E6+FC_TRA_ROAD_BUS_E!E6+FC_TRA_ROAD_LCV_E!E6+FC_TRA_ROAD_HGV_E!E6</f>
        <v>0</v>
      </c>
      <c r="F6" s="10">
        <f>FC_TRA_ROAD_P2W_E!F6+FC_TRA_ROAD_CAR_E!F6+FC_TRA_ROAD_BUS_E!F6+FC_TRA_ROAD_LCV_E!F6+FC_TRA_ROAD_HGV_E!F6</f>
        <v>0</v>
      </c>
      <c r="G6" s="10">
        <f>FC_TRA_ROAD_P2W_E!G6+FC_TRA_ROAD_CAR_E!G6+FC_TRA_ROAD_BUS_E!G6+FC_TRA_ROAD_LCV_E!G6+FC_TRA_ROAD_HGV_E!G6</f>
        <v>0</v>
      </c>
      <c r="H6" s="10">
        <f>FC_TRA_ROAD_P2W_E!H6+FC_TRA_ROAD_CAR_E!H6+FC_TRA_ROAD_BUS_E!H6+FC_TRA_ROAD_LCV_E!H6+FC_TRA_ROAD_HGV_E!H6</f>
        <v>0</v>
      </c>
      <c r="I6" s="10">
        <f>FC_TRA_ROAD_P2W_E!I6+FC_TRA_ROAD_CAR_E!I6+FC_TRA_ROAD_BUS_E!I6+FC_TRA_ROAD_LCV_E!I6+FC_TRA_ROAD_HGV_E!I6</f>
        <v>0</v>
      </c>
      <c r="J6" s="10">
        <f>FC_TRA_ROAD_P2W_E!J6+FC_TRA_ROAD_CAR_E!J6+FC_TRA_ROAD_BUS_E!J6+FC_TRA_ROAD_LCV_E!J6+FC_TRA_ROAD_HGV_E!J6</f>
        <v>0</v>
      </c>
      <c r="K6" s="10">
        <f>FC_TRA_ROAD_P2W_E!K6+FC_TRA_ROAD_CAR_E!K6+FC_TRA_ROAD_BUS_E!K6+FC_TRA_ROAD_LCV_E!K6+FC_TRA_ROAD_HGV_E!K6</f>
        <v>0</v>
      </c>
      <c r="L6" s="10">
        <f>FC_TRA_ROAD_P2W_E!L6+FC_TRA_ROAD_CAR_E!L6+FC_TRA_ROAD_BUS_E!L6+FC_TRA_ROAD_LCV_E!L6+FC_TRA_ROAD_HGV_E!L6</f>
        <v>0</v>
      </c>
      <c r="M6" s="10">
        <f>FC_TRA_ROAD_P2W_E!M6+FC_TRA_ROAD_CAR_E!M6+FC_TRA_ROAD_BUS_E!M6+FC_TRA_ROAD_LCV_E!M6+FC_TRA_ROAD_HGV_E!M6</f>
        <v>0</v>
      </c>
      <c r="N6" s="10">
        <f>FC_TRA_ROAD_P2W_E!N6+FC_TRA_ROAD_CAR_E!N6+FC_TRA_ROAD_BUS_E!N6+FC_TRA_ROAD_LCV_E!N6+FC_TRA_ROAD_HGV_E!N6</f>
        <v>0</v>
      </c>
      <c r="O6" s="10">
        <f>FC_TRA_ROAD_P2W_E!O6+FC_TRA_ROAD_CAR_E!O6+FC_TRA_ROAD_BUS_E!O6+FC_TRA_ROAD_LCV_E!O6+FC_TRA_ROAD_HGV_E!O6</f>
        <v>0</v>
      </c>
      <c r="P6" s="10">
        <f>FC_TRA_ROAD_P2W_E!P6+FC_TRA_ROAD_CAR_E!P6+FC_TRA_ROAD_BUS_E!P6+FC_TRA_ROAD_LCV_E!P6+FC_TRA_ROAD_HGV_E!P6</f>
        <v>0</v>
      </c>
      <c r="Q6" s="10">
        <f>FC_TRA_ROAD_P2W_E!Q6+FC_TRA_ROAD_CAR_E!Q6+FC_TRA_ROAD_BUS_E!Q6+FC_TRA_ROAD_LCV_E!Q6+FC_TRA_ROAD_HGV_E!Q6</f>
        <v>0</v>
      </c>
      <c r="R6" s="10">
        <f>FC_TRA_ROAD_P2W_E!R6+FC_TRA_ROAD_CAR_E!R6+FC_TRA_ROAD_BUS_E!R6+FC_TRA_ROAD_LCV_E!R6+FC_TRA_ROAD_HGV_E!R6</f>
        <v>0</v>
      </c>
      <c r="S6" s="10">
        <f>FC_TRA_ROAD_P2W_E!S6+FC_TRA_ROAD_CAR_E!S6+FC_TRA_ROAD_BUS_E!S6+FC_TRA_ROAD_LCV_E!S6+FC_TRA_ROAD_HGV_E!S6</f>
        <v>0</v>
      </c>
      <c r="T6" s="10">
        <f>FC_TRA_ROAD_P2W_E!T6+FC_TRA_ROAD_CAR_E!T6+FC_TRA_ROAD_BUS_E!T6+FC_TRA_ROAD_LCV_E!T6+FC_TRA_ROAD_HGV_E!T6</f>
        <v>0</v>
      </c>
      <c r="U6" s="10">
        <f>FC_TRA_ROAD_P2W_E!U6+FC_TRA_ROAD_CAR_E!U6+FC_TRA_ROAD_BUS_E!U6+FC_TRA_ROAD_LCV_E!U6+FC_TRA_ROAD_HGV_E!U6</f>
        <v>0</v>
      </c>
      <c r="V6" s="10">
        <f>FC_TRA_ROAD_P2W_E!V6+FC_TRA_ROAD_CAR_E!V6+FC_TRA_ROAD_BUS_E!V6+FC_TRA_ROAD_LCV_E!V6+FC_TRA_ROAD_HGV_E!V6</f>
        <v>0</v>
      </c>
      <c r="W6" s="10">
        <f>FC_TRA_ROAD_P2W_E!W6+FC_TRA_ROAD_CAR_E!W6+FC_TRA_ROAD_BUS_E!W6+FC_TRA_ROAD_LCV_E!W6+FC_TRA_ROAD_HGV_E!W6</f>
        <v>0</v>
      </c>
      <c r="X6" s="10">
        <f>FC_TRA_ROAD_P2W_E!X6+FC_TRA_ROAD_CAR_E!X6+FC_TRA_ROAD_BUS_E!X6+FC_TRA_ROAD_LCV_E!X6+FC_TRA_ROAD_HGV_E!X6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FC_TRA_ROAD_P2W_E!C7+FC_TRA_ROAD_CAR_E!C7+FC_TRA_ROAD_BUS_E!C7+FC_TRA_ROAD_LCV_E!C7+FC_TRA_ROAD_HGV_E!C7</f>
        <v>0</v>
      </c>
      <c r="D7" s="10">
        <f>FC_TRA_ROAD_P2W_E!D7+FC_TRA_ROAD_CAR_E!D7+FC_TRA_ROAD_BUS_E!D7+FC_TRA_ROAD_LCV_E!D7+FC_TRA_ROAD_HGV_E!D7</f>
        <v>0</v>
      </c>
      <c r="E7" s="10">
        <f>FC_TRA_ROAD_P2W_E!E7+FC_TRA_ROAD_CAR_E!E7+FC_TRA_ROAD_BUS_E!E7+FC_TRA_ROAD_LCV_E!E7+FC_TRA_ROAD_HGV_E!E7</f>
        <v>0</v>
      </c>
      <c r="F7" s="10">
        <f>FC_TRA_ROAD_P2W_E!F7+FC_TRA_ROAD_CAR_E!F7+FC_TRA_ROAD_BUS_E!F7+FC_TRA_ROAD_LCV_E!F7+FC_TRA_ROAD_HGV_E!F7</f>
        <v>0</v>
      </c>
      <c r="G7" s="10">
        <f>FC_TRA_ROAD_P2W_E!G7+FC_TRA_ROAD_CAR_E!G7+FC_TRA_ROAD_BUS_E!G7+FC_TRA_ROAD_LCV_E!G7+FC_TRA_ROAD_HGV_E!G7</f>
        <v>0</v>
      </c>
      <c r="H7" s="10">
        <f>FC_TRA_ROAD_P2W_E!H7+FC_TRA_ROAD_CAR_E!H7+FC_TRA_ROAD_BUS_E!H7+FC_TRA_ROAD_LCV_E!H7+FC_TRA_ROAD_HGV_E!H7</f>
        <v>0</v>
      </c>
      <c r="I7" s="10">
        <f>FC_TRA_ROAD_P2W_E!I7+FC_TRA_ROAD_CAR_E!I7+FC_TRA_ROAD_BUS_E!I7+FC_TRA_ROAD_LCV_E!I7+FC_TRA_ROAD_HGV_E!I7</f>
        <v>0</v>
      </c>
      <c r="J7" s="10">
        <f>FC_TRA_ROAD_P2W_E!J7+FC_TRA_ROAD_CAR_E!J7+FC_TRA_ROAD_BUS_E!J7+FC_TRA_ROAD_LCV_E!J7+FC_TRA_ROAD_HGV_E!J7</f>
        <v>0</v>
      </c>
      <c r="K7" s="10">
        <f>FC_TRA_ROAD_P2W_E!K7+FC_TRA_ROAD_CAR_E!K7+FC_TRA_ROAD_BUS_E!K7+FC_TRA_ROAD_LCV_E!K7+FC_TRA_ROAD_HGV_E!K7</f>
        <v>0</v>
      </c>
      <c r="L7" s="10">
        <f>FC_TRA_ROAD_P2W_E!L7+FC_TRA_ROAD_CAR_E!L7+FC_TRA_ROAD_BUS_E!L7+FC_TRA_ROAD_LCV_E!L7+FC_TRA_ROAD_HGV_E!L7</f>
        <v>0</v>
      </c>
      <c r="M7" s="10">
        <f>FC_TRA_ROAD_P2W_E!M7+FC_TRA_ROAD_CAR_E!M7+FC_TRA_ROAD_BUS_E!M7+FC_TRA_ROAD_LCV_E!M7+FC_TRA_ROAD_HGV_E!M7</f>
        <v>0</v>
      </c>
      <c r="N7" s="10">
        <f>FC_TRA_ROAD_P2W_E!N7+FC_TRA_ROAD_CAR_E!N7+FC_TRA_ROAD_BUS_E!N7+FC_TRA_ROAD_LCV_E!N7+FC_TRA_ROAD_HGV_E!N7</f>
        <v>0</v>
      </c>
      <c r="O7" s="10">
        <f>FC_TRA_ROAD_P2W_E!O7+FC_TRA_ROAD_CAR_E!O7+FC_TRA_ROAD_BUS_E!O7+FC_TRA_ROAD_LCV_E!O7+FC_TRA_ROAD_HGV_E!O7</f>
        <v>0</v>
      </c>
      <c r="P7" s="10">
        <f>FC_TRA_ROAD_P2W_E!P7+FC_TRA_ROAD_CAR_E!P7+FC_TRA_ROAD_BUS_E!P7+FC_TRA_ROAD_LCV_E!P7+FC_TRA_ROAD_HGV_E!P7</f>
        <v>0</v>
      </c>
      <c r="Q7" s="10">
        <f>FC_TRA_ROAD_P2W_E!Q7+FC_TRA_ROAD_CAR_E!Q7+FC_TRA_ROAD_BUS_E!Q7+FC_TRA_ROAD_LCV_E!Q7+FC_TRA_ROAD_HGV_E!Q7</f>
        <v>0</v>
      </c>
      <c r="R7" s="10">
        <f>FC_TRA_ROAD_P2W_E!R7+FC_TRA_ROAD_CAR_E!R7+FC_TRA_ROAD_BUS_E!R7+FC_TRA_ROAD_LCV_E!R7+FC_TRA_ROAD_HGV_E!R7</f>
        <v>0</v>
      </c>
      <c r="S7" s="10">
        <f>FC_TRA_ROAD_P2W_E!S7+FC_TRA_ROAD_CAR_E!S7+FC_TRA_ROAD_BUS_E!S7+FC_TRA_ROAD_LCV_E!S7+FC_TRA_ROAD_HGV_E!S7</f>
        <v>0</v>
      </c>
      <c r="T7" s="10">
        <f>FC_TRA_ROAD_P2W_E!T7+FC_TRA_ROAD_CAR_E!T7+FC_TRA_ROAD_BUS_E!T7+FC_TRA_ROAD_LCV_E!T7+FC_TRA_ROAD_HGV_E!T7</f>
        <v>0</v>
      </c>
      <c r="U7" s="10">
        <f>FC_TRA_ROAD_P2W_E!U7+FC_TRA_ROAD_CAR_E!U7+FC_TRA_ROAD_BUS_E!U7+FC_TRA_ROAD_LCV_E!U7+FC_TRA_ROAD_HGV_E!U7</f>
        <v>0</v>
      </c>
      <c r="V7" s="10">
        <f>FC_TRA_ROAD_P2W_E!V7+FC_TRA_ROAD_CAR_E!V7+FC_TRA_ROAD_BUS_E!V7+FC_TRA_ROAD_LCV_E!V7+FC_TRA_ROAD_HGV_E!V7</f>
        <v>0</v>
      </c>
      <c r="W7" s="10">
        <f>FC_TRA_ROAD_P2W_E!W7+FC_TRA_ROAD_CAR_E!W7+FC_TRA_ROAD_BUS_E!W7+FC_TRA_ROAD_LCV_E!W7+FC_TRA_ROAD_HGV_E!W7</f>
        <v>0</v>
      </c>
      <c r="X7" s="10">
        <f>FC_TRA_ROAD_P2W_E!X7+FC_TRA_ROAD_CAR_E!X7+FC_TRA_ROAD_BUS_E!X7+FC_TRA_ROAD_LCV_E!X7+FC_TRA_ROAD_HGV_E!X7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8">SUM(C9:C10)</f>
        <v>0</v>
      </c>
      <c r="D8" s="29">
        <f t="shared" ref="D8:W8" si="9">SUM(D9:D10)</f>
        <v>0</v>
      </c>
      <c r="E8" s="29">
        <f t="shared" si="9"/>
        <v>0</v>
      </c>
      <c r="F8" s="29">
        <f t="shared" si="9"/>
        <v>0</v>
      </c>
      <c r="G8" s="29">
        <f t="shared" si="9"/>
        <v>0</v>
      </c>
      <c r="H8" s="29">
        <f t="shared" si="9"/>
        <v>0</v>
      </c>
      <c r="I8" s="29">
        <f t="shared" si="9"/>
        <v>0</v>
      </c>
      <c r="J8" s="29">
        <f t="shared" si="9"/>
        <v>0</v>
      </c>
      <c r="K8" s="29">
        <f t="shared" si="9"/>
        <v>0</v>
      </c>
      <c r="L8" s="29">
        <f t="shared" si="9"/>
        <v>0</v>
      </c>
      <c r="M8" s="29">
        <f t="shared" si="9"/>
        <v>0</v>
      </c>
      <c r="N8" s="29">
        <f t="shared" si="9"/>
        <v>0</v>
      </c>
      <c r="O8" s="29">
        <f t="shared" si="9"/>
        <v>0</v>
      </c>
      <c r="P8" s="29">
        <f t="shared" si="9"/>
        <v>0</v>
      </c>
      <c r="Q8" s="29">
        <f t="shared" si="9"/>
        <v>0</v>
      </c>
      <c r="R8" s="29">
        <f t="shared" si="9"/>
        <v>0</v>
      </c>
      <c r="S8" s="29">
        <f t="shared" si="9"/>
        <v>0</v>
      </c>
      <c r="T8" s="29">
        <f t="shared" si="9"/>
        <v>0</v>
      </c>
      <c r="U8" s="29">
        <f t="shared" si="9"/>
        <v>0</v>
      </c>
      <c r="V8" s="29">
        <f t="shared" si="9"/>
        <v>0</v>
      </c>
      <c r="W8" s="29">
        <f t="shared" si="9"/>
        <v>0</v>
      </c>
      <c r="X8" s="29">
        <f t="shared" ref="X8" si="10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FC_TRA_ROAD_P2W_E!C9+FC_TRA_ROAD_CAR_E!C9+FC_TRA_ROAD_BUS_E!C9+FC_TRA_ROAD_LCV_E!C9+FC_TRA_ROAD_HGV_E!C9</f>
        <v>0</v>
      </c>
      <c r="D9" s="10">
        <f>FC_TRA_ROAD_P2W_E!D9+FC_TRA_ROAD_CAR_E!D9+FC_TRA_ROAD_BUS_E!D9+FC_TRA_ROAD_LCV_E!D9+FC_TRA_ROAD_HGV_E!D9</f>
        <v>0</v>
      </c>
      <c r="E9" s="10">
        <f>FC_TRA_ROAD_P2W_E!E9+FC_TRA_ROAD_CAR_E!E9+FC_TRA_ROAD_BUS_E!E9+FC_TRA_ROAD_LCV_E!E9+FC_TRA_ROAD_HGV_E!E9</f>
        <v>0</v>
      </c>
      <c r="F9" s="10">
        <f>FC_TRA_ROAD_P2W_E!F9+FC_TRA_ROAD_CAR_E!F9+FC_TRA_ROAD_BUS_E!F9+FC_TRA_ROAD_LCV_E!F9+FC_TRA_ROAD_HGV_E!F9</f>
        <v>0</v>
      </c>
      <c r="G9" s="10">
        <f>FC_TRA_ROAD_P2W_E!G9+FC_TRA_ROAD_CAR_E!G9+FC_TRA_ROAD_BUS_E!G9+FC_TRA_ROAD_LCV_E!G9+FC_TRA_ROAD_HGV_E!G9</f>
        <v>0</v>
      </c>
      <c r="H9" s="10">
        <f>FC_TRA_ROAD_P2W_E!H9+FC_TRA_ROAD_CAR_E!H9+FC_TRA_ROAD_BUS_E!H9+FC_TRA_ROAD_LCV_E!H9+FC_TRA_ROAD_HGV_E!H9</f>
        <v>0</v>
      </c>
      <c r="I9" s="10">
        <f>FC_TRA_ROAD_P2W_E!I9+FC_TRA_ROAD_CAR_E!I9+FC_TRA_ROAD_BUS_E!I9+FC_TRA_ROAD_LCV_E!I9+FC_TRA_ROAD_HGV_E!I9</f>
        <v>0</v>
      </c>
      <c r="J9" s="10">
        <f>FC_TRA_ROAD_P2W_E!J9+FC_TRA_ROAD_CAR_E!J9+FC_TRA_ROAD_BUS_E!J9+FC_TRA_ROAD_LCV_E!J9+FC_TRA_ROAD_HGV_E!J9</f>
        <v>0</v>
      </c>
      <c r="K9" s="10">
        <f>FC_TRA_ROAD_P2W_E!K9+FC_TRA_ROAD_CAR_E!K9+FC_TRA_ROAD_BUS_E!K9+FC_TRA_ROAD_LCV_E!K9+FC_TRA_ROAD_HGV_E!K9</f>
        <v>0</v>
      </c>
      <c r="L9" s="10">
        <f>FC_TRA_ROAD_P2W_E!L9+FC_TRA_ROAD_CAR_E!L9+FC_TRA_ROAD_BUS_E!L9+FC_TRA_ROAD_LCV_E!L9+FC_TRA_ROAD_HGV_E!L9</f>
        <v>0</v>
      </c>
      <c r="M9" s="10">
        <f>FC_TRA_ROAD_P2W_E!M9+FC_TRA_ROAD_CAR_E!M9+FC_TRA_ROAD_BUS_E!M9+FC_TRA_ROAD_LCV_E!M9+FC_TRA_ROAD_HGV_E!M9</f>
        <v>0</v>
      </c>
      <c r="N9" s="10">
        <f>FC_TRA_ROAD_P2W_E!N9+FC_TRA_ROAD_CAR_E!N9+FC_TRA_ROAD_BUS_E!N9+FC_TRA_ROAD_LCV_E!N9+FC_TRA_ROAD_HGV_E!N9</f>
        <v>0</v>
      </c>
      <c r="O9" s="10">
        <f>FC_TRA_ROAD_P2W_E!O9+FC_TRA_ROAD_CAR_E!O9+FC_TRA_ROAD_BUS_E!O9+FC_TRA_ROAD_LCV_E!O9+FC_TRA_ROAD_HGV_E!O9</f>
        <v>0</v>
      </c>
      <c r="P9" s="10">
        <f>FC_TRA_ROAD_P2W_E!P9+FC_TRA_ROAD_CAR_E!P9+FC_TRA_ROAD_BUS_E!P9+FC_TRA_ROAD_LCV_E!P9+FC_TRA_ROAD_HGV_E!P9</f>
        <v>0</v>
      </c>
      <c r="Q9" s="10">
        <f>FC_TRA_ROAD_P2W_E!Q9+FC_TRA_ROAD_CAR_E!Q9+FC_TRA_ROAD_BUS_E!Q9+FC_TRA_ROAD_LCV_E!Q9+FC_TRA_ROAD_HGV_E!Q9</f>
        <v>0</v>
      </c>
      <c r="R9" s="10">
        <f>FC_TRA_ROAD_P2W_E!R9+FC_TRA_ROAD_CAR_E!R9+FC_TRA_ROAD_BUS_E!R9+FC_TRA_ROAD_LCV_E!R9+FC_TRA_ROAD_HGV_E!R9</f>
        <v>0</v>
      </c>
      <c r="S9" s="10">
        <f>FC_TRA_ROAD_P2W_E!S9+FC_TRA_ROAD_CAR_E!S9+FC_TRA_ROAD_BUS_E!S9+FC_TRA_ROAD_LCV_E!S9+FC_TRA_ROAD_HGV_E!S9</f>
        <v>0</v>
      </c>
      <c r="T9" s="10">
        <f>FC_TRA_ROAD_P2W_E!T9+FC_TRA_ROAD_CAR_E!T9+FC_TRA_ROAD_BUS_E!T9+FC_TRA_ROAD_LCV_E!T9+FC_TRA_ROAD_HGV_E!T9</f>
        <v>0</v>
      </c>
      <c r="U9" s="10">
        <f>FC_TRA_ROAD_P2W_E!U9+FC_TRA_ROAD_CAR_E!U9+FC_TRA_ROAD_BUS_E!U9+FC_TRA_ROAD_LCV_E!U9+FC_TRA_ROAD_HGV_E!U9</f>
        <v>0</v>
      </c>
      <c r="V9" s="10">
        <f>FC_TRA_ROAD_P2W_E!V9+FC_TRA_ROAD_CAR_E!V9+FC_TRA_ROAD_BUS_E!V9+FC_TRA_ROAD_LCV_E!V9+FC_TRA_ROAD_HGV_E!V9</f>
        <v>0</v>
      </c>
      <c r="W9" s="10">
        <f>FC_TRA_ROAD_P2W_E!W9+FC_TRA_ROAD_CAR_E!W9+FC_TRA_ROAD_BUS_E!W9+FC_TRA_ROAD_LCV_E!W9+FC_TRA_ROAD_HGV_E!W9</f>
        <v>0</v>
      </c>
      <c r="X9" s="10">
        <f>FC_TRA_ROAD_P2W_E!X9+FC_TRA_ROAD_CAR_E!X9+FC_TRA_ROAD_BUS_E!X9+FC_TRA_ROAD_LCV_E!X9+FC_TRA_ROAD_HGV_E!X9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FC_TRA_ROAD_P2W_E!C10+FC_TRA_ROAD_CAR_E!C10+FC_TRA_ROAD_BUS_E!C10+FC_TRA_ROAD_LCV_E!C10+FC_TRA_ROAD_HGV_E!C10</f>
        <v>0</v>
      </c>
      <c r="D10" s="10">
        <f>FC_TRA_ROAD_P2W_E!D10+FC_TRA_ROAD_CAR_E!D10+FC_TRA_ROAD_BUS_E!D10+FC_TRA_ROAD_LCV_E!D10+FC_TRA_ROAD_HGV_E!D10</f>
        <v>0</v>
      </c>
      <c r="E10" s="10">
        <f>FC_TRA_ROAD_P2W_E!E10+FC_TRA_ROAD_CAR_E!E10+FC_TRA_ROAD_BUS_E!E10+FC_TRA_ROAD_LCV_E!E10+FC_TRA_ROAD_HGV_E!E10</f>
        <v>0</v>
      </c>
      <c r="F10" s="10">
        <f>FC_TRA_ROAD_P2W_E!F10+FC_TRA_ROAD_CAR_E!F10+FC_TRA_ROAD_BUS_E!F10+FC_TRA_ROAD_LCV_E!F10+FC_TRA_ROAD_HGV_E!F10</f>
        <v>0</v>
      </c>
      <c r="G10" s="10">
        <f>FC_TRA_ROAD_P2W_E!G10+FC_TRA_ROAD_CAR_E!G10+FC_TRA_ROAD_BUS_E!G10+FC_TRA_ROAD_LCV_E!G10+FC_TRA_ROAD_HGV_E!G10</f>
        <v>0</v>
      </c>
      <c r="H10" s="10">
        <f>FC_TRA_ROAD_P2W_E!H10+FC_TRA_ROAD_CAR_E!H10+FC_TRA_ROAD_BUS_E!H10+FC_TRA_ROAD_LCV_E!H10+FC_TRA_ROAD_HGV_E!H10</f>
        <v>0</v>
      </c>
      <c r="I10" s="10">
        <f>FC_TRA_ROAD_P2W_E!I10+FC_TRA_ROAD_CAR_E!I10+FC_TRA_ROAD_BUS_E!I10+FC_TRA_ROAD_LCV_E!I10+FC_TRA_ROAD_HGV_E!I10</f>
        <v>0</v>
      </c>
      <c r="J10" s="10">
        <f>FC_TRA_ROAD_P2W_E!J10+FC_TRA_ROAD_CAR_E!J10+FC_TRA_ROAD_BUS_E!J10+FC_TRA_ROAD_LCV_E!J10+FC_TRA_ROAD_HGV_E!J10</f>
        <v>0</v>
      </c>
      <c r="K10" s="10">
        <f>FC_TRA_ROAD_P2W_E!K10+FC_TRA_ROAD_CAR_E!K10+FC_TRA_ROAD_BUS_E!K10+FC_TRA_ROAD_LCV_E!K10+FC_TRA_ROAD_HGV_E!K10</f>
        <v>0</v>
      </c>
      <c r="L10" s="10">
        <f>FC_TRA_ROAD_P2W_E!L10+FC_TRA_ROAD_CAR_E!L10+FC_TRA_ROAD_BUS_E!L10+FC_TRA_ROAD_LCV_E!L10+FC_TRA_ROAD_HGV_E!L10</f>
        <v>0</v>
      </c>
      <c r="M10" s="10">
        <f>FC_TRA_ROAD_P2W_E!M10+FC_TRA_ROAD_CAR_E!M10+FC_TRA_ROAD_BUS_E!M10+FC_TRA_ROAD_LCV_E!M10+FC_TRA_ROAD_HGV_E!M10</f>
        <v>0</v>
      </c>
      <c r="N10" s="10">
        <f>FC_TRA_ROAD_P2W_E!N10+FC_TRA_ROAD_CAR_E!N10+FC_TRA_ROAD_BUS_E!N10+FC_TRA_ROAD_LCV_E!N10+FC_TRA_ROAD_HGV_E!N10</f>
        <v>0</v>
      </c>
      <c r="O10" s="10">
        <f>FC_TRA_ROAD_P2W_E!O10+FC_TRA_ROAD_CAR_E!O10+FC_TRA_ROAD_BUS_E!O10+FC_TRA_ROAD_LCV_E!O10+FC_TRA_ROAD_HGV_E!O10</f>
        <v>0</v>
      </c>
      <c r="P10" s="10">
        <f>FC_TRA_ROAD_P2W_E!P10+FC_TRA_ROAD_CAR_E!P10+FC_TRA_ROAD_BUS_E!P10+FC_TRA_ROAD_LCV_E!P10+FC_TRA_ROAD_HGV_E!P10</f>
        <v>0</v>
      </c>
      <c r="Q10" s="10">
        <f>FC_TRA_ROAD_P2W_E!Q10+FC_TRA_ROAD_CAR_E!Q10+FC_TRA_ROAD_BUS_E!Q10+FC_TRA_ROAD_LCV_E!Q10+FC_TRA_ROAD_HGV_E!Q10</f>
        <v>0</v>
      </c>
      <c r="R10" s="10">
        <f>FC_TRA_ROAD_P2W_E!R10+FC_TRA_ROAD_CAR_E!R10+FC_TRA_ROAD_BUS_E!R10+FC_TRA_ROAD_LCV_E!R10+FC_TRA_ROAD_HGV_E!R10</f>
        <v>0</v>
      </c>
      <c r="S10" s="10">
        <f>FC_TRA_ROAD_P2W_E!S10+FC_TRA_ROAD_CAR_E!S10+FC_TRA_ROAD_BUS_E!S10+FC_TRA_ROAD_LCV_E!S10+FC_TRA_ROAD_HGV_E!S10</f>
        <v>0</v>
      </c>
      <c r="T10" s="10">
        <f>FC_TRA_ROAD_P2W_E!T10+FC_TRA_ROAD_CAR_E!T10+FC_TRA_ROAD_BUS_E!T10+FC_TRA_ROAD_LCV_E!T10+FC_TRA_ROAD_HGV_E!T10</f>
        <v>0</v>
      </c>
      <c r="U10" s="10">
        <f>FC_TRA_ROAD_P2W_E!U10+FC_TRA_ROAD_CAR_E!U10+FC_TRA_ROAD_BUS_E!U10+FC_TRA_ROAD_LCV_E!U10+FC_TRA_ROAD_HGV_E!U10</f>
        <v>0</v>
      </c>
      <c r="V10" s="10">
        <f>FC_TRA_ROAD_P2W_E!V10+FC_TRA_ROAD_CAR_E!V10+FC_TRA_ROAD_BUS_E!V10+FC_TRA_ROAD_LCV_E!V10+FC_TRA_ROAD_HGV_E!V10</f>
        <v>0</v>
      </c>
      <c r="W10" s="10">
        <f>FC_TRA_ROAD_P2W_E!W10+FC_TRA_ROAD_CAR_E!W10+FC_TRA_ROAD_BUS_E!W10+FC_TRA_ROAD_LCV_E!W10+FC_TRA_ROAD_HGV_E!W10</f>
        <v>0</v>
      </c>
      <c r="X10" s="10">
        <f>FC_TRA_ROAD_P2W_E!X10+FC_TRA_ROAD_CAR_E!X10+FC_TRA_ROAD_BUS_E!X10+FC_TRA_ROAD_LCV_E!X10+FC_TRA_ROAD_HGV_E!X10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1">SUM(C12:C16)</f>
        <v>0</v>
      </c>
      <c r="D11" s="29">
        <f t="shared" ref="D11:W11" si="12">SUM(D12:D16)</f>
        <v>0</v>
      </c>
      <c r="E11" s="29">
        <f t="shared" si="12"/>
        <v>0</v>
      </c>
      <c r="F11" s="29">
        <f t="shared" si="12"/>
        <v>0</v>
      </c>
      <c r="G11" s="29">
        <f t="shared" si="12"/>
        <v>0</v>
      </c>
      <c r="H11" s="29">
        <f t="shared" si="12"/>
        <v>0</v>
      </c>
      <c r="I11" s="29">
        <f t="shared" si="12"/>
        <v>0</v>
      </c>
      <c r="J11" s="29">
        <f t="shared" si="12"/>
        <v>0</v>
      </c>
      <c r="K11" s="29">
        <f t="shared" si="12"/>
        <v>0</v>
      </c>
      <c r="L11" s="29">
        <f t="shared" si="12"/>
        <v>0</v>
      </c>
      <c r="M11" s="29">
        <f t="shared" si="12"/>
        <v>0</v>
      </c>
      <c r="N11" s="29">
        <f t="shared" si="12"/>
        <v>0</v>
      </c>
      <c r="O11" s="29">
        <f t="shared" si="12"/>
        <v>0</v>
      </c>
      <c r="P11" s="29">
        <f t="shared" si="12"/>
        <v>0</v>
      </c>
      <c r="Q11" s="29">
        <f t="shared" si="12"/>
        <v>0</v>
      </c>
      <c r="R11" s="29">
        <f t="shared" si="12"/>
        <v>0</v>
      </c>
      <c r="S11" s="29">
        <f t="shared" si="12"/>
        <v>0</v>
      </c>
      <c r="T11" s="29">
        <f t="shared" si="12"/>
        <v>0</v>
      </c>
      <c r="U11" s="29">
        <f t="shared" si="12"/>
        <v>0</v>
      </c>
      <c r="V11" s="29">
        <f t="shared" si="12"/>
        <v>0</v>
      </c>
      <c r="W11" s="29">
        <f t="shared" si="12"/>
        <v>0</v>
      </c>
      <c r="X11" s="29">
        <f t="shared" ref="X11" si="13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FC_TRA_ROAD_P2W_E!C12+FC_TRA_ROAD_CAR_E!C12+FC_TRA_ROAD_BUS_E!C12+FC_TRA_ROAD_LCV_E!C12+FC_TRA_ROAD_HGV_E!C12</f>
        <v>0</v>
      </c>
      <c r="D12" s="10">
        <f>FC_TRA_ROAD_P2W_E!D12+FC_TRA_ROAD_CAR_E!D12+FC_TRA_ROAD_BUS_E!D12+FC_TRA_ROAD_LCV_E!D12+FC_TRA_ROAD_HGV_E!D12</f>
        <v>0</v>
      </c>
      <c r="E12" s="10">
        <f>FC_TRA_ROAD_P2W_E!E12+FC_TRA_ROAD_CAR_E!E12+FC_TRA_ROAD_BUS_E!E12+FC_TRA_ROAD_LCV_E!E12+FC_TRA_ROAD_HGV_E!E12</f>
        <v>0</v>
      </c>
      <c r="F12" s="10">
        <f>FC_TRA_ROAD_P2W_E!F12+FC_TRA_ROAD_CAR_E!F12+FC_TRA_ROAD_BUS_E!F12+FC_TRA_ROAD_LCV_E!F12+FC_TRA_ROAD_HGV_E!F12</f>
        <v>0</v>
      </c>
      <c r="G12" s="10">
        <f>FC_TRA_ROAD_P2W_E!G12+FC_TRA_ROAD_CAR_E!G12+FC_TRA_ROAD_BUS_E!G12+FC_TRA_ROAD_LCV_E!G12+FC_TRA_ROAD_HGV_E!G12</f>
        <v>0</v>
      </c>
      <c r="H12" s="10">
        <f>FC_TRA_ROAD_P2W_E!H12+FC_TRA_ROAD_CAR_E!H12+FC_TRA_ROAD_BUS_E!H12+FC_TRA_ROAD_LCV_E!H12+FC_TRA_ROAD_HGV_E!H12</f>
        <v>0</v>
      </c>
      <c r="I12" s="10">
        <f>FC_TRA_ROAD_P2W_E!I12+FC_TRA_ROAD_CAR_E!I12+FC_TRA_ROAD_BUS_E!I12+FC_TRA_ROAD_LCV_E!I12+FC_TRA_ROAD_HGV_E!I12</f>
        <v>0</v>
      </c>
      <c r="J12" s="10">
        <f>FC_TRA_ROAD_P2W_E!J12+FC_TRA_ROAD_CAR_E!J12+FC_TRA_ROAD_BUS_E!J12+FC_TRA_ROAD_LCV_E!J12+FC_TRA_ROAD_HGV_E!J12</f>
        <v>0</v>
      </c>
      <c r="K12" s="10">
        <f>FC_TRA_ROAD_P2W_E!K12+FC_TRA_ROAD_CAR_E!K12+FC_TRA_ROAD_BUS_E!K12+FC_TRA_ROAD_LCV_E!K12+FC_TRA_ROAD_HGV_E!K12</f>
        <v>0</v>
      </c>
      <c r="L12" s="10">
        <f>FC_TRA_ROAD_P2W_E!L12+FC_TRA_ROAD_CAR_E!L12+FC_TRA_ROAD_BUS_E!L12+FC_TRA_ROAD_LCV_E!L12+FC_TRA_ROAD_HGV_E!L12</f>
        <v>0</v>
      </c>
      <c r="M12" s="10">
        <f>FC_TRA_ROAD_P2W_E!M12+FC_TRA_ROAD_CAR_E!M12+FC_TRA_ROAD_BUS_E!M12+FC_TRA_ROAD_LCV_E!M12+FC_TRA_ROAD_HGV_E!M12</f>
        <v>0</v>
      </c>
      <c r="N12" s="10">
        <f>FC_TRA_ROAD_P2W_E!N12+FC_TRA_ROAD_CAR_E!N12+FC_TRA_ROAD_BUS_E!N12+FC_TRA_ROAD_LCV_E!N12+FC_TRA_ROAD_HGV_E!N12</f>
        <v>0</v>
      </c>
      <c r="O12" s="10">
        <f>FC_TRA_ROAD_P2W_E!O12+FC_TRA_ROAD_CAR_E!O12+FC_TRA_ROAD_BUS_E!O12+FC_TRA_ROAD_LCV_E!O12+FC_TRA_ROAD_HGV_E!O12</f>
        <v>0</v>
      </c>
      <c r="P12" s="10">
        <f>FC_TRA_ROAD_P2W_E!P12+FC_TRA_ROAD_CAR_E!P12+FC_TRA_ROAD_BUS_E!P12+FC_TRA_ROAD_LCV_E!P12+FC_TRA_ROAD_HGV_E!P12</f>
        <v>0</v>
      </c>
      <c r="Q12" s="10">
        <f>FC_TRA_ROAD_P2W_E!Q12+FC_TRA_ROAD_CAR_E!Q12+FC_TRA_ROAD_BUS_E!Q12+FC_TRA_ROAD_LCV_E!Q12+FC_TRA_ROAD_HGV_E!Q12</f>
        <v>0</v>
      </c>
      <c r="R12" s="10">
        <f>FC_TRA_ROAD_P2W_E!R12+FC_TRA_ROAD_CAR_E!R12+FC_TRA_ROAD_BUS_E!R12+FC_TRA_ROAD_LCV_E!R12+FC_TRA_ROAD_HGV_E!R12</f>
        <v>0</v>
      </c>
      <c r="S12" s="10">
        <f>FC_TRA_ROAD_P2W_E!S12+FC_TRA_ROAD_CAR_E!S12+FC_TRA_ROAD_BUS_E!S12+FC_TRA_ROAD_LCV_E!S12+FC_TRA_ROAD_HGV_E!S12</f>
        <v>0</v>
      </c>
      <c r="T12" s="10">
        <f>FC_TRA_ROAD_P2W_E!T12+FC_TRA_ROAD_CAR_E!T12+FC_TRA_ROAD_BUS_E!T12+FC_TRA_ROAD_LCV_E!T12+FC_TRA_ROAD_HGV_E!T12</f>
        <v>0</v>
      </c>
      <c r="U12" s="10">
        <f>FC_TRA_ROAD_P2W_E!U12+FC_TRA_ROAD_CAR_E!U12+FC_TRA_ROAD_BUS_E!U12+FC_TRA_ROAD_LCV_E!U12+FC_TRA_ROAD_HGV_E!U12</f>
        <v>0</v>
      </c>
      <c r="V12" s="10">
        <f>FC_TRA_ROAD_P2W_E!V12+FC_TRA_ROAD_CAR_E!V12+FC_TRA_ROAD_BUS_E!V12+FC_TRA_ROAD_LCV_E!V12+FC_TRA_ROAD_HGV_E!V12</f>
        <v>0</v>
      </c>
      <c r="W12" s="10">
        <f>FC_TRA_ROAD_P2W_E!W12+FC_TRA_ROAD_CAR_E!W12+FC_TRA_ROAD_BUS_E!W12+FC_TRA_ROAD_LCV_E!W12+FC_TRA_ROAD_HGV_E!W12</f>
        <v>0</v>
      </c>
      <c r="X12" s="10">
        <f>FC_TRA_ROAD_P2W_E!X12+FC_TRA_ROAD_CAR_E!X12+FC_TRA_ROAD_BUS_E!X12+FC_TRA_ROAD_LCV_E!X12+FC_TRA_ROAD_HGV_E!X12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FC_TRA_ROAD_P2W_E!C13+FC_TRA_ROAD_CAR_E!C13+FC_TRA_ROAD_BUS_E!C13+FC_TRA_ROAD_LCV_E!C13+FC_TRA_ROAD_HGV_E!C13</f>
        <v>0</v>
      </c>
      <c r="D13" s="10">
        <f>FC_TRA_ROAD_P2W_E!D13+FC_TRA_ROAD_CAR_E!D13+FC_TRA_ROAD_BUS_E!D13+FC_TRA_ROAD_LCV_E!D13+FC_TRA_ROAD_HGV_E!D13</f>
        <v>0</v>
      </c>
      <c r="E13" s="10">
        <f>FC_TRA_ROAD_P2W_E!E13+FC_TRA_ROAD_CAR_E!E13+FC_TRA_ROAD_BUS_E!E13+FC_TRA_ROAD_LCV_E!E13+FC_TRA_ROAD_HGV_E!E13</f>
        <v>0</v>
      </c>
      <c r="F13" s="10">
        <f>FC_TRA_ROAD_P2W_E!F13+FC_TRA_ROAD_CAR_E!F13+FC_TRA_ROAD_BUS_E!F13+FC_TRA_ROAD_LCV_E!F13+FC_TRA_ROAD_HGV_E!F13</f>
        <v>0</v>
      </c>
      <c r="G13" s="10">
        <f>FC_TRA_ROAD_P2W_E!G13+FC_TRA_ROAD_CAR_E!G13+FC_TRA_ROAD_BUS_E!G13+FC_TRA_ROAD_LCV_E!G13+FC_TRA_ROAD_HGV_E!G13</f>
        <v>0</v>
      </c>
      <c r="H13" s="10">
        <f>FC_TRA_ROAD_P2W_E!H13+FC_TRA_ROAD_CAR_E!H13+FC_TRA_ROAD_BUS_E!H13+FC_TRA_ROAD_LCV_E!H13+FC_TRA_ROAD_HGV_E!H13</f>
        <v>0</v>
      </c>
      <c r="I13" s="10">
        <f>FC_TRA_ROAD_P2W_E!I13+FC_TRA_ROAD_CAR_E!I13+FC_TRA_ROAD_BUS_E!I13+FC_TRA_ROAD_LCV_E!I13+FC_TRA_ROAD_HGV_E!I13</f>
        <v>0</v>
      </c>
      <c r="J13" s="10">
        <f>FC_TRA_ROAD_P2W_E!J13+FC_TRA_ROAD_CAR_E!J13+FC_TRA_ROAD_BUS_E!J13+FC_TRA_ROAD_LCV_E!J13+FC_TRA_ROAD_HGV_E!J13</f>
        <v>0</v>
      </c>
      <c r="K13" s="10">
        <f>FC_TRA_ROAD_P2W_E!K13+FC_TRA_ROAD_CAR_E!K13+FC_TRA_ROAD_BUS_E!K13+FC_TRA_ROAD_LCV_E!K13+FC_TRA_ROAD_HGV_E!K13</f>
        <v>0</v>
      </c>
      <c r="L13" s="10">
        <f>FC_TRA_ROAD_P2W_E!L13+FC_TRA_ROAD_CAR_E!L13+FC_TRA_ROAD_BUS_E!L13+FC_TRA_ROAD_LCV_E!L13+FC_TRA_ROAD_HGV_E!L13</f>
        <v>0</v>
      </c>
      <c r="M13" s="10">
        <f>FC_TRA_ROAD_P2W_E!M13+FC_TRA_ROAD_CAR_E!M13+FC_TRA_ROAD_BUS_E!M13+FC_TRA_ROAD_LCV_E!M13+FC_TRA_ROAD_HGV_E!M13</f>
        <v>0</v>
      </c>
      <c r="N13" s="10">
        <f>FC_TRA_ROAD_P2W_E!N13+FC_TRA_ROAD_CAR_E!N13+FC_TRA_ROAD_BUS_E!N13+FC_TRA_ROAD_LCV_E!N13+FC_TRA_ROAD_HGV_E!N13</f>
        <v>0</v>
      </c>
      <c r="O13" s="10">
        <f>FC_TRA_ROAD_P2W_E!O13+FC_TRA_ROAD_CAR_E!O13+FC_TRA_ROAD_BUS_E!O13+FC_TRA_ROAD_LCV_E!O13+FC_TRA_ROAD_HGV_E!O13</f>
        <v>0</v>
      </c>
      <c r="P13" s="10">
        <f>FC_TRA_ROAD_P2W_E!P13+FC_TRA_ROAD_CAR_E!P13+FC_TRA_ROAD_BUS_E!P13+FC_TRA_ROAD_LCV_E!P13+FC_TRA_ROAD_HGV_E!P13</f>
        <v>0</v>
      </c>
      <c r="Q13" s="10">
        <f>FC_TRA_ROAD_P2W_E!Q13+FC_TRA_ROAD_CAR_E!Q13+FC_TRA_ROAD_BUS_E!Q13+FC_TRA_ROAD_LCV_E!Q13+FC_TRA_ROAD_HGV_E!Q13</f>
        <v>0</v>
      </c>
      <c r="R13" s="10">
        <f>FC_TRA_ROAD_P2W_E!R13+FC_TRA_ROAD_CAR_E!R13+FC_TRA_ROAD_BUS_E!R13+FC_TRA_ROAD_LCV_E!R13+FC_TRA_ROAD_HGV_E!R13</f>
        <v>0</v>
      </c>
      <c r="S13" s="10">
        <f>FC_TRA_ROAD_P2W_E!S13+FC_TRA_ROAD_CAR_E!S13+FC_TRA_ROAD_BUS_E!S13+FC_TRA_ROAD_LCV_E!S13+FC_TRA_ROAD_HGV_E!S13</f>
        <v>0</v>
      </c>
      <c r="T13" s="10">
        <f>FC_TRA_ROAD_P2W_E!T13+FC_TRA_ROAD_CAR_E!T13+FC_TRA_ROAD_BUS_E!T13+FC_TRA_ROAD_LCV_E!T13+FC_TRA_ROAD_HGV_E!T13</f>
        <v>0</v>
      </c>
      <c r="U13" s="10">
        <f>FC_TRA_ROAD_P2W_E!U13+FC_TRA_ROAD_CAR_E!U13+FC_TRA_ROAD_BUS_E!U13+FC_TRA_ROAD_LCV_E!U13+FC_TRA_ROAD_HGV_E!U13</f>
        <v>0</v>
      </c>
      <c r="V13" s="10">
        <f>FC_TRA_ROAD_P2W_E!V13+FC_TRA_ROAD_CAR_E!V13+FC_TRA_ROAD_BUS_E!V13+FC_TRA_ROAD_LCV_E!V13+FC_TRA_ROAD_HGV_E!V13</f>
        <v>0</v>
      </c>
      <c r="W13" s="10">
        <f>FC_TRA_ROAD_P2W_E!W13+FC_TRA_ROAD_CAR_E!W13+FC_TRA_ROAD_BUS_E!W13+FC_TRA_ROAD_LCV_E!W13+FC_TRA_ROAD_HGV_E!W13</f>
        <v>0</v>
      </c>
      <c r="X13" s="10">
        <f>FC_TRA_ROAD_P2W_E!X13+FC_TRA_ROAD_CAR_E!X13+FC_TRA_ROAD_BUS_E!X13+FC_TRA_ROAD_LCV_E!X13+FC_TRA_ROAD_HGV_E!X13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FC_TRA_ROAD_P2W_E!C14+FC_TRA_ROAD_CAR_E!C14+FC_TRA_ROAD_BUS_E!C14+FC_TRA_ROAD_LCV_E!C14+FC_TRA_ROAD_HGV_E!C14</f>
        <v>0</v>
      </c>
      <c r="D14" s="10">
        <f>FC_TRA_ROAD_P2W_E!D14+FC_TRA_ROAD_CAR_E!D14+FC_TRA_ROAD_BUS_E!D14+FC_TRA_ROAD_LCV_E!D14+FC_TRA_ROAD_HGV_E!D14</f>
        <v>0</v>
      </c>
      <c r="E14" s="10">
        <f>FC_TRA_ROAD_P2W_E!E14+FC_TRA_ROAD_CAR_E!E14+FC_TRA_ROAD_BUS_E!E14+FC_TRA_ROAD_LCV_E!E14+FC_TRA_ROAD_HGV_E!E14</f>
        <v>0</v>
      </c>
      <c r="F14" s="10">
        <f>FC_TRA_ROAD_P2W_E!F14+FC_TRA_ROAD_CAR_E!F14+FC_TRA_ROAD_BUS_E!F14+FC_TRA_ROAD_LCV_E!F14+FC_TRA_ROAD_HGV_E!F14</f>
        <v>0</v>
      </c>
      <c r="G14" s="10">
        <f>FC_TRA_ROAD_P2W_E!G14+FC_TRA_ROAD_CAR_E!G14+FC_TRA_ROAD_BUS_E!G14+FC_TRA_ROAD_LCV_E!G14+FC_TRA_ROAD_HGV_E!G14</f>
        <v>0</v>
      </c>
      <c r="H14" s="10">
        <f>FC_TRA_ROAD_P2W_E!H14+FC_TRA_ROAD_CAR_E!H14+FC_TRA_ROAD_BUS_E!H14+FC_TRA_ROAD_LCV_E!H14+FC_TRA_ROAD_HGV_E!H14</f>
        <v>0</v>
      </c>
      <c r="I14" s="10">
        <f>FC_TRA_ROAD_P2W_E!I14+FC_TRA_ROAD_CAR_E!I14+FC_TRA_ROAD_BUS_E!I14+FC_TRA_ROAD_LCV_E!I14+FC_TRA_ROAD_HGV_E!I14</f>
        <v>0</v>
      </c>
      <c r="J14" s="10">
        <f>FC_TRA_ROAD_P2W_E!J14+FC_TRA_ROAD_CAR_E!J14+FC_TRA_ROAD_BUS_E!J14+FC_TRA_ROAD_LCV_E!J14+FC_TRA_ROAD_HGV_E!J14</f>
        <v>0</v>
      </c>
      <c r="K14" s="10">
        <f>FC_TRA_ROAD_P2W_E!K14+FC_TRA_ROAD_CAR_E!K14+FC_TRA_ROAD_BUS_E!K14+FC_TRA_ROAD_LCV_E!K14+FC_TRA_ROAD_HGV_E!K14</f>
        <v>0</v>
      </c>
      <c r="L14" s="10">
        <f>FC_TRA_ROAD_P2W_E!L14+FC_TRA_ROAD_CAR_E!L14+FC_TRA_ROAD_BUS_E!L14+FC_TRA_ROAD_LCV_E!L14+FC_TRA_ROAD_HGV_E!L14</f>
        <v>0</v>
      </c>
      <c r="M14" s="10">
        <f>FC_TRA_ROAD_P2W_E!M14+FC_TRA_ROAD_CAR_E!M14+FC_TRA_ROAD_BUS_E!M14+FC_TRA_ROAD_LCV_E!M14+FC_TRA_ROAD_HGV_E!M14</f>
        <v>0</v>
      </c>
      <c r="N14" s="10">
        <f>FC_TRA_ROAD_P2W_E!N14+FC_TRA_ROAD_CAR_E!N14+FC_TRA_ROAD_BUS_E!N14+FC_TRA_ROAD_LCV_E!N14+FC_TRA_ROAD_HGV_E!N14</f>
        <v>0</v>
      </c>
      <c r="O14" s="10">
        <f>FC_TRA_ROAD_P2W_E!O14+FC_TRA_ROAD_CAR_E!O14+FC_TRA_ROAD_BUS_E!O14+FC_TRA_ROAD_LCV_E!O14+FC_TRA_ROAD_HGV_E!O14</f>
        <v>0</v>
      </c>
      <c r="P14" s="10">
        <f>FC_TRA_ROAD_P2W_E!P14+FC_TRA_ROAD_CAR_E!P14+FC_TRA_ROAD_BUS_E!P14+FC_TRA_ROAD_LCV_E!P14+FC_TRA_ROAD_HGV_E!P14</f>
        <v>0</v>
      </c>
      <c r="Q14" s="10">
        <f>FC_TRA_ROAD_P2W_E!Q14+FC_TRA_ROAD_CAR_E!Q14+FC_TRA_ROAD_BUS_E!Q14+FC_TRA_ROAD_LCV_E!Q14+FC_TRA_ROAD_HGV_E!Q14</f>
        <v>0</v>
      </c>
      <c r="R14" s="10">
        <f>FC_TRA_ROAD_P2W_E!R14+FC_TRA_ROAD_CAR_E!R14+FC_TRA_ROAD_BUS_E!R14+FC_TRA_ROAD_LCV_E!R14+FC_TRA_ROAD_HGV_E!R14</f>
        <v>0</v>
      </c>
      <c r="S14" s="10">
        <f>FC_TRA_ROAD_P2W_E!S14+FC_TRA_ROAD_CAR_E!S14+FC_TRA_ROAD_BUS_E!S14+FC_TRA_ROAD_LCV_E!S14+FC_TRA_ROAD_HGV_E!S14</f>
        <v>0</v>
      </c>
      <c r="T14" s="10">
        <f>FC_TRA_ROAD_P2W_E!T14+FC_TRA_ROAD_CAR_E!T14+FC_TRA_ROAD_BUS_E!T14+FC_TRA_ROAD_LCV_E!T14+FC_TRA_ROAD_HGV_E!T14</f>
        <v>0</v>
      </c>
      <c r="U14" s="10">
        <f>FC_TRA_ROAD_P2W_E!U14+FC_TRA_ROAD_CAR_E!U14+FC_TRA_ROAD_BUS_E!U14+FC_TRA_ROAD_LCV_E!U14+FC_TRA_ROAD_HGV_E!U14</f>
        <v>0</v>
      </c>
      <c r="V14" s="10">
        <f>FC_TRA_ROAD_P2W_E!V14+FC_TRA_ROAD_CAR_E!V14+FC_TRA_ROAD_BUS_E!V14+FC_TRA_ROAD_LCV_E!V14+FC_TRA_ROAD_HGV_E!V14</f>
        <v>0</v>
      </c>
      <c r="W14" s="10">
        <f>FC_TRA_ROAD_P2W_E!W14+FC_TRA_ROAD_CAR_E!W14+FC_TRA_ROAD_BUS_E!W14+FC_TRA_ROAD_LCV_E!W14+FC_TRA_ROAD_HGV_E!W14</f>
        <v>0</v>
      </c>
      <c r="X14" s="10">
        <f>FC_TRA_ROAD_P2W_E!X14+FC_TRA_ROAD_CAR_E!X14+FC_TRA_ROAD_BUS_E!X14+FC_TRA_ROAD_LCV_E!X14+FC_TRA_ROAD_HGV_E!X14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FC_TRA_ROAD_P2W_E!C15+FC_TRA_ROAD_CAR_E!C15+FC_TRA_ROAD_BUS_E!C15+FC_TRA_ROAD_LCV_E!C15+FC_TRA_ROAD_HGV_E!C15</f>
        <v>0</v>
      </c>
      <c r="D15" s="10">
        <f>FC_TRA_ROAD_P2W_E!D15+FC_TRA_ROAD_CAR_E!D15+FC_TRA_ROAD_BUS_E!D15+FC_TRA_ROAD_LCV_E!D15+FC_TRA_ROAD_HGV_E!D15</f>
        <v>0</v>
      </c>
      <c r="E15" s="10">
        <f>FC_TRA_ROAD_P2W_E!E15+FC_TRA_ROAD_CAR_E!E15+FC_TRA_ROAD_BUS_E!E15+FC_TRA_ROAD_LCV_E!E15+FC_TRA_ROAD_HGV_E!E15</f>
        <v>0</v>
      </c>
      <c r="F15" s="10">
        <f>FC_TRA_ROAD_P2W_E!F15+FC_TRA_ROAD_CAR_E!F15+FC_TRA_ROAD_BUS_E!F15+FC_TRA_ROAD_LCV_E!F15+FC_TRA_ROAD_HGV_E!F15</f>
        <v>0</v>
      </c>
      <c r="G15" s="10">
        <f>FC_TRA_ROAD_P2W_E!G15+FC_TRA_ROAD_CAR_E!G15+FC_TRA_ROAD_BUS_E!G15+FC_TRA_ROAD_LCV_E!G15+FC_TRA_ROAD_HGV_E!G15</f>
        <v>0</v>
      </c>
      <c r="H15" s="10">
        <f>FC_TRA_ROAD_P2W_E!H15+FC_TRA_ROAD_CAR_E!H15+FC_TRA_ROAD_BUS_E!H15+FC_TRA_ROAD_LCV_E!H15+FC_TRA_ROAD_HGV_E!H15</f>
        <v>0</v>
      </c>
      <c r="I15" s="10">
        <f>FC_TRA_ROAD_P2W_E!I15+FC_TRA_ROAD_CAR_E!I15+FC_TRA_ROAD_BUS_E!I15+FC_TRA_ROAD_LCV_E!I15+FC_TRA_ROAD_HGV_E!I15</f>
        <v>0</v>
      </c>
      <c r="J15" s="10">
        <f>FC_TRA_ROAD_P2W_E!J15+FC_TRA_ROAD_CAR_E!J15+FC_TRA_ROAD_BUS_E!J15+FC_TRA_ROAD_LCV_E!J15+FC_TRA_ROAD_HGV_E!J15</f>
        <v>0</v>
      </c>
      <c r="K15" s="10">
        <f>FC_TRA_ROAD_P2W_E!K15+FC_TRA_ROAD_CAR_E!K15+FC_TRA_ROAD_BUS_E!K15+FC_TRA_ROAD_LCV_E!K15+FC_TRA_ROAD_HGV_E!K15</f>
        <v>0</v>
      </c>
      <c r="L15" s="10">
        <f>FC_TRA_ROAD_P2W_E!L15+FC_TRA_ROAD_CAR_E!L15+FC_TRA_ROAD_BUS_E!L15+FC_TRA_ROAD_LCV_E!L15+FC_TRA_ROAD_HGV_E!L15</f>
        <v>0</v>
      </c>
      <c r="M15" s="10">
        <f>FC_TRA_ROAD_P2W_E!M15+FC_TRA_ROAD_CAR_E!M15+FC_TRA_ROAD_BUS_E!M15+FC_TRA_ROAD_LCV_E!M15+FC_TRA_ROAD_HGV_E!M15</f>
        <v>0</v>
      </c>
      <c r="N15" s="10">
        <f>FC_TRA_ROAD_P2W_E!N15+FC_TRA_ROAD_CAR_E!N15+FC_TRA_ROAD_BUS_E!N15+FC_TRA_ROAD_LCV_E!N15+FC_TRA_ROAD_HGV_E!N15</f>
        <v>0</v>
      </c>
      <c r="O15" s="10">
        <f>FC_TRA_ROAD_P2W_E!O15+FC_TRA_ROAD_CAR_E!O15+FC_TRA_ROAD_BUS_E!O15+FC_TRA_ROAD_LCV_E!O15+FC_TRA_ROAD_HGV_E!O15</f>
        <v>0</v>
      </c>
      <c r="P15" s="10">
        <f>FC_TRA_ROAD_P2W_E!P15+FC_TRA_ROAD_CAR_E!P15+FC_TRA_ROAD_BUS_E!P15+FC_TRA_ROAD_LCV_E!P15+FC_TRA_ROAD_HGV_E!P15</f>
        <v>0</v>
      </c>
      <c r="Q15" s="10">
        <f>FC_TRA_ROAD_P2W_E!Q15+FC_TRA_ROAD_CAR_E!Q15+FC_TRA_ROAD_BUS_E!Q15+FC_TRA_ROAD_LCV_E!Q15+FC_TRA_ROAD_HGV_E!Q15</f>
        <v>0</v>
      </c>
      <c r="R15" s="10">
        <f>FC_TRA_ROAD_P2W_E!R15+FC_TRA_ROAD_CAR_E!R15+FC_TRA_ROAD_BUS_E!R15+FC_TRA_ROAD_LCV_E!R15+FC_TRA_ROAD_HGV_E!R15</f>
        <v>0</v>
      </c>
      <c r="S15" s="10">
        <f>FC_TRA_ROAD_P2W_E!S15+FC_TRA_ROAD_CAR_E!S15+FC_TRA_ROAD_BUS_E!S15+FC_TRA_ROAD_LCV_E!S15+FC_TRA_ROAD_HGV_E!S15</f>
        <v>0</v>
      </c>
      <c r="T15" s="10">
        <f>FC_TRA_ROAD_P2W_E!T15+FC_TRA_ROAD_CAR_E!T15+FC_TRA_ROAD_BUS_E!T15+FC_TRA_ROAD_LCV_E!T15+FC_TRA_ROAD_HGV_E!T15</f>
        <v>0</v>
      </c>
      <c r="U15" s="10">
        <f>FC_TRA_ROAD_P2W_E!U15+FC_TRA_ROAD_CAR_E!U15+FC_TRA_ROAD_BUS_E!U15+FC_TRA_ROAD_LCV_E!U15+FC_TRA_ROAD_HGV_E!U15</f>
        <v>0</v>
      </c>
      <c r="V15" s="10">
        <f>FC_TRA_ROAD_P2W_E!V15+FC_TRA_ROAD_CAR_E!V15+FC_TRA_ROAD_BUS_E!V15+FC_TRA_ROAD_LCV_E!V15+FC_TRA_ROAD_HGV_E!V15</f>
        <v>0</v>
      </c>
      <c r="W15" s="10">
        <f>FC_TRA_ROAD_P2W_E!W15+FC_TRA_ROAD_CAR_E!W15+FC_TRA_ROAD_BUS_E!W15+FC_TRA_ROAD_LCV_E!W15+FC_TRA_ROAD_HGV_E!W15</f>
        <v>0</v>
      </c>
      <c r="X15" s="10">
        <f>FC_TRA_ROAD_P2W_E!X15+FC_TRA_ROAD_CAR_E!X15+FC_TRA_ROAD_BUS_E!X15+FC_TRA_ROAD_LCV_E!X15+FC_TRA_ROAD_HGV_E!X15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FC_TRA_ROAD_P2W_E!C16+FC_TRA_ROAD_CAR_E!C16+FC_TRA_ROAD_BUS_E!C16+FC_TRA_ROAD_LCV_E!C16+FC_TRA_ROAD_HGV_E!C16</f>
        <v>0</v>
      </c>
      <c r="D16" s="10">
        <f>FC_TRA_ROAD_P2W_E!D16+FC_TRA_ROAD_CAR_E!D16+FC_TRA_ROAD_BUS_E!D16+FC_TRA_ROAD_LCV_E!D16+FC_TRA_ROAD_HGV_E!D16</f>
        <v>0</v>
      </c>
      <c r="E16" s="10">
        <f>FC_TRA_ROAD_P2W_E!E16+FC_TRA_ROAD_CAR_E!E16+FC_TRA_ROAD_BUS_E!E16+FC_TRA_ROAD_LCV_E!E16+FC_TRA_ROAD_HGV_E!E16</f>
        <v>0</v>
      </c>
      <c r="F16" s="10">
        <f>FC_TRA_ROAD_P2W_E!F16+FC_TRA_ROAD_CAR_E!F16+FC_TRA_ROAD_BUS_E!F16+FC_TRA_ROAD_LCV_E!F16+FC_TRA_ROAD_HGV_E!F16</f>
        <v>0</v>
      </c>
      <c r="G16" s="10">
        <f>FC_TRA_ROAD_P2W_E!G16+FC_TRA_ROAD_CAR_E!G16+FC_TRA_ROAD_BUS_E!G16+FC_TRA_ROAD_LCV_E!G16+FC_TRA_ROAD_HGV_E!G16</f>
        <v>0</v>
      </c>
      <c r="H16" s="10">
        <f>FC_TRA_ROAD_P2W_E!H16+FC_TRA_ROAD_CAR_E!H16+FC_TRA_ROAD_BUS_E!H16+FC_TRA_ROAD_LCV_E!H16+FC_TRA_ROAD_HGV_E!H16</f>
        <v>0</v>
      </c>
      <c r="I16" s="10">
        <f>FC_TRA_ROAD_P2W_E!I16+FC_TRA_ROAD_CAR_E!I16+FC_TRA_ROAD_BUS_E!I16+FC_TRA_ROAD_LCV_E!I16+FC_TRA_ROAD_HGV_E!I16</f>
        <v>0</v>
      </c>
      <c r="J16" s="10">
        <f>FC_TRA_ROAD_P2W_E!J16+FC_TRA_ROAD_CAR_E!J16+FC_TRA_ROAD_BUS_E!J16+FC_TRA_ROAD_LCV_E!J16+FC_TRA_ROAD_HGV_E!J16</f>
        <v>0</v>
      </c>
      <c r="K16" s="10">
        <f>FC_TRA_ROAD_P2W_E!K16+FC_TRA_ROAD_CAR_E!K16+FC_TRA_ROAD_BUS_E!K16+FC_TRA_ROAD_LCV_E!K16+FC_TRA_ROAD_HGV_E!K16</f>
        <v>0</v>
      </c>
      <c r="L16" s="10">
        <f>FC_TRA_ROAD_P2W_E!L16+FC_TRA_ROAD_CAR_E!L16+FC_TRA_ROAD_BUS_E!L16+FC_TRA_ROAD_LCV_E!L16+FC_TRA_ROAD_HGV_E!L16</f>
        <v>0</v>
      </c>
      <c r="M16" s="10">
        <f>FC_TRA_ROAD_P2W_E!M16+FC_TRA_ROAD_CAR_E!M16+FC_TRA_ROAD_BUS_E!M16+FC_TRA_ROAD_LCV_E!M16+FC_TRA_ROAD_HGV_E!M16</f>
        <v>0</v>
      </c>
      <c r="N16" s="10">
        <f>FC_TRA_ROAD_P2W_E!N16+FC_TRA_ROAD_CAR_E!N16+FC_TRA_ROAD_BUS_E!N16+FC_TRA_ROAD_LCV_E!N16+FC_TRA_ROAD_HGV_E!N16</f>
        <v>0</v>
      </c>
      <c r="O16" s="10">
        <f>FC_TRA_ROAD_P2W_E!O16+FC_TRA_ROAD_CAR_E!O16+FC_TRA_ROAD_BUS_E!O16+FC_TRA_ROAD_LCV_E!O16+FC_TRA_ROAD_HGV_E!O16</f>
        <v>0</v>
      </c>
      <c r="P16" s="10">
        <f>FC_TRA_ROAD_P2W_E!P16+FC_TRA_ROAD_CAR_E!P16+FC_TRA_ROAD_BUS_E!P16+FC_TRA_ROAD_LCV_E!P16+FC_TRA_ROAD_HGV_E!P16</f>
        <v>0</v>
      </c>
      <c r="Q16" s="10">
        <f>FC_TRA_ROAD_P2W_E!Q16+FC_TRA_ROAD_CAR_E!Q16+FC_TRA_ROAD_BUS_E!Q16+FC_TRA_ROAD_LCV_E!Q16+FC_TRA_ROAD_HGV_E!Q16</f>
        <v>0</v>
      </c>
      <c r="R16" s="10">
        <f>FC_TRA_ROAD_P2W_E!R16+FC_TRA_ROAD_CAR_E!R16+FC_TRA_ROAD_BUS_E!R16+FC_TRA_ROAD_LCV_E!R16+FC_TRA_ROAD_HGV_E!R16</f>
        <v>0</v>
      </c>
      <c r="S16" s="10">
        <f>FC_TRA_ROAD_P2W_E!S16+FC_TRA_ROAD_CAR_E!S16+FC_TRA_ROAD_BUS_E!S16+FC_TRA_ROAD_LCV_E!S16+FC_TRA_ROAD_HGV_E!S16</f>
        <v>0</v>
      </c>
      <c r="T16" s="10">
        <f>FC_TRA_ROAD_P2W_E!T16+FC_TRA_ROAD_CAR_E!T16+FC_TRA_ROAD_BUS_E!T16+FC_TRA_ROAD_LCV_E!T16+FC_TRA_ROAD_HGV_E!T16</f>
        <v>0</v>
      </c>
      <c r="U16" s="10">
        <f>FC_TRA_ROAD_P2W_E!U16+FC_TRA_ROAD_CAR_E!U16+FC_TRA_ROAD_BUS_E!U16+FC_TRA_ROAD_LCV_E!U16+FC_TRA_ROAD_HGV_E!U16</f>
        <v>0</v>
      </c>
      <c r="V16" s="10">
        <f>FC_TRA_ROAD_P2W_E!V16+FC_TRA_ROAD_CAR_E!V16+FC_TRA_ROAD_BUS_E!V16+FC_TRA_ROAD_LCV_E!V16+FC_TRA_ROAD_HGV_E!V16</f>
        <v>0</v>
      </c>
      <c r="W16" s="10">
        <f>FC_TRA_ROAD_P2W_E!W16+FC_TRA_ROAD_CAR_E!W16+FC_TRA_ROAD_BUS_E!W16+FC_TRA_ROAD_LCV_E!W16+FC_TRA_ROAD_HGV_E!W16</f>
        <v>0</v>
      </c>
      <c r="X16" s="10">
        <f>FC_TRA_ROAD_P2W_E!X16+FC_TRA_ROAD_CAR_E!X16+FC_TRA_ROAD_BUS_E!X16+FC_TRA_ROAD_LCV_E!X16+FC_TRA_ROAD_HGV_E!X16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4">SUM(C18:C21)</f>
        <v>0</v>
      </c>
      <c r="D17" s="37">
        <f t="shared" ref="D17:W17" si="15">SUM(D18:D21)</f>
        <v>0</v>
      </c>
      <c r="E17" s="37">
        <f t="shared" si="15"/>
        <v>0</v>
      </c>
      <c r="F17" s="37">
        <f t="shared" si="15"/>
        <v>0</v>
      </c>
      <c r="G17" s="37">
        <f t="shared" si="15"/>
        <v>0</v>
      </c>
      <c r="H17" s="37">
        <f t="shared" si="15"/>
        <v>0</v>
      </c>
      <c r="I17" s="37">
        <f t="shared" si="15"/>
        <v>0</v>
      </c>
      <c r="J17" s="37">
        <f t="shared" si="15"/>
        <v>0</v>
      </c>
      <c r="K17" s="37">
        <f t="shared" si="15"/>
        <v>0</v>
      </c>
      <c r="L17" s="37">
        <f t="shared" si="15"/>
        <v>0</v>
      </c>
      <c r="M17" s="37">
        <f t="shared" si="15"/>
        <v>0</v>
      </c>
      <c r="N17" s="37">
        <f t="shared" si="15"/>
        <v>0</v>
      </c>
      <c r="O17" s="37">
        <f t="shared" si="15"/>
        <v>0</v>
      </c>
      <c r="P17" s="37">
        <f t="shared" si="15"/>
        <v>0</v>
      </c>
      <c r="Q17" s="37">
        <f t="shared" si="15"/>
        <v>0</v>
      </c>
      <c r="R17" s="37">
        <f t="shared" si="15"/>
        <v>0</v>
      </c>
      <c r="S17" s="37">
        <f t="shared" si="15"/>
        <v>0</v>
      </c>
      <c r="T17" s="37">
        <f t="shared" si="15"/>
        <v>0</v>
      </c>
      <c r="U17" s="37">
        <f t="shared" si="15"/>
        <v>0</v>
      </c>
      <c r="V17" s="37">
        <f t="shared" si="15"/>
        <v>0</v>
      </c>
      <c r="W17" s="37">
        <f t="shared" si="15"/>
        <v>0</v>
      </c>
      <c r="X17" s="37">
        <f t="shared" ref="X17" si="16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FC_TRA_ROAD_P2W_E!C18+FC_TRA_ROAD_CAR_E!C18+FC_TRA_ROAD_BUS_E!C18+FC_TRA_ROAD_LCV_E!C18+FC_TRA_ROAD_HGV_E!C18</f>
        <v>0</v>
      </c>
      <c r="D18" s="10">
        <f>FC_TRA_ROAD_P2W_E!D18+FC_TRA_ROAD_CAR_E!D18+FC_TRA_ROAD_BUS_E!D18+FC_TRA_ROAD_LCV_E!D18+FC_TRA_ROAD_HGV_E!D18</f>
        <v>0</v>
      </c>
      <c r="E18" s="10">
        <f>FC_TRA_ROAD_P2W_E!E18+FC_TRA_ROAD_CAR_E!E18+FC_TRA_ROAD_BUS_E!E18+FC_TRA_ROAD_LCV_E!E18+FC_TRA_ROAD_HGV_E!E18</f>
        <v>0</v>
      </c>
      <c r="F18" s="10">
        <f>FC_TRA_ROAD_P2W_E!F18+FC_TRA_ROAD_CAR_E!F18+FC_TRA_ROAD_BUS_E!F18+FC_TRA_ROAD_LCV_E!F18+FC_TRA_ROAD_HGV_E!F18</f>
        <v>0</v>
      </c>
      <c r="G18" s="10">
        <f>FC_TRA_ROAD_P2W_E!G18+FC_TRA_ROAD_CAR_E!G18+FC_TRA_ROAD_BUS_E!G18+FC_TRA_ROAD_LCV_E!G18+FC_TRA_ROAD_HGV_E!G18</f>
        <v>0</v>
      </c>
      <c r="H18" s="10">
        <f>FC_TRA_ROAD_P2W_E!H18+FC_TRA_ROAD_CAR_E!H18+FC_TRA_ROAD_BUS_E!H18+FC_TRA_ROAD_LCV_E!H18+FC_TRA_ROAD_HGV_E!H18</f>
        <v>0</v>
      </c>
      <c r="I18" s="10">
        <f>FC_TRA_ROAD_P2W_E!I18+FC_TRA_ROAD_CAR_E!I18+FC_TRA_ROAD_BUS_E!I18+FC_TRA_ROAD_LCV_E!I18+FC_TRA_ROAD_HGV_E!I18</f>
        <v>0</v>
      </c>
      <c r="J18" s="10">
        <f>FC_TRA_ROAD_P2W_E!J18+FC_TRA_ROAD_CAR_E!J18+FC_TRA_ROAD_BUS_E!J18+FC_TRA_ROAD_LCV_E!J18+FC_TRA_ROAD_HGV_E!J18</f>
        <v>0</v>
      </c>
      <c r="K18" s="10">
        <f>FC_TRA_ROAD_P2W_E!K18+FC_TRA_ROAD_CAR_E!K18+FC_TRA_ROAD_BUS_E!K18+FC_TRA_ROAD_LCV_E!K18+FC_TRA_ROAD_HGV_E!K18</f>
        <v>0</v>
      </c>
      <c r="L18" s="10">
        <f>FC_TRA_ROAD_P2W_E!L18+FC_TRA_ROAD_CAR_E!L18+FC_TRA_ROAD_BUS_E!L18+FC_TRA_ROAD_LCV_E!L18+FC_TRA_ROAD_HGV_E!L18</f>
        <v>0</v>
      </c>
      <c r="M18" s="10">
        <f>FC_TRA_ROAD_P2W_E!M18+FC_TRA_ROAD_CAR_E!M18+FC_TRA_ROAD_BUS_E!M18+FC_TRA_ROAD_LCV_E!M18+FC_TRA_ROAD_HGV_E!M18</f>
        <v>0</v>
      </c>
      <c r="N18" s="10">
        <f>FC_TRA_ROAD_P2W_E!N18+FC_TRA_ROAD_CAR_E!N18+FC_TRA_ROAD_BUS_E!N18+FC_TRA_ROAD_LCV_E!N18+FC_TRA_ROAD_HGV_E!N18</f>
        <v>0</v>
      </c>
      <c r="O18" s="10">
        <f>FC_TRA_ROAD_P2W_E!O18+FC_TRA_ROAD_CAR_E!O18+FC_TRA_ROAD_BUS_E!O18+FC_TRA_ROAD_LCV_E!O18+FC_TRA_ROAD_HGV_E!O18</f>
        <v>0</v>
      </c>
      <c r="P18" s="10">
        <f>FC_TRA_ROAD_P2W_E!P18+FC_TRA_ROAD_CAR_E!P18+FC_TRA_ROAD_BUS_E!P18+FC_TRA_ROAD_LCV_E!P18+FC_TRA_ROAD_HGV_E!P18</f>
        <v>0</v>
      </c>
      <c r="Q18" s="10">
        <f>FC_TRA_ROAD_P2W_E!Q18+FC_TRA_ROAD_CAR_E!Q18+FC_TRA_ROAD_BUS_E!Q18+FC_TRA_ROAD_LCV_E!Q18+FC_TRA_ROAD_HGV_E!Q18</f>
        <v>0</v>
      </c>
      <c r="R18" s="10">
        <f>FC_TRA_ROAD_P2W_E!R18+FC_TRA_ROAD_CAR_E!R18+FC_TRA_ROAD_BUS_E!R18+FC_TRA_ROAD_LCV_E!R18+FC_TRA_ROAD_HGV_E!R18</f>
        <v>0</v>
      </c>
      <c r="S18" s="10">
        <f>FC_TRA_ROAD_P2W_E!S18+FC_TRA_ROAD_CAR_E!S18+FC_TRA_ROAD_BUS_E!S18+FC_TRA_ROAD_LCV_E!S18+FC_TRA_ROAD_HGV_E!S18</f>
        <v>0</v>
      </c>
      <c r="T18" s="10">
        <f>FC_TRA_ROAD_P2W_E!T18+FC_TRA_ROAD_CAR_E!T18+FC_TRA_ROAD_BUS_E!T18+FC_TRA_ROAD_LCV_E!T18+FC_TRA_ROAD_HGV_E!T18</f>
        <v>0</v>
      </c>
      <c r="U18" s="10">
        <f>FC_TRA_ROAD_P2W_E!U18+FC_TRA_ROAD_CAR_E!U18+FC_TRA_ROAD_BUS_E!U18+FC_TRA_ROAD_LCV_E!U18+FC_TRA_ROAD_HGV_E!U18</f>
        <v>0</v>
      </c>
      <c r="V18" s="10">
        <f>FC_TRA_ROAD_P2W_E!V18+FC_TRA_ROAD_CAR_E!V18+FC_TRA_ROAD_BUS_E!V18+FC_TRA_ROAD_LCV_E!V18+FC_TRA_ROAD_HGV_E!V18</f>
        <v>0</v>
      </c>
      <c r="W18" s="10">
        <f>FC_TRA_ROAD_P2W_E!W18+FC_TRA_ROAD_CAR_E!W18+FC_TRA_ROAD_BUS_E!W18+FC_TRA_ROAD_LCV_E!W18+FC_TRA_ROAD_HGV_E!W18</f>
        <v>0</v>
      </c>
      <c r="X18" s="10">
        <f>FC_TRA_ROAD_P2W_E!X18+FC_TRA_ROAD_CAR_E!X18+FC_TRA_ROAD_BUS_E!X18+FC_TRA_ROAD_LCV_E!X18+FC_TRA_ROAD_HGV_E!X18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FC_TRA_ROAD_P2W_E!C19+FC_TRA_ROAD_CAR_E!C19+FC_TRA_ROAD_BUS_E!C19+FC_TRA_ROAD_LCV_E!C19+FC_TRA_ROAD_HGV_E!C19</f>
        <v>0</v>
      </c>
      <c r="D19" s="10">
        <f>FC_TRA_ROAD_P2W_E!D19+FC_TRA_ROAD_CAR_E!D19+FC_TRA_ROAD_BUS_E!D19+FC_TRA_ROAD_LCV_E!D19+FC_TRA_ROAD_HGV_E!D19</f>
        <v>0</v>
      </c>
      <c r="E19" s="10">
        <f>FC_TRA_ROAD_P2W_E!E19+FC_TRA_ROAD_CAR_E!E19+FC_TRA_ROAD_BUS_E!E19+FC_TRA_ROAD_LCV_E!E19+FC_TRA_ROAD_HGV_E!E19</f>
        <v>0</v>
      </c>
      <c r="F19" s="10">
        <f>FC_TRA_ROAD_P2W_E!F19+FC_TRA_ROAD_CAR_E!F19+FC_TRA_ROAD_BUS_E!F19+FC_TRA_ROAD_LCV_E!F19+FC_TRA_ROAD_HGV_E!F19</f>
        <v>0</v>
      </c>
      <c r="G19" s="10">
        <f>FC_TRA_ROAD_P2W_E!G19+FC_TRA_ROAD_CAR_E!G19+FC_TRA_ROAD_BUS_E!G19+FC_TRA_ROAD_LCV_E!G19+FC_TRA_ROAD_HGV_E!G19</f>
        <v>0</v>
      </c>
      <c r="H19" s="10">
        <f>FC_TRA_ROAD_P2W_E!H19+FC_TRA_ROAD_CAR_E!H19+FC_TRA_ROAD_BUS_E!H19+FC_TRA_ROAD_LCV_E!H19+FC_TRA_ROAD_HGV_E!H19</f>
        <v>0</v>
      </c>
      <c r="I19" s="10">
        <f>FC_TRA_ROAD_P2W_E!I19+FC_TRA_ROAD_CAR_E!I19+FC_TRA_ROAD_BUS_E!I19+FC_TRA_ROAD_LCV_E!I19+FC_TRA_ROAD_HGV_E!I19</f>
        <v>0</v>
      </c>
      <c r="J19" s="10">
        <f>FC_TRA_ROAD_P2W_E!J19+FC_TRA_ROAD_CAR_E!J19+FC_TRA_ROAD_BUS_E!J19+FC_TRA_ROAD_LCV_E!J19+FC_TRA_ROAD_HGV_E!J19</f>
        <v>0</v>
      </c>
      <c r="K19" s="10">
        <f>FC_TRA_ROAD_P2W_E!K19+FC_TRA_ROAD_CAR_E!K19+FC_TRA_ROAD_BUS_E!K19+FC_TRA_ROAD_LCV_E!K19+FC_TRA_ROAD_HGV_E!K19</f>
        <v>0</v>
      </c>
      <c r="L19" s="10">
        <f>FC_TRA_ROAD_P2W_E!L19+FC_TRA_ROAD_CAR_E!L19+FC_TRA_ROAD_BUS_E!L19+FC_TRA_ROAD_LCV_E!L19+FC_TRA_ROAD_HGV_E!L19</f>
        <v>0</v>
      </c>
      <c r="M19" s="10">
        <f>FC_TRA_ROAD_P2W_E!M19+FC_TRA_ROAD_CAR_E!M19+FC_TRA_ROAD_BUS_E!M19+FC_TRA_ROAD_LCV_E!M19+FC_TRA_ROAD_HGV_E!M19</f>
        <v>0</v>
      </c>
      <c r="N19" s="10">
        <f>FC_TRA_ROAD_P2W_E!N19+FC_TRA_ROAD_CAR_E!N19+FC_TRA_ROAD_BUS_E!N19+FC_TRA_ROAD_LCV_E!N19+FC_TRA_ROAD_HGV_E!N19</f>
        <v>0</v>
      </c>
      <c r="O19" s="10">
        <f>FC_TRA_ROAD_P2W_E!O19+FC_TRA_ROAD_CAR_E!O19+FC_TRA_ROAD_BUS_E!O19+FC_TRA_ROAD_LCV_E!O19+FC_TRA_ROAD_HGV_E!O19</f>
        <v>0</v>
      </c>
      <c r="P19" s="10">
        <f>FC_TRA_ROAD_P2W_E!P19+FC_TRA_ROAD_CAR_E!P19+FC_TRA_ROAD_BUS_E!P19+FC_TRA_ROAD_LCV_E!P19+FC_TRA_ROAD_HGV_E!P19</f>
        <v>0</v>
      </c>
      <c r="Q19" s="10">
        <f>FC_TRA_ROAD_P2W_E!Q19+FC_TRA_ROAD_CAR_E!Q19+FC_TRA_ROAD_BUS_E!Q19+FC_TRA_ROAD_LCV_E!Q19+FC_TRA_ROAD_HGV_E!Q19</f>
        <v>0</v>
      </c>
      <c r="R19" s="10">
        <f>FC_TRA_ROAD_P2W_E!R19+FC_TRA_ROAD_CAR_E!R19+FC_TRA_ROAD_BUS_E!R19+FC_TRA_ROAD_LCV_E!R19+FC_TRA_ROAD_HGV_E!R19</f>
        <v>0</v>
      </c>
      <c r="S19" s="10">
        <f>FC_TRA_ROAD_P2W_E!S19+FC_TRA_ROAD_CAR_E!S19+FC_TRA_ROAD_BUS_E!S19+FC_TRA_ROAD_LCV_E!S19+FC_TRA_ROAD_HGV_E!S19</f>
        <v>0</v>
      </c>
      <c r="T19" s="10">
        <f>FC_TRA_ROAD_P2W_E!T19+FC_TRA_ROAD_CAR_E!T19+FC_TRA_ROAD_BUS_E!T19+FC_TRA_ROAD_LCV_E!T19+FC_TRA_ROAD_HGV_E!T19</f>
        <v>0</v>
      </c>
      <c r="U19" s="10">
        <f>FC_TRA_ROAD_P2W_E!U19+FC_TRA_ROAD_CAR_E!U19+FC_TRA_ROAD_BUS_E!U19+FC_TRA_ROAD_LCV_E!U19+FC_TRA_ROAD_HGV_E!U19</f>
        <v>0</v>
      </c>
      <c r="V19" s="10">
        <f>FC_TRA_ROAD_P2W_E!V19+FC_TRA_ROAD_CAR_E!V19+FC_TRA_ROAD_BUS_E!V19+FC_TRA_ROAD_LCV_E!V19+FC_TRA_ROAD_HGV_E!V19</f>
        <v>0</v>
      </c>
      <c r="W19" s="10">
        <f>FC_TRA_ROAD_P2W_E!W19+FC_TRA_ROAD_CAR_E!W19+FC_TRA_ROAD_BUS_E!W19+FC_TRA_ROAD_LCV_E!W19+FC_TRA_ROAD_HGV_E!W19</f>
        <v>0</v>
      </c>
      <c r="X19" s="10">
        <f>FC_TRA_ROAD_P2W_E!X19+FC_TRA_ROAD_CAR_E!X19+FC_TRA_ROAD_BUS_E!X19+FC_TRA_ROAD_LCV_E!X19+FC_TRA_ROAD_HGV_E!X19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FC_TRA_ROAD_P2W_E!C20+FC_TRA_ROAD_CAR_E!C20+FC_TRA_ROAD_BUS_E!C20+FC_TRA_ROAD_LCV_E!C20+FC_TRA_ROAD_HGV_E!C20</f>
        <v>0</v>
      </c>
      <c r="D20" s="10">
        <f>FC_TRA_ROAD_P2W_E!D20+FC_TRA_ROAD_CAR_E!D20+FC_TRA_ROAD_BUS_E!D20+FC_TRA_ROAD_LCV_E!D20+FC_TRA_ROAD_HGV_E!D20</f>
        <v>0</v>
      </c>
      <c r="E20" s="10">
        <f>FC_TRA_ROAD_P2W_E!E20+FC_TRA_ROAD_CAR_E!E20+FC_TRA_ROAD_BUS_E!E20+FC_TRA_ROAD_LCV_E!E20+FC_TRA_ROAD_HGV_E!E20</f>
        <v>0</v>
      </c>
      <c r="F20" s="10">
        <f>FC_TRA_ROAD_P2W_E!F20+FC_TRA_ROAD_CAR_E!F20+FC_TRA_ROAD_BUS_E!F20+FC_TRA_ROAD_LCV_E!F20+FC_TRA_ROAD_HGV_E!F20</f>
        <v>0</v>
      </c>
      <c r="G20" s="10">
        <f>FC_TRA_ROAD_P2W_E!G20+FC_TRA_ROAD_CAR_E!G20+FC_TRA_ROAD_BUS_E!G20+FC_TRA_ROAD_LCV_E!G20+FC_TRA_ROAD_HGV_E!G20</f>
        <v>0</v>
      </c>
      <c r="H20" s="10">
        <f>FC_TRA_ROAD_P2W_E!H20+FC_TRA_ROAD_CAR_E!H20+FC_TRA_ROAD_BUS_E!H20+FC_TRA_ROAD_LCV_E!H20+FC_TRA_ROAD_HGV_E!H20</f>
        <v>0</v>
      </c>
      <c r="I20" s="10">
        <f>FC_TRA_ROAD_P2W_E!I20+FC_TRA_ROAD_CAR_E!I20+FC_TRA_ROAD_BUS_E!I20+FC_TRA_ROAD_LCV_E!I20+FC_TRA_ROAD_HGV_E!I20</f>
        <v>0</v>
      </c>
      <c r="J20" s="10">
        <f>FC_TRA_ROAD_P2W_E!J20+FC_TRA_ROAD_CAR_E!J20+FC_TRA_ROAD_BUS_E!J20+FC_TRA_ROAD_LCV_E!J20+FC_TRA_ROAD_HGV_E!J20</f>
        <v>0</v>
      </c>
      <c r="K20" s="10">
        <f>FC_TRA_ROAD_P2W_E!K20+FC_TRA_ROAD_CAR_E!K20+FC_TRA_ROAD_BUS_E!K20+FC_TRA_ROAD_LCV_E!K20+FC_TRA_ROAD_HGV_E!K20</f>
        <v>0</v>
      </c>
      <c r="L20" s="10">
        <f>FC_TRA_ROAD_P2W_E!L20+FC_TRA_ROAD_CAR_E!L20+FC_TRA_ROAD_BUS_E!L20+FC_TRA_ROAD_LCV_E!L20+FC_TRA_ROAD_HGV_E!L20</f>
        <v>0</v>
      </c>
      <c r="M20" s="10">
        <f>FC_TRA_ROAD_P2W_E!M20+FC_TRA_ROAD_CAR_E!M20+FC_TRA_ROAD_BUS_E!M20+FC_TRA_ROAD_LCV_E!M20+FC_TRA_ROAD_HGV_E!M20</f>
        <v>0</v>
      </c>
      <c r="N20" s="10">
        <f>FC_TRA_ROAD_P2W_E!N20+FC_TRA_ROAD_CAR_E!N20+FC_TRA_ROAD_BUS_E!N20+FC_TRA_ROAD_LCV_E!N20+FC_TRA_ROAD_HGV_E!N20</f>
        <v>0</v>
      </c>
      <c r="O20" s="10">
        <f>FC_TRA_ROAD_P2W_E!O20+FC_TRA_ROAD_CAR_E!O20+FC_TRA_ROAD_BUS_E!O20+FC_TRA_ROAD_LCV_E!O20+FC_TRA_ROAD_HGV_E!O20</f>
        <v>0</v>
      </c>
      <c r="P20" s="10">
        <f>FC_TRA_ROAD_P2W_E!P20+FC_TRA_ROAD_CAR_E!P20+FC_TRA_ROAD_BUS_E!P20+FC_TRA_ROAD_LCV_E!P20+FC_TRA_ROAD_HGV_E!P20</f>
        <v>0</v>
      </c>
      <c r="Q20" s="10">
        <f>FC_TRA_ROAD_P2W_E!Q20+FC_TRA_ROAD_CAR_E!Q20+FC_TRA_ROAD_BUS_E!Q20+FC_TRA_ROAD_LCV_E!Q20+FC_TRA_ROAD_HGV_E!Q20</f>
        <v>0</v>
      </c>
      <c r="R20" s="10">
        <f>FC_TRA_ROAD_P2W_E!R20+FC_TRA_ROAD_CAR_E!R20+FC_TRA_ROAD_BUS_E!R20+FC_TRA_ROAD_LCV_E!R20+FC_TRA_ROAD_HGV_E!R20</f>
        <v>0</v>
      </c>
      <c r="S20" s="10">
        <f>FC_TRA_ROAD_P2W_E!S20+FC_TRA_ROAD_CAR_E!S20+FC_TRA_ROAD_BUS_E!S20+FC_TRA_ROAD_LCV_E!S20+FC_TRA_ROAD_HGV_E!S20</f>
        <v>0</v>
      </c>
      <c r="T20" s="10">
        <f>FC_TRA_ROAD_P2W_E!T20+FC_TRA_ROAD_CAR_E!T20+FC_TRA_ROAD_BUS_E!T20+FC_TRA_ROAD_LCV_E!T20+FC_TRA_ROAD_HGV_E!T20</f>
        <v>0</v>
      </c>
      <c r="U20" s="10">
        <f>FC_TRA_ROAD_P2W_E!U20+FC_TRA_ROAD_CAR_E!U20+FC_TRA_ROAD_BUS_E!U20+FC_TRA_ROAD_LCV_E!U20+FC_TRA_ROAD_HGV_E!U20</f>
        <v>0</v>
      </c>
      <c r="V20" s="10">
        <f>FC_TRA_ROAD_P2W_E!V20+FC_TRA_ROAD_CAR_E!V20+FC_TRA_ROAD_BUS_E!V20+FC_TRA_ROAD_LCV_E!V20+FC_TRA_ROAD_HGV_E!V20</f>
        <v>0</v>
      </c>
      <c r="W20" s="10">
        <f>FC_TRA_ROAD_P2W_E!W20+FC_TRA_ROAD_CAR_E!W20+FC_TRA_ROAD_BUS_E!W20+FC_TRA_ROAD_LCV_E!W20+FC_TRA_ROAD_HGV_E!W20</f>
        <v>0</v>
      </c>
      <c r="X20" s="10">
        <f>FC_TRA_ROAD_P2W_E!X20+FC_TRA_ROAD_CAR_E!X20+FC_TRA_ROAD_BUS_E!X20+FC_TRA_ROAD_LCV_E!X20+FC_TRA_ROAD_HGV_E!X20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FC_TRA_ROAD_P2W_E!C21+FC_TRA_ROAD_CAR_E!C21+FC_TRA_ROAD_BUS_E!C21+FC_TRA_ROAD_LCV_E!C21+FC_TRA_ROAD_HGV_E!C21</f>
        <v>0</v>
      </c>
      <c r="D21" s="10">
        <f>FC_TRA_ROAD_P2W_E!D21+FC_TRA_ROAD_CAR_E!D21+FC_TRA_ROAD_BUS_E!D21+FC_TRA_ROAD_LCV_E!D21+FC_TRA_ROAD_HGV_E!D21</f>
        <v>0</v>
      </c>
      <c r="E21" s="10">
        <f>FC_TRA_ROAD_P2W_E!E21+FC_TRA_ROAD_CAR_E!E21+FC_TRA_ROAD_BUS_E!E21+FC_TRA_ROAD_LCV_E!E21+FC_TRA_ROAD_HGV_E!E21</f>
        <v>0</v>
      </c>
      <c r="F21" s="10">
        <f>FC_TRA_ROAD_P2W_E!F21+FC_TRA_ROAD_CAR_E!F21+FC_TRA_ROAD_BUS_E!F21+FC_TRA_ROAD_LCV_E!F21+FC_TRA_ROAD_HGV_E!F21</f>
        <v>0</v>
      </c>
      <c r="G21" s="10">
        <f>FC_TRA_ROAD_P2W_E!G21+FC_TRA_ROAD_CAR_E!G21+FC_TRA_ROAD_BUS_E!G21+FC_TRA_ROAD_LCV_E!G21+FC_TRA_ROAD_HGV_E!G21</f>
        <v>0</v>
      </c>
      <c r="H21" s="10">
        <f>FC_TRA_ROAD_P2W_E!H21+FC_TRA_ROAD_CAR_E!H21+FC_TRA_ROAD_BUS_E!H21+FC_TRA_ROAD_LCV_E!H21+FC_TRA_ROAD_HGV_E!H21</f>
        <v>0</v>
      </c>
      <c r="I21" s="10">
        <f>FC_TRA_ROAD_P2W_E!I21+FC_TRA_ROAD_CAR_E!I21+FC_TRA_ROAD_BUS_E!I21+FC_TRA_ROAD_LCV_E!I21+FC_TRA_ROAD_HGV_E!I21</f>
        <v>0</v>
      </c>
      <c r="J21" s="10">
        <f>FC_TRA_ROAD_P2W_E!J21+FC_TRA_ROAD_CAR_E!J21+FC_TRA_ROAD_BUS_E!J21+FC_TRA_ROAD_LCV_E!J21+FC_TRA_ROAD_HGV_E!J21</f>
        <v>0</v>
      </c>
      <c r="K21" s="10">
        <f>FC_TRA_ROAD_P2W_E!K21+FC_TRA_ROAD_CAR_E!K21+FC_TRA_ROAD_BUS_E!K21+FC_TRA_ROAD_LCV_E!K21+FC_TRA_ROAD_HGV_E!K21</f>
        <v>0</v>
      </c>
      <c r="L21" s="10">
        <f>FC_TRA_ROAD_P2W_E!L21+FC_TRA_ROAD_CAR_E!L21+FC_TRA_ROAD_BUS_E!L21+FC_TRA_ROAD_LCV_E!L21+FC_TRA_ROAD_HGV_E!L21</f>
        <v>0</v>
      </c>
      <c r="M21" s="10">
        <f>FC_TRA_ROAD_P2W_E!M21+FC_TRA_ROAD_CAR_E!M21+FC_TRA_ROAD_BUS_E!M21+FC_TRA_ROAD_LCV_E!M21+FC_TRA_ROAD_HGV_E!M21</f>
        <v>0</v>
      </c>
      <c r="N21" s="10">
        <f>FC_TRA_ROAD_P2W_E!N21+FC_TRA_ROAD_CAR_E!N21+FC_TRA_ROAD_BUS_E!N21+FC_TRA_ROAD_LCV_E!N21+FC_TRA_ROAD_HGV_E!N21</f>
        <v>0</v>
      </c>
      <c r="O21" s="10">
        <f>FC_TRA_ROAD_P2W_E!O21+FC_TRA_ROAD_CAR_E!O21+FC_TRA_ROAD_BUS_E!O21+FC_TRA_ROAD_LCV_E!O21+FC_TRA_ROAD_HGV_E!O21</f>
        <v>0</v>
      </c>
      <c r="P21" s="10">
        <f>FC_TRA_ROAD_P2W_E!P21+FC_TRA_ROAD_CAR_E!P21+FC_TRA_ROAD_BUS_E!P21+FC_TRA_ROAD_LCV_E!P21+FC_TRA_ROAD_HGV_E!P21</f>
        <v>0</v>
      </c>
      <c r="Q21" s="10">
        <f>FC_TRA_ROAD_P2W_E!Q21+FC_TRA_ROAD_CAR_E!Q21+FC_TRA_ROAD_BUS_E!Q21+FC_TRA_ROAD_LCV_E!Q21+FC_TRA_ROAD_HGV_E!Q21</f>
        <v>0</v>
      </c>
      <c r="R21" s="10">
        <f>FC_TRA_ROAD_P2W_E!R21+FC_TRA_ROAD_CAR_E!R21+FC_TRA_ROAD_BUS_E!R21+FC_TRA_ROAD_LCV_E!R21+FC_TRA_ROAD_HGV_E!R21</f>
        <v>0</v>
      </c>
      <c r="S21" s="10">
        <f>FC_TRA_ROAD_P2W_E!S21+FC_TRA_ROAD_CAR_E!S21+FC_TRA_ROAD_BUS_E!S21+FC_TRA_ROAD_LCV_E!S21+FC_TRA_ROAD_HGV_E!S21</f>
        <v>0</v>
      </c>
      <c r="T21" s="10">
        <f>FC_TRA_ROAD_P2W_E!T21+FC_TRA_ROAD_CAR_E!T21+FC_TRA_ROAD_BUS_E!T21+FC_TRA_ROAD_LCV_E!T21+FC_TRA_ROAD_HGV_E!T21</f>
        <v>0</v>
      </c>
      <c r="U21" s="10">
        <f>FC_TRA_ROAD_P2W_E!U21+FC_TRA_ROAD_CAR_E!U21+FC_TRA_ROAD_BUS_E!U21+FC_TRA_ROAD_LCV_E!U21+FC_TRA_ROAD_HGV_E!U21</f>
        <v>0</v>
      </c>
      <c r="V21" s="10">
        <f>FC_TRA_ROAD_P2W_E!V21+FC_TRA_ROAD_CAR_E!V21+FC_TRA_ROAD_BUS_E!V21+FC_TRA_ROAD_LCV_E!V21+FC_TRA_ROAD_HGV_E!V21</f>
        <v>0</v>
      </c>
      <c r="W21" s="10">
        <f>FC_TRA_ROAD_P2W_E!W21+FC_TRA_ROAD_CAR_E!W21+FC_TRA_ROAD_BUS_E!W21+FC_TRA_ROAD_LCV_E!W21+FC_TRA_ROAD_HGV_E!W21</f>
        <v>0</v>
      </c>
      <c r="X21" s="10">
        <f>FC_TRA_ROAD_P2W_E!X21+FC_TRA_ROAD_CAR_E!X21+FC_TRA_ROAD_BUS_E!X21+FC_TRA_ROAD_LCV_E!X21+FC_TRA_ROAD_HGV_E!X21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7">SUM(C23:C24)</f>
        <v>0</v>
      </c>
      <c r="D22" s="37">
        <f t="shared" si="17"/>
        <v>0</v>
      </c>
      <c r="E22" s="37">
        <f t="shared" si="17"/>
        <v>0</v>
      </c>
      <c r="F22" s="37">
        <f t="shared" si="17"/>
        <v>0</v>
      </c>
      <c r="G22" s="37">
        <f t="shared" si="17"/>
        <v>0</v>
      </c>
      <c r="H22" s="37">
        <f t="shared" si="17"/>
        <v>0</v>
      </c>
      <c r="I22" s="37">
        <f t="shared" si="17"/>
        <v>0</v>
      </c>
      <c r="J22" s="37">
        <f t="shared" si="17"/>
        <v>0</v>
      </c>
      <c r="K22" s="37">
        <f t="shared" si="17"/>
        <v>0</v>
      </c>
      <c r="L22" s="37">
        <f t="shared" si="17"/>
        <v>0</v>
      </c>
      <c r="M22" s="37">
        <f t="shared" si="17"/>
        <v>0</v>
      </c>
      <c r="N22" s="37">
        <f t="shared" si="17"/>
        <v>0</v>
      </c>
      <c r="O22" s="37">
        <f t="shared" si="17"/>
        <v>0</v>
      </c>
      <c r="P22" s="37">
        <f t="shared" si="17"/>
        <v>0</v>
      </c>
      <c r="Q22" s="37">
        <f t="shared" si="17"/>
        <v>0</v>
      </c>
      <c r="R22" s="37">
        <f t="shared" si="17"/>
        <v>0</v>
      </c>
      <c r="S22" s="37">
        <f t="shared" si="17"/>
        <v>0</v>
      </c>
      <c r="T22" s="37">
        <f t="shared" si="17"/>
        <v>0</v>
      </c>
      <c r="U22" s="37">
        <f t="shared" si="17"/>
        <v>0</v>
      </c>
      <c r="V22" s="37">
        <f t="shared" si="17"/>
        <v>0</v>
      </c>
      <c r="W22" s="37">
        <f t="shared" si="17"/>
        <v>0</v>
      </c>
      <c r="X22" s="37">
        <f t="shared" ref="X22" si="18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FC_TRA_ROAD_P2W_E!C23+FC_TRA_ROAD_CAR_E!C23+FC_TRA_ROAD_BUS_E!C23+FC_TRA_ROAD_LCV_E!C23+FC_TRA_ROAD_HGV_E!C23</f>
        <v>0</v>
      </c>
      <c r="D23" s="10">
        <f>FC_TRA_ROAD_P2W_E!D23+FC_TRA_ROAD_CAR_E!D23+FC_TRA_ROAD_BUS_E!D23+FC_TRA_ROAD_LCV_E!D23+FC_TRA_ROAD_HGV_E!D23</f>
        <v>0</v>
      </c>
      <c r="E23" s="10">
        <f>FC_TRA_ROAD_P2W_E!E23+FC_TRA_ROAD_CAR_E!E23+FC_TRA_ROAD_BUS_E!E23+FC_TRA_ROAD_LCV_E!E23+FC_TRA_ROAD_HGV_E!E23</f>
        <v>0</v>
      </c>
      <c r="F23" s="10">
        <f>FC_TRA_ROAD_P2W_E!F23+FC_TRA_ROAD_CAR_E!F23+FC_TRA_ROAD_BUS_E!F23+FC_TRA_ROAD_LCV_E!F23+FC_TRA_ROAD_HGV_E!F23</f>
        <v>0</v>
      </c>
      <c r="G23" s="10">
        <f>FC_TRA_ROAD_P2W_E!G23+FC_TRA_ROAD_CAR_E!G23+FC_TRA_ROAD_BUS_E!G23+FC_TRA_ROAD_LCV_E!G23+FC_TRA_ROAD_HGV_E!G23</f>
        <v>0</v>
      </c>
      <c r="H23" s="10">
        <f>FC_TRA_ROAD_P2W_E!H23+FC_TRA_ROAD_CAR_E!H23+FC_TRA_ROAD_BUS_E!H23+FC_TRA_ROAD_LCV_E!H23+FC_TRA_ROAD_HGV_E!H23</f>
        <v>0</v>
      </c>
      <c r="I23" s="10">
        <f>FC_TRA_ROAD_P2W_E!I23+FC_TRA_ROAD_CAR_E!I23+FC_TRA_ROAD_BUS_E!I23+FC_TRA_ROAD_LCV_E!I23+FC_TRA_ROAD_HGV_E!I23</f>
        <v>0</v>
      </c>
      <c r="J23" s="10">
        <f>FC_TRA_ROAD_P2W_E!J23+FC_TRA_ROAD_CAR_E!J23+FC_TRA_ROAD_BUS_E!J23+FC_TRA_ROAD_LCV_E!J23+FC_TRA_ROAD_HGV_E!J23</f>
        <v>0</v>
      </c>
      <c r="K23" s="10">
        <f>FC_TRA_ROAD_P2W_E!K23+FC_TRA_ROAD_CAR_E!K23+FC_TRA_ROAD_BUS_E!K23+FC_TRA_ROAD_LCV_E!K23+FC_TRA_ROAD_HGV_E!K23</f>
        <v>0</v>
      </c>
      <c r="L23" s="10">
        <f>FC_TRA_ROAD_P2W_E!L23+FC_TRA_ROAD_CAR_E!L23+FC_TRA_ROAD_BUS_E!L23+FC_TRA_ROAD_LCV_E!L23+FC_TRA_ROAD_HGV_E!L23</f>
        <v>0</v>
      </c>
      <c r="M23" s="10">
        <f>FC_TRA_ROAD_P2W_E!M23+FC_TRA_ROAD_CAR_E!M23+FC_TRA_ROAD_BUS_E!M23+FC_TRA_ROAD_LCV_E!M23+FC_TRA_ROAD_HGV_E!M23</f>
        <v>0</v>
      </c>
      <c r="N23" s="10">
        <f>FC_TRA_ROAD_P2W_E!N23+FC_TRA_ROAD_CAR_E!N23+FC_TRA_ROAD_BUS_E!N23+FC_TRA_ROAD_LCV_E!N23+FC_TRA_ROAD_HGV_E!N23</f>
        <v>0</v>
      </c>
      <c r="O23" s="10">
        <f>FC_TRA_ROAD_P2W_E!O23+FC_TRA_ROAD_CAR_E!O23+FC_TRA_ROAD_BUS_E!O23+FC_TRA_ROAD_LCV_E!O23+FC_TRA_ROAD_HGV_E!O23</f>
        <v>0</v>
      </c>
      <c r="P23" s="10">
        <f>FC_TRA_ROAD_P2W_E!P23+FC_TRA_ROAD_CAR_E!P23+FC_TRA_ROAD_BUS_E!P23+FC_TRA_ROAD_LCV_E!P23+FC_TRA_ROAD_HGV_E!P23</f>
        <v>0</v>
      </c>
      <c r="Q23" s="10">
        <f>FC_TRA_ROAD_P2W_E!Q23+FC_TRA_ROAD_CAR_E!Q23+FC_TRA_ROAD_BUS_E!Q23+FC_TRA_ROAD_LCV_E!Q23+FC_TRA_ROAD_HGV_E!Q23</f>
        <v>0</v>
      </c>
      <c r="R23" s="10">
        <f>FC_TRA_ROAD_P2W_E!R23+FC_TRA_ROAD_CAR_E!R23+FC_TRA_ROAD_BUS_E!R23+FC_TRA_ROAD_LCV_E!R23+FC_TRA_ROAD_HGV_E!R23</f>
        <v>0</v>
      </c>
      <c r="S23" s="10">
        <f>FC_TRA_ROAD_P2W_E!S23+FC_TRA_ROAD_CAR_E!S23+FC_TRA_ROAD_BUS_E!S23+FC_TRA_ROAD_LCV_E!S23+FC_TRA_ROAD_HGV_E!S23</f>
        <v>0</v>
      </c>
      <c r="T23" s="10">
        <f>FC_TRA_ROAD_P2W_E!T23+FC_TRA_ROAD_CAR_E!T23+FC_TRA_ROAD_BUS_E!T23+FC_TRA_ROAD_LCV_E!T23+FC_TRA_ROAD_HGV_E!T23</f>
        <v>0</v>
      </c>
      <c r="U23" s="10">
        <f>FC_TRA_ROAD_P2W_E!U23+FC_TRA_ROAD_CAR_E!U23+FC_TRA_ROAD_BUS_E!U23+FC_TRA_ROAD_LCV_E!U23+FC_TRA_ROAD_HGV_E!U23</f>
        <v>0</v>
      </c>
      <c r="V23" s="10">
        <f>FC_TRA_ROAD_P2W_E!V23+FC_TRA_ROAD_CAR_E!V23+FC_TRA_ROAD_BUS_E!V23+FC_TRA_ROAD_LCV_E!V23+FC_TRA_ROAD_HGV_E!V23</f>
        <v>0</v>
      </c>
      <c r="W23" s="10">
        <f>FC_TRA_ROAD_P2W_E!W23+FC_TRA_ROAD_CAR_E!W23+FC_TRA_ROAD_BUS_E!W23+FC_TRA_ROAD_LCV_E!W23+FC_TRA_ROAD_HGV_E!W23</f>
        <v>0</v>
      </c>
      <c r="X23" s="10">
        <f>FC_TRA_ROAD_P2W_E!X23+FC_TRA_ROAD_CAR_E!X23+FC_TRA_ROAD_BUS_E!X23+FC_TRA_ROAD_LCV_E!X23+FC_TRA_ROAD_HGV_E!X23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FC_TRA_ROAD_P2W_E!C24+FC_TRA_ROAD_CAR_E!C24+FC_TRA_ROAD_BUS_E!C24+FC_TRA_ROAD_LCV_E!C24+FC_TRA_ROAD_HGV_E!C24</f>
        <v>0</v>
      </c>
      <c r="D24" s="10">
        <f>FC_TRA_ROAD_P2W_E!D24+FC_TRA_ROAD_CAR_E!D24+FC_TRA_ROAD_BUS_E!D24+FC_TRA_ROAD_LCV_E!D24+FC_TRA_ROAD_HGV_E!D24</f>
        <v>0</v>
      </c>
      <c r="E24" s="10">
        <f>FC_TRA_ROAD_P2W_E!E24+FC_TRA_ROAD_CAR_E!E24+FC_TRA_ROAD_BUS_E!E24+FC_TRA_ROAD_LCV_E!E24+FC_TRA_ROAD_HGV_E!E24</f>
        <v>0</v>
      </c>
      <c r="F24" s="10">
        <f>FC_TRA_ROAD_P2W_E!F24+FC_TRA_ROAD_CAR_E!F24+FC_TRA_ROAD_BUS_E!F24+FC_TRA_ROAD_LCV_E!F24+FC_TRA_ROAD_HGV_E!F24</f>
        <v>0</v>
      </c>
      <c r="G24" s="10">
        <f>FC_TRA_ROAD_P2W_E!G24+FC_TRA_ROAD_CAR_E!G24+FC_TRA_ROAD_BUS_E!G24+FC_TRA_ROAD_LCV_E!G24+FC_TRA_ROAD_HGV_E!G24</f>
        <v>0</v>
      </c>
      <c r="H24" s="10">
        <f>FC_TRA_ROAD_P2W_E!H24+FC_TRA_ROAD_CAR_E!H24+FC_TRA_ROAD_BUS_E!H24+FC_TRA_ROAD_LCV_E!H24+FC_TRA_ROAD_HGV_E!H24</f>
        <v>0</v>
      </c>
      <c r="I24" s="10">
        <f>FC_TRA_ROAD_P2W_E!I24+FC_TRA_ROAD_CAR_E!I24+FC_TRA_ROAD_BUS_E!I24+FC_TRA_ROAD_LCV_E!I24+FC_TRA_ROAD_HGV_E!I24</f>
        <v>0</v>
      </c>
      <c r="J24" s="10">
        <f>FC_TRA_ROAD_P2W_E!J24+FC_TRA_ROAD_CAR_E!J24+FC_TRA_ROAD_BUS_E!J24+FC_TRA_ROAD_LCV_E!J24+FC_TRA_ROAD_HGV_E!J24</f>
        <v>0</v>
      </c>
      <c r="K24" s="10">
        <f>FC_TRA_ROAD_P2W_E!K24+FC_TRA_ROAD_CAR_E!K24+FC_TRA_ROAD_BUS_E!K24+FC_TRA_ROAD_LCV_E!K24+FC_TRA_ROAD_HGV_E!K24</f>
        <v>0</v>
      </c>
      <c r="L24" s="10">
        <f>FC_TRA_ROAD_P2W_E!L24+FC_TRA_ROAD_CAR_E!L24+FC_TRA_ROAD_BUS_E!L24+FC_TRA_ROAD_LCV_E!L24+FC_TRA_ROAD_HGV_E!L24</f>
        <v>0</v>
      </c>
      <c r="M24" s="10">
        <f>FC_TRA_ROAD_P2W_E!M24+FC_TRA_ROAD_CAR_E!M24+FC_TRA_ROAD_BUS_E!M24+FC_TRA_ROAD_LCV_E!M24+FC_TRA_ROAD_HGV_E!M24</f>
        <v>0</v>
      </c>
      <c r="N24" s="10">
        <f>FC_TRA_ROAD_P2W_E!N24+FC_TRA_ROAD_CAR_E!N24+FC_TRA_ROAD_BUS_E!N24+FC_TRA_ROAD_LCV_E!N24+FC_TRA_ROAD_HGV_E!N24</f>
        <v>0</v>
      </c>
      <c r="O24" s="10">
        <f>FC_TRA_ROAD_P2W_E!O24+FC_TRA_ROAD_CAR_E!O24+FC_TRA_ROAD_BUS_E!O24+FC_TRA_ROAD_LCV_E!O24+FC_TRA_ROAD_HGV_E!O24</f>
        <v>0</v>
      </c>
      <c r="P24" s="10">
        <f>FC_TRA_ROAD_P2W_E!P24+FC_TRA_ROAD_CAR_E!P24+FC_TRA_ROAD_BUS_E!P24+FC_TRA_ROAD_LCV_E!P24+FC_TRA_ROAD_HGV_E!P24</f>
        <v>0</v>
      </c>
      <c r="Q24" s="10">
        <f>FC_TRA_ROAD_P2W_E!Q24+FC_TRA_ROAD_CAR_E!Q24+FC_TRA_ROAD_BUS_E!Q24+FC_TRA_ROAD_LCV_E!Q24+FC_TRA_ROAD_HGV_E!Q24</f>
        <v>0</v>
      </c>
      <c r="R24" s="10">
        <f>FC_TRA_ROAD_P2W_E!R24+FC_TRA_ROAD_CAR_E!R24+FC_TRA_ROAD_BUS_E!R24+FC_TRA_ROAD_LCV_E!R24+FC_TRA_ROAD_HGV_E!R24</f>
        <v>0</v>
      </c>
      <c r="S24" s="10">
        <f>FC_TRA_ROAD_P2W_E!S24+FC_TRA_ROAD_CAR_E!S24+FC_TRA_ROAD_BUS_E!S24+FC_TRA_ROAD_LCV_E!S24+FC_TRA_ROAD_HGV_E!S24</f>
        <v>0</v>
      </c>
      <c r="T24" s="10">
        <f>FC_TRA_ROAD_P2W_E!T24+FC_TRA_ROAD_CAR_E!T24+FC_TRA_ROAD_BUS_E!T24+FC_TRA_ROAD_LCV_E!T24+FC_TRA_ROAD_HGV_E!T24</f>
        <v>0</v>
      </c>
      <c r="U24" s="10">
        <f>FC_TRA_ROAD_P2W_E!U24+FC_TRA_ROAD_CAR_E!U24+FC_TRA_ROAD_BUS_E!U24+FC_TRA_ROAD_LCV_E!U24+FC_TRA_ROAD_HGV_E!U24</f>
        <v>0</v>
      </c>
      <c r="V24" s="10">
        <f>FC_TRA_ROAD_P2W_E!V24+FC_TRA_ROAD_CAR_E!V24+FC_TRA_ROAD_BUS_E!V24+FC_TRA_ROAD_LCV_E!V24+FC_TRA_ROAD_HGV_E!V24</f>
        <v>0</v>
      </c>
      <c r="W24" s="10">
        <f>FC_TRA_ROAD_P2W_E!W24+FC_TRA_ROAD_CAR_E!W24+FC_TRA_ROAD_BUS_E!W24+FC_TRA_ROAD_LCV_E!W24+FC_TRA_ROAD_HGV_E!W24</f>
        <v>0</v>
      </c>
      <c r="X24" s="10">
        <f>FC_TRA_ROAD_P2W_E!X24+FC_TRA_ROAD_CAR_E!X24+FC_TRA_ROAD_BUS_E!X24+FC_TRA_ROAD_LCV_E!X24+FC_TRA_ROAD_HGV_E!X24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FC_TRA_ROAD_P2W_E!C25+FC_TRA_ROAD_CAR_E!C25+FC_TRA_ROAD_BUS_E!C25+FC_TRA_ROAD_LCV_E!C25+FC_TRA_ROAD_HGV_E!C25</f>
        <v>0</v>
      </c>
      <c r="D25" s="37">
        <f>FC_TRA_ROAD_P2W_E!D25+FC_TRA_ROAD_CAR_E!D25+FC_TRA_ROAD_BUS_E!D25+FC_TRA_ROAD_LCV_E!D25+FC_TRA_ROAD_HGV_E!D25</f>
        <v>0</v>
      </c>
      <c r="E25" s="37">
        <f>FC_TRA_ROAD_P2W_E!E25+FC_TRA_ROAD_CAR_E!E25+FC_TRA_ROAD_BUS_E!E25+FC_TRA_ROAD_LCV_E!E25+FC_TRA_ROAD_HGV_E!E25</f>
        <v>0</v>
      </c>
      <c r="F25" s="37">
        <f>FC_TRA_ROAD_P2W_E!F25+FC_TRA_ROAD_CAR_E!F25+FC_TRA_ROAD_BUS_E!F25+FC_TRA_ROAD_LCV_E!F25+FC_TRA_ROAD_HGV_E!F25</f>
        <v>0</v>
      </c>
      <c r="G25" s="37">
        <f>FC_TRA_ROAD_P2W_E!G25+FC_TRA_ROAD_CAR_E!G25+FC_TRA_ROAD_BUS_E!G25+FC_TRA_ROAD_LCV_E!G25+FC_TRA_ROAD_HGV_E!G25</f>
        <v>0</v>
      </c>
      <c r="H25" s="37">
        <f>FC_TRA_ROAD_P2W_E!H25+FC_TRA_ROAD_CAR_E!H25+FC_TRA_ROAD_BUS_E!H25+FC_TRA_ROAD_LCV_E!H25+FC_TRA_ROAD_HGV_E!H25</f>
        <v>0</v>
      </c>
      <c r="I25" s="37">
        <f>FC_TRA_ROAD_P2W_E!I25+FC_TRA_ROAD_CAR_E!I25+FC_TRA_ROAD_BUS_E!I25+FC_TRA_ROAD_LCV_E!I25+FC_TRA_ROAD_HGV_E!I25</f>
        <v>0</v>
      </c>
      <c r="J25" s="37">
        <f>FC_TRA_ROAD_P2W_E!J25+FC_TRA_ROAD_CAR_E!J25+FC_TRA_ROAD_BUS_E!J25+FC_TRA_ROAD_LCV_E!J25+FC_TRA_ROAD_HGV_E!J25</f>
        <v>0</v>
      </c>
      <c r="K25" s="37">
        <f>FC_TRA_ROAD_P2W_E!K25+FC_TRA_ROAD_CAR_E!K25+FC_TRA_ROAD_BUS_E!K25+FC_TRA_ROAD_LCV_E!K25+FC_TRA_ROAD_HGV_E!K25</f>
        <v>0</v>
      </c>
      <c r="L25" s="37">
        <f>FC_TRA_ROAD_P2W_E!L25+FC_TRA_ROAD_CAR_E!L25+FC_TRA_ROAD_BUS_E!L25+FC_TRA_ROAD_LCV_E!L25+FC_TRA_ROAD_HGV_E!L25</f>
        <v>0</v>
      </c>
      <c r="M25" s="37">
        <f>FC_TRA_ROAD_P2W_E!M25+FC_TRA_ROAD_CAR_E!M25+FC_TRA_ROAD_BUS_E!M25+FC_TRA_ROAD_LCV_E!M25+FC_TRA_ROAD_HGV_E!M25</f>
        <v>0</v>
      </c>
      <c r="N25" s="37">
        <f>FC_TRA_ROAD_P2W_E!N25+FC_TRA_ROAD_CAR_E!N25+FC_TRA_ROAD_BUS_E!N25+FC_TRA_ROAD_LCV_E!N25+FC_TRA_ROAD_HGV_E!N25</f>
        <v>0</v>
      </c>
      <c r="O25" s="37">
        <f>FC_TRA_ROAD_P2W_E!O25+FC_TRA_ROAD_CAR_E!O25+FC_TRA_ROAD_BUS_E!O25+FC_TRA_ROAD_LCV_E!O25+FC_TRA_ROAD_HGV_E!O25</f>
        <v>0</v>
      </c>
      <c r="P25" s="37">
        <f>FC_TRA_ROAD_P2W_E!P25+FC_TRA_ROAD_CAR_E!P25+FC_TRA_ROAD_BUS_E!P25+FC_TRA_ROAD_LCV_E!P25+FC_TRA_ROAD_HGV_E!P25</f>
        <v>0</v>
      </c>
      <c r="Q25" s="37">
        <f>FC_TRA_ROAD_P2W_E!Q25+FC_TRA_ROAD_CAR_E!Q25+FC_TRA_ROAD_BUS_E!Q25+FC_TRA_ROAD_LCV_E!Q25+FC_TRA_ROAD_HGV_E!Q25</f>
        <v>0</v>
      </c>
      <c r="R25" s="37">
        <f>FC_TRA_ROAD_P2W_E!R25+FC_TRA_ROAD_CAR_E!R25+FC_TRA_ROAD_BUS_E!R25+FC_TRA_ROAD_LCV_E!R25+FC_TRA_ROAD_HGV_E!R25</f>
        <v>0</v>
      </c>
      <c r="S25" s="37">
        <f>FC_TRA_ROAD_P2W_E!S25+FC_TRA_ROAD_CAR_E!S25+FC_TRA_ROAD_BUS_E!S25+FC_TRA_ROAD_LCV_E!S25+FC_TRA_ROAD_HGV_E!S25</f>
        <v>0</v>
      </c>
      <c r="T25" s="37">
        <f>FC_TRA_ROAD_P2W_E!T25+FC_TRA_ROAD_CAR_E!T25+FC_TRA_ROAD_BUS_E!T25+FC_TRA_ROAD_LCV_E!T25+FC_TRA_ROAD_HGV_E!T25</f>
        <v>0</v>
      </c>
      <c r="U25" s="37">
        <f>FC_TRA_ROAD_P2W_E!U25+FC_TRA_ROAD_CAR_E!U25+FC_TRA_ROAD_BUS_E!U25+FC_TRA_ROAD_LCV_E!U25+FC_TRA_ROAD_HGV_E!U25</f>
        <v>0</v>
      </c>
      <c r="V25" s="37">
        <f>FC_TRA_ROAD_P2W_E!V25+FC_TRA_ROAD_CAR_E!V25+FC_TRA_ROAD_BUS_E!V25+FC_TRA_ROAD_LCV_E!V25+FC_TRA_ROAD_HGV_E!V25</f>
        <v>0</v>
      </c>
      <c r="W25" s="37">
        <f>FC_TRA_ROAD_P2W_E!W25+FC_TRA_ROAD_CAR_E!W25+FC_TRA_ROAD_BUS_E!W25+FC_TRA_ROAD_LCV_E!W25+FC_TRA_ROAD_HGV_E!W25</f>
        <v>0</v>
      </c>
      <c r="X25" s="37">
        <f>FC_TRA_ROAD_P2W_E!X25+FC_TRA_ROAD_CAR_E!X25+FC_TRA_ROAD_BUS_E!X25+FC_TRA_ROAD_LCV_E!X25+FC_TRA_ROAD_HGV_E!X25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19">SUM(C27,C33)</f>
        <v>2717.7700773860711</v>
      </c>
      <c r="D26" s="37">
        <f t="shared" ref="D26:W26" si="20">SUM(D27,D33)</f>
        <v>3497.8074806534819</v>
      </c>
      <c r="E26" s="37">
        <f t="shared" si="20"/>
        <v>3590.4533963886497</v>
      </c>
      <c r="F26" s="37">
        <f t="shared" si="20"/>
        <v>3879.2179707652622</v>
      </c>
      <c r="G26" s="37">
        <f t="shared" si="20"/>
        <v>4046.8783319002578</v>
      </c>
      <c r="H26" s="37">
        <f t="shared" si="20"/>
        <v>3854.276698194325</v>
      </c>
      <c r="I26" s="37">
        <f t="shared" si="20"/>
        <v>4005.6993981083401</v>
      </c>
      <c r="J26" s="37">
        <f t="shared" si="20"/>
        <v>4018.758383490971</v>
      </c>
      <c r="K26" s="37">
        <f t="shared" si="20"/>
        <v>4545.7333619948404</v>
      </c>
      <c r="L26" s="37">
        <f t="shared" si="20"/>
        <v>4662.3594153052454</v>
      </c>
      <c r="M26" s="37">
        <f t="shared" si="20"/>
        <v>4405.1161650902832</v>
      </c>
      <c r="N26" s="37">
        <f t="shared" si="20"/>
        <v>4552.8146173688729</v>
      </c>
      <c r="O26" s="37">
        <f t="shared" si="20"/>
        <v>4744.563800515908</v>
      </c>
      <c r="P26" s="37">
        <f t="shared" si="20"/>
        <v>4635.0173688736031</v>
      </c>
      <c r="Q26" s="37">
        <f t="shared" si="20"/>
        <v>4834.456577815994</v>
      </c>
      <c r="R26" s="37">
        <f t="shared" si="20"/>
        <v>4852.153138435081</v>
      </c>
      <c r="S26" s="37">
        <f t="shared" si="20"/>
        <v>5211.6938950988824</v>
      </c>
      <c r="T26" s="37">
        <f t="shared" si="20"/>
        <v>5552.8380051590721</v>
      </c>
      <c r="U26" s="37">
        <f t="shared" si="20"/>
        <v>5725.8723129836626</v>
      </c>
      <c r="V26" s="37">
        <f t="shared" si="20"/>
        <v>5830.7802235597592</v>
      </c>
      <c r="W26" s="37">
        <f t="shared" si="20"/>
        <v>5691.5637145313831</v>
      </c>
      <c r="X26" s="37">
        <f t="shared" ref="X26" si="21">SUM(X27,X33)</f>
        <v>6033.4548581255358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2">SUM(C28:C32)</f>
        <v>0</v>
      </c>
      <c r="D27" s="29">
        <f t="shared" ref="D27:W27" si="23">SUM(D28:D32)</f>
        <v>0</v>
      </c>
      <c r="E27" s="29">
        <f t="shared" si="23"/>
        <v>0</v>
      </c>
      <c r="F27" s="29">
        <f t="shared" si="23"/>
        <v>0</v>
      </c>
      <c r="G27" s="29">
        <f t="shared" si="23"/>
        <v>0</v>
      </c>
      <c r="H27" s="29">
        <f t="shared" si="23"/>
        <v>0</v>
      </c>
      <c r="I27" s="29">
        <f t="shared" si="23"/>
        <v>0</v>
      </c>
      <c r="J27" s="29">
        <f t="shared" si="23"/>
        <v>0</v>
      </c>
      <c r="K27" s="29">
        <f t="shared" si="23"/>
        <v>0</v>
      </c>
      <c r="L27" s="29">
        <f t="shared" si="23"/>
        <v>0</v>
      </c>
      <c r="M27" s="29">
        <f t="shared" si="23"/>
        <v>0</v>
      </c>
      <c r="N27" s="29">
        <f t="shared" si="23"/>
        <v>0</v>
      </c>
      <c r="O27" s="29">
        <f t="shared" si="23"/>
        <v>0</v>
      </c>
      <c r="P27" s="29">
        <f t="shared" si="23"/>
        <v>0</v>
      </c>
      <c r="Q27" s="29">
        <f t="shared" si="23"/>
        <v>0</v>
      </c>
      <c r="R27" s="29">
        <f t="shared" si="23"/>
        <v>0</v>
      </c>
      <c r="S27" s="29">
        <f t="shared" si="23"/>
        <v>0</v>
      </c>
      <c r="T27" s="29">
        <f t="shared" si="23"/>
        <v>0</v>
      </c>
      <c r="U27" s="29">
        <f t="shared" si="23"/>
        <v>0</v>
      </c>
      <c r="V27" s="29">
        <f t="shared" si="23"/>
        <v>0</v>
      </c>
      <c r="W27" s="29">
        <f t="shared" si="23"/>
        <v>0</v>
      </c>
      <c r="X27" s="29">
        <f t="shared" ref="X27" si="24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FC_TRA_ROAD_P2W_E!C28+FC_TRA_ROAD_CAR_E!C28+FC_TRA_ROAD_BUS_E!C28+FC_TRA_ROAD_LCV_E!C28+FC_TRA_ROAD_HGV_E!C28</f>
        <v>0</v>
      </c>
      <c r="D28" s="10">
        <f>FC_TRA_ROAD_P2W_E!D28+FC_TRA_ROAD_CAR_E!D28+FC_TRA_ROAD_BUS_E!D28+FC_TRA_ROAD_LCV_E!D28+FC_TRA_ROAD_HGV_E!D28</f>
        <v>0</v>
      </c>
      <c r="E28" s="10">
        <f>FC_TRA_ROAD_P2W_E!E28+FC_TRA_ROAD_CAR_E!E28+FC_TRA_ROAD_BUS_E!E28+FC_TRA_ROAD_LCV_E!E28+FC_TRA_ROAD_HGV_E!E28</f>
        <v>0</v>
      </c>
      <c r="F28" s="10">
        <f>FC_TRA_ROAD_P2W_E!F28+FC_TRA_ROAD_CAR_E!F28+FC_TRA_ROAD_BUS_E!F28+FC_TRA_ROAD_LCV_E!F28+FC_TRA_ROAD_HGV_E!F28</f>
        <v>0</v>
      </c>
      <c r="G28" s="10">
        <f>FC_TRA_ROAD_P2W_E!G28+FC_TRA_ROAD_CAR_E!G28+FC_TRA_ROAD_BUS_E!G28+FC_TRA_ROAD_LCV_E!G28+FC_TRA_ROAD_HGV_E!G28</f>
        <v>0</v>
      </c>
      <c r="H28" s="10">
        <f>FC_TRA_ROAD_P2W_E!H28+FC_TRA_ROAD_CAR_E!H28+FC_TRA_ROAD_BUS_E!H28+FC_TRA_ROAD_LCV_E!H28+FC_TRA_ROAD_HGV_E!H28</f>
        <v>0</v>
      </c>
      <c r="I28" s="10">
        <f>FC_TRA_ROAD_P2W_E!I28+FC_TRA_ROAD_CAR_E!I28+FC_TRA_ROAD_BUS_E!I28+FC_TRA_ROAD_LCV_E!I28+FC_TRA_ROAD_HGV_E!I28</f>
        <v>0</v>
      </c>
      <c r="J28" s="10">
        <f>FC_TRA_ROAD_P2W_E!J28+FC_TRA_ROAD_CAR_E!J28+FC_TRA_ROAD_BUS_E!J28+FC_TRA_ROAD_LCV_E!J28+FC_TRA_ROAD_HGV_E!J28</f>
        <v>0</v>
      </c>
      <c r="K28" s="10">
        <f>FC_TRA_ROAD_P2W_E!K28+FC_TRA_ROAD_CAR_E!K28+FC_TRA_ROAD_BUS_E!K28+FC_TRA_ROAD_LCV_E!K28+FC_TRA_ROAD_HGV_E!K28</f>
        <v>0</v>
      </c>
      <c r="L28" s="10">
        <f>FC_TRA_ROAD_P2W_E!L28+FC_TRA_ROAD_CAR_E!L28+FC_TRA_ROAD_BUS_E!L28+FC_TRA_ROAD_LCV_E!L28+FC_TRA_ROAD_HGV_E!L28</f>
        <v>0</v>
      </c>
      <c r="M28" s="10">
        <f>FC_TRA_ROAD_P2W_E!M28+FC_TRA_ROAD_CAR_E!M28+FC_TRA_ROAD_BUS_E!M28+FC_TRA_ROAD_LCV_E!M28+FC_TRA_ROAD_HGV_E!M28</f>
        <v>0</v>
      </c>
      <c r="N28" s="10">
        <f>FC_TRA_ROAD_P2W_E!N28+FC_TRA_ROAD_CAR_E!N28+FC_TRA_ROAD_BUS_E!N28+FC_TRA_ROAD_LCV_E!N28+FC_TRA_ROAD_HGV_E!N28</f>
        <v>0</v>
      </c>
      <c r="O28" s="10">
        <f>FC_TRA_ROAD_P2W_E!O28+FC_TRA_ROAD_CAR_E!O28+FC_TRA_ROAD_BUS_E!O28+FC_TRA_ROAD_LCV_E!O28+FC_TRA_ROAD_HGV_E!O28</f>
        <v>0</v>
      </c>
      <c r="P28" s="10">
        <f>FC_TRA_ROAD_P2W_E!P28+FC_TRA_ROAD_CAR_E!P28+FC_TRA_ROAD_BUS_E!P28+FC_TRA_ROAD_LCV_E!P28+FC_TRA_ROAD_HGV_E!P28</f>
        <v>0</v>
      </c>
      <c r="Q28" s="10">
        <f>FC_TRA_ROAD_P2W_E!Q28+FC_TRA_ROAD_CAR_E!Q28+FC_TRA_ROAD_BUS_E!Q28+FC_TRA_ROAD_LCV_E!Q28+FC_TRA_ROAD_HGV_E!Q28</f>
        <v>0</v>
      </c>
      <c r="R28" s="10">
        <f>FC_TRA_ROAD_P2W_E!R28+FC_TRA_ROAD_CAR_E!R28+FC_TRA_ROAD_BUS_E!R28+FC_TRA_ROAD_LCV_E!R28+FC_TRA_ROAD_HGV_E!R28</f>
        <v>0</v>
      </c>
      <c r="S28" s="10">
        <f>FC_TRA_ROAD_P2W_E!S28+FC_TRA_ROAD_CAR_E!S28+FC_TRA_ROAD_BUS_E!S28+FC_TRA_ROAD_LCV_E!S28+FC_TRA_ROAD_HGV_E!S28</f>
        <v>0</v>
      </c>
      <c r="T28" s="10">
        <f>FC_TRA_ROAD_P2W_E!T28+FC_TRA_ROAD_CAR_E!T28+FC_TRA_ROAD_BUS_E!T28+FC_TRA_ROAD_LCV_E!T28+FC_TRA_ROAD_HGV_E!T28</f>
        <v>0</v>
      </c>
      <c r="U28" s="10">
        <f>FC_TRA_ROAD_P2W_E!U28+FC_TRA_ROAD_CAR_E!U28+FC_TRA_ROAD_BUS_E!U28+FC_TRA_ROAD_LCV_E!U28+FC_TRA_ROAD_HGV_E!U28</f>
        <v>0</v>
      </c>
      <c r="V28" s="10">
        <f>FC_TRA_ROAD_P2W_E!V28+FC_TRA_ROAD_CAR_E!V28+FC_TRA_ROAD_BUS_E!V28+FC_TRA_ROAD_LCV_E!V28+FC_TRA_ROAD_HGV_E!V28</f>
        <v>0</v>
      </c>
      <c r="W28" s="10">
        <f>FC_TRA_ROAD_P2W_E!W28+FC_TRA_ROAD_CAR_E!W28+FC_TRA_ROAD_BUS_E!W28+FC_TRA_ROAD_LCV_E!W28+FC_TRA_ROAD_HGV_E!W28</f>
        <v>0</v>
      </c>
      <c r="X28" s="10">
        <f>FC_TRA_ROAD_P2W_E!X28+FC_TRA_ROAD_CAR_E!X28+FC_TRA_ROAD_BUS_E!X28+FC_TRA_ROAD_LCV_E!X28+FC_TRA_ROAD_HGV_E!X28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FC_TRA_ROAD_P2W_E!C29+FC_TRA_ROAD_CAR_E!C29+FC_TRA_ROAD_BUS_E!C29+FC_TRA_ROAD_LCV_E!C29+FC_TRA_ROAD_HGV_E!C29</f>
        <v>0</v>
      </c>
      <c r="D29" s="10">
        <f>FC_TRA_ROAD_P2W_E!D29+FC_TRA_ROAD_CAR_E!D29+FC_TRA_ROAD_BUS_E!D29+FC_TRA_ROAD_LCV_E!D29+FC_TRA_ROAD_HGV_E!D29</f>
        <v>0</v>
      </c>
      <c r="E29" s="10">
        <f>FC_TRA_ROAD_P2W_E!E29+FC_TRA_ROAD_CAR_E!E29+FC_TRA_ROAD_BUS_E!E29+FC_TRA_ROAD_LCV_E!E29+FC_TRA_ROAD_HGV_E!E29</f>
        <v>0</v>
      </c>
      <c r="F29" s="10">
        <f>FC_TRA_ROAD_P2W_E!F29+FC_TRA_ROAD_CAR_E!F29+FC_TRA_ROAD_BUS_E!F29+FC_TRA_ROAD_LCV_E!F29+FC_TRA_ROAD_HGV_E!F29</f>
        <v>0</v>
      </c>
      <c r="G29" s="10">
        <f>FC_TRA_ROAD_P2W_E!G29+FC_TRA_ROAD_CAR_E!G29+FC_TRA_ROAD_BUS_E!G29+FC_TRA_ROAD_LCV_E!G29+FC_TRA_ROAD_HGV_E!G29</f>
        <v>0</v>
      </c>
      <c r="H29" s="10">
        <f>FC_TRA_ROAD_P2W_E!H29+FC_TRA_ROAD_CAR_E!H29+FC_TRA_ROAD_BUS_E!H29+FC_TRA_ROAD_LCV_E!H29+FC_TRA_ROAD_HGV_E!H29</f>
        <v>0</v>
      </c>
      <c r="I29" s="10">
        <f>FC_TRA_ROAD_P2W_E!I29+FC_TRA_ROAD_CAR_E!I29+FC_TRA_ROAD_BUS_E!I29+FC_TRA_ROAD_LCV_E!I29+FC_TRA_ROAD_HGV_E!I29</f>
        <v>0</v>
      </c>
      <c r="J29" s="10">
        <f>FC_TRA_ROAD_P2W_E!J29+FC_TRA_ROAD_CAR_E!J29+FC_TRA_ROAD_BUS_E!J29+FC_TRA_ROAD_LCV_E!J29+FC_TRA_ROAD_HGV_E!J29</f>
        <v>0</v>
      </c>
      <c r="K29" s="10">
        <f>FC_TRA_ROAD_P2W_E!K29+FC_TRA_ROAD_CAR_E!K29+FC_TRA_ROAD_BUS_E!K29+FC_TRA_ROAD_LCV_E!K29+FC_TRA_ROAD_HGV_E!K29</f>
        <v>0</v>
      </c>
      <c r="L29" s="10">
        <f>FC_TRA_ROAD_P2W_E!L29+FC_TRA_ROAD_CAR_E!L29+FC_TRA_ROAD_BUS_E!L29+FC_TRA_ROAD_LCV_E!L29+FC_TRA_ROAD_HGV_E!L29</f>
        <v>0</v>
      </c>
      <c r="M29" s="10">
        <f>FC_TRA_ROAD_P2W_E!M29+FC_TRA_ROAD_CAR_E!M29+FC_TRA_ROAD_BUS_E!M29+FC_TRA_ROAD_LCV_E!M29+FC_TRA_ROAD_HGV_E!M29</f>
        <v>0</v>
      </c>
      <c r="N29" s="10">
        <f>FC_TRA_ROAD_P2W_E!N29+FC_TRA_ROAD_CAR_E!N29+FC_TRA_ROAD_BUS_E!N29+FC_TRA_ROAD_LCV_E!N29+FC_TRA_ROAD_HGV_E!N29</f>
        <v>0</v>
      </c>
      <c r="O29" s="10">
        <f>FC_TRA_ROAD_P2W_E!O29+FC_TRA_ROAD_CAR_E!O29+FC_TRA_ROAD_BUS_E!O29+FC_TRA_ROAD_LCV_E!O29+FC_TRA_ROAD_HGV_E!O29</f>
        <v>0</v>
      </c>
      <c r="P29" s="10">
        <f>FC_TRA_ROAD_P2W_E!P29+FC_TRA_ROAD_CAR_E!P29+FC_TRA_ROAD_BUS_E!P29+FC_TRA_ROAD_LCV_E!P29+FC_TRA_ROAD_HGV_E!P29</f>
        <v>0</v>
      </c>
      <c r="Q29" s="10">
        <f>FC_TRA_ROAD_P2W_E!Q29+FC_TRA_ROAD_CAR_E!Q29+FC_TRA_ROAD_BUS_E!Q29+FC_TRA_ROAD_LCV_E!Q29+FC_TRA_ROAD_HGV_E!Q29</f>
        <v>0</v>
      </c>
      <c r="R29" s="10">
        <f>FC_TRA_ROAD_P2W_E!R29+FC_TRA_ROAD_CAR_E!R29+FC_TRA_ROAD_BUS_E!R29+FC_TRA_ROAD_LCV_E!R29+FC_TRA_ROAD_HGV_E!R29</f>
        <v>0</v>
      </c>
      <c r="S29" s="10">
        <f>FC_TRA_ROAD_P2W_E!S29+FC_TRA_ROAD_CAR_E!S29+FC_TRA_ROAD_BUS_E!S29+FC_TRA_ROAD_LCV_E!S29+FC_TRA_ROAD_HGV_E!S29</f>
        <v>0</v>
      </c>
      <c r="T29" s="10">
        <f>FC_TRA_ROAD_P2W_E!T29+FC_TRA_ROAD_CAR_E!T29+FC_TRA_ROAD_BUS_E!T29+FC_TRA_ROAD_LCV_E!T29+FC_TRA_ROAD_HGV_E!T29</f>
        <v>0</v>
      </c>
      <c r="U29" s="10">
        <f>FC_TRA_ROAD_P2W_E!U29+FC_TRA_ROAD_CAR_E!U29+FC_TRA_ROAD_BUS_E!U29+FC_TRA_ROAD_LCV_E!U29+FC_TRA_ROAD_HGV_E!U29</f>
        <v>0</v>
      </c>
      <c r="V29" s="10">
        <f>FC_TRA_ROAD_P2W_E!V29+FC_TRA_ROAD_CAR_E!V29+FC_TRA_ROAD_BUS_E!V29+FC_TRA_ROAD_LCV_E!V29+FC_TRA_ROAD_HGV_E!V29</f>
        <v>0</v>
      </c>
      <c r="W29" s="10">
        <f>FC_TRA_ROAD_P2W_E!W29+FC_TRA_ROAD_CAR_E!W29+FC_TRA_ROAD_BUS_E!W29+FC_TRA_ROAD_LCV_E!W29+FC_TRA_ROAD_HGV_E!W29</f>
        <v>0</v>
      </c>
      <c r="X29" s="10">
        <f>FC_TRA_ROAD_P2W_E!X29+FC_TRA_ROAD_CAR_E!X29+FC_TRA_ROAD_BUS_E!X29+FC_TRA_ROAD_LCV_E!X29+FC_TRA_ROAD_HGV_E!X29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FC_TRA_ROAD_P2W_E!C30+FC_TRA_ROAD_CAR_E!C30+FC_TRA_ROAD_BUS_E!C30+FC_TRA_ROAD_LCV_E!C30+FC_TRA_ROAD_HGV_E!C30</f>
        <v>0</v>
      </c>
      <c r="D30" s="10">
        <f>FC_TRA_ROAD_P2W_E!D30+FC_TRA_ROAD_CAR_E!D30+FC_TRA_ROAD_BUS_E!D30+FC_TRA_ROAD_LCV_E!D30+FC_TRA_ROAD_HGV_E!D30</f>
        <v>0</v>
      </c>
      <c r="E30" s="10">
        <f>FC_TRA_ROAD_P2W_E!E30+FC_TRA_ROAD_CAR_E!E30+FC_TRA_ROAD_BUS_E!E30+FC_TRA_ROAD_LCV_E!E30+FC_TRA_ROAD_HGV_E!E30</f>
        <v>0</v>
      </c>
      <c r="F30" s="10">
        <f>FC_TRA_ROAD_P2W_E!F30+FC_TRA_ROAD_CAR_E!F30+FC_TRA_ROAD_BUS_E!F30+FC_TRA_ROAD_LCV_E!F30+FC_TRA_ROAD_HGV_E!F30</f>
        <v>0</v>
      </c>
      <c r="G30" s="10">
        <f>FC_TRA_ROAD_P2W_E!G30+FC_TRA_ROAD_CAR_E!G30+FC_TRA_ROAD_BUS_E!G30+FC_TRA_ROAD_LCV_E!G30+FC_TRA_ROAD_HGV_E!G30</f>
        <v>0</v>
      </c>
      <c r="H30" s="10">
        <f>FC_TRA_ROAD_P2W_E!H30+FC_TRA_ROAD_CAR_E!H30+FC_TRA_ROAD_BUS_E!H30+FC_TRA_ROAD_LCV_E!H30+FC_TRA_ROAD_HGV_E!H30</f>
        <v>0</v>
      </c>
      <c r="I30" s="10">
        <f>FC_TRA_ROAD_P2W_E!I30+FC_TRA_ROAD_CAR_E!I30+FC_TRA_ROAD_BUS_E!I30+FC_TRA_ROAD_LCV_E!I30+FC_TRA_ROAD_HGV_E!I30</f>
        <v>0</v>
      </c>
      <c r="J30" s="10">
        <f>FC_TRA_ROAD_P2W_E!J30+FC_TRA_ROAD_CAR_E!J30+FC_TRA_ROAD_BUS_E!J30+FC_TRA_ROAD_LCV_E!J30+FC_TRA_ROAD_HGV_E!J30</f>
        <v>0</v>
      </c>
      <c r="K30" s="10">
        <f>FC_TRA_ROAD_P2W_E!K30+FC_TRA_ROAD_CAR_E!K30+FC_TRA_ROAD_BUS_E!K30+FC_TRA_ROAD_LCV_E!K30+FC_TRA_ROAD_HGV_E!K30</f>
        <v>0</v>
      </c>
      <c r="L30" s="10">
        <f>FC_TRA_ROAD_P2W_E!L30+FC_TRA_ROAD_CAR_E!L30+FC_TRA_ROAD_BUS_E!L30+FC_TRA_ROAD_LCV_E!L30+FC_TRA_ROAD_HGV_E!L30</f>
        <v>0</v>
      </c>
      <c r="M30" s="10">
        <f>FC_TRA_ROAD_P2W_E!M30+FC_TRA_ROAD_CAR_E!M30+FC_TRA_ROAD_BUS_E!M30+FC_TRA_ROAD_LCV_E!M30+FC_TRA_ROAD_HGV_E!M30</f>
        <v>0</v>
      </c>
      <c r="N30" s="10">
        <f>FC_TRA_ROAD_P2W_E!N30+FC_TRA_ROAD_CAR_E!N30+FC_TRA_ROAD_BUS_E!N30+FC_TRA_ROAD_LCV_E!N30+FC_TRA_ROAD_HGV_E!N30</f>
        <v>0</v>
      </c>
      <c r="O30" s="10">
        <f>FC_TRA_ROAD_P2W_E!O30+FC_TRA_ROAD_CAR_E!O30+FC_TRA_ROAD_BUS_E!O30+FC_TRA_ROAD_LCV_E!O30+FC_TRA_ROAD_HGV_E!O30</f>
        <v>0</v>
      </c>
      <c r="P30" s="10">
        <f>FC_TRA_ROAD_P2W_E!P30+FC_TRA_ROAD_CAR_E!P30+FC_TRA_ROAD_BUS_E!P30+FC_TRA_ROAD_LCV_E!P30+FC_TRA_ROAD_HGV_E!P30</f>
        <v>0</v>
      </c>
      <c r="Q30" s="10">
        <f>FC_TRA_ROAD_P2W_E!Q30+FC_TRA_ROAD_CAR_E!Q30+FC_TRA_ROAD_BUS_E!Q30+FC_TRA_ROAD_LCV_E!Q30+FC_TRA_ROAD_HGV_E!Q30</f>
        <v>0</v>
      </c>
      <c r="R30" s="10">
        <f>FC_TRA_ROAD_P2W_E!R30+FC_TRA_ROAD_CAR_E!R30+FC_TRA_ROAD_BUS_E!R30+FC_TRA_ROAD_LCV_E!R30+FC_TRA_ROAD_HGV_E!R30</f>
        <v>0</v>
      </c>
      <c r="S30" s="10">
        <f>FC_TRA_ROAD_P2W_E!S30+FC_TRA_ROAD_CAR_E!S30+FC_TRA_ROAD_BUS_E!S30+FC_TRA_ROAD_LCV_E!S30+FC_TRA_ROAD_HGV_E!S30</f>
        <v>0</v>
      </c>
      <c r="T30" s="10">
        <f>FC_TRA_ROAD_P2W_E!T30+FC_TRA_ROAD_CAR_E!T30+FC_TRA_ROAD_BUS_E!T30+FC_TRA_ROAD_LCV_E!T30+FC_TRA_ROAD_HGV_E!T30</f>
        <v>0</v>
      </c>
      <c r="U30" s="10">
        <f>FC_TRA_ROAD_P2W_E!U30+FC_TRA_ROAD_CAR_E!U30+FC_TRA_ROAD_BUS_E!U30+FC_TRA_ROAD_LCV_E!U30+FC_TRA_ROAD_HGV_E!U30</f>
        <v>0</v>
      </c>
      <c r="V30" s="10">
        <f>FC_TRA_ROAD_P2W_E!V30+FC_TRA_ROAD_CAR_E!V30+FC_TRA_ROAD_BUS_E!V30+FC_TRA_ROAD_LCV_E!V30+FC_TRA_ROAD_HGV_E!V30</f>
        <v>0</v>
      </c>
      <c r="W30" s="10">
        <f>FC_TRA_ROAD_P2W_E!W30+FC_TRA_ROAD_CAR_E!W30+FC_TRA_ROAD_BUS_E!W30+FC_TRA_ROAD_LCV_E!W30+FC_TRA_ROAD_HGV_E!W30</f>
        <v>0</v>
      </c>
      <c r="X30" s="10">
        <f>FC_TRA_ROAD_P2W_E!X30+FC_TRA_ROAD_CAR_E!X30+FC_TRA_ROAD_BUS_E!X30+FC_TRA_ROAD_LCV_E!X30+FC_TRA_ROAD_HGV_E!X30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FC_TRA_ROAD_P2W_E!C31+FC_TRA_ROAD_CAR_E!C31+FC_TRA_ROAD_BUS_E!C31+FC_TRA_ROAD_LCV_E!C31+FC_TRA_ROAD_HGV_E!C31</f>
        <v>0</v>
      </c>
      <c r="D31" s="10">
        <f>FC_TRA_ROAD_P2W_E!D31+FC_TRA_ROAD_CAR_E!D31+FC_TRA_ROAD_BUS_E!D31+FC_TRA_ROAD_LCV_E!D31+FC_TRA_ROAD_HGV_E!D31</f>
        <v>0</v>
      </c>
      <c r="E31" s="10">
        <f>FC_TRA_ROAD_P2W_E!E31+FC_TRA_ROAD_CAR_E!E31+FC_TRA_ROAD_BUS_E!E31+FC_TRA_ROAD_LCV_E!E31+FC_TRA_ROAD_HGV_E!E31</f>
        <v>0</v>
      </c>
      <c r="F31" s="10">
        <f>FC_TRA_ROAD_P2W_E!F31+FC_TRA_ROAD_CAR_E!F31+FC_TRA_ROAD_BUS_E!F31+FC_TRA_ROAD_LCV_E!F31+FC_TRA_ROAD_HGV_E!F31</f>
        <v>0</v>
      </c>
      <c r="G31" s="10">
        <f>FC_TRA_ROAD_P2W_E!G31+FC_TRA_ROAD_CAR_E!G31+FC_TRA_ROAD_BUS_E!G31+FC_TRA_ROAD_LCV_E!G31+FC_TRA_ROAD_HGV_E!G31</f>
        <v>0</v>
      </c>
      <c r="H31" s="10">
        <f>FC_TRA_ROAD_P2W_E!H31+FC_TRA_ROAD_CAR_E!H31+FC_TRA_ROAD_BUS_E!H31+FC_TRA_ROAD_LCV_E!H31+FC_TRA_ROAD_HGV_E!H31</f>
        <v>0</v>
      </c>
      <c r="I31" s="10">
        <f>FC_TRA_ROAD_P2W_E!I31+FC_TRA_ROAD_CAR_E!I31+FC_TRA_ROAD_BUS_E!I31+FC_TRA_ROAD_LCV_E!I31+FC_TRA_ROAD_HGV_E!I31</f>
        <v>0</v>
      </c>
      <c r="J31" s="10">
        <f>FC_TRA_ROAD_P2W_E!J31+FC_TRA_ROAD_CAR_E!J31+FC_TRA_ROAD_BUS_E!J31+FC_TRA_ROAD_LCV_E!J31+FC_TRA_ROAD_HGV_E!J31</f>
        <v>0</v>
      </c>
      <c r="K31" s="10">
        <f>FC_TRA_ROAD_P2W_E!K31+FC_TRA_ROAD_CAR_E!K31+FC_TRA_ROAD_BUS_E!K31+FC_TRA_ROAD_LCV_E!K31+FC_TRA_ROAD_HGV_E!K31</f>
        <v>0</v>
      </c>
      <c r="L31" s="10">
        <f>FC_TRA_ROAD_P2W_E!L31+FC_TRA_ROAD_CAR_E!L31+FC_TRA_ROAD_BUS_E!L31+FC_TRA_ROAD_LCV_E!L31+FC_TRA_ROAD_HGV_E!L31</f>
        <v>0</v>
      </c>
      <c r="M31" s="10">
        <f>FC_TRA_ROAD_P2W_E!M31+FC_TRA_ROAD_CAR_E!M31+FC_TRA_ROAD_BUS_E!M31+FC_TRA_ROAD_LCV_E!M31+FC_TRA_ROAD_HGV_E!M31</f>
        <v>0</v>
      </c>
      <c r="N31" s="10">
        <f>FC_TRA_ROAD_P2W_E!N31+FC_TRA_ROAD_CAR_E!N31+FC_TRA_ROAD_BUS_E!N31+FC_TRA_ROAD_LCV_E!N31+FC_TRA_ROAD_HGV_E!N31</f>
        <v>0</v>
      </c>
      <c r="O31" s="10">
        <f>FC_TRA_ROAD_P2W_E!O31+FC_TRA_ROAD_CAR_E!O31+FC_TRA_ROAD_BUS_E!O31+FC_TRA_ROAD_LCV_E!O31+FC_TRA_ROAD_HGV_E!O31</f>
        <v>0</v>
      </c>
      <c r="P31" s="10">
        <f>FC_TRA_ROAD_P2W_E!P31+FC_TRA_ROAD_CAR_E!P31+FC_TRA_ROAD_BUS_E!P31+FC_TRA_ROAD_LCV_E!P31+FC_TRA_ROAD_HGV_E!P31</f>
        <v>0</v>
      </c>
      <c r="Q31" s="10">
        <f>FC_TRA_ROAD_P2W_E!Q31+FC_TRA_ROAD_CAR_E!Q31+FC_TRA_ROAD_BUS_E!Q31+FC_TRA_ROAD_LCV_E!Q31+FC_TRA_ROAD_HGV_E!Q31</f>
        <v>0</v>
      </c>
      <c r="R31" s="10">
        <f>FC_TRA_ROAD_P2W_E!R31+FC_TRA_ROAD_CAR_E!R31+FC_TRA_ROAD_BUS_E!R31+FC_TRA_ROAD_LCV_E!R31+FC_TRA_ROAD_HGV_E!R31</f>
        <v>0</v>
      </c>
      <c r="S31" s="10">
        <f>FC_TRA_ROAD_P2W_E!S31+FC_TRA_ROAD_CAR_E!S31+FC_TRA_ROAD_BUS_E!S31+FC_TRA_ROAD_LCV_E!S31+FC_TRA_ROAD_HGV_E!S31</f>
        <v>0</v>
      </c>
      <c r="T31" s="10">
        <f>FC_TRA_ROAD_P2W_E!T31+FC_TRA_ROAD_CAR_E!T31+FC_TRA_ROAD_BUS_E!T31+FC_TRA_ROAD_LCV_E!T31+FC_TRA_ROAD_HGV_E!T31</f>
        <v>0</v>
      </c>
      <c r="U31" s="10">
        <f>FC_TRA_ROAD_P2W_E!U31+FC_TRA_ROAD_CAR_E!U31+FC_TRA_ROAD_BUS_E!U31+FC_TRA_ROAD_LCV_E!U31+FC_TRA_ROAD_HGV_E!U31</f>
        <v>0</v>
      </c>
      <c r="V31" s="10">
        <f>FC_TRA_ROAD_P2W_E!V31+FC_TRA_ROAD_CAR_E!V31+FC_TRA_ROAD_BUS_E!V31+FC_TRA_ROAD_LCV_E!V31+FC_TRA_ROAD_HGV_E!V31</f>
        <v>0</v>
      </c>
      <c r="W31" s="10">
        <f>FC_TRA_ROAD_P2W_E!W31+FC_TRA_ROAD_CAR_E!W31+FC_TRA_ROAD_BUS_E!W31+FC_TRA_ROAD_LCV_E!W31+FC_TRA_ROAD_HGV_E!W31</f>
        <v>0</v>
      </c>
      <c r="X31" s="10">
        <f>FC_TRA_ROAD_P2W_E!X31+FC_TRA_ROAD_CAR_E!X31+FC_TRA_ROAD_BUS_E!X31+FC_TRA_ROAD_LCV_E!X31+FC_TRA_ROAD_HGV_E!X31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FC_TRA_ROAD_P2W_E!C32+FC_TRA_ROAD_CAR_E!C32+FC_TRA_ROAD_BUS_E!C32+FC_TRA_ROAD_LCV_E!C32+FC_TRA_ROAD_HGV_E!C32</f>
        <v>0</v>
      </c>
      <c r="D32" s="10">
        <f>FC_TRA_ROAD_P2W_E!D32+FC_TRA_ROAD_CAR_E!D32+FC_TRA_ROAD_BUS_E!D32+FC_TRA_ROAD_LCV_E!D32+FC_TRA_ROAD_HGV_E!D32</f>
        <v>0</v>
      </c>
      <c r="E32" s="10">
        <f>FC_TRA_ROAD_P2W_E!E32+FC_TRA_ROAD_CAR_E!E32+FC_TRA_ROAD_BUS_E!E32+FC_TRA_ROAD_LCV_E!E32+FC_TRA_ROAD_HGV_E!E32</f>
        <v>0</v>
      </c>
      <c r="F32" s="10">
        <f>FC_TRA_ROAD_P2W_E!F32+FC_TRA_ROAD_CAR_E!F32+FC_TRA_ROAD_BUS_E!F32+FC_TRA_ROAD_LCV_E!F32+FC_TRA_ROAD_HGV_E!F32</f>
        <v>0</v>
      </c>
      <c r="G32" s="10">
        <f>FC_TRA_ROAD_P2W_E!G32+FC_TRA_ROAD_CAR_E!G32+FC_TRA_ROAD_BUS_E!G32+FC_TRA_ROAD_LCV_E!G32+FC_TRA_ROAD_HGV_E!G32</f>
        <v>0</v>
      </c>
      <c r="H32" s="10">
        <f>FC_TRA_ROAD_P2W_E!H32+FC_TRA_ROAD_CAR_E!H32+FC_TRA_ROAD_BUS_E!H32+FC_TRA_ROAD_LCV_E!H32+FC_TRA_ROAD_HGV_E!H32</f>
        <v>0</v>
      </c>
      <c r="I32" s="10">
        <f>FC_TRA_ROAD_P2W_E!I32+FC_TRA_ROAD_CAR_E!I32+FC_TRA_ROAD_BUS_E!I32+FC_TRA_ROAD_LCV_E!I32+FC_TRA_ROAD_HGV_E!I32</f>
        <v>0</v>
      </c>
      <c r="J32" s="10">
        <f>FC_TRA_ROAD_P2W_E!J32+FC_TRA_ROAD_CAR_E!J32+FC_TRA_ROAD_BUS_E!J32+FC_TRA_ROAD_LCV_E!J32+FC_TRA_ROAD_HGV_E!J32</f>
        <v>0</v>
      </c>
      <c r="K32" s="10">
        <f>FC_TRA_ROAD_P2W_E!K32+FC_TRA_ROAD_CAR_E!K32+FC_TRA_ROAD_BUS_E!K32+FC_TRA_ROAD_LCV_E!K32+FC_TRA_ROAD_HGV_E!K32</f>
        <v>0</v>
      </c>
      <c r="L32" s="10">
        <f>FC_TRA_ROAD_P2W_E!L32+FC_TRA_ROAD_CAR_E!L32+FC_TRA_ROAD_BUS_E!L32+FC_TRA_ROAD_LCV_E!L32+FC_TRA_ROAD_HGV_E!L32</f>
        <v>0</v>
      </c>
      <c r="M32" s="10">
        <f>FC_TRA_ROAD_P2W_E!M32+FC_TRA_ROAD_CAR_E!M32+FC_TRA_ROAD_BUS_E!M32+FC_TRA_ROAD_LCV_E!M32+FC_TRA_ROAD_HGV_E!M32</f>
        <v>0</v>
      </c>
      <c r="N32" s="10">
        <f>FC_TRA_ROAD_P2W_E!N32+FC_TRA_ROAD_CAR_E!N32+FC_TRA_ROAD_BUS_E!N32+FC_TRA_ROAD_LCV_E!N32+FC_TRA_ROAD_HGV_E!N32</f>
        <v>0</v>
      </c>
      <c r="O32" s="10">
        <f>FC_TRA_ROAD_P2W_E!O32+FC_TRA_ROAD_CAR_E!O32+FC_TRA_ROAD_BUS_E!O32+FC_TRA_ROAD_LCV_E!O32+FC_TRA_ROAD_HGV_E!O32</f>
        <v>0</v>
      </c>
      <c r="P32" s="10">
        <f>FC_TRA_ROAD_P2W_E!P32+FC_TRA_ROAD_CAR_E!P32+FC_TRA_ROAD_BUS_E!P32+FC_TRA_ROAD_LCV_E!P32+FC_TRA_ROAD_HGV_E!P32</f>
        <v>0</v>
      </c>
      <c r="Q32" s="10">
        <f>FC_TRA_ROAD_P2W_E!Q32+FC_TRA_ROAD_CAR_E!Q32+FC_TRA_ROAD_BUS_E!Q32+FC_TRA_ROAD_LCV_E!Q32+FC_TRA_ROAD_HGV_E!Q32</f>
        <v>0</v>
      </c>
      <c r="R32" s="10">
        <f>FC_TRA_ROAD_P2W_E!R32+FC_TRA_ROAD_CAR_E!R32+FC_TRA_ROAD_BUS_E!R32+FC_TRA_ROAD_LCV_E!R32+FC_TRA_ROAD_HGV_E!R32</f>
        <v>0</v>
      </c>
      <c r="S32" s="10">
        <f>FC_TRA_ROAD_P2W_E!S32+FC_TRA_ROAD_CAR_E!S32+FC_TRA_ROAD_BUS_E!S32+FC_TRA_ROAD_LCV_E!S32+FC_TRA_ROAD_HGV_E!S32</f>
        <v>0</v>
      </c>
      <c r="T32" s="10">
        <f>FC_TRA_ROAD_P2W_E!T32+FC_TRA_ROAD_CAR_E!T32+FC_TRA_ROAD_BUS_E!T32+FC_TRA_ROAD_LCV_E!T32+FC_TRA_ROAD_HGV_E!T32</f>
        <v>0</v>
      </c>
      <c r="U32" s="10">
        <f>FC_TRA_ROAD_P2W_E!U32+FC_TRA_ROAD_CAR_E!U32+FC_TRA_ROAD_BUS_E!U32+FC_TRA_ROAD_LCV_E!U32+FC_TRA_ROAD_HGV_E!U32</f>
        <v>0</v>
      </c>
      <c r="V32" s="10">
        <f>FC_TRA_ROAD_P2W_E!V32+FC_TRA_ROAD_CAR_E!V32+FC_TRA_ROAD_BUS_E!V32+FC_TRA_ROAD_LCV_E!V32+FC_TRA_ROAD_HGV_E!V32</f>
        <v>0</v>
      </c>
      <c r="W32" s="10">
        <f>FC_TRA_ROAD_P2W_E!W32+FC_TRA_ROAD_CAR_E!W32+FC_TRA_ROAD_BUS_E!W32+FC_TRA_ROAD_LCV_E!W32+FC_TRA_ROAD_HGV_E!W32</f>
        <v>0</v>
      </c>
      <c r="X32" s="10">
        <f>FC_TRA_ROAD_P2W_E!X32+FC_TRA_ROAD_CAR_E!X32+FC_TRA_ROAD_BUS_E!X32+FC_TRA_ROAD_LCV_E!X32+FC_TRA_ROAD_HGV_E!X32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5">SUM(C34:C50)</f>
        <v>2717.7700773860711</v>
      </c>
      <c r="D33" s="29">
        <f t="shared" ref="D33:W33" si="26">SUM(D34:D50)</f>
        <v>3497.8074806534819</v>
      </c>
      <c r="E33" s="29">
        <f t="shared" si="26"/>
        <v>3590.4533963886497</v>
      </c>
      <c r="F33" s="29">
        <f t="shared" si="26"/>
        <v>3879.2179707652622</v>
      </c>
      <c r="G33" s="29">
        <f t="shared" si="26"/>
        <v>4046.8783319002578</v>
      </c>
      <c r="H33" s="29">
        <f t="shared" si="26"/>
        <v>3854.276698194325</v>
      </c>
      <c r="I33" s="29">
        <f t="shared" si="26"/>
        <v>4005.6993981083401</v>
      </c>
      <c r="J33" s="29">
        <f t="shared" si="26"/>
        <v>4018.758383490971</v>
      </c>
      <c r="K33" s="29">
        <f t="shared" si="26"/>
        <v>4545.7333619948404</v>
      </c>
      <c r="L33" s="29">
        <f t="shared" si="26"/>
        <v>4662.3594153052454</v>
      </c>
      <c r="M33" s="29">
        <f t="shared" si="26"/>
        <v>4405.1161650902832</v>
      </c>
      <c r="N33" s="29">
        <f t="shared" si="26"/>
        <v>4552.8146173688729</v>
      </c>
      <c r="O33" s="29">
        <f t="shared" si="26"/>
        <v>4744.563800515908</v>
      </c>
      <c r="P33" s="29">
        <f t="shared" si="26"/>
        <v>4635.0173688736031</v>
      </c>
      <c r="Q33" s="29">
        <f t="shared" si="26"/>
        <v>4834.456577815994</v>
      </c>
      <c r="R33" s="29">
        <f t="shared" si="26"/>
        <v>4852.153138435081</v>
      </c>
      <c r="S33" s="29">
        <f t="shared" si="26"/>
        <v>5211.6938950988824</v>
      </c>
      <c r="T33" s="29">
        <f t="shared" si="26"/>
        <v>5552.8380051590721</v>
      </c>
      <c r="U33" s="29">
        <f t="shared" si="26"/>
        <v>5725.8723129836626</v>
      </c>
      <c r="V33" s="29">
        <f t="shared" si="26"/>
        <v>5830.7802235597592</v>
      </c>
      <c r="W33" s="29">
        <f t="shared" si="26"/>
        <v>5691.5637145313831</v>
      </c>
      <c r="X33" s="29">
        <f t="shared" ref="X33" si="27">SUM(X34:X50)</f>
        <v>6033.4548581255358</v>
      </c>
    </row>
    <row r="34" spans="1:24" ht="11.25" customHeight="1" x14ac:dyDescent="0.2">
      <c r="A34" s="41" t="s">
        <v>55</v>
      </c>
      <c r="B34" s="9" t="s">
        <v>56</v>
      </c>
      <c r="C34" s="10">
        <f>FC_TRA_ROAD_P2W_E!C34+FC_TRA_ROAD_CAR_E!C34+FC_TRA_ROAD_BUS_E!C34+FC_TRA_ROAD_LCV_E!C34+FC_TRA_ROAD_HGV_E!C34</f>
        <v>0</v>
      </c>
      <c r="D34" s="10">
        <f>FC_TRA_ROAD_P2W_E!D34+FC_TRA_ROAD_CAR_E!D34+FC_TRA_ROAD_BUS_E!D34+FC_TRA_ROAD_LCV_E!D34+FC_TRA_ROAD_HGV_E!D34</f>
        <v>0</v>
      </c>
      <c r="E34" s="10">
        <f>FC_TRA_ROAD_P2W_E!E34+FC_TRA_ROAD_CAR_E!E34+FC_TRA_ROAD_BUS_E!E34+FC_TRA_ROAD_LCV_E!E34+FC_TRA_ROAD_HGV_E!E34</f>
        <v>0</v>
      </c>
      <c r="F34" s="10">
        <f>FC_TRA_ROAD_P2W_E!F34+FC_TRA_ROAD_CAR_E!F34+FC_TRA_ROAD_BUS_E!F34+FC_TRA_ROAD_LCV_E!F34+FC_TRA_ROAD_HGV_E!F34</f>
        <v>0</v>
      </c>
      <c r="G34" s="10">
        <f>FC_TRA_ROAD_P2W_E!G34+FC_TRA_ROAD_CAR_E!G34+FC_TRA_ROAD_BUS_E!G34+FC_TRA_ROAD_LCV_E!G34+FC_TRA_ROAD_HGV_E!G34</f>
        <v>0</v>
      </c>
      <c r="H34" s="10">
        <f>FC_TRA_ROAD_P2W_E!H34+FC_TRA_ROAD_CAR_E!H34+FC_TRA_ROAD_BUS_E!H34+FC_TRA_ROAD_LCV_E!H34+FC_TRA_ROAD_HGV_E!H34</f>
        <v>0</v>
      </c>
      <c r="I34" s="10">
        <f>FC_TRA_ROAD_P2W_E!I34+FC_TRA_ROAD_CAR_E!I34+FC_TRA_ROAD_BUS_E!I34+FC_TRA_ROAD_LCV_E!I34+FC_TRA_ROAD_HGV_E!I34</f>
        <v>0</v>
      </c>
      <c r="J34" s="10">
        <f>FC_TRA_ROAD_P2W_E!J34+FC_TRA_ROAD_CAR_E!J34+FC_TRA_ROAD_BUS_E!J34+FC_TRA_ROAD_LCV_E!J34+FC_TRA_ROAD_HGV_E!J34</f>
        <v>0</v>
      </c>
      <c r="K34" s="10">
        <f>FC_TRA_ROAD_P2W_E!K34+FC_TRA_ROAD_CAR_E!K34+FC_TRA_ROAD_BUS_E!K34+FC_TRA_ROAD_LCV_E!K34+FC_TRA_ROAD_HGV_E!K34</f>
        <v>0</v>
      </c>
      <c r="L34" s="10">
        <f>FC_TRA_ROAD_P2W_E!L34+FC_TRA_ROAD_CAR_E!L34+FC_TRA_ROAD_BUS_E!L34+FC_TRA_ROAD_LCV_E!L34+FC_TRA_ROAD_HGV_E!L34</f>
        <v>0</v>
      </c>
      <c r="M34" s="10">
        <f>FC_TRA_ROAD_P2W_E!M34+FC_TRA_ROAD_CAR_E!M34+FC_TRA_ROAD_BUS_E!M34+FC_TRA_ROAD_LCV_E!M34+FC_TRA_ROAD_HGV_E!M34</f>
        <v>0</v>
      </c>
      <c r="N34" s="10">
        <f>FC_TRA_ROAD_P2W_E!N34+FC_TRA_ROAD_CAR_E!N34+FC_TRA_ROAD_BUS_E!N34+FC_TRA_ROAD_LCV_E!N34+FC_TRA_ROAD_HGV_E!N34</f>
        <v>0</v>
      </c>
      <c r="O34" s="10">
        <f>FC_TRA_ROAD_P2W_E!O34+FC_TRA_ROAD_CAR_E!O34+FC_TRA_ROAD_BUS_E!O34+FC_TRA_ROAD_LCV_E!O34+FC_TRA_ROAD_HGV_E!O34</f>
        <v>0</v>
      </c>
      <c r="P34" s="10">
        <f>FC_TRA_ROAD_P2W_E!P34+FC_TRA_ROAD_CAR_E!P34+FC_TRA_ROAD_BUS_E!P34+FC_TRA_ROAD_LCV_E!P34+FC_TRA_ROAD_HGV_E!P34</f>
        <v>0</v>
      </c>
      <c r="Q34" s="10">
        <f>FC_TRA_ROAD_P2W_E!Q34+FC_TRA_ROAD_CAR_E!Q34+FC_TRA_ROAD_BUS_E!Q34+FC_TRA_ROAD_LCV_E!Q34+FC_TRA_ROAD_HGV_E!Q34</f>
        <v>0</v>
      </c>
      <c r="R34" s="10">
        <f>FC_TRA_ROAD_P2W_E!R34+FC_TRA_ROAD_CAR_E!R34+FC_TRA_ROAD_BUS_E!R34+FC_TRA_ROAD_LCV_E!R34+FC_TRA_ROAD_HGV_E!R34</f>
        <v>0</v>
      </c>
      <c r="S34" s="10">
        <f>FC_TRA_ROAD_P2W_E!S34+FC_TRA_ROAD_CAR_E!S34+FC_TRA_ROAD_BUS_E!S34+FC_TRA_ROAD_LCV_E!S34+FC_TRA_ROAD_HGV_E!S34</f>
        <v>0</v>
      </c>
      <c r="T34" s="10">
        <f>FC_TRA_ROAD_P2W_E!T34+FC_TRA_ROAD_CAR_E!T34+FC_TRA_ROAD_BUS_E!T34+FC_TRA_ROAD_LCV_E!T34+FC_TRA_ROAD_HGV_E!T34</f>
        <v>0</v>
      </c>
      <c r="U34" s="10">
        <f>FC_TRA_ROAD_P2W_E!U34+FC_TRA_ROAD_CAR_E!U34+FC_TRA_ROAD_BUS_E!U34+FC_TRA_ROAD_LCV_E!U34+FC_TRA_ROAD_HGV_E!U34</f>
        <v>0</v>
      </c>
      <c r="V34" s="10">
        <f>FC_TRA_ROAD_P2W_E!V34+FC_TRA_ROAD_CAR_E!V34+FC_TRA_ROAD_BUS_E!V34+FC_TRA_ROAD_LCV_E!V34+FC_TRA_ROAD_HGV_E!V34</f>
        <v>0</v>
      </c>
      <c r="W34" s="10">
        <f>FC_TRA_ROAD_P2W_E!W34+FC_TRA_ROAD_CAR_E!W34+FC_TRA_ROAD_BUS_E!W34+FC_TRA_ROAD_LCV_E!W34+FC_TRA_ROAD_HGV_E!W34</f>
        <v>0</v>
      </c>
      <c r="X34" s="10">
        <f>FC_TRA_ROAD_P2W_E!X34+FC_TRA_ROAD_CAR_E!X34+FC_TRA_ROAD_BUS_E!X34+FC_TRA_ROAD_LCV_E!X34+FC_TRA_ROAD_HGV_E!X34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FC_TRA_ROAD_P2W_E!C35+FC_TRA_ROAD_CAR_E!C35+FC_TRA_ROAD_BUS_E!C35+FC_TRA_ROAD_LCV_E!C35+FC_TRA_ROAD_HGV_E!C35</f>
        <v>0</v>
      </c>
      <c r="D35" s="10">
        <f>FC_TRA_ROAD_P2W_E!D35+FC_TRA_ROAD_CAR_E!D35+FC_TRA_ROAD_BUS_E!D35+FC_TRA_ROAD_LCV_E!D35+FC_TRA_ROAD_HGV_E!D35</f>
        <v>0</v>
      </c>
      <c r="E35" s="10">
        <f>FC_TRA_ROAD_P2W_E!E35+FC_TRA_ROAD_CAR_E!E35+FC_TRA_ROAD_BUS_E!E35+FC_TRA_ROAD_LCV_E!E35+FC_TRA_ROAD_HGV_E!E35</f>
        <v>0</v>
      </c>
      <c r="F35" s="10">
        <f>FC_TRA_ROAD_P2W_E!F35+FC_TRA_ROAD_CAR_E!F35+FC_TRA_ROAD_BUS_E!F35+FC_TRA_ROAD_LCV_E!F35+FC_TRA_ROAD_HGV_E!F35</f>
        <v>0</v>
      </c>
      <c r="G35" s="10">
        <f>FC_TRA_ROAD_P2W_E!G35+FC_TRA_ROAD_CAR_E!G35+FC_TRA_ROAD_BUS_E!G35+FC_TRA_ROAD_LCV_E!G35+FC_TRA_ROAD_HGV_E!G35</f>
        <v>0</v>
      </c>
      <c r="H35" s="10">
        <f>FC_TRA_ROAD_P2W_E!H35+FC_TRA_ROAD_CAR_E!H35+FC_TRA_ROAD_BUS_E!H35+FC_TRA_ROAD_LCV_E!H35+FC_TRA_ROAD_HGV_E!H35</f>
        <v>0</v>
      </c>
      <c r="I35" s="10">
        <f>FC_TRA_ROAD_P2W_E!I35+FC_TRA_ROAD_CAR_E!I35+FC_TRA_ROAD_BUS_E!I35+FC_TRA_ROAD_LCV_E!I35+FC_TRA_ROAD_HGV_E!I35</f>
        <v>0</v>
      </c>
      <c r="J35" s="10">
        <f>FC_TRA_ROAD_P2W_E!J35+FC_TRA_ROAD_CAR_E!J35+FC_TRA_ROAD_BUS_E!J35+FC_TRA_ROAD_LCV_E!J35+FC_TRA_ROAD_HGV_E!J35</f>
        <v>0</v>
      </c>
      <c r="K35" s="10">
        <f>FC_TRA_ROAD_P2W_E!K35+FC_TRA_ROAD_CAR_E!K35+FC_TRA_ROAD_BUS_E!K35+FC_TRA_ROAD_LCV_E!K35+FC_TRA_ROAD_HGV_E!K35</f>
        <v>0</v>
      </c>
      <c r="L35" s="10">
        <f>FC_TRA_ROAD_P2W_E!L35+FC_TRA_ROAD_CAR_E!L35+FC_TRA_ROAD_BUS_E!L35+FC_TRA_ROAD_LCV_E!L35+FC_TRA_ROAD_HGV_E!L35</f>
        <v>0</v>
      </c>
      <c r="M35" s="10">
        <f>FC_TRA_ROAD_P2W_E!M35+FC_TRA_ROAD_CAR_E!M35+FC_TRA_ROAD_BUS_E!M35+FC_TRA_ROAD_LCV_E!M35+FC_TRA_ROAD_HGV_E!M35</f>
        <v>0</v>
      </c>
      <c r="N35" s="10">
        <f>FC_TRA_ROAD_P2W_E!N35+FC_TRA_ROAD_CAR_E!N35+FC_TRA_ROAD_BUS_E!N35+FC_TRA_ROAD_LCV_E!N35+FC_TRA_ROAD_HGV_E!N35</f>
        <v>0</v>
      </c>
      <c r="O35" s="10">
        <f>FC_TRA_ROAD_P2W_E!O35+FC_TRA_ROAD_CAR_E!O35+FC_TRA_ROAD_BUS_E!O35+FC_TRA_ROAD_LCV_E!O35+FC_TRA_ROAD_HGV_E!O35</f>
        <v>0</v>
      </c>
      <c r="P35" s="10">
        <f>FC_TRA_ROAD_P2W_E!P35+FC_TRA_ROAD_CAR_E!P35+FC_TRA_ROAD_BUS_E!P35+FC_TRA_ROAD_LCV_E!P35+FC_TRA_ROAD_HGV_E!P35</f>
        <v>0</v>
      </c>
      <c r="Q35" s="10">
        <f>FC_TRA_ROAD_P2W_E!Q35+FC_TRA_ROAD_CAR_E!Q35+FC_TRA_ROAD_BUS_E!Q35+FC_TRA_ROAD_LCV_E!Q35+FC_TRA_ROAD_HGV_E!Q35</f>
        <v>0</v>
      </c>
      <c r="R35" s="10">
        <f>FC_TRA_ROAD_P2W_E!R35+FC_TRA_ROAD_CAR_E!R35+FC_TRA_ROAD_BUS_E!R35+FC_TRA_ROAD_LCV_E!R35+FC_TRA_ROAD_HGV_E!R35</f>
        <v>0</v>
      </c>
      <c r="S35" s="10">
        <f>FC_TRA_ROAD_P2W_E!S35+FC_TRA_ROAD_CAR_E!S35+FC_TRA_ROAD_BUS_E!S35+FC_TRA_ROAD_LCV_E!S35+FC_TRA_ROAD_HGV_E!S35</f>
        <v>0</v>
      </c>
      <c r="T35" s="10">
        <f>FC_TRA_ROAD_P2W_E!T35+FC_TRA_ROAD_CAR_E!T35+FC_TRA_ROAD_BUS_E!T35+FC_TRA_ROAD_LCV_E!T35+FC_TRA_ROAD_HGV_E!T35</f>
        <v>0</v>
      </c>
      <c r="U35" s="10">
        <f>FC_TRA_ROAD_P2W_E!U35+FC_TRA_ROAD_CAR_E!U35+FC_TRA_ROAD_BUS_E!U35+FC_TRA_ROAD_LCV_E!U35+FC_TRA_ROAD_HGV_E!U35</f>
        <v>0</v>
      </c>
      <c r="V35" s="10">
        <f>FC_TRA_ROAD_P2W_E!V35+FC_TRA_ROAD_CAR_E!V35+FC_TRA_ROAD_BUS_E!V35+FC_TRA_ROAD_LCV_E!V35+FC_TRA_ROAD_HGV_E!V35</f>
        <v>0</v>
      </c>
      <c r="W35" s="10">
        <f>FC_TRA_ROAD_P2W_E!W35+FC_TRA_ROAD_CAR_E!W35+FC_TRA_ROAD_BUS_E!W35+FC_TRA_ROAD_LCV_E!W35+FC_TRA_ROAD_HGV_E!W35</f>
        <v>0</v>
      </c>
      <c r="X35" s="10">
        <f>FC_TRA_ROAD_P2W_E!X35+FC_TRA_ROAD_CAR_E!X35+FC_TRA_ROAD_BUS_E!X35+FC_TRA_ROAD_LCV_E!X35+FC_TRA_ROAD_HGV_E!X35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FC_TRA_ROAD_P2W_E!C36+FC_TRA_ROAD_CAR_E!C36+FC_TRA_ROAD_BUS_E!C36+FC_TRA_ROAD_LCV_E!C36+FC_TRA_ROAD_HGV_E!C36</f>
        <v>0</v>
      </c>
      <c r="D36" s="10">
        <f>FC_TRA_ROAD_P2W_E!D36+FC_TRA_ROAD_CAR_E!D36+FC_TRA_ROAD_BUS_E!D36+FC_TRA_ROAD_LCV_E!D36+FC_TRA_ROAD_HGV_E!D36</f>
        <v>0</v>
      </c>
      <c r="E36" s="10">
        <f>FC_TRA_ROAD_P2W_E!E36+FC_TRA_ROAD_CAR_E!E36+FC_TRA_ROAD_BUS_E!E36+FC_TRA_ROAD_LCV_E!E36+FC_TRA_ROAD_HGV_E!E36</f>
        <v>3.389251934651762</v>
      </c>
      <c r="F36" s="10">
        <f>FC_TRA_ROAD_P2W_E!F36+FC_TRA_ROAD_CAR_E!F36+FC_TRA_ROAD_BUS_E!F36+FC_TRA_ROAD_LCV_E!F36+FC_TRA_ROAD_HGV_E!F36</f>
        <v>7.9081685296646604</v>
      </c>
      <c r="G36" s="10">
        <f>FC_TRA_ROAD_P2W_E!G36+FC_TRA_ROAD_CAR_E!G36+FC_TRA_ROAD_BUS_E!G36+FC_TRA_ROAD_LCV_E!G36+FC_TRA_ROAD_HGV_E!G36</f>
        <v>92.638779019776422</v>
      </c>
      <c r="H36" s="10">
        <f>FC_TRA_ROAD_P2W_E!H36+FC_TRA_ROAD_CAR_E!H36+FC_TRA_ROAD_BUS_E!H36+FC_TRA_ROAD_LCV_E!H36+FC_TRA_ROAD_HGV_E!H36</f>
        <v>55.185984522785887</v>
      </c>
      <c r="I36" s="10">
        <f>FC_TRA_ROAD_P2W_E!I36+FC_TRA_ROAD_CAR_E!I36+FC_TRA_ROAD_BUS_E!I36+FC_TRA_ROAD_LCV_E!I36+FC_TRA_ROAD_HGV_E!I36</f>
        <v>18.39690455717971</v>
      </c>
      <c r="J36" s="10">
        <f>FC_TRA_ROAD_P2W_E!J36+FC_TRA_ROAD_CAR_E!J36+FC_TRA_ROAD_BUS_E!J36+FC_TRA_ROAD_LCV_E!J36+FC_TRA_ROAD_HGV_E!J36</f>
        <v>36.790713671539123</v>
      </c>
      <c r="K36" s="10">
        <f>FC_TRA_ROAD_P2W_E!K36+FC_TRA_ROAD_CAR_E!K36+FC_TRA_ROAD_BUS_E!K36+FC_TRA_ROAD_LCV_E!K36+FC_TRA_ROAD_HGV_E!K36</f>
        <v>50.587188306104892</v>
      </c>
      <c r="L36" s="10">
        <f>FC_TRA_ROAD_P2W_E!L36+FC_TRA_ROAD_CAR_E!L36+FC_TRA_ROAD_BUS_E!L36+FC_TRA_ROAD_LCV_E!L36+FC_TRA_ROAD_HGV_E!L36</f>
        <v>74.74196044711951</v>
      </c>
      <c r="M36" s="10">
        <f>FC_TRA_ROAD_P2W_E!M36+FC_TRA_ROAD_CAR_E!M36+FC_TRA_ROAD_BUS_E!M36+FC_TRA_ROAD_LCV_E!M36+FC_TRA_ROAD_HGV_E!M36</f>
        <v>19.54505588993981</v>
      </c>
      <c r="N36" s="10">
        <f>FC_TRA_ROAD_P2W_E!N36+FC_TRA_ROAD_CAR_E!N36+FC_TRA_ROAD_BUS_E!N36+FC_TRA_ROAD_LCV_E!N36+FC_TRA_ROAD_HGV_E!N36</f>
        <v>82.779019776440236</v>
      </c>
      <c r="O36" s="10">
        <f>FC_TRA_ROAD_P2W_E!O36+FC_TRA_ROAD_CAR_E!O36+FC_TRA_ROAD_BUS_E!O36+FC_TRA_ROAD_LCV_E!O36+FC_TRA_ROAD_HGV_E!O36</f>
        <v>57.485468615649182</v>
      </c>
      <c r="P36" s="10">
        <f>FC_TRA_ROAD_P2W_E!P36+FC_TRA_ROAD_CAR_E!P36+FC_TRA_ROAD_BUS_E!P36+FC_TRA_ROAD_LCV_E!P36+FC_TRA_ROAD_HGV_E!P36</f>
        <v>52.886586414445397</v>
      </c>
      <c r="Q36" s="10">
        <f>FC_TRA_ROAD_P2W_E!Q36+FC_TRA_ROAD_CAR_E!Q36+FC_TRA_ROAD_BUS_E!Q36+FC_TRA_ROAD_LCV_E!Q36+FC_TRA_ROAD_HGV_E!Q36</f>
        <v>58.635167669819431</v>
      </c>
      <c r="R36" s="10">
        <f>FC_TRA_ROAD_P2W_E!R36+FC_TRA_ROAD_CAR_E!R36+FC_TRA_ROAD_BUS_E!R36+FC_TRA_ROAD_LCV_E!R36+FC_TRA_ROAD_HGV_E!R36</f>
        <v>63.233963886500419</v>
      </c>
      <c r="S36" s="10">
        <f>FC_TRA_ROAD_P2W_E!S36+FC_TRA_ROAD_CAR_E!S36+FC_TRA_ROAD_BUS_E!S36+FC_TRA_ROAD_LCV_E!S36+FC_TRA_ROAD_HGV_E!S36</f>
        <v>74.731040412725704</v>
      </c>
      <c r="T36" s="10">
        <f>FC_TRA_ROAD_P2W_E!T36+FC_TRA_ROAD_CAR_E!T36+FC_TRA_ROAD_BUS_E!T36+FC_TRA_ROAD_LCV_E!T36+FC_TRA_ROAD_HGV_E!T36</f>
        <v>90.119604471195174</v>
      </c>
      <c r="U36" s="10">
        <f>FC_TRA_ROAD_P2W_E!U36+FC_TRA_ROAD_CAR_E!U36+FC_TRA_ROAD_BUS_E!U36+FC_TRA_ROAD_LCV_E!U36+FC_TRA_ROAD_HGV_E!U36</f>
        <v>93.719432502149616</v>
      </c>
      <c r="V36" s="10">
        <f>FC_TRA_ROAD_P2W_E!V36+FC_TRA_ROAD_CAR_E!V36+FC_TRA_ROAD_BUS_E!V36+FC_TRA_ROAD_LCV_E!V36+FC_TRA_ROAD_HGV_E!V36</f>
        <v>98.625709372312983</v>
      </c>
      <c r="W36" s="10">
        <f>FC_TRA_ROAD_P2W_E!W36+FC_TRA_ROAD_CAR_E!W36+FC_TRA_ROAD_BUS_E!W36+FC_TRA_ROAD_LCV_E!W36+FC_TRA_ROAD_HGV_E!W36</f>
        <v>88.478245915735158</v>
      </c>
      <c r="X36" s="10">
        <f>FC_TRA_ROAD_P2W_E!X36+FC_TRA_ROAD_CAR_E!X36+FC_TRA_ROAD_BUS_E!X36+FC_TRA_ROAD_LCV_E!X36+FC_TRA_ROAD_HGV_E!X36</f>
        <v>89.354600171969039</v>
      </c>
    </row>
    <row r="37" spans="1:24" ht="11.25" customHeight="1" x14ac:dyDescent="0.2">
      <c r="A37" s="41" t="s">
        <v>61</v>
      </c>
      <c r="B37" s="9" t="s">
        <v>62</v>
      </c>
      <c r="C37" s="10">
        <f>FC_TRA_ROAD_P2W_E!C37+FC_TRA_ROAD_CAR_E!C37+FC_TRA_ROAD_BUS_E!C37+FC_TRA_ROAD_LCV_E!C37+FC_TRA_ROAD_HGV_E!C37</f>
        <v>1303.5635425623393</v>
      </c>
      <c r="D37" s="10">
        <f>FC_TRA_ROAD_P2W_E!D37+FC_TRA_ROAD_CAR_E!D37+FC_TRA_ROAD_BUS_E!D37+FC_TRA_ROAD_LCV_E!D37+FC_TRA_ROAD_HGV_E!D37</f>
        <v>1669.661822871883</v>
      </c>
      <c r="E37" s="10">
        <f>FC_TRA_ROAD_P2W_E!E37+FC_TRA_ROAD_CAR_E!E37+FC_TRA_ROAD_BUS_E!E37+FC_TRA_ROAD_LCV_E!E37+FC_TRA_ROAD_HGV_E!E37</f>
        <v>1629.454514187446</v>
      </c>
      <c r="F37" s="10">
        <f>FC_TRA_ROAD_P2W_E!F37+FC_TRA_ROAD_CAR_E!F37+FC_TRA_ROAD_BUS_E!F37+FC_TRA_ROAD_LCV_E!F37+FC_TRA_ROAD_HGV_E!F37</f>
        <v>1654.8485812553738</v>
      </c>
      <c r="G37" s="10">
        <f>FC_TRA_ROAD_P2W_E!G37+FC_TRA_ROAD_CAR_E!G37+FC_TRA_ROAD_BUS_E!G37+FC_TRA_ROAD_LCV_E!G37+FC_TRA_ROAD_HGV_E!G37</f>
        <v>1717.2757523645739</v>
      </c>
      <c r="H37" s="10">
        <f>FC_TRA_ROAD_P2W_E!H37+FC_TRA_ROAD_CAR_E!H37+FC_TRA_ROAD_BUS_E!H37+FC_TRA_ROAD_LCV_E!H37+FC_TRA_ROAD_HGV_E!H37</f>
        <v>1599.7983662940671</v>
      </c>
      <c r="I37" s="10">
        <f>FC_TRA_ROAD_P2W_E!I37+FC_TRA_ROAD_CAR_E!I37+FC_TRA_ROAD_BUS_E!I37+FC_TRA_ROAD_LCV_E!I37+FC_TRA_ROAD_HGV_E!I37</f>
        <v>1494.8083404987101</v>
      </c>
      <c r="J37" s="10">
        <f>FC_TRA_ROAD_P2W_E!J37+FC_TRA_ROAD_CAR_E!J37+FC_TRA_ROAD_BUS_E!J37+FC_TRA_ROAD_LCV_E!J37+FC_TRA_ROAD_HGV_E!J37</f>
        <v>1511.9187446259671</v>
      </c>
      <c r="K37" s="10">
        <f>FC_TRA_ROAD_P2W_E!K37+FC_TRA_ROAD_CAR_E!K37+FC_TRA_ROAD_BUS_E!K37+FC_TRA_ROAD_LCV_E!K37+FC_TRA_ROAD_HGV_E!K37</f>
        <v>1509.5264832330181</v>
      </c>
      <c r="L37" s="10">
        <f>FC_TRA_ROAD_P2W_E!L37+FC_TRA_ROAD_CAR_E!L37+FC_TRA_ROAD_BUS_E!L37+FC_TRA_ROAD_LCV_E!L37+FC_TRA_ROAD_HGV_E!L37</f>
        <v>1497.238521066208</v>
      </c>
      <c r="M37" s="10">
        <f>FC_TRA_ROAD_P2W_E!M37+FC_TRA_ROAD_CAR_E!M37+FC_TRA_ROAD_BUS_E!M37+FC_TRA_ROAD_LCV_E!M37+FC_TRA_ROAD_HGV_E!M37</f>
        <v>1412.297936371453</v>
      </c>
      <c r="N37" s="10">
        <f>FC_TRA_ROAD_P2W_E!N37+FC_TRA_ROAD_CAR_E!N37+FC_TRA_ROAD_BUS_E!N37+FC_TRA_ROAD_LCV_E!N37+FC_TRA_ROAD_HGV_E!N37</f>
        <v>1345.7879621668098</v>
      </c>
      <c r="O37" s="10">
        <f>FC_TRA_ROAD_P2W_E!O37+FC_TRA_ROAD_CAR_E!O37+FC_TRA_ROAD_BUS_E!O37+FC_TRA_ROAD_LCV_E!O37+FC_TRA_ROAD_HGV_E!O37</f>
        <v>1331.2388650042994</v>
      </c>
      <c r="P37" s="10">
        <f>FC_TRA_ROAD_P2W_E!P37+FC_TRA_ROAD_CAR_E!P37+FC_TRA_ROAD_BUS_E!P37+FC_TRA_ROAD_LCV_E!P37+FC_TRA_ROAD_HGV_E!P37</f>
        <v>1267.8466036113502</v>
      </c>
      <c r="Q37" s="10">
        <f>FC_TRA_ROAD_P2W_E!Q37+FC_TRA_ROAD_CAR_E!Q37+FC_TRA_ROAD_BUS_E!Q37+FC_TRA_ROAD_LCV_E!Q37+FC_TRA_ROAD_HGV_E!Q37</f>
        <v>1354.1017196904561</v>
      </c>
      <c r="R37" s="10">
        <f>FC_TRA_ROAD_P2W_E!R37+FC_TRA_ROAD_CAR_E!R37+FC_TRA_ROAD_BUS_E!R37+FC_TRA_ROAD_LCV_E!R37+FC_TRA_ROAD_HGV_E!R37</f>
        <v>1268.8858125537402</v>
      </c>
      <c r="S37" s="10">
        <f>FC_TRA_ROAD_P2W_E!S37+FC_TRA_ROAD_CAR_E!S37+FC_TRA_ROAD_BUS_E!S37+FC_TRA_ROAD_LCV_E!S37+FC_TRA_ROAD_HGV_E!S37</f>
        <v>1326.0428202923472</v>
      </c>
      <c r="T37" s="10">
        <f>FC_TRA_ROAD_P2W_E!T37+FC_TRA_ROAD_CAR_E!T37+FC_TRA_ROAD_BUS_E!T37+FC_TRA_ROAD_LCV_E!T37+FC_TRA_ROAD_HGV_E!T37</f>
        <v>1333.076698194325</v>
      </c>
      <c r="U37" s="10">
        <f>FC_TRA_ROAD_P2W_E!U37+FC_TRA_ROAD_CAR_E!U37+FC_TRA_ROAD_BUS_E!U37+FC_TRA_ROAD_LCV_E!U37+FC_TRA_ROAD_HGV_E!U37</f>
        <v>1320.3086844368011</v>
      </c>
      <c r="V37" s="10">
        <f>FC_TRA_ROAD_P2W_E!V37+FC_TRA_ROAD_CAR_E!V37+FC_TRA_ROAD_BUS_E!V37+FC_TRA_ROAD_LCV_E!V37+FC_TRA_ROAD_HGV_E!V37</f>
        <v>1322.3434221840068</v>
      </c>
      <c r="W37" s="10">
        <f>FC_TRA_ROAD_P2W_E!W37+FC_TRA_ROAD_CAR_E!W37+FC_TRA_ROAD_BUS_E!W37+FC_TRA_ROAD_LCV_E!W37+FC_TRA_ROAD_HGV_E!W37</f>
        <v>1234.2603611349962</v>
      </c>
      <c r="X37" s="10">
        <f>FC_TRA_ROAD_P2W_E!X37+FC_TRA_ROAD_CAR_E!X37+FC_TRA_ROAD_BUS_E!X37+FC_TRA_ROAD_LCV_E!X37+FC_TRA_ROAD_HGV_E!X37</f>
        <v>1316.628460877042</v>
      </c>
    </row>
    <row r="38" spans="1:24" ht="11.25" customHeight="1" x14ac:dyDescent="0.2">
      <c r="A38" s="41" t="s">
        <v>63</v>
      </c>
      <c r="B38" s="9" t="s">
        <v>64</v>
      </c>
      <c r="C38" s="10">
        <f>FC_TRA_ROAD_P2W_E!C38+FC_TRA_ROAD_CAR_E!C38+FC_TRA_ROAD_BUS_E!C38+FC_TRA_ROAD_LCV_E!C38+FC_TRA_ROAD_HGV_E!C38</f>
        <v>0</v>
      </c>
      <c r="D38" s="10">
        <f>FC_TRA_ROAD_P2W_E!D38+FC_TRA_ROAD_CAR_E!D38+FC_TRA_ROAD_BUS_E!D38+FC_TRA_ROAD_LCV_E!D38+FC_TRA_ROAD_HGV_E!D38</f>
        <v>0</v>
      </c>
      <c r="E38" s="10">
        <f>FC_TRA_ROAD_P2W_E!E38+FC_TRA_ROAD_CAR_E!E38+FC_TRA_ROAD_BUS_E!E38+FC_TRA_ROAD_LCV_E!E38+FC_TRA_ROAD_HGV_E!E38</f>
        <v>0</v>
      </c>
      <c r="F38" s="10">
        <f>FC_TRA_ROAD_P2W_E!F38+FC_TRA_ROAD_CAR_E!F38+FC_TRA_ROAD_BUS_E!F38+FC_TRA_ROAD_LCV_E!F38+FC_TRA_ROAD_HGV_E!F38</f>
        <v>0</v>
      </c>
      <c r="G38" s="10">
        <f>FC_TRA_ROAD_P2W_E!G38+FC_TRA_ROAD_CAR_E!G38+FC_TRA_ROAD_BUS_E!G38+FC_TRA_ROAD_LCV_E!G38+FC_TRA_ROAD_HGV_E!G38</f>
        <v>0</v>
      </c>
      <c r="H38" s="10">
        <f>FC_TRA_ROAD_P2W_E!H38+FC_TRA_ROAD_CAR_E!H38+FC_TRA_ROAD_BUS_E!H38+FC_TRA_ROAD_LCV_E!H38+FC_TRA_ROAD_HGV_E!H38</f>
        <v>0</v>
      </c>
      <c r="I38" s="10">
        <f>FC_TRA_ROAD_P2W_E!I38+FC_TRA_ROAD_CAR_E!I38+FC_TRA_ROAD_BUS_E!I38+FC_TRA_ROAD_LCV_E!I38+FC_TRA_ROAD_HGV_E!I38</f>
        <v>0</v>
      </c>
      <c r="J38" s="10">
        <f>FC_TRA_ROAD_P2W_E!J38+FC_TRA_ROAD_CAR_E!J38+FC_TRA_ROAD_BUS_E!J38+FC_TRA_ROAD_LCV_E!J38+FC_TRA_ROAD_HGV_E!J38</f>
        <v>0</v>
      </c>
      <c r="K38" s="10">
        <f>FC_TRA_ROAD_P2W_E!K38+FC_TRA_ROAD_CAR_E!K38+FC_TRA_ROAD_BUS_E!K38+FC_TRA_ROAD_LCV_E!K38+FC_TRA_ROAD_HGV_E!K38</f>
        <v>0</v>
      </c>
      <c r="L38" s="10">
        <f>FC_TRA_ROAD_P2W_E!L38+FC_TRA_ROAD_CAR_E!L38+FC_TRA_ROAD_BUS_E!L38+FC_TRA_ROAD_LCV_E!L38+FC_TRA_ROAD_HGV_E!L38</f>
        <v>0</v>
      </c>
      <c r="M38" s="10">
        <f>FC_TRA_ROAD_P2W_E!M38+FC_TRA_ROAD_CAR_E!M38+FC_TRA_ROAD_BUS_E!M38+FC_TRA_ROAD_LCV_E!M38+FC_TRA_ROAD_HGV_E!M38</f>
        <v>0</v>
      </c>
      <c r="N38" s="10">
        <f>FC_TRA_ROAD_P2W_E!N38+FC_TRA_ROAD_CAR_E!N38+FC_TRA_ROAD_BUS_E!N38+FC_TRA_ROAD_LCV_E!N38+FC_TRA_ROAD_HGV_E!N38</f>
        <v>0</v>
      </c>
      <c r="O38" s="10">
        <f>FC_TRA_ROAD_P2W_E!O38+FC_TRA_ROAD_CAR_E!O38+FC_TRA_ROAD_BUS_E!O38+FC_TRA_ROAD_LCV_E!O38+FC_TRA_ROAD_HGV_E!O38</f>
        <v>0</v>
      </c>
      <c r="P38" s="10">
        <f>FC_TRA_ROAD_P2W_E!P38+FC_TRA_ROAD_CAR_E!P38+FC_TRA_ROAD_BUS_E!P38+FC_TRA_ROAD_LCV_E!P38+FC_TRA_ROAD_HGV_E!P38</f>
        <v>0</v>
      </c>
      <c r="Q38" s="10">
        <f>FC_TRA_ROAD_P2W_E!Q38+FC_TRA_ROAD_CAR_E!Q38+FC_TRA_ROAD_BUS_E!Q38+FC_TRA_ROAD_LCV_E!Q38+FC_TRA_ROAD_HGV_E!Q38</f>
        <v>0</v>
      </c>
      <c r="R38" s="10">
        <f>FC_TRA_ROAD_P2W_E!R38+FC_TRA_ROAD_CAR_E!R38+FC_TRA_ROAD_BUS_E!R38+FC_TRA_ROAD_LCV_E!R38+FC_TRA_ROAD_HGV_E!R38</f>
        <v>0</v>
      </c>
      <c r="S38" s="10">
        <f>FC_TRA_ROAD_P2W_E!S38+FC_TRA_ROAD_CAR_E!S38+FC_TRA_ROAD_BUS_E!S38+FC_TRA_ROAD_LCV_E!S38+FC_TRA_ROAD_HGV_E!S38</f>
        <v>0</v>
      </c>
      <c r="T38" s="10">
        <f>FC_TRA_ROAD_P2W_E!T38+FC_TRA_ROAD_CAR_E!T38+FC_TRA_ROAD_BUS_E!T38+FC_TRA_ROAD_LCV_E!T38+FC_TRA_ROAD_HGV_E!T38</f>
        <v>0</v>
      </c>
      <c r="U38" s="10">
        <f>FC_TRA_ROAD_P2W_E!U38+FC_TRA_ROAD_CAR_E!U38+FC_TRA_ROAD_BUS_E!U38+FC_TRA_ROAD_LCV_E!U38+FC_TRA_ROAD_HGV_E!U38</f>
        <v>0</v>
      </c>
      <c r="V38" s="10">
        <f>FC_TRA_ROAD_P2W_E!V38+FC_TRA_ROAD_CAR_E!V38+FC_TRA_ROAD_BUS_E!V38+FC_TRA_ROAD_LCV_E!V38+FC_TRA_ROAD_HGV_E!V38</f>
        <v>0</v>
      </c>
      <c r="W38" s="10">
        <f>FC_TRA_ROAD_P2W_E!W38+FC_TRA_ROAD_CAR_E!W38+FC_TRA_ROAD_BUS_E!W38+FC_TRA_ROAD_LCV_E!W38+FC_TRA_ROAD_HGV_E!W38</f>
        <v>0</v>
      </c>
      <c r="X38" s="10">
        <f>FC_TRA_ROAD_P2W_E!X38+FC_TRA_ROAD_CAR_E!X38+FC_TRA_ROAD_BUS_E!X38+FC_TRA_ROAD_LCV_E!X38+FC_TRA_ROAD_HGV_E!X38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FC_TRA_ROAD_P2W_E!C39+FC_TRA_ROAD_CAR_E!C39+FC_TRA_ROAD_BUS_E!C39+FC_TRA_ROAD_LCV_E!C39+FC_TRA_ROAD_HGV_E!C39</f>
        <v>0</v>
      </c>
      <c r="D39" s="10">
        <f>FC_TRA_ROAD_P2W_E!D39+FC_TRA_ROAD_CAR_E!D39+FC_TRA_ROAD_BUS_E!D39+FC_TRA_ROAD_LCV_E!D39+FC_TRA_ROAD_HGV_E!D39</f>
        <v>0</v>
      </c>
      <c r="E39" s="10">
        <f>FC_TRA_ROAD_P2W_E!E39+FC_TRA_ROAD_CAR_E!E39+FC_TRA_ROAD_BUS_E!E39+FC_TRA_ROAD_LCV_E!E39+FC_TRA_ROAD_HGV_E!E39</f>
        <v>0</v>
      </c>
      <c r="F39" s="10">
        <f>FC_TRA_ROAD_P2W_E!F39+FC_TRA_ROAD_CAR_E!F39+FC_TRA_ROAD_BUS_E!F39+FC_TRA_ROAD_LCV_E!F39+FC_TRA_ROAD_HGV_E!F39</f>
        <v>0</v>
      </c>
      <c r="G39" s="10">
        <f>FC_TRA_ROAD_P2W_E!G39+FC_TRA_ROAD_CAR_E!G39+FC_TRA_ROAD_BUS_E!G39+FC_TRA_ROAD_LCV_E!G39+FC_TRA_ROAD_HGV_E!G39</f>
        <v>0</v>
      </c>
      <c r="H39" s="10">
        <f>FC_TRA_ROAD_P2W_E!H39+FC_TRA_ROAD_CAR_E!H39+FC_TRA_ROAD_BUS_E!H39+FC_TRA_ROAD_LCV_E!H39+FC_TRA_ROAD_HGV_E!H39</f>
        <v>0</v>
      </c>
      <c r="I39" s="10">
        <f>FC_TRA_ROAD_P2W_E!I39+FC_TRA_ROAD_CAR_E!I39+FC_TRA_ROAD_BUS_E!I39+FC_TRA_ROAD_LCV_E!I39+FC_TRA_ROAD_HGV_E!I39</f>
        <v>0</v>
      </c>
      <c r="J39" s="10">
        <f>FC_TRA_ROAD_P2W_E!J39+FC_TRA_ROAD_CAR_E!J39+FC_TRA_ROAD_BUS_E!J39+FC_TRA_ROAD_LCV_E!J39+FC_TRA_ROAD_HGV_E!J39</f>
        <v>0</v>
      </c>
      <c r="K39" s="10">
        <f>FC_TRA_ROAD_P2W_E!K39+FC_TRA_ROAD_CAR_E!K39+FC_TRA_ROAD_BUS_E!K39+FC_TRA_ROAD_LCV_E!K39+FC_TRA_ROAD_HGV_E!K39</f>
        <v>0</v>
      </c>
      <c r="L39" s="10">
        <f>FC_TRA_ROAD_P2W_E!L39+FC_TRA_ROAD_CAR_E!L39+FC_TRA_ROAD_BUS_E!L39+FC_TRA_ROAD_LCV_E!L39+FC_TRA_ROAD_HGV_E!L39</f>
        <v>0</v>
      </c>
      <c r="M39" s="10">
        <f>FC_TRA_ROAD_P2W_E!M39+FC_TRA_ROAD_CAR_E!M39+FC_TRA_ROAD_BUS_E!M39+FC_TRA_ROAD_LCV_E!M39+FC_TRA_ROAD_HGV_E!M39</f>
        <v>0</v>
      </c>
      <c r="N39" s="10">
        <f>FC_TRA_ROAD_P2W_E!N39+FC_TRA_ROAD_CAR_E!N39+FC_TRA_ROAD_BUS_E!N39+FC_TRA_ROAD_LCV_E!N39+FC_TRA_ROAD_HGV_E!N39</f>
        <v>0</v>
      </c>
      <c r="O39" s="10">
        <f>FC_TRA_ROAD_P2W_E!O39+FC_TRA_ROAD_CAR_E!O39+FC_TRA_ROAD_BUS_E!O39+FC_TRA_ROAD_LCV_E!O39+FC_TRA_ROAD_HGV_E!O39</f>
        <v>0</v>
      </c>
      <c r="P39" s="10">
        <f>FC_TRA_ROAD_P2W_E!P39+FC_TRA_ROAD_CAR_E!P39+FC_TRA_ROAD_BUS_E!P39+FC_TRA_ROAD_LCV_E!P39+FC_TRA_ROAD_HGV_E!P39</f>
        <v>0</v>
      </c>
      <c r="Q39" s="10">
        <f>FC_TRA_ROAD_P2W_E!Q39+FC_TRA_ROAD_CAR_E!Q39+FC_TRA_ROAD_BUS_E!Q39+FC_TRA_ROAD_LCV_E!Q39+FC_TRA_ROAD_HGV_E!Q39</f>
        <v>0</v>
      </c>
      <c r="R39" s="10">
        <f>FC_TRA_ROAD_P2W_E!R39+FC_TRA_ROAD_CAR_E!R39+FC_TRA_ROAD_BUS_E!R39+FC_TRA_ROAD_LCV_E!R39+FC_TRA_ROAD_HGV_E!R39</f>
        <v>0</v>
      </c>
      <c r="S39" s="10">
        <f>FC_TRA_ROAD_P2W_E!S39+FC_TRA_ROAD_CAR_E!S39+FC_TRA_ROAD_BUS_E!S39+FC_TRA_ROAD_LCV_E!S39+FC_TRA_ROAD_HGV_E!S39</f>
        <v>0</v>
      </c>
      <c r="T39" s="10">
        <f>FC_TRA_ROAD_P2W_E!T39+FC_TRA_ROAD_CAR_E!T39+FC_TRA_ROAD_BUS_E!T39+FC_TRA_ROAD_LCV_E!T39+FC_TRA_ROAD_HGV_E!T39</f>
        <v>0</v>
      </c>
      <c r="U39" s="10">
        <f>FC_TRA_ROAD_P2W_E!U39+FC_TRA_ROAD_CAR_E!U39+FC_TRA_ROAD_BUS_E!U39+FC_TRA_ROAD_LCV_E!U39+FC_TRA_ROAD_HGV_E!U39</f>
        <v>0</v>
      </c>
      <c r="V39" s="10">
        <f>FC_TRA_ROAD_P2W_E!V39+FC_TRA_ROAD_CAR_E!V39+FC_TRA_ROAD_BUS_E!V39+FC_TRA_ROAD_LCV_E!V39+FC_TRA_ROAD_HGV_E!V39</f>
        <v>0</v>
      </c>
      <c r="W39" s="10">
        <f>FC_TRA_ROAD_P2W_E!W39+FC_TRA_ROAD_CAR_E!W39+FC_TRA_ROAD_BUS_E!W39+FC_TRA_ROAD_LCV_E!W39+FC_TRA_ROAD_HGV_E!W39</f>
        <v>0</v>
      </c>
      <c r="X39" s="10">
        <f>FC_TRA_ROAD_P2W_E!X39+FC_TRA_ROAD_CAR_E!X39+FC_TRA_ROAD_BUS_E!X39+FC_TRA_ROAD_LCV_E!X39+FC_TRA_ROAD_HGV_E!X39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FC_TRA_ROAD_P2W_E!C40+FC_TRA_ROAD_CAR_E!C40+FC_TRA_ROAD_BUS_E!C40+FC_TRA_ROAD_LCV_E!C40+FC_TRA_ROAD_HGV_E!C40</f>
        <v>0</v>
      </c>
      <c r="D40" s="10">
        <f>FC_TRA_ROAD_P2W_E!D40+FC_TRA_ROAD_CAR_E!D40+FC_TRA_ROAD_BUS_E!D40+FC_TRA_ROAD_LCV_E!D40+FC_TRA_ROAD_HGV_E!D40</f>
        <v>0</v>
      </c>
      <c r="E40" s="10">
        <f>FC_TRA_ROAD_P2W_E!E40+FC_TRA_ROAD_CAR_E!E40+FC_TRA_ROAD_BUS_E!E40+FC_TRA_ROAD_LCV_E!E40+FC_TRA_ROAD_HGV_E!E40</f>
        <v>0</v>
      </c>
      <c r="F40" s="10">
        <f>FC_TRA_ROAD_P2W_E!F40+FC_TRA_ROAD_CAR_E!F40+FC_TRA_ROAD_BUS_E!F40+FC_TRA_ROAD_LCV_E!F40+FC_TRA_ROAD_HGV_E!F40</f>
        <v>0</v>
      </c>
      <c r="G40" s="10">
        <f>FC_TRA_ROAD_P2W_E!G40+FC_TRA_ROAD_CAR_E!G40+FC_TRA_ROAD_BUS_E!G40+FC_TRA_ROAD_LCV_E!G40+FC_TRA_ROAD_HGV_E!G40</f>
        <v>0</v>
      </c>
      <c r="H40" s="10">
        <f>FC_TRA_ROAD_P2W_E!H40+FC_TRA_ROAD_CAR_E!H40+FC_TRA_ROAD_BUS_E!H40+FC_TRA_ROAD_LCV_E!H40+FC_TRA_ROAD_HGV_E!H40</f>
        <v>0</v>
      </c>
      <c r="I40" s="10">
        <f>FC_TRA_ROAD_P2W_E!I40+FC_TRA_ROAD_CAR_E!I40+FC_TRA_ROAD_BUS_E!I40+FC_TRA_ROAD_LCV_E!I40+FC_TRA_ROAD_HGV_E!I40</f>
        <v>0</v>
      </c>
      <c r="J40" s="10">
        <f>FC_TRA_ROAD_P2W_E!J40+FC_TRA_ROAD_CAR_E!J40+FC_TRA_ROAD_BUS_E!J40+FC_TRA_ROAD_LCV_E!J40+FC_TRA_ROAD_HGV_E!J40</f>
        <v>0</v>
      </c>
      <c r="K40" s="10">
        <f>FC_TRA_ROAD_P2W_E!K40+FC_TRA_ROAD_CAR_E!K40+FC_TRA_ROAD_BUS_E!K40+FC_TRA_ROAD_LCV_E!K40+FC_TRA_ROAD_HGV_E!K40</f>
        <v>0</v>
      </c>
      <c r="L40" s="10">
        <f>FC_TRA_ROAD_P2W_E!L40+FC_TRA_ROAD_CAR_E!L40+FC_TRA_ROAD_BUS_E!L40+FC_TRA_ROAD_LCV_E!L40+FC_TRA_ROAD_HGV_E!L40</f>
        <v>0</v>
      </c>
      <c r="M40" s="10">
        <f>FC_TRA_ROAD_P2W_E!M40+FC_TRA_ROAD_CAR_E!M40+FC_TRA_ROAD_BUS_E!M40+FC_TRA_ROAD_LCV_E!M40+FC_TRA_ROAD_HGV_E!M40</f>
        <v>0</v>
      </c>
      <c r="N40" s="10">
        <f>FC_TRA_ROAD_P2W_E!N40+FC_TRA_ROAD_CAR_E!N40+FC_TRA_ROAD_BUS_E!N40+FC_TRA_ROAD_LCV_E!N40+FC_TRA_ROAD_HGV_E!N40</f>
        <v>0</v>
      </c>
      <c r="O40" s="10">
        <f>FC_TRA_ROAD_P2W_E!O40+FC_TRA_ROAD_CAR_E!O40+FC_TRA_ROAD_BUS_E!O40+FC_TRA_ROAD_LCV_E!O40+FC_TRA_ROAD_HGV_E!O40</f>
        <v>0</v>
      </c>
      <c r="P40" s="10">
        <f>FC_TRA_ROAD_P2W_E!P40+FC_TRA_ROAD_CAR_E!P40+FC_TRA_ROAD_BUS_E!P40+FC_TRA_ROAD_LCV_E!P40+FC_TRA_ROAD_HGV_E!P40</f>
        <v>0</v>
      </c>
      <c r="Q40" s="10">
        <f>FC_TRA_ROAD_P2W_E!Q40+FC_TRA_ROAD_CAR_E!Q40+FC_TRA_ROAD_BUS_E!Q40+FC_TRA_ROAD_LCV_E!Q40+FC_TRA_ROAD_HGV_E!Q40</f>
        <v>0</v>
      </c>
      <c r="R40" s="10">
        <f>FC_TRA_ROAD_P2W_E!R40+FC_TRA_ROAD_CAR_E!R40+FC_TRA_ROAD_BUS_E!R40+FC_TRA_ROAD_LCV_E!R40+FC_TRA_ROAD_HGV_E!R40</f>
        <v>0</v>
      </c>
      <c r="S40" s="10">
        <f>FC_TRA_ROAD_P2W_E!S40+FC_TRA_ROAD_CAR_E!S40+FC_TRA_ROAD_BUS_E!S40+FC_TRA_ROAD_LCV_E!S40+FC_TRA_ROAD_HGV_E!S40</f>
        <v>0</v>
      </c>
      <c r="T40" s="10">
        <f>FC_TRA_ROAD_P2W_E!T40+FC_TRA_ROAD_CAR_E!T40+FC_TRA_ROAD_BUS_E!T40+FC_TRA_ROAD_LCV_E!T40+FC_TRA_ROAD_HGV_E!T40</f>
        <v>0</v>
      </c>
      <c r="U40" s="10">
        <f>FC_TRA_ROAD_P2W_E!U40+FC_TRA_ROAD_CAR_E!U40+FC_TRA_ROAD_BUS_E!U40+FC_TRA_ROAD_LCV_E!U40+FC_TRA_ROAD_HGV_E!U40</f>
        <v>0</v>
      </c>
      <c r="V40" s="10">
        <f>FC_TRA_ROAD_P2W_E!V40+FC_TRA_ROAD_CAR_E!V40+FC_TRA_ROAD_BUS_E!V40+FC_TRA_ROAD_LCV_E!V40+FC_TRA_ROAD_HGV_E!V40</f>
        <v>0</v>
      </c>
      <c r="W40" s="10">
        <f>FC_TRA_ROAD_P2W_E!W40+FC_TRA_ROAD_CAR_E!W40+FC_TRA_ROAD_BUS_E!W40+FC_TRA_ROAD_LCV_E!W40+FC_TRA_ROAD_HGV_E!W40</f>
        <v>0</v>
      </c>
      <c r="X40" s="10">
        <f>FC_TRA_ROAD_P2W_E!X40+FC_TRA_ROAD_CAR_E!X40+FC_TRA_ROAD_BUS_E!X40+FC_TRA_ROAD_LCV_E!X40+FC_TRA_ROAD_HGV_E!X40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FC_TRA_ROAD_P2W_E!C41+FC_TRA_ROAD_CAR_E!C41+FC_TRA_ROAD_BUS_E!C41+FC_TRA_ROAD_LCV_E!C41+FC_TRA_ROAD_HGV_E!C41</f>
        <v>2.0922613929492693</v>
      </c>
      <c r="D41" s="10">
        <f>FC_TRA_ROAD_P2W_E!D41+FC_TRA_ROAD_CAR_E!D41+FC_TRA_ROAD_BUS_E!D41+FC_TRA_ROAD_LCV_E!D41+FC_TRA_ROAD_HGV_E!D41</f>
        <v>1.0461736887360269</v>
      </c>
      <c r="E41" s="10">
        <f>FC_TRA_ROAD_P2W_E!E41+FC_TRA_ROAD_CAR_E!E41+FC_TRA_ROAD_BUS_E!E41+FC_TRA_ROAD_LCV_E!E41+FC_TRA_ROAD_HGV_E!E41</f>
        <v>4.184608770421324</v>
      </c>
      <c r="F41" s="10">
        <f>FC_TRA_ROAD_P2W_E!F41+FC_TRA_ROAD_CAR_E!F41+FC_TRA_ROAD_BUS_E!F41+FC_TRA_ROAD_LCV_E!F41+FC_TRA_ROAD_HGV_E!F41</f>
        <v>6.2768701633705923</v>
      </c>
      <c r="G41" s="10">
        <f>FC_TRA_ROAD_P2W_E!G41+FC_TRA_ROAD_CAR_E!G41+FC_TRA_ROAD_BUS_E!G41+FC_TRA_ROAD_LCV_E!G41+FC_TRA_ROAD_HGV_E!G41</f>
        <v>4.184608770421324</v>
      </c>
      <c r="H41" s="10">
        <f>FC_TRA_ROAD_P2W_E!H41+FC_TRA_ROAD_CAR_E!H41+FC_TRA_ROAD_BUS_E!H41+FC_TRA_ROAD_LCV_E!H41+FC_TRA_ROAD_HGV_E!H41</f>
        <v>2.0533963886500435</v>
      </c>
      <c r="I41" s="10">
        <f>FC_TRA_ROAD_P2W_E!I41+FC_TRA_ROAD_CAR_E!I41+FC_TRA_ROAD_BUS_E!I41+FC_TRA_ROAD_LCV_E!I41+FC_TRA_ROAD_HGV_E!I41</f>
        <v>4.1068787618228706</v>
      </c>
      <c r="J41" s="10">
        <f>FC_TRA_ROAD_P2W_E!J41+FC_TRA_ROAD_CAR_E!J41+FC_TRA_ROAD_BUS_E!J41+FC_TRA_ROAD_LCV_E!J41+FC_TRA_ROAD_HGV_E!J41</f>
        <v>5.1365434221840083</v>
      </c>
      <c r="K41" s="10">
        <f>FC_TRA_ROAD_P2W_E!K41+FC_TRA_ROAD_CAR_E!K41+FC_TRA_ROAD_BUS_E!K41+FC_TRA_ROAD_LCV_E!K41+FC_TRA_ROAD_HGV_E!K41</f>
        <v>4.1074806534823729</v>
      </c>
      <c r="L41" s="10">
        <f>FC_TRA_ROAD_P2W_E!L41+FC_TRA_ROAD_CAR_E!L41+FC_TRA_ROAD_BUS_E!L41+FC_TRA_ROAD_LCV_E!L41+FC_TRA_ROAD_HGV_E!L41</f>
        <v>2.0549441100601888</v>
      </c>
      <c r="M41" s="10">
        <f>FC_TRA_ROAD_P2W_E!M41+FC_TRA_ROAD_CAR_E!M41+FC_TRA_ROAD_BUS_E!M41+FC_TRA_ROAD_LCV_E!M41+FC_TRA_ROAD_HGV_E!M41</f>
        <v>0</v>
      </c>
      <c r="N41" s="10">
        <f>FC_TRA_ROAD_P2W_E!N41+FC_TRA_ROAD_CAR_E!N41+FC_TRA_ROAD_BUS_E!N41+FC_TRA_ROAD_LCV_E!N41+FC_TRA_ROAD_HGV_E!N41</f>
        <v>0</v>
      </c>
      <c r="O41" s="10">
        <f>FC_TRA_ROAD_P2W_E!O41+FC_TRA_ROAD_CAR_E!O41+FC_TRA_ROAD_BUS_E!O41+FC_TRA_ROAD_LCV_E!O41+FC_TRA_ROAD_HGV_E!O41</f>
        <v>0</v>
      </c>
      <c r="P41" s="10">
        <f>FC_TRA_ROAD_P2W_E!P41+FC_TRA_ROAD_CAR_E!P41+FC_TRA_ROAD_BUS_E!P41+FC_TRA_ROAD_LCV_E!P41+FC_TRA_ROAD_HGV_E!P41</f>
        <v>0</v>
      </c>
      <c r="Q41" s="10">
        <f>FC_TRA_ROAD_P2W_E!Q41+FC_TRA_ROAD_CAR_E!Q41+FC_TRA_ROAD_BUS_E!Q41+FC_TRA_ROAD_LCV_E!Q41+FC_TRA_ROAD_HGV_E!Q41</f>
        <v>0</v>
      </c>
      <c r="R41" s="10">
        <f>FC_TRA_ROAD_P2W_E!R41+FC_TRA_ROAD_CAR_E!R41+FC_TRA_ROAD_BUS_E!R41+FC_TRA_ROAD_LCV_E!R41+FC_TRA_ROAD_HGV_E!R41</f>
        <v>0</v>
      </c>
      <c r="S41" s="10">
        <f>FC_TRA_ROAD_P2W_E!S41+FC_TRA_ROAD_CAR_E!S41+FC_TRA_ROAD_BUS_E!S41+FC_TRA_ROAD_LCV_E!S41+FC_TRA_ROAD_HGV_E!S41</f>
        <v>0</v>
      </c>
      <c r="T41" s="10">
        <f>FC_TRA_ROAD_P2W_E!T41+FC_TRA_ROAD_CAR_E!T41+FC_TRA_ROAD_BUS_E!T41+FC_TRA_ROAD_LCV_E!T41+FC_TRA_ROAD_HGV_E!T41</f>
        <v>2.0636285468615644E-3</v>
      </c>
      <c r="U41" s="10">
        <f>FC_TRA_ROAD_P2W_E!U41+FC_TRA_ROAD_CAR_E!U41+FC_TRA_ROAD_BUS_E!U41+FC_TRA_ROAD_LCV_E!U41+FC_TRA_ROAD_HGV_E!U41</f>
        <v>0</v>
      </c>
      <c r="V41" s="10">
        <f>FC_TRA_ROAD_P2W_E!V41+FC_TRA_ROAD_CAR_E!V41+FC_TRA_ROAD_BUS_E!V41+FC_TRA_ROAD_LCV_E!V41+FC_TRA_ROAD_HGV_E!V41</f>
        <v>0</v>
      </c>
      <c r="W41" s="10">
        <f>FC_TRA_ROAD_P2W_E!W41+FC_TRA_ROAD_CAR_E!W41+FC_TRA_ROAD_BUS_E!W41+FC_TRA_ROAD_LCV_E!W41+FC_TRA_ROAD_HGV_E!W41</f>
        <v>0</v>
      </c>
      <c r="X41" s="10">
        <f>FC_TRA_ROAD_P2W_E!X41+FC_TRA_ROAD_CAR_E!X41+FC_TRA_ROAD_BUS_E!X41+FC_TRA_ROAD_LCV_E!X41+FC_TRA_ROAD_HGV_E!X41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FC_TRA_ROAD_P2W_E!C42+FC_TRA_ROAD_CAR_E!C42+FC_TRA_ROAD_BUS_E!C42+FC_TRA_ROAD_LCV_E!C42+FC_TRA_ROAD_HGV_E!C42</f>
        <v>0</v>
      </c>
      <c r="D42" s="10">
        <f>FC_TRA_ROAD_P2W_E!D42+FC_TRA_ROAD_CAR_E!D42+FC_TRA_ROAD_BUS_E!D42+FC_TRA_ROAD_LCV_E!D42+FC_TRA_ROAD_HGV_E!D42</f>
        <v>0</v>
      </c>
      <c r="E42" s="10">
        <f>FC_TRA_ROAD_P2W_E!E42+FC_TRA_ROAD_CAR_E!E42+FC_TRA_ROAD_BUS_E!E42+FC_TRA_ROAD_LCV_E!E42+FC_TRA_ROAD_HGV_E!E42</f>
        <v>0</v>
      </c>
      <c r="F42" s="10">
        <f>FC_TRA_ROAD_P2W_E!F42+FC_TRA_ROAD_CAR_E!F42+FC_TRA_ROAD_BUS_E!F42+FC_TRA_ROAD_LCV_E!F42+FC_TRA_ROAD_HGV_E!F42</f>
        <v>0</v>
      </c>
      <c r="G42" s="10">
        <f>FC_TRA_ROAD_P2W_E!G42+FC_TRA_ROAD_CAR_E!G42+FC_TRA_ROAD_BUS_E!G42+FC_TRA_ROAD_LCV_E!G42+FC_TRA_ROAD_HGV_E!G42</f>
        <v>0</v>
      </c>
      <c r="H42" s="10">
        <f>FC_TRA_ROAD_P2W_E!H42+FC_TRA_ROAD_CAR_E!H42+FC_TRA_ROAD_BUS_E!H42+FC_TRA_ROAD_LCV_E!H42+FC_TRA_ROAD_HGV_E!H42</f>
        <v>0</v>
      </c>
      <c r="I42" s="10">
        <f>FC_TRA_ROAD_P2W_E!I42+FC_TRA_ROAD_CAR_E!I42+FC_TRA_ROAD_BUS_E!I42+FC_TRA_ROAD_LCV_E!I42+FC_TRA_ROAD_HGV_E!I42</f>
        <v>0</v>
      </c>
      <c r="J42" s="10">
        <f>FC_TRA_ROAD_P2W_E!J42+FC_TRA_ROAD_CAR_E!J42+FC_TRA_ROAD_BUS_E!J42+FC_TRA_ROAD_LCV_E!J42+FC_TRA_ROAD_HGV_E!J42</f>
        <v>1.049785038693035</v>
      </c>
      <c r="K42" s="10">
        <f>FC_TRA_ROAD_P2W_E!K42+FC_TRA_ROAD_CAR_E!K42+FC_TRA_ROAD_BUS_E!K42+FC_TRA_ROAD_LCV_E!K42+FC_TRA_ROAD_HGV_E!K42</f>
        <v>1.049785038693035</v>
      </c>
      <c r="L42" s="10">
        <f>FC_TRA_ROAD_P2W_E!L42+FC_TRA_ROAD_CAR_E!L42+FC_TRA_ROAD_BUS_E!L42+FC_TRA_ROAD_LCV_E!L42+FC_TRA_ROAD_HGV_E!L42</f>
        <v>1.0496990541702489</v>
      </c>
      <c r="M42" s="10">
        <f>FC_TRA_ROAD_P2W_E!M42+FC_TRA_ROAD_CAR_E!M42+FC_TRA_ROAD_BUS_E!M42+FC_TRA_ROAD_LCV_E!M42+FC_TRA_ROAD_HGV_E!M42</f>
        <v>0</v>
      </c>
      <c r="N42" s="10">
        <f>FC_TRA_ROAD_P2W_E!N42+FC_TRA_ROAD_CAR_E!N42+FC_TRA_ROAD_BUS_E!N42+FC_TRA_ROAD_LCV_E!N42+FC_TRA_ROAD_HGV_E!N42</f>
        <v>0</v>
      </c>
      <c r="O42" s="10">
        <f>FC_TRA_ROAD_P2W_E!O42+FC_TRA_ROAD_CAR_E!O42+FC_TRA_ROAD_BUS_E!O42+FC_TRA_ROAD_LCV_E!O42+FC_TRA_ROAD_HGV_E!O42</f>
        <v>0</v>
      </c>
      <c r="P42" s="10">
        <f>FC_TRA_ROAD_P2W_E!P42+FC_TRA_ROAD_CAR_E!P42+FC_TRA_ROAD_BUS_E!P42+FC_TRA_ROAD_LCV_E!P42+FC_TRA_ROAD_HGV_E!P42</f>
        <v>0</v>
      </c>
      <c r="Q42" s="10">
        <f>FC_TRA_ROAD_P2W_E!Q42+FC_TRA_ROAD_CAR_E!Q42+FC_TRA_ROAD_BUS_E!Q42+FC_TRA_ROAD_LCV_E!Q42+FC_TRA_ROAD_HGV_E!Q42</f>
        <v>0</v>
      </c>
      <c r="R42" s="10">
        <f>FC_TRA_ROAD_P2W_E!R42+FC_TRA_ROAD_CAR_E!R42+FC_TRA_ROAD_BUS_E!R42+FC_TRA_ROAD_LCV_E!R42+FC_TRA_ROAD_HGV_E!R42</f>
        <v>0</v>
      </c>
      <c r="S42" s="10">
        <f>FC_TRA_ROAD_P2W_E!S42+FC_TRA_ROAD_CAR_E!S42+FC_TRA_ROAD_BUS_E!S42+FC_TRA_ROAD_LCV_E!S42+FC_TRA_ROAD_HGV_E!S42</f>
        <v>0</v>
      </c>
      <c r="T42" s="10">
        <f>FC_TRA_ROAD_P2W_E!T42+FC_TRA_ROAD_CAR_E!T42+FC_TRA_ROAD_BUS_E!T42+FC_TRA_ROAD_LCV_E!T42+FC_TRA_ROAD_HGV_E!T42</f>
        <v>0</v>
      </c>
      <c r="U42" s="10">
        <f>FC_TRA_ROAD_P2W_E!U42+FC_TRA_ROAD_CAR_E!U42+FC_TRA_ROAD_BUS_E!U42+FC_TRA_ROAD_LCV_E!U42+FC_TRA_ROAD_HGV_E!U42</f>
        <v>0</v>
      </c>
      <c r="V42" s="10">
        <f>FC_TRA_ROAD_P2W_E!V42+FC_TRA_ROAD_CAR_E!V42+FC_TRA_ROAD_BUS_E!V42+FC_TRA_ROAD_LCV_E!V42+FC_TRA_ROAD_HGV_E!V42</f>
        <v>0</v>
      </c>
      <c r="W42" s="10">
        <f>FC_TRA_ROAD_P2W_E!W42+FC_TRA_ROAD_CAR_E!W42+FC_TRA_ROAD_BUS_E!W42+FC_TRA_ROAD_LCV_E!W42+FC_TRA_ROAD_HGV_E!W42</f>
        <v>0</v>
      </c>
      <c r="X42" s="10">
        <f>FC_TRA_ROAD_P2W_E!X42+FC_TRA_ROAD_CAR_E!X42+FC_TRA_ROAD_BUS_E!X42+FC_TRA_ROAD_LCV_E!X42+FC_TRA_ROAD_HGV_E!X42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FC_TRA_ROAD_P2W_E!C43+FC_TRA_ROAD_CAR_E!C43+FC_TRA_ROAD_BUS_E!C43+FC_TRA_ROAD_LCV_E!C43+FC_TRA_ROAD_HGV_E!C43</f>
        <v>1411.1493551160791</v>
      </c>
      <c r="D43" s="10">
        <f>FC_TRA_ROAD_P2W_E!D43+FC_TRA_ROAD_CAR_E!D43+FC_TRA_ROAD_BUS_E!D43+FC_TRA_ROAD_LCV_E!D43+FC_TRA_ROAD_HGV_E!D43</f>
        <v>1827.0994840928629</v>
      </c>
      <c r="E43" s="10">
        <f>FC_TRA_ROAD_P2W_E!E43+FC_TRA_ROAD_CAR_E!E43+FC_TRA_ROAD_BUS_E!E43+FC_TRA_ROAD_LCV_E!E43+FC_TRA_ROAD_HGV_E!E43</f>
        <v>1953.4250214961307</v>
      </c>
      <c r="F43" s="10">
        <f>FC_TRA_ROAD_P2W_E!F43+FC_TRA_ROAD_CAR_E!F43+FC_TRA_ROAD_BUS_E!F43+FC_TRA_ROAD_LCV_E!F43+FC_TRA_ROAD_HGV_E!F43</f>
        <v>2210.1843508168531</v>
      </c>
      <c r="G43" s="10">
        <f>FC_TRA_ROAD_P2W_E!G43+FC_TRA_ROAD_CAR_E!G43+FC_TRA_ROAD_BUS_E!G43+FC_TRA_ROAD_LCV_E!G43+FC_TRA_ROAD_HGV_E!G43</f>
        <v>2232.7791917454861</v>
      </c>
      <c r="H43" s="10">
        <f>FC_TRA_ROAD_P2W_E!H43+FC_TRA_ROAD_CAR_E!H43+FC_TRA_ROAD_BUS_E!H43+FC_TRA_ROAD_LCV_E!H43+FC_TRA_ROAD_HGV_E!H43</f>
        <v>2187.5895958727428</v>
      </c>
      <c r="I43" s="10">
        <f>FC_TRA_ROAD_P2W_E!I43+FC_TRA_ROAD_CAR_E!I43+FC_TRA_ROAD_BUS_E!I43+FC_TRA_ROAD_LCV_E!I43+FC_TRA_ROAD_HGV_E!I43</f>
        <v>2486.4574376612209</v>
      </c>
      <c r="J43" s="10">
        <f>FC_TRA_ROAD_P2W_E!J43+FC_TRA_ROAD_CAR_E!J43+FC_TRA_ROAD_BUS_E!J43+FC_TRA_ROAD_LCV_E!J43+FC_TRA_ROAD_HGV_E!J43</f>
        <v>2463.8625967325879</v>
      </c>
      <c r="K43" s="10">
        <f>FC_TRA_ROAD_P2W_E!K43+FC_TRA_ROAD_CAR_E!K43+FC_TRA_ROAD_BUS_E!K43+FC_TRA_ROAD_LCV_E!K43+FC_TRA_ROAD_HGV_E!K43</f>
        <v>2980.462424763542</v>
      </c>
      <c r="L43" s="10">
        <f>FC_TRA_ROAD_P2W_E!L43+FC_TRA_ROAD_CAR_E!L43+FC_TRA_ROAD_BUS_E!L43+FC_TRA_ROAD_LCV_E!L43+FC_TRA_ROAD_HGV_E!L43</f>
        <v>3087.2742906276872</v>
      </c>
      <c r="M43" s="10">
        <f>FC_TRA_ROAD_P2W_E!M43+FC_TRA_ROAD_CAR_E!M43+FC_TRA_ROAD_BUS_E!M43+FC_TRA_ROAD_LCV_E!M43+FC_TRA_ROAD_HGV_E!M43</f>
        <v>2973.2731728288909</v>
      </c>
      <c r="N43" s="10">
        <f>FC_TRA_ROAD_P2W_E!N43+FC_TRA_ROAD_CAR_E!N43+FC_TRA_ROAD_BUS_E!N43+FC_TRA_ROAD_LCV_E!N43+FC_TRA_ROAD_HGV_E!N43</f>
        <v>3124.2476354256228</v>
      </c>
      <c r="O43" s="10">
        <f>FC_TRA_ROAD_P2W_E!O43+FC_TRA_ROAD_CAR_E!O43+FC_TRA_ROAD_BUS_E!O43+FC_TRA_ROAD_LCV_E!O43+FC_TRA_ROAD_HGV_E!O43</f>
        <v>3355.8394668959595</v>
      </c>
      <c r="P43" s="10">
        <f>FC_TRA_ROAD_P2W_E!P43+FC_TRA_ROAD_CAR_E!P43+FC_TRA_ROAD_BUS_E!P43+FC_TRA_ROAD_LCV_E!P43+FC_TRA_ROAD_HGV_E!P43</f>
        <v>3314.2841788478072</v>
      </c>
      <c r="Q43" s="10">
        <f>FC_TRA_ROAD_P2W_E!Q43+FC_TRA_ROAD_CAR_E!Q43+FC_TRA_ROAD_BUS_E!Q43+FC_TRA_ROAD_LCV_E!Q43+FC_TRA_ROAD_HGV_E!Q43</f>
        <v>3421.7196904557186</v>
      </c>
      <c r="R43" s="10">
        <f>FC_TRA_ROAD_P2W_E!R43+FC_TRA_ROAD_CAR_E!R43+FC_TRA_ROAD_BUS_E!R43+FC_TRA_ROAD_LCV_E!R43+FC_TRA_ROAD_HGV_E!R43</f>
        <v>3520.0333619948406</v>
      </c>
      <c r="S43" s="10">
        <f>FC_TRA_ROAD_P2W_E!S43+FC_TRA_ROAD_CAR_E!S43+FC_TRA_ROAD_BUS_E!S43+FC_TRA_ROAD_LCV_E!S43+FC_TRA_ROAD_HGV_E!S43</f>
        <v>3810.9200343938091</v>
      </c>
      <c r="T43" s="10">
        <f>FC_TRA_ROAD_P2W_E!T43+FC_TRA_ROAD_CAR_E!T43+FC_TRA_ROAD_BUS_E!T43+FC_TRA_ROAD_LCV_E!T43+FC_TRA_ROAD_HGV_E!T43</f>
        <v>4129.6396388650046</v>
      </c>
      <c r="U43" s="10">
        <f>FC_TRA_ROAD_P2W_E!U43+FC_TRA_ROAD_CAR_E!U43+FC_TRA_ROAD_BUS_E!U43+FC_TRA_ROAD_LCV_E!U43+FC_TRA_ROAD_HGV_E!U43</f>
        <v>4311.8441960447117</v>
      </c>
      <c r="V43" s="10">
        <f>FC_TRA_ROAD_P2W_E!V43+FC_TRA_ROAD_CAR_E!V43+FC_TRA_ROAD_BUS_E!V43+FC_TRA_ROAD_LCV_E!V43+FC_TRA_ROAD_HGV_E!V43</f>
        <v>4409.8110920034396</v>
      </c>
      <c r="W43" s="10">
        <f>FC_TRA_ROAD_P2W_E!W43+FC_TRA_ROAD_CAR_E!W43+FC_TRA_ROAD_BUS_E!W43+FC_TRA_ROAD_LCV_E!W43+FC_TRA_ROAD_HGV_E!W43</f>
        <v>4368.8251074806522</v>
      </c>
      <c r="X43" s="10">
        <f>FC_TRA_ROAD_P2W_E!X43+FC_TRA_ROAD_CAR_E!X43+FC_TRA_ROAD_BUS_E!X43+FC_TRA_ROAD_LCV_E!X43+FC_TRA_ROAD_HGV_E!X43</f>
        <v>4627.471797076525</v>
      </c>
    </row>
    <row r="44" spans="1:24" ht="11.25" customHeight="1" x14ac:dyDescent="0.2">
      <c r="A44" s="41" t="s">
        <v>75</v>
      </c>
      <c r="B44" s="9" t="s">
        <v>76</v>
      </c>
      <c r="C44" s="10">
        <f>FC_TRA_ROAD_P2W_E!C44+FC_TRA_ROAD_CAR_E!C44+FC_TRA_ROAD_BUS_E!C44+FC_TRA_ROAD_LCV_E!C44+FC_TRA_ROAD_HGV_E!C44</f>
        <v>0.96491831470335332</v>
      </c>
      <c r="D44" s="10">
        <f>FC_TRA_ROAD_P2W_E!D44+FC_TRA_ROAD_CAR_E!D44+FC_TRA_ROAD_BUS_E!D44+FC_TRA_ROAD_LCV_E!D44+FC_TRA_ROAD_HGV_E!D44</f>
        <v>0</v>
      </c>
      <c r="E44" s="10">
        <f>FC_TRA_ROAD_P2W_E!E44+FC_TRA_ROAD_CAR_E!E44+FC_TRA_ROAD_BUS_E!E44+FC_TRA_ROAD_LCV_E!E44+FC_TRA_ROAD_HGV_E!E44</f>
        <v>0</v>
      </c>
      <c r="F44" s="10">
        <f>FC_TRA_ROAD_P2W_E!F44+FC_TRA_ROAD_CAR_E!F44+FC_TRA_ROAD_BUS_E!F44+FC_TRA_ROAD_LCV_E!F44+FC_TRA_ROAD_HGV_E!F44</f>
        <v>0</v>
      </c>
      <c r="G44" s="10">
        <f>FC_TRA_ROAD_P2W_E!G44+FC_TRA_ROAD_CAR_E!G44+FC_TRA_ROAD_BUS_E!G44+FC_TRA_ROAD_LCV_E!G44+FC_TRA_ROAD_HGV_E!G44</f>
        <v>0</v>
      </c>
      <c r="H44" s="10">
        <f>FC_TRA_ROAD_P2W_E!H44+FC_TRA_ROAD_CAR_E!H44+FC_TRA_ROAD_BUS_E!H44+FC_TRA_ROAD_LCV_E!H44+FC_TRA_ROAD_HGV_E!H44</f>
        <v>9.6493551160791053</v>
      </c>
      <c r="I44" s="10">
        <f>FC_TRA_ROAD_P2W_E!I44+FC_TRA_ROAD_CAR_E!I44+FC_TRA_ROAD_BUS_E!I44+FC_TRA_ROAD_LCV_E!I44+FC_TRA_ROAD_HGV_E!I44</f>
        <v>1.9298366294067071</v>
      </c>
      <c r="J44" s="10">
        <f>FC_TRA_ROAD_P2W_E!J44+FC_TRA_ROAD_CAR_E!J44+FC_TRA_ROAD_BUS_E!J44+FC_TRA_ROAD_LCV_E!J44+FC_TRA_ROAD_HGV_E!J44</f>
        <v>0</v>
      </c>
      <c r="K44" s="10">
        <f>FC_TRA_ROAD_P2W_E!K44+FC_TRA_ROAD_CAR_E!K44+FC_TRA_ROAD_BUS_E!K44+FC_TRA_ROAD_LCV_E!K44+FC_TRA_ROAD_HGV_E!K44</f>
        <v>0</v>
      </c>
      <c r="L44" s="10">
        <f>FC_TRA_ROAD_P2W_E!L44+FC_TRA_ROAD_CAR_E!L44+FC_TRA_ROAD_BUS_E!L44+FC_TRA_ROAD_LCV_E!L44+FC_TRA_ROAD_HGV_E!L44</f>
        <v>0</v>
      </c>
      <c r="M44" s="10">
        <f>FC_TRA_ROAD_P2W_E!M44+FC_TRA_ROAD_CAR_E!M44+FC_TRA_ROAD_BUS_E!M44+FC_TRA_ROAD_LCV_E!M44+FC_TRA_ROAD_HGV_E!M44</f>
        <v>0</v>
      </c>
      <c r="N44" s="10">
        <f>FC_TRA_ROAD_P2W_E!N44+FC_TRA_ROAD_CAR_E!N44+FC_TRA_ROAD_BUS_E!N44+FC_TRA_ROAD_LCV_E!N44+FC_TRA_ROAD_HGV_E!N44</f>
        <v>0</v>
      </c>
      <c r="O44" s="10">
        <f>FC_TRA_ROAD_P2W_E!O44+FC_TRA_ROAD_CAR_E!O44+FC_TRA_ROAD_BUS_E!O44+FC_TRA_ROAD_LCV_E!O44+FC_TRA_ROAD_HGV_E!O44</f>
        <v>0</v>
      </c>
      <c r="P44" s="10">
        <f>FC_TRA_ROAD_P2W_E!P44+FC_TRA_ROAD_CAR_E!P44+FC_TRA_ROAD_BUS_E!P44+FC_TRA_ROAD_LCV_E!P44+FC_TRA_ROAD_HGV_E!P44</f>
        <v>0</v>
      </c>
      <c r="Q44" s="10">
        <f>FC_TRA_ROAD_P2W_E!Q44+FC_TRA_ROAD_CAR_E!Q44+FC_TRA_ROAD_BUS_E!Q44+FC_TRA_ROAD_LCV_E!Q44+FC_TRA_ROAD_HGV_E!Q44</f>
        <v>0</v>
      </c>
      <c r="R44" s="10">
        <f>FC_TRA_ROAD_P2W_E!R44+FC_TRA_ROAD_CAR_E!R44+FC_TRA_ROAD_BUS_E!R44+FC_TRA_ROAD_LCV_E!R44+FC_TRA_ROAD_HGV_E!R44</f>
        <v>0</v>
      </c>
      <c r="S44" s="10">
        <f>FC_TRA_ROAD_P2W_E!S44+FC_TRA_ROAD_CAR_E!S44+FC_TRA_ROAD_BUS_E!S44+FC_TRA_ROAD_LCV_E!S44+FC_TRA_ROAD_HGV_E!S44</f>
        <v>0</v>
      </c>
      <c r="T44" s="10">
        <f>FC_TRA_ROAD_P2W_E!T44+FC_TRA_ROAD_CAR_E!T44+FC_TRA_ROAD_BUS_E!T44+FC_TRA_ROAD_LCV_E!T44+FC_TRA_ROAD_HGV_E!T44</f>
        <v>0</v>
      </c>
      <c r="U44" s="10">
        <f>FC_TRA_ROAD_P2W_E!U44+FC_TRA_ROAD_CAR_E!U44+FC_TRA_ROAD_BUS_E!U44+FC_TRA_ROAD_LCV_E!U44+FC_TRA_ROAD_HGV_E!U44</f>
        <v>0</v>
      </c>
      <c r="V44" s="10">
        <f>FC_TRA_ROAD_P2W_E!V44+FC_TRA_ROAD_CAR_E!V44+FC_TRA_ROAD_BUS_E!V44+FC_TRA_ROAD_LCV_E!V44+FC_TRA_ROAD_HGV_E!V44</f>
        <v>0</v>
      </c>
      <c r="W44" s="10">
        <f>FC_TRA_ROAD_P2W_E!W44+FC_TRA_ROAD_CAR_E!W44+FC_TRA_ROAD_BUS_E!W44+FC_TRA_ROAD_LCV_E!W44+FC_TRA_ROAD_HGV_E!W44</f>
        <v>0</v>
      </c>
      <c r="X44" s="10">
        <f>FC_TRA_ROAD_P2W_E!X44+FC_TRA_ROAD_CAR_E!X44+FC_TRA_ROAD_BUS_E!X44+FC_TRA_ROAD_LCV_E!X44+FC_TRA_ROAD_HGV_E!X44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FC_TRA_ROAD_P2W_E!C45+FC_TRA_ROAD_CAR_E!C45+FC_TRA_ROAD_BUS_E!C45+FC_TRA_ROAD_LCV_E!C45+FC_TRA_ROAD_HGV_E!C45</f>
        <v>0</v>
      </c>
      <c r="D45" s="10">
        <f>FC_TRA_ROAD_P2W_E!D45+FC_TRA_ROAD_CAR_E!D45+FC_TRA_ROAD_BUS_E!D45+FC_TRA_ROAD_LCV_E!D45+FC_TRA_ROAD_HGV_E!D45</f>
        <v>0</v>
      </c>
      <c r="E45" s="10">
        <f>FC_TRA_ROAD_P2W_E!E45+FC_TRA_ROAD_CAR_E!E45+FC_TRA_ROAD_BUS_E!E45+FC_TRA_ROAD_LCV_E!E45+FC_TRA_ROAD_HGV_E!E45</f>
        <v>0</v>
      </c>
      <c r="F45" s="10">
        <f>FC_TRA_ROAD_P2W_E!F45+FC_TRA_ROAD_CAR_E!F45+FC_TRA_ROAD_BUS_E!F45+FC_TRA_ROAD_LCV_E!F45+FC_TRA_ROAD_HGV_E!F45</f>
        <v>0</v>
      </c>
      <c r="G45" s="10">
        <f>FC_TRA_ROAD_P2W_E!G45+FC_TRA_ROAD_CAR_E!G45+FC_TRA_ROAD_BUS_E!G45+FC_TRA_ROAD_LCV_E!G45+FC_TRA_ROAD_HGV_E!G45</f>
        <v>0</v>
      </c>
      <c r="H45" s="10">
        <f>FC_TRA_ROAD_P2W_E!H45+FC_TRA_ROAD_CAR_E!H45+FC_TRA_ROAD_BUS_E!H45+FC_TRA_ROAD_LCV_E!H45+FC_TRA_ROAD_HGV_E!H45</f>
        <v>0</v>
      </c>
      <c r="I45" s="10">
        <f>FC_TRA_ROAD_P2W_E!I45+FC_TRA_ROAD_CAR_E!I45+FC_TRA_ROAD_BUS_E!I45+FC_TRA_ROAD_LCV_E!I45+FC_TRA_ROAD_HGV_E!I45</f>
        <v>0</v>
      </c>
      <c r="J45" s="10">
        <f>FC_TRA_ROAD_P2W_E!J45+FC_TRA_ROAD_CAR_E!J45+FC_TRA_ROAD_BUS_E!J45+FC_TRA_ROAD_LCV_E!J45+FC_TRA_ROAD_HGV_E!J45</f>
        <v>0</v>
      </c>
      <c r="K45" s="10">
        <f>FC_TRA_ROAD_P2W_E!K45+FC_TRA_ROAD_CAR_E!K45+FC_TRA_ROAD_BUS_E!K45+FC_TRA_ROAD_LCV_E!K45+FC_TRA_ROAD_HGV_E!K45</f>
        <v>0</v>
      </c>
      <c r="L45" s="10">
        <f>FC_TRA_ROAD_P2W_E!L45+FC_TRA_ROAD_CAR_E!L45+FC_TRA_ROAD_BUS_E!L45+FC_TRA_ROAD_LCV_E!L45+FC_TRA_ROAD_HGV_E!L45</f>
        <v>0</v>
      </c>
      <c r="M45" s="10">
        <f>FC_TRA_ROAD_P2W_E!M45+FC_TRA_ROAD_CAR_E!M45+FC_TRA_ROAD_BUS_E!M45+FC_TRA_ROAD_LCV_E!M45+FC_TRA_ROAD_HGV_E!M45</f>
        <v>0</v>
      </c>
      <c r="N45" s="10">
        <f>FC_TRA_ROAD_P2W_E!N45+FC_TRA_ROAD_CAR_E!N45+FC_TRA_ROAD_BUS_E!N45+FC_TRA_ROAD_LCV_E!N45+FC_TRA_ROAD_HGV_E!N45</f>
        <v>0</v>
      </c>
      <c r="O45" s="10">
        <f>FC_TRA_ROAD_P2W_E!O45+FC_TRA_ROAD_CAR_E!O45+FC_TRA_ROAD_BUS_E!O45+FC_TRA_ROAD_LCV_E!O45+FC_TRA_ROAD_HGV_E!O45</f>
        <v>0</v>
      </c>
      <c r="P45" s="10">
        <f>FC_TRA_ROAD_P2W_E!P45+FC_TRA_ROAD_CAR_E!P45+FC_TRA_ROAD_BUS_E!P45+FC_TRA_ROAD_LCV_E!P45+FC_TRA_ROAD_HGV_E!P45</f>
        <v>0</v>
      </c>
      <c r="Q45" s="10">
        <f>FC_TRA_ROAD_P2W_E!Q45+FC_TRA_ROAD_CAR_E!Q45+FC_TRA_ROAD_BUS_E!Q45+FC_TRA_ROAD_LCV_E!Q45+FC_TRA_ROAD_HGV_E!Q45</f>
        <v>0</v>
      </c>
      <c r="R45" s="10">
        <f>FC_TRA_ROAD_P2W_E!R45+FC_TRA_ROAD_CAR_E!R45+FC_TRA_ROAD_BUS_E!R45+FC_TRA_ROAD_LCV_E!R45+FC_TRA_ROAD_HGV_E!R45</f>
        <v>0</v>
      </c>
      <c r="S45" s="10">
        <f>FC_TRA_ROAD_P2W_E!S45+FC_TRA_ROAD_CAR_E!S45+FC_TRA_ROAD_BUS_E!S45+FC_TRA_ROAD_LCV_E!S45+FC_TRA_ROAD_HGV_E!S45</f>
        <v>0</v>
      </c>
      <c r="T45" s="10">
        <f>FC_TRA_ROAD_P2W_E!T45+FC_TRA_ROAD_CAR_E!T45+FC_TRA_ROAD_BUS_E!T45+FC_TRA_ROAD_LCV_E!T45+FC_TRA_ROAD_HGV_E!T45</f>
        <v>0</v>
      </c>
      <c r="U45" s="10">
        <f>FC_TRA_ROAD_P2W_E!U45+FC_TRA_ROAD_CAR_E!U45+FC_TRA_ROAD_BUS_E!U45+FC_TRA_ROAD_LCV_E!U45+FC_TRA_ROAD_HGV_E!U45</f>
        <v>0</v>
      </c>
      <c r="V45" s="10">
        <f>FC_TRA_ROAD_P2W_E!V45+FC_TRA_ROAD_CAR_E!V45+FC_TRA_ROAD_BUS_E!V45+FC_TRA_ROAD_LCV_E!V45+FC_TRA_ROAD_HGV_E!V45</f>
        <v>0</v>
      </c>
      <c r="W45" s="10">
        <f>FC_TRA_ROAD_P2W_E!W45+FC_TRA_ROAD_CAR_E!W45+FC_TRA_ROAD_BUS_E!W45+FC_TRA_ROAD_LCV_E!W45+FC_TRA_ROAD_HGV_E!W45</f>
        <v>0</v>
      </c>
      <c r="X45" s="10">
        <f>FC_TRA_ROAD_P2W_E!X45+FC_TRA_ROAD_CAR_E!X45+FC_TRA_ROAD_BUS_E!X45+FC_TRA_ROAD_LCV_E!X45+FC_TRA_ROAD_HGV_E!X45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FC_TRA_ROAD_P2W_E!C46+FC_TRA_ROAD_CAR_E!C46+FC_TRA_ROAD_BUS_E!C46+FC_TRA_ROAD_LCV_E!C46+FC_TRA_ROAD_HGV_E!C46</f>
        <v>0</v>
      </c>
      <c r="D46" s="10">
        <f>FC_TRA_ROAD_P2W_E!D46+FC_TRA_ROAD_CAR_E!D46+FC_TRA_ROAD_BUS_E!D46+FC_TRA_ROAD_LCV_E!D46+FC_TRA_ROAD_HGV_E!D46</f>
        <v>0</v>
      </c>
      <c r="E46" s="10">
        <f>FC_TRA_ROAD_P2W_E!E46+FC_TRA_ROAD_CAR_E!E46+FC_TRA_ROAD_BUS_E!E46+FC_TRA_ROAD_LCV_E!E46+FC_TRA_ROAD_HGV_E!E46</f>
        <v>0</v>
      </c>
      <c r="F46" s="10">
        <f>FC_TRA_ROAD_P2W_E!F46+FC_TRA_ROAD_CAR_E!F46+FC_TRA_ROAD_BUS_E!F46+FC_TRA_ROAD_LCV_E!F46+FC_TRA_ROAD_HGV_E!F46</f>
        <v>0</v>
      </c>
      <c r="G46" s="10">
        <f>FC_TRA_ROAD_P2W_E!G46+FC_TRA_ROAD_CAR_E!G46+FC_TRA_ROAD_BUS_E!G46+FC_TRA_ROAD_LCV_E!G46+FC_TRA_ROAD_HGV_E!G46</f>
        <v>0</v>
      </c>
      <c r="H46" s="10">
        <f>FC_TRA_ROAD_P2W_E!H46+FC_TRA_ROAD_CAR_E!H46+FC_TRA_ROAD_BUS_E!H46+FC_TRA_ROAD_LCV_E!H46+FC_TRA_ROAD_HGV_E!H46</f>
        <v>0</v>
      </c>
      <c r="I46" s="10">
        <f>FC_TRA_ROAD_P2W_E!I46+FC_TRA_ROAD_CAR_E!I46+FC_TRA_ROAD_BUS_E!I46+FC_TRA_ROAD_LCV_E!I46+FC_TRA_ROAD_HGV_E!I46</f>
        <v>0</v>
      </c>
      <c r="J46" s="10">
        <f>FC_TRA_ROAD_P2W_E!J46+FC_TRA_ROAD_CAR_E!J46+FC_TRA_ROAD_BUS_E!J46+FC_TRA_ROAD_LCV_E!J46+FC_TRA_ROAD_HGV_E!J46</f>
        <v>0</v>
      </c>
      <c r="K46" s="10">
        <f>FC_TRA_ROAD_P2W_E!K46+FC_TRA_ROAD_CAR_E!K46+FC_TRA_ROAD_BUS_E!K46+FC_TRA_ROAD_LCV_E!K46+FC_TRA_ROAD_HGV_E!K46</f>
        <v>0</v>
      </c>
      <c r="L46" s="10">
        <f>FC_TRA_ROAD_P2W_E!L46+FC_TRA_ROAD_CAR_E!L46+FC_TRA_ROAD_BUS_E!L46+FC_TRA_ROAD_LCV_E!L46+FC_TRA_ROAD_HGV_E!L46</f>
        <v>0</v>
      </c>
      <c r="M46" s="10">
        <f>FC_TRA_ROAD_P2W_E!M46+FC_TRA_ROAD_CAR_E!M46+FC_TRA_ROAD_BUS_E!M46+FC_TRA_ROAD_LCV_E!M46+FC_TRA_ROAD_HGV_E!M46</f>
        <v>0</v>
      </c>
      <c r="N46" s="10">
        <f>FC_TRA_ROAD_P2W_E!N46+FC_TRA_ROAD_CAR_E!N46+FC_TRA_ROAD_BUS_E!N46+FC_TRA_ROAD_LCV_E!N46+FC_TRA_ROAD_HGV_E!N46</f>
        <v>0</v>
      </c>
      <c r="O46" s="10">
        <f>FC_TRA_ROAD_P2W_E!O46+FC_TRA_ROAD_CAR_E!O46+FC_TRA_ROAD_BUS_E!O46+FC_TRA_ROAD_LCV_E!O46+FC_TRA_ROAD_HGV_E!O46</f>
        <v>0</v>
      </c>
      <c r="P46" s="10">
        <f>FC_TRA_ROAD_P2W_E!P46+FC_TRA_ROAD_CAR_E!P46+FC_TRA_ROAD_BUS_E!P46+FC_TRA_ROAD_LCV_E!P46+FC_TRA_ROAD_HGV_E!P46</f>
        <v>0</v>
      </c>
      <c r="Q46" s="10">
        <f>FC_TRA_ROAD_P2W_E!Q46+FC_TRA_ROAD_CAR_E!Q46+FC_TRA_ROAD_BUS_E!Q46+FC_TRA_ROAD_LCV_E!Q46+FC_TRA_ROAD_HGV_E!Q46</f>
        <v>0</v>
      </c>
      <c r="R46" s="10">
        <f>FC_TRA_ROAD_P2W_E!R46+FC_TRA_ROAD_CAR_E!R46+FC_TRA_ROAD_BUS_E!R46+FC_TRA_ROAD_LCV_E!R46+FC_TRA_ROAD_HGV_E!R46</f>
        <v>0</v>
      </c>
      <c r="S46" s="10">
        <f>FC_TRA_ROAD_P2W_E!S46+FC_TRA_ROAD_CAR_E!S46+FC_TRA_ROAD_BUS_E!S46+FC_TRA_ROAD_LCV_E!S46+FC_TRA_ROAD_HGV_E!S46</f>
        <v>0</v>
      </c>
      <c r="T46" s="10">
        <f>FC_TRA_ROAD_P2W_E!T46+FC_TRA_ROAD_CAR_E!T46+FC_TRA_ROAD_BUS_E!T46+FC_TRA_ROAD_LCV_E!T46+FC_TRA_ROAD_HGV_E!T46</f>
        <v>0</v>
      </c>
      <c r="U46" s="10">
        <f>FC_TRA_ROAD_P2W_E!U46+FC_TRA_ROAD_CAR_E!U46+FC_TRA_ROAD_BUS_E!U46+FC_TRA_ROAD_LCV_E!U46+FC_TRA_ROAD_HGV_E!U46</f>
        <v>0</v>
      </c>
      <c r="V46" s="10">
        <f>FC_TRA_ROAD_P2W_E!V46+FC_TRA_ROAD_CAR_E!V46+FC_TRA_ROAD_BUS_E!V46+FC_TRA_ROAD_LCV_E!V46+FC_TRA_ROAD_HGV_E!V46</f>
        <v>0</v>
      </c>
      <c r="W46" s="10">
        <f>FC_TRA_ROAD_P2W_E!W46+FC_TRA_ROAD_CAR_E!W46+FC_TRA_ROAD_BUS_E!W46+FC_TRA_ROAD_LCV_E!W46+FC_TRA_ROAD_HGV_E!W46</f>
        <v>0</v>
      </c>
      <c r="X46" s="10">
        <f>FC_TRA_ROAD_P2W_E!X46+FC_TRA_ROAD_CAR_E!X46+FC_TRA_ROAD_BUS_E!X46+FC_TRA_ROAD_LCV_E!X46+FC_TRA_ROAD_HGV_E!X46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FC_TRA_ROAD_P2W_E!C47+FC_TRA_ROAD_CAR_E!C47+FC_TRA_ROAD_BUS_E!C47+FC_TRA_ROAD_LCV_E!C47+FC_TRA_ROAD_HGV_E!C47</f>
        <v>0</v>
      </c>
      <c r="D47" s="10">
        <f>FC_TRA_ROAD_P2W_E!D47+FC_TRA_ROAD_CAR_E!D47+FC_TRA_ROAD_BUS_E!D47+FC_TRA_ROAD_LCV_E!D47+FC_TRA_ROAD_HGV_E!D47</f>
        <v>0</v>
      </c>
      <c r="E47" s="10">
        <f>FC_TRA_ROAD_P2W_E!E47+FC_TRA_ROAD_CAR_E!E47+FC_TRA_ROAD_BUS_E!E47+FC_TRA_ROAD_LCV_E!E47+FC_TRA_ROAD_HGV_E!E47</f>
        <v>0</v>
      </c>
      <c r="F47" s="10">
        <f>FC_TRA_ROAD_P2W_E!F47+FC_TRA_ROAD_CAR_E!F47+FC_TRA_ROAD_BUS_E!F47+FC_TRA_ROAD_LCV_E!F47+FC_TRA_ROAD_HGV_E!F47</f>
        <v>0</v>
      </c>
      <c r="G47" s="10">
        <f>FC_TRA_ROAD_P2W_E!G47+FC_TRA_ROAD_CAR_E!G47+FC_TRA_ROAD_BUS_E!G47+FC_TRA_ROAD_LCV_E!G47+FC_TRA_ROAD_HGV_E!G47</f>
        <v>0</v>
      </c>
      <c r="H47" s="10">
        <f>FC_TRA_ROAD_P2W_E!H47+FC_TRA_ROAD_CAR_E!H47+FC_TRA_ROAD_BUS_E!H47+FC_TRA_ROAD_LCV_E!H47+FC_TRA_ROAD_HGV_E!H47</f>
        <v>0</v>
      </c>
      <c r="I47" s="10">
        <f>FC_TRA_ROAD_P2W_E!I47+FC_TRA_ROAD_CAR_E!I47+FC_TRA_ROAD_BUS_E!I47+FC_TRA_ROAD_LCV_E!I47+FC_TRA_ROAD_HGV_E!I47</f>
        <v>0</v>
      </c>
      <c r="J47" s="10">
        <f>FC_TRA_ROAD_P2W_E!J47+FC_TRA_ROAD_CAR_E!J47+FC_TRA_ROAD_BUS_E!J47+FC_TRA_ROAD_LCV_E!J47+FC_TRA_ROAD_HGV_E!J47</f>
        <v>0</v>
      </c>
      <c r="K47" s="10">
        <f>FC_TRA_ROAD_P2W_E!K47+FC_TRA_ROAD_CAR_E!K47+FC_TRA_ROAD_BUS_E!K47+FC_TRA_ROAD_LCV_E!K47+FC_TRA_ROAD_HGV_E!K47</f>
        <v>0</v>
      </c>
      <c r="L47" s="10">
        <f>FC_TRA_ROAD_P2W_E!L47+FC_TRA_ROAD_CAR_E!L47+FC_TRA_ROAD_BUS_E!L47+FC_TRA_ROAD_LCV_E!L47+FC_TRA_ROAD_HGV_E!L47</f>
        <v>0</v>
      </c>
      <c r="M47" s="10">
        <f>FC_TRA_ROAD_P2W_E!M47+FC_TRA_ROAD_CAR_E!M47+FC_TRA_ROAD_BUS_E!M47+FC_TRA_ROAD_LCV_E!M47+FC_TRA_ROAD_HGV_E!M47</f>
        <v>0</v>
      </c>
      <c r="N47" s="10">
        <f>FC_TRA_ROAD_P2W_E!N47+FC_TRA_ROAD_CAR_E!N47+FC_TRA_ROAD_BUS_E!N47+FC_TRA_ROAD_LCV_E!N47+FC_TRA_ROAD_HGV_E!N47</f>
        <v>0</v>
      </c>
      <c r="O47" s="10">
        <f>FC_TRA_ROAD_P2W_E!O47+FC_TRA_ROAD_CAR_E!O47+FC_TRA_ROAD_BUS_E!O47+FC_TRA_ROAD_LCV_E!O47+FC_TRA_ROAD_HGV_E!O47</f>
        <v>0</v>
      </c>
      <c r="P47" s="10">
        <f>FC_TRA_ROAD_P2W_E!P47+FC_TRA_ROAD_CAR_E!P47+FC_TRA_ROAD_BUS_E!P47+FC_TRA_ROAD_LCV_E!P47+FC_TRA_ROAD_HGV_E!P47</f>
        <v>0</v>
      </c>
      <c r="Q47" s="10">
        <f>FC_TRA_ROAD_P2W_E!Q47+FC_TRA_ROAD_CAR_E!Q47+FC_TRA_ROAD_BUS_E!Q47+FC_TRA_ROAD_LCV_E!Q47+FC_TRA_ROAD_HGV_E!Q47</f>
        <v>0</v>
      </c>
      <c r="R47" s="10">
        <f>FC_TRA_ROAD_P2W_E!R47+FC_TRA_ROAD_CAR_E!R47+FC_TRA_ROAD_BUS_E!R47+FC_TRA_ROAD_LCV_E!R47+FC_TRA_ROAD_HGV_E!R47</f>
        <v>0</v>
      </c>
      <c r="S47" s="10">
        <f>FC_TRA_ROAD_P2W_E!S47+FC_TRA_ROAD_CAR_E!S47+FC_TRA_ROAD_BUS_E!S47+FC_TRA_ROAD_LCV_E!S47+FC_TRA_ROAD_HGV_E!S47</f>
        <v>0</v>
      </c>
      <c r="T47" s="10">
        <f>FC_TRA_ROAD_P2W_E!T47+FC_TRA_ROAD_CAR_E!T47+FC_TRA_ROAD_BUS_E!T47+FC_TRA_ROAD_LCV_E!T47+FC_TRA_ROAD_HGV_E!T47</f>
        <v>0</v>
      </c>
      <c r="U47" s="10">
        <f>FC_TRA_ROAD_P2W_E!U47+FC_TRA_ROAD_CAR_E!U47+FC_TRA_ROAD_BUS_E!U47+FC_TRA_ROAD_LCV_E!U47+FC_TRA_ROAD_HGV_E!U47</f>
        <v>0</v>
      </c>
      <c r="V47" s="10">
        <f>FC_TRA_ROAD_P2W_E!V47+FC_TRA_ROAD_CAR_E!V47+FC_TRA_ROAD_BUS_E!V47+FC_TRA_ROAD_LCV_E!V47+FC_TRA_ROAD_HGV_E!V47</f>
        <v>0</v>
      </c>
      <c r="W47" s="10">
        <f>FC_TRA_ROAD_P2W_E!W47+FC_TRA_ROAD_CAR_E!W47+FC_TRA_ROAD_BUS_E!W47+FC_TRA_ROAD_LCV_E!W47+FC_TRA_ROAD_HGV_E!W47</f>
        <v>0</v>
      </c>
      <c r="X47" s="10">
        <f>FC_TRA_ROAD_P2W_E!X47+FC_TRA_ROAD_CAR_E!X47+FC_TRA_ROAD_BUS_E!X47+FC_TRA_ROAD_LCV_E!X47+FC_TRA_ROAD_HGV_E!X47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FC_TRA_ROAD_P2W_E!C48+FC_TRA_ROAD_CAR_E!C48+FC_TRA_ROAD_BUS_E!C48+FC_TRA_ROAD_LCV_E!C48+FC_TRA_ROAD_HGV_E!C48</f>
        <v>0</v>
      </c>
      <c r="D48" s="10">
        <f>FC_TRA_ROAD_P2W_E!D48+FC_TRA_ROAD_CAR_E!D48+FC_TRA_ROAD_BUS_E!D48+FC_TRA_ROAD_LCV_E!D48+FC_TRA_ROAD_HGV_E!D48</f>
        <v>0</v>
      </c>
      <c r="E48" s="10">
        <f>FC_TRA_ROAD_P2W_E!E48+FC_TRA_ROAD_CAR_E!E48+FC_TRA_ROAD_BUS_E!E48+FC_TRA_ROAD_LCV_E!E48+FC_TRA_ROAD_HGV_E!E48</f>
        <v>0</v>
      </c>
      <c r="F48" s="10">
        <f>FC_TRA_ROAD_P2W_E!F48+FC_TRA_ROAD_CAR_E!F48+FC_TRA_ROAD_BUS_E!F48+FC_TRA_ROAD_LCV_E!F48+FC_TRA_ROAD_HGV_E!F48</f>
        <v>0</v>
      </c>
      <c r="G48" s="10">
        <f>FC_TRA_ROAD_P2W_E!G48+FC_TRA_ROAD_CAR_E!G48+FC_TRA_ROAD_BUS_E!G48+FC_TRA_ROAD_LCV_E!G48+FC_TRA_ROAD_HGV_E!G48</f>
        <v>0</v>
      </c>
      <c r="H48" s="10">
        <f>FC_TRA_ROAD_P2W_E!H48+FC_TRA_ROAD_CAR_E!H48+FC_TRA_ROAD_BUS_E!H48+FC_TRA_ROAD_LCV_E!H48+FC_TRA_ROAD_HGV_E!H48</f>
        <v>0</v>
      </c>
      <c r="I48" s="10">
        <f>FC_TRA_ROAD_P2W_E!I48+FC_TRA_ROAD_CAR_E!I48+FC_TRA_ROAD_BUS_E!I48+FC_TRA_ROAD_LCV_E!I48+FC_TRA_ROAD_HGV_E!I48</f>
        <v>0</v>
      </c>
      <c r="J48" s="10">
        <f>FC_TRA_ROAD_P2W_E!J48+FC_TRA_ROAD_CAR_E!J48+FC_TRA_ROAD_BUS_E!J48+FC_TRA_ROAD_LCV_E!J48+FC_TRA_ROAD_HGV_E!J48</f>
        <v>0</v>
      </c>
      <c r="K48" s="10">
        <f>FC_TRA_ROAD_P2W_E!K48+FC_TRA_ROAD_CAR_E!K48+FC_TRA_ROAD_BUS_E!K48+FC_TRA_ROAD_LCV_E!K48+FC_TRA_ROAD_HGV_E!K48</f>
        <v>0</v>
      </c>
      <c r="L48" s="10">
        <f>FC_TRA_ROAD_P2W_E!L48+FC_TRA_ROAD_CAR_E!L48+FC_TRA_ROAD_BUS_E!L48+FC_TRA_ROAD_LCV_E!L48+FC_TRA_ROAD_HGV_E!L48</f>
        <v>0</v>
      </c>
      <c r="M48" s="10">
        <f>FC_TRA_ROAD_P2W_E!M48+FC_TRA_ROAD_CAR_E!M48+FC_TRA_ROAD_BUS_E!M48+FC_TRA_ROAD_LCV_E!M48+FC_TRA_ROAD_HGV_E!M48</f>
        <v>0</v>
      </c>
      <c r="N48" s="10">
        <f>FC_TRA_ROAD_P2W_E!N48+FC_TRA_ROAD_CAR_E!N48+FC_TRA_ROAD_BUS_E!N48+FC_TRA_ROAD_LCV_E!N48+FC_TRA_ROAD_HGV_E!N48</f>
        <v>0</v>
      </c>
      <c r="O48" s="10">
        <f>FC_TRA_ROAD_P2W_E!O48+FC_TRA_ROAD_CAR_E!O48+FC_TRA_ROAD_BUS_E!O48+FC_TRA_ROAD_LCV_E!O48+FC_TRA_ROAD_HGV_E!O48</f>
        <v>0</v>
      </c>
      <c r="P48" s="10">
        <f>FC_TRA_ROAD_P2W_E!P48+FC_TRA_ROAD_CAR_E!P48+FC_TRA_ROAD_BUS_E!P48+FC_TRA_ROAD_LCV_E!P48+FC_TRA_ROAD_HGV_E!P48</f>
        <v>0</v>
      </c>
      <c r="Q48" s="10">
        <f>FC_TRA_ROAD_P2W_E!Q48+FC_TRA_ROAD_CAR_E!Q48+FC_TRA_ROAD_BUS_E!Q48+FC_TRA_ROAD_LCV_E!Q48+FC_TRA_ROAD_HGV_E!Q48</f>
        <v>0</v>
      </c>
      <c r="R48" s="10">
        <f>FC_TRA_ROAD_P2W_E!R48+FC_TRA_ROAD_CAR_E!R48+FC_TRA_ROAD_BUS_E!R48+FC_TRA_ROAD_LCV_E!R48+FC_TRA_ROAD_HGV_E!R48</f>
        <v>0</v>
      </c>
      <c r="S48" s="10">
        <f>FC_TRA_ROAD_P2W_E!S48+FC_TRA_ROAD_CAR_E!S48+FC_TRA_ROAD_BUS_E!S48+FC_TRA_ROAD_LCV_E!S48+FC_TRA_ROAD_HGV_E!S48</f>
        <v>0</v>
      </c>
      <c r="T48" s="10">
        <f>FC_TRA_ROAD_P2W_E!T48+FC_TRA_ROAD_CAR_E!T48+FC_TRA_ROAD_BUS_E!T48+FC_TRA_ROAD_LCV_E!T48+FC_TRA_ROAD_HGV_E!T48</f>
        <v>0</v>
      </c>
      <c r="U48" s="10">
        <f>FC_TRA_ROAD_P2W_E!U48+FC_TRA_ROAD_CAR_E!U48+FC_TRA_ROAD_BUS_E!U48+FC_TRA_ROAD_LCV_E!U48+FC_TRA_ROAD_HGV_E!U48</f>
        <v>0</v>
      </c>
      <c r="V48" s="10">
        <f>FC_TRA_ROAD_P2W_E!V48+FC_TRA_ROAD_CAR_E!V48+FC_TRA_ROAD_BUS_E!V48+FC_TRA_ROAD_LCV_E!V48+FC_TRA_ROAD_HGV_E!V48</f>
        <v>0</v>
      </c>
      <c r="W48" s="10">
        <f>FC_TRA_ROAD_P2W_E!W48+FC_TRA_ROAD_CAR_E!W48+FC_TRA_ROAD_BUS_E!W48+FC_TRA_ROAD_LCV_E!W48+FC_TRA_ROAD_HGV_E!W48</f>
        <v>0</v>
      </c>
      <c r="X48" s="10">
        <f>FC_TRA_ROAD_P2W_E!X48+FC_TRA_ROAD_CAR_E!X48+FC_TRA_ROAD_BUS_E!X48+FC_TRA_ROAD_LCV_E!X48+FC_TRA_ROAD_HGV_E!X48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FC_TRA_ROAD_P2W_E!C49+FC_TRA_ROAD_CAR_E!C49+FC_TRA_ROAD_BUS_E!C49+FC_TRA_ROAD_LCV_E!C49+FC_TRA_ROAD_HGV_E!C49</f>
        <v>0</v>
      </c>
      <c r="D49" s="10">
        <f>FC_TRA_ROAD_P2W_E!D49+FC_TRA_ROAD_CAR_E!D49+FC_TRA_ROAD_BUS_E!D49+FC_TRA_ROAD_LCV_E!D49+FC_TRA_ROAD_HGV_E!D49</f>
        <v>0</v>
      </c>
      <c r="E49" s="10">
        <f>FC_TRA_ROAD_P2W_E!E49+FC_TRA_ROAD_CAR_E!E49+FC_TRA_ROAD_BUS_E!E49+FC_TRA_ROAD_LCV_E!E49+FC_TRA_ROAD_HGV_E!E49</f>
        <v>0</v>
      </c>
      <c r="F49" s="10">
        <f>FC_TRA_ROAD_P2W_E!F49+FC_TRA_ROAD_CAR_E!F49+FC_TRA_ROAD_BUS_E!F49+FC_TRA_ROAD_LCV_E!F49+FC_TRA_ROAD_HGV_E!F49</f>
        <v>0</v>
      </c>
      <c r="G49" s="10">
        <f>FC_TRA_ROAD_P2W_E!G49+FC_TRA_ROAD_CAR_E!G49+FC_TRA_ROAD_BUS_E!G49+FC_TRA_ROAD_LCV_E!G49+FC_TRA_ROAD_HGV_E!G49</f>
        <v>0</v>
      </c>
      <c r="H49" s="10">
        <f>FC_TRA_ROAD_P2W_E!H49+FC_TRA_ROAD_CAR_E!H49+FC_TRA_ROAD_BUS_E!H49+FC_TRA_ROAD_LCV_E!H49+FC_TRA_ROAD_HGV_E!H49</f>
        <v>0</v>
      </c>
      <c r="I49" s="10">
        <f>FC_TRA_ROAD_P2W_E!I49+FC_TRA_ROAD_CAR_E!I49+FC_TRA_ROAD_BUS_E!I49+FC_TRA_ROAD_LCV_E!I49+FC_TRA_ROAD_HGV_E!I49</f>
        <v>0</v>
      </c>
      <c r="J49" s="10">
        <f>FC_TRA_ROAD_P2W_E!J49+FC_TRA_ROAD_CAR_E!J49+FC_TRA_ROAD_BUS_E!J49+FC_TRA_ROAD_LCV_E!J49+FC_TRA_ROAD_HGV_E!J49</f>
        <v>0</v>
      </c>
      <c r="K49" s="10">
        <f>FC_TRA_ROAD_P2W_E!K49+FC_TRA_ROAD_CAR_E!K49+FC_TRA_ROAD_BUS_E!K49+FC_TRA_ROAD_LCV_E!K49+FC_TRA_ROAD_HGV_E!K49</f>
        <v>0</v>
      </c>
      <c r="L49" s="10">
        <f>FC_TRA_ROAD_P2W_E!L49+FC_TRA_ROAD_CAR_E!L49+FC_TRA_ROAD_BUS_E!L49+FC_TRA_ROAD_LCV_E!L49+FC_TRA_ROAD_HGV_E!L49</f>
        <v>0</v>
      </c>
      <c r="M49" s="10">
        <f>FC_TRA_ROAD_P2W_E!M49+FC_TRA_ROAD_CAR_E!M49+FC_TRA_ROAD_BUS_E!M49+FC_TRA_ROAD_LCV_E!M49+FC_TRA_ROAD_HGV_E!M49</f>
        <v>0</v>
      </c>
      <c r="N49" s="10">
        <f>FC_TRA_ROAD_P2W_E!N49+FC_TRA_ROAD_CAR_E!N49+FC_TRA_ROAD_BUS_E!N49+FC_TRA_ROAD_LCV_E!N49+FC_TRA_ROAD_HGV_E!N49</f>
        <v>0</v>
      </c>
      <c r="O49" s="10">
        <f>FC_TRA_ROAD_P2W_E!O49+FC_TRA_ROAD_CAR_E!O49+FC_TRA_ROAD_BUS_E!O49+FC_TRA_ROAD_LCV_E!O49+FC_TRA_ROAD_HGV_E!O49</f>
        <v>0</v>
      </c>
      <c r="P49" s="10">
        <f>FC_TRA_ROAD_P2W_E!P49+FC_TRA_ROAD_CAR_E!P49+FC_TRA_ROAD_BUS_E!P49+FC_TRA_ROAD_LCV_E!P49+FC_TRA_ROAD_HGV_E!P49</f>
        <v>0</v>
      </c>
      <c r="Q49" s="10">
        <f>FC_TRA_ROAD_P2W_E!Q49+FC_TRA_ROAD_CAR_E!Q49+FC_TRA_ROAD_BUS_E!Q49+FC_TRA_ROAD_LCV_E!Q49+FC_TRA_ROAD_HGV_E!Q49</f>
        <v>0</v>
      </c>
      <c r="R49" s="10">
        <f>FC_TRA_ROAD_P2W_E!R49+FC_TRA_ROAD_CAR_E!R49+FC_TRA_ROAD_BUS_E!R49+FC_TRA_ROAD_LCV_E!R49+FC_TRA_ROAD_HGV_E!R49</f>
        <v>0</v>
      </c>
      <c r="S49" s="10">
        <f>FC_TRA_ROAD_P2W_E!S49+FC_TRA_ROAD_CAR_E!S49+FC_TRA_ROAD_BUS_E!S49+FC_TRA_ROAD_LCV_E!S49+FC_TRA_ROAD_HGV_E!S49</f>
        <v>0</v>
      </c>
      <c r="T49" s="10">
        <f>FC_TRA_ROAD_P2W_E!T49+FC_TRA_ROAD_CAR_E!T49+FC_TRA_ROAD_BUS_E!T49+FC_TRA_ROAD_LCV_E!T49+FC_TRA_ROAD_HGV_E!T49</f>
        <v>0</v>
      </c>
      <c r="U49" s="10">
        <f>FC_TRA_ROAD_P2W_E!U49+FC_TRA_ROAD_CAR_E!U49+FC_TRA_ROAD_BUS_E!U49+FC_TRA_ROAD_LCV_E!U49+FC_TRA_ROAD_HGV_E!U49</f>
        <v>0</v>
      </c>
      <c r="V49" s="10">
        <f>FC_TRA_ROAD_P2W_E!V49+FC_TRA_ROAD_CAR_E!V49+FC_TRA_ROAD_BUS_E!V49+FC_TRA_ROAD_LCV_E!V49+FC_TRA_ROAD_HGV_E!V49</f>
        <v>0</v>
      </c>
      <c r="W49" s="10">
        <f>FC_TRA_ROAD_P2W_E!W49+FC_TRA_ROAD_CAR_E!W49+FC_TRA_ROAD_BUS_E!W49+FC_TRA_ROAD_LCV_E!W49+FC_TRA_ROAD_HGV_E!W49</f>
        <v>0</v>
      </c>
      <c r="X49" s="10">
        <f>FC_TRA_ROAD_P2W_E!X49+FC_TRA_ROAD_CAR_E!X49+FC_TRA_ROAD_BUS_E!X49+FC_TRA_ROAD_LCV_E!X49+FC_TRA_ROAD_HGV_E!X49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FC_TRA_ROAD_P2W_E!C50+FC_TRA_ROAD_CAR_E!C50+FC_TRA_ROAD_BUS_E!C50+FC_TRA_ROAD_LCV_E!C50+FC_TRA_ROAD_HGV_E!C50</f>
        <v>0</v>
      </c>
      <c r="D50" s="10">
        <f>FC_TRA_ROAD_P2W_E!D50+FC_TRA_ROAD_CAR_E!D50+FC_TRA_ROAD_BUS_E!D50+FC_TRA_ROAD_LCV_E!D50+FC_TRA_ROAD_HGV_E!D50</f>
        <v>0</v>
      </c>
      <c r="E50" s="10">
        <f>FC_TRA_ROAD_P2W_E!E50+FC_TRA_ROAD_CAR_E!E50+FC_TRA_ROAD_BUS_E!E50+FC_TRA_ROAD_LCV_E!E50+FC_TRA_ROAD_HGV_E!E50</f>
        <v>0</v>
      </c>
      <c r="F50" s="10">
        <f>FC_TRA_ROAD_P2W_E!F50+FC_TRA_ROAD_CAR_E!F50+FC_TRA_ROAD_BUS_E!F50+FC_TRA_ROAD_LCV_E!F50+FC_TRA_ROAD_HGV_E!F50</f>
        <v>0</v>
      </c>
      <c r="G50" s="10">
        <f>FC_TRA_ROAD_P2W_E!G50+FC_TRA_ROAD_CAR_E!G50+FC_TRA_ROAD_BUS_E!G50+FC_TRA_ROAD_LCV_E!G50+FC_TRA_ROAD_HGV_E!G50</f>
        <v>0</v>
      </c>
      <c r="H50" s="10">
        <f>FC_TRA_ROAD_P2W_E!H50+FC_TRA_ROAD_CAR_E!H50+FC_TRA_ROAD_BUS_E!H50+FC_TRA_ROAD_LCV_E!H50+FC_TRA_ROAD_HGV_E!H50</f>
        <v>0</v>
      </c>
      <c r="I50" s="10">
        <f>FC_TRA_ROAD_P2W_E!I50+FC_TRA_ROAD_CAR_E!I50+FC_TRA_ROAD_BUS_E!I50+FC_TRA_ROAD_LCV_E!I50+FC_TRA_ROAD_HGV_E!I50</f>
        <v>0</v>
      </c>
      <c r="J50" s="10">
        <f>FC_TRA_ROAD_P2W_E!J50+FC_TRA_ROAD_CAR_E!J50+FC_TRA_ROAD_BUS_E!J50+FC_TRA_ROAD_LCV_E!J50+FC_TRA_ROAD_HGV_E!J50</f>
        <v>0</v>
      </c>
      <c r="K50" s="10">
        <f>FC_TRA_ROAD_P2W_E!K50+FC_TRA_ROAD_CAR_E!K50+FC_TRA_ROAD_BUS_E!K50+FC_TRA_ROAD_LCV_E!K50+FC_TRA_ROAD_HGV_E!K50</f>
        <v>0</v>
      </c>
      <c r="L50" s="10">
        <f>FC_TRA_ROAD_P2W_E!L50+FC_TRA_ROAD_CAR_E!L50+FC_TRA_ROAD_BUS_E!L50+FC_TRA_ROAD_LCV_E!L50+FC_TRA_ROAD_HGV_E!L50</f>
        <v>0</v>
      </c>
      <c r="M50" s="10">
        <f>FC_TRA_ROAD_P2W_E!M50+FC_TRA_ROAD_CAR_E!M50+FC_TRA_ROAD_BUS_E!M50+FC_TRA_ROAD_LCV_E!M50+FC_TRA_ROAD_HGV_E!M50</f>
        <v>0</v>
      </c>
      <c r="N50" s="10">
        <f>FC_TRA_ROAD_P2W_E!N50+FC_TRA_ROAD_CAR_E!N50+FC_TRA_ROAD_BUS_E!N50+FC_TRA_ROAD_LCV_E!N50+FC_TRA_ROAD_HGV_E!N50</f>
        <v>0</v>
      </c>
      <c r="O50" s="10">
        <f>FC_TRA_ROAD_P2W_E!O50+FC_TRA_ROAD_CAR_E!O50+FC_TRA_ROAD_BUS_E!O50+FC_TRA_ROAD_LCV_E!O50+FC_TRA_ROAD_HGV_E!O50</f>
        <v>0</v>
      </c>
      <c r="P50" s="10">
        <f>FC_TRA_ROAD_P2W_E!P50+FC_TRA_ROAD_CAR_E!P50+FC_TRA_ROAD_BUS_E!P50+FC_TRA_ROAD_LCV_E!P50+FC_TRA_ROAD_HGV_E!P50</f>
        <v>0</v>
      </c>
      <c r="Q50" s="10">
        <f>FC_TRA_ROAD_P2W_E!Q50+FC_TRA_ROAD_CAR_E!Q50+FC_TRA_ROAD_BUS_E!Q50+FC_TRA_ROAD_LCV_E!Q50+FC_TRA_ROAD_HGV_E!Q50</f>
        <v>0</v>
      </c>
      <c r="R50" s="10">
        <f>FC_TRA_ROAD_P2W_E!R50+FC_TRA_ROAD_CAR_E!R50+FC_TRA_ROAD_BUS_E!R50+FC_TRA_ROAD_LCV_E!R50+FC_TRA_ROAD_HGV_E!R50</f>
        <v>0</v>
      </c>
      <c r="S50" s="10">
        <f>FC_TRA_ROAD_P2W_E!S50+FC_TRA_ROAD_CAR_E!S50+FC_TRA_ROAD_BUS_E!S50+FC_TRA_ROAD_LCV_E!S50+FC_TRA_ROAD_HGV_E!S50</f>
        <v>0</v>
      </c>
      <c r="T50" s="10">
        <f>FC_TRA_ROAD_P2W_E!T50+FC_TRA_ROAD_CAR_E!T50+FC_TRA_ROAD_BUS_E!T50+FC_TRA_ROAD_LCV_E!T50+FC_TRA_ROAD_HGV_E!T50</f>
        <v>0</v>
      </c>
      <c r="U50" s="10">
        <f>FC_TRA_ROAD_P2W_E!U50+FC_TRA_ROAD_CAR_E!U50+FC_TRA_ROAD_BUS_E!U50+FC_TRA_ROAD_LCV_E!U50+FC_TRA_ROAD_HGV_E!U50</f>
        <v>0</v>
      </c>
      <c r="V50" s="10">
        <f>FC_TRA_ROAD_P2W_E!V50+FC_TRA_ROAD_CAR_E!V50+FC_TRA_ROAD_BUS_E!V50+FC_TRA_ROAD_LCV_E!V50+FC_TRA_ROAD_HGV_E!V50</f>
        <v>0</v>
      </c>
      <c r="W50" s="10">
        <f>FC_TRA_ROAD_P2W_E!W50+FC_TRA_ROAD_CAR_E!W50+FC_TRA_ROAD_BUS_E!W50+FC_TRA_ROAD_LCV_E!W50+FC_TRA_ROAD_HGV_E!W50</f>
        <v>0</v>
      </c>
      <c r="X50" s="10">
        <f>FC_TRA_ROAD_P2W_E!X50+FC_TRA_ROAD_CAR_E!X50+FC_TRA_ROAD_BUS_E!X50+FC_TRA_ROAD_LCV_E!X50+FC_TRA_ROAD_HGV_E!X50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FC_TRA_ROAD_P2W_E!C51+FC_TRA_ROAD_CAR_E!C51+FC_TRA_ROAD_BUS_E!C51+FC_TRA_ROAD_LCV_E!C51+FC_TRA_ROAD_HGV_E!C51</f>
        <v>0</v>
      </c>
      <c r="D51" s="37">
        <f>FC_TRA_ROAD_P2W_E!D51+FC_TRA_ROAD_CAR_E!D51+FC_TRA_ROAD_BUS_E!D51+FC_TRA_ROAD_LCV_E!D51+FC_TRA_ROAD_HGV_E!D51</f>
        <v>0</v>
      </c>
      <c r="E51" s="37">
        <f>FC_TRA_ROAD_P2W_E!E51+FC_TRA_ROAD_CAR_E!E51+FC_TRA_ROAD_BUS_E!E51+FC_TRA_ROAD_LCV_E!E51+FC_TRA_ROAD_HGV_E!E51</f>
        <v>0</v>
      </c>
      <c r="F51" s="37">
        <f>FC_TRA_ROAD_P2W_E!F51+FC_TRA_ROAD_CAR_E!F51+FC_TRA_ROAD_BUS_E!F51+FC_TRA_ROAD_LCV_E!F51+FC_TRA_ROAD_HGV_E!F51</f>
        <v>0</v>
      </c>
      <c r="G51" s="37">
        <f>FC_TRA_ROAD_P2W_E!G51+FC_TRA_ROAD_CAR_E!G51+FC_TRA_ROAD_BUS_E!G51+FC_TRA_ROAD_LCV_E!G51+FC_TRA_ROAD_HGV_E!G51</f>
        <v>0</v>
      </c>
      <c r="H51" s="37">
        <f>FC_TRA_ROAD_P2W_E!H51+FC_TRA_ROAD_CAR_E!H51+FC_TRA_ROAD_BUS_E!H51+FC_TRA_ROAD_LCV_E!H51+FC_TRA_ROAD_HGV_E!H51</f>
        <v>0</v>
      </c>
      <c r="I51" s="37">
        <f>FC_TRA_ROAD_P2W_E!I51+FC_TRA_ROAD_CAR_E!I51+FC_TRA_ROAD_BUS_E!I51+FC_TRA_ROAD_LCV_E!I51+FC_TRA_ROAD_HGV_E!I51</f>
        <v>0</v>
      </c>
      <c r="J51" s="37">
        <f>FC_TRA_ROAD_P2W_E!J51+FC_TRA_ROAD_CAR_E!J51+FC_TRA_ROAD_BUS_E!J51+FC_TRA_ROAD_LCV_E!J51+FC_TRA_ROAD_HGV_E!J51</f>
        <v>0</v>
      </c>
      <c r="K51" s="37">
        <f>FC_TRA_ROAD_P2W_E!K51+FC_TRA_ROAD_CAR_E!K51+FC_TRA_ROAD_BUS_E!K51+FC_TRA_ROAD_LCV_E!K51+FC_TRA_ROAD_HGV_E!K51</f>
        <v>0</v>
      </c>
      <c r="L51" s="37">
        <f>FC_TRA_ROAD_P2W_E!L51+FC_TRA_ROAD_CAR_E!L51+FC_TRA_ROAD_BUS_E!L51+FC_TRA_ROAD_LCV_E!L51+FC_TRA_ROAD_HGV_E!L51</f>
        <v>0</v>
      </c>
      <c r="M51" s="37">
        <f>FC_TRA_ROAD_P2W_E!M51+FC_TRA_ROAD_CAR_E!M51+FC_TRA_ROAD_BUS_E!M51+FC_TRA_ROAD_LCV_E!M51+FC_TRA_ROAD_HGV_E!M51</f>
        <v>0</v>
      </c>
      <c r="N51" s="37">
        <f>FC_TRA_ROAD_P2W_E!N51+FC_TRA_ROAD_CAR_E!N51+FC_TRA_ROAD_BUS_E!N51+FC_TRA_ROAD_LCV_E!N51+FC_TRA_ROAD_HGV_E!N51</f>
        <v>0</v>
      </c>
      <c r="O51" s="37">
        <f>FC_TRA_ROAD_P2W_E!O51+FC_TRA_ROAD_CAR_E!O51+FC_TRA_ROAD_BUS_E!O51+FC_TRA_ROAD_LCV_E!O51+FC_TRA_ROAD_HGV_E!O51</f>
        <v>0</v>
      </c>
      <c r="P51" s="37">
        <f>FC_TRA_ROAD_P2W_E!P51+FC_TRA_ROAD_CAR_E!P51+FC_TRA_ROAD_BUS_E!P51+FC_TRA_ROAD_LCV_E!P51+FC_TRA_ROAD_HGV_E!P51</f>
        <v>0</v>
      </c>
      <c r="Q51" s="37">
        <f>FC_TRA_ROAD_P2W_E!Q51+FC_TRA_ROAD_CAR_E!Q51+FC_TRA_ROAD_BUS_E!Q51+FC_TRA_ROAD_LCV_E!Q51+FC_TRA_ROAD_HGV_E!Q51</f>
        <v>0</v>
      </c>
      <c r="R51" s="37">
        <f>FC_TRA_ROAD_P2W_E!R51+FC_TRA_ROAD_CAR_E!R51+FC_TRA_ROAD_BUS_E!R51+FC_TRA_ROAD_LCV_E!R51+FC_TRA_ROAD_HGV_E!R51</f>
        <v>0</v>
      </c>
      <c r="S51" s="37">
        <f>FC_TRA_ROAD_P2W_E!S51+FC_TRA_ROAD_CAR_E!S51+FC_TRA_ROAD_BUS_E!S51+FC_TRA_ROAD_LCV_E!S51+FC_TRA_ROAD_HGV_E!S51</f>
        <v>0</v>
      </c>
      <c r="T51" s="37">
        <f>FC_TRA_ROAD_P2W_E!T51+FC_TRA_ROAD_CAR_E!T51+FC_TRA_ROAD_BUS_E!T51+FC_TRA_ROAD_LCV_E!T51+FC_TRA_ROAD_HGV_E!T51</f>
        <v>0</v>
      </c>
      <c r="U51" s="37">
        <f>FC_TRA_ROAD_P2W_E!U51+FC_TRA_ROAD_CAR_E!U51+FC_TRA_ROAD_BUS_E!U51+FC_TRA_ROAD_LCV_E!U51+FC_TRA_ROAD_HGV_E!U51</f>
        <v>0</v>
      </c>
      <c r="V51" s="37">
        <f>FC_TRA_ROAD_P2W_E!V51+FC_TRA_ROAD_CAR_E!V51+FC_TRA_ROAD_BUS_E!V51+FC_TRA_ROAD_LCV_E!V51+FC_TRA_ROAD_HGV_E!V51</f>
        <v>0</v>
      </c>
      <c r="W51" s="37">
        <f>FC_TRA_ROAD_P2W_E!W51+FC_TRA_ROAD_CAR_E!W51+FC_TRA_ROAD_BUS_E!W51+FC_TRA_ROAD_LCV_E!W51+FC_TRA_ROAD_HGV_E!W51</f>
        <v>0</v>
      </c>
      <c r="X51" s="37">
        <f>FC_TRA_ROAD_P2W_E!X51+FC_TRA_ROAD_CAR_E!X51+FC_TRA_ROAD_BUS_E!X51+FC_TRA_ROAD_LCV_E!X51+FC_TRA_ROAD_HGV_E!X51</f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28">SUM(C53:C70)</f>
        <v>0</v>
      </c>
      <c r="D52" s="37">
        <f t="shared" ref="D52:W52" si="29">SUM(D53:D70)</f>
        <v>0</v>
      </c>
      <c r="E52" s="37">
        <f t="shared" si="29"/>
        <v>0</v>
      </c>
      <c r="F52" s="37">
        <f t="shared" si="29"/>
        <v>0</v>
      </c>
      <c r="G52" s="37">
        <f t="shared" si="29"/>
        <v>0</v>
      </c>
      <c r="H52" s="37">
        <f t="shared" si="29"/>
        <v>0</v>
      </c>
      <c r="I52" s="37">
        <f t="shared" si="29"/>
        <v>0</v>
      </c>
      <c r="J52" s="37">
        <f t="shared" si="29"/>
        <v>40.431814273430788</v>
      </c>
      <c r="K52" s="37">
        <f t="shared" si="29"/>
        <v>107.12115219260531</v>
      </c>
      <c r="L52" s="37">
        <f t="shared" si="29"/>
        <v>162.94282029234736</v>
      </c>
      <c r="M52" s="37">
        <f t="shared" si="29"/>
        <v>116.08452278589853</v>
      </c>
      <c r="N52" s="37">
        <f t="shared" si="29"/>
        <v>195.99036973344795</v>
      </c>
      <c r="O52" s="37">
        <f t="shared" si="29"/>
        <v>187.58770421324161</v>
      </c>
      <c r="P52" s="37">
        <f t="shared" si="29"/>
        <v>203.44213241616509</v>
      </c>
      <c r="Q52" s="37">
        <f t="shared" si="29"/>
        <v>166.65030094582971</v>
      </c>
      <c r="R52" s="37">
        <f t="shared" si="29"/>
        <v>202.47824591573516</v>
      </c>
      <c r="S52" s="37">
        <f t="shared" si="29"/>
        <v>257.15889939810825</v>
      </c>
      <c r="T52" s="37">
        <f t="shared" si="29"/>
        <v>297.23172828890802</v>
      </c>
      <c r="U52" s="37">
        <f t="shared" si="29"/>
        <v>297.07016337059326</v>
      </c>
      <c r="V52" s="37">
        <f t="shared" si="29"/>
        <v>412.34514187446257</v>
      </c>
      <c r="W52" s="37">
        <f t="shared" si="29"/>
        <v>483.25262252794488</v>
      </c>
      <c r="X52" s="37">
        <f t="shared" ref="X52" si="30">SUM(X53:X70)</f>
        <v>495.76328460877033</v>
      </c>
    </row>
    <row r="53" spans="1:24" ht="11.25" customHeight="1" x14ac:dyDescent="0.2">
      <c r="A53" s="42" t="s">
        <v>93</v>
      </c>
      <c r="B53" s="9" t="s">
        <v>94</v>
      </c>
      <c r="C53" s="10">
        <f>FC_TRA_ROAD_P2W_E!C53+FC_TRA_ROAD_CAR_E!C53+FC_TRA_ROAD_BUS_E!C53+FC_TRA_ROAD_LCV_E!C53+FC_TRA_ROAD_HGV_E!C53</f>
        <v>0</v>
      </c>
      <c r="D53" s="10">
        <f>FC_TRA_ROAD_P2W_E!D53+FC_TRA_ROAD_CAR_E!D53+FC_TRA_ROAD_BUS_E!D53+FC_TRA_ROAD_LCV_E!D53+FC_TRA_ROAD_HGV_E!D53</f>
        <v>0</v>
      </c>
      <c r="E53" s="10">
        <f>FC_TRA_ROAD_P2W_E!E53+FC_TRA_ROAD_CAR_E!E53+FC_TRA_ROAD_BUS_E!E53+FC_TRA_ROAD_LCV_E!E53+FC_TRA_ROAD_HGV_E!E53</f>
        <v>0</v>
      </c>
      <c r="F53" s="10">
        <f>FC_TRA_ROAD_P2W_E!F53+FC_TRA_ROAD_CAR_E!F53+FC_TRA_ROAD_BUS_E!F53+FC_TRA_ROAD_LCV_E!F53+FC_TRA_ROAD_HGV_E!F53</f>
        <v>0</v>
      </c>
      <c r="G53" s="10">
        <f>FC_TRA_ROAD_P2W_E!G53+FC_TRA_ROAD_CAR_E!G53+FC_TRA_ROAD_BUS_E!G53+FC_TRA_ROAD_LCV_E!G53+FC_TRA_ROAD_HGV_E!G53</f>
        <v>0</v>
      </c>
      <c r="H53" s="10">
        <f>FC_TRA_ROAD_P2W_E!H53+FC_TRA_ROAD_CAR_E!H53+FC_TRA_ROAD_BUS_E!H53+FC_TRA_ROAD_LCV_E!H53+FC_TRA_ROAD_HGV_E!H53</f>
        <v>0</v>
      </c>
      <c r="I53" s="10">
        <f>FC_TRA_ROAD_P2W_E!I53+FC_TRA_ROAD_CAR_E!I53+FC_TRA_ROAD_BUS_E!I53+FC_TRA_ROAD_LCV_E!I53+FC_TRA_ROAD_HGV_E!I53</f>
        <v>0</v>
      </c>
      <c r="J53" s="10">
        <f>FC_TRA_ROAD_P2W_E!J53+FC_TRA_ROAD_CAR_E!J53+FC_TRA_ROAD_BUS_E!J53+FC_TRA_ROAD_LCV_E!J53+FC_TRA_ROAD_HGV_E!J53</f>
        <v>0</v>
      </c>
      <c r="K53" s="10">
        <f>FC_TRA_ROAD_P2W_E!K53+FC_TRA_ROAD_CAR_E!K53+FC_TRA_ROAD_BUS_E!K53+FC_TRA_ROAD_LCV_E!K53+FC_TRA_ROAD_HGV_E!K53</f>
        <v>0</v>
      </c>
      <c r="L53" s="10">
        <f>FC_TRA_ROAD_P2W_E!L53+FC_TRA_ROAD_CAR_E!L53+FC_TRA_ROAD_BUS_E!L53+FC_TRA_ROAD_LCV_E!L53+FC_TRA_ROAD_HGV_E!L53</f>
        <v>0</v>
      </c>
      <c r="M53" s="10">
        <f>FC_TRA_ROAD_P2W_E!M53+FC_TRA_ROAD_CAR_E!M53+FC_TRA_ROAD_BUS_E!M53+FC_TRA_ROAD_LCV_E!M53+FC_TRA_ROAD_HGV_E!M53</f>
        <v>0</v>
      </c>
      <c r="N53" s="10">
        <f>FC_TRA_ROAD_P2W_E!N53+FC_TRA_ROAD_CAR_E!N53+FC_TRA_ROAD_BUS_E!N53+FC_TRA_ROAD_LCV_E!N53+FC_TRA_ROAD_HGV_E!N53</f>
        <v>0</v>
      </c>
      <c r="O53" s="10">
        <f>FC_TRA_ROAD_P2W_E!O53+FC_TRA_ROAD_CAR_E!O53+FC_TRA_ROAD_BUS_E!O53+FC_TRA_ROAD_LCV_E!O53+FC_TRA_ROAD_HGV_E!O53</f>
        <v>0</v>
      </c>
      <c r="P53" s="10">
        <f>FC_TRA_ROAD_P2W_E!P53+FC_TRA_ROAD_CAR_E!P53+FC_TRA_ROAD_BUS_E!P53+FC_TRA_ROAD_LCV_E!P53+FC_TRA_ROAD_HGV_E!P53</f>
        <v>0</v>
      </c>
      <c r="Q53" s="10">
        <f>FC_TRA_ROAD_P2W_E!Q53+FC_TRA_ROAD_CAR_E!Q53+FC_TRA_ROAD_BUS_E!Q53+FC_TRA_ROAD_LCV_E!Q53+FC_TRA_ROAD_HGV_E!Q53</f>
        <v>0</v>
      </c>
      <c r="R53" s="10">
        <f>FC_TRA_ROAD_P2W_E!R53+FC_TRA_ROAD_CAR_E!R53+FC_TRA_ROAD_BUS_E!R53+FC_TRA_ROAD_LCV_E!R53+FC_TRA_ROAD_HGV_E!R53</f>
        <v>0</v>
      </c>
      <c r="S53" s="10">
        <f>FC_TRA_ROAD_P2W_E!S53+FC_TRA_ROAD_CAR_E!S53+FC_TRA_ROAD_BUS_E!S53+FC_TRA_ROAD_LCV_E!S53+FC_TRA_ROAD_HGV_E!S53</f>
        <v>0</v>
      </c>
      <c r="T53" s="10">
        <f>FC_TRA_ROAD_P2W_E!T53+FC_TRA_ROAD_CAR_E!T53+FC_TRA_ROAD_BUS_E!T53+FC_TRA_ROAD_LCV_E!T53+FC_TRA_ROAD_HGV_E!T53</f>
        <v>0</v>
      </c>
      <c r="U53" s="10">
        <f>FC_TRA_ROAD_P2W_E!U53+FC_TRA_ROAD_CAR_E!U53+FC_TRA_ROAD_BUS_E!U53+FC_TRA_ROAD_LCV_E!U53+FC_TRA_ROAD_HGV_E!U53</f>
        <v>0</v>
      </c>
      <c r="V53" s="10">
        <f>FC_TRA_ROAD_P2W_E!V53+FC_TRA_ROAD_CAR_E!V53+FC_TRA_ROAD_BUS_E!V53+FC_TRA_ROAD_LCV_E!V53+FC_TRA_ROAD_HGV_E!V53</f>
        <v>0</v>
      </c>
      <c r="W53" s="10">
        <f>FC_TRA_ROAD_P2W_E!W53+FC_TRA_ROAD_CAR_E!W53+FC_TRA_ROAD_BUS_E!W53+FC_TRA_ROAD_LCV_E!W53+FC_TRA_ROAD_HGV_E!W53</f>
        <v>0</v>
      </c>
      <c r="X53" s="10">
        <f>FC_TRA_ROAD_P2W_E!X53+FC_TRA_ROAD_CAR_E!X53+FC_TRA_ROAD_BUS_E!X53+FC_TRA_ROAD_LCV_E!X53+FC_TRA_ROAD_HGV_E!X53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FC_TRA_ROAD_P2W_E!C54+FC_TRA_ROAD_CAR_E!C54+FC_TRA_ROAD_BUS_E!C54+FC_TRA_ROAD_LCV_E!C54+FC_TRA_ROAD_HGV_E!C54</f>
        <v>0</v>
      </c>
      <c r="D54" s="10">
        <f>FC_TRA_ROAD_P2W_E!D54+FC_TRA_ROAD_CAR_E!D54+FC_TRA_ROAD_BUS_E!D54+FC_TRA_ROAD_LCV_E!D54+FC_TRA_ROAD_HGV_E!D54</f>
        <v>0</v>
      </c>
      <c r="E54" s="10">
        <f>FC_TRA_ROAD_P2W_E!E54+FC_TRA_ROAD_CAR_E!E54+FC_TRA_ROAD_BUS_E!E54+FC_TRA_ROAD_LCV_E!E54+FC_TRA_ROAD_HGV_E!E54</f>
        <v>0</v>
      </c>
      <c r="F54" s="10">
        <f>FC_TRA_ROAD_P2W_E!F54+FC_TRA_ROAD_CAR_E!F54+FC_TRA_ROAD_BUS_E!F54+FC_TRA_ROAD_LCV_E!F54+FC_TRA_ROAD_HGV_E!F54</f>
        <v>0</v>
      </c>
      <c r="G54" s="10">
        <f>FC_TRA_ROAD_P2W_E!G54+FC_TRA_ROAD_CAR_E!G54+FC_TRA_ROAD_BUS_E!G54+FC_TRA_ROAD_LCV_E!G54+FC_TRA_ROAD_HGV_E!G54</f>
        <v>0</v>
      </c>
      <c r="H54" s="10">
        <f>FC_TRA_ROAD_P2W_E!H54+FC_TRA_ROAD_CAR_E!H54+FC_TRA_ROAD_BUS_E!H54+FC_TRA_ROAD_LCV_E!H54+FC_TRA_ROAD_HGV_E!H54</f>
        <v>0</v>
      </c>
      <c r="I54" s="10">
        <f>FC_TRA_ROAD_P2W_E!I54+FC_TRA_ROAD_CAR_E!I54+FC_TRA_ROAD_BUS_E!I54+FC_TRA_ROAD_LCV_E!I54+FC_TRA_ROAD_HGV_E!I54</f>
        <v>0</v>
      </c>
      <c r="J54" s="10">
        <f>FC_TRA_ROAD_P2W_E!J54+FC_TRA_ROAD_CAR_E!J54+FC_TRA_ROAD_BUS_E!J54+FC_TRA_ROAD_LCV_E!J54+FC_TRA_ROAD_HGV_E!J54</f>
        <v>0</v>
      </c>
      <c r="K54" s="10">
        <f>FC_TRA_ROAD_P2W_E!K54+FC_TRA_ROAD_CAR_E!K54+FC_TRA_ROAD_BUS_E!K54+FC_TRA_ROAD_LCV_E!K54+FC_TRA_ROAD_HGV_E!K54</f>
        <v>0</v>
      </c>
      <c r="L54" s="10">
        <f>FC_TRA_ROAD_P2W_E!L54+FC_TRA_ROAD_CAR_E!L54+FC_TRA_ROAD_BUS_E!L54+FC_TRA_ROAD_LCV_E!L54+FC_TRA_ROAD_HGV_E!L54</f>
        <v>0</v>
      </c>
      <c r="M54" s="10">
        <f>FC_TRA_ROAD_P2W_E!M54+FC_TRA_ROAD_CAR_E!M54+FC_TRA_ROAD_BUS_E!M54+FC_TRA_ROAD_LCV_E!M54+FC_TRA_ROAD_HGV_E!M54</f>
        <v>0</v>
      </c>
      <c r="N54" s="10">
        <f>FC_TRA_ROAD_P2W_E!N54+FC_TRA_ROAD_CAR_E!N54+FC_TRA_ROAD_BUS_E!N54+FC_TRA_ROAD_LCV_E!N54+FC_TRA_ROAD_HGV_E!N54</f>
        <v>0</v>
      </c>
      <c r="O54" s="10">
        <f>FC_TRA_ROAD_P2W_E!O54+FC_TRA_ROAD_CAR_E!O54+FC_TRA_ROAD_BUS_E!O54+FC_TRA_ROAD_LCV_E!O54+FC_TRA_ROAD_HGV_E!O54</f>
        <v>0</v>
      </c>
      <c r="P54" s="10">
        <f>FC_TRA_ROAD_P2W_E!P54+FC_TRA_ROAD_CAR_E!P54+FC_TRA_ROAD_BUS_E!P54+FC_TRA_ROAD_LCV_E!P54+FC_TRA_ROAD_HGV_E!P54</f>
        <v>0</v>
      </c>
      <c r="Q54" s="10">
        <f>FC_TRA_ROAD_P2W_E!Q54+FC_TRA_ROAD_CAR_E!Q54+FC_TRA_ROAD_BUS_E!Q54+FC_TRA_ROAD_LCV_E!Q54+FC_TRA_ROAD_HGV_E!Q54</f>
        <v>0</v>
      </c>
      <c r="R54" s="10">
        <f>FC_TRA_ROAD_P2W_E!R54+FC_TRA_ROAD_CAR_E!R54+FC_TRA_ROAD_BUS_E!R54+FC_TRA_ROAD_LCV_E!R54+FC_TRA_ROAD_HGV_E!R54</f>
        <v>0</v>
      </c>
      <c r="S54" s="10">
        <f>FC_TRA_ROAD_P2W_E!S54+FC_TRA_ROAD_CAR_E!S54+FC_TRA_ROAD_BUS_E!S54+FC_TRA_ROAD_LCV_E!S54+FC_TRA_ROAD_HGV_E!S54</f>
        <v>0</v>
      </c>
      <c r="T54" s="10">
        <f>FC_TRA_ROAD_P2W_E!T54+FC_TRA_ROAD_CAR_E!T54+FC_TRA_ROAD_BUS_E!T54+FC_TRA_ROAD_LCV_E!T54+FC_TRA_ROAD_HGV_E!T54</f>
        <v>0</v>
      </c>
      <c r="U54" s="10">
        <f>FC_TRA_ROAD_P2W_E!U54+FC_TRA_ROAD_CAR_E!U54+FC_TRA_ROAD_BUS_E!U54+FC_TRA_ROAD_LCV_E!U54+FC_TRA_ROAD_HGV_E!U54</f>
        <v>0</v>
      </c>
      <c r="V54" s="10">
        <f>FC_TRA_ROAD_P2W_E!V54+FC_TRA_ROAD_CAR_E!V54+FC_TRA_ROAD_BUS_E!V54+FC_TRA_ROAD_LCV_E!V54+FC_TRA_ROAD_HGV_E!V54</f>
        <v>0</v>
      </c>
      <c r="W54" s="10">
        <f>FC_TRA_ROAD_P2W_E!W54+FC_TRA_ROAD_CAR_E!W54+FC_TRA_ROAD_BUS_E!W54+FC_TRA_ROAD_LCV_E!W54+FC_TRA_ROAD_HGV_E!W54</f>
        <v>0</v>
      </c>
      <c r="X54" s="10">
        <f>FC_TRA_ROAD_P2W_E!X54+FC_TRA_ROAD_CAR_E!X54+FC_TRA_ROAD_BUS_E!X54+FC_TRA_ROAD_LCV_E!X54+FC_TRA_ROAD_HGV_E!X54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FC_TRA_ROAD_P2W_E!C55+FC_TRA_ROAD_CAR_E!C55+FC_TRA_ROAD_BUS_E!C55+FC_TRA_ROAD_LCV_E!C55+FC_TRA_ROAD_HGV_E!C55</f>
        <v>0</v>
      </c>
      <c r="D55" s="10">
        <f>FC_TRA_ROAD_P2W_E!D55+FC_TRA_ROAD_CAR_E!D55+FC_TRA_ROAD_BUS_E!D55+FC_TRA_ROAD_LCV_E!D55+FC_TRA_ROAD_HGV_E!D55</f>
        <v>0</v>
      </c>
      <c r="E55" s="10">
        <f>FC_TRA_ROAD_P2W_E!E55+FC_TRA_ROAD_CAR_E!E55+FC_TRA_ROAD_BUS_E!E55+FC_TRA_ROAD_LCV_E!E55+FC_TRA_ROAD_HGV_E!E55</f>
        <v>0</v>
      </c>
      <c r="F55" s="10">
        <f>FC_TRA_ROAD_P2W_E!F55+FC_TRA_ROAD_CAR_E!F55+FC_TRA_ROAD_BUS_E!F55+FC_TRA_ROAD_LCV_E!F55+FC_TRA_ROAD_HGV_E!F55</f>
        <v>0</v>
      </c>
      <c r="G55" s="10">
        <f>FC_TRA_ROAD_P2W_E!G55+FC_TRA_ROAD_CAR_E!G55+FC_TRA_ROAD_BUS_E!G55+FC_TRA_ROAD_LCV_E!G55+FC_TRA_ROAD_HGV_E!G55</f>
        <v>0</v>
      </c>
      <c r="H55" s="10">
        <f>FC_TRA_ROAD_P2W_E!H55+FC_TRA_ROAD_CAR_E!H55+FC_TRA_ROAD_BUS_E!H55+FC_TRA_ROAD_LCV_E!H55+FC_TRA_ROAD_HGV_E!H55</f>
        <v>0</v>
      </c>
      <c r="I55" s="10">
        <f>FC_TRA_ROAD_P2W_E!I55+FC_TRA_ROAD_CAR_E!I55+FC_TRA_ROAD_BUS_E!I55+FC_TRA_ROAD_LCV_E!I55+FC_TRA_ROAD_HGV_E!I55</f>
        <v>0</v>
      </c>
      <c r="J55" s="10">
        <f>FC_TRA_ROAD_P2W_E!J55+FC_TRA_ROAD_CAR_E!J55+FC_TRA_ROAD_BUS_E!J55+FC_TRA_ROAD_LCV_E!J55+FC_TRA_ROAD_HGV_E!J55</f>
        <v>0</v>
      </c>
      <c r="K55" s="10">
        <f>FC_TRA_ROAD_P2W_E!K55+FC_TRA_ROAD_CAR_E!K55+FC_TRA_ROAD_BUS_E!K55+FC_TRA_ROAD_LCV_E!K55+FC_TRA_ROAD_HGV_E!K55</f>
        <v>0</v>
      </c>
      <c r="L55" s="10">
        <f>FC_TRA_ROAD_P2W_E!L55+FC_TRA_ROAD_CAR_E!L55+FC_TRA_ROAD_BUS_E!L55+FC_TRA_ROAD_LCV_E!L55+FC_TRA_ROAD_HGV_E!L55</f>
        <v>0</v>
      </c>
      <c r="M55" s="10">
        <f>FC_TRA_ROAD_P2W_E!M55+FC_TRA_ROAD_CAR_E!M55+FC_TRA_ROAD_BUS_E!M55+FC_TRA_ROAD_LCV_E!M55+FC_TRA_ROAD_HGV_E!M55</f>
        <v>0</v>
      </c>
      <c r="N55" s="10">
        <f>FC_TRA_ROAD_P2W_E!N55+FC_TRA_ROAD_CAR_E!N55+FC_TRA_ROAD_BUS_E!N55+FC_TRA_ROAD_LCV_E!N55+FC_TRA_ROAD_HGV_E!N55</f>
        <v>0</v>
      </c>
      <c r="O55" s="10">
        <f>FC_TRA_ROAD_P2W_E!O55+FC_TRA_ROAD_CAR_E!O55+FC_TRA_ROAD_BUS_E!O55+FC_TRA_ROAD_LCV_E!O55+FC_TRA_ROAD_HGV_E!O55</f>
        <v>0</v>
      </c>
      <c r="P55" s="10">
        <f>FC_TRA_ROAD_P2W_E!P55+FC_TRA_ROAD_CAR_E!P55+FC_TRA_ROAD_BUS_E!P55+FC_TRA_ROAD_LCV_E!P55+FC_TRA_ROAD_HGV_E!P55</f>
        <v>0</v>
      </c>
      <c r="Q55" s="10">
        <f>FC_TRA_ROAD_P2W_E!Q55+FC_TRA_ROAD_CAR_E!Q55+FC_TRA_ROAD_BUS_E!Q55+FC_TRA_ROAD_LCV_E!Q55+FC_TRA_ROAD_HGV_E!Q55</f>
        <v>0</v>
      </c>
      <c r="R55" s="10">
        <f>FC_TRA_ROAD_P2W_E!R55+FC_TRA_ROAD_CAR_E!R55+FC_TRA_ROAD_BUS_E!R55+FC_TRA_ROAD_LCV_E!R55+FC_TRA_ROAD_HGV_E!R55</f>
        <v>0</v>
      </c>
      <c r="S55" s="10">
        <f>FC_TRA_ROAD_P2W_E!S55+FC_TRA_ROAD_CAR_E!S55+FC_TRA_ROAD_BUS_E!S55+FC_TRA_ROAD_LCV_E!S55+FC_TRA_ROAD_HGV_E!S55</f>
        <v>0</v>
      </c>
      <c r="T55" s="10">
        <f>FC_TRA_ROAD_P2W_E!T55+FC_TRA_ROAD_CAR_E!T55+FC_TRA_ROAD_BUS_E!T55+FC_TRA_ROAD_LCV_E!T55+FC_TRA_ROAD_HGV_E!T55</f>
        <v>0</v>
      </c>
      <c r="U55" s="10">
        <f>FC_TRA_ROAD_P2W_E!U55+FC_TRA_ROAD_CAR_E!U55+FC_TRA_ROAD_BUS_E!U55+FC_TRA_ROAD_LCV_E!U55+FC_TRA_ROAD_HGV_E!U55</f>
        <v>0</v>
      </c>
      <c r="V55" s="10">
        <f>FC_TRA_ROAD_P2W_E!V55+FC_TRA_ROAD_CAR_E!V55+FC_TRA_ROAD_BUS_E!V55+FC_TRA_ROAD_LCV_E!V55+FC_TRA_ROAD_HGV_E!V55</f>
        <v>0</v>
      </c>
      <c r="W55" s="10">
        <f>FC_TRA_ROAD_P2W_E!W55+FC_TRA_ROAD_CAR_E!W55+FC_TRA_ROAD_BUS_E!W55+FC_TRA_ROAD_LCV_E!W55+FC_TRA_ROAD_HGV_E!W55</f>
        <v>0</v>
      </c>
      <c r="X55" s="10">
        <f>FC_TRA_ROAD_P2W_E!X55+FC_TRA_ROAD_CAR_E!X55+FC_TRA_ROAD_BUS_E!X55+FC_TRA_ROAD_LCV_E!X55+FC_TRA_ROAD_HGV_E!X55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FC_TRA_ROAD_P2W_E!C56+FC_TRA_ROAD_CAR_E!C56+FC_TRA_ROAD_BUS_E!C56+FC_TRA_ROAD_LCV_E!C56+FC_TRA_ROAD_HGV_E!C56</f>
        <v>0</v>
      </c>
      <c r="D56" s="10">
        <f>FC_TRA_ROAD_P2W_E!D56+FC_TRA_ROAD_CAR_E!D56+FC_TRA_ROAD_BUS_E!D56+FC_TRA_ROAD_LCV_E!D56+FC_TRA_ROAD_HGV_E!D56</f>
        <v>0</v>
      </c>
      <c r="E56" s="10">
        <f>FC_TRA_ROAD_P2W_E!E56+FC_TRA_ROAD_CAR_E!E56+FC_TRA_ROAD_BUS_E!E56+FC_TRA_ROAD_LCV_E!E56+FC_TRA_ROAD_HGV_E!E56</f>
        <v>0</v>
      </c>
      <c r="F56" s="10">
        <f>FC_TRA_ROAD_P2W_E!F56+FC_TRA_ROAD_CAR_E!F56+FC_TRA_ROAD_BUS_E!F56+FC_TRA_ROAD_LCV_E!F56+FC_TRA_ROAD_HGV_E!F56</f>
        <v>0</v>
      </c>
      <c r="G56" s="10">
        <f>FC_TRA_ROAD_P2W_E!G56+FC_TRA_ROAD_CAR_E!G56+FC_TRA_ROAD_BUS_E!G56+FC_TRA_ROAD_LCV_E!G56+FC_TRA_ROAD_HGV_E!G56</f>
        <v>0</v>
      </c>
      <c r="H56" s="10">
        <f>FC_TRA_ROAD_P2W_E!H56+FC_TRA_ROAD_CAR_E!H56+FC_TRA_ROAD_BUS_E!H56+FC_TRA_ROAD_LCV_E!H56+FC_TRA_ROAD_HGV_E!H56</f>
        <v>0</v>
      </c>
      <c r="I56" s="10">
        <f>FC_TRA_ROAD_P2W_E!I56+FC_TRA_ROAD_CAR_E!I56+FC_TRA_ROAD_BUS_E!I56+FC_TRA_ROAD_LCV_E!I56+FC_TRA_ROAD_HGV_E!I56</f>
        <v>0</v>
      </c>
      <c r="J56" s="10">
        <f>FC_TRA_ROAD_P2W_E!J56+FC_TRA_ROAD_CAR_E!J56+FC_TRA_ROAD_BUS_E!J56+FC_TRA_ROAD_LCV_E!J56+FC_TRA_ROAD_HGV_E!J56</f>
        <v>0</v>
      </c>
      <c r="K56" s="10">
        <f>FC_TRA_ROAD_P2W_E!K56+FC_TRA_ROAD_CAR_E!K56+FC_TRA_ROAD_BUS_E!K56+FC_TRA_ROAD_LCV_E!K56+FC_TRA_ROAD_HGV_E!K56</f>
        <v>0</v>
      </c>
      <c r="L56" s="10">
        <f>FC_TRA_ROAD_P2W_E!L56+FC_TRA_ROAD_CAR_E!L56+FC_TRA_ROAD_BUS_E!L56+FC_TRA_ROAD_LCV_E!L56+FC_TRA_ROAD_HGV_E!L56</f>
        <v>0</v>
      </c>
      <c r="M56" s="10">
        <f>FC_TRA_ROAD_P2W_E!M56+FC_TRA_ROAD_CAR_E!M56+FC_TRA_ROAD_BUS_E!M56+FC_TRA_ROAD_LCV_E!M56+FC_TRA_ROAD_HGV_E!M56</f>
        <v>0</v>
      </c>
      <c r="N56" s="10">
        <f>FC_TRA_ROAD_P2W_E!N56+FC_TRA_ROAD_CAR_E!N56+FC_TRA_ROAD_BUS_E!N56+FC_TRA_ROAD_LCV_E!N56+FC_TRA_ROAD_HGV_E!N56</f>
        <v>0</v>
      </c>
      <c r="O56" s="10">
        <f>FC_TRA_ROAD_P2W_E!O56+FC_TRA_ROAD_CAR_E!O56+FC_TRA_ROAD_BUS_E!O56+FC_TRA_ROAD_LCV_E!O56+FC_TRA_ROAD_HGV_E!O56</f>
        <v>0</v>
      </c>
      <c r="P56" s="10">
        <f>FC_TRA_ROAD_P2W_E!P56+FC_TRA_ROAD_CAR_E!P56+FC_TRA_ROAD_BUS_E!P56+FC_TRA_ROAD_LCV_E!P56+FC_TRA_ROAD_HGV_E!P56</f>
        <v>0</v>
      </c>
      <c r="Q56" s="10">
        <f>FC_TRA_ROAD_P2W_E!Q56+FC_TRA_ROAD_CAR_E!Q56+FC_TRA_ROAD_BUS_E!Q56+FC_TRA_ROAD_LCV_E!Q56+FC_TRA_ROAD_HGV_E!Q56</f>
        <v>0</v>
      </c>
      <c r="R56" s="10">
        <f>FC_TRA_ROAD_P2W_E!R56+FC_TRA_ROAD_CAR_E!R56+FC_TRA_ROAD_BUS_E!R56+FC_TRA_ROAD_LCV_E!R56+FC_TRA_ROAD_HGV_E!R56</f>
        <v>0</v>
      </c>
      <c r="S56" s="10">
        <f>FC_TRA_ROAD_P2W_E!S56+FC_TRA_ROAD_CAR_E!S56+FC_TRA_ROAD_BUS_E!S56+FC_TRA_ROAD_LCV_E!S56+FC_TRA_ROAD_HGV_E!S56</f>
        <v>0</v>
      </c>
      <c r="T56" s="10">
        <f>FC_TRA_ROAD_P2W_E!T56+FC_TRA_ROAD_CAR_E!T56+FC_TRA_ROAD_BUS_E!T56+FC_TRA_ROAD_LCV_E!T56+FC_TRA_ROAD_HGV_E!T56</f>
        <v>0</v>
      </c>
      <c r="U56" s="10">
        <f>FC_TRA_ROAD_P2W_E!U56+FC_TRA_ROAD_CAR_E!U56+FC_TRA_ROAD_BUS_E!U56+FC_TRA_ROAD_LCV_E!U56+FC_TRA_ROAD_HGV_E!U56</f>
        <v>0</v>
      </c>
      <c r="V56" s="10">
        <f>FC_TRA_ROAD_P2W_E!V56+FC_TRA_ROAD_CAR_E!V56+FC_TRA_ROAD_BUS_E!V56+FC_TRA_ROAD_LCV_E!V56+FC_TRA_ROAD_HGV_E!V56</f>
        <v>0</v>
      </c>
      <c r="W56" s="10">
        <f>FC_TRA_ROAD_P2W_E!W56+FC_TRA_ROAD_CAR_E!W56+FC_TRA_ROAD_BUS_E!W56+FC_TRA_ROAD_LCV_E!W56+FC_TRA_ROAD_HGV_E!W56</f>
        <v>0</v>
      </c>
      <c r="X56" s="10">
        <f>FC_TRA_ROAD_P2W_E!X56+FC_TRA_ROAD_CAR_E!X56+FC_TRA_ROAD_BUS_E!X56+FC_TRA_ROAD_LCV_E!X56+FC_TRA_ROAD_HGV_E!X56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FC_TRA_ROAD_P2W_E!C57+FC_TRA_ROAD_CAR_E!C57+FC_TRA_ROAD_BUS_E!C57+FC_TRA_ROAD_LCV_E!C57+FC_TRA_ROAD_HGV_E!C57</f>
        <v>0</v>
      </c>
      <c r="D57" s="10">
        <f>FC_TRA_ROAD_P2W_E!D57+FC_TRA_ROAD_CAR_E!D57+FC_TRA_ROAD_BUS_E!D57+FC_TRA_ROAD_LCV_E!D57+FC_TRA_ROAD_HGV_E!D57</f>
        <v>0</v>
      </c>
      <c r="E57" s="10">
        <f>FC_TRA_ROAD_P2W_E!E57+FC_TRA_ROAD_CAR_E!E57+FC_TRA_ROAD_BUS_E!E57+FC_TRA_ROAD_LCV_E!E57+FC_TRA_ROAD_HGV_E!E57</f>
        <v>0</v>
      </c>
      <c r="F57" s="10">
        <f>FC_TRA_ROAD_P2W_E!F57+FC_TRA_ROAD_CAR_E!F57+FC_TRA_ROAD_BUS_E!F57+FC_TRA_ROAD_LCV_E!F57+FC_TRA_ROAD_HGV_E!F57</f>
        <v>0</v>
      </c>
      <c r="G57" s="10">
        <f>FC_TRA_ROAD_P2W_E!G57+FC_TRA_ROAD_CAR_E!G57+FC_TRA_ROAD_BUS_E!G57+FC_TRA_ROAD_LCV_E!G57+FC_TRA_ROAD_HGV_E!G57</f>
        <v>0</v>
      </c>
      <c r="H57" s="10">
        <f>FC_TRA_ROAD_P2W_E!H57+FC_TRA_ROAD_CAR_E!H57+FC_TRA_ROAD_BUS_E!H57+FC_TRA_ROAD_LCV_E!H57+FC_TRA_ROAD_HGV_E!H57</f>
        <v>0</v>
      </c>
      <c r="I57" s="10">
        <f>FC_TRA_ROAD_P2W_E!I57+FC_TRA_ROAD_CAR_E!I57+FC_TRA_ROAD_BUS_E!I57+FC_TRA_ROAD_LCV_E!I57+FC_TRA_ROAD_HGV_E!I57</f>
        <v>0</v>
      </c>
      <c r="J57" s="10">
        <f>FC_TRA_ROAD_P2W_E!J57+FC_TRA_ROAD_CAR_E!J57+FC_TRA_ROAD_BUS_E!J57+FC_TRA_ROAD_LCV_E!J57+FC_TRA_ROAD_HGV_E!J57</f>
        <v>0</v>
      </c>
      <c r="K57" s="10">
        <f>FC_TRA_ROAD_P2W_E!K57+FC_TRA_ROAD_CAR_E!K57+FC_TRA_ROAD_BUS_E!K57+FC_TRA_ROAD_LCV_E!K57+FC_TRA_ROAD_HGV_E!K57</f>
        <v>0</v>
      </c>
      <c r="L57" s="10">
        <f>FC_TRA_ROAD_P2W_E!L57+FC_TRA_ROAD_CAR_E!L57+FC_TRA_ROAD_BUS_E!L57+FC_TRA_ROAD_LCV_E!L57+FC_TRA_ROAD_HGV_E!L57</f>
        <v>0</v>
      </c>
      <c r="M57" s="10">
        <f>FC_TRA_ROAD_P2W_E!M57+FC_TRA_ROAD_CAR_E!M57+FC_TRA_ROAD_BUS_E!M57+FC_TRA_ROAD_LCV_E!M57+FC_TRA_ROAD_HGV_E!M57</f>
        <v>0</v>
      </c>
      <c r="N57" s="10">
        <f>FC_TRA_ROAD_P2W_E!N57+FC_TRA_ROAD_CAR_E!N57+FC_TRA_ROAD_BUS_E!N57+FC_TRA_ROAD_LCV_E!N57+FC_TRA_ROAD_HGV_E!N57</f>
        <v>0</v>
      </c>
      <c r="O57" s="10">
        <f>FC_TRA_ROAD_P2W_E!O57+FC_TRA_ROAD_CAR_E!O57+FC_TRA_ROAD_BUS_E!O57+FC_TRA_ROAD_LCV_E!O57+FC_TRA_ROAD_HGV_E!O57</f>
        <v>0</v>
      </c>
      <c r="P57" s="10">
        <f>FC_TRA_ROAD_P2W_E!P57+FC_TRA_ROAD_CAR_E!P57+FC_TRA_ROAD_BUS_E!P57+FC_TRA_ROAD_LCV_E!P57+FC_TRA_ROAD_HGV_E!P57</f>
        <v>0</v>
      </c>
      <c r="Q57" s="10">
        <f>FC_TRA_ROAD_P2W_E!Q57+FC_TRA_ROAD_CAR_E!Q57+FC_TRA_ROAD_BUS_E!Q57+FC_TRA_ROAD_LCV_E!Q57+FC_TRA_ROAD_HGV_E!Q57</f>
        <v>0</v>
      </c>
      <c r="R57" s="10">
        <f>FC_TRA_ROAD_P2W_E!R57+FC_TRA_ROAD_CAR_E!R57+FC_TRA_ROAD_BUS_E!R57+FC_TRA_ROAD_LCV_E!R57+FC_TRA_ROAD_HGV_E!R57</f>
        <v>0</v>
      </c>
      <c r="S57" s="10">
        <f>FC_TRA_ROAD_P2W_E!S57+FC_TRA_ROAD_CAR_E!S57+FC_TRA_ROAD_BUS_E!S57+FC_TRA_ROAD_LCV_E!S57+FC_TRA_ROAD_HGV_E!S57</f>
        <v>0</v>
      </c>
      <c r="T57" s="10">
        <f>FC_TRA_ROAD_P2W_E!T57+FC_TRA_ROAD_CAR_E!T57+FC_TRA_ROAD_BUS_E!T57+FC_TRA_ROAD_LCV_E!T57+FC_TRA_ROAD_HGV_E!T57</f>
        <v>0</v>
      </c>
      <c r="U57" s="10">
        <f>FC_TRA_ROAD_P2W_E!U57+FC_TRA_ROAD_CAR_E!U57+FC_TRA_ROAD_BUS_E!U57+FC_TRA_ROAD_LCV_E!U57+FC_TRA_ROAD_HGV_E!U57</f>
        <v>0</v>
      </c>
      <c r="V57" s="10">
        <f>FC_TRA_ROAD_P2W_E!V57+FC_TRA_ROAD_CAR_E!V57+FC_TRA_ROAD_BUS_E!V57+FC_TRA_ROAD_LCV_E!V57+FC_TRA_ROAD_HGV_E!V57</f>
        <v>0</v>
      </c>
      <c r="W57" s="10">
        <f>FC_TRA_ROAD_P2W_E!W57+FC_TRA_ROAD_CAR_E!W57+FC_TRA_ROAD_BUS_E!W57+FC_TRA_ROAD_LCV_E!W57+FC_TRA_ROAD_HGV_E!W57</f>
        <v>0</v>
      </c>
      <c r="X57" s="10">
        <f>FC_TRA_ROAD_P2W_E!X57+FC_TRA_ROAD_CAR_E!X57+FC_TRA_ROAD_BUS_E!X57+FC_TRA_ROAD_LCV_E!X57+FC_TRA_ROAD_HGV_E!X57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FC_TRA_ROAD_P2W_E!C58+FC_TRA_ROAD_CAR_E!C58+FC_TRA_ROAD_BUS_E!C58+FC_TRA_ROAD_LCV_E!C58+FC_TRA_ROAD_HGV_E!C58</f>
        <v>0</v>
      </c>
      <c r="D58" s="10">
        <f>FC_TRA_ROAD_P2W_E!D58+FC_TRA_ROAD_CAR_E!D58+FC_TRA_ROAD_BUS_E!D58+FC_TRA_ROAD_LCV_E!D58+FC_TRA_ROAD_HGV_E!D58</f>
        <v>0</v>
      </c>
      <c r="E58" s="10">
        <f>FC_TRA_ROAD_P2W_E!E58+FC_TRA_ROAD_CAR_E!E58+FC_TRA_ROAD_BUS_E!E58+FC_TRA_ROAD_LCV_E!E58+FC_TRA_ROAD_HGV_E!E58</f>
        <v>0</v>
      </c>
      <c r="F58" s="10">
        <f>FC_TRA_ROAD_P2W_E!F58+FC_TRA_ROAD_CAR_E!F58+FC_TRA_ROAD_BUS_E!F58+FC_TRA_ROAD_LCV_E!F58+FC_TRA_ROAD_HGV_E!F58</f>
        <v>0</v>
      </c>
      <c r="G58" s="10">
        <f>FC_TRA_ROAD_P2W_E!G58+FC_TRA_ROAD_CAR_E!G58+FC_TRA_ROAD_BUS_E!G58+FC_TRA_ROAD_LCV_E!G58+FC_TRA_ROAD_HGV_E!G58</f>
        <v>0</v>
      </c>
      <c r="H58" s="10">
        <f>FC_TRA_ROAD_P2W_E!H58+FC_TRA_ROAD_CAR_E!H58+FC_TRA_ROAD_BUS_E!H58+FC_TRA_ROAD_LCV_E!H58+FC_TRA_ROAD_HGV_E!H58</f>
        <v>0</v>
      </c>
      <c r="I58" s="10">
        <f>FC_TRA_ROAD_P2W_E!I58+FC_TRA_ROAD_CAR_E!I58+FC_TRA_ROAD_BUS_E!I58+FC_TRA_ROAD_LCV_E!I58+FC_TRA_ROAD_HGV_E!I58</f>
        <v>0</v>
      </c>
      <c r="J58" s="10">
        <f>FC_TRA_ROAD_P2W_E!J58+FC_TRA_ROAD_CAR_E!J58+FC_TRA_ROAD_BUS_E!J58+FC_TRA_ROAD_LCV_E!J58+FC_TRA_ROAD_HGV_E!J58</f>
        <v>0</v>
      </c>
      <c r="K58" s="10">
        <f>FC_TRA_ROAD_P2W_E!K58+FC_TRA_ROAD_CAR_E!K58+FC_TRA_ROAD_BUS_E!K58+FC_TRA_ROAD_LCV_E!K58+FC_TRA_ROAD_HGV_E!K58</f>
        <v>0</v>
      </c>
      <c r="L58" s="10">
        <f>FC_TRA_ROAD_P2W_E!L58+FC_TRA_ROAD_CAR_E!L58+FC_TRA_ROAD_BUS_E!L58+FC_TRA_ROAD_LCV_E!L58+FC_TRA_ROAD_HGV_E!L58</f>
        <v>0</v>
      </c>
      <c r="M58" s="10">
        <f>FC_TRA_ROAD_P2W_E!M58+FC_TRA_ROAD_CAR_E!M58+FC_TRA_ROAD_BUS_E!M58+FC_TRA_ROAD_LCV_E!M58+FC_TRA_ROAD_HGV_E!M58</f>
        <v>0</v>
      </c>
      <c r="N58" s="10">
        <f>FC_TRA_ROAD_P2W_E!N58+FC_TRA_ROAD_CAR_E!N58+FC_TRA_ROAD_BUS_E!N58+FC_TRA_ROAD_LCV_E!N58+FC_TRA_ROAD_HGV_E!N58</f>
        <v>0</v>
      </c>
      <c r="O58" s="10">
        <f>FC_TRA_ROAD_P2W_E!O58+FC_TRA_ROAD_CAR_E!O58+FC_TRA_ROAD_BUS_E!O58+FC_TRA_ROAD_LCV_E!O58+FC_TRA_ROAD_HGV_E!O58</f>
        <v>0</v>
      </c>
      <c r="P58" s="10">
        <f>FC_TRA_ROAD_P2W_E!P58+FC_TRA_ROAD_CAR_E!P58+FC_TRA_ROAD_BUS_E!P58+FC_TRA_ROAD_LCV_E!P58+FC_TRA_ROAD_HGV_E!P58</f>
        <v>0</v>
      </c>
      <c r="Q58" s="10">
        <f>FC_TRA_ROAD_P2W_E!Q58+FC_TRA_ROAD_CAR_E!Q58+FC_TRA_ROAD_BUS_E!Q58+FC_TRA_ROAD_LCV_E!Q58+FC_TRA_ROAD_HGV_E!Q58</f>
        <v>0</v>
      </c>
      <c r="R58" s="10">
        <f>FC_TRA_ROAD_P2W_E!R58+FC_TRA_ROAD_CAR_E!R58+FC_TRA_ROAD_BUS_E!R58+FC_TRA_ROAD_LCV_E!R58+FC_TRA_ROAD_HGV_E!R58</f>
        <v>0</v>
      </c>
      <c r="S58" s="10">
        <f>FC_TRA_ROAD_P2W_E!S58+FC_TRA_ROAD_CAR_E!S58+FC_TRA_ROAD_BUS_E!S58+FC_TRA_ROAD_LCV_E!S58+FC_TRA_ROAD_HGV_E!S58</f>
        <v>0</v>
      </c>
      <c r="T58" s="10">
        <f>FC_TRA_ROAD_P2W_E!T58+FC_TRA_ROAD_CAR_E!T58+FC_TRA_ROAD_BUS_E!T58+FC_TRA_ROAD_LCV_E!T58+FC_TRA_ROAD_HGV_E!T58</f>
        <v>0</v>
      </c>
      <c r="U58" s="10">
        <f>FC_TRA_ROAD_P2W_E!U58+FC_TRA_ROAD_CAR_E!U58+FC_TRA_ROAD_BUS_E!U58+FC_TRA_ROAD_LCV_E!U58+FC_TRA_ROAD_HGV_E!U58</f>
        <v>0</v>
      </c>
      <c r="V58" s="10">
        <f>FC_TRA_ROAD_P2W_E!V58+FC_TRA_ROAD_CAR_E!V58+FC_TRA_ROAD_BUS_E!V58+FC_TRA_ROAD_LCV_E!V58+FC_TRA_ROAD_HGV_E!V58</f>
        <v>0</v>
      </c>
      <c r="W58" s="10">
        <f>FC_TRA_ROAD_P2W_E!W58+FC_TRA_ROAD_CAR_E!W58+FC_TRA_ROAD_BUS_E!W58+FC_TRA_ROAD_LCV_E!W58+FC_TRA_ROAD_HGV_E!W58</f>
        <v>0</v>
      </c>
      <c r="X58" s="10">
        <f>FC_TRA_ROAD_P2W_E!X58+FC_TRA_ROAD_CAR_E!X58+FC_TRA_ROAD_BUS_E!X58+FC_TRA_ROAD_LCV_E!X58+FC_TRA_ROAD_HGV_E!X58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FC_TRA_ROAD_P2W_E!C59+FC_TRA_ROAD_CAR_E!C59+FC_TRA_ROAD_BUS_E!C59+FC_TRA_ROAD_LCV_E!C59+FC_TRA_ROAD_HGV_E!C59</f>
        <v>0</v>
      </c>
      <c r="D59" s="10">
        <f>FC_TRA_ROAD_P2W_E!D59+FC_TRA_ROAD_CAR_E!D59+FC_TRA_ROAD_BUS_E!D59+FC_TRA_ROAD_LCV_E!D59+FC_TRA_ROAD_HGV_E!D59</f>
        <v>0</v>
      </c>
      <c r="E59" s="10">
        <f>FC_TRA_ROAD_P2W_E!E59+FC_TRA_ROAD_CAR_E!E59+FC_TRA_ROAD_BUS_E!E59+FC_TRA_ROAD_LCV_E!E59+FC_TRA_ROAD_HGV_E!E59</f>
        <v>0</v>
      </c>
      <c r="F59" s="10">
        <f>FC_TRA_ROAD_P2W_E!F59+FC_TRA_ROAD_CAR_E!F59+FC_TRA_ROAD_BUS_E!F59+FC_TRA_ROAD_LCV_E!F59+FC_TRA_ROAD_HGV_E!F59</f>
        <v>0</v>
      </c>
      <c r="G59" s="10">
        <f>FC_TRA_ROAD_P2W_E!G59+FC_TRA_ROAD_CAR_E!G59+FC_TRA_ROAD_BUS_E!G59+FC_TRA_ROAD_LCV_E!G59+FC_TRA_ROAD_HGV_E!G59</f>
        <v>0</v>
      </c>
      <c r="H59" s="10">
        <f>FC_TRA_ROAD_P2W_E!H59+FC_TRA_ROAD_CAR_E!H59+FC_TRA_ROAD_BUS_E!H59+FC_TRA_ROAD_LCV_E!H59+FC_TRA_ROAD_HGV_E!H59</f>
        <v>0</v>
      </c>
      <c r="I59" s="10">
        <f>FC_TRA_ROAD_P2W_E!I59+FC_TRA_ROAD_CAR_E!I59+FC_TRA_ROAD_BUS_E!I59+FC_TRA_ROAD_LCV_E!I59+FC_TRA_ROAD_HGV_E!I59</f>
        <v>0</v>
      </c>
      <c r="J59" s="10">
        <f>FC_TRA_ROAD_P2W_E!J59+FC_TRA_ROAD_CAR_E!J59+FC_TRA_ROAD_BUS_E!J59+FC_TRA_ROAD_LCV_E!J59+FC_TRA_ROAD_HGV_E!J59</f>
        <v>0</v>
      </c>
      <c r="K59" s="10">
        <f>FC_TRA_ROAD_P2W_E!K59+FC_TRA_ROAD_CAR_E!K59+FC_TRA_ROAD_BUS_E!K59+FC_TRA_ROAD_LCV_E!K59+FC_TRA_ROAD_HGV_E!K59</f>
        <v>0</v>
      </c>
      <c r="L59" s="10">
        <f>FC_TRA_ROAD_P2W_E!L59+FC_TRA_ROAD_CAR_E!L59+FC_TRA_ROAD_BUS_E!L59+FC_TRA_ROAD_LCV_E!L59+FC_TRA_ROAD_HGV_E!L59</f>
        <v>0</v>
      </c>
      <c r="M59" s="10">
        <f>FC_TRA_ROAD_P2W_E!M59+FC_TRA_ROAD_CAR_E!M59+FC_TRA_ROAD_BUS_E!M59+FC_TRA_ROAD_LCV_E!M59+FC_TRA_ROAD_HGV_E!M59</f>
        <v>0</v>
      </c>
      <c r="N59" s="10">
        <f>FC_TRA_ROAD_P2W_E!N59+FC_TRA_ROAD_CAR_E!N59+FC_TRA_ROAD_BUS_E!N59+FC_TRA_ROAD_LCV_E!N59+FC_TRA_ROAD_HGV_E!N59</f>
        <v>0</v>
      </c>
      <c r="O59" s="10">
        <f>FC_TRA_ROAD_P2W_E!O59+FC_TRA_ROAD_CAR_E!O59+FC_TRA_ROAD_BUS_E!O59+FC_TRA_ROAD_LCV_E!O59+FC_TRA_ROAD_HGV_E!O59</f>
        <v>0</v>
      </c>
      <c r="P59" s="10">
        <f>FC_TRA_ROAD_P2W_E!P59+FC_TRA_ROAD_CAR_E!P59+FC_TRA_ROAD_BUS_E!P59+FC_TRA_ROAD_LCV_E!P59+FC_TRA_ROAD_HGV_E!P59</f>
        <v>0</v>
      </c>
      <c r="Q59" s="10">
        <f>FC_TRA_ROAD_P2W_E!Q59+FC_TRA_ROAD_CAR_E!Q59+FC_TRA_ROAD_BUS_E!Q59+FC_TRA_ROAD_LCV_E!Q59+FC_TRA_ROAD_HGV_E!Q59</f>
        <v>0</v>
      </c>
      <c r="R59" s="10">
        <f>FC_TRA_ROAD_P2W_E!R59+FC_TRA_ROAD_CAR_E!R59+FC_TRA_ROAD_BUS_E!R59+FC_TRA_ROAD_LCV_E!R59+FC_TRA_ROAD_HGV_E!R59</f>
        <v>0</v>
      </c>
      <c r="S59" s="10">
        <f>FC_TRA_ROAD_P2W_E!S59+FC_TRA_ROAD_CAR_E!S59+FC_TRA_ROAD_BUS_E!S59+FC_TRA_ROAD_LCV_E!S59+FC_TRA_ROAD_HGV_E!S59</f>
        <v>0</v>
      </c>
      <c r="T59" s="10">
        <f>FC_TRA_ROAD_P2W_E!T59+FC_TRA_ROAD_CAR_E!T59+FC_TRA_ROAD_BUS_E!T59+FC_TRA_ROAD_LCV_E!T59+FC_TRA_ROAD_HGV_E!T59</f>
        <v>0</v>
      </c>
      <c r="U59" s="10">
        <f>FC_TRA_ROAD_P2W_E!U59+FC_TRA_ROAD_CAR_E!U59+FC_TRA_ROAD_BUS_E!U59+FC_TRA_ROAD_LCV_E!U59+FC_TRA_ROAD_HGV_E!U59</f>
        <v>0</v>
      </c>
      <c r="V59" s="10">
        <f>FC_TRA_ROAD_P2W_E!V59+FC_TRA_ROAD_CAR_E!V59+FC_TRA_ROAD_BUS_E!V59+FC_TRA_ROAD_LCV_E!V59+FC_TRA_ROAD_HGV_E!V59</f>
        <v>0</v>
      </c>
      <c r="W59" s="10">
        <f>FC_TRA_ROAD_P2W_E!W59+FC_TRA_ROAD_CAR_E!W59+FC_TRA_ROAD_BUS_E!W59+FC_TRA_ROAD_LCV_E!W59+FC_TRA_ROAD_HGV_E!W59</f>
        <v>0</v>
      </c>
      <c r="X59" s="10">
        <f>FC_TRA_ROAD_P2W_E!X59+FC_TRA_ROAD_CAR_E!X59+FC_TRA_ROAD_BUS_E!X59+FC_TRA_ROAD_LCV_E!X59+FC_TRA_ROAD_HGV_E!X59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FC_TRA_ROAD_P2W_E!C60+FC_TRA_ROAD_CAR_E!C60+FC_TRA_ROAD_BUS_E!C60+FC_TRA_ROAD_LCV_E!C60+FC_TRA_ROAD_HGV_E!C60</f>
        <v>0</v>
      </c>
      <c r="D60" s="10">
        <f>FC_TRA_ROAD_P2W_E!D60+FC_TRA_ROAD_CAR_E!D60+FC_TRA_ROAD_BUS_E!D60+FC_TRA_ROAD_LCV_E!D60+FC_TRA_ROAD_HGV_E!D60</f>
        <v>0</v>
      </c>
      <c r="E60" s="10">
        <f>FC_TRA_ROAD_P2W_E!E60+FC_TRA_ROAD_CAR_E!E60+FC_TRA_ROAD_BUS_E!E60+FC_TRA_ROAD_LCV_E!E60+FC_TRA_ROAD_HGV_E!E60</f>
        <v>0</v>
      </c>
      <c r="F60" s="10">
        <f>FC_TRA_ROAD_P2W_E!F60+FC_TRA_ROAD_CAR_E!F60+FC_TRA_ROAD_BUS_E!F60+FC_TRA_ROAD_LCV_E!F60+FC_TRA_ROAD_HGV_E!F60</f>
        <v>0</v>
      </c>
      <c r="G60" s="10">
        <f>FC_TRA_ROAD_P2W_E!G60+FC_TRA_ROAD_CAR_E!G60+FC_TRA_ROAD_BUS_E!G60+FC_TRA_ROAD_LCV_E!G60+FC_TRA_ROAD_HGV_E!G60</f>
        <v>0</v>
      </c>
      <c r="H60" s="10">
        <f>FC_TRA_ROAD_P2W_E!H60+FC_TRA_ROAD_CAR_E!H60+FC_TRA_ROAD_BUS_E!H60+FC_TRA_ROAD_LCV_E!H60+FC_TRA_ROAD_HGV_E!H60</f>
        <v>0</v>
      </c>
      <c r="I60" s="10">
        <f>FC_TRA_ROAD_P2W_E!I60+FC_TRA_ROAD_CAR_E!I60+FC_TRA_ROAD_BUS_E!I60+FC_TRA_ROAD_LCV_E!I60+FC_TRA_ROAD_HGV_E!I60</f>
        <v>0</v>
      </c>
      <c r="J60" s="10">
        <f>FC_TRA_ROAD_P2W_E!J60+FC_TRA_ROAD_CAR_E!J60+FC_TRA_ROAD_BUS_E!J60+FC_TRA_ROAD_LCV_E!J60+FC_TRA_ROAD_HGV_E!J60</f>
        <v>0</v>
      </c>
      <c r="K60" s="10">
        <f>FC_TRA_ROAD_P2W_E!K60+FC_TRA_ROAD_CAR_E!K60+FC_TRA_ROAD_BUS_E!K60+FC_TRA_ROAD_LCV_E!K60+FC_TRA_ROAD_HGV_E!K60</f>
        <v>0</v>
      </c>
      <c r="L60" s="10">
        <f>FC_TRA_ROAD_P2W_E!L60+FC_TRA_ROAD_CAR_E!L60+FC_TRA_ROAD_BUS_E!L60+FC_TRA_ROAD_LCV_E!L60+FC_TRA_ROAD_HGV_E!L60</f>
        <v>0</v>
      </c>
      <c r="M60" s="10">
        <f>FC_TRA_ROAD_P2W_E!M60+FC_TRA_ROAD_CAR_E!M60+FC_TRA_ROAD_BUS_E!M60+FC_TRA_ROAD_LCV_E!M60+FC_TRA_ROAD_HGV_E!M60</f>
        <v>0</v>
      </c>
      <c r="N60" s="10">
        <f>FC_TRA_ROAD_P2W_E!N60+FC_TRA_ROAD_CAR_E!N60+FC_TRA_ROAD_BUS_E!N60+FC_TRA_ROAD_LCV_E!N60+FC_TRA_ROAD_HGV_E!N60</f>
        <v>0</v>
      </c>
      <c r="O60" s="10">
        <f>FC_TRA_ROAD_P2W_E!O60+FC_TRA_ROAD_CAR_E!O60+FC_TRA_ROAD_BUS_E!O60+FC_TRA_ROAD_LCV_E!O60+FC_TRA_ROAD_HGV_E!O60</f>
        <v>0</v>
      </c>
      <c r="P60" s="10">
        <f>FC_TRA_ROAD_P2W_E!P60+FC_TRA_ROAD_CAR_E!P60+FC_TRA_ROAD_BUS_E!P60+FC_TRA_ROAD_LCV_E!P60+FC_TRA_ROAD_HGV_E!P60</f>
        <v>0</v>
      </c>
      <c r="Q60" s="10">
        <f>FC_TRA_ROAD_P2W_E!Q60+FC_TRA_ROAD_CAR_E!Q60+FC_TRA_ROAD_BUS_E!Q60+FC_TRA_ROAD_LCV_E!Q60+FC_TRA_ROAD_HGV_E!Q60</f>
        <v>0</v>
      </c>
      <c r="R60" s="10">
        <f>FC_TRA_ROAD_P2W_E!R60+FC_TRA_ROAD_CAR_E!R60+FC_TRA_ROAD_BUS_E!R60+FC_TRA_ROAD_LCV_E!R60+FC_TRA_ROAD_HGV_E!R60</f>
        <v>0</v>
      </c>
      <c r="S60" s="10">
        <f>FC_TRA_ROAD_P2W_E!S60+FC_TRA_ROAD_CAR_E!S60+FC_TRA_ROAD_BUS_E!S60+FC_TRA_ROAD_LCV_E!S60+FC_TRA_ROAD_HGV_E!S60</f>
        <v>0</v>
      </c>
      <c r="T60" s="10">
        <f>FC_TRA_ROAD_P2W_E!T60+FC_TRA_ROAD_CAR_E!T60+FC_TRA_ROAD_BUS_E!T60+FC_TRA_ROAD_LCV_E!T60+FC_TRA_ROAD_HGV_E!T60</f>
        <v>0</v>
      </c>
      <c r="U60" s="10">
        <f>FC_TRA_ROAD_P2W_E!U60+FC_TRA_ROAD_CAR_E!U60+FC_TRA_ROAD_BUS_E!U60+FC_TRA_ROAD_LCV_E!U60+FC_TRA_ROAD_HGV_E!U60</f>
        <v>0</v>
      </c>
      <c r="V60" s="10">
        <f>FC_TRA_ROAD_P2W_E!V60+FC_TRA_ROAD_CAR_E!V60+FC_TRA_ROAD_BUS_E!V60+FC_TRA_ROAD_LCV_E!V60+FC_TRA_ROAD_HGV_E!V60</f>
        <v>0</v>
      </c>
      <c r="W60" s="10">
        <f>FC_TRA_ROAD_P2W_E!W60+FC_TRA_ROAD_CAR_E!W60+FC_TRA_ROAD_BUS_E!W60+FC_TRA_ROAD_LCV_E!W60+FC_TRA_ROAD_HGV_E!W60</f>
        <v>0</v>
      </c>
      <c r="X60" s="10">
        <f>FC_TRA_ROAD_P2W_E!X60+FC_TRA_ROAD_CAR_E!X60+FC_TRA_ROAD_BUS_E!X60+FC_TRA_ROAD_LCV_E!X60+FC_TRA_ROAD_HGV_E!X60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FC_TRA_ROAD_P2W_E!C61+FC_TRA_ROAD_CAR_E!C61+FC_TRA_ROAD_BUS_E!C61+FC_TRA_ROAD_LCV_E!C61+FC_TRA_ROAD_HGV_E!C61</f>
        <v>0</v>
      </c>
      <c r="D61" s="10">
        <f>FC_TRA_ROAD_P2W_E!D61+FC_TRA_ROAD_CAR_E!D61+FC_TRA_ROAD_BUS_E!D61+FC_TRA_ROAD_LCV_E!D61+FC_TRA_ROAD_HGV_E!D61</f>
        <v>0</v>
      </c>
      <c r="E61" s="10">
        <f>FC_TRA_ROAD_P2W_E!E61+FC_TRA_ROAD_CAR_E!E61+FC_TRA_ROAD_BUS_E!E61+FC_TRA_ROAD_LCV_E!E61+FC_TRA_ROAD_HGV_E!E61</f>
        <v>0</v>
      </c>
      <c r="F61" s="10">
        <f>FC_TRA_ROAD_P2W_E!F61+FC_TRA_ROAD_CAR_E!F61+FC_TRA_ROAD_BUS_E!F61+FC_TRA_ROAD_LCV_E!F61+FC_TRA_ROAD_HGV_E!F61</f>
        <v>0</v>
      </c>
      <c r="G61" s="10">
        <f>FC_TRA_ROAD_P2W_E!G61+FC_TRA_ROAD_CAR_E!G61+FC_TRA_ROAD_BUS_E!G61+FC_TRA_ROAD_LCV_E!G61+FC_TRA_ROAD_HGV_E!G61</f>
        <v>0</v>
      </c>
      <c r="H61" s="10">
        <f>FC_TRA_ROAD_P2W_E!H61+FC_TRA_ROAD_CAR_E!H61+FC_TRA_ROAD_BUS_E!H61+FC_TRA_ROAD_LCV_E!H61+FC_TRA_ROAD_HGV_E!H61</f>
        <v>0</v>
      </c>
      <c r="I61" s="10">
        <f>FC_TRA_ROAD_P2W_E!I61+FC_TRA_ROAD_CAR_E!I61+FC_TRA_ROAD_BUS_E!I61+FC_TRA_ROAD_LCV_E!I61+FC_TRA_ROAD_HGV_E!I61</f>
        <v>0</v>
      </c>
      <c r="J61" s="10">
        <f>FC_TRA_ROAD_P2W_E!J61+FC_TRA_ROAD_CAR_E!J61+FC_TRA_ROAD_BUS_E!J61+FC_TRA_ROAD_LCV_E!J61+FC_TRA_ROAD_HGV_E!J61</f>
        <v>0</v>
      </c>
      <c r="K61" s="10">
        <f>FC_TRA_ROAD_P2W_E!K61+FC_TRA_ROAD_CAR_E!K61+FC_TRA_ROAD_BUS_E!K61+FC_TRA_ROAD_LCV_E!K61+FC_TRA_ROAD_HGV_E!K61</f>
        <v>0</v>
      </c>
      <c r="L61" s="10">
        <f>FC_TRA_ROAD_P2W_E!L61+FC_TRA_ROAD_CAR_E!L61+FC_TRA_ROAD_BUS_E!L61+FC_TRA_ROAD_LCV_E!L61+FC_TRA_ROAD_HGV_E!L61</f>
        <v>0</v>
      </c>
      <c r="M61" s="10">
        <f>FC_TRA_ROAD_P2W_E!M61+FC_TRA_ROAD_CAR_E!M61+FC_TRA_ROAD_BUS_E!M61+FC_TRA_ROAD_LCV_E!M61+FC_TRA_ROAD_HGV_E!M61</f>
        <v>0</v>
      </c>
      <c r="N61" s="10">
        <f>FC_TRA_ROAD_P2W_E!N61+FC_TRA_ROAD_CAR_E!N61+FC_TRA_ROAD_BUS_E!N61+FC_TRA_ROAD_LCV_E!N61+FC_TRA_ROAD_HGV_E!N61</f>
        <v>0</v>
      </c>
      <c r="O61" s="10">
        <f>FC_TRA_ROAD_P2W_E!O61+FC_TRA_ROAD_CAR_E!O61+FC_TRA_ROAD_BUS_E!O61+FC_TRA_ROAD_LCV_E!O61+FC_TRA_ROAD_HGV_E!O61</f>
        <v>0</v>
      </c>
      <c r="P61" s="10">
        <f>FC_TRA_ROAD_P2W_E!P61+FC_TRA_ROAD_CAR_E!P61+FC_TRA_ROAD_BUS_E!P61+FC_TRA_ROAD_LCV_E!P61+FC_TRA_ROAD_HGV_E!P61</f>
        <v>0</v>
      </c>
      <c r="Q61" s="10">
        <f>FC_TRA_ROAD_P2W_E!Q61+FC_TRA_ROAD_CAR_E!Q61+FC_TRA_ROAD_BUS_E!Q61+FC_TRA_ROAD_LCV_E!Q61+FC_TRA_ROAD_HGV_E!Q61</f>
        <v>0</v>
      </c>
      <c r="R61" s="10">
        <f>FC_TRA_ROAD_P2W_E!R61+FC_TRA_ROAD_CAR_E!R61+FC_TRA_ROAD_BUS_E!R61+FC_TRA_ROAD_LCV_E!R61+FC_TRA_ROAD_HGV_E!R61</f>
        <v>0</v>
      </c>
      <c r="S61" s="10">
        <f>FC_TRA_ROAD_P2W_E!S61+FC_TRA_ROAD_CAR_E!S61+FC_TRA_ROAD_BUS_E!S61+FC_TRA_ROAD_LCV_E!S61+FC_TRA_ROAD_HGV_E!S61</f>
        <v>0</v>
      </c>
      <c r="T61" s="10">
        <f>FC_TRA_ROAD_P2W_E!T61+FC_TRA_ROAD_CAR_E!T61+FC_TRA_ROAD_BUS_E!T61+FC_TRA_ROAD_LCV_E!T61+FC_TRA_ROAD_HGV_E!T61</f>
        <v>0</v>
      </c>
      <c r="U61" s="10">
        <f>FC_TRA_ROAD_P2W_E!U61+FC_TRA_ROAD_CAR_E!U61+FC_TRA_ROAD_BUS_E!U61+FC_TRA_ROAD_LCV_E!U61+FC_TRA_ROAD_HGV_E!U61</f>
        <v>0</v>
      </c>
      <c r="V61" s="10">
        <f>FC_TRA_ROAD_P2W_E!V61+FC_TRA_ROAD_CAR_E!V61+FC_TRA_ROAD_BUS_E!V61+FC_TRA_ROAD_LCV_E!V61+FC_TRA_ROAD_HGV_E!V61</f>
        <v>0</v>
      </c>
      <c r="W61" s="10">
        <f>FC_TRA_ROAD_P2W_E!W61+FC_TRA_ROAD_CAR_E!W61+FC_TRA_ROAD_BUS_E!W61+FC_TRA_ROAD_LCV_E!W61+FC_TRA_ROAD_HGV_E!W61</f>
        <v>0</v>
      </c>
      <c r="X61" s="10">
        <f>FC_TRA_ROAD_P2W_E!X61+FC_TRA_ROAD_CAR_E!X61+FC_TRA_ROAD_BUS_E!X61+FC_TRA_ROAD_LCV_E!X61+FC_TRA_ROAD_HGV_E!X61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FC_TRA_ROAD_P2W_E!C62+FC_TRA_ROAD_CAR_E!C62+FC_TRA_ROAD_BUS_E!C62+FC_TRA_ROAD_LCV_E!C62+FC_TRA_ROAD_HGV_E!C62</f>
        <v>0</v>
      </c>
      <c r="D62" s="10">
        <f>FC_TRA_ROAD_P2W_E!D62+FC_TRA_ROAD_CAR_E!D62+FC_TRA_ROAD_BUS_E!D62+FC_TRA_ROAD_LCV_E!D62+FC_TRA_ROAD_HGV_E!D62</f>
        <v>0</v>
      </c>
      <c r="E62" s="10">
        <f>FC_TRA_ROAD_P2W_E!E62+FC_TRA_ROAD_CAR_E!E62+FC_TRA_ROAD_BUS_E!E62+FC_TRA_ROAD_LCV_E!E62+FC_TRA_ROAD_HGV_E!E62</f>
        <v>0</v>
      </c>
      <c r="F62" s="10">
        <f>FC_TRA_ROAD_P2W_E!F62+FC_TRA_ROAD_CAR_E!F62+FC_TRA_ROAD_BUS_E!F62+FC_TRA_ROAD_LCV_E!F62+FC_TRA_ROAD_HGV_E!F62</f>
        <v>0</v>
      </c>
      <c r="G62" s="10">
        <f>FC_TRA_ROAD_P2W_E!G62+FC_TRA_ROAD_CAR_E!G62+FC_TRA_ROAD_BUS_E!G62+FC_TRA_ROAD_LCV_E!G62+FC_TRA_ROAD_HGV_E!G62</f>
        <v>0</v>
      </c>
      <c r="H62" s="10">
        <f>FC_TRA_ROAD_P2W_E!H62+FC_TRA_ROAD_CAR_E!H62+FC_TRA_ROAD_BUS_E!H62+FC_TRA_ROAD_LCV_E!H62+FC_TRA_ROAD_HGV_E!H62</f>
        <v>0</v>
      </c>
      <c r="I62" s="10">
        <f>FC_TRA_ROAD_P2W_E!I62+FC_TRA_ROAD_CAR_E!I62+FC_TRA_ROAD_BUS_E!I62+FC_TRA_ROAD_LCV_E!I62+FC_TRA_ROAD_HGV_E!I62</f>
        <v>0</v>
      </c>
      <c r="J62" s="10">
        <f>FC_TRA_ROAD_P2W_E!J62+FC_TRA_ROAD_CAR_E!J62+FC_TRA_ROAD_BUS_E!J62+FC_TRA_ROAD_LCV_E!J62+FC_TRA_ROAD_HGV_E!J62</f>
        <v>0</v>
      </c>
      <c r="K62" s="10">
        <f>FC_TRA_ROAD_P2W_E!K62+FC_TRA_ROAD_CAR_E!K62+FC_TRA_ROAD_BUS_E!K62+FC_TRA_ROAD_LCV_E!K62+FC_TRA_ROAD_HGV_E!K62</f>
        <v>0</v>
      </c>
      <c r="L62" s="10">
        <f>FC_TRA_ROAD_P2W_E!L62+FC_TRA_ROAD_CAR_E!L62+FC_TRA_ROAD_BUS_E!L62+FC_TRA_ROAD_LCV_E!L62+FC_TRA_ROAD_HGV_E!L62</f>
        <v>0</v>
      </c>
      <c r="M62" s="10">
        <f>FC_TRA_ROAD_P2W_E!M62+FC_TRA_ROAD_CAR_E!M62+FC_TRA_ROAD_BUS_E!M62+FC_TRA_ROAD_LCV_E!M62+FC_TRA_ROAD_HGV_E!M62</f>
        <v>0</v>
      </c>
      <c r="N62" s="10">
        <f>FC_TRA_ROAD_P2W_E!N62+FC_TRA_ROAD_CAR_E!N62+FC_TRA_ROAD_BUS_E!N62+FC_TRA_ROAD_LCV_E!N62+FC_TRA_ROAD_HGV_E!N62</f>
        <v>0</v>
      </c>
      <c r="O62" s="10">
        <f>FC_TRA_ROAD_P2W_E!O62+FC_TRA_ROAD_CAR_E!O62+FC_TRA_ROAD_BUS_E!O62+FC_TRA_ROAD_LCV_E!O62+FC_TRA_ROAD_HGV_E!O62</f>
        <v>0</v>
      </c>
      <c r="P62" s="10">
        <f>FC_TRA_ROAD_P2W_E!P62+FC_TRA_ROAD_CAR_E!P62+FC_TRA_ROAD_BUS_E!P62+FC_TRA_ROAD_LCV_E!P62+FC_TRA_ROAD_HGV_E!P62</f>
        <v>0</v>
      </c>
      <c r="Q62" s="10">
        <f>FC_TRA_ROAD_P2W_E!Q62+FC_TRA_ROAD_CAR_E!Q62+FC_TRA_ROAD_BUS_E!Q62+FC_TRA_ROAD_LCV_E!Q62+FC_TRA_ROAD_HGV_E!Q62</f>
        <v>0</v>
      </c>
      <c r="R62" s="10">
        <f>FC_TRA_ROAD_P2W_E!R62+FC_TRA_ROAD_CAR_E!R62+FC_TRA_ROAD_BUS_E!R62+FC_TRA_ROAD_LCV_E!R62+FC_TRA_ROAD_HGV_E!R62</f>
        <v>0</v>
      </c>
      <c r="S62" s="10">
        <f>FC_TRA_ROAD_P2W_E!S62+FC_TRA_ROAD_CAR_E!S62+FC_TRA_ROAD_BUS_E!S62+FC_TRA_ROAD_LCV_E!S62+FC_TRA_ROAD_HGV_E!S62</f>
        <v>0</v>
      </c>
      <c r="T62" s="10">
        <f>FC_TRA_ROAD_P2W_E!T62+FC_TRA_ROAD_CAR_E!T62+FC_TRA_ROAD_BUS_E!T62+FC_TRA_ROAD_LCV_E!T62+FC_TRA_ROAD_HGV_E!T62</f>
        <v>0</v>
      </c>
      <c r="U62" s="10">
        <f>FC_TRA_ROAD_P2W_E!U62+FC_TRA_ROAD_CAR_E!U62+FC_TRA_ROAD_BUS_E!U62+FC_TRA_ROAD_LCV_E!U62+FC_TRA_ROAD_HGV_E!U62</f>
        <v>0</v>
      </c>
      <c r="V62" s="10">
        <f>FC_TRA_ROAD_P2W_E!V62+FC_TRA_ROAD_CAR_E!V62+FC_TRA_ROAD_BUS_E!V62+FC_TRA_ROAD_LCV_E!V62+FC_TRA_ROAD_HGV_E!V62</f>
        <v>0</v>
      </c>
      <c r="W62" s="10">
        <f>FC_TRA_ROAD_P2W_E!W62+FC_TRA_ROAD_CAR_E!W62+FC_TRA_ROAD_BUS_E!W62+FC_TRA_ROAD_LCV_E!W62+FC_TRA_ROAD_HGV_E!W62</f>
        <v>0</v>
      </c>
      <c r="X62" s="10">
        <f>FC_TRA_ROAD_P2W_E!X62+FC_TRA_ROAD_CAR_E!X62+FC_TRA_ROAD_BUS_E!X62+FC_TRA_ROAD_LCV_E!X62+FC_TRA_ROAD_HGV_E!X62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FC_TRA_ROAD_P2W_E!C63+FC_TRA_ROAD_CAR_E!C63+FC_TRA_ROAD_BUS_E!C63+FC_TRA_ROAD_LCV_E!C63+FC_TRA_ROAD_HGV_E!C63</f>
        <v>0</v>
      </c>
      <c r="D63" s="10">
        <f>FC_TRA_ROAD_P2W_E!D63+FC_TRA_ROAD_CAR_E!D63+FC_TRA_ROAD_BUS_E!D63+FC_TRA_ROAD_LCV_E!D63+FC_TRA_ROAD_HGV_E!D63</f>
        <v>0</v>
      </c>
      <c r="E63" s="10">
        <f>FC_TRA_ROAD_P2W_E!E63+FC_TRA_ROAD_CAR_E!E63+FC_TRA_ROAD_BUS_E!E63+FC_TRA_ROAD_LCV_E!E63+FC_TRA_ROAD_HGV_E!E63</f>
        <v>0</v>
      </c>
      <c r="F63" s="10">
        <f>FC_TRA_ROAD_P2W_E!F63+FC_TRA_ROAD_CAR_E!F63+FC_TRA_ROAD_BUS_E!F63+FC_TRA_ROAD_LCV_E!F63+FC_TRA_ROAD_HGV_E!F63</f>
        <v>0</v>
      </c>
      <c r="G63" s="10">
        <f>FC_TRA_ROAD_P2W_E!G63+FC_TRA_ROAD_CAR_E!G63+FC_TRA_ROAD_BUS_E!G63+FC_TRA_ROAD_LCV_E!G63+FC_TRA_ROAD_HGV_E!G63</f>
        <v>0</v>
      </c>
      <c r="H63" s="10">
        <f>FC_TRA_ROAD_P2W_E!H63+FC_TRA_ROAD_CAR_E!H63+FC_TRA_ROAD_BUS_E!H63+FC_TRA_ROAD_LCV_E!H63+FC_TRA_ROAD_HGV_E!H63</f>
        <v>0</v>
      </c>
      <c r="I63" s="10">
        <f>FC_TRA_ROAD_P2W_E!I63+FC_TRA_ROAD_CAR_E!I63+FC_TRA_ROAD_BUS_E!I63+FC_TRA_ROAD_LCV_E!I63+FC_TRA_ROAD_HGV_E!I63</f>
        <v>0</v>
      </c>
      <c r="J63" s="10">
        <f>FC_TRA_ROAD_P2W_E!J63+FC_TRA_ROAD_CAR_E!J63+FC_TRA_ROAD_BUS_E!J63+FC_TRA_ROAD_LCV_E!J63+FC_TRA_ROAD_HGV_E!J63</f>
        <v>0</v>
      </c>
      <c r="K63" s="10">
        <f>FC_TRA_ROAD_P2W_E!K63+FC_TRA_ROAD_CAR_E!K63+FC_TRA_ROAD_BUS_E!K63+FC_TRA_ROAD_LCV_E!K63+FC_TRA_ROAD_HGV_E!K63</f>
        <v>0</v>
      </c>
      <c r="L63" s="10">
        <f>FC_TRA_ROAD_P2W_E!L63+FC_TRA_ROAD_CAR_E!L63+FC_TRA_ROAD_BUS_E!L63+FC_TRA_ROAD_LCV_E!L63+FC_TRA_ROAD_HGV_E!L63</f>
        <v>0</v>
      </c>
      <c r="M63" s="10">
        <f>FC_TRA_ROAD_P2W_E!M63+FC_TRA_ROAD_CAR_E!M63+FC_TRA_ROAD_BUS_E!M63+FC_TRA_ROAD_LCV_E!M63+FC_TRA_ROAD_HGV_E!M63</f>
        <v>0</v>
      </c>
      <c r="N63" s="10">
        <f>FC_TRA_ROAD_P2W_E!N63+FC_TRA_ROAD_CAR_E!N63+FC_TRA_ROAD_BUS_E!N63+FC_TRA_ROAD_LCV_E!N63+FC_TRA_ROAD_HGV_E!N63</f>
        <v>0</v>
      </c>
      <c r="O63" s="10">
        <f>FC_TRA_ROAD_P2W_E!O63+FC_TRA_ROAD_CAR_E!O63+FC_TRA_ROAD_BUS_E!O63+FC_TRA_ROAD_LCV_E!O63+FC_TRA_ROAD_HGV_E!O63</f>
        <v>0</v>
      </c>
      <c r="P63" s="10">
        <f>FC_TRA_ROAD_P2W_E!P63+FC_TRA_ROAD_CAR_E!P63+FC_TRA_ROAD_BUS_E!P63+FC_TRA_ROAD_LCV_E!P63+FC_TRA_ROAD_HGV_E!P63</f>
        <v>0</v>
      </c>
      <c r="Q63" s="10">
        <f>FC_TRA_ROAD_P2W_E!Q63+FC_TRA_ROAD_CAR_E!Q63+FC_TRA_ROAD_BUS_E!Q63+FC_TRA_ROAD_LCV_E!Q63+FC_TRA_ROAD_HGV_E!Q63</f>
        <v>0</v>
      </c>
      <c r="R63" s="10">
        <f>FC_TRA_ROAD_P2W_E!R63+FC_TRA_ROAD_CAR_E!R63+FC_TRA_ROAD_BUS_E!R63+FC_TRA_ROAD_LCV_E!R63+FC_TRA_ROAD_HGV_E!R63</f>
        <v>0</v>
      </c>
      <c r="S63" s="10">
        <f>FC_TRA_ROAD_P2W_E!S63+FC_TRA_ROAD_CAR_E!S63+FC_TRA_ROAD_BUS_E!S63+FC_TRA_ROAD_LCV_E!S63+FC_TRA_ROAD_HGV_E!S63</f>
        <v>0</v>
      </c>
      <c r="T63" s="10">
        <f>FC_TRA_ROAD_P2W_E!T63+FC_TRA_ROAD_CAR_E!T63+FC_TRA_ROAD_BUS_E!T63+FC_TRA_ROAD_LCV_E!T63+FC_TRA_ROAD_HGV_E!T63</f>
        <v>0</v>
      </c>
      <c r="U63" s="10">
        <f>FC_TRA_ROAD_P2W_E!U63+FC_TRA_ROAD_CAR_E!U63+FC_TRA_ROAD_BUS_E!U63+FC_TRA_ROAD_LCV_E!U63+FC_TRA_ROAD_HGV_E!U63</f>
        <v>0</v>
      </c>
      <c r="V63" s="10">
        <f>FC_TRA_ROAD_P2W_E!V63+FC_TRA_ROAD_CAR_E!V63+FC_TRA_ROAD_BUS_E!V63+FC_TRA_ROAD_LCV_E!V63+FC_TRA_ROAD_HGV_E!V63</f>
        <v>0</v>
      </c>
      <c r="W63" s="10">
        <f>FC_TRA_ROAD_P2W_E!W63+FC_TRA_ROAD_CAR_E!W63+FC_TRA_ROAD_BUS_E!W63+FC_TRA_ROAD_LCV_E!W63+FC_TRA_ROAD_HGV_E!W63</f>
        <v>0</v>
      </c>
      <c r="X63" s="10">
        <f>FC_TRA_ROAD_P2W_E!X63+FC_TRA_ROAD_CAR_E!X63+FC_TRA_ROAD_BUS_E!X63+FC_TRA_ROAD_LCV_E!X63+FC_TRA_ROAD_HGV_E!X63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FC_TRA_ROAD_P2W_E!C64+FC_TRA_ROAD_CAR_E!C64+FC_TRA_ROAD_BUS_E!C64+FC_TRA_ROAD_LCV_E!C64+FC_TRA_ROAD_HGV_E!C64</f>
        <v>0</v>
      </c>
      <c r="D64" s="10">
        <f>FC_TRA_ROAD_P2W_E!D64+FC_TRA_ROAD_CAR_E!D64+FC_TRA_ROAD_BUS_E!D64+FC_TRA_ROAD_LCV_E!D64+FC_TRA_ROAD_HGV_E!D64</f>
        <v>0</v>
      </c>
      <c r="E64" s="10">
        <f>FC_TRA_ROAD_P2W_E!E64+FC_TRA_ROAD_CAR_E!E64+FC_TRA_ROAD_BUS_E!E64+FC_TRA_ROAD_LCV_E!E64+FC_TRA_ROAD_HGV_E!E64</f>
        <v>0</v>
      </c>
      <c r="F64" s="10">
        <f>FC_TRA_ROAD_P2W_E!F64+FC_TRA_ROAD_CAR_E!F64+FC_TRA_ROAD_BUS_E!F64+FC_TRA_ROAD_LCV_E!F64+FC_TRA_ROAD_HGV_E!F64</f>
        <v>0</v>
      </c>
      <c r="G64" s="10">
        <f>FC_TRA_ROAD_P2W_E!G64+FC_TRA_ROAD_CAR_E!G64+FC_TRA_ROAD_BUS_E!G64+FC_TRA_ROAD_LCV_E!G64+FC_TRA_ROAD_HGV_E!G64</f>
        <v>0</v>
      </c>
      <c r="H64" s="10">
        <f>FC_TRA_ROAD_P2W_E!H64+FC_TRA_ROAD_CAR_E!H64+FC_TRA_ROAD_BUS_E!H64+FC_TRA_ROAD_LCV_E!H64+FC_TRA_ROAD_HGV_E!H64</f>
        <v>0</v>
      </c>
      <c r="I64" s="10">
        <f>FC_TRA_ROAD_P2W_E!I64+FC_TRA_ROAD_CAR_E!I64+FC_TRA_ROAD_BUS_E!I64+FC_TRA_ROAD_LCV_E!I64+FC_TRA_ROAD_HGV_E!I64</f>
        <v>0</v>
      </c>
      <c r="J64" s="10">
        <f>FC_TRA_ROAD_P2W_E!J64+FC_TRA_ROAD_CAR_E!J64+FC_TRA_ROAD_BUS_E!J64+FC_TRA_ROAD_LCV_E!J64+FC_TRA_ROAD_HGV_E!J64</f>
        <v>0</v>
      </c>
      <c r="K64" s="10">
        <f>FC_TRA_ROAD_P2W_E!K64+FC_TRA_ROAD_CAR_E!K64+FC_TRA_ROAD_BUS_E!K64+FC_TRA_ROAD_LCV_E!K64+FC_TRA_ROAD_HGV_E!K64</f>
        <v>0</v>
      </c>
      <c r="L64" s="10">
        <f>FC_TRA_ROAD_P2W_E!L64+FC_TRA_ROAD_CAR_E!L64+FC_TRA_ROAD_BUS_E!L64+FC_TRA_ROAD_LCV_E!L64+FC_TRA_ROAD_HGV_E!L64</f>
        <v>2.5795356835769558</v>
      </c>
      <c r="M64" s="10">
        <f>FC_TRA_ROAD_P2W_E!M64+FC_TRA_ROAD_CAR_E!M64+FC_TRA_ROAD_BUS_E!M64+FC_TRA_ROAD_LCV_E!M64+FC_TRA_ROAD_HGV_E!M64</f>
        <v>47.076526225279437</v>
      </c>
      <c r="N64" s="10">
        <f>FC_TRA_ROAD_P2W_E!N64+FC_TRA_ROAD_CAR_E!N64+FC_TRA_ROAD_BUS_E!N64+FC_TRA_ROAD_LCV_E!N64+FC_TRA_ROAD_HGV_E!N64</f>
        <v>47.721410146173689</v>
      </c>
      <c r="O64" s="10">
        <f>FC_TRA_ROAD_P2W_E!O64+FC_TRA_ROAD_CAR_E!O64+FC_TRA_ROAD_BUS_E!O64+FC_TRA_ROAD_LCV_E!O64+FC_TRA_ROAD_HGV_E!O64</f>
        <v>59.329320722269991</v>
      </c>
      <c r="P64" s="10">
        <f>FC_TRA_ROAD_P2W_E!P64+FC_TRA_ROAD_CAR_E!P64+FC_TRA_ROAD_BUS_E!P64+FC_TRA_ROAD_LCV_E!P64+FC_TRA_ROAD_HGV_E!P64</f>
        <v>55.689337919174548</v>
      </c>
      <c r="Q64" s="10">
        <f>FC_TRA_ROAD_P2W_E!Q64+FC_TRA_ROAD_CAR_E!Q64+FC_TRA_ROAD_BUS_E!Q64+FC_TRA_ROAD_LCV_E!Q64+FC_TRA_ROAD_HGV_E!Q64</f>
        <v>41.606964746345653</v>
      </c>
      <c r="R64" s="10">
        <f>FC_TRA_ROAD_P2W_E!R64+FC_TRA_ROAD_CAR_E!R64+FC_TRA_ROAD_BUS_E!R64+FC_TRA_ROAD_LCV_E!R64+FC_TRA_ROAD_HGV_E!R64</f>
        <v>61.450300945829753</v>
      </c>
      <c r="S64" s="10">
        <f>FC_TRA_ROAD_P2W_E!S64+FC_TRA_ROAD_CAR_E!S64+FC_TRA_ROAD_BUS_E!S64+FC_TRA_ROAD_LCV_E!S64+FC_TRA_ROAD_HGV_E!S64</f>
        <v>81.293551160791054</v>
      </c>
      <c r="T64" s="10">
        <f>FC_TRA_ROAD_P2W_E!T64+FC_TRA_ROAD_CAR_E!T64+FC_TRA_ROAD_BUS_E!T64+FC_TRA_ROAD_LCV_E!T64+FC_TRA_ROAD_HGV_E!T64</f>
        <v>91.07317282889079</v>
      </c>
      <c r="U64" s="10">
        <f>FC_TRA_ROAD_P2W_E!U64+FC_TRA_ROAD_CAR_E!U64+FC_TRA_ROAD_BUS_E!U64+FC_TRA_ROAD_LCV_E!U64+FC_TRA_ROAD_HGV_E!U64</f>
        <v>90.436887360275136</v>
      </c>
      <c r="V64" s="10">
        <f>FC_TRA_ROAD_P2W_E!V64+FC_TRA_ROAD_CAR_E!V64+FC_TRA_ROAD_BUS_E!V64+FC_TRA_ROAD_LCV_E!V64+FC_TRA_ROAD_HGV_E!V64</f>
        <v>97.8128116938951</v>
      </c>
      <c r="W64" s="10">
        <f>FC_TRA_ROAD_P2W_E!W64+FC_TRA_ROAD_CAR_E!W64+FC_TRA_ROAD_BUS_E!W64+FC_TRA_ROAD_LCV_E!W64+FC_TRA_ROAD_HGV_E!W64</f>
        <v>91.629406706792778</v>
      </c>
      <c r="X64" s="10">
        <f>FC_TRA_ROAD_P2W_E!X64+FC_TRA_ROAD_CAR_E!X64+FC_TRA_ROAD_BUS_E!X64+FC_TRA_ROAD_LCV_E!X64+FC_TRA_ROAD_HGV_E!X64</f>
        <v>120.9411865864144</v>
      </c>
    </row>
    <row r="65" spans="1:24" ht="11.25" customHeight="1" x14ac:dyDescent="0.2">
      <c r="A65" s="42" t="s">
        <v>117</v>
      </c>
      <c r="B65" s="9" t="s">
        <v>118</v>
      </c>
      <c r="C65" s="10">
        <f>FC_TRA_ROAD_P2W_E!C65+FC_TRA_ROAD_CAR_E!C65+FC_TRA_ROAD_BUS_E!C65+FC_TRA_ROAD_LCV_E!C65+FC_TRA_ROAD_HGV_E!C65</f>
        <v>0</v>
      </c>
      <c r="D65" s="10">
        <f>FC_TRA_ROAD_P2W_E!D65+FC_TRA_ROAD_CAR_E!D65+FC_TRA_ROAD_BUS_E!D65+FC_TRA_ROAD_LCV_E!D65+FC_TRA_ROAD_HGV_E!D65</f>
        <v>0</v>
      </c>
      <c r="E65" s="10">
        <f>FC_TRA_ROAD_P2W_E!E65+FC_TRA_ROAD_CAR_E!E65+FC_TRA_ROAD_BUS_E!E65+FC_TRA_ROAD_LCV_E!E65+FC_TRA_ROAD_HGV_E!E65</f>
        <v>0</v>
      </c>
      <c r="F65" s="10">
        <f>FC_TRA_ROAD_P2W_E!F65+FC_TRA_ROAD_CAR_E!F65+FC_TRA_ROAD_BUS_E!F65+FC_TRA_ROAD_LCV_E!F65+FC_TRA_ROAD_HGV_E!F65</f>
        <v>0</v>
      </c>
      <c r="G65" s="10">
        <f>FC_TRA_ROAD_P2W_E!G65+FC_TRA_ROAD_CAR_E!G65+FC_TRA_ROAD_BUS_E!G65+FC_TRA_ROAD_LCV_E!G65+FC_TRA_ROAD_HGV_E!G65</f>
        <v>0</v>
      </c>
      <c r="H65" s="10">
        <f>FC_TRA_ROAD_P2W_E!H65+FC_TRA_ROAD_CAR_E!H65+FC_TRA_ROAD_BUS_E!H65+FC_TRA_ROAD_LCV_E!H65+FC_TRA_ROAD_HGV_E!H65</f>
        <v>0</v>
      </c>
      <c r="I65" s="10">
        <f>FC_TRA_ROAD_P2W_E!I65+FC_TRA_ROAD_CAR_E!I65+FC_TRA_ROAD_BUS_E!I65+FC_TRA_ROAD_LCV_E!I65+FC_TRA_ROAD_HGV_E!I65</f>
        <v>0</v>
      </c>
      <c r="J65" s="10">
        <f>FC_TRA_ROAD_P2W_E!J65+FC_TRA_ROAD_CAR_E!J65+FC_TRA_ROAD_BUS_E!J65+FC_TRA_ROAD_LCV_E!J65+FC_TRA_ROAD_HGV_E!J65</f>
        <v>0</v>
      </c>
      <c r="K65" s="10">
        <f>FC_TRA_ROAD_P2W_E!K65+FC_TRA_ROAD_CAR_E!K65+FC_TRA_ROAD_BUS_E!K65+FC_TRA_ROAD_LCV_E!K65+FC_TRA_ROAD_HGV_E!K65</f>
        <v>57.899828030954417</v>
      </c>
      <c r="L65" s="10">
        <f>FC_TRA_ROAD_P2W_E!L65+FC_TRA_ROAD_CAR_E!L65+FC_TRA_ROAD_BUS_E!L65+FC_TRA_ROAD_LCV_E!L65+FC_TRA_ROAD_HGV_E!L65</f>
        <v>122.36294067067928</v>
      </c>
      <c r="M65" s="10">
        <f>FC_TRA_ROAD_P2W_E!M65+FC_TRA_ROAD_CAR_E!M65+FC_TRA_ROAD_BUS_E!M65+FC_TRA_ROAD_LCV_E!M65+FC_TRA_ROAD_HGV_E!M65</f>
        <v>1.8445399828030962</v>
      </c>
      <c r="N65" s="10">
        <f>FC_TRA_ROAD_P2W_E!N65+FC_TRA_ROAD_CAR_E!N65+FC_TRA_ROAD_BUS_E!N65+FC_TRA_ROAD_LCV_E!N65+FC_TRA_ROAD_HGV_E!N65</f>
        <v>9.5233877901977646</v>
      </c>
      <c r="O65" s="10">
        <f>FC_TRA_ROAD_P2W_E!O65+FC_TRA_ROAD_CAR_E!O65+FC_TRA_ROAD_BUS_E!O65+FC_TRA_ROAD_LCV_E!O65+FC_TRA_ROAD_HGV_E!O65</f>
        <v>44.423473774720541</v>
      </c>
      <c r="P65" s="10">
        <f>FC_TRA_ROAD_P2W_E!P65+FC_TRA_ROAD_CAR_E!P65+FC_TRA_ROAD_BUS_E!P65+FC_TRA_ROAD_LCV_E!P65+FC_TRA_ROAD_HGV_E!P65</f>
        <v>51.068013757523644</v>
      </c>
      <c r="Q65" s="10">
        <f>FC_TRA_ROAD_P2W_E!Q65+FC_TRA_ROAD_CAR_E!Q65+FC_TRA_ROAD_BUS_E!Q65+FC_TRA_ROAD_LCV_E!Q65+FC_TRA_ROAD_HGV_E!Q65</f>
        <v>34.511177987962157</v>
      </c>
      <c r="R65" s="10">
        <f>FC_TRA_ROAD_P2W_E!R65+FC_TRA_ROAD_CAR_E!R65+FC_TRA_ROAD_BUS_E!R65+FC_TRA_ROAD_LCV_E!R65+FC_TRA_ROAD_HGV_E!R65</f>
        <v>45.222098022355972</v>
      </c>
      <c r="S65" s="10">
        <f>FC_TRA_ROAD_P2W_E!S65+FC_TRA_ROAD_CAR_E!S65+FC_TRA_ROAD_BUS_E!S65+FC_TRA_ROAD_LCV_E!S65+FC_TRA_ROAD_HGV_E!S65</f>
        <v>11.501117798796217</v>
      </c>
      <c r="T65" s="10">
        <f>FC_TRA_ROAD_P2W_E!T65+FC_TRA_ROAD_CAR_E!T65+FC_TRA_ROAD_BUS_E!T65+FC_TRA_ROAD_LCV_E!T65+FC_TRA_ROAD_HGV_E!T65</f>
        <v>24.132760103181432</v>
      </c>
      <c r="U65" s="10">
        <f>FC_TRA_ROAD_P2W_E!U65+FC_TRA_ROAD_CAR_E!U65+FC_TRA_ROAD_BUS_E!U65+FC_TRA_ROAD_LCV_E!U65+FC_TRA_ROAD_HGV_E!U65</f>
        <v>4.9493551160791034</v>
      </c>
      <c r="V65" s="10">
        <f>FC_TRA_ROAD_P2W_E!V65+FC_TRA_ROAD_CAR_E!V65+FC_TRA_ROAD_BUS_E!V65+FC_TRA_ROAD_LCV_E!V65+FC_TRA_ROAD_HGV_E!V65</f>
        <v>44.106018916595005</v>
      </c>
      <c r="W65" s="10">
        <f>FC_TRA_ROAD_P2W_E!W65+FC_TRA_ROAD_CAR_E!W65+FC_TRA_ROAD_BUS_E!W65+FC_TRA_ROAD_LCV_E!W65+FC_TRA_ROAD_HGV_E!W65</f>
        <v>52.58469475494411</v>
      </c>
      <c r="X65" s="10">
        <f>FC_TRA_ROAD_P2W_E!X65+FC_TRA_ROAD_CAR_E!X65+FC_TRA_ROAD_BUS_E!X65+FC_TRA_ROAD_LCV_E!X65+FC_TRA_ROAD_HGV_E!X65</f>
        <v>96.070421324161643</v>
      </c>
    </row>
    <row r="66" spans="1:24" ht="11.25" customHeight="1" x14ac:dyDescent="0.2">
      <c r="A66" s="42" t="s">
        <v>119</v>
      </c>
      <c r="B66" s="9" t="s">
        <v>120</v>
      </c>
      <c r="C66" s="10">
        <f>FC_TRA_ROAD_P2W_E!C66+FC_TRA_ROAD_CAR_E!C66+FC_TRA_ROAD_BUS_E!C66+FC_TRA_ROAD_LCV_E!C66+FC_TRA_ROAD_HGV_E!C66</f>
        <v>0</v>
      </c>
      <c r="D66" s="10">
        <f>FC_TRA_ROAD_P2W_E!D66+FC_TRA_ROAD_CAR_E!D66+FC_TRA_ROAD_BUS_E!D66+FC_TRA_ROAD_LCV_E!D66+FC_TRA_ROAD_HGV_E!D66</f>
        <v>0</v>
      </c>
      <c r="E66" s="10">
        <f>FC_TRA_ROAD_P2W_E!E66+FC_TRA_ROAD_CAR_E!E66+FC_TRA_ROAD_BUS_E!E66+FC_TRA_ROAD_LCV_E!E66+FC_TRA_ROAD_HGV_E!E66</f>
        <v>0</v>
      </c>
      <c r="F66" s="10">
        <f>FC_TRA_ROAD_P2W_E!F66+FC_TRA_ROAD_CAR_E!F66+FC_TRA_ROAD_BUS_E!F66+FC_TRA_ROAD_LCV_E!F66+FC_TRA_ROAD_HGV_E!F66</f>
        <v>0</v>
      </c>
      <c r="G66" s="10">
        <f>FC_TRA_ROAD_P2W_E!G66+FC_TRA_ROAD_CAR_E!G66+FC_TRA_ROAD_BUS_E!G66+FC_TRA_ROAD_LCV_E!G66+FC_TRA_ROAD_HGV_E!G66</f>
        <v>0</v>
      </c>
      <c r="H66" s="10">
        <f>FC_TRA_ROAD_P2W_E!H66+FC_TRA_ROAD_CAR_E!H66+FC_TRA_ROAD_BUS_E!H66+FC_TRA_ROAD_LCV_E!H66+FC_TRA_ROAD_HGV_E!H66</f>
        <v>0</v>
      </c>
      <c r="I66" s="10">
        <f>FC_TRA_ROAD_P2W_E!I66+FC_TRA_ROAD_CAR_E!I66+FC_TRA_ROAD_BUS_E!I66+FC_TRA_ROAD_LCV_E!I66+FC_TRA_ROAD_HGV_E!I66</f>
        <v>0</v>
      </c>
      <c r="J66" s="10">
        <f>FC_TRA_ROAD_P2W_E!J66+FC_TRA_ROAD_CAR_E!J66+FC_TRA_ROAD_BUS_E!J66+FC_TRA_ROAD_LCV_E!J66+FC_TRA_ROAD_HGV_E!J66</f>
        <v>40.431814273430788</v>
      </c>
      <c r="K66" s="10">
        <f>FC_TRA_ROAD_P2W_E!K66+FC_TRA_ROAD_CAR_E!K66+FC_TRA_ROAD_BUS_E!K66+FC_TRA_ROAD_LCV_E!K66+FC_TRA_ROAD_HGV_E!K66</f>
        <v>49.221324161650898</v>
      </c>
      <c r="L66" s="10">
        <f>FC_TRA_ROAD_P2W_E!L66+FC_TRA_ROAD_CAR_E!L66+FC_TRA_ROAD_BUS_E!L66+FC_TRA_ROAD_LCV_E!L66+FC_TRA_ROAD_HGV_E!L66</f>
        <v>38.000343938091142</v>
      </c>
      <c r="M66" s="10">
        <f>FC_TRA_ROAD_P2W_E!M66+FC_TRA_ROAD_CAR_E!M66+FC_TRA_ROAD_BUS_E!M66+FC_TRA_ROAD_LCV_E!M66+FC_TRA_ROAD_HGV_E!M66</f>
        <v>67.163456577815992</v>
      </c>
      <c r="N66" s="10">
        <f>FC_TRA_ROAD_P2W_E!N66+FC_TRA_ROAD_CAR_E!N66+FC_TRA_ROAD_BUS_E!N66+FC_TRA_ROAD_LCV_E!N66+FC_TRA_ROAD_HGV_E!N66</f>
        <v>138.74557179707648</v>
      </c>
      <c r="O66" s="10">
        <f>FC_TRA_ROAD_P2W_E!O66+FC_TRA_ROAD_CAR_E!O66+FC_TRA_ROAD_BUS_E!O66+FC_TRA_ROAD_LCV_E!O66+FC_TRA_ROAD_HGV_E!O66</f>
        <v>83.834909716251076</v>
      </c>
      <c r="P66" s="10">
        <f>FC_TRA_ROAD_P2W_E!P66+FC_TRA_ROAD_CAR_E!P66+FC_TRA_ROAD_BUS_E!P66+FC_TRA_ROAD_LCV_E!P66+FC_TRA_ROAD_HGV_E!P66</f>
        <v>96.684780739466902</v>
      </c>
      <c r="Q66" s="10">
        <f>FC_TRA_ROAD_P2W_E!Q66+FC_TRA_ROAD_CAR_E!Q66+FC_TRA_ROAD_BUS_E!Q66+FC_TRA_ROAD_LCV_E!Q66+FC_TRA_ROAD_HGV_E!Q66</f>
        <v>90.532158211521917</v>
      </c>
      <c r="R66" s="10">
        <f>FC_TRA_ROAD_P2W_E!R66+FC_TRA_ROAD_CAR_E!R66+FC_TRA_ROAD_BUS_E!R66+FC_TRA_ROAD_LCV_E!R66+FC_TRA_ROAD_HGV_E!R66</f>
        <v>95.805846947549426</v>
      </c>
      <c r="S66" s="10">
        <f>FC_TRA_ROAD_P2W_E!S66+FC_TRA_ROAD_CAR_E!S66+FC_TRA_ROAD_BUS_E!S66+FC_TRA_ROAD_LCV_E!S66+FC_TRA_ROAD_HGV_E!S66</f>
        <v>164.36423043852096</v>
      </c>
      <c r="T66" s="10">
        <f>FC_TRA_ROAD_P2W_E!T66+FC_TRA_ROAD_CAR_E!T66+FC_TRA_ROAD_BUS_E!T66+FC_TRA_ROAD_LCV_E!T66+FC_TRA_ROAD_HGV_E!T66</f>
        <v>182.02579535683583</v>
      </c>
      <c r="U66" s="10">
        <f>FC_TRA_ROAD_P2W_E!U66+FC_TRA_ROAD_CAR_E!U66+FC_TRA_ROAD_BUS_E!U66+FC_TRA_ROAD_LCV_E!U66+FC_TRA_ROAD_HGV_E!U66</f>
        <v>201.68392089423901</v>
      </c>
      <c r="V66" s="10">
        <f>FC_TRA_ROAD_P2W_E!V66+FC_TRA_ROAD_CAR_E!V66+FC_TRA_ROAD_BUS_E!V66+FC_TRA_ROAD_LCV_E!V66+FC_TRA_ROAD_HGV_E!V66</f>
        <v>270.42631126397248</v>
      </c>
      <c r="W66" s="10">
        <f>FC_TRA_ROAD_P2W_E!W66+FC_TRA_ROAD_CAR_E!W66+FC_TRA_ROAD_BUS_E!W66+FC_TRA_ROAD_LCV_E!W66+FC_TRA_ROAD_HGV_E!W66</f>
        <v>339.03852106620798</v>
      </c>
      <c r="X66" s="10">
        <f>FC_TRA_ROAD_P2W_E!X66+FC_TRA_ROAD_CAR_E!X66+FC_TRA_ROAD_BUS_E!X66+FC_TRA_ROAD_LCV_E!X66+FC_TRA_ROAD_HGV_E!X66</f>
        <v>278.75167669819427</v>
      </c>
    </row>
    <row r="67" spans="1:24" ht="11.25" customHeight="1" x14ac:dyDescent="0.2">
      <c r="A67" s="42" t="s">
        <v>121</v>
      </c>
      <c r="B67" s="9" t="s">
        <v>122</v>
      </c>
      <c r="C67" s="10">
        <f>FC_TRA_ROAD_P2W_E!C67+FC_TRA_ROAD_CAR_E!C67+FC_TRA_ROAD_BUS_E!C67+FC_TRA_ROAD_LCV_E!C67+FC_TRA_ROAD_HGV_E!C67</f>
        <v>0</v>
      </c>
      <c r="D67" s="10">
        <f>FC_TRA_ROAD_P2W_E!D67+FC_TRA_ROAD_CAR_E!D67+FC_TRA_ROAD_BUS_E!D67+FC_TRA_ROAD_LCV_E!D67+FC_TRA_ROAD_HGV_E!D67</f>
        <v>0</v>
      </c>
      <c r="E67" s="10">
        <f>FC_TRA_ROAD_P2W_E!E67+FC_TRA_ROAD_CAR_E!E67+FC_TRA_ROAD_BUS_E!E67+FC_TRA_ROAD_LCV_E!E67+FC_TRA_ROAD_HGV_E!E67</f>
        <v>0</v>
      </c>
      <c r="F67" s="10">
        <f>FC_TRA_ROAD_P2W_E!F67+FC_TRA_ROAD_CAR_E!F67+FC_TRA_ROAD_BUS_E!F67+FC_TRA_ROAD_LCV_E!F67+FC_TRA_ROAD_HGV_E!F67</f>
        <v>0</v>
      </c>
      <c r="G67" s="10">
        <f>FC_TRA_ROAD_P2W_E!G67+FC_TRA_ROAD_CAR_E!G67+FC_TRA_ROAD_BUS_E!G67+FC_TRA_ROAD_LCV_E!G67+FC_TRA_ROAD_HGV_E!G67</f>
        <v>0</v>
      </c>
      <c r="H67" s="10">
        <f>FC_TRA_ROAD_P2W_E!H67+FC_TRA_ROAD_CAR_E!H67+FC_TRA_ROAD_BUS_E!H67+FC_TRA_ROAD_LCV_E!H67+FC_TRA_ROAD_HGV_E!H67</f>
        <v>0</v>
      </c>
      <c r="I67" s="10">
        <f>FC_TRA_ROAD_P2W_E!I67+FC_TRA_ROAD_CAR_E!I67+FC_TRA_ROAD_BUS_E!I67+FC_TRA_ROAD_LCV_E!I67+FC_TRA_ROAD_HGV_E!I67</f>
        <v>0</v>
      </c>
      <c r="J67" s="10">
        <f>FC_TRA_ROAD_P2W_E!J67+FC_TRA_ROAD_CAR_E!J67+FC_TRA_ROAD_BUS_E!J67+FC_TRA_ROAD_LCV_E!J67+FC_TRA_ROAD_HGV_E!J67</f>
        <v>0</v>
      </c>
      <c r="K67" s="10">
        <f>FC_TRA_ROAD_P2W_E!K67+FC_TRA_ROAD_CAR_E!K67+FC_TRA_ROAD_BUS_E!K67+FC_TRA_ROAD_LCV_E!K67+FC_TRA_ROAD_HGV_E!K67</f>
        <v>0</v>
      </c>
      <c r="L67" s="10">
        <f>FC_TRA_ROAD_P2W_E!L67+FC_TRA_ROAD_CAR_E!L67+FC_TRA_ROAD_BUS_E!L67+FC_TRA_ROAD_LCV_E!L67+FC_TRA_ROAD_HGV_E!L67</f>
        <v>0</v>
      </c>
      <c r="M67" s="10">
        <f>FC_TRA_ROAD_P2W_E!M67+FC_TRA_ROAD_CAR_E!M67+FC_TRA_ROAD_BUS_E!M67+FC_TRA_ROAD_LCV_E!M67+FC_TRA_ROAD_HGV_E!M67</f>
        <v>0</v>
      </c>
      <c r="N67" s="10">
        <f>FC_TRA_ROAD_P2W_E!N67+FC_TRA_ROAD_CAR_E!N67+FC_TRA_ROAD_BUS_E!N67+FC_TRA_ROAD_LCV_E!N67+FC_TRA_ROAD_HGV_E!N67</f>
        <v>0</v>
      </c>
      <c r="O67" s="10">
        <f>FC_TRA_ROAD_P2W_E!O67+FC_TRA_ROAD_CAR_E!O67+FC_TRA_ROAD_BUS_E!O67+FC_TRA_ROAD_LCV_E!O67+FC_TRA_ROAD_HGV_E!O67</f>
        <v>0</v>
      </c>
      <c r="P67" s="10">
        <f>FC_TRA_ROAD_P2W_E!P67+FC_TRA_ROAD_CAR_E!P67+FC_TRA_ROAD_BUS_E!P67+FC_TRA_ROAD_LCV_E!P67+FC_TRA_ROAD_HGV_E!P67</f>
        <v>0</v>
      </c>
      <c r="Q67" s="10">
        <f>FC_TRA_ROAD_P2W_E!Q67+FC_TRA_ROAD_CAR_E!Q67+FC_TRA_ROAD_BUS_E!Q67+FC_TRA_ROAD_LCV_E!Q67+FC_TRA_ROAD_HGV_E!Q67</f>
        <v>0</v>
      </c>
      <c r="R67" s="10">
        <f>FC_TRA_ROAD_P2W_E!R67+FC_TRA_ROAD_CAR_E!R67+FC_TRA_ROAD_BUS_E!R67+FC_TRA_ROAD_LCV_E!R67+FC_TRA_ROAD_HGV_E!R67</f>
        <v>0</v>
      </c>
      <c r="S67" s="10">
        <f>FC_TRA_ROAD_P2W_E!S67+FC_TRA_ROAD_CAR_E!S67+FC_TRA_ROAD_BUS_E!S67+FC_TRA_ROAD_LCV_E!S67+FC_TRA_ROAD_HGV_E!S67</f>
        <v>0</v>
      </c>
      <c r="T67" s="10">
        <f>FC_TRA_ROAD_P2W_E!T67+FC_TRA_ROAD_CAR_E!T67+FC_TRA_ROAD_BUS_E!T67+FC_TRA_ROAD_LCV_E!T67+FC_TRA_ROAD_HGV_E!T67</f>
        <v>0</v>
      </c>
      <c r="U67" s="10">
        <f>FC_TRA_ROAD_P2W_E!U67+FC_TRA_ROAD_CAR_E!U67+FC_TRA_ROAD_BUS_E!U67+FC_TRA_ROAD_LCV_E!U67+FC_TRA_ROAD_HGV_E!U67</f>
        <v>0</v>
      </c>
      <c r="V67" s="10">
        <f>FC_TRA_ROAD_P2W_E!V67+FC_TRA_ROAD_CAR_E!V67+FC_TRA_ROAD_BUS_E!V67+FC_TRA_ROAD_LCV_E!V67+FC_TRA_ROAD_HGV_E!V67</f>
        <v>0</v>
      </c>
      <c r="W67" s="10">
        <f>FC_TRA_ROAD_P2W_E!W67+FC_TRA_ROAD_CAR_E!W67+FC_TRA_ROAD_BUS_E!W67+FC_TRA_ROAD_LCV_E!W67+FC_TRA_ROAD_HGV_E!W67</f>
        <v>0</v>
      </c>
      <c r="X67" s="10">
        <f>FC_TRA_ROAD_P2W_E!X67+FC_TRA_ROAD_CAR_E!X67+FC_TRA_ROAD_BUS_E!X67+FC_TRA_ROAD_LCV_E!X67+FC_TRA_ROAD_HGV_E!X67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FC_TRA_ROAD_P2W_E!C68+FC_TRA_ROAD_CAR_E!C68+FC_TRA_ROAD_BUS_E!C68+FC_TRA_ROAD_LCV_E!C68+FC_TRA_ROAD_HGV_E!C68</f>
        <v>0</v>
      </c>
      <c r="D68" s="10">
        <f>FC_TRA_ROAD_P2W_E!D68+FC_TRA_ROAD_CAR_E!D68+FC_TRA_ROAD_BUS_E!D68+FC_TRA_ROAD_LCV_E!D68+FC_TRA_ROAD_HGV_E!D68</f>
        <v>0</v>
      </c>
      <c r="E68" s="10">
        <f>FC_TRA_ROAD_P2W_E!E68+FC_TRA_ROAD_CAR_E!E68+FC_TRA_ROAD_BUS_E!E68+FC_TRA_ROAD_LCV_E!E68+FC_TRA_ROAD_HGV_E!E68</f>
        <v>0</v>
      </c>
      <c r="F68" s="10">
        <f>FC_TRA_ROAD_P2W_E!F68+FC_TRA_ROAD_CAR_E!F68+FC_TRA_ROAD_BUS_E!F68+FC_TRA_ROAD_LCV_E!F68+FC_TRA_ROAD_HGV_E!F68</f>
        <v>0</v>
      </c>
      <c r="G68" s="10">
        <f>FC_TRA_ROAD_P2W_E!G68+FC_TRA_ROAD_CAR_E!G68+FC_TRA_ROAD_BUS_E!G68+FC_TRA_ROAD_LCV_E!G68+FC_TRA_ROAD_HGV_E!G68</f>
        <v>0</v>
      </c>
      <c r="H68" s="10">
        <f>FC_TRA_ROAD_P2W_E!H68+FC_TRA_ROAD_CAR_E!H68+FC_TRA_ROAD_BUS_E!H68+FC_TRA_ROAD_LCV_E!H68+FC_TRA_ROAD_HGV_E!H68</f>
        <v>0</v>
      </c>
      <c r="I68" s="10">
        <f>FC_TRA_ROAD_P2W_E!I68+FC_TRA_ROAD_CAR_E!I68+FC_TRA_ROAD_BUS_E!I68+FC_TRA_ROAD_LCV_E!I68+FC_TRA_ROAD_HGV_E!I68</f>
        <v>0</v>
      </c>
      <c r="J68" s="10">
        <f>FC_TRA_ROAD_P2W_E!J68+FC_TRA_ROAD_CAR_E!J68+FC_TRA_ROAD_BUS_E!J68+FC_TRA_ROAD_LCV_E!J68+FC_TRA_ROAD_HGV_E!J68</f>
        <v>0</v>
      </c>
      <c r="K68" s="10">
        <f>FC_TRA_ROAD_P2W_E!K68+FC_TRA_ROAD_CAR_E!K68+FC_TRA_ROAD_BUS_E!K68+FC_TRA_ROAD_LCV_E!K68+FC_TRA_ROAD_HGV_E!K68</f>
        <v>0</v>
      </c>
      <c r="L68" s="10">
        <f>FC_TRA_ROAD_P2W_E!L68+FC_TRA_ROAD_CAR_E!L68+FC_TRA_ROAD_BUS_E!L68+FC_TRA_ROAD_LCV_E!L68+FC_TRA_ROAD_HGV_E!L68</f>
        <v>0</v>
      </c>
      <c r="M68" s="10">
        <f>FC_TRA_ROAD_P2W_E!M68+FC_TRA_ROAD_CAR_E!M68+FC_TRA_ROAD_BUS_E!M68+FC_TRA_ROAD_LCV_E!M68+FC_TRA_ROAD_HGV_E!M68</f>
        <v>0</v>
      </c>
      <c r="N68" s="10">
        <f>FC_TRA_ROAD_P2W_E!N68+FC_TRA_ROAD_CAR_E!N68+FC_TRA_ROAD_BUS_E!N68+FC_TRA_ROAD_LCV_E!N68+FC_TRA_ROAD_HGV_E!N68</f>
        <v>0</v>
      </c>
      <c r="O68" s="10">
        <f>FC_TRA_ROAD_P2W_E!O68+FC_TRA_ROAD_CAR_E!O68+FC_TRA_ROAD_BUS_E!O68+FC_TRA_ROAD_LCV_E!O68+FC_TRA_ROAD_HGV_E!O68</f>
        <v>0</v>
      </c>
      <c r="P68" s="10">
        <f>FC_TRA_ROAD_P2W_E!P68+FC_TRA_ROAD_CAR_E!P68+FC_TRA_ROAD_BUS_E!P68+FC_TRA_ROAD_LCV_E!P68+FC_TRA_ROAD_HGV_E!P68</f>
        <v>0</v>
      </c>
      <c r="Q68" s="10">
        <f>FC_TRA_ROAD_P2W_E!Q68+FC_TRA_ROAD_CAR_E!Q68+FC_TRA_ROAD_BUS_E!Q68+FC_TRA_ROAD_LCV_E!Q68+FC_TRA_ROAD_HGV_E!Q68</f>
        <v>0</v>
      </c>
      <c r="R68" s="10">
        <f>FC_TRA_ROAD_P2W_E!R68+FC_TRA_ROAD_CAR_E!R68+FC_TRA_ROAD_BUS_E!R68+FC_TRA_ROAD_LCV_E!R68+FC_TRA_ROAD_HGV_E!R68</f>
        <v>0</v>
      </c>
      <c r="S68" s="10">
        <f>FC_TRA_ROAD_P2W_E!S68+FC_TRA_ROAD_CAR_E!S68+FC_TRA_ROAD_BUS_E!S68+FC_TRA_ROAD_LCV_E!S68+FC_TRA_ROAD_HGV_E!S68</f>
        <v>0</v>
      </c>
      <c r="T68" s="10">
        <f>FC_TRA_ROAD_P2W_E!T68+FC_TRA_ROAD_CAR_E!T68+FC_TRA_ROAD_BUS_E!T68+FC_TRA_ROAD_LCV_E!T68+FC_TRA_ROAD_HGV_E!T68</f>
        <v>0</v>
      </c>
      <c r="U68" s="10">
        <f>FC_TRA_ROAD_P2W_E!U68+FC_TRA_ROAD_CAR_E!U68+FC_TRA_ROAD_BUS_E!U68+FC_TRA_ROAD_LCV_E!U68+FC_TRA_ROAD_HGV_E!U68</f>
        <v>0</v>
      </c>
      <c r="V68" s="10">
        <f>FC_TRA_ROAD_P2W_E!V68+FC_TRA_ROAD_CAR_E!V68+FC_TRA_ROAD_BUS_E!V68+FC_TRA_ROAD_LCV_E!V68+FC_TRA_ROAD_HGV_E!V68</f>
        <v>0</v>
      </c>
      <c r="W68" s="10">
        <f>FC_TRA_ROAD_P2W_E!W68+FC_TRA_ROAD_CAR_E!W68+FC_TRA_ROAD_BUS_E!W68+FC_TRA_ROAD_LCV_E!W68+FC_TRA_ROAD_HGV_E!W68</f>
        <v>0</v>
      </c>
      <c r="X68" s="10">
        <f>FC_TRA_ROAD_P2W_E!X68+FC_TRA_ROAD_CAR_E!X68+FC_TRA_ROAD_BUS_E!X68+FC_TRA_ROAD_LCV_E!X68+FC_TRA_ROAD_HGV_E!X68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FC_TRA_ROAD_P2W_E!C69+FC_TRA_ROAD_CAR_E!C69+FC_TRA_ROAD_BUS_E!C69+FC_TRA_ROAD_LCV_E!C69+FC_TRA_ROAD_HGV_E!C69</f>
        <v>0</v>
      </c>
      <c r="D69" s="10">
        <f>FC_TRA_ROAD_P2W_E!D69+FC_TRA_ROAD_CAR_E!D69+FC_TRA_ROAD_BUS_E!D69+FC_TRA_ROAD_LCV_E!D69+FC_TRA_ROAD_HGV_E!D69</f>
        <v>0</v>
      </c>
      <c r="E69" s="10">
        <f>FC_TRA_ROAD_P2W_E!E69+FC_TRA_ROAD_CAR_E!E69+FC_TRA_ROAD_BUS_E!E69+FC_TRA_ROAD_LCV_E!E69+FC_TRA_ROAD_HGV_E!E69</f>
        <v>0</v>
      </c>
      <c r="F69" s="10">
        <f>FC_TRA_ROAD_P2W_E!F69+FC_TRA_ROAD_CAR_E!F69+FC_TRA_ROAD_BUS_E!F69+FC_TRA_ROAD_LCV_E!F69+FC_TRA_ROAD_HGV_E!F69</f>
        <v>0</v>
      </c>
      <c r="G69" s="10">
        <f>FC_TRA_ROAD_P2W_E!G69+FC_TRA_ROAD_CAR_E!G69+FC_TRA_ROAD_BUS_E!G69+FC_TRA_ROAD_LCV_E!G69+FC_TRA_ROAD_HGV_E!G69</f>
        <v>0</v>
      </c>
      <c r="H69" s="10">
        <f>FC_TRA_ROAD_P2W_E!H69+FC_TRA_ROAD_CAR_E!H69+FC_TRA_ROAD_BUS_E!H69+FC_TRA_ROAD_LCV_E!H69+FC_TRA_ROAD_HGV_E!H69</f>
        <v>0</v>
      </c>
      <c r="I69" s="10">
        <f>FC_TRA_ROAD_P2W_E!I69+FC_TRA_ROAD_CAR_E!I69+FC_TRA_ROAD_BUS_E!I69+FC_TRA_ROAD_LCV_E!I69+FC_TRA_ROAD_HGV_E!I69</f>
        <v>0</v>
      </c>
      <c r="J69" s="10">
        <f>FC_TRA_ROAD_P2W_E!J69+FC_TRA_ROAD_CAR_E!J69+FC_TRA_ROAD_BUS_E!J69+FC_TRA_ROAD_LCV_E!J69+FC_TRA_ROAD_HGV_E!J69</f>
        <v>0</v>
      </c>
      <c r="K69" s="10">
        <f>FC_TRA_ROAD_P2W_E!K69+FC_TRA_ROAD_CAR_E!K69+FC_TRA_ROAD_BUS_E!K69+FC_TRA_ROAD_LCV_E!K69+FC_TRA_ROAD_HGV_E!K69</f>
        <v>0</v>
      </c>
      <c r="L69" s="10">
        <f>FC_TRA_ROAD_P2W_E!L69+FC_TRA_ROAD_CAR_E!L69+FC_TRA_ROAD_BUS_E!L69+FC_TRA_ROAD_LCV_E!L69+FC_TRA_ROAD_HGV_E!L69</f>
        <v>0</v>
      </c>
      <c r="M69" s="10">
        <f>FC_TRA_ROAD_P2W_E!M69+FC_TRA_ROAD_CAR_E!M69+FC_TRA_ROAD_BUS_E!M69+FC_TRA_ROAD_LCV_E!M69+FC_TRA_ROAD_HGV_E!M69</f>
        <v>0</v>
      </c>
      <c r="N69" s="10">
        <f>FC_TRA_ROAD_P2W_E!N69+FC_TRA_ROAD_CAR_E!N69+FC_TRA_ROAD_BUS_E!N69+FC_TRA_ROAD_LCV_E!N69+FC_TRA_ROAD_HGV_E!N69</f>
        <v>0</v>
      </c>
      <c r="O69" s="10">
        <f>FC_TRA_ROAD_P2W_E!O69+FC_TRA_ROAD_CAR_E!O69+FC_TRA_ROAD_BUS_E!O69+FC_TRA_ROAD_LCV_E!O69+FC_TRA_ROAD_HGV_E!O69</f>
        <v>0</v>
      </c>
      <c r="P69" s="10">
        <f>FC_TRA_ROAD_P2W_E!P69+FC_TRA_ROAD_CAR_E!P69+FC_TRA_ROAD_BUS_E!P69+FC_TRA_ROAD_LCV_E!P69+FC_TRA_ROAD_HGV_E!P69</f>
        <v>0</v>
      </c>
      <c r="Q69" s="10">
        <f>FC_TRA_ROAD_P2W_E!Q69+FC_TRA_ROAD_CAR_E!Q69+FC_TRA_ROAD_BUS_E!Q69+FC_TRA_ROAD_LCV_E!Q69+FC_TRA_ROAD_HGV_E!Q69</f>
        <v>0</v>
      </c>
      <c r="R69" s="10">
        <f>FC_TRA_ROAD_P2W_E!R69+FC_TRA_ROAD_CAR_E!R69+FC_TRA_ROAD_BUS_E!R69+FC_TRA_ROAD_LCV_E!R69+FC_TRA_ROAD_HGV_E!R69</f>
        <v>0</v>
      </c>
      <c r="S69" s="10">
        <f>FC_TRA_ROAD_P2W_E!S69+FC_TRA_ROAD_CAR_E!S69+FC_TRA_ROAD_BUS_E!S69+FC_TRA_ROAD_LCV_E!S69+FC_TRA_ROAD_HGV_E!S69</f>
        <v>0</v>
      </c>
      <c r="T69" s="10">
        <f>FC_TRA_ROAD_P2W_E!T69+FC_TRA_ROAD_CAR_E!T69+FC_TRA_ROAD_BUS_E!T69+FC_TRA_ROAD_LCV_E!T69+FC_TRA_ROAD_HGV_E!T69</f>
        <v>0</v>
      </c>
      <c r="U69" s="10">
        <f>FC_TRA_ROAD_P2W_E!U69+FC_TRA_ROAD_CAR_E!U69+FC_TRA_ROAD_BUS_E!U69+FC_TRA_ROAD_LCV_E!U69+FC_TRA_ROAD_HGV_E!U69</f>
        <v>0</v>
      </c>
      <c r="V69" s="10">
        <f>FC_TRA_ROAD_P2W_E!V69+FC_TRA_ROAD_CAR_E!V69+FC_TRA_ROAD_BUS_E!V69+FC_TRA_ROAD_LCV_E!V69+FC_TRA_ROAD_HGV_E!V69</f>
        <v>0</v>
      </c>
      <c r="W69" s="10">
        <f>FC_TRA_ROAD_P2W_E!W69+FC_TRA_ROAD_CAR_E!W69+FC_TRA_ROAD_BUS_E!W69+FC_TRA_ROAD_LCV_E!W69+FC_TRA_ROAD_HGV_E!W69</f>
        <v>0</v>
      </c>
      <c r="X69" s="10">
        <f>FC_TRA_ROAD_P2W_E!X69+FC_TRA_ROAD_CAR_E!X69+FC_TRA_ROAD_BUS_E!X69+FC_TRA_ROAD_LCV_E!X69+FC_TRA_ROAD_HGV_E!X69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FC_TRA_ROAD_P2W_E!C70+FC_TRA_ROAD_CAR_E!C70+FC_TRA_ROAD_BUS_E!C70+FC_TRA_ROAD_LCV_E!C70+FC_TRA_ROAD_HGV_E!C70</f>
        <v>0</v>
      </c>
      <c r="D70" s="10">
        <f>FC_TRA_ROAD_P2W_E!D70+FC_TRA_ROAD_CAR_E!D70+FC_TRA_ROAD_BUS_E!D70+FC_TRA_ROAD_LCV_E!D70+FC_TRA_ROAD_HGV_E!D70</f>
        <v>0</v>
      </c>
      <c r="E70" s="10">
        <f>FC_TRA_ROAD_P2W_E!E70+FC_TRA_ROAD_CAR_E!E70+FC_TRA_ROAD_BUS_E!E70+FC_TRA_ROAD_LCV_E!E70+FC_TRA_ROAD_HGV_E!E70</f>
        <v>0</v>
      </c>
      <c r="F70" s="10">
        <f>FC_TRA_ROAD_P2W_E!F70+FC_TRA_ROAD_CAR_E!F70+FC_TRA_ROAD_BUS_E!F70+FC_TRA_ROAD_LCV_E!F70+FC_TRA_ROAD_HGV_E!F70</f>
        <v>0</v>
      </c>
      <c r="G70" s="10">
        <f>FC_TRA_ROAD_P2W_E!G70+FC_TRA_ROAD_CAR_E!G70+FC_TRA_ROAD_BUS_E!G70+FC_TRA_ROAD_LCV_E!G70+FC_TRA_ROAD_HGV_E!G70</f>
        <v>0</v>
      </c>
      <c r="H70" s="10">
        <f>FC_TRA_ROAD_P2W_E!H70+FC_TRA_ROAD_CAR_E!H70+FC_TRA_ROAD_BUS_E!H70+FC_TRA_ROAD_LCV_E!H70+FC_TRA_ROAD_HGV_E!H70</f>
        <v>0</v>
      </c>
      <c r="I70" s="10">
        <f>FC_TRA_ROAD_P2W_E!I70+FC_TRA_ROAD_CAR_E!I70+FC_TRA_ROAD_BUS_E!I70+FC_TRA_ROAD_LCV_E!I70+FC_TRA_ROAD_HGV_E!I70</f>
        <v>0</v>
      </c>
      <c r="J70" s="10">
        <f>FC_TRA_ROAD_P2W_E!J70+FC_TRA_ROAD_CAR_E!J70+FC_TRA_ROAD_BUS_E!J70+FC_TRA_ROAD_LCV_E!J70+FC_TRA_ROAD_HGV_E!J70</f>
        <v>0</v>
      </c>
      <c r="K70" s="10">
        <f>FC_TRA_ROAD_P2W_E!K70+FC_TRA_ROAD_CAR_E!K70+FC_TRA_ROAD_BUS_E!K70+FC_TRA_ROAD_LCV_E!K70+FC_TRA_ROAD_HGV_E!K70</f>
        <v>0</v>
      </c>
      <c r="L70" s="10">
        <f>FC_TRA_ROAD_P2W_E!L70+FC_TRA_ROAD_CAR_E!L70+FC_TRA_ROAD_BUS_E!L70+FC_TRA_ROAD_LCV_E!L70+FC_TRA_ROAD_HGV_E!L70</f>
        <v>0</v>
      </c>
      <c r="M70" s="10">
        <f>FC_TRA_ROAD_P2W_E!M70+FC_TRA_ROAD_CAR_E!M70+FC_TRA_ROAD_BUS_E!M70+FC_TRA_ROAD_LCV_E!M70+FC_TRA_ROAD_HGV_E!M70</f>
        <v>0</v>
      </c>
      <c r="N70" s="10">
        <f>FC_TRA_ROAD_P2W_E!N70+FC_TRA_ROAD_CAR_E!N70+FC_TRA_ROAD_BUS_E!N70+FC_TRA_ROAD_LCV_E!N70+FC_TRA_ROAD_HGV_E!N70</f>
        <v>0</v>
      </c>
      <c r="O70" s="10">
        <f>FC_TRA_ROAD_P2W_E!O70+FC_TRA_ROAD_CAR_E!O70+FC_TRA_ROAD_BUS_E!O70+FC_TRA_ROAD_LCV_E!O70+FC_TRA_ROAD_HGV_E!O70</f>
        <v>0</v>
      </c>
      <c r="P70" s="10">
        <f>FC_TRA_ROAD_P2W_E!P70+FC_TRA_ROAD_CAR_E!P70+FC_TRA_ROAD_BUS_E!P70+FC_TRA_ROAD_LCV_E!P70+FC_TRA_ROAD_HGV_E!P70</f>
        <v>0</v>
      </c>
      <c r="Q70" s="10">
        <f>FC_TRA_ROAD_P2W_E!Q70+FC_TRA_ROAD_CAR_E!Q70+FC_TRA_ROAD_BUS_E!Q70+FC_TRA_ROAD_LCV_E!Q70+FC_TRA_ROAD_HGV_E!Q70</f>
        <v>0</v>
      </c>
      <c r="R70" s="10">
        <f>FC_TRA_ROAD_P2W_E!R70+FC_TRA_ROAD_CAR_E!R70+FC_TRA_ROAD_BUS_E!R70+FC_TRA_ROAD_LCV_E!R70+FC_TRA_ROAD_HGV_E!R70</f>
        <v>0</v>
      </c>
      <c r="S70" s="10">
        <f>FC_TRA_ROAD_P2W_E!S70+FC_TRA_ROAD_CAR_E!S70+FC_TRA_ROAD_BUS_E!S70+FC_TRA_ROAD_LCV_E!S70+FC_TRA_ROAD_HGV_E!S70</f>
        <v>0</v>
      </c>
      <c r="T70" s="10">
        <f>FC_TRA_ROAD_P2W_E!T70+FC_TRA_ROAD_CAR_E!T70+FC_TRA_ROAD_BUS_E!T70+FC_TRA_ROAD_LCV_E!T70+FC_TRA_ROAD_HGV_E!T70</f>
        <v>0</v>
      </c>
      <c r="U70" s="10">
        <f>FC_TRA_ROAD_P2W_E!U70+FC_TRA_ROAD_CAR_E!U70+FC_TRA_ROAD_BUS_E!U70+FC_TRA_ROAD_LCV_E!U70+FC_TRA_ROAD_HGV_E!U70</f>
        <v>0</v>
      </c>
      <c r="V70" s="10">
        <f>FC_TRA_ROAD_P2W_E!V70+FC_TRA_ROAD_CAR_E!V70+FC_TRA_ROAD_BUS_E!V70+FC_TRA_ROAD_LCV_E!V70+FC_TRA_ROAD_HGV_E!V70</f>
        <v>0</v>
      </c>
      <c r="W70" s="10">
        <f>FC_TRA_ROAD_P2W_E!W70+FC_TRA_ROAD_CAR_E!W70+FC_TRA_ROAD_BUS_E!W70+FC_TRA_ROAD_LCV_E!W70+FC_TRA_ROAD_HGV_E!W70</f>
        <v>0</v>
      </c>
      <c r="X70" s="10">
        <f>FC_TRA_ROAD_P2W_E!X70+FC_TRA_ROAD_CAR_E!X70+FC_TRA_ROAD_BUS_E!X70+FC_TRA_ROAD_LCV_E!X70+FC_TRA_ROAD_HGV_E!X70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31">SUM(C72:C73)</f>
        <v>0</v>
      </c>
      <c r="D71" s="37">
        <f t="shared" si="31"/>
        <v>0</v>
      </c>
      <c r="E71" s="37">
        <f t="shared" si="31"/>
        <v>0</v>
      </c>
      <c r="F71" s="37">
        <f t="shared" si="31"/>
        <v>0</v>
      </c>
      <c r="G71" s="37">
        <f t="shared" si="31"/>
        <v>0</v>
      </c>
      <c r="H71" s="37">
        <f t="shared" si="31"/>
        <v>0</v>
      </c>
      <c r="I71" s="37">
        <f t="shared" si="31"/>
        <v>0</v>
      </c>
      <c r="J71" s="37">
        <f t="shared" si="31"/>
        <v>0</v>
      </c>
      <c r="K71" s="37">
        <f t="shared" si="31"/>
        <v>0</v>
      </c>
      <c r="L71" s="37">
        <f t="shared" si="31"/>
        <v>0</v>
      </c>
      <c r="M71" s="37">
        <f t="shared" si="31"/>
        <v>0</v>
      </c>
      <c r="N71" s="37">
        <f t="shared" si="31"/>
        <v>0</v>
      </c>
      <c r="O71" s="37">
        <f t="shared" si="31"/>
        <v>0</v>
      </c>
      <c r="P71" s="37">
        <f t="shared" si="31"/>
        <v>0</v>
      </c>
      <c r="Q71" s="37">
        <f t="shared" si="31"/>
        <v>0</v>
      </c>
      <c r="R71" s="37">
        <f t="shared" si="31"/>
        <v>0</v>
      </c>
      <c r="S71" s="37">
        <f t="shared" si="31"/>
        <v>0</v>
      </c>
      <c r="T71" s="37">
        <f t="shared" si="31"/>
        <v>0</v>
      </c>
      <c r="U71" s="37">
        <f t="shared" si="31"/>
        <v>0</v>
      </c>
      <c r="V71" s="37">
        <f t="shared" si="31"/>
        <v>0</v>
      </c>
      <c r="W71" s="37">
        <f t="shared" si="31"/>
        <v>0</v>
      </c>
      <c r="X71" s="37">
        <f t="shared" ref="X71" si="32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FC_TRA_ROAD_P2W_E!C72+FC_TRA_ROAD_CAR_E!C72+FC_TRA_ROAD_BUS_E!C72+FC_TRA_ROAD_LCV_E!C72+FC_TRA_ROAD_HGV_E!C72</f>
        <v>0</v>
      </c>
      <c r="D72" s="10">
        <f>FC_TRA_ROAD_P2W_E!D72+FC_TRA_ROAD_CAR_E!D72+FC_TRA_ROAD_BUS_E!D72+FC_TRA_ROAD_LCV_E!D72+FC_TRA_ROAD_HGV_E!D72</f>
        <v>0</v>
      </c>
      <c r="E72" s="10">
        <f>FC_TRA_ROAD_P2W_E!E72+FC_TRA_ROAD_CAR_E!E72+FC_TRA_ROAD_BUS_E!E72+FC_TRA_ROAD_LCV_E!E72+FC_TRA_ROAD_HGV_E!E72</f>
        <v>0</v>
      </c>
      <c r="F72" s="10">
        <f>FC_TRA_ROAD_P2W_E!F72+FC_TRA_ROAD_CAR_E!F72+FC_TRA_ROAD_BUS_E!F72+FC_TRA_ROAD_LCV_E!F72+FC_TRA_ROAD_HGV_E!F72</f>
        <v>0</v>
      </c>
      <c r="G72" s="10">
        <f>FC_TRA_ROAD_P2W_E!G72+FC_TRA_ROAD_CAR_E!G72+FC_TRA_ROAD_BUS_E!G72+FC_TRA_ROAD_LCV_E!G72+FC_TRA_ROAD_HGV_E!G72</f>
        <v>0</v>
      </c>
      <c r="H72" s="10">
        <f>FC_TRA_ROAD_P2W_E!H72+FC_TRA_ROAD_CAR_E!H72+FC_TRA_ROAD_BUS_E!H72+FC_TRA_ROAD_LCV_E!H72+FC_TRA_ROAD_HGV_E!H72</f>
        <v>0</v>
      </c>
      <c r="I72" s="10">
        <f>FC_TRA_ROAD_P2W_E!I72+FC_TRA_ROAD_CAR_E!I72+FC_TRA_ROAD_BUS_E!I72+FC_TRA_ROAD_LCV_E!I72+FC_TRA_ROAD_HGV_E!I72</f>
        <v>0</v>
      </c>
      <c r="J72" s="10">
        <f>FC_TRA_ROAD_P2W_E!J72+FC_TRA_ROAD_CAR_E!J72+FC_TRA_ROAD_BUS_E!J72+FC_TRA_ROAD_LCV_E!J72+FC_TRA_ROAD_HGV_E!J72</f>
        <v>0</v>
      </c>
      <c r="K72" s="10">
        <f>FC_TRA_ROAD_P2W_E!K72+FC_TRA_ROAD_CAR_E!K72+FC_TRA_ROAD_BUS_E!K72+FC_TRA_ROAD_LCV_E!K72+FC_TRA_ROAD_HGV_E!K72</f>
        <v>0</v>
      </c>
      <c r="L72" s="10">
        <f>FC_TRA_ROAD_P2W_E!L72+FC_TRA_ROAD_CAR_E!L72+FC_TRA_ROAD_BUS_E!L72+FC_TRA_ROAD_LCV_E!L72+FC_TRA_ROAD_HGV_E!L72</f>
        <v>0</v>
      </c>
      <c r="M72" s="10">
        <f>FC_TRA_ROAD_P2W_E!M72+FC_TRA_ROAD_CAR_E!M72+FC_TRA_ROAD_BUS_E!M72+FC_TRA_ROAD_LCV_E!M72+FC_TRA_ROAD_HGV_E!M72</f>
        <v>0</v>
      </c>
      <c r="N72" s="10">
        <f>FC_TRA_ROAD_P2W_E!N72+FC_TRA_ROAD_CAR_E!N72+FC_TRA_ROAD_BUS_E!N72+FC_TRA_ROAD_LCV_E!N72+FC_TRA_ROAD_HGV_E!N72</f>
        <v>0</v>
      </c>
      <c r="O72" s="10">
        <f>FC_TRA_ROAD_P2W_E!O72+FC_TRA_ROAD_CAR_E!O72+FC_TRA_ROAD_BUS_E!O72+FC_TRA_ROAD_LCV_E!O72+FC_TRA_ROAD_HGV_E!O72</f>
        <v>0</v>
      </c>
      <c r="P72" s="10">
        <f>FC_TRA_ROAD_P2W_E!P72+FC_TRA_ROAD_CAR_E!P72+FC_TRA_ROAD_BUS_E!P72+FC_TRA_ROAD_LCV_E!P72+FC_TRA_ROAD_HGV_E!P72</f>
        <v>0</v>
      </c>
      <c r="Q72" s="10">
        <f>FC_TRA_ROAD_P2W_E!Q72+FC_TRA_ROAD_CAR_E!Q72+FC_TRA_ROAD_BUS_E!Q72+FC_TRA_ROAD_LCV_E!Q72+FC_TRA_ROAD_HGV_E!Q72</f>
        <v>0</v>
      </c>
      <c r="R72" s="10">
        <f>FC_TRA_ROAD_P2W_E!R72+FC_TRA_ROAD_CAR_E!R72+FC_TRA_ROAD_BUS_E!R72+FC_TRA_ROAD_LCV_E!R72+FC_TRA_ROAD_HGV_E!R72</f>
        <v>0</v>
      </c>
      <c r="S72" s="10">
        <f>FC_TRA_ROAD_P2W_E!S72+FC_TRA_ROAD_CAR_E!S72+FC_TRA_ROAD_BUS_E!S72+FC_TRA_ROAD_LCV_E!S72+FC_TRA_ROAD_HGV_E!S72</f>
        <v>0</v>
      </c>
      <c r="T72" s="10">
        <f>FC_TRA_ROAD_P2W_E!T72+FC_TRA_ROAD_CAR_E!T72+FC_TRA_ROAD_BUS_E!T72+FC_TRA_ROAD_LCV_E!T72+FC_TRA_ROAD_HGV_E!T72</f>
        <v>0</v>
      </c>
      <c r="U72" s="10">
        <f>FC_TRA_ROAD_P2W_E!U72+FC_TRA_ROAD_CAR_E!U72+FC_TRA_ROAD_BUS_E!U72+FC_TRA_ROAD_LCV_E!U72+FC_TRA_ROAD_HGV_E!U72</f>
        <v>0</v>
      </c>
      <c r="V72" s="10">
        <f>FC_TRA_ROAD_P2W_E!V72+FC_TRA_ROAD_CAR_E!V72+FC_TRA_ROAD_BUS_E!V72+FC_TRA_ROAD_LCV_E!V72+FC_TRA_ROAD_HGV_E!V72</f>
        <v>0</v>
      </c>
      <c r="W72" s="10">
        <f>FC_TRA_ROAD_P2W_E!W72+FC_TRA_ROAD_CAR_E!W72+FC_TRA_ROAD_BUS_E!W72+FC_TRA_ROAD_LCV_E!W72+FC_TRA_ROAD_HGV_E!W72</f>
        <v>0</v>
      </c>
      <c r="X72" s="10">
        <f>FC_TRA_ROAD_P2W_E!X72+FC_TRA_ROAD_CAR_E!X72+FC_TRA_ROAD_BUS_E!X72+FC_TRA_ROAD_LCV_E!X72+FC_TRA_ROAD_HGV_E!X72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FC_TRA_ROAD_P2W_E!C73+FC_TRA_ROAD_CAR_E!C73+FC_TRA_ROAD_BUS_E!C73+FC_TRA_ROAD_LCV_E!C73+FC_TRA_ROAD_HGV_E!C73</f>
        <v>0</v>
      </c>
      <c r="D73" s="10">
        <f>FC_TRA_ROAD_P2W_E!D73+FC_TRA_ROAD_CAR_E!D73+FC_TRA_ROAD_BUS_E!D73+FC_TRA_ROAD_LCV_E!D73+FC_TRA_ROAD_HGV_E!D73</f>
        <v>0</v>
      </c>
      <c r="E73" s="10">
        <f>FC_TRA_ROAD_P2W_E!E73+FC_TRA_ROAD_CAR_E!E73+FC_TRA_ROAD_BUS_E!E73+FC_TRA_ROAD_LCV_E!E73+FC_TRA_ROAD_HGV_E!E73</f>
        <v>0</v>
      </c>
      <c r="F73" s="10">
        <f>FC_TRA_ROAD_P2W_E!F73+FC_TRA_ROAD_CAR_E!F73+FC_TRA_ROAD_BUS_E!F73+FC_TRA_ROAD_LCV_E!F73+FC_TRA_ROAD_HGV_E!F73</f>
        <v>0</v>
      </c>
      <c r="G73" s="10">
        <f>FC_TRA_ROAD_P2W_E!G73+FC_TRA_ROAD_CAR_E!G73+FC_TRA_ROAD_BUS_E!G73+FC_TRA_ROAD_LCV_E!G73+FC_TRA_ROAD_HGV_E!G73</f>
        <v>0</v>
      </c>
      <c r="H73" s="10">
        <f>FC_TRA_ROAD_P2W_E!H73+FC_TRA_ROAD_CAR_E!H73+FC_TRA_ROAD_BUS_E!H73+FC_TRA_ROAD_LCV_E!H73+FC_TRA_ROAD_HGV_E!H73</f>
        <v>0</v>
      </c>
      <c r="I73" s="10">
        <f>FC_TRA_ROAD_P2W_E!I73+FC_TRA_ROAD_CAR_E!I73+FC_TRA_ROAD_BUS_E!I73+FC_TRA_ROAD_LCV_E!I73+FC_TRA_ROAD_HGV_E!I73</f>
        <v>0</v>
      </c>
      <c r="J73" s="10">
        <f>FC_TRA_ROAD_P2W_E!J73+FC_TRA_ROAD_CAR_E!J73+FC_TRA_ROAD_BUS_E!J73+FC_TRA_ROAD_LCV_E!J73+FC_TRA_ROAD_HGV_E!J73</f>
        <v>0</v>
      </c>
      <c r="K73" s="10">
        <f>FC_TRA_ROAD_P2W_E!K73+FC_TRA_ROAD_CAR_E!K73+FC_TRA_ROAD_BUS_E!K73+FC_TRA_ROAD_LCV_E!K73+FC_TRA_ROAD_HGV_E!K73</f>
        <v>0</v>
      </c>
      <c r="L73" s="10">
        <f>FC_TRA_ROAD_P2W_E!L73+FC_TRA_ROAD_CAR_E!L73+FC_TRA_ROAD_BUS_E!L73+FC_TRA_ROAD_LCV_E!L73+FC_TRA_ROAD_HGV_E!L73</f>
        <v>0</v>
      </c>
      <c r="M73" s="10">
        <f>FC_TRA_ROAD_P2W_E!M73+FC_TRA_ROAD_CAR_E!M73+FC_TRA_ROAD_BUS_E!M73+FC_TRA_ROAD_LCV_E!M73+FC_TRA_ROAD_HGV_E!M73</f>
        <v>0</v>
      </c>
      <c r="N73" s="10">
        <f>FC_TRA_ROAD_P2W_E!N73+FC_TRA_ROAD_CAR_E!N73+FC_TRA_ROAD_BUS_E!N73+FC_TRA_ROAD_LCV_E!N73+FC_TRA_ROAD_HGV_E!N73</f>
        <v>0</v>
      </c>
      <c r="O73" s="10">
        <f>FC_TRA_ROAD_P2W_E!O73+FC_TRA_ROAD_CAR_E!O73+FC_TRA_ROAD_BUS_E!O73+FC_TRA_ROAD_LCV_E!O73+FC_TRA_ROAD_HGV_E!O73</f>
        <v>0</v>
      </c>
      <c r="P73" s="10">
        <f>FC_TRA_ROAD_P2W_E!P73+FC_TRA_ROAD_CAR_E!P73+FC_TRA_ROAD_BUS_E!P73+FC_TRA_ROAD_LCV_E!P73+FC_TRA_ROAD_HGV_E!P73</f>
        <v>0</v>
      </c>
      <c r="Q73" s="10">
        <f>FC_TRA_ROAD_P2W_E!Q73+FC_TRA_ROAD_CAR_E!Q73+FC_TRA_ROAD_BUS_E!Q73+FC_TRA_ROAD_LCV_E!Q73+FC_TRA_ROAD_HGV_E!Q73</f>
        <v>0</v>
      </c>
      <c r="R73" s="10">
        <f>FC_TRA_ROAD_P2W_E!R73+FC_TRA_ROAD_CAR_E!R73+FC_TRA_ROAD_BUS_E!R73+FC_TRA_ROAD_LCV_E!R73+FC_TRA_ROAD_HGV_E!R73</f>
        <v>0</v>
      </c>
      <c r="S73" s="10">
        <f>FC_TRA_ROAD_P2W_E!S73+FC_TRA_ROAD_CAR_E!S73+FC_TRA_ROAD_BUS_E!S73+FC_TRA_ROAD_LCV_E!S73+FC_TRA_ROAD_HGV_E!S73</f>
        <v>0</v>
      </c>
      <c r="T73" s="10">
        <f>FC_TRA_ROAD_P2W_E!T73+FC_TRA_ROAD_CAR_E!T73+FC_TRA_ROAD_BUS_E!T73+FC_TRA_ROAD_LCV_E!T73+FC_TRA_ROAD_HGV_E!T73</f>
        <v>0</v>
      </c>
      <c r="U73" s="10">
        <f>FC_TRA_ROAD_P2W_E!U73+FC_TRA_ROAD_CAR_E!U73+FC_TRA_ROAD_BUS_E!U73+FC_TRA_ROAD_LCV_E!U73+FC_TRA_ROAD_HGV_E!U73</f>
        <v>0</v>
      </c>
      <c r="V73" s="10">
        <f>FC_TRA_ROAD_P2W_E!V73+FC_TRA_ROAD_CAR_E!V73+FC_TRA_ROAD_BUS_E!V73+FC_TRA_ROAD_LCV_E!V73+FC_TRA_ROAD_HGV_E!V73</f>
        <v>0</v>
      </c>
      <c r="W73" s="10">
        <f>FC_TRA_ROAD_P2W_E!W73+FC_TRA_ROAD_CAR_E!W73+FC_TRA_ROAD_BUS_E!W73+FC_TRA_ROAD_LCV_E!W73+FC_TRA_ROAD_HGV_E!W73</f>
        <v>0</v>
      </c>
      <c r="X73" s="10">
        <f>FC_TRA_ROAD_P2W_E!X73+FC_TRA_ROAD_CAR_E!X73+FC_TRA_ROAD_BUS_E!X73+FC_TRA_ROAD_LCV_E!X73+FC_TRA_ROAD_HGV_E!X73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FC_TRA_ROAD_P2W_E!C74+FC_TRA_ROAD_CAR_E!C74+FC_TRA_ROAD_BUS_E!C74+FC_TRA_ROAD_LCV_E!C74+FC_TRA_ROAD_HGV_E!C74</f>
        <v>0</v>
      </c>
      <c r="D74" s="37">
        <f>FC_TRA_ROAD_P2W_E!D74+FC_TRA_ROAD_CAR_E!D74+FC_TRA_ROAD_BUS_E!D74+FC_TRA_ROAD_LCV_E!D74+FC_TRA_ROAD_HGV_E!D74</f>
        <v>0</v>
      </c>
      <c r="E74" s="37">
        <f>FC_TRA_ROAD_P2W_E!E74+FC_TRA_ROAD_CAR_E!E74+FC_TRA_ROAD_BUS_E!E74+FC_TRA_ROAD_LCV_E!E74+FC_TRA_ROAD_HGV_E!E74</f>
        <v>0</v>
      </c>
      <c r="F74" s="37">
        <f>FC_TRA_ROAD_P2W_E!F74+FC_TRA_ROAD_CAR_E!F74+FC_TRA_ROAD_BUS_E!F74+FC_TRA_ROAD_LCV_E!F74+FC_TRA_ROAD_HGV_E!F74</f>
        <v>0</v>
      </c>
      <c r="G74" s="37">
        <f>FC_TRA_ROAD_P2W_E!G74+FC_TRA_ROAD_CAR_E!G74+FC_TRA_ROAD_BUS_E!G74+FC_TRA_ROAD_LCV_E!G74+FC_TRA_ROAD_HGV_E!G74</f>
        <v>0</v>
      </c>
      <c r="H74" s="37">
        <f>FC_TRA_ROAD_P2W_E!H74+FC_TRA_ROAD_CAR_E!H74+FC_TRA_ROAD_BUS_E!H74+FC_TRA_ROAD_LCV_E!H74+FC_TRA_ROAD_HGV_E!H74</f>
        <v>0</v>
      </c>
      <c r="I74" s="37">
        <f>FC_TRA_ROAD_P2W_E!I74+FC_TRA_ROAD_CAR_E!I74+FC_TRA_ROAD_BUS_E!I74+FC_TRA_ROAD_LCV_E!I74+FC_TRA_ROAD_HGV_E!I74</f>
        <v>0</v>
      </c>
      <c r="J74" s="37">
        <f>FC_TRA_ROAD_P2W_E!J74+FC_TRA_ROAD_CAR_E!J74+FC_TRA_ROAD_BUS_E!J74+FC_TRA_ROAD_LCV_E!J74+FC_TRA_ROAD_HGV_E!J74</f>
        <v>0</v>
      </c>
      <c r="K74" s="37">
        <f>FC_TRA_ROAD_P2W_E!K74+FC_TRA_ROAD_CAR_E!K74+FC_TRA_ROAD_BUS_E!K74+FC_TRA_ROAD_LCV_E!K74+FC_TRA_ROAD_HGV_E!K74</f>
        <v>0</v>
      </c>
      <c r="L74" s="37">
        <f>FC_TRA_ROAD_P2W_E!L74+FC_TRA_ROAD_CAR_E!L74+FC_TRA_ROAD_BUS_E!L74+FC_TRA_ROAD_LCV_E!L74+FC_TRA_ROAD_HGV_E!L74</f>
        <v>0</v>
      </c>
      <c r="M74" s="37">
        <f>FC_TRA_ROAD_P2W_E!M74+FC_TRA_ROAD_CAR_E!M74+FC_TRA_ROAD_BUS_E!M74+FC_TRA_ROAD_LCV_E!M74+FC_TRA_ROAD_HGV_E!M74</f>
        <v>0</v>
      </c>
      <c r="N74" s="37">
        <f>FC_TRA_ROAD_P2W_E!N74+FC_TRA_ROAD_CAR_E!N74+FC_TRA_ROAD_BUS_E!N74+FC_TRA_ROAD_LCV_E!N74+FC_TRA_ROAD_HGV_E!N74</f>
        <v>0</v>
      </c>
      <c r="O74" s="37">
        <f>FC_TRA_ROAD_P2W_E!O74+FC_TRA_ROAD_CAR_E!O74+FC_TRA_ROAD_BUS_E!O74+FC_TRA_ROAD_LCV_E!O74+FC_TRA_ROAD_HGV_E!O74</f>
        <v>0</v>
      </c>
      <c r="P74" s="37">
        <f>FC_TRA_ROAD_P2W_E!P74+FC_TRA_ROAD_CAR_E!P74+FC_TRA_ROAD_BUS_E!P74+FC_TRA_ROAD_LCV_E!P74+FC_TRA_ROAD_HGV_E!P74</f>
        <v>0</v>
      </c>
      <c r="Q74" s="37">
        <f>FC_TRA_ROAD_P2W_E!Q74+FC_TRA_ROAD_CAR_E!Q74+FC_TRA_ROAD_BUS_E!Q74+FC_TRA_ROAD_LCV_E!Q74+FC_TRA_ROAD_HGV_E!Q74</f>
        <v>0</v>
      </c>
      <c r="R74" s="37">
        <f>FC_TRA_ROAD_P2W_E!R74+FC_TRA_ROAD_CAR_E!R74+FC_TRA_ROAD_BUS_E!R74+FC_TRA_ROAD_LCV_E!R74+FC_TRA_ROAD_HGV_E!R74</f>
        <v>0</v>
      </c>
      <c r="S74" s="37">
        <f>FC_TRA_ROAD_P2W_E!S74+FC_TRA_ROAD_CAR_E!S74+FC_TRA_ROAD_BUS_E!S74+FC_TRA_ROAD_LCV_E!S74+FC_TRA_ROAD_HGV_E!S74</f>
        <v>0</v>
      </c>
      <c r="T74" s="37">
        <f>FC_TRA_ROAD_P2W_E!T74+FC_TRA_ROAD_CAR_E!T74+FC_TRA_ROAD_BUS_E!T74+FC_TRA_ROAD_LCV_E!T74+FC_TRA_ROAD_HGV_E!T74</f>
        <v>0</v>
      </c>
      <c r="U74" s="37">
        <f>FC_TRA_ROAD_P2W_E!U74+FC_TRA_ROAD_CAR_E!U74+FC_TRA_ROAD_BUS_E!U74+FC_TRA_ROAD_LCV_E!U74+FC_TRA_ROAD_HGV_E!U74</f>
        <v>0</v>
      </c>
      <c r="V74" s="37">
        <f>FC_TRA_ROAD_P2W_E!V74+FC_TRA_ROAD_CAR_E!V74+FC_TRA_ROAD_BUS_E!V74+FC_TRA_ROAD_LCV_E!V74+FC_TRA_ROAD_HGV_E!V74</f>
        <v>0</v>
      </c>
      <c r="W74" s="37">
        <f>FC_TRA_ROAD_P2W_E!W74+FC_TRA_ROAD_CAR_E!W74+FC_TRA_ROAD_BUS_E!W74+FC_TRA_ROAD_LCV_E!W74+FC_TRA_ROAD_HGV_E!W74</f>
        <v>0</v>
      </c>
      <c r="X74" s="37">
        <f>FC_TRA_ROAD_P2W_E!X74+FC_TRA_ROAD_CAR_E!X74+FC_TRA_ROAD_BUS_E!X74+FC_TRA_ROAD_LCV_E!X74+FC_TRA_ROAD_HGV_E!X74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FC_TRA_ROAD_P2W_E!C75+FC_TRA_ROAD_CAR_E!C75+FC_TRA_ROAD_BUS_E!C75+FC_TRA_ROAD_LCV_E!C75+FC_TRA_ROAD_HGV_E!C75</f>
        <v>0</v>
      </c>
      <c r="D75" s="37">
        <f>FC_TRA_ROAD_P2W_E!D75+FC_TRA_ROAD_CAR_E!D75+FC_TRA_ROAD_BUS_E!D75+FC_TRA_ROAD_LCV_E!D75+FC_TRA_ROAD_HGV_E!D75</f>
        <v>0</v>
      </c>
      <c r="E75" s="37">
        <f>FC_TRA_ROAD_P2W_E!E75+FC_TRA_ROAD_CAR_E!E75+FC_TRA_ROAD_BUS_E!E75+FC_TRA_ROAD_LCV_E!E75+FC_TRA_ROAD_HGV_E!E75</f>
        <v>0</v>
      </c>
      <c r="F75" s="37">
        <f>FC_TRA_ROAD_P2W_E!F75+FC_TRA_ROAD_CAR_E!F75+FC_TRA_ROAD_BUS_E!F75+FC_TRA_ROAD_LCV_E!F75+FC_TRA_ROAD_HGV_E!F75</f>
        <v>0</v>
      </c>
      <c r="G75" s="37">
        <f>FC_TRA_ROAD_P2W_E!G75+FC_TRA_ROAD_CAR_E!G75+FC_TRA_ROAD_BUS_E!G75+FC_TRA_ROAD_LCV_E!G75+FC_TRA_ROAD_HGV_E!G75</f>
        <v>0</v>
      </c>
      <c r="H75" s="37">
        <f>FC_TRA_ROAD_P2W_E!H75+FC_TRA_ROAD_CAR_E!H75+FC_TRA_ROAD_BUS_E!H75+FC_TRA_ROAD_LCV_E!H75+FC_TRA_ROAD_HGV_E!H75</f>
        <v>0</v>
      </c>
      <c r="I75" s="37">
        <f>FC_TRA_ROAD_P2W_E!I75+FC_TRA_ROAD_CAR_E!I75+FC_TRA_ROAD_BUS_E!I75+FC_TRA_ROAD_LCV_E!I75+FC_TRA_ROAD_HGV_E!I75</f>
        <v>0</v>
      </c>
      <c r="J75" s="37">
        <f>FC_TRA_ROAD_P2W_E!J75+FC_TRA_ROAD_CAR_E!J75+FC_TRA_ROAD_BUS_E!J75+FC_TRA_ROAD_LCV_E!J75+FC_TRA_ROAD_HGV_E!J75</f>
        <v>0</v>
      </c>
      <c r="K75" s="37">
        <f>FC_TRA_ROAD_P2W_E!K75+FC_TRA_ROAD_CAR_E!K75+FC_TRA_ROAD_BUS_E!K75+FC_TRA_ROAD_LCV_E!K75+FC_TRA_ROAD_HGV_E!K75</f>
        <v>0</v>
      </c>
      <c r="L75" s="37">
        <f>FC_TRA_ROAD_P2W_E!L75+FC_TRA_ROAD_CAR_E!L75+FC_TRA_ROAD_BUS_E!L75+FC_TRA_ROAD_LCV_E!L75+FC_TRA_ROAD_HGV_E!L75</f>
        <v>0</v>
      </c>
      <c r="M75" s="37">
        <f>FC_TRA_ROAD_P2W_E!M75+FC_TRA_ROAD_CAR_E!M75+FC_TRA_ROAD_BUS_E!M75+FC_TRA_ROAD_LCV_E!M75+FC_TRA_ROAD_HGV_E!M75</f>
        <v>0</v>
      </c>
      <c r="N75" s="37">
        <f>FC_TRA_ROAD_P2W_E!N75+FC_TRA_ROAD_CAR_E!N75+FC_TRA_ROAD_BUS_E!N75+FC_TRA_ROAD_LCV_E!N75+FC_TRA_ROAD_HGV_E!N75</f>
        <v>0</v>
      </c>
      <c r="O75" s="37">
        <f>FC_TRA_ROAD_P2W_E!O75+FC_TRA_ROAD_CAR_E!O75+FC_TRA_ROAD_BUS_E!O75+FC_TRA_ROAD_LCV_E!O75+FC_TRA_ROAD_HGV_E!O75</f>
        <v>0</v>
      </c>
      <c r="P75" s="37">
        <f>FC_TRA_ROAD_P2W_E!P75+FC_TRA_ROAD_CAR_E!P75+FC_TRA_ROAD_BUS_E!P75+FC_TRA_ROAD_LCV_E!P75+FC_TRA_ROAD_HGV_E!P75</f>
        <v>0</v>
      </c>
      <c r="Q75" s="37">
        <f>FC_TRA_ROAD_P2W_E!Q75+FC_TRA_ROAD_CAR_E!Q75+FC_TRA_ROAD_BUS_E!Q75+FC_TRA_ROAD_LCV_E!Q75+FC_TRA_ROAD_HGV_E!Q75</f>
        <v>0</v>
      </c>
      <c r="R75" s="37">
        <f>FC_TRA_ROAD_P2W_E!R75+FC_TRA_ROAD_CAR_E!R75+FC_TRA_ROAD_BUS_E!R75+FC_TRA_ROAD_LCV_E!R75+FC_TRA_ROAD_HGV_E!R75</f>
        <v>0</v>
      </c>
      <c r="S75" s="37">
        <f>FC_TRA_ROAD_P2W_E!S75+FC_TRA_ROAD_CAR_E!S75+FC_TRA_ROAD_BUS_E!S75+FC_TRA_ROAD_LCV_E!S75+FC_TRA_ROAD_HGV_E!S75</f>
        <v>0</v>
      </c>
      <c r="T75" s="37">
        <f>FC_TRA_ROAD_P2W_E!T75+FC_TRA_ROAD_CAR_E!T75+FC_TRA_ROAD_BUS_E!T75+FC_TRA_ROAD_LCV_E!T75+FC_TRA_ROAD_HGV_E!T75</f>
        <v>0</v>
      </c>
      <c r="U75" s="37">
        <f>FC_TRA_ROAD_P2W_E!U75+FC_TRA_ROAD_CAR_E!U75+FC_TRA_ROAD_BUS_E!U75+FC_TRA_ROAD_LCV_E!U75+FC_TRA_ROAD_HGV_E!U75</f>
        <v>0</v>
      </c>
      <c r="V75" s="37">
        <f>FC_TRA_ROAD_P2W_E!V75+FC_TRA_ROAD_CAR_E!V75+FC_TRA_ROAD_BUS_E!V75+FC_TRA_ROAD_LCV_E!V75+FC_TRA_ROAD_HGV_E!V75</f>
        <v>0</v>
      </c>
      <c r="W75" s="37">
        <f>FC_TRA_ROAD_P2W_E!W75+FC_TRA_ROAD_CAR_E!W75+FC_TRA_ROAD_BUS_E!W75+FC_TRA_ROAD_LCV_E!W75+FC_TRA_ROAD_HGV_E!W75</f>
        <v>0</v>
      </c>
      <c r="X75" s="37">
        <f>FC_TRA_ROAD_P2W_E!X75+FC_TRA_ROAD_CAR_E!X75+FC_TRA_ROAD_BUS_E!X75+FC_TRA_ROAD_LCV_E!X75+FC_TRA_ROAD_HGV_E!X75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FC_TRA_ROAD_P2W_E!C76+FC_TRA_ROAD_CAR_E!C76+FC_TRA_ROAD_BUS_E!C76+FC_TRA_ROAD_LCV_E!C76+FC_TRA_ROAD_HGV_E!C76</f>
        <v>0</v>
      </c>
      <c r="D76" s="40">
        <f>FC_TRA_ROAD_P2W_E!D76+FC_TRA_ROAD_CAR_E!D76+FC_TRA_ROAD_BUS_E!D76+FC_TRA_ROAD_LCV_E!D76+FC_TRA_ROAD_HGV_E!D76</f>
        <v>0</v>
      </c>
      <c r="E76" s="40">
        <f>FC_TRA_ROAD_P2W_E!E76+FC_TRA_ROAD_CAR_E!E76+FC_TRA_ROAD_BUS_E!E76+FC_TRA_ROAD_LCV_E!E76+FC_TRA_ROAD_HGV_E!E76</f>
        <v>0</v>
      </c>
      <c r="F76" s="40">
        <f>FC_TRA_ROAD_P2W_E!F76+FC_TRA_ROAD_CAR_E!F76+FC_TRA_ROAD_BUS_E!F76+FC_TRA_ROAD_LCV_E!F76+FC_TRA_ROAD_HGV_E!F76</f>
        <v>0</v>
      </c>
      <c r="G76" s="40">
        <f>FC_TRA_ROAD_P2W_E!G76+FC_TRA_ROAD_CAR_E!G76+FC_TRA_ROAD_BUS_E!G76+FC_TRA_ROAD_LCV_E!G76+FC_TRA_ROAD_HGV_E!G76</f>
        <v>0</v>
      </c>
      <c r="H76" s="40">
        <f>FC_TRA_ROAD_P2W_E!H76+FC_TRA_ROAD_CAR_E!H76+FC_TRA_ROAD_BUS_E!H76+FC_TRA_ROAD_LCV_E!H76+FC_TRA_ROAD_HGV_E!H76</f>
        <v>0</v>
      </c>
      <c r="I76" s="40">
        <f>FC_TRA_ROAD_P2W_E!I76+FC_TRA_ROAD_CAR_E!I76+FC_TRA_ROAD_BUS_E!I76+FC_TRA_ROAD_LCV_E!I76+FC_TRA_ROAD_HGV_E!I76</f>
        <v>0</v>
      </c>
      <c r="J76" s="40">
        <f>FC_TRA_ROAD_P2W_E!J76+FC_TRA_ROAD_CAR_E!J76+FC_TRA_ROAD_BUS_E!J76+FC_TRA_ROAD_LCV_E!J76+FC_TRA_ROAD_HGV_E!J76</f>
        <v>0</v>
      </c>
      <c r="K76" s="40">
        <f>FC_TRA_ROAD_P2W_E!K76+FC_TRA_ROAD_CAR_E!K76+FC_TRA_ROAD_BUS_E!K76+FC_TRA_ROAD_LCV_E!K76+FC_TRA_ROAD_HGV_E!K76</f>
        <v>0</v>
      </c>
      <c r="L76" s="40">
        <f>FC_TRA_ROAD_P2W_E!L76+FC_TRA_ROAD_CAR_E!L76+FC_TRA_ROAD_BUS_E!L76+FC_TRA_ROAD_LCV_E!L76+FC_TRA_ROAD_HGV_E!L76</f>
        <v>1.5574088784311104E-4</v>
      </c>
      <c r="M76" s="40">
        <f>FC_TRA_ROAD_P2W_E!M76+FC_TRA_ROAD_CAR_E!M76+FC_TRA_ROAD_BUS_E!M76+FC_TRA_ROAD_LCV_E!M76+FC_TRA_ROAD_HGV_E!M76</f>
        <v>2.9429059535234951E-2</v>
      </c>
      <c r="N76" s="40">
        <f>FC_TRA_ROAD_P2W_E!N76+FC_TRA_ROAD_CAR_E!N76+FC_TRA_ROAD_BUS_E!N76+FC_TRA_ROAD_LCV_E!N76+FC_TRA_ROAD_HGV_E!N76</f>
        <v>7.026852394996376E-2</v>
      </c>
      <c r="O76" s="40">
        <f>FC_TRA_ROAD_P2W_E!O76+FC_TRA_ROAD_CAR_E!O76+FC_TRA_ROAD_BUS_E!O76+FC_TRA_ROAD_LCV_E!O76+FC_TRA_ROAD_HGV_E!O76</f>
        <v>0.13613150116102654</v>
      </c>
      <c r="P76" s="40">
        <f>FC_TRA_ROAD_P2W_E!P76+FC_TRA_ROAD_CAR_E!P76+FC_TRA_ROAD_BUS_E!P76+FC_TRA_ROAD_LCV_E!P76+FC_TRA_ROAD_HGV_E!P76</f>
        <v>0.1904212286393864</v>
      </c>
      <c r="Q76" s="40">
        <f>FC_TRA_ROAD_P2W_E!Q76+FC_TRA_ROAD_CAR_E!Q76+FC_TRA_ROAD_BUS_E!Q76+FC_TRA_ROAD_LCV_E!Q76+FC_TRA_ROAD_HGV_E!Q76</f>
        <v>0.23509042035974614</v>
      </c>
      <c r="R76" s="40">
        <f>FC_TRA_ROAD_P2W_E!R76+FC_TRA_ROAD_CAR_E!R76+FC_TRA_ROAD_BUS_E!R76+FC_TRA_ROAD_LCV_E!R76+FC_TRA_ROAD_HGV_E!R76</f>
        <v>0.28984489152536153</v>
      </c>
      <c r="S76" s="40">
        <f>FC_TRA_ROAD_P2W_E!S76+FC_TRA_ROAD_CAR_E!S76+FC_TRA_ROAD_BUS_E!S76+FC_TRA_ROAD_LCV_E!S76+FC_TRA_ROAD_HGV_E!S76</f>
        <v>0.3337374228748069</v>
      </c>
      <c r="T76" s="40">
        <f>FC_TRA_ROAD_P2W_E!T76+FC_TRA_ROAD_CAR_E!T76+FC_TRA_ROAD_BUS_E!T76+FC_TRA_ROAD_LCV_E!T76+FC_TRA_ROAD_HGV_E!T76</f>
        <v>0.39651213834160259</v>
      </c>
      <c r="U76" s="40">
        <f>FC_TRA_ROAD_P2W_E!U76+FC_TRA_ROAD_CAR_E!U76+FC_TRA_ROAD_BUS_E!U76+FC_TRA_ROAD_LCV_E!U76+FC_TRA_ROAD_HGV_E!U76</f>
        <v>0.79278709713886575</v>
      </c>
      <c r="V76" s="40">
        <f>FC_TRA_ROAD_P2W_E!V76+FC_TRA_ROAD_CAR_E!V76+FC_TRA_ROAD_BUS_E!V76+FC_TRA_ROAD_LCV_E!V76+FC_TRA_ROAD_HGV_E!V76</f>
        <v>1.7435254653944396</v>
      </c>
      <c r="W76" s="40">
        <f>FC_TRA_ROAD_P2W_E!W76+FC_TRA_ROAD_CAR_E!W76+FC_TRA_ROAD_BUS_E!W76+FC_TRA_ROAD_LCV_E!W76+FC_TRA_ROAD_HGV_E!W76</f>
        <v>4.6735175084432887</v>
      </c>
      <c r="X76" s="40">
        <f>FC_TRA_ROAD_P2W_E!X76+FC_TRA_ROAD_CAR_E!X76+FC_TRA_ROAD_BUS_E!X76+FC_TRA_ROAD_LCV_E!X76+FC_TRA_ROAD_HGV_E!X76</f>
        <v>6.4645553246399219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486</v>
      </c>
      <c r="B1" s="4" t="s">
        <v>389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11.246861398307885</v>
      </c>
      <c r="D2" s="31">
        <f t="shared" ref="D2:W2" si="1">SUM(D3,D17,D22,D25,D26,D51,D52,D71,D74,D75,D76)</f>
        <v>11.18037148446431</v>
      </c>
      <c r="E2" s="31">
        <f t="shared" si="1"/>
        <v>11.113758058581354</v>
      </c>
      <c r="F2" s="31">
        <f t="shared" si="1"/>
        <v>11.159508476400392</v>
      </c>
      <c r="G2" s="31">
        <f t="shared" si="1"/>
        <v>11.246218357345846</v>
      </c>
      <c r="H2" s="31">
        <f t="shared" si="1"/>
        <v>10.776768052152487</v>
      </c>
      <c r="I2" s="31">
        <f t="shared" si="1"/>
        <v>11.575487768818149</v>
      </c>
      <c r="J2" s="31">
        <f t="shared" si="1"/>
        <v>12.304587099932775</v>
      </c>
      <c r="K2" s="31">
        <f t="shared" si="1"/>
        <v>14.662563109553419</v>
      </c>
      <c r="L2" s="31">
        <f t="shared" si="1"/>
        <v>15.658671803238512</v>
      </c>
      <c r="M2" s="31">
        <f t="shared" si="1"/>
        <v>16.273549157241941</v>
      </c>
      <c r="N2" s="31">
        <f t="shared" si="1"/>
        <v>16.990525097098367</v>
      </c>
      <c r="O2" s="31">
        <f t="shared" si="1"/>
        <v>17.583804622233863</v>
      </c>
      <c r="P2" s="31">
        <f t="shared" si="1"/>
        <v>18.516452506879912</v>
      </c>
      <c r="Q2" s="31">
        <f t="shared" si="1"/>
        <v>19.157003349259938</v>
      </c>
      <c r="R2" s="31">
        <f t="shared" si="1"/>
        <v>19.959343333999698</v>
      </c>
      <c r="S2" s="31">
        <f t="shared" si="1"/>
        <v>21.280934585891849</v>
      </c>
      <c r="T2" s="31">
        <f t="shared" si="1"/>
        <v>20.021041227723408</v>
      </c>
      <c r="U2" s="31">
        <f t="shared" si="1"/>
        <v>18.94018351796683</v>
      </c>
      <c r="V2" s="31">
        <f t="shared" si="1"/>
        <v>19.917794164300251</v>
      </c>
      <c r="W2" s="31">
        <f t="shared" si="1"/>
        <v>17.97202949363659</v>
      </c>
      <c r="X2" s="31">
        <f t="shared" ref="X2" si="2">SUM(X3,X17,X22,X25,X26,X51,X52,X71,X74,X75,X76)</f>
        <v>16.628489835296087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11.246861398307885</v>
      </c>
      <c r="D26" s="37">
        <f t="shared" ref="D26:W26" si="22">SUM(D27,D33)</f>
        <v>11.18037148446431</v>
      </c>
      <c r="E26" s="37">
        <f t="shared" si="22"/>
        <v>11.113758058581354</v>
      </c>
      <c r="F26" s="37">
        <f t="shared" si="22"/>
        <v>11.159508476400392</v>
      </c>
      <c r="G26" s="37">
        <f t="shared" si="22"/>
        <v>11.246218357345846</v>
      </c>
      <c r="H26" s="37">
        <f t="shared" si="22"/>
        <v>10.776768052152487</v>
      </c>
      <c r="I26" s="37">
        <f t="shared" si="22"/>
        <v>11.575487768818149</v>
      </c>
      <c r="J26" s="37">
        <f t="shared" si="22"/>
        <v>12.304587099932775</v>
      </c>
      <c r="K26" s="37">
        <f t="shared" si="22"/>
        <v>14.662563109553419</v>
      </c>
      <c r="L26" s="37">
        <f t="shared" si="22"/>
        <v>15.631796101197292</v>
      </c>
      <c r="M26" s="37">
        <f t="shared" si="22"/>
        <v>15.748596731860925</v>
      </c>
      <c r="N26" s="37">
        <f t="shared" si="22"/>
        <v>16.408676253547583</v>
      </c>
      <c r="O26" s="37">
        <f t="shared" si="22"/>
        <v>16.833582378795178</v>
      </c>
      <c r="P26" s="37">
        <f t="shared" si="22"/>
        <v>17.73735089855672</v>
      </c>
      <c r="Q26" s="37">
        <f t="shared" si="22"/>
        <v>18.585920879195694</v>
      </c>
      <c r="R26" s="37">
        <f t="shared" si="22"/>
        <v>19.037390120740696</v>
      </c>
      <c r="S26" s="37">
        <f t="shared" si="22"/>
        <v>20.051660064462872</v>
      </c>
      <c r="T26" s="37">
        <f t="shared" si="22"/>
        <v>18.740714526912051</v>
      </c>
      <c r="U26" s="37">
        <f t="shared" si="22"/>
        <v>17.726009057567609</v>
      </c>
      <c r="V26" s="37">
        <f t="shared" si="22"/>
        <v>18.54596238729172</v>
      </c>
      <c r="W26" s="37">
        <f t="shared" si="22"/>
        <v>16.730020964903904</v>
      </c>
      <c r="X26" s="37">
        <f t="shared" ref="X26" si="23">SUM(X27,X33)</f>
        <v>15.229552889618843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11.246861398307885</v>
      </c>
      <c r="D33" s="29">
        <f t="shared" ref="D33:W33" si="28">SUM(D34:D50)</f>
        <v>11.18037148446431</v>
      </c>
      <c r="E33" s="29">
        <f t="shared" si="28"/>
        <v>11.113758058581354</v>
      </c>
      <c r="F33" s="29">
        <f t="shared" si="28"/>
        <v>11.159508476400392</v>
      </c>
      <c r="G33" s="29">
        <f t="shared" si="28"/>
        <v>11.246218357345846</v>
      </c>
      <c r="H33" s="29">
        <f t="shared" si="28"/>
        <v>10.776768052152487</v>
      </c>
      <c r="I33" s="29">
        <f t="shared" si="28"/>
        <v>11.575487768818149</v>
      </c>
      <c r="J33" s="29">
        <f t="shared" si="28"/>
        <v>12.304587099932775</v>
      </c>
      <c r="K33" s="29">
        <f t="shared" si="28"/>
        <v>14.662563109553419</v>
      </c>
      <c r="L33" s="29">
        <f t="shared" si="28"/>
        <v>15.631796101197292</v>
      </c>
      <c r="M33" s="29">
        <f t="shared" si="28"/>
        <v>15.748596731860925</v>
      </c>
      <c r="N33" s="29">
        <f t="shared" si="28"/>
        <v>16.408676253547583</v>
      </c>
      <c r="O33" s="29">
        <f t="shared" si="28"/>
        <v>16.833582378795178</v>
      </c>
      <c r="P33" s="29">
        <f t="shared" si="28"/>
        <v>17.73735089855672</v>
      </c>
      <c r="Q33" s="29">
        <f t="shared" si="28"/>
        <v>18.585920879195694</v>
      </c>
      <c r="R33" s="29">
        <f t="shared" si="28"/>
        <v>19.037390120740696</v>
      </c>
      <c r="S33" s="29">
        <f t="shared" si="28"/>
        <v>20.051660064462872</v>
      </c>
      <c r="T33" s="29">
        <f t="shared" si="28"/>
        <v>18.740714526912051</v>
      </c>
      <c r="U33" s="29">
        <f t="shared" si="28"/>
        <v>17.726009057567609</v>
      </c>
      <c r="V33" s="29">
        <f t="shared" si="28"/>
        <v>18.54596238729172</v>
      </c>
      <c r="W33" s="29">
        <f t="shared" si="28"/>
        <v>16.730020964903904</v>
      </c>
      <c r="X33" s="29">
        <f t="shared" ref="X33" si="29">SUM(X34:X50)</f>
        <v>15.229552889618843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11.228838751126105</v>
      </c>
      <c r="D37" s="10">
        <v>11.173370494164736</v>
      </c>
      <c r="E37" s="10">
        <v>11.0852898805176</v>
      </c>
      <c r="F37" s="10">
        <v>11.117340206849423</v>
      </c>
      <c r="G37" s="10">
        <v>11.218880508020524</v>
      </c>
      <c r="H37" s="10">
        <v>10.762953430153665</v>
      </c>
      <c r="I37" s="10">
        <v>11.543772082524063</v>
      </c>
      <c r="J37" s="10">
        <v>12.254445499904474</v>
      </c>
      <c r="K37" s="10">
        <v>14.612639332568346</v>
      </c>
      <c r="L37" s="10">
        <v>15.599449402077214</v>
      </c>
      <c r="M37" s="10">
        <v>15.748596731860925</v>
      </c>
      <c r="N37" s="10">
        <v>16.408676253547583</v>
      </c>
      <c r="O37" s="10">
        <v>16.833582378795178</v>
      </c>
      <c r="P37" s="10">
        <v>17.73735089855672</v>
      </c>
      <c r="Q37" s="10">
        <v>18.585920879195694</v>
      </c>
      <c r="R37" s="10">
        <v>19.037390120740696</v>
      </c>
      <c r="S37" s="10">
        <v>20.051660064462872</v>
      </c>
      <c r="T37" s="10">
        <v>18.740685515967915</v>
      </c>
      <c r="U37" s="10">
        <v>17.726009057567609</v>
      </c>
      <c r="V37" s="10">
        <v>18.54596238729172</v>
      </c>
      <c r="W37" s="10">
        <v>16.730020964903904</v>
      </c>
      <c r="X37" s="10">
        <v>15.229552889618843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1.802264718178118E-2</v>
      </c>
      <c r="D41" s="10">
        <v>7.0009902995737073E-3</v>
      </c>
      <c r="E41" s="10">
        <v>2.8468178063754439E-2</v>
      </c>
      <c r="F41" s="10">
        <v>4.2168269550967898E-2</v>
      </c>
      <c r="G41" s="10">
        <v>2.7337849325321899E-2</v>
      </c>
      <c r="H41" s="10">
        <v>1.3814621998822387E-2</v>
      </c>
      <c r="I41" s="10">
        <v>3.1715686294086977E-2</v>
      </c>
      <c r="J41" s="10">
        <v>4.1632853385000397E-2</v>
      </c>
      <c r="K41" s="10">
        <v>3.9761563656896037E-2</v>
      </c>
      <c r="L41" s="10">
        <v>2.1410080102770068E-2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2.9010944134640401E-5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8.5087466433002388E-3</v>
      </c>
      <c r="K42" s="10">
        <v>1.0162213328177593E-2</v>
      </c>
      <c r="L42" s="10">
        <v>1.0936619017306873E-2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0</v>
      </c>
      <c r="G52" s="37">
        <f t="shared" si="31"/>
        <v>0</v>
      </c>
      <c r="H52" s="37">
        <f t="shared" si="31"/>
        <v>0</v>
      </c>
      <c r="I52" s="37">
        <f t="shared" si="31"/>
        <v>0</v>
      </c>
      <c r="J52" s="37">
        <f t="shared" si="31"/>
        <v>0</v>
      </c>
      <c r="K52" s="37">
        <f t="shared" si="31"/>
        <v>0</v>
      </c>
      <c r="L52" s="37">
        <f t="shared" si="31"/>
        <v>2.6875702041219383E-2</v>
      </c>
      <c r="M52" s="37">
        <f t="shared" si="31"/>
        <v>0.52495242538101794</v>
      </c>
      <c r="N52" s="37">
        <f t="shared" si="31"/>
        <v>0.58184884355078426</v>
      </c>
      <c r="O52" s="37">
        <f t="shared" si="31"/>
        <v>0.75022224343868349</v>
      </c>
      <c r="P52" s="37">
        <f t="shared" si="31"/>
        <v>0.7791016083231922</v>
      </c>
      <c r="Q52" s="37">
        <f t="shared" si="31"/>
        <v>0.57108247006424295</v>
      </c>
      <c r="R52" s="37">
        <f t="shared" si="31"/>
        <v>0.92195321325900348</v>
      </c>
      <c r="S52" s="37">
        <f t="shared" si="31"/>
        <v>1.2292745214289753</v>
      </c>
      <c r="T52" s="37">
        <f t="shared" si="31"/>
        <v>1.2803267008113564</v>
      </c>
      <c r="U52" s="37">
        <f t="shared" si="31"/>
        <v>1.2141744603992213</v>
      </c>
      <c r="V52" s="37">
        <f t="shared" si="31"/>
        <v>1.3718317770085293</v>
      </c>
      <c r="W52" s="37">
        <f t="shared" si="31"/>
        <v>1.2420085287326859</v>
      </c>
      <c r="X52" s="37">
        <f t="shared" ref="X52" si="32">SUM(X53:X70)</f>
        <v>1.3989369456772434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2.6875702041219383E-2</v>
      </c>
      <c r="M64" s="10">
        <v>0.52495242538101794</v>
      </c>
      <c r="N64" s="10">
        <v>0.58184884355078426</v>
      </c>
      <c r="O64" s="10">
        <v>0.75022224343868349</v>
      </c>
      <c r="P64" s="10">
        <v>0.7791016083231922</v>
      </c>
      <c r="Q64" s="10">
        <v>0.57108247006424295</v>
      </c>
      <c r="R64" s="10">
        <v>0.92195321325900348</v>
      </c>
      <c r="S64" s="10">
        <v>1.2292745214289753</v>
      </c>
      <c r="T64" s="10">
        <v>1.2803267008113564</v>
      </c>
      <c r="U64" s="10">
        <v>1.2141744603992213</v>
      </c>
      <c r="V64" s="10">
        <v>1.3718317770085293</v>
      </c>
      <c r="W64" s="10">
        <v>1.2420085287326859</v>
      </c>
      <c r="X64" s="10">
        <v>1.3989369456772434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71:X71 C33:X33" formulaRange="1"/>
  </ignoredErrors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385</v>
      </c>
      <c r="B1" s="4" t="s">
        <v>390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1290.1163407964082</v>
      </c>
      <c r="D2" s="31">
        <f t="shared" ref="D2:W2" si="1">SUM(D3,D17,D22,D25,D26,D51,D52,D71,D74,D75,D76)</f>
        <v>1719.957874283022</v>
      </c>
      <c r="E2" s="31">
        <f t="shared" si="1"/>
        <v>1749.4516170912243</v>
      </c>
      <c r="F2" s="31">
        <f t="shared" si="1"/>
        <v>1834.8489877189463</v>
      </c>
      <c r="G2" s="31">
        <f t="shared" si="1"/>
        <v>2037.3865205296845</v>
      </c>
      <c r="H2" s="31">
        <f t="shared" si="1"/>
        <v>2008.1800650578193</v>
      </c>
      <c r="I2" s="31">
        <f t="shared" si="1"/>
        <v>2012.2527055619712</v>
      </c>
      <c r="J2" s="31">
        <f t="shared" si="1"/>
        <v>2137.076164948056</v>
      </c>
      <c r="K2" s="31">
        <f t="shared" si="1"/>
        <v>2379.7206618006103</v>
      </c>
      <c r="L2" s="31">
        <f t="shared" si="1"/>
        <v>2528.1712572282586</v>
      </c>
      <c r="M2" s="31">
        <f t="shared" si="1"/>
        <v>2438.1381394233804</v>
      </c>
      <c r="N2" s="31">
        <f t="shared" si="1"/>
        <v>2568.9000098565257</v>
      </c>
      <c r="O2" s="31">
        <f t="shared" si="1"/>
        <v>2725.0076986411204</v>
      </c>
      <c r="P2" s="31">
        <f t="shared" si="1"/>
        <v>2593.5098566693132</v>
      </c>
      <c r="Q2" s="31">
        <f t="shared" si="1"/>
        <v>2703.4909129682951</v>
      </c>
      <c r="R2" s="31">
        <f t="shared" si="1"/>
        <v>2725.8300681081009</v>
      </c>
      <c r="S2" s="31">
        <f t="shared" si="1"/>
        <v>2964.8343198458142</v>
      </c>
      <c r="T2" s="31">
        <f t="shared" si="1"/>
        <v>3157.4937976409396</v>
      </c>
      <c r="U2" s="31">
        <f t="shared" si="1"/>
        <v>3289.5645102548337</v>
      </c>
      <c r="V2" s="31">
        <f t="shared" si="1"/>
        <v>3392.6253249980887</v>
      </c>
      <c r="W2" s="31">
        <f t="shared" si="1"/>
        <v>3250.7908323591223</v>
      </c>
      <c r="X2" s="31">
        <f t="shared" ref="X2" si="2">SUM(X3,X17,X22,X25,X26,X51,X52,X71,X74,X75,X76)</f>
        <v>3470.3541461123464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1290.1163407964082</v>
      </c>
      <c r="D26" s="37">
        <f t="shared" ref="D26:W26" si="22">SUM(D27,D33)</f>
        <v>1719.957874283022</v>
      </c>
      <c r="E26" s="37">
        <f t="shared" si="22"/>
        <v>1749.4516170912243</v>
      </c>
      <c r="F26" s="37">
        <f t="shared" si="22"/>
        <v>1834.8489877189463</v>
      </c>
      <c r="G26" s="37">
        <f t="shared" si="22"/>
        <v>2037.3865205296845</v>
      </c>
      <c r="H26" s="37">
        <f t="shared" si="22"/>
        <v>2008.1800650578193</v>
      </c>
      <c r="I26" s="37">
        <f t="shared" si="22"/>
        <v>2012.2527055619712</v>
      </c>
      <c r="J26" s="37">
        <f t="shared" si="22"/>
        <v>2124.8434132292696</v>
      </c>
      <c r="K26" s="37">
        <f t="shared" si="22"/>
        <v>2345.3994709722429</v>
      </c>
      <c r="L26" s="37">
        <f t="shared" si="22"/>
        <v>2470.5741639159442</v>
      </c>
      <c r="M26" s="37">
        <f t="shared" si="22"/>
        <v>2370.7888647463242</v>
      </c>
      <c r="N26" s="37">
        <f t="shared" si="22"/>
        <v>2469.8589857202237</v>
      </c>
      <c r="O26" s="37">
        <f t="shared" si="22"/>
        <v>2619.3656289305118</v>
      </c>
      <c r="P26" s="37">
        <f t="shared" si="22"/>
        <v>2485.5778408333877</v>
      </c>
      <c r="Q26" s="37">
        <f t="shared" si="22"/>
        <v>2616.9058276594519</v>
      </c>
      <c r="R26" s="37">
        <f t="shared" si="22"/>
        <v>2613.6765554492963</v>
      </c>
      <c r="S26" s="37">
        <f t="shared" si="22"/>
        <v>2819.4800005709976</v>
      </c>
      <c r="T26" s="37">
        <f t="shared" si="22"/>
        <v>2989.8784299587414</v>
      </c>
      <c r="U26" s="37">
        <f t="shared" si="22"/>
        <v>3119.2047793736301</v>
      </c>
      <c r="V26" s="37">
        <f t="shared" si="22"/>
        <v>3169.60777265057</v>
      </c>
      <c r="W26" s="37">
        <f t="shared" si="22"/>
        <v>3005.557202826069</v>
      </c>
      <c r="X26" s="37">
        <f t="shared" ref="X26" si="23">SUM(X27,X33)</f>
        <v>3202.1891358605244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1290.1163407964082</v>
      </c>
      <c r="D33" s="29">
        <f t="shared" ref="D33:W33" si="28">SUM(D34:D50)</f>
        <v>1719.957874283022</v>
      </c>
      <c r="E33" s="29">
        <f t="shared" si="28"/>
        <v>1749.4516170912243</v>
      </c>
      <c r="F33" s="29">
        <f t="shared" si="28"/>
        <v>1834.8489877189463</v>
      </c>
      <c r="G33" s="29">
        <f t="shared" si="28"/>
        <v>2037.3865205296845</v>
      </c>
      <c r="H33" s="29">
        <f t="shared" si="28"/>
        <v>2008.1800650578193</v>
      </c>
      <c r="I33" s="29">
        <f t="shared" si="28"/>
        <v>2012.2527055619712</v>
      </c>
      <c r="J33" s="29">
        <f t="shared" si="28"/>
        <v>2124.8434132292696</v>
      </c>
      <c r="K33" s="29">
        <f t="shared" si="28"/>
        <v>2345.3994709722429</v>
      </c>
      <c r="L33" s="29">
        <f t="shared" si="28"/>
        <v>2470.5741639159442</v>
      </c>
      <c r="M33" s="29">
        <f t="shared" si="28"/>
        <v>2370.7888647463242</v>
      </c>
      <c r="N33" s="29">
        <f t="shared" si="28"/>
        <v>2469.8589857202237</v>
      </c>
      <c r="O33" s="29">
        <f t="shared" si="28"/>
        <v>2619.3656289305118</v>
      </c>
      <c r="P33" s="29">
        <f t="shared" si="28"/>
        <v>2485.5778408333877</v>
      </c>
      <c r="Q33" s="29">
        <f t="shared" si="28"/>
        <v>2616.9058276594519</v>
      </c>
      <c r="R33" s="29">
        <f t="shared" si="28"/>
        <v>2613.6765554492963</v>
      </c>
      <c r="S33" s="29">
        <f t="shared" si="28"/>
        <v>2819.4800005709976</v>
      </c>
      <c r="T33" s="29">
        <f t="shared" si="28"/>
        <v>2989.8784299587414</v>
      </c>
      <c r="U33" s="29">
        <f t="shared" si="28"/>
        <v>3119.2047793736301</v>
      </c>
      <c r="V33" s="29">
        <f t="shared" si="28"/>
        <v>3169.60777265057</v>
      </c>
      <c r="W33" s="29">
        <f t="shared" si="28"/>
        <v>3005.557202826069</v>
      </c>
      <c r="X33" s="29">
        <f t="shared" ref="X33" si="29">SUM(X34:X50)</f>
        <v>3202.1891358605244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3.389251934651762</v>
      </c>
      <c r="F36" s="10">
        <v>7.9081685296646604</v>
      </c>
      <c r="G36" s="10">
        <v>92.638779019776422</v>
      </c>
      <c r="H36" s="10">
        <v>55.185984522785887</v>
      </c>
      <c r="I36" s="10">
        <v>18.39690455717971</v>
      </c>
      <c r="J36" s="10">
        <v>36.790713671539123</v>
      </c>
      <c r="K36" s="10">
        <v>50.241479541919624</v>
      </c>
      <c r="L36" s="10">
        <v>74.343224158769416</v>
      </c>
      <c r="M36" s="10">
        <v>18.68119805685933</v>
      </c>
      <c r="N36" s="10">
        <v>81.697043082511129</v>
      </c>
      <c r="O36" s="10">
        <v>56.380553537700031</v>
      </c>
      <c r="P36" s="10">
        <v>51.732911507607803</v>
      </c>
      <c r="Q36" s="10">
        <v>57.471551516078364</v>
      </c>
      <c r="R36" s="10">
        <v>62.143858327700727</v>
      </c>
      <c r="S36" s="10">
        <v>73.726657969066494</v>
      </c>
      <c r="T36" s="10">
        <v>89.134524004874365</v>
      </c>
      <c r="U36" s="10">
        <v>93.097488047343361</v>
      </c>
      <c r="V36" s="10">
        <v>98.035156389403127</v>
      </c>
      <c r="W36" s="10">
        <v>87.889497465789276</v>
      </c>
      <c r="X36" s="10">
        <v>88.757634894391401</v>
      </c>
    </row>
    <row r="37" spans="1:24" ht="11.25" customHeight="1" x14ac:dyDescent="0.2">
      <c r="A37" s="41" t="s">
        <v>61</v>
      </c>
      <c r="B37" s="9" t="s">
        <v>62</v>
      </c>
      <c r="C37" s="10">
        <v>1123.2416867232155</v>
      </c>
      <c r="D37" s="10">
        <v>1490.4203775409223</v>
      </c>
      <c r="E37" s="10">
        <v>1454.0709313301172</v>
      </c>
      <c r="F37" s="10">
        <v>1481.7263296247454</v>
      </c>
      <c r="G37" s="10">
        <v>1545.1054796014389</v>
      </c>
      <c r="H37" s="10">
        <v>1430.9992717722548</v>
      </c>
      <c r="I37" s="10">
        <v>1320.1000840613906</v>
      </c>
      <c r="J37" s="10">
        <v>1337.1334343111785</v>
      </c>
      <c r="K37" s="10">
        <v>1335.666416147423</v>
      </c>
      <c r="L37" s="10">
        <v>1328.7043927686436</v>
      </c>
      <c r="M37" s="10">
        <v>1257.3338433207721</v>
      </c>
      <c r="N37" s="10">
        <v>1197.3136542764605</v>
      </c>
      <c r="O37" s="10">
        <v>1189.5858720895826</v>
      </c>
      <c r="P37" s="10">
        <v>1135.0491800953655</v>
      </c>
      <c r="Q37" s="10">
        <v>1229.302343913701</v>
      </c>
      <c r="R37" s="10">
        <v>1159.4264185395239</v>
      </c>
      <c r="S37" s="10">
        <v>1212.9029168982308</v>
      </c>
      <c r="T37" s="10">
        <v>1222.30284763686</v>
      </c>
      <c r="U37" s="10">
        <v>1211.4255327624735</v>
      </c>
      <c r="V37" s="10">
        <v>1217.1359320997881</v>
      </c>
      <c r="W37" s="10">
        <v>1133.6500718208081</v>
      </c>
      <c r="X37" s="10">
        <v>1221.0626270457171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1.8028390173161151</v>
      </c>
      <c r="D41" s="10">
        <v>0.933864907719683</v>
      </c>
      <c r="E41" s="10">
        <v>3.734205477403556</v>
      </c>
      <c r="F41" s="10">
        <v>5.6202143773460618</v>
      </c>
      <c r="G41" s="10">
        <v>3.7650691406219665</v>
      </c>
      <c r="H41" s="10">
        <v>1.8367369280572612</v>
      </c>
      <c r="I41" s="10">
        <v>3.6268803510311889</v>
      </c>
      <c r="J41" s="10">
        <v>4.5427335106507511</v>
      </c>
      <c r="K41" s="10">
        <v>3.6344006049377771</v>
      </c>
      <c r="L41" s="10">
        <v>1.8236327929812093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1.8921484808115026E-3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0.92842467828743847</v>
      </c>
      <c r="K42" s="10">
        <v>0.92887580041208528</v>
      </c>
      <c r="L42" s="10">
        <v>0.93154145096927055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164.95901907287049</v>
      </c>
      <c r="D43" s="10">
        <v>228.60363183437991</v>
      </c>
      <c r="E43" s="10">
        <v>288.25722834905173</v>
      </c>
      <c r="F43" s="10">
        <v>339.59427518719042</v>
      </c>
      <c r="G43" s="10">
        <v>395.87719276784713</v>
      </c>
      <c r="H43" s="10">
        <v>517.87375498817664</v>
      </c>
      <c r="I43" s="10">
        <v>669.60912682346066</v>
      </c>
      <c r="J43" s="10">
        <v>745.44810705761347</v>
      </c>
      <c r="K43" s="10">
        <v>954.92829887755033</v>
      </c>
      <c r="L43" s="10">
        <v>1064.7713727445807</v>
      </c>
      <c r="M43" s="10">
        <v>1094.773823368693</v>
      </c>
      <c r="N43" s="10">
        <v>1190.8482883612521</v>
      </c>
      <c r="O43" s="10">
        <v>1373.3992033032291</v>
      </c>
      <c r="P43" s="10">
        <v>1298.7957492304145</v>
      </c>
      <c r="Q43" s="10">
        <v>1330.1319322296727</v>
      </c>
      <c r="R43" s="10">
        <v>1392.1062785820718</v>
      </c>
      <c r="S43" s="10">
        <v>1532.8504257037002</v>
      </c>
      <c r="T43" s="10">
        <v>1678.4391661685263</v>
      </c>
      <c r="U43" s="10">
        <v>1814.681758563813</v>
      </c>
      <c r="V43" s="10">
        <v>1854.4366841613792</v>
      </c>
      <c r="W43" s="10">
        <v>1784.0176335394717</v>
      </c>
      <c r="X43" s="10">
        <v>1892.368873920416</v>
      </c>
    </row>
    <row r="44" spans="1:24" ht="11.25" customHeight="1" x14ac:dyDescent="0.2">
      <c r="A44" s="41" t="s">
        <v>75</v>
      </c>
      <c r="B44" s="9" t="s">
        <v>76</v>
      </c>
      <c r="C44" s="10">
        <v>0.11279598300622067</v>
      </c>
      <c r="D44" s="10">
        <v>0</v>
      </c>
      <c r="E44" s="10">
        <v>0</v>
      </c>
      <c r="F44" s="10">
        <v>0</v>
      </c>
      <c r="G44" s="10">
        <v>0</v>
      </c>
      <c r="H44" s="10">
        <v>2.2843168465448103</v>
      </c>
      <c r="I44" s="10">
        <v>0.51970976890899123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0</v>
      </c>
      <c r="G52" s="37">
        <f t="shared" si="31"/>
        <v>0</v>
      </c>
      <c r="H52" s="37">
        <f t="shared" si="31"/>
        <v>0</v>
      </c>
      <c r="I52" s="37">
        <f t="shared" si="31"/>
        <v>0</v>
      </c>
      <c r="J52" s="37">
        <f t="shared" si="31"/>
        <v>12.232751718786359</v>
      </c>
      <c r="K52" s="37">
        <f t="shared" si="31"/>
        <v>34.321190828367271</v>
      </c>
      <c r="L52" s="37">
        <f t="shared" si="31"/>
        <v>57.596937571426629</v>
      </c>
      <c r="M52" s="37">
        <f t="shared" si="31"/>
        <v>67.320148465195061</v>
      </c>
      <c r="N52" s="37">
        <f t="shared" si="31"/>
        <v>98.971210714339207</v>
      </c>
      <c r="O52" s="37">
        <f t="shared" si="31"/>
        <v>105.50685248218721</v>
      </c>
      <c r="P52" s="37">
        <f t="shared" si="31"/>
        <v>107.75739794573997</v>
      </c>
      <c r="Q52" s="37">
        <f t="shared" si="31"/>
        <v>86.380648071688412</v>
      </c>
      <c r="R52" s="37">
        <f t="shared" si="31"/>
        <v>111.92321241400563</v>
      </c>
      <c r="S52" s="37">
        <f t="shared" si="31"/>
        <v>145.09505049736805</v>
      </c>
      <c r="T52" s="37">
        <f t="shared" si="31"/>
        <v>167.29582742355228</v>
      </c>
      <c r="U52" s="37">
        <f t="shared" si="31"/>
        <v>169.94237568888133</v>
      </c>
      <c r="V52" s="37">
        <f t="shared" si="31"/>
        <v>222.2994582809502</v>
      </c>
      <c r="W52" s="37">
        <f t="shared" si="31"/>
        <v>244.08031700301638</v>
      </c>
      <c r="X52" s="37">
        <f t="shared" ref="X52" si="32">SUM(X53:X70)</f>
        <v>265.44342537206973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2.2891746010057443</v>
      </c>
      <c r="M64" s="10">
        <v>41.911064319118083</v>
      </c>
      <c r="N64" s="10">
        <v>42.456536672646209</v>
      </c>
      <c r="O64" s="10">
        <v>53.016271975845719</v>
      </c>
      <c r="P64" s="10">
        <v>49.856297414185811</v>
      </c>
      <c r="Q64" s="10">
        <v>37.772302141016134</v>
      </c>
      <c r="R64" s="10">
        <v>56.149341129765226</v>
      </c>
      <c r="S64" s="10">
        <v>74.357467058417328</v>
      </c>
      <c r="T64" s="10">
        <v>83.505321668933661</v>
      </c>
      <c r="U64" s="10">
        <v>82.978742579834389</v>
      </c>
      <c r="V64" s="10">
        <v>90.030687743523117</v>
      </c>
      <c r="W64" s="10">
        <v>84.160268582661175</v>
      </c>
      <c r="X64" s="10">
        <v>112.16282147878067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18.550874464149135</v>
      </c>
      <c r="L65" s="10">
        <v>42.201807823331869</v>
      </c>
      <c r="M65" s="10">
        <v>0.67916870463956536</v>
      </c>
      <c r="N65" s="10">
        <v>3.6299651540945979</v>
      </c>
      <c r="O65" s="10">
        <v>18.180596566675582</v>
      </c>
      <c r="P65" s="10">
        <v>20.012441785535188</v>
      </c>
      <c r="Q65" s="10">
        <v>13.415599176254132</v>
      </c>
      <c r="R65" s="10">
        <v>17.884480092512238</v>
      </c>
      <c r="S65" s="10">
        <v>4.626046507102175</v>
      </c>
      <c r="T65" s="10">
        <v>9.8084514115283596</v>
      </c>
      <c r="U65" s="10">
        <v>2.0829844580288954</v>
      </c>
      <c r="V65" s="10">
        <v>18.547692353436013</v>
      </c>
      <c r="W65" s="10">
        <v>21.473055201151997</v>
      </c>
      <c r="X65" s="10">
        <v>39.287257273641082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12.232751718786359</v>
      </c>
      <c r="K66" s="10">
        <v>15.770316364218138</v>
      </c>
      <c r="L66" s="10">
        <v>13.105955147089011</v>
      </c>
      <c r="M66" s="10">
        <v>24.729915441437413</v>
      </c>
      <c r="N66" s="10">
        <v>52.884708887598407</v>
      </c>
      <c r="O66" s="10">
        <v>34.309983939665912</v>
      </c>
      <c r="P66" s="10">
        <v>37.888658746018962</v>
      </c>
      <c r="Q66" s="10">
        <v>35.192746754418145</v>
      </c>
      <c r="R66" s="10">
        <v>37.889391191728166</v>
      </c>
      <c r="S66" s="10">
        <v>66.111536931848562</v>
      </c>
      <c r="T66" s="10">
        <v>73.98205434309024</v>
      </c>
      <c r="U66" s="10">
        <v>84.880648651018035</v>
      </c>
      <c r="V66" s="10">
        <v>113.72107818399108</v>
      </c>
      <c r="W66" s="10">
        <v>138.44699321920322</v>
      </c>
      <c r="X66" s="10">
        <v>113.99334661964799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1.5574088784311104E-4</v>
      </c>
      <c r="M76" s="40">
        <v>2.9126211861460631E-2</v>
      </c>
      <c r="N76" s="40">
        <v>6.9813421962999417E-2</v>
      </c>
      <c r="O76" s="40">
        <v>0.13521722842137998</v>
      </c>
      <c r="P76" s="40">
        <v>0.17461789018567242</v>
      </c>
      <c r="Q76" s="40">
        <v>0.20443723715475301</v>
      </c>
      <c r="R76" s="40">
        <v>0.23030024479908007</v>
      </c>
      <c r="S76" s="40">
        <v>0.25926877744842214</v>
      </c>
      <c r="T76" s="40">
        <v>0.31954025864586588</v>
      </c>
      <c r="U76" s="40">
        <v>0.41735519232202789</v>
      </c>
      <c r="V76" s="40">
        <v>0.71809406656847952</v>
      </c>
      <c r="W76" s="40">
        <v>1.1533125300370466</v>
      </c>
      <c r="X76" s="40">
        <v>2.7215848797523416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71:X71 C33:X33" formulaRange="1"/>
  </ignoredErrors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386</v>
      </c>
      <c r="B1" s="4" t="s">
        <v>391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491.1562153349787</v>
      </c>
      <c r="D2" s="31">
        <f t="shared" ref="D2:W2" si="1">SUM(D3,D17,D22,D25,D26,D51,D52,D71,D74,D75,D76)</f>
        <v>578.20637087662828</v>
      </c>
      <c r="E2" s="31">
        <f t="shared" si="1"/>
        <v>551.7643588027679</v>
      </c>
      <c r="F2" s="31">
        <f t="shared" si="1"/>
        <v>619.96087631866612</v>
      </c>
      <c r="G2" s="31">
        <f t="shared" si="1"/>
        <v>657.63542487629036</v>
      </c>
      <c r="H2" s="31">
        <f t="shared" si="1"/>
        <v>613.95288324416799</v>
      </c>
      <c r="I2" s="31">
        <f t="shared" si="1"/>
        <v>568.13002993802843</v>
      </c>
      <c r="J2" s="31">
        <f t="shared" si="1"/>
        <v>628.21551218052923</v>
      </c>
      <c r="K2" s="31">
        <f t="shared" si="1"/>
        <v>871.15356088955537</v>
      </c>
      <c r="L2" s="31">
        <f t="shared" si="1"/>
        <v>897.14679312499777</v>
      </c>
      <c r="M2" s="31">
        <f t="shared" si="1"/>
        <v>907.52122734413331</v>
      </c>
      <c r="N2" s="31">
        <f t="shared" si="1"/>
        <v>934.01543685588945</v>
      </c>
      <c r="O2" s="31">
        <f t="shared" si="1"/>
        <v>965.61372283881428</v>
      </c>
      <c r="P2" s="31">
        <f t="shared" si="1"/>
        <v>983.95747435308647</v>
      </c>
      <c r="Q2" s="31">
        <f t="shared" si="1"/>
        <v>1027.2581671706387</v>
      </c>
      <c r="R2" s="31">
        <f t="shared" si="1"/>
        <v>1063.1308590574695</v>
      </c>
      <c r="S2" s="31">
        <f t="shared" si="1"/>
        <v>1122.0574284275804</v>
      </c>
      <c r="T2" s="31">
        <f t="shared" si="1"/>
        <v>1183.6239184350322</v>
      </c>
      <c r="U2" s="31">
        <f t="shared" si="1"/>
        <v>1209.8182188625544</v>
      </c>
      <c r="V2" s="31">
        <f t="shared" si="1"/>
        <v>1236.7393469665196</v>
      </c>
      <c r="W2" s="31">
        <f t="shared" si="1"/>
        <v>1310.9383050633342</v>
      </c>
      <c r="X2" s="31">
        <f t="shared" ref="X2" si="2">SUM(X3,X17,X22,X25,X26,X51,X52,X71,X74,X75,X76)</f>
        <v>1344.7293985530403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491.1562153349787</v>
      </c>
      <c r="D26" s="37">
        <f t="shared" ref="D26:W26" si="22">SUM(D27,D33)</f>
        <v>578.20637087662828</v>
      </c>
      <c r="E26" s="37">
        <f t="shared" si="22"/>
        <v>551.7643588027679</v>
      </c>
      <c r="F26" s="37">
        <f t="shared" si="22"/>
        <v>619.96087631866612</v>
      </c>
      <c r="G26" s="37">
        <f t="shared" si="22"/>
        <v>657.63542487629036</v>
      </c>
      <c r="H26" s="37">
        <f t="shared" si="22"/>
        <v>613.95288324416799</v>
      </c>
      <c r="I26" s="37">
        <f t="shared" si="22"/>
        <v>568.13002993802843</v>
      </c>
      <c r="J26" s="37">
        <f t="shared" si="22"/>
        <v>618.07297750068392</v>
      </c>
      <c r="K26" s="37">
        <f t="shared" si="22"/>
        <v>840.97312604507192</v>
      </c>
      <c r="L26" s="37">
        <f t="shared" si="22"/>
        <v>852.91030314597106</v>
      </c>
      <c r="M26" s="37">
        <f t="shared" si="22"/>
        <v>886.94662720367978</v>
      </c>
      <c r="N26" s="37">
        <f t="shared" si="22"/>
        <v>891.75679223788427</v>
      </c>
      <c r="O26" s="37">
        <f t="shared" si="22"/>
        <v>930.10184236649138</v>
      </c>
      <c r="P26" s="37">
        <f t="shared" si="22"/>
        <v>941.99962277455427</v>
      </c>
      <c r="Q26" s="37">
        <f t="shared" si="22"/>
        <v>991.05910101087795</v>
      </c>
      <c r="R26" s="37">
        <f t="shared" si="22"/>
        <v>1022.1578734595055</v>
      </c>
      <c r="S26" s="37">
        <f t="shared" si="22"/>
        <v>1072.5246412841755</v>
      </c>
      <c r="T26" s="37">
        <f t="shared" si="22"/>
        <v>1127.3094893750654</v>
      </c>
      <c r="U26" s="37">
        <f t="shared" si="22"/>
        <v>1154.1595382651869</v>
      </c>
      <c r="V26" s="37">
        <f t="shared" si="22"/>
        <v>1153.500745426079</v>
      </c>
      <c r="W26" s="37">
        <f t="shared" si="22"/>
        <v>1199.9549057004031</v>
      </c>
      <c r="X26" s="37">
        <f t="shared" ref="X26" si="23">SUM(X27,X33)</f>
        <v>1240.6038496905353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491.1562153349787</v>
      </c>
      <c r="D33" s="29">
        <f t="shared" ref="D33:W33" si="28">SUM(D34:D50)</f>
        <v>578.20637087662828</v>
      </c>
      <c r="E33" s="29">
        <f t="shared" si="28"/>
        <v>551.7643588027679</v>
      </c>
      <c r="F33" s="29">
        <f t="shared" si="28"/>
        <v>619.96087631866612</v>
      </c>
      <c r="G33" s="29">
        <f t="shared" si="28"/>
        <v>657.63542487629036</v>
      </c>
      <c r="H33" s="29">
        <f t="shared" si="28"/>
        <v>613.95288324416799</v>
      </c>
      <c r="I33" s="29">
        <f t="shared" si="28"/>
        <v>568.13002993802843</v>
      </c>
      <c r="J33" s="29">
        <f t="shared" si="28"/>
        <v>618.07297750068392</v>
      </c>
      <c r="K33" s="29">
        <f t="shared" si="28"/>
        <v>840.97312604507192</v>
      </c>
      <c r="L33" s="29">
        <f t="shared" si="28"/>
        <v>852.91030314597106</v>
      </c>
      <c r="M33" s="29">
        <f t="shared" si="28"/>
        <v>886.94662720367978</v>
      </c>
      <c r="N33" s="29">
        <f t="shared" si="28"/>
        <v>891.75679223788427</v>
      </c>
      <c r="O33" s="29">
        <f t="shared" si="28"/>
        <v>930.10184236649138</v>
      </c>
      <c r="P33" s="29">
        <f t="shared" si="28"/>
        <v>941.99962277455427</v>
      </c>
      <c r="Q33" s="29">
        <f t="shared" si="28"/>
        <v>991.05910101087795</v>
      </c>
      <c r="R33" s="29">
        <f t="shared" si="28"/>
        <v>1022.1578734595055</v>
      </c>
      <c r="S33" s="29">
        <f t="shared" si="28"/>
        <v>1072.5246412841755</v>
      </c>
      <c r="T33" s="29">
        <f t="shared" si="28"/>
        <v>1127.3094893750654</v>
      </c>
      <c r="U33" s="29">
        <f t="shared" si="28"/>
        <v>1154.1595382651869</v>
      </c>
      <c r="V33" s="29">
        <f t="shared" si="28"/>
        <v>1153.500745426079</v>
      </c>
      <c r="W33" s="29">
        <f t="shared" si="28"/>
        <v>1199.9549057004031</v>
      </c>
      <c r="X33" s="29">
        <f t="shared" ref="X33" si="29">SUM(X34:X50)</f>
        <v>1240.6038496905353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0.34243506663907303</v>
      </c>
      <c r="L36" s="10">
        <v>0.39547528487531985</v>
      </c>
      <c r="M36" s="10">
        <v>0.86061247701523358</v>
      </c>
      <c r="N36" s="10">
        <v>1.0757168305950946</v>
      </c>
      <c r="O36" s="10">
        <v>1.0899987218748188</v>
      </c>
      <c r="P36" s="10">
        <v>1.1387962485838963</v>
      </c>
      <c r="Q36" s="10">
        <v>1.1471488504013345</v>
      </c>
      <c r="R36" s="10">
        <v>1.0768779419930794</v>
      </c>
      <c r="S36" s="10">
        <v>0.9893727422396299</v>
      </c>
      <c r="T36" s="10">
        <v>0.9699483580749424</v>
      </c>
      <c r="U36" s="10">
        <v>0.60812776506948962</v>
      </c>
      <c r="V36" s="10">
        <v>0.57676768838294568</v>
      </c>
      <c r="W36" s="10">
        <v>0.57644146847359723</v>
      </c>
      <c r="X36" s="10">
        <v>0.58029169752524501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0.90872432485522281</v>
      </c>
      <c r="L37" s="10">
        <v>0.91326180385557854</v>
      </c>
      <c r="M37" s="10">
        <v>0.89319357575037828</v>
      </c>
      <c r="N37" s="10">
        <v>0.90401623919556162</v>
      </c>
      <c r="O37" s="10">
        <v>0.87378303372175736</v>
      </c>
      <c r="P37" s="10">
        <v>0.8538226465699682</v>
      </c>
      <c r="Q37" s="10">
        <v>0.84595961710753587</v>
      </c>
      <c r="R37" s="10">
        <v>0.75638920015134314</v>
      </c>
      <c r="S37" s="10">
        <v>0.73195070405195561</v>
      </c>
      <c r="T37" s="10">
        <v>0.69996854096532413</v>
      </c>
      <c r="U37" s="10">
        <v>0.66279854151779638</v>
      </c>
      <c r="V37" s="10">
        <v>0.63787029437039822</v>
      </c>
      <c r="W37" s="10">
        <v>0.65754824050538996</v>
      </c>
      <c r="X37" s="10">
        <v>0.66053544887169591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2.4726744612638112E-3</v>
      </c>
      <c r="L41" s="10">
        <v>1.2534422126940299E-3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1.0835648578942588E-6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6.3196320907619563E-4</v>
      </c>
      <c r="L42" s="10">
        <v>6.4027877871746571E-4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490.82060111701196</v>
      </c>
      <c r="D43" s="10">
        <v>578.20637087662828</v>
      </c>
      <c r="E43" s="10">
        <v>551.7643588027679</v>
      </c>
      <c r="F43" s="10">
        <v>619.96087631866612</v>
      </c>
      <c r="G43" s="10">
        <v>657.63542487629036</v>
      </c>
      <c r="H43" s="10">
        <v>611.25665878833559</v>
      </c>
      <c r="I43" s="10">
        <v>567.68942402697587</v>
      </c>
      <c r="J43" s="10">
        <v>618.07297750068392</v>
      </c>
      <c r="K43" s="10">
        <v>839.71886201590723</v>
      </c>
      <c r="L43" s="10">
        <v>851.59967233624877</v>
      </c>
      <c r="M43" s="10">
        <v>885.19282115091414</v>
      </c>
      <c r="N43" s="10">
        <v>889.77705916809361</v>
      </c>
      <c r="O43" s="10">
        <v>928.13806061089485</v>
      </c>
      <c r="P43" s="10">
        <v>940.00700387940037</v>
      </c>
      <c r="Q43" s="10">
        <v>989.06599254336913</v>
      </c>
      <c r="R43" s="10">
        <v>1020.324606317361</v>
      </c>
      <c r="S43" s="10">
        <v>1070.8033178378839</v>
      </c>
      <c r="T43" s="10">
        <v>1125.6395713924603</v>
      </c>
      <c r="U43" s="10">
        <v>1152.8886119585995</v>
      </c>
      <c r="V43" s="10">
        <v>1152.2861074433256</v>
      </c>
      <c r="W43" s="10">
        <v>1198.7209159914241</v>
      </c>
      <c r="X43" s="10">
        <v>1239.3630225441384</v>
      </c>
    </row>
    <row r="44" spans="1:24" ht="11.25" customHeight="1" x14ac:dyDescent="0.2">
      <c r="A44" s="41" t="s">
        <v>75</v>
      </c>
      <c r="B44" s="9" t="s">
        <v>76</v>
      </c>
      <c r="C44" s="10">
        <v>0.33561421796671287</v>
      </c>
      <c r="D44" s="10">
        <v>0</v>
      </c>
      <c r="E44" s="10">
        <v>0</v>
      </c>
      <c r="F44" s="10">
        <v>0</v>
      </c>
      <c r="G44" s="10">
        <v>0</v>
      </c>
      <c r="H44" s="10">
        <v>2.6962244558324184</v>
      </c>
      <c r="I44" s="10">
        <v>0.440605911052527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0</v>
      </c>
      <c r="G52" s="37">
        <f t="shared" si="31"/>
        <v>0</v>
      </c>
      <c r="H52" s="37">
        <f t="shared" si="31"/>
        <v>0</v>
      </c>
      <c r="I52" s="37">
        <f t="shared" si="31"/>
        <v>0</v>
      </c>
      <c r="J52" s="37">
        <f t="shared" si="31"/>
        <v>10.142534679845321</v>
      </c>
      <c r="K52" s="37">
        <f t="shared" si="31"/>
        <v>30.180434844483472</v>
      </c>
      <c r="L52" s="37">
        <f t="shared" si="31"/>
        <v>44.236489979026715</v>
      </c>
      <c r="M52" s="37">
        <f t="shared" si="31"/>
        <v>20.574600140453558</v>
      </c>
      <c r="N52" s="37">
        <f t="shared" si="31"/>
        <v>42.258644618005206</v>
      </c>
      <c r="O52" s="37">
        <f t="shared" si="31"/>
        <v>35.511880472322865</v>
      </c>
      <c r="P52" s="37">
        <f t="shared" si="31"/>
        <v>41.943584729683216</v>
      </c>
      <c r="Q52" s="37">
        <f t="shared" si="31"/>
        <v>36.170424528497186</v>
      </c>
      <c r="R52" s="37">
        <f t="shared" si="31"/>
        <v>40.915300900134532</v>
      </c>
      <c r="S52" s="37">
        <f t="shared" si="31"/>
        <v>49.460025987965608</v>
      </c>
      <c r="T52" s="37">
        <f t="shared" si="31"/>
        <v>56.241640828572777</v>
      </c>
      <c r="U52" s="37">
        <f t="shared" si="31"/>
        <v>55.294415977294655</v>
      </c>
      <c r="V52" s="37">
        <f t="shared" si="31"/>
        <v>82.234656802833271</v>
      </c>
      <c r="W52" s="37">
        <f t="shared" si="31"/>
        <v>107.50263373419909</v>
      </c>
      <c r="X52" s="37">
        <f t="shared" ref="X52" si="32">SUM(X53:X70)</f>
        <v>100.44824449085797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1.5734242596268002E-3</v>
      </c>
      <c r="M64" s="10">
        <v>2.9773073874976269E-2</v>
      </c>
      <c r="N64" s="10">
        <v>3.2056260675710775E-2</v>
      </c>
      <c r="O64" s="10">
        <v>3.8941887299232959E-2</v>
      </c>
      <c r="P64" s="10">
        <v>3.7503604736125219E-2</v>
      </c>
      <c r="Q64" s="10">
        <v>2.5993477043860066E-2</v>
      </c>
      <c r="R64" s="10">
        <v>3.6630832752341899E-2</v>
      </c>
      <c r="S64" s="10">
        <v>4.4872511729226322E-2</v>
      </c>
      <c r="T64" s="10">
        <v>4.7820471239554116E-2</v>
      </c>
      <c r="U64" s="10">
        <v>4.5399562805548473E-2</v>
      </c>
      <c r="V64" s="10">
        <v>4.7182816461803542E-2</v>
      </c>
      <c r="W64" s="10">
        <v>4.8815271927876894E-2</v>
      </c>
      <c r="X64" s="10">
        <v>6.0674627157701402E-2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16.312763181011093</v>
      </c>
      <c r="L65" s="10">
        <v>33.752828667537706</v>
      </c>
      <c r="M65" s="10">
        <v>0.54915019784396224</v>
      </c>
      <c r="N65" s="10">
        <v>2.7122344225204502</v>
      </c>
      <c r="O65" s="10">
        <v>12.286379369930202</v>
      </c>
      <c r="P65" s="10">
        <v>14.484059910327375</v>
      </c>
      <c r="Q65" s="10">
        <v>9.975636696867646</v>
      </c>
      <c r="R65" s="10">
        <v>13.108176717778818</v>
      </c>
      <c r="S65" s="10">
        <v>3.2316172962559442</v>
      </c>
      <c r="T65" s="10">
        <v>6.5780048901623314</v>
      </c>
      <c r="U65" s="10">
        <v>1.323344464788603</v>
      </c>
      <c r="V65" s="10">
        <v>11.524927438362321</v>
      </c>
      <c r="W65" s="10">
        <v>14.428220840391052</v>
      </c>
      <c r="X65" s="10">
        <v>25.730276265459601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10.142534679845321</v>
      </c>
      <c r="K66" s="10">
        <v>13.867671663472381</v>
      </c>
      <c r="L66" s="10">
        <v>10.482087887229387</v>
      </c>
      <c r="M66" s="10">
        <v>19.99567686873462</v>
      </c>
      <c r="N66" s="10">
        <v>39.514353934809044</v>
      </c>
      <c r="O66" s="10">
        <v>23.186559215093432</v>
      </c>
      <c r="P66" s="10">
        <v>27.422021214619715</v>
      </c>
      <c r="Q66" s="10">
        <v>26.168794354585678</v>
      </c>
      <c r="R66" s="10">
        <v>27.77049334960337</v>
      </c>
      <c r="S66" s="10">
        <v>46.183536179980436</v>
      </c>
      <c r="T66" s="10">
        <v>49.61581546717089</v>
      </c>
      <c r="U66" s="10">
        <v>53.925671949700501</v>
      </c>
      <c r="V66" s="10">
        <v>70.662546548009146</v>
      </c>
      <c r="W66" s="10">
        <v>93.025597621880166</v>
      </c>
      <c r="X66" s="10">
        <v>74.65729359824067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1.4266848848882817E-2</v>
      </c>
      <c r="Q76" s="40">
        <v>2.8641631263535292E-2</v>
      </c>
      <c r="R76" s="40">
        <v>5.7684697829459168E-2</v>
      </c>
      <c r="S76" s="40">
        <v>7.2761155439361125E-2</v>
      </c>
      <c r="T76" s="40">
        <v>7.2788231394089103E-2</v>
      </c>
      <c r="U76" s="40">
        <v>0.36426462007287513</v>
      </c>
      <c r="V76" s="40">
        <v>1.0039447376073507</v>
      </c>
      <c r="W76" s="40">
        <v>3.4807656287320587</v>
      </c>
      <c r="X76" s="40">
        <v>3.6773043716469194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71:X71 C33:X33" formulaRange="1"/>
  </ignoredErrors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387</v>
      </c>
      <c r="B1" s="4" t="s">
        <v>392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410.78614341779013</v>
      </c>
      <c r="D2" s="31">
        <f t="shared" ref="D2:W2" si="1">SUM(D3,D17,D22,D25,D26,D51,D52,D71,D74,D75,D76)</f>
        <v>430.62414744589432</v>
      </c>
      <c r="E2" s="31">
        <f t="shared" si="1"/>
        <v>439.41583578013433</v>
      </c>
      <c r="F2" s="31">
        <f t="shared" si="1"/>
        <v>454.03094462703473</v>
      </c>
      <c r="G2" s="31">
        <f t="shared" si="1"/>
        <v>458.54400468877509</v>
      </c>
      <c r="H2" s="31">
        <f t="shared" si="1"/>
        <v>480.04467042872722</v>
      </c>
      <c r="I2" s="31">
        <f t="shared" si="1"/>
        <v>531.02379955391905</v>
      </c>
      <c r="J2" s="31">
        <f t="shared" si="1"/>
        <v>544.31972161757801</v>
      </c>
      <c r="K2" s="31">
        <f t="shared" si="1"/>
        <v>621.62413534737141</v>
      </c>
      <c r="L2" s="31">
        <f t="shared" si="1"/>
        <v>637.56323063089724</v>
      </c>
      <c r="M2" s="31">
        <f t="shared" si="1"/>
        <v>631.8882392649133</v>
      </c>
      <c r="N2" s="31">
        <f t="shared" si="1"/>
        <v>669.5859298368548</v>
      </c>
      <c r="O2" s="31">
        <f t="shared" si="1"/>
        <v>713.39446318776049</v>
      </c>
      <c r="P2" s="31">
        <f t="shared" si="1"/>
        <v>732.98563535047049</v>
      </c>
      <c r="Q2" s="31">
        <f t="shared" si="1"/>
        <v>782.20843639447003</v>
      </c>
      <c r="R2" s="31">
        <f t="shared" si="1"/>
        <v>812.44118317516222</v>
      </c>
      <c r="S2" s="31">
        <f t="shared" si="1"/>
        <v>843.5585913042928</v>
      </c>
      <c r="T2" s="31">
        <f t="shared" si="1"/>
        <v>895.03933766992066</v>
      </c>
      <c r="U2" s="31">
        <f t="shared" si="1"/>
        <v>950.49566252976661</v>
      </c>
      <c r="V2" s="31">
        <f t="shared" si="1"/>
        <v>990.87993698267803</v>
      </c>
      <c r="W2" s="31">
        <f t="shared" si="1"/>
        <v>1023.5217912111973</v>
      </c>
      <c r="X2" s="31">
        <f t="shared" ref="X2" si="2">SUM(X3,X17,X22,X25,X26,X51,X52,X71,X74,X75,X76)</f>
        <v>1066.5861438423638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410.78614341779013</v>
      </c>
      <c r="D26" s="37">
        <f t="shared" ref="D26:W26" si="22">SUM(D27,D33)</f>
        <v>430.62414744589432</v>
      </c>
      <c r="E26" s="37">
        <f t="shared" si="22"/>
        <v>439.41583578013433</v>
      </c>
      <c r="F26" s="37">
        <f t="shared" si="22"/>
        <v>454.03094462703473</v>
      </c>
      <c r="G26" s="37">
        <f t="shared" si="22"/>
        <v>458.54400468877509</v>
      </c>
      <c r="H26" s="37">
        <f t="shared" si="22"/>
        <v>480.04467042872722</v>
      </c>
      <c r="I26" s="37">
        <f t="shared" si="22"/>
        <v>531.02379955391905</v>
      </c>
      <c r="J26" s="37">
        <f t="shared" si="22"/>
        <v>538.16648030280282</v>
      </c>
      <c r="K26" s="37">
        <f t="shared" si="22"/>
        <v>605.56971317819739</v>
      </c>
      <c r="L26" s="37">
        <f t="shared" si="22"/>
        <v>613.35467957223568</v>
      </c>
      <c r="M26" s="37">
        <f t="shared" si="22"/>
        <v>616.18632049107919</v>
      </c>
      <c r="N26" s="37">
        <f t="shared" si="22"/>
        <v>640.75097031355926</v>
      </c>
      <c r="O26" s="37">
        <f t="shared" si="22"/>
        <v>686.37450454511327</v>
      </c>
      <c r="P26" s="37">
        <f t="shared" si="22"/>
        <v>701.77419239910296</v>
      </c>
      <c r="Q26" s="37">
        <f t="shared" si="22"/>
        <v>755.22118449963625</v>
      </c>
      <c r="R26" s="37">
        <f t="shared" si="22"/>
        <v>780.42272391748554</v>
      </c>
      <c r="S26" s="37">
        <f t="shared" si="22"/>
        <v>805.00835698384037</v>
      </c>
      <c r="T26" s="37">
        <f t="shared" si="22"/>
        <v>850.87843681200673</v>
      </c>
      <c r="U26" s="37">
        <f t="shared" si="22"/>
        <v>905.24204358013867</v>
      </c>
      <c r="V26" s="37">
        <f t="shared" si="22"/>
        <v>924.67876307053064</v>
      </c>
      <c r="W26" s="37">
        <f t="shared" si="22"/>
        <v>940.46188217216172</v>
      </c>
      <c r="X26" s="37">
        <f t="shared" ref="X26" si="23">SUM(X27,X33)</f>
        <v>985.80704961259801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410.78614341779013</v>
      </c>
      <c r="D33" s="29">
        <f t="shared" ref="D33:W33" si="28">SUM(D34:D50)</f>
        <v>430.62414744589432</v>
      </c>
      <c r="E33" s="29">
        <f t="shared" si="28"/>
        <v>439.41583578013433</v>
      </c>
      <c r="F33" s="29">
        <f t="shared" si="28"/>
        <v>454.03094462703473</v>
      </c>
      <c r="G33" s="29">
        <f t="shared" si="28"/>
        <v>458.54400468877509</v>
      </c>
      <c r="H33" s="29">
        <f t="shared" si="28"/>
        <v>480.04467042872722</v>
      </c>
      <c r="I33" s="29">
        <f t="shared" si="28"/>
        <v>531.02379955391905</v>
      </c>
      <c r="J33" s="29">
        <f t="shared" si="28"/>
        <v>538.16648030280282</v>
      </c>
      <c r="K33" s="29">
        <f t="shared" si="28"/>
        <v>605.56971317819739</v>
      </c>
      <c r="L33" s="29">
        <f t="shared" si="28"/>
        <v>613.35467957223568</v>
      </c>
      <c r="M33" s="29">
        <f t="shared" si="28"/>
        <v>616.18632049107919</v>
      </c>
      <c r="N33" s="29">
        <f t="shared" si="28"/>
        <v>640.75097031355926</v>
      </c>
      <c r="O33" s="29">
        <f t="shared" si="28"/>
        <v>686.37450454511327</v>
      </c>
      <c r="P33" s="29">
        <f t="shared" si="28"/>
        <v>701.77419239910296</v>
      </c>
      <c r="Q33" s="29">
        <f t="shared" si="28"/>
        <v>755.22118449963625</v>
      </c>
      <c r="R33" s="29">
        <f t="shared" si="28"/>
        <v>780.42272391748554</v>
      </c>
      <c r="S33" s="29">
        <f t="shared" si="28"/>
        <v>805.00835698384037</v>
      </c>
      <c r="T33" s="29">
        <f t="shared" si="28"/>
        <v>850.87843681200673</v>
      </c>
      <c r="U33" s="29">
        <f t="shared" si="28"/>
        <v>905.24204358013867</v>
      </c>
      <c r="V33" s="29">
        <f t="shared" si="28"/>
        <v>924.67876307053064</v>
      </c>
      <c r="W33" s="29">
        <f t="shared" si="28"/>
        <v>940.46188217216172</v>
      </c>
      <c r="X33" s="29">
        <f t="shared" ref="X33" si="29">SUM(X34:X50)</f>
        <v>985.80704961259801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3.2736975461949624E-3</v>
      </c>
      <c r="L36" s="10">
        <v>3.2610034747717746E-3</v>
      </c>
      <c r="M36" s="10">
        <v>3.2453560652477907E-3</v>
      </c>
      <c r="N36" s="10">
        <v>6.2598633340019546E-3</v>
      </c>
      <c r="O36" s="10">
        <v>1.491635607432759E-2</v>
      </c>
      <c r="P36" s="10">
        <v>1.4878658253699493E-2</v>
      </c>
      <c r="Q36" s="10">
        <v>1.6467303339727603E-2</v>
      </c>
      <c r="R36" s="10">
        <v>1.3227616806611798E-2</v>
      </c>
      <c r="S36" s="10">
        <v>1.500970141958961E-2</v>
      </c>
      <c r="T36" s="10">
        <v>1.5132108245865099E-2</v>
      </c>
      <c r="U36" s="10">
        <v>1.3816689736773101E-2</v>
      </c>
      <c r="V36" s="10">
        <v>1.378529452690574E-2</v>
      </c>
      <c r="W36" s="10">
        <v>1.2306981472274259E-2</v>
      </c>
      <c r="X36" s="10">
        <v>1.6673580052399353E-2</v>
      </c>
    </row>
    <row r="37" spans="1:24" ht="11.25" customHeight="1" x14ac:dyDescent="0.2">
      <c r="A37" s="41" t="s">
        <v>61</v>
      </c>
      <c r="B37" s="9" t="s">
        <v>62</v>
      </c>
      <c r="C37" s="10">
        <v>169.09301708799759</v>
      </c>
      <c r="D37" s="10">
        <v>168.06807483679589</v>
      </c>
      <c r="E37" s="10">
        <v>164.29829297681113</v>
      </c>
      <c r="F37" s="10">
        <v>162.00491142377908</v>
      </c>
      <c r="G37" s="10">
        <v>160.95139225511451</v>
      </c>
      <c r="H37" s="10">
        <v>158.03614109165864</v>
      </c>
      <c r="I37" s="10">
        <v>163.16448435479543</v>
      </c>
      <c r="J37" s="10">
        <v>162.53086481488415</v>
      </c>
      <c r="K37" s="10">
        <v>158.33870342817147</v>
      </c>
      <c r="L37" s="10">
        <v>152.02141709163149</v>
      </c>
      <c r="M37" s="10">
        <v>138.32230274306983</v>
      </c>
      <c r="N37" s="10">
        <v>131.16161539760637</v>
      </c>
      <c r="O37" s="10">
        <v>123.94562750219973</v>
      </c>
      <c r="P37" s="10">
        <v>114.2062499708579</v>
      </c>
      <c r="Q37" s="10">
        <v>105.36749528045178</v>
      </c>
      <c r="R37" s="10">
        <v>89.665614693324414</v>
      </c>
      <c r="S37" s="10">
        <v>92.356292625601611</v>
      </c>
      <c r="T37" s="10">
        <v>91.333196500531713</v>
      </c>
      <c r="U37" s="10">
        <v>90.494344075242296</v>
      </c>
      <c r="V37" s="10">
        <v>86.023657402556566</v>
      </c>
      <c r="W37" s="10">
        <v>83.222720108778915</v>
      </c>
      <c r="X37" s="10">
        <v>79.675745492834238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0.27139972845137278</v>
      </c>
      <c r="D41" s="10">
        <v>0.10530779071677025</v>
      </c>
      <c r="E41" s="10">
        <v>0.42193511495401337</v>
      </c>
      <c r="F41" s="10">
        <v>0.61448751647356337</v>
      </c>
      <c r="G41" s="10">
        <v>0.39220178047403559</v>
      </c>
      <c r="H41" s="10">
        <v>0.20284483859395977</v>
      </c>
      <c r="I41" s="10">
        <v>0.44828272449759438</v>
      </c>
      <c r="J41" s="10">
        <v>0.55217705814825635</v>
      </c>
      <c r="K41" s="10">
        <v>0.43084581042643588</v>
      </c>
      <c r="L41" s="10">
        <v>0.20864779476351536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1.4138555705752744E-4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0.11285161376229634</v>
      </c>
      <c r="K42" s="10">
        <v>0.11011506174369594</v>
      </c>
      <c r="L42" s="10">
        <v>0.10658070540495397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241.25675960826703</v>
      </c>
      <c r="D43" s="10">
        <v>262.45076481838163</v>
      </c>
      <c r="E43" s="10">
        <v>274.69560768836919</v>
      </c>
      <c r="F43" s="10">
        <v>291.41154568678206</v>
      </c>
      <c r="G43" s="10">
        <v>297.20041065318657</v>
      </c>
      <c r="H43" s="10">
        <v>320.39244843386672</v>
      </c>
      <c r="I43" s="10">
        <v>367.12609159108945</v>
      </c>
      <c r="J43" s="10">
        <v>374.97058681600811</v>
      </c>
      <c r="K43" s="10">
        <v>446.68677518030961</v>
      </c>
      <c r="L43" s="10">
        <v>461.01477297696101</v>
      </c>
      <c r="M43" s="10">
        <v>477.86077239194412</v>
      </c>
      <c r="N43" s="10">
        <v>509.58309505261883</v>
      </c>
      <c r="O43" s="10">
        <v>562.41396068683923</v>
      </c>
      <c r="P43" s="10">
        <v>587.55306376999135</v>
      </c>
      <c r="Q43" s="10">
        <v>649.83722191584479</v>
      </c>
      <c r="R43" s="10">
        <v>690.74388160735452</v>
      </c>
      <c r="S43" s="10">
        <v>712.63705465681915</v>
      </c>
      <c r="T43" s="10">
        <v>759.52996681767206</v>
      </c>
      <c r="U43" s="10">
        <v>814.73388281515963</v>
      </c>
      <c r="V43" s="10">
        <v>838.64132037344712</v>
      </c>
      <c r="W43" s="10">
        <v>857.22685508191057</v>
      </c>
      <c r="X43" s="10">
        <v>906.11463053971136</v>
      </c>
    </row>
    <row r="44" spans="1:24" ht="11.25" customHeight="1" x14ac:dyDescent="0.2">
      <c r="A44" s="41" t="s">
        <v>75</v>
      </c>
      <c r="B44" s="9" t="s">
        <v>76</v>
      </c>
      <c r="C44" s="10">
        <v>0.16496699307413273</v>
      </c>
      <c r="D44" s="10">
        <v>0</v>
      </c>
      <c r="E44" s="10">
        <v>0</v>
      </c>
      <c r="F44" s="10">
        <v>0</v>
      </c>
      <c r="G44" s="10">
        <v>0</v>
      </c>
      <c r="H44" s="10">
        <v>1.4132360646079281</v>
      </c>
      <c r="I44" s="10">
        <v>0.28494088353662705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0</v>
      </c>
      <c r="G52" s="37">
        <f t="shared" si="31"/>
        <v>0</v>
      </c>
      <c r="H52" s="37">
        <f t="shared" si="31"/>
        <v>0</v>
      </c>
      <c r="I52" s="37">
        <f t="shared" si="31"/>
        <v>0</v>
      </c>
      <c r="J52" s="37">
        <f t="shared" si="31"/>
        <v>6.1532413147751708</v>
      </c>
      <c r="K52" s="37">
        <f t="shared" si="31"/>
        <v>16.054422169174028</v>
      </c>
      <c r="L52" s="37">
        <f t="shared" si="31"/>
        <v>24.208551058661591</v>
      </c>
      <c r="M52" s="37">
        <f t="shared" si="31"/>
        <v>15.701615926160288</v>
      </c>
      <c r="N52" s="37">
        <f t="shared" si="31"/>
        <v>28.83450442130853</v>
      </c>
      <c r="O52" s="37">
        <f t="shared" si="31"/>
        <v>27.019044369907476</v>
      </c>
      <c r="P52" s="37">
        <f t="shared" si="31"/>
        <v>31.209906461762724</v>
      </c>
      <c r="Q52" s="37">
        <f t="shared" si="31"/>
        <v>26.985240342892318</v>
      </c>
      <c r="R52" s="37">
        <f t="shared" si="31"/>
        <v>32.01659930877986</v>
      </c>
      <c r="S52" s="37">
        <f t="shared" si="31"/>
        <v>38.548526830465406</v>
      </c>
      <c r="T52" s="37">
        <f t="shared" si="31"/>
        <v>44.156717209612339</v>
      </c>
      <c r="U52" s="37">
        <f t="shared" si="31"/>
        <v>45.242451664884001</v>
      </c>
      <c r="V52" s="37">
        <f t="shared" si="31"/>
        <v>66.179687250928694</v>
      </c>
      <c r="W52" s="37">
        <f t="shared" si="31"/>
        <v>83.020469689361306</v>
      </c>
      <c r="X52" s="37">
        <f t="shared" ref="X52" si="32">SUM(X53:X70)</f>
        <v>80.713428156525055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0.26191195627036534</v>
      </c>
      <c r="M64" s="10">
        <v>4.6107364069053611</v>
      </c>
      <c r="N64" s="10">
        <v>4.6509683693009851</v>
      </c>
      <c r="O64" s="10">
        <v>5.5238846156863577</v>
      </c>
      <c r="P64" s="10">
        <v>5.016435291929418</v>
      </c>
      <c r="Q64" s="10">
        <v>3.2375866582214181</v>
      </c>
      <c r="R64" s="10">
        <v>4.3423757700531791</v>
      </c>
      <c r="S64" s="10">
        <v>5.6619370692155186</v>
      </c>
      <c r="T64" s="10">
        <v>6.2397039879062071</v>
      </c>
      <c r="U64" s="10">
        <v>6.1985707572359869</v>
      </c>
      <c r="V64" s="10">
        <v>6.3631093569016537</v>
      </c>
      <c r="W64" s="10">
        <v>6.1783143234710405</v>
      </c>
      <c r="X64" s="10">
        <v>7.3187535347987831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8.6775418645626381</v>
      </c>
      <c r="L65" s="10">
        <v>18.272144942008826</v>
      </c>
      <c r="M65" s="10">
        <v>0.29645217565107879</v>
      </c>
      <c r="N65" s="10">
        <v>1.5533203483897868</v>
      </c>
      <c r="O65" s="10">
        <v>7.4450467847373654</v>
      </c>
      <c r="P65" s="10">
        <v>9.0532876255385588</v>
      </c>
      <c r="Q65" s="10">
        <v>6.5542037506157351</v>
      </c>
      <c r="R65" s="10">
        <v>8.87403166675902</v>
      </c>
      <c r="S65" s="10">
        <v>2.1506939635113556</v>
      </c>
      <c r="T65" s="10">
        <v>4.4385360668966145</v>
      </c>
      <c r="U65" s="10">
        <v>0.93519318598134005</v>
      </c>
      <c r="V65" s="10">
        <v>8.3879171168361299</v>
      </c>
      <c r="W65" s="10">
        <v>10.317879842120139</v>
      </c>
      <c r="X65" s="10">
        <v>18.811743894135194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6.1532413147751708</v>
      </c>
      <c r="K66" s="10">
        <v>7.3768803046113911</v>
      </c>
      <c r="L66" s="10">
        <v>5.6744941603824</v>
      </c>
      <c r="M66" s="10">
        <v>10.794427343603848</v>
      </c>
      <c r="N66" s="10">
        <v>22.630215703617758</v>
      </c>
      <c r="O66" s="10">
        <v>14.050112969483751</v>
      </c>
      <c r="P66" s="10">
        <v>17.140183544294747</v>
      </c>
      <c r="Q66" s="10">
        <v>17.193449934055167</v>
      </c>
      <c r="R66" s="10">
        <v>18.800191871967662</v>
      </c>
      <c r="S66" s="10">
        <v>30.735895797738529</v>
      </c>
      <c r="T66" s="10">
        <v>33.478477154809518</v>
      </c>
      <c r="U66" s="10">
        <v>38.108687721666676</v>
      </c>
      <c r="V66" s="10">
        <v>51.428660777190913</v>
      </c>
      <c r="W66" s="10">
        <v>66.524275523770129</v>
      </c>
      <c r="X66" s="10">
        <v>54.582930727591084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3.0284767377431794E-4</v>
      </c>
      <c r="N76" s="40">
        <v>4.5510198696434789E-4</v>
      </c>
      <c r="O76" s="40">
        <v>9.1427273964655499E-4</v>
      </c>
      <c r="P76" s="40">
        <v>1.5364896048311711E-3</v>
      </c>
      <c r="Q76" s="40">
        <v>2.0115519414578469E-3</v>
      </c>
      <c r="R76" s="40">
        <v>1.85994889682227E-3</v>
      </c>
      <c r="S76" s="40">
        <v>1.7074899870236585E-3</v>
      </c>
      <c r="T76" s="40">
        <v>4.1836483016476564E-3</v>
      </c>
      <c r="U76" s="40">
        <v>1.1167284743962815E-2</v>
      </c>
      <c r="V76" s="40">
        <v>2.1486661218609364E-2</v>
      </c>
      <c r="W76" s="40">
        <v>3.9439349674184027E-2</v>
      </c>
      <c r="X76" s="40">
        <v>6.5666073240660622E-2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71:X71 C33:X33" formulaRange="1"/>
  </ignoredErrors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388</v>
      </c>
      <c r="B1" s="4" t="s">
        <v>393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514.46451643858586</v>
      </c>
      <c r="D2" s="31">
        <f t="shared" ref="D2:W2" si="1">SUM(D3,D17,D22,D25,D26,D51,D52,D71,D74,D75,D76)</f>
        <v>757.8387165634731</v>
      </c>
      <c r="E2" s="31">
        <f t="shared" si="1"/>
        <v>838.70782665594186</v>
      </c>
      <c r="F2" s="31">
        <f t="shared" si="1"/>
        <v>959.21765362421445</v>
      </c>
      <c r="G2" s="31">
        <f t="shared" si="1"/>
        <v>882.06616344816211</v>
      </c>
      <c r="H2" s="31">
        <f t="shared" si="1"/>
        <v>741.3223114114578</v>
      </c>
      <c r="I2" s="31">
        <f t="shared" si="1"/>
        <v>882.71737528560334</v>
      </c>
      <c r="J2" s="31">
        <f t="shared" si="1"/>
        <v>737.27421191830661</v>
      </c>
      <c r="K2" s="31">
        <f t="shared" si="1"/>
        <v>765.69359304035549</v>
      </c>
      <c r="L2" s="31">
        <f t="shared" si="1"/>
        <v>746.76243855108771</v>
      </c>
      <c r="M2" s="31">
        <f t="shared" si="1"/>
        <v>527.40896174604836</v>
      </c>
      <c r="N2" s="31">
        <f t="shared" si="1"/>
        <v>559.38335397990261</v>
      </c>
      <c r="O2" s="31">
        <f t="shared" si="1"/>
        <v>510.68794694038132</v>
      </c>
      <c r="P2" s="31">
        <f t="shared" si="1"/>
        <v>509.68050363865689</v>
      </c>
      <c r="Q2" s="31">
        <f t="shared" si="1"/>
        <v>469.22744929951932</v>
      </c>
      <c r="R2" s="31">
        <f t="shared" si="1"/>
        <v>433.55977556760956</v>
      </c>
      <c r="S2" s="31">
        <f t="shared" si="1"/>
        <v>517.45525775628607</v>
      </c>
      <c r="T2" s="31">
        <f t="shared" si="1"/>
        <v>594.28815061270518</v>
      </c>
      <c r="U2" s="31">
        <f t="shared" si="1"/>
        <v>554.91668828627382</v>
      </c>
      <c r="V2" s="31">
        <f t="shared" si="1"/>
        <v>604.70648778802922</v>
      </c>
      <c r="W2" s="31">
        <f t="shared" si="1"/>
        <v>576.26689644048179</v>
      </c>
      <c r="X2" s="31">
        <f t="shared" ref="X2" si="2">SUM(X3,X17,X22,X25,X26,X51,X52,X71,X74,X75,X76)</f>
        <v>637.38451971589961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514.46451643858586</v>
      </c>
      <c r="D26" s="37">
        <f t="shared" ref="D26:W26" si="22">SUM(D27,D33)</f>
        <v>757.8387165634731</v>
      </c>
      <c r="E26" s="37">
        <f t="shared" si="22"/>
        <v>838.70782665594186</v>
      </c>
      <c r="F26" s="37">
        <f t="shared" si="22"/>
        <v>959.21765362421445</v>
      </c>
      <c r="G26" s="37">
        <f t="shared" si="22"/>
        <v>882.06616344816211</v>
      </c>
      <c r="H26" s="37">
        <f t="shared" si="22"/>
        <v>741.3223114114578</v>
      </c>
      <c r="I26" s="37">
        <f t="shared" si="22"/>
        <v>882.71737528560334</v>
      </c>
      <c r="J26" s="37">
        <f t="shared" si="22"/>
        <v>725.37092535828265</v>
      </c>
      <c r="K26" s="37">
        <f t="shared" si="22"/>
        <v>739.12848868977494</v>
      </c>
      <c r="L26" s="37">
        <f t="shared" si="22"/>
        <v>709.88847256989652</v>
      </c>
      <c r="M26" s="37">
        <f t="shared" si="22"/>
        <v>515.44575591733974</v>
      </c>
      <c r="N26" s="37">
        <f t="shared" si="22"/>
        <v>534.03919284365838</v>
      </c>
      <c r="O26" s="37">
        <f t="shared" si="22"/>
        <v>491.88824229499596</v>
      </c>
      <c r="P26" s="37">
        <f t="shared" si="22"/>
        <v>487.9283619680009</v>
      </c>
      <c r="Q26" s="37">
        <f t="shared" si="22"/>
        <v>452.68454376683172</v>
      </c>
      <c r="R26" s="37">
        <f t="shared" si="22"/>
        <v>416.85859548805342</v>
      </c>
      <c r="S26" s="37">
        <f t="shared" si="22"/>
        <v>494.62923619540589</v>
      </c>
      <c r="T26" s="37">
        <f t="shared" si="22"/>
        <v>566.03093448634593</v>
      </c>
      <c r="U26" s="37">
        <f t="shared" si="22"/>
        <v>529.53994270713974</v>
      </c>
      <c r="V26" s="37">
        <f t="shared" si="22"/>
        <v>564.4469800252873</v>
      </c>
      <c r="W26" s="37">
        <f t="shared" si="22"/>
        <v>528.85970286784641</v>
      </c>
      <c r="X26" s="37">
        <f t="shared" ref="X26" si="23">SUM(X27,X33)</f>
        <v>589.62527007225935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514.46451643858586</v>
      </c>
      <c r="D33" s="29">
        <f t="shared" ref="D33:W33" si="28">SUM(D34:D50)</f>
        <v>757.8387165634731</v>
      </c>
      <c r="E33" s="29">
        <f t="shared" si="28"/>
        <v>838.70782665594186</v>
      </c>
      <c r="F33" s="29">
        <f t="shared" si="28"/>
        <v>959.21765362421445</v>
      </c>
      <c r="G33" s="29">
        <f t="shared" si="28"/>
        <v>882.06616344816211</v>
      </c>
      <c r="H33" s="29">
        <f t="shared" si="28"/>
        <v>741.3223114114578</v>
      </c>
      <c r="I33" s="29">
        <f t="shared" si="28"/>
        <v>882.71737528560334</v>
      </c>
      <c r="J33" s="29">
        <f t="shared" si="28"/>
        <v>725.37092535828265</v>
      </c>
      <c r="K33" s="29">
        <f t="shared" si="28"/>
        <v>739.12848868977494</v>
      </c>
      <c r="L33" s="29">
        <f t="shared" si="28"/>
        <v>709.88847256989652</v>
      </c>
      <c r="M33" s="29">
        <f t="shared" si="28"/>
        <v>515.44575591733974</v>
      </c>
      <c r="N33" s="29">
        <f t="shared" si="28"/>
        <v>534.03919284365838</v>
      </c>
      <c r="O33" s="29">
        <f t="shared" si="28"/>
        <v>491.88824229499596</v>
      </c>
      <c r="P33" s="29">
        <f t="shared" si="28"/>
        <v>487.9283619680009</v>
      </c>
      <c r="Q33" s="29">
        <f t="shared" si="28"/>
        <v>452.68454376683172</v>
      </c>
      <c r="R33" s="29">
        <f t="shared" si="28"/>
        <v>416.85859548805342</v>
      </c>
      <c r="S33" s="29">
        <f t="shared" si="28"/>
        <v>494.62923619540589</v>
      </c>
      <c r="T33" s="29">
        <f t="shared" si="28"/>
        <v>566.03093448634593</v>
      </c>
      <c r="U33" s="29">
        <f t="shared" si="28"/>
        <v>529.53994270713974</v>
      </c>
      <c r="V33" s="29">
        <f t="shared" si="28"/>
        <v>564.4469800252873</v>
      </c>
      <c r="W33" s="29">
        <f t="shared" si="28"/>
        <v>528.85970286784641</v>
      </c>
      <c r="X33" s="29">
        <f t="shared" ref="X33" si="29">SUM(X34:X50)</f>
        <v>589.62527007225935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514.11297531792957</v>
      </c>
      <c r="D43" s="10">
        <v>757.8387165634731</v>
      </c>
      <c r="E43" s="10">
        <v>838.70782665594186</v>
      </c>
      <c r="F43" s="10">
        <v>959.21765362421445</v>
      </c>
      <c r="G43" s="10">
        <v>882.06616344816211</v>
      </c>
      <c r="H43" s="10">
        <v>738.06673366236384</v>
      </c>
      <c r="I43" s="10">
        <v>882.03279521969478</v>
      </c>
      <c r="J43" s="10">
        <v>725.37092535828265</v>
      </c>
      <c r="K43" s="10">
        <v>739.12848868977494</v>
      </c>
      <c r="L43" s="10">
        <v>709.88847256989652</v>
      </c>
      <c r="M43" s="10">
        <v>515.44575591733974</v>
      </c>
      <c r="N43" s="10">
        <v>534.03919284365838</v>
      </c>
      <c r="O43" s="10">
        <v>491.88824229499596</v>
      </c>
      <c r="P43" s="10">
        <v>487.9283619680009</v>
      </c>
      <c r="Q43" s="10">
        <v>452.68454376683172</v>
      </c>
      <c r="R43" s="10">
        <v>416.85859548805342</v>
      </c>
      <c r="S43" s="10">
        <v>494.62923619540589</v>
      </c>
      <c r="T43" s="10">
        <v>566.03093448634593</v>
      </c>
      <c r="U43" s="10">
        <v>529.53994270713974</v>
      </c>
      <c r="V43" s="10">
        <v>564.4469800252873</v>
      </c>
      <c r="W43" s="10">
        <v>528.85970286784641</v>
      </c>
      <c r="X43" s="10">
        <v>589.62527007225935</v>
      </c>
    </row>
    <row r="44" spans="1:24" ht="11.25" customHeight="1" x14ac:dyDescent="0.2">
      <c r="A44" s="41" t="s">
        <v>75</v>
      </c>
      <c r="B44" s="9" t="s">
        <v>76</v>
      </c>
      <c r="C44" s="10">
        <v>0.35154112065628712</v>
      </c>
      <c r="D44" s="10">
        <v>0</v>
      </c>
      <c r="E44" s="10">
        <v>0</v>
      </c>
      <c r="F44" s="10">
        <v>0</v>
      </c>
      <c r="G44" s="10">
        <v>0</v>
      </c>
      <c r="H44" s="10">
        <v>3.2555777490939488</v>
      </c>
      <c r="I44" s="10">
        <v>0.68458006590856169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0</v>
      </c>
      <c r="G52" s="37">
        <f t="shared" si="31"/>
        <v>0</v>
      </c>
      <c r="H52" s="37">
        <f t="shared" si="31"/>
        <v>0</v>
      </c>
      <c r="I52" s="37">
        <f t="shared" si="31"/>
        <v>0</v>
      </c>
      <c r="J52" s="37">
        <f t="shared" si="31"/>
        <v>11.903286560023936</v>
      </c>
      <c r="K52" s="37">
        <f t="shared" si="31"/>
        <v>26.565104350580533</v>
      </c>
      <c r="L52" s="37">
        <f t="shared" si="31"/>
        <v>36.873965981191226</v>
      </c>
      <c r="M52" s="37">
        <f t="shared" si="31"/>
        <v>11.963205828708606</v>
      </c>
      <c r="N52" s="37">
        <f t="shared" si="31"/>
        <v>25.344161136244225</v>
      </c>
      <c r="O52" s="37">
        <f t="shared" si="31"/>
        <v>18.799704645385368</v>
      </c>
      <c r="P52" s="37">
        <f t="shared" si="31"/>
        <v>21.752141670655995</v>
      </c>
      <c r="Q52" s="37">
        <f t="shared" si="31"/>
        <v>16.542905532687573</v>
      </c>
      <c r="R52" s="37">
        <f t="shared" si="31"/>
        <v>16.701180079556131</v>
      </c>
      <c r="S52" s="37">
        <f t="shared" si="31"/>
        <v>22.826021560880189</v>
      </c>
      <c r="T52" s="37">
        <f t="shared" si="31"/>
        <v>28.257216126359296</v>
      </c>
      <c r="U52" s="37">
        <f t="shared" si="31"/>
        <v>25.376745579134035</v>
      </c>
      <c r="V52" s="37">
        <f t="shared" si="31"/>
        <v>40.259507762741919</v>
      </c>
      <c r="W52" s="37">
        <f t="shared" si="31"/>
        <v>47.407193572635379</v>
      </c>
      <c r="X52" s="37">
        <f t="shared" ref="X52" si="32">SUM(X53:X70)</f>
        <v>47.75924964364031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14.358648521231549</v>
      </c>
      <c r="L65" s="10">
        <v>28.136159237800882</v>
      </c>
      <c r="M65" s="10">
        <v>0.31976890466848967</v>
      </c>
      <c r="N65" s="10">
        <v>1.6278678651929297</v>
      </c>
      <c r="O65" s="10">
        <v>6.5114510533773942</v>
      </c>
      <c r="P65" s="10">
        <v>7.5182244361225221</v>
      </c>
      <c r="Q65" s="10">
        <v>4.5657383642246447</v>
      </c>
      <c r="R65" s="10">
        <v>5.3554095453058981</v>
      </c>
      <c r="S65" s="10">
        <v>1.4927600319267429</v>
      </c>
      <c r="T65" s="10">
        <v>3.3077677345941248</v>
      </c>
      <c r="U65" s="10">
        <v>0.60783300728026568</v>
      </c>
      <c r="V65" s="10">
        <v>5.6454820079605419</v>
      </c>
      <c r="W65" s="10">
        <v>6.3655388712809167</v>
      </c>
      <c r="X65" s="10">
        <v>12.241143890925768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11.903286560023936</v>
      </c>
      <c r="K66" s="10">
        <v>12.206455829348986</v>
      </c>
      <c r="L66" s="10">
        <v>8.7378067433903421</v>
      </c>
      <c r="M66" s="10">
        <v>11.643436924040117</v>
      </c>
      <c r="N66" s="10">
        <v>23.716293271051295</v>
      </c>
      <c r="O66" s="10">
        <v>12.288253592007974</v>
      </c>
      <c r="P66" s="10">
        <v>14.233917234533472</v>
      </c>
      <c r="Q66" s="10">
        <v>11.977167168462929</v>
      </c>
      <c r="R66" s="10">
        <v>11.345770534250233</v>
      </c>
      <c r="S66" s="10">
        <v>21.333261528953447</v>
      </c>
      <c r="T66" s="10">
        <v>24.94944839176517</v>
      </c>
      <c r="U66" s="10">
        <v>24.768912571853768</v>
      </c>
      <c r="V66" s="10">
        <v>34.61402575478138</v>
      </c>
      <c r="W66" s="10">
        <v>41.04165470135446</v>
      </c>
      <c r="X66" s="10">
        <v>35.51810575271454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71:X71 C22:X22 C33:X33" formulaRange="1"/>
  </ignoredErrors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199</v>
      </c>
      <c r="B1" s="4" t="s">
        <v>236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6.3484952708512461</v>
      </c>
      <c r="D2" s="31">
        <f t="shared" si="0"/>
        <v>3.1742906276870162</v>
      </c>
      <c r="E2" s="31">
        <f t="shared" si="0"/>
        <v>2.116165090283749</v>
      </c>
      <c r="F2" s="31">
        <f t="shared" si="0"/>
        <v>2.116165090283749</v>
      </c>
      <c r="G2" s="31">
        <f t="shared" si="0"/>
        <v>12.417626827171107</v>
      </c>
      <c r="H2" s="31">
        <f t="shared" si="0"/>
        <v>11.663800515907131</v>
      </c>
      <c r="I2" s="31">
        <f t="shared" si="0"/>
        <v>2.1273430782459162</v>
      </c>
      <c r="J2" s="31">
        <f t="shared" si="0"/>
        <v>83.515735167669817</v>
      </c>
      <c r="K2" s="31">
        <f t="shared" si="0"/>
        <v>81.08933791917454</v>
      </c>
      <c r="L2" s="31">
        <f t="shared" si="0"/>
        <v>85.484264832330169</v>
      </c>
      <c r="M2" s="31">
        <f t="shared" si="0"/>
        <v>111.31392949269132</v>
      </c>
      <c r="N2" s="31">
        <f t="shared" si="0"/>
        <v>81.35288048151331</v>
      </c>
      <c r="O2" s="31">
        <f t="shared" si="0"/>
        <v>40.414531384350802</v>
      </c>
      <c r="P2" s="31">
        <f t="shared" si="0"/>
        <v>45.624677558039558</v>
      </c>
      <c r="Q2" s="31">
        <f t="shared" si="0"/>
        <v>24.274892519346519</v>
      </c>
      <c r="R2" s="31">
        <f t="shared" si="0"/>
        <v>32.719604471195183</v>
      </c>
      <c r="S2" s="31">
        <f t="shared" si="0"/>
        <v>27.996990541702495</v>
      </c>
      <c r="T2" s="31">
        <f t="shared" si="0"/>
        <v>49.30189165950128</v>
      </c>
      <c r="U2" s="31">
        <f t="shared" si="0"/>
        <v>55.534135855545998</v>
      </c>
      <c r="V2" s="31">
        <f t="shared" si="0"/>
        <v>64.675924333619946</v>
      </c>
      <c r="W2" s="31">
        <f t="shared" si="0"/>
        <v>38.652880481513314</v>
      </c>
      <c r="X2" s="31">
        <f t="shared" ref="X2" si="1">SUM(X3,X17,X22,X25,X26,X51,X52,X71,X74,X75,X76)</f>
        <v>46.709028374892519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FC_TRA_DAVI_PA_E!C5+FC_TRA_DAVI_FR_E!C5</f>
        <v>0</v>
      </c>
      <c r="D5" s="10">
        <f>FC_TRA_DAVI_PA_E!D5+FC_TRA_DAVI_FR_E!D5</f>
        <v>0</v>
      </c>
      <c r="E5" s="10">
        <f>FC_TRA_DAVI_PA_E!E5+FC_TRA_DAVI_FR_E!E5</f>
        <v>0</v>
      </c>
      <c r="F5" s="10">
        <f>FC_TRA_DAVI_PA_E!F5+FC_TRA_DAVI_FR_E!F5</f>
        <v>0</v>
      </c>
      <c r="G5" s="10">
        <f>FC_TRA_DAVI_PA_E!G5+FC_TRA_DAVI_FR_E!G5</f>
        <v>0</v>
      </c>
      <c r="H5" s="10">
        <f>FC_TRA_DAVI_PA_E!H5+FC_TRA_DAVI_FR_E!H5</f>
        <v>0</v>
      </c>
      <c r="I5" s="10">
        <f>FC_TRA_DAVI_PA_E!I5+FC_TRA_DAVI_FR_E!I5</f>
        <v>0</v>
      </c>
      <c r="J5" s="10">
        <f>FC_TRA_DAVI_PA_E!J5+FC_TRA_DAVI_FR_E!J5</f>
        <v>0</v>
      </c>
      <c r="K5" s="10">
        <f>FC_TRA_DAVI_PA_E!K5+FC_TRA_DAVI_FR_E!K5</f>
        <v>0</v>
      </c>
      <c r="L5" s="10">
        <f>FC_TRA_DAVI_PA_E!L5+FC_TRA_DAVI_FR_E!L5</f>
        <v>0</v>
      </c>
      <c r="M5" s="10">
        <f>FC_TRA_DAVI_PA_E!M5+FC_TRA_DAVI_FR_E!M5</f>
        <v>0</v>
      </c>
      <c r="N5" s="10">
        <f>FC_TRA_DAVI_PA_E!N5+FC_TRA_DAVI_FR_E!N5</f>
        <v>0</v>
      </c>
      <c r="O5" s="10">
        <f>FC_TRA_DAVI_PA_E!O5+FC_TRA_DAVI_FR_E!O5</f>
        <v>0</v>
      </c>
      <c r="P5" s="10">
        <f>FC_TRA_DAVI_PA_E!P5+FC_TRA_DAVI_FR_E!P5</f>
        <v>0</v>
      </c>
      <c r="Q5" s="10">
        <f>FC_TRA_DAVI_PA_E!Q5+FC_TRA_DAVI_FR_E!Q5</f>
        <v>0</v>
      </c>
      <c r="R5" s="10">
        <f>FC_TRA_DAVI_PA_E!R5+FC_TRA_DAVI_FR_E!R5</f>
        <v>0</v>
      </c>
      <c r="S5" s="10">
        <f>FC_TRA_DAVI_PA_E!S5+FC_TRA_DAVI_FR_E!S5</f>
        <v>0</v>
      </c>
      <c r="T5" s="10">
        <f>FC_TRA_DAVI_PA_E!T5+FC_TRA_DAVI_FR_E!T5</f>
        <v>0</v>
      </c>
      <c r="U5" s="10">
        <f>FC_TRA_DAVI_PA_E!U5+FC_TRA_DAVI_FR_E!U5</f>
        <v>0</v>
      </c>
      <c r="V5" s="10">
        <f>FC_TRA_DAVI_PA_E!V5+FC_TRA_DAVI_FR_E!V5</f>
        <v>0</v>
      </c>
      <c r="W5" s="10">
        <f>FC_TRA_DAVI_PA_E!W5+FC_TRA_DAVI_FR_E!W5</f>
        <v>0</v>
      </c>
      <c r="X5" s="10">
        <f>FC_TRA_DAVI_PA_E!X5+FC_TRA_DAVI_FR_E!X5</f>
        <v>0</v>
      </c>
    </row>
    <row r="6" spans="1:24" ht="11.25" customHeight="1" x14ac:dyDescent="0.2">
      <c r="A6" s="41" t="s">
        <v>7</v>
      </c>
      <c r="B6" s="9" t="s">
        <v>8</v>
      </c>
      <c r="C6" s="10">
        <f>FC_TRA_DAVI_PA_E!C6+FC_TRA_DAVI_FR_E!C6</f>
        <v>0</v>
      </c>
      <c r="D6" s="10">
        <f>FC_TRA_DAVI_PA_E!D6+FC_TRA_DAVI_FR_E!D6</f>
        <v>0</v>
      </c>
      <c r="E6" s="10">
        <f>FC_TRA_DAVI_PA_E!E6+FC_TRA_DAVI_FR_E!E6</f>
        <v>0</v>
      </c>
      <c r="F6" s="10">
        <f>FC_TRA_DAVI_PA_E!F6+FC_TRA_DAVI_FR_E!F6</f>
        <v>0</v>
      </c>
      <c r="G6" s="10">
        <f>FC_TRA_DAVI_PA_E!G6+FC_TRA_DAVI_FR_E!G6</f>
        <v>0</v>
      </c>
      <c r="H6" s="10">
        <f>FC_TRA_DAVI_PA_E!H6+FC_TRA_DAVI_FR_E!H6</f>
        <v>0</v>
      </c>
      <c r="I6" s="10">
        <f>FC_TRA_DAVI_PA_E!I6+FC_TRA_DAVI_FR_E!I6</f>
        <v>0</v>
      </c>
      <c r="J6" s="10">
        <f>FC_TRA_DAVI_PA_E!J6+FC_TRA_DAVI_FR_E!J6</f>
        <v>0</v>
      </c>
      <c r="K6" s="10">
        <f>FC_TRA_DAVI_PA_E!K6+FC_TRA_DAVI_FR_E!K6</f>
        <v>0</v>
      </c>
      <c r="L6" s="10">
        <f>FC_TRA_DAVI_PA_E!L6+FC_TRA_DAVI_FR_E!L6</f>
        <v>0</v>
      </c>
      <c r="M6" s="10">
        <f>FC_TRA_DAVI_PA_E!M6+FC_TRA_DAVI_FR_E!M6</f>
        <v>0</v>
      </c>
      <c r="N6" s="10">
        <f>FC_TRA_DAVI_PA_E!N6+FC_TRA_DAVI_FR_E!N6</f>
        <v>0</v>
      </c>
      <c r="O6" s="10">
        <f>FC_TRA_DAVI_PA_E!O6+FC_TRA_DAVI_FR_E!O6</f>
        <v>0</v>
      </c>
      <c r="P6" s="10">
        <f>FC_TRA_DAVI_PA_E!P6+FC_TRA_DAVI_FR_E!P6</f>
        <v>0</v>
      </c>
      <c r="Q6" s="10">
        <f>FC_TRA_DAVI_PA_E!Q6+FC_TRA_DAVI_FR_E!Q6</f>
        <v>0</v>
      </c>
      <c r="R6" s="10">
        <f>FC_TRA_DAVI_PA_E!R6+FC_TRA_DAVI_FR_E!R6</f>
        <v>0</v>
      </c>
      <c r="S6" s="10">
        <f>FC_TRA_DAVI_PA_E!S6+FC_TRA_DAVI_FR_E!S6</f>
        <v>0</v>
      </c>
      <c r="T6" s="10">
        <f>FC_TRA_DAVI_PA_E!T6+FC_TRA_DAVI_FR_E!T6</f>
        <v>0</v>
      </c>
      <c r="U6" s="10">
        <f>FC_TRA_DAVI_PA_E!U6+FC_TRA_DAVI_FR_E!U6</f>
        <v>0</v>
      </c>
      <c r="V6" s="10">
        <f>FC_TRA_DAVI_PA_E!V6+FC_TRA_DAVI_FR_E!V6</f>
        <v>0</v>
      </c>
      <c r="W6" s="10">
        <f>FC_TRA_DAVI_PA_E!W6+FC_TRA_DAVI_FR_E!W6</f>
        <v>0</v>
      </c>
      <c r="X6" s="10">
        <f>FC_TRA_DAVI_PA_E!X6+FC_TRA_DAVI_FR_E!X6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FC_TRA_DAVI_PA_E!C7+FC_TRA_DAVI_FR_E!C7</f>
        <v>0</v>
      </c>
      <c r="D7" s="10">
        <f>FC_TRA_DAVI_PA_E!D7+FC_TRA_DAVI_FR_E!D7</f>
        <v>0</v>
      </c>
      <c r="E7" s="10">
        <f>FC_TRA_DAVI_PA_E!E7+FC_TRA_DAVI_FR_E!E7</f>
        <v>0</v>
      </c>
      <c r="F7" s="10">
        <f>FC_TRA_DAVI_PA_E!F7+FC_TRA_DAVI_FR_E!F7</f>
        <v>0</v>
      </c>
      <c r="G7" s="10">
        <f>FC_TRA_DAVI_PA_E!G7+FC_TRA_DAVI_FR_E!G7</f>
        <v>0</v>
      </c>
      <c r="H7" s="10">
        <f>FC_TRA_DAVI_PA_E!H7+FC_TRA_DAVI_FR_E!H7</f>
        <v>0</v>
      </c>
      <c r="I7" s="10">
        <f>FC_TRA_DAVI_PA_E!I7+FC_TRA_DAVI_FR_E!I7</f>
        <v>0</v>
      </c>
      <c r="J7" s="10">
        <f>FC_TRA_DAVI_PA_E!J7+FC_TRA_DAVI_FR_E!J7</f>
        <v>0</v>
      </c>
      <c r="K7" s="10">
        <f>FC_TRA_DAVI_PA_E!K7+FC_TRA_DAVI_FR_E!K7</f>
        <v>0</v>
      </c>
      <c r="L7" s="10">
        <f>FC_TRA_DAVI_PA_E!L7+FC_TRA_DAVI_FR_E!L7</f>
        <v>0</v>
      </c>
      <c r="M7" s="10">
        <f>FC_TRA_DAVI_PA_E!M7+FC_TRA_DAVI_FR_E!M7</f>
        <v>0</v>
      </c>
      <c r="N7" s="10">
        <f>FC_TRA_DAVI_PA_E!N7+FC_TRA_DAVI_FR_E!N7</f>
        <v>0</v>
      </c>
      <c r="O7" s="10">
        <f>FC_TRA_DAVI_PA_E!O7+FC_TRA_DAVI_FR_E!O7</f>
        <v>0</v>
      </c>
      <c r="P7" s="10">
        <f>FC_TRA_DAVI_PA_E!P7+FC_TRA_DAVI_FR_E!P7</f>
        <v>0</v>
      </c>
      <c r="Q7" s="10">
        <f>FC_TRA_DAVI_PA_E!Q7+FC_TRA_DAVI_FR_E!Q7</f>
        <v>0</v>
      </c>
      <c r="R7" s="10">
        <f>FC_TRA_DAVI_PA_E!R7+FC_TRA_DAVI_FR_E!R7</f>
        <v>0</v>
      </c>
      <c r="S7" s="10">
        <f>FC_TRA_DAVI_PA_E!S7+FC_TRA_DAVI_FR_E!S7</f>
        <v>0</v>
      </c>
      <c r="T7" s="10">
        <f>FC_TRA_DAVI_PA_E!T7+FC_TRA_DAVI_FR_E!T7</f>
        <v>0</v>
      </c>
      <c r="U7" s="10">
        <f>FC_TRA_DAVI_PA_E!U7+FC_TRA_DAVI_FR_E!U7</f>
        <v>0</v>
      </c>
      <c r="V7" s="10">
        <f>FC_TRA_DAVI_PA_E!V7+FC_TRA_DAVI_FR_E!V7</f>
        <v>0</v>
      </c>
      <c r="W7" s="10">
        <f>FC_TRA_DAVI_PA_E!W7+FC_TRA_DAVI_FR_E!W7</f>
        <v>0</v>
      </c>
      <c r="X7" s="10">
        <f>FC_TRA_DAVI_PA_E!X7+FC_TRA_DAVI_FR_E!X7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FC_TRA_DAVI_PA_E!C9+FC_TRA_DAVI_FR_E!C9</f>
        <v>0</v>
      </c>
      <c r="D9" s="10">
        <f>FC_TRA_DAVI_PA_E!D9+FC_TRA_DAVI_FR_E!D9</f>
        <v>0</v>
      </c>
      <c r="E9" s="10">
        <f>FC_TRA_DAVI_PA_E!E9+FC_TRA_DAVI_FR_E!E9</f>
        <v>0</v>
      </c>
      <c r="F9" s="10">
        <f>FC_TRA_DAVI_PA_E!F9+FC_TRA_DAVI_FR_E!F9</f>
        <v>0</v>
      </c>
      <c r="G9" s="10">
        <f>FC_TRA_DAVI_PA_E!G9+FC_TRA_DAVI_FR_E!G9</f>
        <v>0</v>
      </c>
      <c r="H9" s="10">
        <f>FC_TRA_DAVI_PA_E!H9+FC_TRA_DAVI_FR_E!H9</f>
        <v>0</v>
      </c>
      <c r="I9" s="10">
        <f>FC_TRA_DAVI_PA_E!I9+FC_TRA_DAVI_FR_E!I9</f>
        <v>0</v>
      </c>
      <c r="J9" s="10">
        <f>FC_TRA_DAVI_PA_E!J9+FC_TRA_DAVI_FR_E!J9</f>
        <v>0</v>
      </c>
      <c r="K9" s="10">
        <f>FC_TRA_DAVI_PA_E!K9+FC_TRA_DAVI_FR_E!K9</f>
        <v>0</v>
      </c>
      <c r="L9" s="10">
        <f>FC_TRA_DAVI_PA_E!L9+FC_TRA_DAVI_FR_E!L9</f>
        <v>0</v>
      </c>
      <c r="M9" s="10">
        <f>FC_TRA_DAVI_PA_E!M9+FC_TRA_DAVI_FR_E!M9</f>
        <v>0</v>
      </c>
      <c r="N9" s="10">
        <f>FC_TRA_DAVI_PA_E!N9+FC_TRA_DAVI_FR_E!N9</f>
        <v>0</v>
      </c>
      <c r="O9" s="10">
        <f>FC_TRA_DAVI_PA_E!O9+FC_TRA_DAVI_FR_E!O9</f>
        <v>0</v>
      </c>
      <c r="P9" s="10">
        <f>FC_TRA_DAVI_PA_E!P9+FC_TRA_DAVI_FR_E!P9</f>
        <v>0</v>
      </c>
      <c r="Q9" s="10">
        <f>FC_TRA_DAVI_PA_E!Q9+FC_TRA_DAVI_FR_E!Q9</f>
        <v>0</v>
      </c>
      <c r="R9" s="10">
        <f>FC_TRA_DAVI_PA_E!R9+FC_TRA_DAVI_FR_E!R9</f>
        <v>0</v>
      </c>
      <c r="S9" s="10">
        <f>FC_TRA_DAVI_PA_E!S9+FC_TRA_DAVI_FR_E!S9</f>
        <v>0</v>
      </c>
      <c r="T9" s="10">
        <f>FC_TRA_DAVI_PA_E!T9+FC_TRA_DAVI_FR_E!T9</f>
        <v>0</v>
      </c>
      <c r="U9" s="10">
        <f>FC_TRA_DAVI_PA_E!U9+FC_TRA_DAVI_FR_E!U9</f>
        <v>0</v>
      </c>
      <c r="V9" s="10">
        <f>FC_TRA_DAVI_PA_E!V9+FC_TRA_DAVI_FR_E!V9</f>
        <v>0</v>
      </c>
      <c r="W9" s="10">
        <f>FC_TRA_DAVI_PA_E!W9+FC_TRA_DAVI_FR_E!W9</f>
        <v>0</v>
      </c>
      <c r="X9" s="10">
        <f>FC_TRA_DAVI_PA_E!X9+FC_TRA_DAVI_FR_E!X9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FC_TRA_DAVI_PA_E!C10+FC_TRA_DAVI_FR_E!C10</f>
        <v>0</v>
      </c>
      <c r="D10" s="10">
        <f>FC_TRA_DAVI_PA_E!D10+FC_TRA_DAVI_FR_E!D10</f>
        <v>0</v>
      </c>
      <c r="E10" s="10">
        <f>FC_TRA_DAVI_PA_E!E10+FC_TRA_DAVI_FR_E!E10</f>
        <v>0</v>
      </c>
      <c r="F10" s="10">
        <f>FC_TRA_DAVI_PA_E!F10+FC_TRA_DAVI_FR_E!F10</f>
        <v>0</v>
      </c>
      <c r="G10" s="10">
        <f>FC_TRA_DAVI_PA_E!G10+FC_TRA_DAVI_FR_E!G10</f>
        <v>0</v>
      </c>
      <c r="H10" s="10">
        <f>FC_TRA_DAVI_PA_E!H10+FC_TRA_DAVI_FR_E!H10</f>
        <v>0</v>
      </c>
      <c r="I10" s="10">
        <f>FC_TRA_DAVI_PA_E!I10+FC_TRA_DAVI_FR_E!I10</f>
        <v>0</v>
      </c>
      <c r="J10" s="10">
        <f>FC_TRA_DAVI_PA_E!J10+FC_TRA_DAVI_FR_E!J10</f>
        <v>0</v>
      </c>
      <c r="K10" s="10">
        <f>FC_TRA_DAVI_PA_E!K10+FC_TRA_DAVI_FR_E!K10</f>
        <v>0</v>
      </c>
      <c r="L10" s="10">
        <f>FC_TRA_DAVI_PA_E!L10+FC_TRA_DAVI_FR_E!L10</f>
        <v>0</v>
      </c>
      <c r="M10" s="10">
        <f>FC_TRA_DAVI_PA_E!M10+FC_TRA_DAVI_FR_E!M10</f>
        <v>0</v>
      </c>
      <c r="N10" s="10">
        <f>FC_TRA_DAVI_PA_E!N10+FC_TRA_DAVI_FR_E!N10</f>
        <v>0</v>
      </c>
      <c r="O10" s="10">
        <f>FC_TRA_DAVI_PA_E!O10+FC_TRA_DAVI_FR_E!O10</f>
        <v>0</v>
      </c>
      <c r="P10" s="10">
        <f>FC_TRA_DAVI_PA_E!P10+FC_TRA_DAVI_FR_E!P10</f>
        <v>0</v>
      </c>
      <c r="Q10" s="10">
        <f>FC_TRA_DAVI_PA_E!Q10+FC_TRA_DAVI_FR_E!Q10</f>
        <v>0</v>
      </c>
      <c r="R10" s="10">
        <f>FC_TRA_DAVI_PA_E!R10+FC_TRA_DAVI_FR_E!R10</f>
        <v>0</v>
      </c>
      <c r="S10" s="10">
        <f>FC_TRA_DAVI_PA_E!S10+FC_TRA_DAVI_FR_E!S10</f>
        <v>0</v>
      </c>
      <c r="T10" s="10">
        <f>FC_TRA_DAVI_PA_E!T10+FC_TRA_DAVI_FR_E!T10</f>
        <v>0</v>
      </c>
      <c r="U10" s="10">
        <f>FC_TRA_DAVI_PA_E!U10+FC_TRA_DAVI_FR_E!U10</f>
        <v>0</v>
      </c>
      <c r="V10" s="10">
        <f>FC_TRA_DAVI_PA_E!V10+FC_TRA_DAVI_FR_E!V10</f>
        <v>0</v>
      </c>
      <c r="W10" s="10">
        <f>FC_TRA_DAVI_PA_E!W10+FC_TRA_DAVI_FR_E!W10</f>
        <v>0</v>
      </c>
      <c r="X10" s="10">
        <f>FC_TRA_DAVI_PA_E!X10+FC_TRA_DAVI_FR_E!X10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FC_TRA_DAVI_PA_E!C12+FC_TRA_DAVI_FR_E!C12</f>
        <v>0</v>
      </c>
      <c r="D12" s="10">
        <f>FC_TRA_DAVI_PA_E!D12+FC_TRA_DAVI_FR_E!D12</f>
        <v>0</v>
      </c>
      <c r="E12" s="10">
        <f>FC_TRA_DAVI_PA_E!E12+FC_TRA_DAVI_FR_E!E12</f>
        <v>0</v>
      </c>
      <c r="F12" s="10">
        <f>FC_TRA_DAVI_PA_E!F12+FC_TRA_DAVI_FR_E!F12</f>
        <v>0</v>
      </c>
      <c r="G12" s="10">
        <f>FC_TRA_DAVI_PA_E!G12+FC_TRA_DAVI_FR_E!G12</f>
        <v>0</v>
      </c>
      <c r="H12" s="10">
        <f>FC_TRA_DAVI_PA_E!H12+FC_TRA_DAVI_FR_E!H12</f>
        <v>0</v>
      </c>
      <c r="I12" s="10">
        <f>FC_TRA_DAVI_PA_E!I12+FC_TRA_DAVI_FR_E!I12</f>
        <v>0</v>
      </c>
      <c r="J12" s="10">
        <f>FC_TRA_DAVI_PA_E!J12+FC_TRA_DAVI_FR_E!J12</f>
        <v>0</v>
      </c>
      <c r="K12" s="10">
        <f>FC_TRA_DAVI_PA_E!K12+FC_TRA_DAVI_FR_E!K12</f>
        <v>0</v>
      </c>
      <c r="L12" s="10">
        <f>FC_TRA_DAVI_PA_E!L12+FC_TRA_DAVI_FR_E!L12</f>
        <v>0</v>
      </c>
      <c r="M12" s="10">
        <f>FC_TRA_DAVI_PA_E!M12+FC_TRA_DAVI_FR_E!M12</f>
        <v>0</v>
      </c>
      <c r="N12" s="10">
        <f>FC_TRA_DAVI_PA_E!N12+FC_TRA_DAVI_FR_E!N12</f>
        <v>0</v>
      </c>
      <c r="O12" s="10">
        <f>FC_TRA_DAVI_PA_E!O12+FC_TRA_DAVI_FR_E!O12</f>
        <v>0</v>
      </c>
      <c r="P12" s="10">
        <f>FC_TRA_DAVI_PA_E!P12+FC_TRA_DAVI_FR_E!P12</f>
        <v>0</v>
      </c>
      <c r="Q12" s="10">
        <f>FC_TRA_DAVI_PA_E!Q12+FC_TRA_DAVI_FR_E!Q12</f>
        <v>0</v>
      </c>
      <c r="R12" s="10">
        <f>FC_TRA_DAVI_PA_E!R12+FC_TRA_DAVI_FR_E!R12</f>
        <v>0</v>
      </c>
      <c r="S12" s="10">
        <f>FC_TRA_DAVI_PA_E!S12+FC_TRA_DAVI_FR_E!S12</f>
        <v>0</v>
      </c>
      <c r="T12" s="10">
        <f>FC_TRA_DAVI_PA_E!T12+FC_TRA_DAVI_FR_E!T12</f>
        <v>0</v>
      </c>
      <c r="U12" s="10">
        <f>FC_TRA_DAVI_PA_E!U12+FC_TRA_DAVI_FR_E!U12</f>
        <v>0</v>
      </c>
      <c r="V12" s="10">
        <f>FC_TRA_DAVI_PA_E!V12+FC_TRA_DAVI_FR_E!V12</f>
        <v>0</v>
      </c>
      <c r="W12" s="10">
        <f>FC_TRA_DAVI_PA_E!W12+FC_TRA_DAVI_FR_E!W12</f>
        <v>0</v>
      </c>
      <c r="X12" s="10">
        <f>FC_TRA_DAVI_PA_E!X12+FC_TRA_DAVI_FR_E!X12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FC_TRA_DAVI_PA_E!C13+FC_TRA_DAVI_FR_E!C13</f>
        <v>0</v>
      </c>
      <c r="D13" s="10">
        <f>FC_TRA_DAVI_PA_E!D13+FC_TRA_DAVI_FR_E!D13</f>
        <v>0</v>
      </c>
      <c r="E13" s="10">
        <f>FC_TRA_DAVI_PA_E!E13+FC_TRA_DAVI_FR_E!E13</f>
        <v>0</v>
      </c>
      <c r="F13" s="10">
        <f>FC_TRA_DAVI_PA_E!F13+FC_TRA_DAVI_FR_E!F13</f>
        <v>0</v>
      </c>
      <c r="G13" s="10">
        <f>FC_TRA_DAVI_PA_E!G13+FC_TRA_DAVI_FR_E!G13</f>
        <v>0</v>
      </c>
      <c r="H13" s="10">
        <f>FC_TRA_DAVI_PA_E!H13+FC_TRA_DAVI_FR_E!H13</f>
        <v>0</v>
      </c>
      <c r="I13" s="10">
        <f>FC_TRA_DAVI_PA_E!I13+FC_TRA_DAVI_FR_E!I13</f>
        <v>0</v>
      </c>
      <c r="J13" s="10">
        <f>FC_TRA_DAVI_PA_E!J13+FC_TRA_DAVI_FR_E!J13</f>
        <v>0</v>
      </c>
      <c r="K13" s="10">
        <f>FC_TRA_DAVI_PA_E!K13+FC_TRA_DAVI_FR_E!K13</f>
        <v>0</v>
      </c>
      <c r="L13" s="10">
        <f>FC_TRA_DAVI_PA_E!L13+FC_TRA_DAVI_FR_E!L13</f>
        <v>0</v>
      </c>
      <c r="M13" s="10">
        <f>FC_TRA_DAVI_PA_E!M13+FC_TRA_DAVI_FR_E!M13</f>
        <v>0</v>
      </c>
      <c r="N13" s="10">
        <f>FC_TRA_DAVI_PA_E!N13+FC_TRA_DAVI_FR_E!N13</f>
        <v>0</v>
      </c>
      <c r="O13" s="10">
        <f>FC_TRA_DAVI_PA_E!O13+FC_TRA_DAVI_FR_E!O13</f>
        <v>0</v>
      </c>
      <c r="P13" s="10">
        <f>FC_TRA_DAVI_PA_E!P13+FC_TRA_DAVI_FR_E!P13</f>
        <v>0</v>
      </c>
      <c r="Q13" s="10">
        <f>FC_TRA_DAVI_PA_E!Q13+FC_TRA_DAVI_FR_E!Q13</f>
        <v>0</v>
      </c>
      <c r="R13" s="10">
        <f>FC_TRA_DAVI_PA_E!R13+FC_TRA_DAVI_FR_E!R13</f>
        <v>0</v>
      </c>
      <c r="S13" s="10">
        <f>FC_TRA_DAVI_PA_E!S13+FC_TRA_DAVI_FR_E!S13</f>
        <v>0</v>
      </c>
      <c r="T13" s="10">
        <f>FC_TRA_DAVI_PA_E!T13+FC_TRA_DAVI_FR_E!T13</f>
        <v>0</v>
      </c>
      <c r="U13" s="10">
        <f>FC_TRA_DAVI_PA_E!U13+FC_TRA_DAVI_FR_E!U13</f>
        <v>0</v>
      </c>
      <c r="V13" s="10">
        <f>FC_TRA_DAVI_PA_E!V13+FC_TRA_DAVI_FR_E!V13</f>
        <v>0</v>
      </c>
      <c r="W13" s="10">
        <f>FC_TRA_DAVI_PA_E!W13+FC_TRA_DAVI_FR_E!W13</f>
        <v>0</v>
      </c>
      <c r="X13" s="10">
        <f>FC_TRA_DAVI_PA_E!X13+FC_TRA_DAVI_FR_E!X13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FC_TRA_DAVI_PA_E!C14+FC_TRA_DAVI_FR_E!C14</f>
        <v>0</v>
      </c>
      <c r="D14" s="10">
        <f>FC_TRA_DAVI_PA_E!D14+FC_TRA_DAVI_FR_E!D14</f>
        <v>0</v>
      </c>
      <c r="E14" s="10">
        <f>FC_TRA_DAVI_PA_E!E14+FC_TRA_DAVI_FR_E!E14</f>
        <v>0</v>
      </c>
      <c r="F14" s="10">
        <f>FC_TRA_DAVI_PA_E!F14+FC_TRA_DAVI_FR_E!F14</f>
        <v>0</v>
      </c>
      <c r="G14" s="10">
        <f>FC_TRA_DAVI_PA_E!G14+FC_TRA_DAVI_FR_E!G14</f>
        <v>0</v>
      </c>
      <c r="H14" s="10">
        <f>FC_TRA_DAVI_PA_E!H14+FC_TRA_DAVI_FR_E!H14</f>
        <v>0</v>
      </c>
      <c r="I14" s="10">
        <f>FC_TRA_DAVI_PA_E!I14+FC_TRA_DAVI_FR_E!I14</f>
        <v>0</v>
      </c>
      <c r="J14" s="10">
        <f>FC_TRA_DAVI_PA_E!J14+FC_TRA_DAVI_FR_E!J14</f>
        <v>0</v>
      </c>
      <c r="K14" s="10">
        <f>FC_TRA_DAVI_PA_E!K14+FC_TRA_DAVI_FR_E!K14</f>
        <v>0</v>
      </c>
      <c r="L14" s="10">
        <f>FC_TRA_DAVI_PA_E!L14+FC_TRA_DAVI_FR_E!L14</f>
        <v>0</v>
      </c>
      <c r="M14" s="10">
        <f>FC_TRA_DAVI_PA_E!M14+FC_TRA_DAVI_FR_E!M14</f>
        <v>0</v>
      </c>
      <c r="N14" s="10">
        <f>FC_TRA_DAVI_PA_E!N14+FC_TRA_DAVI_FR_E!N14</f>
        <v>0</v>
      </c>
      <c r="O14" s="10">
        <f>FC_TRA_DAVI_PA_E!O14+FC_TRA_DAVI_FR_E!O14</f>
        <v>0</v>
      </c>
      <c r="P14" s="10">
        <f>FC_TRA_DAVI_PA_E!P14+FC_TRA_DAVI_FR_E!P14</f>
        <v>0</v>
      </c>
      <c r="Q14" s="10">
        <f>FC_TRA_DAVI_PA_E!Q14+FC_TRA_DAVI_FR_E!Q14</f>
        <v>0</v>
      </c>
      <c r="R14" s="10">
        <f>FC_TRA_DAVI_PA_E!R14+FC_TRA_DAVI_FR_E!R14</f>
        <v>0</v>
      </c>
      <c r="S14" s="10">
        <f>FC_TRA_DAVI_PA_E!S14+FC_TRA_DAVI_FR_E!S14</f>
        <v>0</v>
      </c>
      <c r="T14" s="10">
        <f>FC_TRA_DAVI_PA_E!T14+FC_TRA_DAVI_FR_E!T14</f>
        <v>0</v>
      </c>
      <c r="U14" s="10">
        <f>FC_TRA_DAVI_PA_E!U14+FC_TRA_DAVI_FR_E!U14</f>
        <v>0</v>
      </c>
      <c r="V14" s="10">
        <f>FC_TRA_DAVI_PA_E!V14+FC_TRA_DAVI_FR_E!V14</f>
        <v>0</v>
      </c>
      <c r="W14" s="10">
        <f>FC_TRA_DAVI_PA_E!W14+FC_TRA_DAVI_FR_E!W14</f>
        <v>0</v>
      </c>
      <c r="X14" s="10">
        <f>FC_TRA_DAVI_PA_E!X14+FC_TRA_DAVI_FR_E!X14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FC_TRA_DAVI_PA_E!C15+FC_TRA_DAVI_FR_E!C15</f>
        <v>0</v>
      </c>
      <c r="D15" s="10">
        <f>FC_TRA_DAVI_PA_E!D15+FC_TRA_DAVI_FR_E!D15</f>
        <v>0</v>
      </c>
      <c r="E15" s="10">
        <f>FC_TRA_DAVI_PA_E!E15+FC_TRA_DAVI_FR_E!E15</f>
        <v>0</v>
      </c>
      <c r="F15" s="10">
        <f>FC_TRA_DAVI_PA_E!F15+FC_TRA_DAVI_FR_E!F15</f>
        <v>0</v>
      </c>
      <c r="G15" s="10">
        <f>FC_TRA_DAVI_PA_E!G15+FC_TRA_DAVI_FR_E!G15</f>
        <v>0</v>
      </c>
      <c r="H15" s="10">
        <f>FC_TRA_DAVI_PA_E!H15+FC_TRA_DAVI_FR_E!H15</f>
        <v>0</v>
      </c>
      <c r="I15" s="10">
        <f>FC_TRA_DAVI_PA_E!I15+FC_TRA_DAVI_FR_E!I15</f>
        <v>0</v>
      </c>
      <c r="J15" s="10">
        <f>FC_TRA_DAVI_PA_E!J15+FC_TRA_DAVI_FR_E!J15</f>
        <v>0</v>
      </c>
      <c r="K15" s="10">
        <f>FC_TRA_DAVI_PA_E!K15+FC_TRA_DAVI_FR_E!K15</f>
        <v>0</v>
      </c>
      <c r="L15" s="10">
        <f>FC_TRA_DAVI_PA_E!L15+FC_TRA_DAVI_FR_E!L15</f>
        <v>0</v>
      </c>
      <c r="M15" s="10">
        <f>FC_TRA_DAVI_PA_E!M15+FC_TRA_DAVI_FR_E!M15</f>
        <v>0</v>
      </c>
      <c r="N15" s="10">
        <f>FC_TRA_DAVI_PA_E!N15+FC_TRA_DAVI_FR_E!N15</f>
        <v>0</v>
      </c>
      <c r="O15" s="10">
        <f>FC_TRA_DAVI_PA_E!O15+FC_TRA_DAVI_FR_E!O15</f>
        <v>0</v>
      </c>
      <c r="P15" s="10">
        <f>FC_TRA_DAVI_PA_E!P15+FC_TRA_DAVI_FR_E!P15</f>
        <v>0</v>
      </c>
      <c r="Q15" s="10">
        <f>FC_TRA_DAVI_PA_E!Q15+FC_TRA_DAVI_FR_E!Q15</f>
        <v>0</v>
      </c>
      <c r="R15" s="10">
        <f>FC_TRA_DAVI_PA_E!R15+FC_TRA_DAVI_FR_E!R15</f>
        <v>0</v>
      </c>
      <c r="S15" s="10">
        <f>FC_TRA_DAVI_PA_E!S15+FC_TRA_DAVI_FR_E!S15</f>
        <v>0</v>
      </c>
      <c r="T15" s="10">
        <f>FC_TRA_DAVI_PA_E!T15+FC_TRA_DAVI_FR_E!T15</f>
        <v>0</v>
      </c>
      <c r="U15" s="10">
        <f>FC_TRA_DAVI_PA_E!U15+FC_TRA_DAVI_FR_E!U15</f>
        <v>0</v>
      </c>
      <c r="V15" s="10">
        <f>FC_TRA_DAVI_PA_E!V15+FC_TRA_DAVI_FR_E!V15</f>
        <v>0</v>
      </c>
      <c r="W15" s="10">
        <f>FC_TRA_DAVI_PA_E!W15+FC_TRA_DAVI_FR_E!W15</f>
        <v>0</v>
      </c>
      <c r="X15" s="10">
        <f>FC_TRA_DAVI_PA_E!X15+FC_TRA_DAVI_FR_E!X15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FC_TRA_DAVI_PA_E!C16+FC_TRA_DAVI_FR_E!C16</f>
        <v>0</v>
      </c>
      <c r="D16" s="10">
        <f>FC_TRA_DAVI_PA_E!D16+FC_TRA_DAVI_FR_E!D16</f>
        <v>0</v>
      </c>
      <c r="E16" s="10">
        <f>FC_TRA_DAVI_PA_E!E16+FC_TRA_DAVI_FR_E!E16</f>
        <v>0</v>
      </c>
      <c r="F16" s="10">
        <f>FC_TRA_DAVI_PA_E!F16+FC_TRA_DAVI_FR_E!F16</f>
        <v>0</v>
      </c>
      <c r="G16" s="10">
        <f>FC_TRA_DAVI_PA_E!G16+FC_TRA_DAVI_FR_E!G16</f>
        <v>0</v>
      </c>
      <c r="H16" s="10">
        <f>FC_TRA_DAVI_PA_E!H16+FC_TRA_DAVI_FR_E!H16</f>
        <v>0</v>
      </c>
      <c r="I16" s="10">
        <f>FC_TRA_DAVI_PA_E!I16+FC_TRA_DAVI_FR_E!I16</f>
        <v>0</v>
      </c>
      <c r="J16" s="10">
        <f>FC_TRA_DAVI_PA_E!J16+FC_TRA_DAVI_FR_E!J16</f>
        <v>0</v>
      </c>
      <c r="K16" s="10">
        <f>FC_TRA_DAVI_PA_E!K16+FC_TRA_DAVI_FR_E!K16</f>
        <v>0</v>
      </c>
      <c r="L16" s="10">
        <f>FC_TRA_DAVI_PA_E!L16+FC_TRA_DAVI_FR_E!L16</f>
        <v>0</v>
      </c>
      <c r="M16" s="10">
        <f>FC_TRA_DAVI_PA_E!M16+FC_TRA_DAVI_FR_E!M16</f>
        <v>0</v>
      </c>
      <c r="N16" s="10">
        <f>FC_TRA_DAVI_PA_E!N16+FC_TRA_DAVI_FR_E!N16</f>
        <v>0</v>
      </c>
      <c r="O16" s="10">
        <f>FC_TRA_DAVI_PA_E!O16+FC_TRA_DAVI_FR_E!O16</f>
        <v>0</v>
      </c>
      <c r="P16" s="10">
        <f>FC_TRA_DAVI_PA_E!P16+FC_TRA_DAVI_FR_E!P16</f>
        <v>0</v>
      </c>
      <c r="Q16" s="10">
        <f>FC_TRA_DAVI_PA_E!Q16+FC_TRA_DAVI_FR_E!Q16</f>
        <v>0</v>
      </c>
      <c r="R16" s="10">
        <f>FC_TRA_DAVI_PA_E!R16+FC_TRA_DAVI_FR_E!R16</f>
        <v>0</v>
      </c>
      <c r="S16" s="10">
        <f>FC_TRA_DAVI_PA_E!S16+FC_TRA_DAVI_FR_E!S16</f>
        <v>0</v>
      </c>
      <c r="T16" s="10">
        <f>FC_TRA_DAVI_PA_E!T16+FC_TRA_DAVI_FR_E!T16</f>
        <v>0</v>
      </c>
      <c r="U16" s="10">
        <f>FC_TRA_DAVI_PA_E!U16+FC_TRA_DAVI_FR_E!U16</f>
        <v>0</v>
      </c>
      <c r="V16" s="10">
        <f>FC_TRA_DAVI_PA_E!V16+FC_TRA_DAVI_FR_E!V16</f>
        <v>0</v>
      </c>
      <c r="W16" s="10">
        <f>FC_TRA_DAVI_PA_E!W16+FC_TRA_DAVI_FR_E!W16</f>
        <v>0</v>
      </c>
      <c r="X16" s="10">
        <f>FC_TRA_DAVI_PA_E!X16+FC_TRA_DAVI_FR_E!X16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FC_TRA_DAVI_PA_E!C18+FC_TRA_DAVI_FR_E!C18</f>
        <v>0</v>
      </c>
      <c r="D18" s="10">
        <f>FC_TRA_DAVI_PA_E!D18+FC_TRA_DAVI_FR_E!D18</f>
        <v>0</v>
      </c>
      <c r="E18" s="10">
        <f>FC_TRA_DAVI_PA_E!E18+FC_TRA_DAVI_FR_E!E18</f>
        <v>0</v>
      </c>
      <c r="F18" s="10">
        <f>FC_TRA_DAVI_PA_E!F18+FC_TRA_DAVI_FR_E!F18</f>
        <v>0</v>
      </c>
      <c r="G18" s="10">
        <f>FC_TRA_DAVI_PA_E!G18+FC_TRA_DAVI_FR_E!G18</f>
        <v>0</v>
      </c>
      <c r="H18" s="10">
        <f>FC_TRA_DAVI_PA_E!H18+FC_TRA_DAVI_FR_E!H18</f>
        <v>0</v>
      </c>
      <c r="I18" s="10">
        <f>FC_TRA_DAVI_PA_E!I18+FC_TRA_DAVI_FR_E!I18</f>
        <v>0</v>
      </c>
      <c r="J18" s="10">
        <f>FC_TRA_DAVI_PA_E!J18+FC_TRA_DAVI_FR_E!J18</f>
        <v>0</v>
      </c>
      <c r="K18" s="10">
        <f>FC_TRA_DAVI_PA_E!K18+FC_TRA_DAVI_FR_E!K18</f>
        <v>0</v>
      </c>
      <c r="L18" s="10">
        <f>FC_TRA_DAVI_PA_E!L18+FC_TRA_DAVI_FR_E!L18</f>
        <v>0</v>
      </c>
      <c r="M18" s="10">
        <f>FC_TRA_DAVI_PA_E!M18+FC_TRA_DAVI_FR_E!M18</f>
        <v>0</v>
      </c>
      <c r="N18" s="10">
        <f>FC_TRA_DAVI_PA_E!N18+FC_TRA_DAVI_FR_E!N18</f>
        <v>0</v>
      </c>
      <c r="O18" s="10">
        <f>FC_TRA_DAVI_PA_E!O18+FC_TRA_DAVI_FR_E!O18</f>
        <v>0</v>
      </c>
      <c r="P18" s="10">
        <f>FC_TRA_DAVI_PA_E!P18+FC_TRA_DAVI_FR_E!P18</f>
        <v>0</v>
      </c>
      <c r="Q18" s="10">
        <f>FC_TRA_DAVI_PA_E!Q18+FC_TRA_DAVI_FR_E!Q18</f>
        <v>0</v>
      </c>
      <c r="R18" s="10">
        <f>FC_TRA_DAVI_PA_E!R18+FC_TRA_DAVI_FR_E!R18</f>
        <v>0</v>
      </c>
      <c r="S18" s="10">
        <f>FC_TRA_DAVI_PA_E!S18+FC_TRA_DAVI_FR_E!S18</f>
        <v>0</v>
      </c>
      <c r="T18" s="10">
        <f>FC_TRA_DAVI_PA_E!T18+FC_TRA_DAVI_FR_E!T18</f>
        <v>0</v>
      </c>
      <c r="U18" s="10">
        <f>FC_TRA_DAVI_PA_E!U18+FC_TRA_DAVI_FR_E!U18</f>
        <v>0</v>
      </c>
      <c r="V18" s="10">
        <f>FC_TRA_DAVI_PA_E!V18+FC_TRA_DAVI_FR_E!V18</f>
        <v>0</v>
      </c>
      <c r="W18" s="10">
        <f>FC_TRA_DAVI_PA_E!W18+FC_TRA_DAVI_FR_E!W18</f>
        <v>0</v>
      </c>
      <c r="X18" s="10">
        <f>FC_TRA_DAVI_PA_E!X18+FC_TRA_DAVI_FR_E!X18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FC_TRA_DAVI_PA_E!C19+FC_TRA_DAVI_FR_E!C19</f>
        <v>0</v>
      </c>
      <c r="D19" s="10">
        <f>FC_TRA_DAVI_PA_E!D19+FC_TRA_DAVI_FR_E!D19</f>
        <v>0</v>
      </c>
      <c r="E19" s="10">
        <f>FC_TRA_DAVI_PA_E!E19+FC_TRA_DAVI_FR_E!E19</f>
        <v>0</v>
      </c>
      <c r="F19" s="10">
        <f>FC_TRA_DAVI_PA_E!F19+FC_TRA_DAVI_FR_E!F19</f>
        <v>0</v>
      </c>
      <c r="G19" s="10">
        <f>FC_TRA_DAVI_PA_E!G19+FC_TRA_DAVI_FR_E!G19</f>
        <v>0</v>
      </c>
      <c r="H19" s="10">
        <f>FC_TRA_DAVI_PA_E!H19+FC_TRA_DAVI_FR_E!H19</f>
        <v>0</v>
      </c>
      <c r="I19" s="10">
        <f>FC_TRA_DAVI_PA_E!I19+FC_TRA_DAVI_FR_E!I19</f>
        <v>0</v>
      </c>
      <c r="J19" s="10">
        <f>FC_TRA_DAVI_PA_E!J19+FC_TRA_DAVI_FR_E!J19</f>
        <v>0</v>
      </c>
      <c r="K19" s="10">
        <f>FC_TRA_DAVI_PA_E!K19+FC_TRA_DAVI_FR_E!K19</f>
        <v>0</v>
      </c>
      <c r="L19" s="10">
        <f>FC_TRA_DAVI_PA_E!L19+FC_TRA_DAVI_FR_E!L19</f>
        <v>0</v>
      </c>
      <c r="M19" s="10">
        <f>FC_TRA_DAVI_PA_E!M19+FC_TRA_DAVI_FR_E!M19</f>
        <v>0</v>
      </c>
      <c r="N19" s="10">
        <f>FC_TRA_DAVI_PA_E!N19+FC_TRA_DAVI_FR_E!N19</f>
        <v>0</v>
      </c>
      <c r="O19" s="10">
        <f>FC_TRA_DAVI_PA_E!O19+FC_TRA_DAVI_FR_E!O19</f>
        <v>0</v>
      </c>
      <c r="P19" s="10">
        <f>FC_TRA_DAVI_PA_E!P19+FC_TRA_DAVI_FR_E!P19</f>
        <v>0</v>
      </c>
      <c r="Q19" s="10">
        <f>FC_TRA_DAVI_PA_E!Q19+FC_TRA_DAVI_FR_E!Q19</f>
        <v>0</v>
      </c>
      <c r="R19" s="10">
        <f>FC_TRA_DAVI_PA_E!R19+FC_TRA_DAVI_FR_E!R19</f>
        <v>0</v>
      </c>
      <c r="S19" s="10">
        <f>FC_TRA_DAVI_PA_E!S19+FC_TRA_DAVI_FR_E!S19</f>
        <v>0</v>
      </c>
      <c r="T19" s="10">
        <f>FC_TRA_DAVI_PA_E!T19+FC_TRA_DAVI_FR_E!T19</f>
        <v>0</v>
      </c>
      <c r="U19" s="10">
        <f>FC_TRA_DAVI_PA_E!U19+FC_TRA_DAVI_FR_E!U19</f>
        <v>0</v>
      </c>
      <c r="V19" s="10">
        <f>FC_TRA_DAVI_PA_E!V19+FC_TRA_DAVI_FR_E!V19</f>
        <v>0</v>
      </c>
      <c r="W19" s="10">
        <f>FC_TRA_DAVI_PA_E!W19+FC_TRA_DAVI_FR_E!W19</f>
        <v>0</v>
      </c>
      <c r="X19" s="10">
        <f>FC_TRA_DAVI_PA_E!X19+FC_TRA_DAVI_FR_E!X19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FC_TRA_DAVI_PA_E!C20+FC_TRA_DAVI_FR_E!C20</f>
        <v>0</v>
      </c>
      <c r="D20" s="10">
        <f>FC_TRA_DAVI_PA_E!D20+FC_TRA_DAVI_FR_E!D20</f>
        <v>0</v>
      </c>
      <c r="E20" s="10">
        <f>FC_TRA_DAVI_PA_E!E20+FC_TRA_DAVI_FR_E!E20</f>
        <v>0</v>
      </c>
      <c r="F20" s="10">
        <f>FC_TRA_DAVI_PA_E!F20+FC_TRA_DAVI_FR_E!F20</f>
        <v>0</v>
      </c>
      <c r="G20" s="10">
        <f>FC_TRA_DAVI_PA_E!G20+FC_TRA_DAVI_FR_E!G20</f>
        <v>0</v>
      </c>
      <c r="H20" s="10">
        <f>FC_TRA_DAVI_PA_E!H20+FC_TRA_DAVI_FR_E!H20</f>
        <v>0</v>
      </c>
      <c r="I20" s="10">
        <f>FC_TRA_DAVI_PA_E!I20+FC_TRA_DAVI_FR_E!I20</f>
        <v>0</v>
      </c>
      <c r="J20" s="10">
        <f>FC_TRA_DAVI_PA_E!J20+FC_TRA_DAVI_FR_E!J20</f>
        <v>0</v>
      </c>
      <c r="K20" s="10">
        <f>FC_TRA_DAVI_PA_E!K20+FC_TRA_DAVI_FR_E!K20</f>
        <v>0</v>
      </c>
      <c r="L20" s="10">
        <f>FC_TRA_DAVI_PA_E!L20+FC_TRA_DAVI_FR_E!L20</f>
        <v>0</v>
      </c>
      <c r="M20" s="10">
        <f>FC_TRA_DAVI_PA_E!M20+FC_TRA_DAVI_FR_E!M20</f>
        <v>0</v>
      </c>
      <c r="N20" s="10">
        <f>FC_TRA_DAVI_PA_E!N20+FC_TRA_DAVI_FR_E!N20</f>
        <v>0</v>
      </c>
      <c r="O20" s="10">
        <f>FC_TRA_DAVI_PA_E!O20+FC_TRA_DAVI_FR_E!O20</f>
        <v>0</v>
      </c>
      <c r="P20" s="10">
        <f>FC_TRA_DAVI_PA_E!P20+FC_TRA_DAVI_FR_E!P20</f>
        <v>0</v>
      </c>
      <c r="Q20" s="10">
        <f>FC_TRA_DAVI_PA_E!Q20+FC_TRA_DAVI_FR_E!Q20</f>
        <v>0</v>
      </c>
      <c r="R20" s="10">
        <f>FC_TRA_DAVI_PA_E!R20+FC_TRA_DAVI_FR_E!R20</f>
        <v>0</v>
      </c>
      <c r="S20" s="10">
        <f>FC_TRA_DAVI_PA_E!S20+FC_TRA_DAVI_FR_E!S20</f>
        <v>0</v>
      </c>
      <c r="T20" s="10">
        <f>FC_TRA_DAVI_PA_E!T20+FC_TRA_DAVI_FR_E!T20</f>
        <v>0</v>
      </c>
      <c r="U20" s="10">
        <f>FC_TRA_DAVI_PA_E!U20+FC_TRA_DAVI_FR_E!U20</f>
        <v>0</v>
      </c>
      <c r="V20" s="10">
        <f>FC_TRA_DAVI_PA_E!V20+FC_TRA_DAVI_FR_E!V20</f>
        <v>0</v>
      </c>
      <c r="W20" s="10">
        <f>FC_TRA_DAVI_PA_E!W20+FC_TRA_DAVI_FR_E!W20</f>
        <v>0</v>
      </c>
      <c r="X20" s="10">
        <f>FC_TRA_DAVI_PA_E!X20+FC_TRA_DAVI_FR_E!X20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FC_TRA_DAVI_PA_E!C21+FC_TRA_DAVI_FR_E!C21</f>
        <v>0</v>
      </c>
      <c r="D21" s="10">
        <f>FC_TRA_DAVI_PA_E!D21+FC_TRA_DAVI_FR_E!D21</f>
        <v>0</v>
      </c>
      <c r="E21" s="10">
        <f>FC_TRA_DAVI_PA_E!E21+FC_TRA_DAVI_FR_E!E21</f>
        <v>0</v>
      </c>
      <c r="F21" s="10">
        <f>FC_TRA_DAVI_PA_E!F21+FC_TRA_DAVI_FR_E!F21</f>
        <v>0</v>
      </c>
      <c r="G21" s="10">
        <f>FC_TRA_DAVI_PA_E!G21+FC_TRA_DAVI_FR_E!G21</f>
        <v>0</v>
      </c>
      <c r="H21" s="10">
        <f>FC_TRA_DAVI_PA_E!H21+FC_TRA_DAVI_FR_E!H21</f>
        <v>0</v>
      </c>
      <c r="I21" s="10">
        <f>FC_TRA_DAVI_PA_E!I21+FC_TRA_DAVI_FR_E!I21</f>
        <v>0</v>
      </c>
      <c r="J21" s="10">
        <f>FC_TRA_DAVI_PA_E!J21+FC_TRA_DAVI_FR_E!J21</f>
        <v>0</v>
      </c>
      <c r="K21" s="10">
        <f>FC_TRA_DAVI_PA_E!K21+FC_TRA_DAVI_FR_E!K21</f>
        <v>0</v>
      </c>
      <c r="L21" s="10">
        <f>FC_TRA_DAVI_PA_E!L21+FC_TRA_DAVI_FR_E!L21</f>
        <v>0</v>
      </c>
      <c r="M21" s="10">
        <f>FC_TRA_DAVI_PA_E!M21+FC_TRA_DAVI_FR_E!M21</f>
        <v>0</v>
      </c>
      <c r="N21" s="10">
        <f>FC_TRA_DAVI_PA_E!N21+FC_TRA_DAVI_FR_E!N21</f>
        <v>0</v>
      </c>
      <c r="O21" s="10">
        <f>FC_TRA_DAVI_PA_E!O21+FC_TRA_DAVI_FR_E!O21</f>
        <v>0</v>
      </c>
      <c r="P21" s="10">
        <f>FC_TRA_DAVI_PA_E!P21+FC_TRA_DAVI_FR_E!P21</f>
        <v>0</v>
      </c>
      <c r="Q21" s="10">
        <f>FC_TRA_DAVI_PA_E!Q21+FC_TRA_DAVI_FR_E!Q21</f>
        <v>0</v>
      </c>
      <c r="R21" s="10">
        <f>FC_TRA_DAVI_PA_E!R21+FC_TRA_DAVI_FR_E!R21</f>
        <v>0</v>
      </c>
      <c r="S21" s="10">
        <f>FC_TRA_DAVI_PA_E!S21+FC_TRA_DAVI_FR_E!S21</f>
        <v>0</v>
      </c>
      <c r="T21" s="10">
        <f>FC_TRA_DAVI_PA_E!T21+FC_TRA_DAVI_FR_E!T21</f>
        <v>0</v>
      </c>
      <c r="U21" s="10">
        <f>FC_TRA_DAVI_PA_E!U21+FC_TRA_DAVI_FR_E!U21</f>
        <v>0</v>
      </c>
      <c r="V21" s="10">
        <f>FC_TRA_DAVI_PA_E!V21+FC_TRA_DAVI_FR_E!V21</f>
        <v>0</v>
      </c>
      <c r="W21" s="10">
        <f>FC_TRA_DAVI_PA_E!W21+FC_TRA_DAVI_FR_E!W21</f>
        <v>0</v>
      </c>
      <c r="X21" s="10">
        <f>FC_TRA_DAVI_PA_E!X21+FC_TRA_DAVI_FR_E!X21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FC_TRA_DAVI_PA_E!C23+FC_TRA_DAVI_FR_E!C23</f>
        <v>0</v>
      </c>
      <c r="D23" s="10">
        <f>FC_TRA_DAVI_PA_E!D23+FC_TRA_DAVI_FR_E!D23</f>
        <v>0</v>
      </c>
      <c r="E23" s="10">
        <f>FC_TRA_DAVI_PA_E!E23+FC_TRA_DAVI_FR_E!E23</f>
        <v>0</v>
      </c>
      <c r="F23" s="10">
        <f>FC_TRA_DAVI_PA_E!F23+FC_TRA_DAVI_FR_E!F23</f>
        <v>0</v>
      </c>
      <c r="G23" s="10">
        <f>FC_TRA_DAVI_PA_E!G23+FC_TRA_DAVI_FR_E!G23</f>
        <v>0</v>
      </c>
      <c r="H23" s="10">
        <f>FC_TRA_DAVI_PA_E!H23+FC_TRA_DAVI_FR_E!H23</f>
        <v>0</v>
      </c>
      <c r="I23" s="10">
        <f>FC_TRA_DAVI_PA_E!I23+FC_TRA_DAVI_FR_E!I23</f>
        <v>0</v>
      </c>
      <c r="J23" s="10">
        <f>FC_TRA_DAVI_PA_E!J23+FC_TRA_DAVI_FR_E!J23</f>
        <v>0</v>
      </c>
      <c r="K23" s="10">
        <f>FC_TRA_DAVI_PA_E!K23+FC_TRA_DAVI_FR_E!K23</f>
        <v>0</v>
      </c>
      <c r="L23" s="10">
        <f>FC_TRA_DAVI_PA_E!L23+FC_TRA_DAVI_FR_E!L23</f>
        <v>0</v>
      </c>
      <c r="M23" s="10">
        <f>FC_TRA_DAVI_PA_E!M23+FC_TRA_DAVI_FR_E!M23</f>
        <v>0</v>
      </c>
      <c r="N23" s="10">
        <f>FC_TRA_DAVI_PA_E!N23+FC_TRA_DAVI_FR_E!N23</f>
        <v>0</v>
      </c>
      <c r="O23" s="10">
        <f>FC_TRA_DAVI_PA_E!O23+FC_TRA_DAVI_FR_E!O23</f>
        <v>0</v>
      </c>
      <c r="P23" s="10">
        <f>FC_TRA_DAVI_PA_E!P23+FC_TRA_DAVI_FR_E!P23</f>
        <v>0</v>
      </c>
      <c r="Q23" s="10">
        <f>FC_TRA_DAVI_PA_E!Q23+FC_TRA_DAVI_FR_E!Q23</f>
        <v>0</v>
      </c>
      <c r="R23" s="10">
        <f>FC_TRA_DAVI_PA_E!R23+FC_TRA_DAVI_FR_E!R23</f>
        <v>0</v>
      </c>
      <c r="S23" s="10">
        <f>FC_TRA_DAVI_PA_E!S23+FC_TRA_DAVI_FR_E!S23</f>
        <v>0</v>
      </c>
      <c r="T23" s="10">
        <f>FC_TRA_DAVI_PA_E!T23+FC_TRA_DAVI_FR_E!T23</f>
        <v>0</v>
      </c>
      <c r="U23" s="10">
        <f>FC_TRA_DAVI_PA_E!U23+FC_TRA_DAVI_FR_E!U23</f>
        <v>0</v>
      </c>
      <c r="V23" s="10">
        <f>FC_TRA_DAVI_PA_E!V23+FC_TRA_DAVI_FR_E!V23</f>
        <v>0</v>
      </c>
      <c r="W23" s="10">
        <f>FC_TRA_DAVI_PA_E!W23+FC_TRA_DAVI_FR_E!W23</f>
        <v>0</v>
      </c>
      <c r="X23" s="10">
        <f>FC_TRA_DAVI_PA_E!X23+FC_TRA_DAVI_FR_E!X23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FC_TRA_DAVI_PA_E!C24+FC_TRA_DAVI_FR_E!C24</f>
        <v>0</v>
      </c>
      <c r="D24" s="10">
        <f>FC_TRA_DAVI_PA_E!D24+FC_TRA_DAVI_FR_E!D24</f>
        <v>0</v>
      </c>
      <c r="E24" s="10">
        <f>FC_TRA_DAVI_PA_E!E24+FC_TRA_DAVI_FR_E!E24</f>
        <v>0</v>
      </c>
      <c r="F24" s="10">
        <f>FC_TRA_DAVI_PA_E!F24+FC_TRA_DAVI_FR_E!F24</f>
        <v>0</v>
      </c>
      <c r="G24" s="10">
        <f>FC_TRA_DAVI_PA_E!G24+FC_TRA_DAVI_FR_E!G24</f>
        <v>0</v>
      </c>
      <c r="H24" s="10">
        <f>FC_TRA_DAVI_PA_E!H24+FC_TRA_DAVI_FR_E!H24</f>
        <v>0</v>
      </c>
      <c r="I24" s="10">
        <f>FC_TRA_DAVI_PA_E!I24+FC_TRA_DAVI_FR_E!I24</f>
        <v>0</v>
      </c>
      <c r="J24" s="10">
        <f>FC_TRA_DAVI_PA_E!J24+FC_TRA_DAVI_FR_E!J24</f>
        <v>0</v>
      </c>
      <c r="K24" s="10">
        <f>FC_TRA_DAVI_PA_E!K24+FC_TRA_DAVI_FR_E!K24</f>
        <v>0</v>
      </c>
      <c r="L24" s="10">
        <f>FC_TRA_DAVI_PA_E!L24+FC_TRA_DAVI_FR_E!L24</f>
        <v>0</v>
      </c>
      <c r="M24" s="10">
        <f>FC_TRA_DAVI_PA_E!M24+FC_TRA_DAVI_FR_E!M24</f>
        <v>0</v>
      </c>
      <c r="N24" s="10">
        <f>FC_TRA_DAVI_PA_E!N24+FC_TRA_DAVI_FR_E!N24</f>
        <v>0</v>
      </c>
      <c r="O24" s="10">
        <f>FC_TRA_DAVI_PA_E!O24+FC_TRA_DAVI_FR_E!O24</f>
        <v>0</v>
      </c>
      <c r="P24" s="10">
        <f>FC_TRA_DAVI_PA_E!P24+FC_TRA_DAVI_FR_E!P24</f>
        <v>0</v>
      </c>
      <c r="Q24" s="10">
        <f>FC_TRA_DAVI_PA_E!Q24+FC_TRA_DAVI_FR_E!Q24</f>
        <v>0</v>
      </c>
      <c r="R24" s="10">
        <f>FC_TRA_DAVI_PA_E!R24+FC_TRA_DAVI_FR_E!R24</f>
        <v>0</v>
      </c>
      <c r="S24" s="10">
        <f>FC_TRA_DAVI_PA_E!S24+FC_TRA_DAVI_FR_E!S24</f>
        <v>0</v>
      </c>
      <c r="T24" s="10">
        <f>FC_TRA_DAVI_PA_E!T24+FC_TRA_DAVI_FR_E!T24</f>
        <v>0</v>
      </c>
      <c r="U24" s="10">
        <f>FC_TRA_DAVI_PA_E!U24+FC_TRA_DAVI_FR_E!U24</f>
        <v>0</v>
      </c>
      <c r="V24" s="10">
        <f>FC_TRA_DAVI_PA_E!V24+FC_TRA_DAVI_FR_E!V24</f>
        <v>0</v>
      </c>
      <c r="W24" s="10">
        <f>FC_TRA_DAVI_PA_E!W24+FC_TRA_DAVI_FR_E!W24</f>
        <v>0</v>
      </c>
      <c r="X24" s="10">
        <f>FC_TRA_DAVI_PA_E!X24+FC_TRA_DAVI_FR_E!X24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FC_TRA_DAVI_PA_E!C25+FC_TRA_DAVI_FR_E!C25</f>
        <v>0</v>
      </c>
      <c r="D25" s="37">
        <f>FC_TRA_DAVI_PA_E!D25+FC_TRA_DAVI_FR_E!D25</f>
        <v>0</v>
      </c>
      <c r="E25" s="37">
        <f>FC_TRA_DAVI_PA_E!E25+FC_TRA_DAVI_FR_E!E25</f>
        <v>0</v>
      </c>
      <c r="F25" s="37">
        <f>FC_TRA_DAVI_PA_E!F25+FC_TRA_DAVI_FR_E!F25</f>
        <v>0</v>
      </c>
      <c r="G25" s="37">
        <f>FC_TRA_DAVI_PA_E!G25+FC_TRA_DAVI_FR_E!G25</f>
        <v>0</v>
      </c>
      <c r="H25" s="37">
        <f>FC_TRA_DAVI_PA_E!H25+FC_TRA_DAVI_FR_E!H25</f>
        <v>0</v>
      </c>
      <c r="I25" s="37">
        <f>FC_TRA_DAVI_PA_E!I25+FC_TRA_DAVI_FR_E!I25</f>
        <v>0</v>
      </c>
      <c r="J25" s="37">
        <f>FC_TRA_DAVI_PA_E!J25+FC_TRA_DAVI_FR_E!J25</f>
        <v>0</v>
      </c>
      <c r="K25" s="37">
        <f>FC_TRA_DAVI_PA_E!K25+FC_TRA_DAVI_FR_E!K25</f>
        <v>0</v>
      </c>
      <c r="L25" s="37">
        <f>FC_TRA_DAVI_PA_E!L25+FC_TRA_DAVI_FR_E!L25</f>
        <v>0</v>
      </c>
      <c r="M25" s="37">
        <f>FC_TRA_DAVI_PA_E!M25+FC_TRA_DAVI_FR_E!M25</f>
        <v>0</v>
      </c>
      <c r="N25" s="37">
        <f>FC_TRA_DAVI_PA_E!N25+FC_TRA_DAVI_FR_E!N25</f>
        <v>0</v>
      </c>
      <c r="O25" s="37">
        <f>FC_TRA_DAVI_PA_E!O25+FC_TRA_DAVI_FR_E!O25</f>
        <v>0</v>
      </c>
      <c r="P25" s="37">
        <f>FC_TRA_DAVI_PA_E!P25+FC_TRA_DAVI_FR_E!P25</f>
        <v>0</v>
      </c>
      <c r="Q25" s="37">
        <f>FC_TRA_DAVI_PA_E!Q25+FC_TRA_DAVI_FR_E!Q25</f>
        <v>0</v>
      </c>
      <c r="R25" s="37">
        <f>FC_TRA_DAVI_PA_E!R25+FC_TRA_DAVI_FR_E!R25</f>
        <v>0</v>
      </c>
      <c r="S25" s="37">
        <f>FC_TRA_DAVI_PA_E!S25+FC_TRA_DAVI_FR_E!S25</f>
        <v>0</v>
      </c>
      <c r="T25" s="37">
        <f>FC_TRA_DAVI_PA_E!T25+FC_TRA_DAVI_FR_E!T25</f>
        <v>0</v>
      </c>
      <c r="U25" s="37">
        <f>FC_TRA_DAVI_PA_E!U25+FC_TRA_DAVI_FR_E!U25</f>
        <v>0</v>
      </c>
      <c r="V25" s="37">
        <f>FC_TRA_DAVI_PA_E!V25+FC_TRA_DAVI_FR_E!V25</f>
        <v>0</v>
      </c>
      <c r="W25" s="37">
        <f>FC_TRA_DAVI_PA_E!W25+FC_TRA_DAVI_FR_E!W25</f>
        <v>0</v>
      </c>
      <c r="X25" s="37">
        <f>FC_TRA_DAVI_PA_E!X25+FC_TRA_DAVI_FR_E!X25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6.3484952708512461</v>
      </c>
      <c r="D26" s="37">
        <f t="shared" si="14"/>
        <v>3.1742906276870162</v>
      </c>
      <c r="E26" s="37">
        <f t="shared" si="14"/>
        <v>2.116165090283749</v>
      </c>
      <c r="F26" s="37">
        <f t="shared" si="14"/>
        <v>2.116165090283749</v>
      </c>
      <c r="G26" s="37">
        <f t="shared" si="14"/>
        <v>12.417626827171107</v>
      </c>
      <c r="H26" s="37">
        <f t="shared" si="14"/>
        <v>11.663800515907131</v>
      </c>
      <c r="I26" s="37">
        <f t="shared" si="14"/>
        <v>2.1273430782459162</v>
      </c>
      <c r="J26" s="37">
        <f t="shared" si="14"/>
        <v>83.515735167669817</v>
      </c>
      <c r="K26" s="37">
        <f t="shared" si="14"/>
        <v>81.08933791917454</v>
      </c>
      <c r="L26" s="37">
        <f t="shared" si="14"/>
        <v>85.484264832330169</v>
      </c>
      <c r="M26" s="37">
        <f t="shared" si="14"/>
        <v>111.31392949269132</v>
      </c>
      <c r="N26" s="37">
        <f t="shared" si="14"/>
        <v>81.35288048151331</v>
      </c>
      <c r="O26" s="37">
        <f t="shared" si="14"/>
        <v>40.414531384350802</v>
      </c>
      <c r="P26" s="37">
        <f t="shared" si="14"/>
        <v>45.624677558039558</v>
      </c>
      <c r="Q26" s="37">
        <f t="shared" si="14"/>
        <v>24.274892519346519</v>
      </c>
      <c r="R26" s="37">
        <f t="shared" si="14"/>
        <v>32.719604471195183</v>
      </c>
      <c r="S26" s="37">
        <f t="shared" si="14"/>
        <v>27.996990541702495</v>
      </c>
      <c r="T26" s="37">
        <f t="shared" si="14"/>
        <v>49.30189165950128</v>
      </c>
      <c r="U26" s="37">
        <f t="shared" si="14"/>
        <v>55.534135855545998</v>
      </c>
      <c r="V26" s="37">
        <f t="shared" si="14"/>
        <v>64.675924333619946</v>
      </c>
      <c r="W26" s="37">
        <f t="shared" si="14"/>
        <v>38.652880481513314</v>
      </c>
      <c r="X26" s="37">
        <f t="shared" ref="X26" si="15">SUM(X27,X33)</f>
        <v>46.709028374892519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FC_TRA_DAVI_PA_E!C28+FC_TRA_DAVI_FR_E!C28</f>
        <v>0</v>
      </c>
      <c r="D28" s="10">
        <f>FC_TRA_DAVI_PA_E!D28+FC_TRA_DAVI_FR_E!D28</f>
        <v>0</v>
      </c>
      <c r="E28" s="10">
        <f>FC_TRA_DAVI_PA_E!E28+FC_TRA_DAVI_FR_E!E28</f>
        <v>0</v>
      </c>
      <c r="F28" s="10">
        <f>FC_TRA_DAVI_PA_E!F28+FC_TRA_DAVI_FR_E!F28</f>
        <v>0</v>
      </c>
      <c r="G28" s="10">
        <f>FC_TRA_DAVI_PA_E!G28+FC_TRA_DAVI_FR_E!G28</f>
        <v>0</v>
      </c>
      <c r="H28" s="10">
        <f>FC_TRA_DAVI_PA_E!H28+FC_TRA_DAVI_FR_E!H28</f>
        <v>0</v>
      </c>
      <c r="I28" s="10">
        <f>FC_TRA_DAVI_PA_E!I28+FC_TRA_DAVI_FR_E!I28</f>
        <v>0</v>
      </c>
      <c r="J28" s="10">
        <f>FC_TRA_DAVI_PA_E!J28+FC_TRA_DAVI_FR_E!J28</f>
        <v>0</v>
      </c>
      <c r="K28" s="10">
        <f>FC_TRA_DAVI_PA_E!K28+FC_TRA_DAVI_FR_E!K28</f>
        <v>0</v>
      </c>
      <c r="L28" s="10">
        <f>FC_TRA_DAVI_PA_E!L28+FC_TRA_DAVI_FR_E!L28</f>
        <v>0</v>
      </c>
      <c r="M28" s="10">
        <f>FC_TRA_DAVI_PA_E!M28+FC_TRA_DAVI_FR_E!M28</f>
        <v>0</v>
      </c>
      <c r="N28" s="10">
        <f>FC_TRA_DAVI_PA_E!N28+FC_TRA_DAVI_FR_E!N28</f>
        <v>0</v>
      </c>
      <c r="O28" s="10">
        <f>FC_TRA_DAVI_PA_E!O28+FC_TRA_DAVI_FR_E!O28</f>
        <v>0</v>
      </c>
      <c r="P28" s="10">
        <f>FC_TRA_DAVI_PA_E!P28+FC_TRA_DAVI_FR_E!P28</f>
        <v>0</v>
      </c>
      <c r="Q28" s="10">
        <f>FC_TRA_DAVI_PA_E!Q28+FC_TRA_DAVI_FR_E!Q28</f>
        <v>0</v>
      </c>
      <c r="R28" s="10">
        <f>FC_TRA_DAVI_PA_E!R28+FC_TRA_DAVI_FR_E!R28</f>
        <v>0</v>
      </c>
      <c r="S28" s="10">
        <f>FC_TRA_DAVI_PA_E!S28+FC_TRA_DAVI_FR_E!S28</f>
        <v>0</v>
      </c>
      <c r="T28" s="10">
        <f>FC_TRA_DAVI_PA_E!T28+FC_TRA_DAVI_FR_E!T28</f>
        <v>0</v>
      </c>
      <c r="U28" s="10">
        <f>FC_TRA_DAVI_PA_E!U28+FC_TRA_DAVI_FR_E!U28</f>
        <v>0</v>
      </c>
      <c r="V28" s="10">
        <f>FC_TRA_DAVI_PA_E!V28+FC_TRA_DAVI_FR_E!V28</f>
        <v>0</v>
      </c>
      <c r="W28" s="10">
        <f>FC_TRA_DAVI_PA_E!W28+FC_TRA_DAVI_FR_E!W28</f>
        <v>0</v>
      </c>
      <c r="X28" s="10">
        <f>FC_TRA_DAVI_PA_E!X28+FC_TRA_DAVI_FR_E!X28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FC_TRA_DAVI_PA_E!C29+FC_TRA_DAVI_FR_E!C29</f>
        <v>0</v>
      </c>
      <c r="D29" s="10">
        <f>FC_TRA_DAVI_PA_E!D29+FC_TRA_DAVI_FR_E!D29</f>
        <v>0</v>
      </c>
      <c r="E29" s="10">
        <f>FC_TRA_DAVI_PA_E!E29+FC_TRA_DAVI_FR_E!E29</f>
        <v>0</v>
      </c>
      <c r="F29" s="10">
        <f>FC_TRA_DAVI_PA_E!F29+FC_TRA_DAVI_FR_E!F29</f>
        <v>0</v>
      </c>
      <c r="G29" s="10">
        <f>FC_TRA_DAVI_PA_E!G29+FC_TRA_DAVI_FR_E!G29</f>
        <v>0</v>
      </c>
      <c r="H29" s="10">
        <f>FC_TRA_DAVI_PA_E!H29+FC_TRA_DAVI_FR_E!H29</f>
        <v>0</v>
      </c>
      <c r="I29" s="10">
        <f>FC_TRA_DAVI_PA_E!I29+FC_TRA_DAVI_FR_E!I29</f>
        <v>0</v>
      </c>
      <c r="J29" s="10">
        <f>FC_TRA_DAVI_PA_E!J29+FC_TRA_DAVI_FR_E!J29</f>
        <v>0</v>
      </c>
      <c r="K29" s="10">
        <f>FC_TRA_DAVI_PA_E!K29+FC_TRA_DAVI_FR_E!K29</f>
        <v>0</v>
      </c>
      <c r="L29" s="10">
        <f>FC_TRA_DAVI_PA_E!L29+FC_TRA_DAVI_FR_E!L29</f>
        <v>0</v>
      </c>
      <c r="M29" s="10">
        <f>FC_TRA_DAVI_PA_E!M29+FC_TRA_DAVI_FR_E!M29</f>
        <v>0</v>
      </c>
      <c r="N29" s="10">
        <f>FC_TRA_DAVI_PA_E!N29+FC_TRA_DAVI_FR_E!N29</f>
        <v>0</v>
      </c>
      <c r="O29" s="10">
        <f>FC_TRA_DAVI_PA_E!O29+FC_TRA_DAVI_FR_E!O29</f>
        <v>0</v>
      </c>
      <c r="P29" s="10">
        <f>FC_TRA_DAVI_PA_E!P29+FC_TRA_DAVI_FR_E!P29</f>
        <v>0</v>
      </c>
      <c r="Q29" s="10">
        <f>FC_TRA_DAVI_PA_E!Q29+FC_TRA_DAVI_FR_E!Q29</f>
        <v>0</v>
      </c>
      <c r="R29" s="10">
        <f>FC_TRA_DAVI_PA_E!R29+FC_TRA_DAVI_FR_E!R29</f>
        <v>0</v>
      </c>
      <c r="S29" s="10">
        <f>FC_TRA_DAVI_PA_E!S29+FC_TRA_DAVI_FR_E!S29</f>
        <v>0</v>
      </c>
      <c r="T29" s="10">
        <f>FC_TRA_DAVI_PA_E!T29+FC_TRA_DAVI_FR_E!T29</f>
        <v>0</v>
      </c>
      <c r="U29" s="10">
        <f>FC_TRA_DAVI_PA_E!U29+FC_TRA_DAVI_FR_E!U29</f>
        <v>0</v>
      </c>
      <c r="V29" s="10">
        <f>FC_TRA_DAVI_PA_E!V29+FC_TRA_DAVI_FR_E!V29</f>
        <v>0</v>
      </c>
      <c r="W29" s="10">
        <f>FC_TRA_DAVI_PA_E!W29+FC_TRA_DAVI_FR_E!W29</f>
        <v>0</v>
      </c>
      <c r="X29" s="10">
        <f>FC_TRA_DAVI_PA_E!X29+FC_TRA_DAVI_FR_E!X29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FC_TRA_DAVI_PA_E!C30+FC_TRA_DAVI_FR_E!C30</f>
        <v>0</v>
      </c>
      <c r="D30" s="10">
        <f>FC_TRA_DAVI_PA_E!D30+FC_TRA_DAVI_FR_E!D30</f>
        <v>0</v>
      </c>
      <c r="E30" s="10">
        <f>FC_TRA_DAVI_PA_E!E30+FC_TRA_DAVI_FR_E!E30</f>
        <v>0</v>
      </c>
      <c r="F30" s="10">
        <f>FC_TRA_DAVI_PA_E!F30+FC_TRA_DAVI_FR_E!F30</f>
        <v>0</v>
      </c>
      <c r="G30" s="10">
        <f>FC_TRA_DAVI_PA_E!G30+FC_TRA_DAVI_FR_E!G30</f>
        <v>0</v>
      </c>
      <c r="H30" s="10">
        <f>FC_TRA_DAVI_PA_E!H30+FC_TRA_DAVI_FR_E!H30</f>
        <v>0</v>
      </c>
      <c r="I30" s="10">
        <f>FC_TRA_DAVI_PA_E!I30+FC_TRA_DAVI_FR_E!I30</f>
        <v>0</v>
      </c>
      <c r="J30" s="10">
        <f>FC_TRA_DAVI_PA_E!J30+FC_TRA_DAVI_FR_E!J30</f>
        <v>0</v>
      </c>
      <c r="K30" s="10">
        <f>FC_TRA_DAVI_PA_E!K30+FC_TRA_DAVI_FR_E!K30</f>
        <v>0</v>
      </c>
      <c r="L30" s="10">
        <f>FC_TRA_DAVI_PA_E!L30+FC_TRA_DAVI_FR_E!L30</f>
        <v>0</v>
      </c>
      <c r="M30" s="10">
        <f>FC_TRA_DAVI_PA_E!M30+FC_TRA_DAVI_FR_E!M30</f>
        <v>0</v>
      </c>
      <c r="N30" s="10">
        <f>FC_TRA_DAVI_PA_E!N30+FC_TRA_DAVI_FR_E!N30</f>
        <v>0</v>
      </c>
      <c r="O30" s="10">
        <f>FC_TRA_DAVI_PA_E!O30+FC_TRA_DAVI_FR_E!O30</f>
        <v>0</v>
      </c>
      <c r="P30" s="10">
        <f>FC_TRA_DAVI_PA_E!P30+FC_TRA_DAVI_FR_E!P30</f>
        <v>0</v>
      </c>
      <c r="Q30" s="10">
        <f>FC_TRA_DAVI_PA_E!Q30+FC_TRA_DAVI_FR_E!Q30</f>
        <v>0</v>
      </c>
      <c r="R30" s="10">
        <f>FC_TRA_DAVI_PA_E!R30+FC_TRA_DAVI_FR_E!R30</f>
        <v>0</v>
      </c>
      <c r="S30" s="10">
        <f>FC_TRA_DAVI_PA_E!S30+FC_TRA_DAVI_FR_E!S30</f>
        <v>0</v>
      </c>
      <c r="T30" s="10">
        <f>FC_TRA_DAVI_PA_E!T30+FC_TRA_DAVI_FR_E!T30</f>
        <v>0</v>
      </c>
      <c r="U30" s="10">
        <f>FC_TRA_DAVI_PA_E!U30+FC_TRA_DAVI_FR_E!U30</f>
        <v>0</v>
      </c>
      <c r="V30" s="10">
        <f>FC_TRA_DAVI_PA_E!V30+FC_TRA_DAVI_FR_E!V30</f>
        <v>0</v>
      </c>
      <c r="W30" s="10">
        <f>FC_TRA_DAVI_PA_E!W30+FC_TRA_DAVI_FR_E!W30</f>
        <v>0</v>
      </c>
      <c r="X30" s="10">
        <f>FC_TRA_DAVI_PA_E!X30+FC_TRA_DAVI_FR_E!X30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FC_TRA_DAVI_PA_E!C31+FC_TRA_DAVI_FR_E!C31</f>
        <v>0</v>
      </c>
      <c r="D31" s="10">
        <f>FC_TRA_DAVI_PA_E!D31+FC_TRA_DAVI_FR_E!D31</f>
        <v>0</v>
      </c>
      <c r="E31" s="10">
        <f>FC_TRA_DAVI_PA_E!E31+FC_TRA_DAVI_FR_E!E31</f>
        <v>0</v>
      </c>
      <c r="F31" s="10">
        <f>FC_TRA_DAVI_PA_E!F31+FC_TRA_DAVI_FR_E!F31</f>
        <v>0</v>
      </c>
      <c r="G31" s="10">
        <f>FC_TRA_DAVI_PA_E!G31+FC_TRA_DAVI_FR_E!G31</f>
        <v>0</v>
      </c>
      <c r="H31" s="10">
        <f>FC_TRA_DAVI_PA_E!H31+FC_TRA_DAVI_FR_E!H31</f>
        <v>0</v>
      </c>
      <c r="I31" s="10">
        <f>FC_TRA_DAVI_PA_E!I31+FC_TRA_DAVI_FR_E!I31</f>
        <v>0</v>
      </c>
      <c r="J31" s="10">
        <f>FC_TRA_DAVI_PA_E!J31+FC_TRA_DAVI_FR_E!J31</f>
        <v>0</v>
      </c>
      <c r="K31" s="10">
        <f>FC_TRA_DAVI_PA_E!K31+FC_TRA_DAVI_FR_E!K31</f>
        <v>0</v>
      </c>
      <c r="L31" s="10">
        <f>FC_TRA_DAVI_PA_E!L31+FC_TRA_DAVI_FR_E!L31</f>
        <v>0</v>
      </c>
      <c r="M31" s="10">
        <f>FC_TRA_DAVI_PA_E!M31+FC_TRA_DAVI_FR_E!M31</f>
        <v>0</v>
      </c>
      <c r="N31" s="10">
        <f>FC_TRA_DAVI_PA_E!N31+FC_TRA_DAVI_FR_E!N31</f>
        <v>0</v>
      </c>
      <c r="O31" s="10">
        <f>FC_TRA_DAVI_PA_E!O31+FC_TRA_DAVI_FR_E!O31</f>
        <v>0</v>
      </c>
      <c r="P31" s="10">
        <f>FC_TRA_DAVI_PA_E!P31+FC_TRA_DAVI_FR_E!P31</f>
        <v>0</v>
      </c>
      <c r="Q31" s="10">
        <f>FC_TRA_DAVI_PA_E!Q31+FC_TRA_DAVI_FR_E!Q31</f>
        <v>0</v>
      </c>
      <c r="R31" s="10">
        <f>FC_TRA_DAVI_PA_E!R31+FC_TRA_DAVI_FR_E!R31</f>
        <v>0</v>
      </c>
      <c r="S31" s="10">
        <f>FC_TRA_DAVI_PA_E!S31+FC_TRA_DAVI_FR_E!S31</f>
        <v>0</v>
      </c>
      <c r="T31" s="10">
        <f>FC_TRA_DAVI_PA_E!T31+FC_TRA_DAVI_FR_E!T31</f>
        <v>0</v>
      </c>
      <c r="U31" s="10">
        <f>FC_TRA_DAVI_PA_E!U31+FC_TRA_DAVI_FR_E!U31</f>
        <v>0</v>
      </c>
      <c r="V31" s="10">
        <f>FC_TRA_DAVI_PA_E!V31+FC_TRA_DAVI_FR_E!V31</f>
        <v>0</v>
      </c>
      <c r="W31" s="10">
        <f>FC_TRA_DAVI_PA_E!W31+FC_TRA_DAVI_FR_E!W31</f>
        <v>0</v>
      </c>
      <c r="X31" s="10">
        <f>FC_TRA_DAVI_PA_E!X31+FC_TRA_DAVI_FR_E!X31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FC_TRA_DAVI_PA_E!C32+FC_TRA_DAVI_FR_E!C32</f>
        <v>0</v>
      </c>
      <c r="D32" s="10">
        <f>FC_TRA_DAVI_PA_E!D32+FC_TRA_DAVI_FR_E!D32</f>
        <v>0</v>
      </c>
      <c r="E32" s="10">
        <f>FC_TRA_DAVI_PA_E!E32+FC_TRA_DAVI_FR_E!E32</f>
        <v>0</v>
      </c>
      <c r="F32" s="10">
        <f>FC_TRA_DAVI_PA_E!F32+FC_TRA_DAVI_FR_E!F32</f>
        <v>0</v>
      </c>
      <c r="G32" s="10">
        <f>FC_TRA_DAVI_PA_E!G32+FC_TRA_DAVI_FR_E!G32</f>
        <v>0</v>
      </c>
      <c r="H32" s="10">
        <f>FC_TRA_DAVI_PA_E!H32+FC_TRA_DAVI_FR_E!H32</f>
        <v>0</v>
      </c>
      <c r="I32" s="10">
        <f>FC_TRA_DAVI_PA_E!I32+FC_TRA_DAVI_FR_E!I32</f>
        <v>0</v>
      </c>
      <c r="J32" s="10">
        <f>FC_TRA_DAVI_PA_E!J32+FC_TRA_DAVI_FR_E!J32</f>
        <v>0</v>
      </c>
      <c r="K32" s="10">
        <f>FC_TRA_DAVI_PA_E!K32+FC_TRA_DAVI_FR_E!K32</f>
        <v>0</v>
      </c>
      <c r="L32" s="10">
        <f>FC_TRA_DAVI_PA_E!L32+FC_TRA_DAVI_FR_E!L32</f>
        <v>0</v>
      </c>
      <c r="M32" s="10">
        <f>FC_TRA_DAVI_PA_E!M32+FC_TRA_DAVI_FR_E!M32</f>
        <v>0</v>
      </c>
      <c r="N32" s="10">
        <f>FC_TRA_DAVI_PA_E!N32+FC_TRA_DAVI_FR_E!N32</f>
        <v>0</v>
      </c>
      <c r="O32" s="10">
        <f>FC_TRA_DAVI_PA_E!O32+FC_TRA_DAVI_FR_E!O32</f>
        <v>0</v>
      </c>
      <c r="P32" s="10">
        <f>FC_TRA_DAVI_PA_E!P32+FC_TRA_DAVI_FR_E!P32</f>
        <v>0</v>
      </c>
      <c r="Q32" s="10">
        <f>FC_TRA_DAVI_PA_E!Q32+FC_TRA_DAVI_FR_E!Q32</f>
        <v>0</v>
      </c>
      <c r="R32" s="10">
        <f>FC_TRA_DAVI_PA_E!R32+FC_TRA_DAVI_FR_E!R32</f>
        <v>0</v>
      </c>
      <c r="S32" s="10">
        <f>FC_TRA_DAVI_PA_E!S32+FC_TRA_DAVI_FR_E!S32</f>
        <v>0</v>
      </c>
      <c r="T32" s="10">
        <f>FC_TRA_DAVI_PA_E!T32+FC_TRA_DAVI_FR_E!T32</f>
        <v>0</v>
      </c>
      <c r="U32" s="10">
        <f>FC_TRA_DAVI_PA_E!U32+FC_TRA_DAVI_FR_E!U32</f>
        <v>0</v>
      </c>
      <c r="V32" s="10">
        <f>FC_TRA_DAVI_PA_E!V32+FC_TRA_DAVI_FR_E!V32</f>
        <v>0</v>
      </c>
      <c r="W32" s="10">
        <f>FC_TRA_DAVI_PA_E!W32+FC_TRA_DAVI_FR_E!W32</f>
        <v>0</v>
      </c>
      <c r="X32" s="10">
        <f>FC_TRA_DAVI_PA_E!X32+FC_TRA_DAVI_FR_E!X32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6.3484952708512461</v>
      </c>
      <c r="D33" s="29">
        <f t="shared" si="18"/>
        <v>3.1742906276870162</v>
      </c>
      <c r="E33" s="29">
        <f t="shared" si="18"/>
        <v>2.116165090283749</v>
      </c>
      <c r="F33" s="29">
        <f t="shared" si="18"/>
        <v>2.116165090283749</v>
      </c>
      <c r="G33" s="29">
        <f t="shared" si="18"/>
        <v>12.417626827171107</v>
      </c>
      <c r="H33" s="29">
        <f t="shared" si="18"/>
        <v>11.663800515907131</v>
      </c>
      <c r="I33" s="29">
        <f t="shared" si="18"/>
        <v>2.1273430782459162</v>
      </c>
      <c r="J33" s="29">
        <f t="shared" si="18"/>
        <v>83.515735167669817</v>
      </c>
      <c r="K33" s="29">
        <f t="shared" si="18"/>
        <v>81.08933791917454</v>
      </c>
      <c r="L33" s="29">
        <f t="shared" si="18"/>
        <v>85.484264832330169</v>
      </c>
      <c r="M33" s="29">
        <f t="shared" si="18"/>
        <v>111.31392949269132</v>
      </c>
      <c r="N33" s="29">
        <f t="shared" si="18"/>
        <v>81.35288048151331</v>
      </c>
      <c r="O33" s="29">
        <f t="shared" si="18"/>
        <v>40.414531384350802</v>
      </c>
      <c r="P33" s="29">
        <f t="shared" si="18"/>
        <v>45.624677558039558</v>
      </c>
      <c r="Q33" s="29">
        <f t="shared" si="18"/>
        <v>24.274892519346519</v>
      </c>
      <c r="R33" s="29">
        <f t="shared" si="18"/>
        <v>32.719604471195183</v>
      </c>
      <c r="S33" s="29">
        <f t="shared" si="18"/>
        <v>27.996990541702495</v>
      </c>
      <c r="T33" s="29">
        <f t="shared" si="18"/>
        <v>49.30189165950128</v>
      </c>
      <c r="U33" s="29">
        <f t="shared" si="18"/>
        <v>55.534135855545998</v>
      </c>
      <c r="V33" s="29">
        <f t="shared" si="18"/>
        <v>64.675924333619946</v>
      </c>
      <c r="W33" s="29">
        <f t="shared" si="18"/>
        <v>38.652880481513314</v>
      </c>
      <c r="X33" s="29">
        <f t="shared" ref="X33" si="19">SUM(X34:X50)</f>
        <v>46.709028374892519</v>
      </c>
    </row>
    <row r="34" spans="1:24" ht="11.25" customHeight="1" x14ac:dyDescent="0.2">
      <c r="A34" s="41" t="s">
        <v>55</v>
      </c>
      <c r="B34" s="9" t="s">
        <v>56</v>
      </c>
      <c r="C34" s="10">
        <f>FC_TRA_DAVI_PA_E!C34+FC_TRA_DAVI_FR_E!C34</f>
        <v>0</v>
      </c>
      <c r="D34" s="10">
        <f>FC_TRA_DAVI_PA_E!D34+FC_TRA_DAVI_FR_E!D34</f>
        <v>0</v>
      </c>
      <c r="E34" s="10">
        <f>FC_TRA_DAVI_PA_E!E34+FC_TRA_DAVI_FR_E!E34</f>
        <v>0</v>
      </c>
      <c r="F34" s="10">
        <f>FC_TRA_DAVI_PA_E!F34+FC_TRA_DAVI_FR_E!F34</f>
        <v>0</v>
      </c>
      <c r="G34" s="10">
        <f>FC_TRA_DAVI_PA_E!G34+FC_TRA_DAVI_FR_E!G34</f>
        <v>0</v>
      </c>
      <c r="H34" s="10">
        <f>FC_TRA_DAVI_PA_E!H34+FC_TRA_DAVI_FR_E!H34</f>
        <v>0</v>
      </c>
      <c r="I34" s="10">
        <f>FC_TRA_DAVI_PA_E!I34+FC_TRA_DAVI_FR_E!I34</f>
        <v>0</v>
      </c>
      <c r="J34" s="10">
        <f>FC_TRA_DAVI_PA_E!J34+FC_TRA_DAVI_FR_E!J34</f>
        <v>0</v>
      </c>
      <c r="K34" s="10">
        <f>FC_TRA_DAVI_PA_E!K34+FC_TRA_DAVI_FR_E!K34</f>
        <v>0</v>
      </c>
      <c r="L34" s="10">
        <f>FC_TRA_DAVI_PA_E!L34+FC_TRA_DAVI_FR_E!L34</f>
        <v>0</v>
      </c>
      <c r="M34" s="10">
        <f>FC_TRA_DAVI_PA_E!M34+FC_TRA_DAVI_FR_E!M34</f>
        <v>0</v>
      </c>
      <c r="N34" s="10">
        <f>FC_TRA_DAVI_PA_E!N34+FC_TRA_DAVI_FR_E!N34</f>
        <v>0</v>
      </c>
      <c r="O34" s="10">
        <f>FC_TRA_DAVI_PA_E!O34+FC_TRA_DAVI_FR_E!O34</f>
        <v>0</v>
      </c>
      <c r="P34" s="10">
        <f>FC_TRA_DAVI_PA_E!P34+FC_TRA_DAVI_FR_E!P34</f>
        <v>0</v>
      </c>
      <c r="Q34" s="10">
        <f>FC_TRA_DAVI_PA_E!Q34+FC_TRA_DAVI_FR_E!Q34</f>
        <v>0</v>
      </c>
      <c r="R34" s="10">
        <f>FC_TRA_DAVI_PA_E!R34+FC_TRA_DAVI_FR_E!R34</f>
        <v>0</v>
      </c>
      <c r="S34" s="10">
        <f>FC_TRA_DAVI_PA_E!S34+FC_TRA_DAVI_FR_E!S34</f>
        <v>0</v>
      </c>
      <c r="T34" s="10">
        <f>FC_TRA_DAVI_PA_E!T34+FC_TRA_DAVI_FR_E!T34</f>
        <v>0</v>
      </c>
      <c r="U34" s="10">
        <f>FC_TRA_DAVI_PA_E!U34+FC_TRA_DAVI_FR_E!U34</f>
        <v>0</v>
      </c>
      <c r="V34" s="10">
        <f>FC_TRA_DAVI_PA_E!V34+FC_TRA_DAVI_FR_E!V34</f>
        <v>0</v>
      </c>
      <c r="W34" s="10">
        <f>FC_TRA_DAVI_PA_E!W34+FC_TRA_DAVI_FR_E!W34</f>
        <v>0</v>
      </c>
      <c r="X34" s="10">
        <f>FC_TRA_DAVI_PA_E!X34+FC_TRA_DAVI_FR_E!X34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FC_TRA_DAVI_PA_E!C35+FC_TRA_DAVI_FR_E!C35</f>
        <v>0</v>
      </c>
      <c r="D35" s="10">
        <f>FC_TRA_DAVI_PA_E!D35+FC_TRA_DAVI_FR_E!D35</f>
        <v>0</v>
      </c>
      <c r="E35" s="10">
        <f>FC_TRA_DAVI_PA_E!E35+FC_TRA_DAVI_FR_E!E35</f>
        <v>0</v>
      </c>
      <c r="F35" s="10">
        <f>FC_TRA_DAVI_PA_E!F35+FC_TRA_DAVI_FR_E!F35</f>
        <v>0</v>
      </c>
      <c r="G35" s="10">
        <f>FC_TRA_DAVI_PA_E!G35+FC_TRA_DAVI_FR_E!G35</f>
        <v>0</v>
      </c>
      <c r="H35" s="10">
        <f>FC_TRA_DAVI_PA_E!H35+FC_TRA_DAVI_FR_E!H35</f>
        <v>0</v>
      </c>
      <c r="I35" s="10">
        <f>FC_TRA_DAVI_PA_E!I35+FC_TRA_DAVI_FR_E!I35</f>
        <v>0</v>
      </c>
      <c r="J35" s="10">
        <f>FC_TRA_DAVI_PA_E!J35+FC_TRA_DAVI_FR_E!J35</f>
        <v>0</v>
      </c>
      <c r="K35" s="10">
        <f>FC_TRA_DAVI_PA_E!K35+FC_TRA_DAVI_FR_E!K35</f>
        <v>0</v>
      </c>
      <c r="L35" s="10">
        <f>FC_TRA_DAVI_PA_E!L35+FC_TRA_DAVI_FR_E!L35</f>
        <v>0</v>
      </c>
      <c r="M35" s="10">
        <f>FC_TRA_DAVI_PA_E!M35+FC_TRA_DAVI_FR_E!M35</f>
        <v>0</v>
      </c>
      <c r="N35" s="10">
        <f>FC_TRA_DAVI_PA_E!N35+FC_TRA_DAVI_FR_E!N35</f>
        <v>0</v>
      </c>
      <c r="O35" s="10">
        <f>FC_TRA_DAVI_PA_E!O35+FC_TRA_DAVI_FR_E!O35</f>
        <v>0</v>
      </c>
      <c r="P35" s="10">
        <f>FC_TRA_DAVI_PA_E!P35+FC_TRA_DAVI_FR_E!P35</f>
        <v>0</v>
      </c>
      <c r="Q35" s="10">
        <f>FC_TRA_DAVI_PA_E!Q35+FC_TRA_DAVI_FR_E!Q35</f>
        <v>0</v>
      </c>
      <c r="R35" s="10">
        <f>FC_TRA_DAVI_PA_E!R35+FC_TRA_DAVI_FR_E!R35</f>
        <v>0</v>
      </c>
      <c r="S35" s="10">
        <f>FC_TRA_DAVI_PA_E!S35+FC_TRA_DAVI_FR_E!S35</f>
        <v>0</v>
      </c>
      <c r="T35" s="10">
        <f>FC_TRA_DAVI_PA_E!T35+FC_TRA_DAVI_FR_E!T35</f>
        <v>0</v>
      </c>
      <c r="U35" s="10">
        <f>FC_TRA_DAVI_PA_E!U35+FC_TRA_DAVI_FR_E!U35</f>
        <v>0</v>
      </c>
      <c r="V35" s="10">
        <f>FC_TRA_DAVI_PA_E!V35+FC_TRA_DAVI_FR_E!V35</f>
        <v>0</v>
      </c>
      <c r="W35" s="10">
        <f>FC_TRA_DAVI_PA_E!W35+FC_TRA_DAVI_FR_E!W35</f>
        <v>0</v>
      </c>
      <c r="X35" s="10">
        <f>FC_TRA_DAVI_PA_E!X35+FC_TRA_DAVI_FR_E!X35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FC_TRA_DAVI_PA_E!C36+FC_TRA_DAVI_FR_E!C36</f>
        <v>0</v>
      </c>
      <c r="D36" s="10">
        <f>FC_TRA_DAVI_PA_E!D36+FC_TRA_DAVI_FR_E!D36</f>
        <v>0</v>
      </c>
      <c r="E36" s="10">
        <f>FC_TRA_DAVI_PA_E!E36+FC_TRA_DAVI_FR_E!E36</f>
        <v>0</v>
      </c>
      <c r="F36" s="10">
        <f>FC_TRA_DAVI_PA_E!F36+FC_TRA_DAVI_FR_E!F36</f>
        <v>0</v>
      </c>
      <c r="G36" s="10">
        <f>FC_TRA_DAVI_PA_E!G36+FC_TRA_DAVI_FR_E!G36</f>
        <v>0</v>
      </c>
      <c r="H36" s="10">
        <f>FC_TRA_DAVI_PA_E!H36+FC_TRA_DAVI_FR_E!H36</f>
        <v>0</v>
      </c>
      <c r="I36" s="10">
        <f>FC_TRA_DAVI_PA_E!I36+FC_TRA_DAVI_FR_E!I36</f>
        <v>0</v>
      </c>
      <c r="J36" s="10">
        <f>FC_TRA_DAVI_PA_E!J36+FC_TRA_DAVI_FR_E!J36</f>
        <v>0</v>
      </c>
      <c r="K36" s="10">
        <f>FC_TRA_DAVI_PA_E!K36+FC_TRA_DAVI_FR_E!K36</f>
        <v>0</v>
      </c>
      <c r="L36" s="10">
        <f>FC_TRA_DAVI_PA_E!L36+FC_TRA_DAVI_FR_E!L36</f>
        <v>0</v>
      </c>
      <c r="M36" s="10">
        <f>FC_TRA_DAVI_PA_E!M36+FC_TRA_DAVI_FR_E!M36</f>
        <v>0</v>
      </c>
      <c r="N36" s="10">
        <f>FC_TRA_DAVI_PA_E!N36+FC_TRA_DAVI_FR_E!N36</f>
        <v>0</v>
      </c>
      <c r="O36" s="10">
        <f>FC_TRA_DAVI_PA_E!O36+FC_TRA_DAVI_FR_E!O36</f>
        <v>0</v>
      </c>
      <c r="P36" s="10">
        <f>FC_TRA_DAVI_PA_E!P36+FC_TRA_DAVI_FR_E!P36</f>
        <v>0</v>
      </c>
      <c r="Q36" s="10">
        <f>FC_TRA_DAVI_PA_E!Q36+FC_TRA_DAVI_FR_E!Q36</f>
        <v>0</v>
      </c>
      <c r="R36" s="10">
        <f>FC_TRA_DAVI_PA_E!R36+FC_TRA_DAVI_FR_E!R36</f>
        <v>0</v>
      </c>
      <c r="S36" s="10">
        <f>FC_TRA_DAVI_PA_E!S36+FC_TRA_DAVI_FR_E!S36</f>
        <v>0</v>
      </c>
      <c r="T36" s="10">
        <f>FC_TRA_DAVI_PA_E!T36+FC_TRA_DAVI_FR_E!T36</f>
        <v>0</v>
      </c>
      <c r="U36" s="10">
        <f>FC_TRA_DAVI_PA_E!U36+FC_TRA_DAVI_FR_E!U36</f>
        <v>0</v>
      </c>
      <c r="V36" s="10">
        <f>FC_TRA_DAVI_PA_E!V36+FC_TRA_DAVI_FR_E!V36</f>
        <v>0</v>
      </c>
      <c r="W36" s="10">
        <f>FC_TRA_DAVI_PA_E!W36+FC_TRA_DAVI_FR_E!W36</f>
        <v>0</v>
      </c>
      <c r="X36" s="10">
        <f>FC_TRA_DAVI_PA_E!X36+FC_TRA_DAVI_FR_E!X36</f>
        <v>0</v>
      </c>
    </row>
    <row r="37" spans="1:24" ht="11.25" customHeight="1" x14ac:dyDescent="0.2">
      <c r="A37" s="41" t="s">
        <v>61</v>
      </c>
      <c r="B37" s="9" t="s">
        <v>62</v>
      </c>
      <c r="C37" s="10">
        <f>FC_TRA_DAVI_PA_E!C37+FC_TRA_DAVI_FR_E!C37</f>
        <v>0</v>
      </c>
      <c r="D37" s="10">
        <f>FC_TRA_DAVI_PA_E!D37+FC_TRA_DAVI_FR_E!D37</f>
        <v>0</v>
      </c>
      <c r="E37" s="10">
        <f>FC_TRA_DAVI_PA_E!E37+FC_TRA_DAVI_FR_E!E37</f>
        <v>0</v>
      </c>
      <c r="F37" s="10">
        <f>FC_TRA_DAVI_PA_E!F37+FC_TRA_DAVI_FR_E!F37</f>
        <v>0</v>
      </c>
      <c r="G37" s="10">
        <f>FC_TRA_DAVI_PA_E!G37+FC_TRA_DAVI_FR_E!G37</f>
        <v>0</v>
      </c>
      <c r="H37" s="10">
        <f>FC_TRA_DAVI_PA_E!H37+FC_TRA_DAVI_FR_E!H37</f>
        <v>0</v>
      </c>
      <c r="I37" s="10">
        <f>FC_TRA_DAVI_PA_E!I37+FC_TRA_DAVI_FR_E!I37</f>
        <v>0</v>
      </c>
      <c r="J37" s="10">
        <f>FC_TRA_DAVI_PA_E!J37+FC_TRA_DAVI_FR_E!J37</f>
        <v>2.0868443680137569</v>
      </c>
      <c r="K37" s="10">
        <f>FC_TRA_DAVI_PA_E!K37+FC_TRA_DAVI_FR_E!K37</f>
        <v>0</v>
      </c>
      <c r="L37" s="10">
        <f>FC_TRA_DAVI_PA_E!L37+FC_TRA_DAVI_FR_E!L37</f>
        <v>0</v>
      </c>
      <c r="M37" s="10">
        <f>FC_TRA_DAVI_PA_E!M37+FC_TRA_DAVI_FR_E!M37</f>
        <v>0</v>
      </c>
      <c r="N37" s="10">
        <f>FC_TRA_DAVI_PA_E!N37+FC_TRA_DAVI_FR_E!N37</f>
        <v>0</v>
      </c>
      <c r="O37" s="10">
        <f>FC_TRA_DAVI_PA_E!O37+FC_TRA_DAVI_FR_E!O37</f>
        <v>0</v>
      </c>
      <c r="P37" s="10">
        <f>FC_TRA_DAVI_PA_E!P37+FC_TRA_DAVI_FR_E!P37</f>
        <v>0</v>
      </c>
      <c r="Q37" s="10">
        <f>FC_TRA_DAVI_PA_E!Q37+FC_TRA_DAVI_FR_E!Q37</f>
        <v>0</v>
      </c>
      <c r="R37" s="10">
        <f>FC_TRA_DAVI_PA_E!R37+FC_TRA_DAVI_FR_E!R37</f>
        <v>0</v>
      </c>
      <c r="S37" s="10">
        <f>FC_TRA_DAVI_PA_E!S37+FC_TRA_DAVI_FR_E!S37</f>
        <v>0</v>
      </c>
      <c r="T37" s="10">
        <f>FC_TRA_DAVI_PA_E!T37+FC_TRA_DAVI_FR_E!T37</f>
        <v>0</v>
      </c>
      <c r="U37" s="10">
        <f>FC_TRA_DAVI_PA_E!U37+FC_TRA_DAVI_FR_E!U37</f>
        <v>0</v>
      </c>
      <c r="V37" s="10">
        <f>FC_TRA_DAVI_PA_E!V37+FC_TRA_DAVI_FR_E!V37</f>
        <v>0</v>
      </c>
      <c r="W37" s="10">
        <f>FC_TRA_DAVI_PA_E!W37+FC_TRA_DAVI_FR_E!W37</f>
        <v>0</v>
      </c>
      <c r="X37" s="10">
        <f>FC_TRA_DAVI_PA_E!X37+FC_TRA_DAVI_FR_E!X37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FC_TRA_DAVI_PA_E!C38+FC_TRA_DAVI_FR_E!C38</f>
        <v>6.3484952708512461</v>
      </c>
      <c r="D38" s="10">
        <f>FC_TRA_DAVI_PA_E!D38+FC_TRA_DAVI_FR_E!D38</f>
        <v>3.1742906276870162</v>
      </c>
      <c r="E38" s="10">
        <f>FC_TRA_DAVI_PA_E!E38+FC_TRA_DAVI_FR_E!E38</f>
        <v>2.116165090283749</v>
      </c>
      <c r="F38" s="10">
        <f>FC_TRA_DAVI_PA_E!F38+FC_TRA_DAVI_FR_E!F38</f>
        <v>2.116165090283749</v>
      </c>
      <c r="G38" s="10">
        <f>FC_TRA_DAVI_PA_E!G38+FC_TRA_DAVI_FR_E!G38</f>
        <v>3.1742906276870162</v>
      </c>
      <c r="H38" s="10">
        <f>FC_TRA_DAVI_PA_E!H38+FC_TRA_DAVI_FR_E!H38</f>
        <v>10.636801375752359</v>
      </c>
      <c r="I38" s="10">
        <f>FC_TRA_DAVI_PA_E!I38+FC_TRA_DAVI_FR_E!I38</f>
        <v>2.1273430782459162</v>
      </c>
      <c r="J38" s="10">
        <f>FC_TRA_DAVI_PA_E!J38+FC_TRA_DAVI_FR_E!J38</f>
        <v>2.1007738607050732</v>
      </c>
      <c r="K38" s="10">
        <f>FC_TRA_DAVI_PA_E!K38+FC_TRA_DAVI_FR_E!K38</f>
        <v>4.2000859845227847</v>
      </c>
      <c r="L38" s="10">
        <f>FC_TRA_DAVI_PA_E!L38+FC_TRA_DAVI_FR_E!L38</f>
        <v>4.1998280309544276</v>
      </c>
      <c r="M38" s="10">
        <f>FC_TRA_DAVI_PA_E!M38+FC_TRA_DAVI_FR_E!M38</f>
        <v>5.249871023215821</v>
      </c>
      <c r="N38" s="10">
        <f>FC_TRA_DAVI_PA_E!N38+FC_TRA_DAVI_FR_E!N38</f>
        <v>5.249871023215821</v>
      </c>
      <c r="O38" s="10">
        <f>FC_TRA_DAVI_PA_E!O38+FC_TRA_DAVI_FR_E!O38</f>
        <v>1.0499570077386071</v>
      </c>
      <c r="P38" s="10">
        <f>FC_TRA_DAVI_PA_E!P38+FC_TRA_DAVI_FR_E!P38</f>
        <v>1.0499570077386069</v>
      </c>
      <c r="Q38" s="10">
        <f>FC_TRA_DAVI_PA_E!Q38+FC_TRA_DAVI_FR_E!Q38</f>
        <v>1.0499570077386069</v>
      </c>
      <c r="R38" s="10">
        <f>FC_TRA_DAVI_PA_E!R38+FC_TRA_DAVI_FR_E!R38</f>
        <v>1.0499570077386069</v>
      </c>
      <c r="S38" s="10">
        <f>FC_TRA_DAVI_PA_E!S38+FC_TRA_DAVI_FR_E!S38</f>
        <v>1.0499570077386067</v>
      </c>
      <c r="T38" s="10">
        <f>FC_TRA_DAVI_PA_E!T38+FC_TRA_DAVI_FR_E!T38</f>
        <v>0.90627687016337044</v>
      </c>
      <c r="U38" s="10">
        <f>FC_TRA_DAVI_PA_E!U38+FC_TRA_DAVI_FR_E!U38</f>
        <v>1.113757523645744</v>
      </c>
      <c r="V38" s="10">
        <f>FC_TRA_DAVI_PA_E!V38+FC_TRA_DAVI_FR_E!V38</f>
        <v>1.7568357695614789</v>
      </c>
      <c r="W38" s="10">
        <f>FC_TRA_DAVI_PA_E!W38+FC_TRA_DAVI_FR_E!W38</f>
        <v>1.1011177987962171</v>
      </c>
      <c r="X38" s="10">
        <f>FC_TRA_DAVI_PA_E!X38+FC_TRA_DAVI_FR_E!X38</f>
        <v>1.494496990541702</v>
      </c>
    </row>
    <row r="39" spans="1:24" ht="11.25" customHeight="1" x14ac:dyDescent="0.2">
      <c r="A39" s="41" t="s">
        <v>65</v>
      </c>
      <c r="B39" s="9" t="s">
        <v>66</v>
      </c>
      <c r="C39" s="10">
        <f>FC_TRA_DAVI_PA_E!C39+FC_TRA_DAVI_FR_E!C39</f>
        <v>0</v>
      </c>
      <c r="D39" s="10">
        <f>FC_TRA_DAVI_PA_E!D39+FC_TRA_DAVI_FR_E!D39</f>
        <v>0</v>
      </c>
      <c r="E39" s="10">
        <f>FC_TRA_DAVI_PA_E!E39+FC_TRA_DAVI_FR_E!E39</f>
        <v>0</v>
      </c>
      <c r="F39" s="10">
        <f>FC_TRA_DAVI_PA_E!F39+FC_TRA_DAVI_FR_E!F39</f>
        <v>0</v>
      </c>
      <c r="G39" s="10">
        <f>FC_TRA_DAVI_PA_E!G39+FC_TRA_DAVI_FR_E!G39</f>
        <v>0</v>
      </c>
      <c r="H39" s="10">
        <f>FC_TRA_DAVI_PA_E!H39+FC_TRA_DAVI_FR_E!H39</f>
        <v>0</v>
      </c>
      <c r="I39" s="10">
        <f>FC_TRA_DAVI_PA_E!I39+FC_TRA_DAVI_FR_E!I39</f>
        <v>0</v>
      </c>
      <c r="J39" s="10">
        <f>FC_TRA_DAVI_PA_E!J39+FC_TRA_DAVI_FR_E!J39</f>
        <v>0</v>
      </c>
      <c r="K39" s="10">
        <f>FC_TRA_DAVI_PA_E!K39+FC_TRA_DAVI_FR_E!K39</f>
        <v>0</v>
      </c>
      <c r="L39" s="10">
        <f>FC_TRA_DAVI_PA_E!L39+FC_TRA_DAVI_FR_E!L39</f>
        <v>0</v>
      </c>
      <c r="M39" s="10">
        <f>FC_TRA_DAVI_PA_E!M39+FC_TRA_DAVI_FR_E!M39</f>
        <v>0</v>
      </c>
      <c r="N39" s="10">
        <f>FC_TRA_DAVI_PA_E!N39+FC_TRA_DAVI_FR_E!N39</f>
        <v>0</v>
      </c>
      <c r="O39" s="10">
        <f>FC_TRA_DAVI_PA_E!O39+FC_TRA_DAVI_FR_E!O39</f>
        <v>0</v>
      </c>
      <c r="P39" s="10">
        <f>FC_TRA_DAVI_PA_E!P39+FC_TRA_DAVI_FR_E!P39</f>
        <v>0</v>
      </c>
      <c r="Q39" s="10">
        <f>FC_TRA_DAVI_PA_E!Q39+FC_TRA_DAVI_FR_E!Q39</f>
        <v>0</v>
      </c>
      <c r="R39" s="10">
        <f>FC_TRA_DAVI_PA_E!R39+FC_TRA_DAVI_FR_E!R39</f>
        <v>0</v>
      </c>
      <c r="S39" s="10">
        <f>FC_TRA_DAVI_PA_E!S39+FC_TRA_DAVI_FR_E!S39</f>
        <v>0</v>
      </c>
      <c r="T39" s="10">
        <f>FC_TRA_DAVI_PA_E!T39+FC_TRA_DAVI_FR_E!T39</f>
        <v>0</v>
      </c>
      <c r="U39" s="10">
        <f>FC_TRA_DAVI_PA_E!U39+FC_TRA_DAVI_FR_E!U39</f>
        <v>0</v>
      </c>
      <c r="V39" s="10">
        <f>FC_TRA_DAVI_PA_E!V39+FC_TRA_DAVI_FR_E!V39</f>
        <v>0</v>
      </c>
      <c r="W39" s="10">
        <f>FC_TRA_DAVI_PA_E!W39+FC_TRA_DAVI_FR_E!W39</f>
        <v>0</v>
      </c>
      <c r="X39" s="10">
        <f>FC_TRA_DAVI_PA_E!X39+FC_TRA_DAVI_FR_E!X39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FC_TRA_DAVI_PA_E!C40+FC_TRA_DAVI_FR_E!C40</f>
        <v>0</v>
      </c>
      <c r="D40" s="10">
        <f>FC_TRA_DAVI_PA_E!D40+FC_TRA_DAVI_FR_E!D40</f>
        <v>0</v>
      </c>
      <c r="E40" s="10">
        <f>FC_TRA_DAVI_PA_E!E40+FC_TRA_DAVI_FR_E!E40</f>
        <v>0</v>
      </c>
      <c r="F40" s="10">
        <f>FC_TRA_DAVI_PA_E!F40+FC_TRA_DAVI_FR_E!F40</f>
        <v>0</v>
      </c>
      <c r="G40" s="10">
        <f>FC_TRA_DAVI_PA_E!G40+FC_TRA_DAVI_FR_E!G40</f>
        <v>0</v>
      </c>
      <c r="H40" s="10">
        <f>FC_TRA_DAVI_PA_E!H40+FC_TRA_DAVI_FR_E!H40</f>
        <v>0</v>
      </c>
      <c r="I40" s="10">
        <f>FC_TRA_DAVI_PA_E!I40+FC_TRA_DAVI_FR_E!I40</f>
        <v>0</v>
      </c>
      <c r="J40" s="10">
        <f>FC_TRA_DAVI_PA_E!J40+FC_TRA_DAVI_FR_E!J40</f>
        <v>78.301117798796213</v>
      </c>
      <c r="K40" s="10">
        <f>FC_TRA_DAVI_PA_E!K40+FC_TRA_DAVI_FR_E!K40</f>
        <v>75.862252794496982</v>
      </c>
      <c r="L40" s="10">
        <f>FC_TRA_DAVI_PA_E!L40+FC_TRA_DAVI_FR_E!L40</f>
        <v>80.257437661220976</v>
      </c>
      <c r="M40" s="10">
        <f>FC_TRA_DAVI_PA_E!M40+FC_TRA_DAVI_FR_E!M40</f>
        <v>106.0640584694755</v>
      </c>
      <c r="N40" s="10">
        <f>FC_TRA_DAVI_PA_E!N40+FC_TRA_DAVI_FR_E!N40</f>
        <v>76.103009458297493</v>
      </c>
      <c r="O40" s="10">
        <f>FC_TRA_DAVI_PA_E!O40+FC_TRA_DAVI_FR_E!O40</f>
        <v>39.364574376612197</v>
      </c>
      <c r="P40" s="10">
        <f>FC_TRA_DAVI_PA_E!P40+FC_TRA_DAVI_FR_E!P40</f>
        <v>44.574720550300952</v>
      </c>
      <c r="Q40" s="10">
        <f>FC_TRA_DAVI_PA_E!Q40+FC_TRA_DAVI_FR_E!Q40</f>
        <v>23.224935511607914</v>
      </c>
      <c r="R40" s="10">
        <f>FC_TRA_DAVI_PA_E!R40+FC_TRA_DAVI_FR_E!R40</f>
        <v>31.669647463456574</v>
      </c>
      <c r="S40" s="10">
        <f>FC_TRA_DAVI_PA_E!S40+FC_TRA_DAVI_FR_E!S40</f>
        <v>26.947033533963889</v>
      </c>
      <c r="T40" s="10">
        <f>FC_TRA_DAVI_PA_E!T40+FC_TRA_DAVI_FR_E!T40</f>
        <v>48.395614789337912</v>
      </c>
      <c r="U40" s="10">
        <f>FC_TRA_DAVI_PA_E!U40+FC_TRA_DAVI_FR_E!U40</f>
        <v>54.420378331900253</v>
      </c>
      <c r="V40" s="10">
        <f>FC_TRA_DAVI_PA_E!V40+FC_TRA_DAVI_FR_E!V40</f>
        <v>62.919088564058463</v>
      </c>
      <c r="W40" s="10">
        <f>FC_TRA_DAVI_PA_E!W40+FC_TRA_DAVI_FR_E!W40</f>
        <v>37.551762682717097</v>
      </c>
      <c r="X40" s="10">
        <f>FC_TRA_DAVI_PA_E!X40+FC_TRA_DAVI_FR_E!X40</f>
        <v>45.214531384350813</v>
      </c>
    </row>
    <row r="41" spans="1:24" ht="11.25" customHeight="1" x14ac:dyDescent="0.2">
      <c r="A41" s="41" t="s">
        <v>69</v>
      </c>
      <c r="B41" s="9" t="s">
        <v>70</v>
      </c>
      <c r="C41" s="10">
        <f>FC_TRA_DAVI_PA_E!C41+FC_TRA_DAVI_FR_E!C41</f>
        <v>0</v>
      </c>
      <c r="D41" s="10">
        <f>FC_TRA_DAVI_PA_E!D41+FC_TRA_DAVI_FR_E!D41</f>
        <v>0</v>
      </c>
      <c r="E41" s="10">
        <f>FC_TRA_DAVI_PA_E!E41+FC_TRA_DAVI_FR_E!E41</f>
        <v>0</v>
      </c>
      <c r="F41" s="10">
        <f>FC_TRA_DAVI_PA_E!F41+FC_TRA_DAVI_FR_E!F41</f>
        <v>0</v>
      </c>
      <c r="G41" s="10">
        <f>FC_TRA_DAVI_PA_E!G41+FC_TRA_DAVI_FR_E!G41</f>
        <v>0</v>
      </c>
      <c r="H41" s="10">
        <f>FC_TRA_DAVI_PA_E!H41+FC_TRA_DAVI_FR_E!H41</f>
        <v>0</v>
      </c>
      <c r="I41" s="10">
        <f>FC_TRA_DAVI_PA_E!I41+FC_TRA_DAVI_FR_E!I41</f>
        <v>0</v>
      </c>
      <c r="J41" s="10">
        <f>FC_TRA_DAVI_PA_E!J41+FC_TRA_DAVI_FR_E!J41</f>
        <v>0</v>
      </c>
      <c r="K41" s="10">
        <f>FC_TRA_DAVI_PA_E!K41+FC_TRA_DAVI_FR_E!K41</f>
        <v>0</v>
      </c>
      <c r="L41" s="10">
        <f>FC_TRA_DAVI_PA_E!L41+FC_TRA_DAVI_FR_E!L41</f>
        <v>0</v>
      </c>
      <c r="M41" s="10">
        <f>FC_TRA_DAVI_PA_E!M41+FC_TRA_DAVI_FR_E!M41</f>
        <v>0</v>
      </c>
      <c r="N41" s="10">
        <f>FC_TRA_DAVI_PA_E!N41+FC_TRA_DAVI_FR_E!N41</f>
        <v>0</v>
      </c>
      <c r="O41" s="10">
        <f>FC_TRA_DAVI_PA_E!O41+FC_TRA_DAVI_FR_E!O41</f>
        <v>0</v>
      </c>
      <c r="P41" s="10">
        <f>FC_TRA_DAVI_PA_E!P41+FC_TRA_DAVI_FR_E!P41</f>
        <v>0</v>
      </c>
      <c r="Q41" s="10">
        <f>FC_TRA_DAVI_PA_E!Q41+FC_TRA_DAVI_FR_E!Q41</f>
        <v>0</v>
      </c>
      <c r="R41" s="10">
        <f>FC_TRA_DAVI_PA_E!R41+FC_TRA_DAVI_FR_E!R41</f>
        <v>0</v>
      </c>
      <c r="S41" s="10">
        <f>FC_TRA_DAVI_PA_E!S41+FC_TRA_DAVI_FR_E!S41</f>
        <v>0</v>
      </c>
      <c r="T41" s="10">
        <f>FC_TRA_DAVI_PA_E!T41+FC_TRA_DAVI_FR_E!T41</f>
        <v>0</v>
      </c>
      <c r="U41" s="10">
        <f>FC_TRA_DAVI_PA_E!U41+FC_TRA_DAVI_FR_E!U41</f>
        <v>0</v>
      </c>
      <c r="V41" s="10">
        <f>FC_TRA_DAVI_PA_E!V41+FC_TRA_DAVI_FR_E!V41</f>
        <v>0</v>
      </c>
      <c r="W41" s="10">
        <f>FC_TRA_DAVI_PA_E!W41+FC_TRA_DAVI_FR_E!W41</f>
        <v>0</v>
      </c>
      <c r="X41" s="10">
        <f>FC_TRA_DAVI_PA_E!X41+FC_TRA_DAVI_FR_E!X41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FC_TRA_DAVI_PA_E!C42+FC_TRA_DAVI_FR_E!C42</f>
        <v>0</v>
      </c>
      <c r="D42" s="10">
        <f>FC_TRA_DAVI_PA_E!D42+FC_TRA_DAVI_FR_E!D42</f>
        <v>0</v>
      </c>
      <c r="E42" s="10">
        <f>FC_TRA_DAVI_PA_E!E42+FC_TRA_DAVI_FR_E!E42</f>
        <v>0</v>
      </c>
      <c r="F42" s="10">
        <f>FC_TRA_DAVI_PA_E!F42+FC_TRA_DAVI_FR_E!F42</f>
        <v>0</v>
      </c>
      <c r="G42" s="10">
        <f>FC_TRA_DAVI_PA_E!G42+FC_TRA_DAVI_FR_E!G42</f>
        <v>0</v>
      </c>
      <c r="H42" s="10">
        <f>FC_TRA_DAVI_PA_E!H42+FC_TRA_DAVI_FR_E!H42</f>
        <v>0</v>
      </c>
      <c r="I42" s="10">
        <f>FC_TRA_DAVI_PA_E!I42+FC_TRA_DAVI_FR_E!I42</f>
        <v>0</v>
      </c>
      <c r="J42" s="10">
        <f>FC_TRA_DAVI_PA_E!J42+FC_TRA_DAVI_FR_E!J42</f>
        <v>0</v>
      </c>
      <c r="K42" s="10">
        <f>FC_TRA_DAVI_PA_E!K42+FC_TRA_DAVI_FR_E!K42</f>
        <v>0</v>
      </c>
      <c r="L42" s="10">
        <f>FC_TRA_DAVI_PA_E!L42+FC_TRA_DAVI_FR_E!L42</f>
        <v>0</v>
      </c>
      <c r="M42" s="10">
        <f>FC_TRA_DAVI_PA_E!M42+FC_TRA_DAVI_FR_E!M42</f>
        <v>0</v>
      </c>
      <c r="N42" s="10">
        <f>FC_TRA_DAVI_PA_E!N42+FC_TRA_DAVI_FR_E!N42</f>
        <v>0</v>
      </c>
      <c r="O42" s="10">
        <f>FC_TRA_DAVI_PA_E!O42+FC_TRA_DAVI_FR_E!O42</f>
        <v>0</v>
      </c>
      <c r="P42" s="10">
        <f>FC_TRA_DAVI_PA_E!P42+FC_TRA_DAVI_FR_E!P42</f>
        <v>0</v>
      </c>
      <c r="Q42" s="10">
        <f>FC_TRA_DAVI_PA_E!Q42+FC_TRA_DAVI_FR_E!Q42</f>
        <v>0</v>
      </c>
      <c r="R42" s="10">
        <f>FC_TRA_DAVI_PA_E!R42+FC_TRA_DAVI_FR_E!R42</f>
        <v>0</v>
      </c>
      <c r="S42" s="10">
        <f>FC_TRA_DAVI_PA_E!S42+FC_TRA_DAVI_FR_E!S42</f>
        <v>0</v>
      </c>
      <c r="T42" s="10">
        <f>FC_TRA_DAVI_PA_E!T42+FC_TRA_DAVI_FR_E!T42</f>
        <v>0</v>
      </c>
      <c r="U42" s="10">
        <f>FC_TRA_DAVI_PA_E!U42+FC_TRA_DAVI_FR_E!U42</f>
        <v>0</v>
      </c>
      <c r="V42" s="10">
        <f>FC_TRA_DAVI_PA_E!V42+FC_TRA_DAVI_FR_E!V42</f>
        <v>0</v>
      </c>
      <c r="W42" s="10">
        <f>FC_TRA_DAVI_PA_E!W42+FC_TRA_DAVI_FR_E!W42</f>
        <v>0</v>
      </c>
      <c r="X42" s="10">
        <f>FC_TRA_DAVI_PA_E!X42+FC_TRA_DAVI_FR_E!X42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FC_TRA_DAVI_PA_E!C43+FC_TRA_DAVI_FR_E!C43</f>
        <v>0</v>
      </c>
      <c r="D43" s="10">
        <f>FC_TRA_DAVI_PA_E!D43+FC_TRA_DAVI_FR_E!D43</f>
        <v>0</v>
      </c>
      <c r="E43" s="10">
        <f>FC_TRA_DAVI_PA_E!E43+FC_TRA_DAVI_FR_E!E43</f>
        <v>0</v>
      </c>
      <c r="F43" s="10">
        <f>FC_TRA_DAVI_PA_E!F43+FC_TRA_DAVI_FR_E!F43</f>
        <v>0</v>
      </c>
      <c r="G43" s="10">
        <f>FC_TRA_DAVI_PA_E!G43+FC_TRA_DAVI_FR_E!G43</f>
        <v>9.2433361994840908</v>
      </c>
      <c r="H43" s="10">
        <f>FC_TRA_DAVI_PA_E!H43+FC_TRA_DAVI_FR_E!H43</f>
        <v>1.0269991401547722</v>
      </c>
      <c r="I43" s="10">
        <f>FC_TRA_DAVI_PA_E!I43+FC_TRA_DAVI_FR_E!I43</f>
        <v>0</v>
      </c>
      <c r="J43" s="10">
        <f>FC_TRA_DAVI_PA_E!J43+FC_TRA_DAVI_FR_E!J43</f>
        <v>1.026999140154772</v>
      </c>
      <c r="K43" s="10">
        <f>FC_TRA_DAVI_PA_E!K43+FC_TRA_DAVI_FR_E!K43</f>
        <v>1.026999140154772</v>
      </c>
      <c r="L43" s="10">
        <f>FC_TRA_DAVI_PA_E!L43+FC_TRA_DAVI_FR_E!L43</f>
        <v>1.0269991401547718</v>
      </c>
      <c r="M43" s="10">
        <f>FC_TRA_DAVI_PA_E!M43+FC_TRA_DAVI_FR_E!M43</f>
        <v>0</v>
      </c>
      <c r="N43" s="10">
        <f>FC_TRA_DAVI_PA_E!N43+FC_TRA_DAVI_FR_E!N43</f>
        <v>0</v>
      </c>
      <c r="O43" s="10">
        <f>FC_TRA_DAVI_PA_E!O43+FC_TRA_DAVI_FR_E!O43</f>
        <v>0</v>
      </c>
      <c r="P43" s="10">
        <f>FC_TRA_DAVI_PA_E!P43+FC_TRA_DAVI_FR_E!P43</f>
        <v>0</v>
      </c>
      <c r="Q43" s="10">
        <f>FC_TRA_DAVI_PA_E!Q43+FC_TRA_DAVI_FR_E!Q43</f>
        <v>0</v>
      </c>
      <c r="R43" s="10">
        <f>FC_TRA_DAVI_PA_E!R43+FC_TRA_DAVI_FR_E!R43</f>
        <v>0</v>
      </c>
      <c r="S43" s="10">
        <f>FC_TRA_DAVI_PA_E!S43+FC_TRA_DAVI_FR_E!S43</f>
        <v>0</v>
      </c>
      <c r="T43" s="10">
        <f>FC_TRA_DAVI_PA_E!T43+FC_TRA_DAVI_FR_E!T43</f>
        <v>0</v>
      </c>
      <c r="U43" s="10">
        <f>FC_TRA_DAVI_PA_E!U43+FC_TRA_DAVI_FR_E!U43</f>
        <v>0</v>
      </c>
      <c r="V43" s="10">
        <f>FC_TRA_DAVI_PA_E!V43+FC_TRA_DAVI_FR_E!V43</f>
        <v>0</v>
      </c>
      <c r="W43" s="10">
        <f>FC_TRA_DAVI_PA_E!W43+FC_TRA_DAVI_FR_E!W43</f>
        <v>0</v>
      </c>
      <c r="X43" s="10">
        <f>FC_TRA_DAVI_PA_E!X43+FC_TRA_DAVI_FR_E!X43</f>
        <v>0</v>
      </c>
    </row>
    <row r="44" spans="1:24" ht="11.25" customHeight="1" x14ac:dyDescent="0.2">
      <c r="A44" s="41" t="s">
        <v>75</v>
      </c>
      <c r="B44" s="9" t="s">
        <v>76</v>
      </c>
      <c r="C44" s="10">
        <f>FC_TRA_DAVI_PA_E!C44+FC_TRA_DAVI_FR_E!C44</f>
        <v>0</v>
      </c>
      <c r="D44" s="10">
        <f>FC_TRA_DAVI_PA_E!D44+FC_TRA_DAVI_FR_E!D44</f>
        <v>0</v>
      </c>
      <c r="E44" s="10">
        <f>FC_TRA_DAVI_PA_E!E44+FC_TRA_DAVI_FR_E!E44</f>
        <v>0</v>
      </c>
      <c r="F44" s="10">
        <f>FC_TRA_DAVI_PA_E!F44+FC_TRA_DAVI_FR_E!F44</f>
        <v>0</v>
      </c>
      <c r="G44" s="10">
        <f>FC_TRA_DAVI_PA_E!G44+FC_TRA_DAVI_FR_E!G44</f>
        <v>0</v>
      </c>
      <c r="H44" s="10">
        <f>FC_TRA_DAVI_PA_E!H44+FC_TRA_DAVI_FR_E!H44</f>
        <v>0</v>
      </c>
      <c r="I44" s="10">
        <f>FC_TRA_DAVI_PA_E!I44+FC_TRA_DAVI_FR_E!I44</f>
        <v>0</v>
      </c>
      <c r="J44" s="10">
        <f>FC_TRA_DAVI_PA_E!J44+FC_TRA_DAVI_FR_E!J44</f>
        <v>0</v>
      </c>
      <c r="K44" s="10">
        <f>FC_TRA_DAVI_PA_E!K44+FC_TRA_DAVI_FR_E!K44</f>
        <v>0</v>
      </c>
      <c r="L44" s="10">
        <f>FC_TRA_DAVI_PA_E!L44+FC_TRA_DAVI_FR_E!L44</f>
        <v>0</v>
      </c>
      <c r="M44" s="10">
        <f>FC_TRA_DAVI_PA_E!M44+FC_TRA_DAVI_FR_E!M44</f>
        <v>0</v>
      </c>
      <c r="N44" s="10">
        <f>FC_TRA_DAVI_PA_E!N44+FC_TRA_DAVI_FR_E!N44</f>
        <v>0</v>
      </c>
      <c r="O44" s="10">
        <f>FC_TRA_DAVI_PA_E!O44+FC_TRA_DAVI_FR_E!O44</f>
        <v>0</v>
      </c>
      <c r="P44" s="10">
        <f>FC_TRA_DAVI_PA_E!P44+FC_TRA_DAVI_FR_E!P44</f>
        <v>0</v>
      </c>
      <c r="Q44" s="10">
        <f>FC_TRA_DAVI_PA_E!Q44+FC_TRA_DAVI_FR_E!Q44</f>
        <v>0</v>
      </c>
      <c r="R44" s="10">
        <f>FC_TRA_DAVI_PA_E!R44+FC_TRA_DAVI_FR_E!R44</f>
        <v>0</v>
      </c>
      <c r="S44" s="10">
        <f>FC_TRA_DAVI_PA_E!S44+FC_TRA_DAVI_FR_E!S44</f>
        <v>0</v>
      </c>
      <c r="T44" s="10">
        <f>FC_TRA_DAVI_PA_E!T44+FC_TRA_DAVI_FR_E!T44</f>
        <v>0</v>
      </c>
      <c r="U44" s="10">
        <f>FC_TRA_DAVI_PA_E!U44+FC_TRA_DAVI_FR_E!U44</f>
        <v>0</v>
      </c>
      <c r="V44" s="10">
        <f>FC_TRA_DAVI_PA_E!V44+FC_TRA_DAVI_FR_E!V44</f>
        <v>0</v>
      </c>
      <c r="W44" s="10">
        <f>FC_TRA_DAVI_PA_E!W44+FC_TRA_DAVI_FR_E!W44</f>
        <v>0</v>
      </c>
      <c r="X44" s="10">
        <f>FC_TRA_DAVI_PA_E!X44+FC_TRA_DAVI_FR_E!X44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FC_TRA_DAVI_PA_E!C45+FC_TRA_DAVI_FR_E!C45</f>
        <v>0</v>
      </c>
      <c r="D45" s="10">
        <f>FC_TRA_DAVI_PA_E!D45+FC_TRA_DAVI_FR_E!D45</f>
        <v>0</v>
      </c>
      <c r="E45" s="10">
        <f>FC_TRA_DAVI_PA_E!E45+FC_TRA_DAVI_FR_E!E45</f>
        <v>0</v>
      </c>
      <c r="F45" s="10">
        <f>FC_TRA_DAVI_PA_E!F45+FC_TRA_DAVI_FR_E!F45</f>
        <v>0</v>
      </c>
      <c r="G45" s="10">
        <f>FC_TRA_DAVI_PA_E!G45+FC_TRA_DAVI_FR_E!G45</f>
        <v>0</v>
      </c>
      <c r="H45" s="10">
        <f>FC_TRA_DAVI_PA_E!H45+FC_TRA_DAVI_FR_E!H45</f>
        <v>0</v>
      </c>
      <c r="I45" s="10">
        <f>FC_TRA_DAVI_PA_E!I45+FC_TRA_DAVI_FR_E!I45</f>
        <v>0</v>
      </c>
      <c r="J45" s="10">
        <f>FC_TRA_DAVI_PA_E!J45+FC_TRA_DAVI_FR_E!J45</f>
        <v>0</v>
      </c>
      <c r="K45" s="10">
        <f>FC_TRA_DAVI_PA_E!K45+FC_TRA_DAVI_FR_E!K45</f>
        <v>0</v>
      </c>
      <c r="L45" s="10">
        <f>FC_TRA_DAVI_PA_E!L45+FC_TRA_DAVI_FR_E!L45</f>
        <v>0</v>
      </c>
      <c r="M45" s="10">
        <f>FC_TRA_DAVI_PA_E!M45+FC_TRA_DAVI_FR_E!M45</f>
        <v>0</v>
      </c>
      <c r="N45" s="10">
        <f>FC_TRA_DAVI_PA_E!N45+FC_TRA_DAVI_FR_E!N45</f>
        <v>0</v>
      </c>
      <c r="O45" s="10">
        <f>FC_TRA_DAVI_PA_E!O45+FC_TRA_DAVI_FR_E!O45</f>
        <v>0</v>
      </c>
      <c r="P45" s="10">
        <f>FC_TRA_DAVI_PA_E!P45+FC_TRA_DAVI_FR_E!P45</f>
        <v>0</v>
      </c>
      <c r="Q45" s="10">
        <f>FC_TRA_DAVI_PA_E!Q45+FC_TRA_DAVI_FR_E!Q45</f>
        <v>0</v>
      </c>
      <c r="R45" s="10">
        <f>FC_TRA_DAVI_PA_E!R45+FC_TRA_DAVI_FR_E!R45</f>
        <v>0</v>
      </c>
      <c r="S45" s="10">
        <f>FC_TRA_DAVI_PA_E!S45+FC_TRA_DAVI_FR_E!S45</f>
        <v>0</v>
      </c>
      <c r="T45" s="10">
        <f>FC_TRA_DAVI_PA_E!T45+FC_TRA_DAVI_FR_E!T45</f>
        <v>0</v>
      </c>
      <c r="U45" s="10">
        <f>FC_TRA_DAVI_PA_E!U45+FC_TRA_DAVI_FR_E!U45</f>
        <v>0</v>
      </c>
      <c r="V45" s="10">
        <f>FC_TRA_DAVI_PA_E!V45+FC_TRA_DAVI_FR_E!V45</f>
        <v>0</v>
      </c>
      <c r="W45" s="10">
        <f>FC_TRA_DAVI_PA_E!W45+FC_TRA_DAVI_FR_E!W45</f>
        <v>0</v>
      </c>
      <c r="X45" s="10">
        <f>FC_TRA_DAVI_PA_E!X45+FC_TRA_DAVI_FR_E!X45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FC_TRA_DAVI_PA_E!C46+FC_TRA_DAVI_FR_E!C46</f>
        <v>0</v>
      </c>
      <c r="D46" s="10">
        <f>FC_TRA_DAVI_PA_E!D46+FC_TRA_DAVI_FR_E!D46</f>
        <v>0</v>
      </c>
      <c r="E46" s="10">
        <f>FC_TRA_DAVI_PA_E!E46+FC_TRA_DAVI_FR_E!E46</f>
        <v>0</v>
      </c>
      <c r="F46" s="10">
        <f>FC_TRA_DAVI_PA_E!F46+FC_TRA_DAVI_FR_E!F46</f>
        <v>0</v>
      </c>
      <c r="G46" s="10">
        <f>FC_TRA_DAVI_PA_E!G46+FC_TRA_DAVI_FR_E!G46</f>
        <v>0</v>
      </c>
      <c r="H46" s="10">
        <f>FC_TRA_DAVI_PA_E!H46+FC_TRA_DAVI_FR_E!H46</f>
        <v>0</v>
      </c>
      <c r="I46" s="10">
        <f>FC_TRA_DAVI_PA_E!I46+FC_TRA_DAVI_FR_E!I46</f>
        <v>0</v>
      </c>
      <c r="J46" s="10">
        <f>FC_TRA_DAVI_PA_E!J46+FC_TRA_DAVI_FR_E!J46</f>
        <v>0</v>
      </c>
      <c r="K46" s="10">
        <f>FC_TRA_DAVI_PA_E!K46+FC_TRA_DAVI_FR_E!K46</f>
        <v>0</v>
      </c>
      <c r="L46" s="10">
        <f>FC_TRA_DAVI_PA_E!L46+FC_TRA_DAVI_FR_E!L46</f>
        <v>0</v>
      </c>
      <c r="M46" s="10">
        <f>FC_TRA_DAVI_PA_E!M46+FC_TRA_DAVI_FR_E!M46</f>
        <v>0</v>
      </c>
      <c r="N46" s="10">
        <f>FC_TRA_DAVI_PA_E!N46+FC_TRA_DAVI_FR_E!N46</f>
        <v>0</v>
      </c>
      <c r="O46" s="10">
        <f>FC_TRA_DAVI_PA_E!O46+FC_TRA_DAVI_FR_E!O46</f>
        <v>0</v>
      </c>
      <c r="P46" s="10">
        <f>FC_TRA_DAVI_PA_E!P46+FC_TRA_DAVI_FR_E!P46</f>
        <v>0</v>
      </c>
      <c r="Q46" s="10">
        <f>FC_TRA_DAVI_PA_E!Q46+FC_TRA_DAVI_FR_E!Q46</f>
        <v>0</v>
      </c>
      <c r="R46" s="10">
        <f>FC_TRA_DAVI_PA_E!R46+FC_TRA_DAVI_FR_E!R46</f>
        <v>0</v>
      </c>
      <c r="S46" s="10">
        <f>FC_TRA_DAVI_PA_E!S46+FC_TRA_DAVI_FR_E!S46</f>
        <v>0</v>
      </c>
      <c r="T46" s="10">
        <f>FC_TRA_DAVI_PA_E!T46+FC_TRA_DAVI_FR_E!T46</f>
        <v>0</v>
      </c>
      <c r="U46" s="10">
        <f>FC_TRA_DAVI_PA_E!U46+FC_TRA_DAVI_FR_E!U46</f>
        <v>0</v>
      </c>
      <c r="V46" s="10">
        <f>FC_TRA_DAVI_PA_E!V46+FC_TRA_DAVI_FR_E!V46</f>
        <v>0</v>
      </c>
      <c r="W46" s="10">
        <f>FC_TRA_DAVI_PA_E!W46+FC_TRA_DAVI_FR_E!W46</f>
        <v>0</v>
      </c>
      <c r="X46" s="10">
        <f>FC_TRA_DAVI_PA_E!X46+FC_TRA_DAVI_FR_E!X46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FC_TRA_DAVI_PA_E!C47+FC_TRA_DAVI_FR_E!C47</f>
        <v>0</v>
      </c>
      <c r="D47" s="10">
        <f>FC_TRA_DAVI_PA_E!D47+FC_TRA_DAVI_FR_E!D47</f>
        <v>0</v>
      </c>
      <c r="E47" s="10">
        <f>FC_TRA_DAVI_PA_E!E47+FC_TRA_DAVI_FR_E!E47</f>
        <v>0</v>
      </c>
      <c r="F47" s="10">
        <f>FC_TRA_DAVI_PA_E!F47+FC_TRA_DAVI_FR_E!F47</f>
        <v>0</v>
      </c>
      <c r="G47" s="10">
        <f>FC_TRA_DAVI_PA_E!G47+FC_TRA_DAVI_FR_E!G47</f>
        <v>0</v>
      </c>
      <c r="H47" s="10">
        <f>FC_TRA_DAVI_PA_E!H47+FC_TRA_DAVI_FR_E!H47</f>
        <v>0</v>
      </c>
      <c r="I47" s="10">
        <f>FC_TRA_DAVI_PA_E!I47+FC_TRA_DAVI_FR_E!I47</f>
        <v>0</v>
      </c>
      <c r="J47" s="10">
        <f>FC_TRA_DAVI_PA_E!J47+FC_TRA_DAVI_FR_E!J47</f>
        <v>0</v>
      </c>
      <c r="K47" s="10">
        <f>FC_TRA_DAVI_PA_E!K47+FC_TRA_DAVI_FR_E!K47</f>
        <v>0</v>
      </c>
      <c r="L47" s="10">
        <f>FC_TRA_DAVI_PA_E!L47+FC_TRA_DAVI_FR_E!L47</f>
        <v>0</v>
      </c>
      <c r="M47" s="10">
        <f>FC_TRA_DAVI_PA_E!M47+FC_TRA_DAVI_FR_E!M47</f>
        <v>0</v>
      </c>
      <c r="N47" s="10">
        <f>FC_TRA_DAVI_PA_E!N47+FC_TRA_DAVI_FR_E!N47</f>
        <v>0</v>
      </c>
      <c r="O47" s="10">
        <f>FC_TRA_DAVI_PA_E!O47+FC_TRA_DAVI_FR_E!O47</f>
        <v>0</v>
      </c>
      <c r="P47" s="10">
        <f>FC_TRA_DAVI_PA_E!P47+FC_TRA_DAVI_FR_E!P47</f>
        <v>0</v>
      </c>
      <c r="Q47" s="10">
        <f>FC_TRA_DAVI_PA_E!Q47+FC_TRA_DAVI_FR_E!Q47</f>
        <v>0</v>
      </c>
      <c r="R47" s="10">
        <f>FC_TRA_DAVI_PA_E!R47+FC_TRA_DAVI_FR_E!R47</f>
        <v>0</v>
      </c>
      <c r="S47" s="10">
        <f>FC_TRA_DAVI_PA_E!S47+FC_TRA_DAVI_FR_E!S47</f>
        <v>0</v>
      </c>
      <c r="T47" s="10">
        <f>FC_TRA_DAVI_PA_E!T47+FC_TRA_DAVI_FR_E!T47</f>
        <v>0</v>
      </c>
      <c r="U47" s="10">
        <f>FC_TRA_DAVI_PA_E!U47+FC_TRA_DAVI_FR_E!U47</f>
        <v>0</v>
      </c>
      <c r="V47" s="10">
        <f>FC_TRA_DAVI_PA_E!V47+FC_TRA_DAVI_FR_E!V47</f>
        <v>0</v>
      </c>
      <c r="W47" s="10">
        <f>FC_TRA_DAVI_PA_E!W47+FC_TRA_DAVI_FR_E!W47</f>
        <v>0</v>
      </c>
      <c r="X47" s="10">
        <f>FC_TRA_DAVI_PA_E!X47+FC_TRA_DAVI_FR_E!X47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FC_TRA_DAVI_PA_E!C48+FC_TRA_DAVI_FR_E!C48</f>
        <v>0</v>
      </c>
      <c r="D48" s="10">
        <f>FC_TRA_DAVI_PA_E!D48+FC_TRA_DAVI_FR_E!D48</f>
        <v>0</v>
      </c>
      <c r="E48" s="10">
        <f>FC_TRA_DAVI_PA_E!E48+FC_TRA_DAVI_FR_E!E48</f>
        <v>0</v>
      </c>
      <c r="F48" s="10">
        <f>FC_TRA_DAVI_PA_E!F48+FC_TRA_DAVI_FR_E!F48</f>
        <v>0</v>
      </c>
      <c r="G48" s="10">
        <f>FC_TRA_DAVI_PA_E!G48+FC_TRA_DAVI_FR_E!G48</f>
        <v>0</v>
      </c>
      <c r="H48" s="10">
        <f>FC_TRA_DAVI_PA_E!H48+FC_TRA_DAVI_FR_E!H48</f>
        <v>0</v>
      </c>
      <c r="I48" s="10">
        <f>FC_TRA_DAVI_PA_E!I48+FC_TRA_DAVI_FR_E!I48</f>
        <v>0</v>
      </c>
      <c r="J48" s="10">
        <f>FC_TRA_DAVI_PA_E!J48+FC_TRA_DAVI_FR_E!J48</f>
        <v>0</v>
      </c>
      <c r="K48" s="10">
        <f>FC_TRA_DAVI_PA_E!K48+FC_TRA_DAVI_FR_E!K48</f>
        <v>0</v>
      </c>
      <c r="L48" s="10">
        <f>FC_TRA_DAVI_PA_E!L48+FC_TRA_DAVI_FR_E!L48</f>
        <v>0</v>
      </c>
      <c r="M48" s="10">
        <f>FC_TRA_DAVI_PA_E!M48+FC_TRA_DAVI_FR_E!M48</f>
        <v>0</v>
      </c>
      <c r="N48" s="10">
        <f>FC_TRA_DAVI_PA_E!N48+FC_TRA_DAVI_FR_E!N48</f>
        <v>0</v>
      </c>
      <c r="O48" s="10">
        <f>FC_TRA_DAVI_PA_E!O48+FC_TRA_DAVI_FR_E!O48</f>
        <v>0</v>
      </c>
      <c r="P48" s="10">
        <f>FC_TRA_DAVI_PA_E!P48+FC_TRA_DAVI_FR_E!P48</f>
        <v>0</v>
      </c>
      <c r="Q48" s="10">
        <f>FC_TRA_DAVI_PA_E!Q48+FC_TRA_DAVI_FR_E!Q48</f>
        <v>0</v>
      </c>
      <c r="R48" s="10">
        <f>FC_TRA_DAVI_PA_E!R48+FC_TRA_DAVI_FR_E!R48</f>
        <v>0</v>
      </c>
      <c r="S48" s="10">
        <f>FC_TRA_DAVI_PA_E!S48+FC_TRA_DAVI_FR_E!S48</f>
        <v>0</v>
      </c>
      <c r="T48" s="10">
        <f>FC_TRA_DAVI_PA_E!T48+FC_TRA_DAVI_FR_E!T48</f>
        <v>0</v>
      </c>
      <c r="U48" s="10">
        <f>FC_TRA_DAVI_PA_E!U48+FC_TRA_DAVI_FR_E!U48</f>
        <v>0</v>
      </c>
      <c r="V48" s="10">
        <f>FC_TRA_DAVI_PA_E!V48+FC_TRA_DAVI_FR_E!V48</f>
        <v>0</v>
      </c>
      <c r="W48" s="10">
        <f>FC_TRA_DAVI_PA_E!W48+FC_TRA_DAVI_FR_E!W48</f>
        <v>0</v>
      </c>
      <c r="X48" s="10">
        <f>FC_TRA_DAVI_PA_E!X48+FC_TRA_DAVI_FR_E!X48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FC_TRA_DAVI_PA_E!C49+FC_TRA_DAVI_FR_E!C49</f>
        <v>0</v>
      </c>
      <c r="D49" s="10">
        <f>FC_TRA_DAVI_PA_E!D49+FC_TRA_DAVI_FR_E!D49</f>
        <v>0</v>
      </c>
      <c r="E49" s="10">
        <f>FC_TRA_DAVI_PA_E!E49+FC_TRA_DAVI_FR_E!E49</f>
        <v>0</v>
      </c>
      <c r="F49" s="10">
        <f>FC_TRA_DAVI_PA_E!F49+FC_TRA_DAVI_FR_E!F49</f>
        <v>0</v>
      </c>
      <c r="G49" s="10">
        <f>FC_TRA_DAVI_PA_E!G49+FC_TRA_DAVI_FR_E!G49</f>
        <v>0</v>
      </c>
      <c r="H49" s="10">
        <f>FC_TRA_DAVI_PA_E!H49+FC_TRA_DAVI_FR_E!H49</f>
        <v>0</v>
      </c>
      <c r="I49" s="10">
        <f>FC_TRA_DAVI_PA_E!I49+FC_TRA_DAVI_FR_E!I49</f>
        <v>0</v>
      </c>
      <c r="J49" s="10">
        <f>FC_TRA_DAVI_PA_E!J49+FC_TRA_DAVI_FR_E!J49</f>
        <v>0</v>
      </c>
      <c r="K49" s="10">
        <f>FC_TRA_DAVI_PA_E!K49+FC_TRA_DAVI_FR_E!K49</f>
        <v>0</v>
      </c>
      <c r="L49" s="10">
        <f>FC_TRA_DAVI_PA_E!L49+FC_TRA_DAVI_FR_E!L49</f>
        <v>0</v>
      </c>
      <c r="M49" s="10">
        <f>FC_TRA_DAVI_PA_E!M49+FC_TRA_DAVI_FR_E!M49</f>
        <v>0</v>
      </c>
      <c r="N49" s="10">
        <f>FC_TRA_DAVI_PA_E!N49+FC_TRA_DAVI_FR_E!N49</f>
        <v>0</v>
      </c>
      <c r="O49" s="10">
        <f>FC_TRA_DAVI_PA_E!O49+FC_TRA_DAVI_FR_E!O49</f>
        <v>0</v>
      </c>
      <c r="P49" s="10">
        <f>FC_TRA_DAVI_PA_E!P49+FC_TRA_DAVI_FR_E!P49</f>
        <v>0</v>
      </c>
      <c r="Q49" s="10">
        <f>FC_TRA_DAVI_PA_E!Q49+FC_TRA_DAVI_FR_E!Q49</f>
        <v>0</v>
      </c>
      <c r="R49" s="10">
        <f>FC_TRA_DAVI_PA_E!R49+FC_TRA_DAVI_FR_E!R49</f>
        <v>0</v>
      </c>
      <c r="S49" s="10">
        <f>FC_TRA_DAVI_PA_E!S49+FC_TRA_DAVI_FR_E!S49</f>
        <v>0</v>
      </c>
      <c r="T49" s="10">
        <f>FC_TRA_DAVI_PA_E!T49+FC_TRA_DAVI_FR_E!T49</f>
        <v>0</v>
      </c>
      <c r="U49" s="10">
        <f>FC_TRA_DAVI_PA_E!U49+FC_TRA_DAVI_FR_E!U49</f>
        <v>0</v>
      </c>
      <c r="V49" s="10">
        <f>FC_TRA_DAVI_PA_E!V49+FC_TRA_DAVI_FR_E!V49</f>
        <v>0</v>
      </c>
      <c r="W49" s="10">
        <f>FC_TRA_DAVI_PA_E!W49+FC_TRA_DAVI_FR_E!W49</f>
        <v>0</v>
      </c>
      <c r="X49" s="10">
        <f>FC_TRA_DAVI_PA_E!X49+FC_TRA_DAVI_FR_E!X49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FC_TRA_DAVI_PA_E!C50+FC_TRA_DAVI_FR_E!C50</f>
        <v>0</v>
      </c>
      <c r="D50" s="10">
        <f>FC_TRA_DAVI_PA_E!D50+FC_TRA_DAVI_FR_E!D50</f>
        <v>0</v>
      </c>
      <c r="E50" s="10">
        <f>FC_TRA_DAVI_PA_E!E50+FC_TRA_DAVI_FR_E!E50</f>
        <v>0</v>
      </c>
      <c r="F50" s="10">
        <f>FC_TRA_DAVI_PA_E!F50+FC_TRA_DAVI_FR_E!F50</f>
        <v>0</v>
      </c>
      <c r="G50" s="10">
        <f>FC_TRA_DAVI_PA_E!G50+FC_TRA_DAVI_FR_E!G50</f>
        <v>0</v>
      </c>
      <c r="H50" s="10">
        <f>FC_TRA_DAVI_PA_E!H50+FC_TRA_DAVI_FR_E!H50</f>
        <v>0</v>
      </c>
      <c r="I50" s="10">
        <f>FC_TRA_DAVI_PA_E!I50+FC_TRA_DAVI_FR_E!I50</f>
        <v>0</v>
      </c>
      <c r="J50" s="10">
        <f>FC_TRA_DAVI_PA_E!J50+FC_TRA_DAVI_FR_E!J50</f>
        <v>0</v>
      </c>
      <c r="K50" s="10">
        <f>FC_TRA_DAVI_PA_E!K50+FC_TRA_DAVI_FR_E!K50</f>
        <v>0</v>
      </c>
      <c r="L50" s="10">
        <f>FC_TRA_DAVI_PA_E!L50+FC_TRA_DAVI_FR_E!L50</f>
        <v>0</v>
      </c>
      <c r="M50" s="10">
        <f>FC_TRA_DAVI_PA_E!M50+FC_TRA_DAVI_FR_E!M50</f>
        <v>0</v>
      </c>
      <c r="N50" s="10">
        <f>FC_TRA_DAVI_PA_E!N50+FC_TRA_DAVI_FR_E!N50</f>
        <v>0</v>
      </c>
      <c r="O50" s="10">
        <f>FC_TRA_DAVI_PA_E!O50+FC_TRA_DAVI_FR_E!O50</f>
        <v>0</v>
      </c>
      <c r="P50" s="10">
        <f>FC_TRA_DAVI_PA_E!P50+FC_TRA_DAVI_FR_E!P50</f>
        <v>0</v>
      </c>
      <c r="Q50" s="10">
        <f>FC_TRA_DAVI_PA_E!Q50+FC_TRA_DAVI_FR_E!Q50</f>
        <v>0</v>
      </c>
      <c r="R50" s="10">
        <f>FC_TRA_DAVI_PA_E!R50+FC_TRA_DAVI_FR_E!R50</f>
        <v>0</v>
      </c>
      <c r="S50" s="10">
        <f>FC_TRA_DAVI_PA_E!S50+FC_TRA_DAVI_FR_E!S50</f>
        <v>0</v>
      </c>
      <c r="T50" s="10">
        <f>FC_TRA_DAVI_PA_E!T50+FC_TRA_DAVI_FR_E!T50</f>
        <v>0</v>
      </c>
      <c r="U50" s="10">
        <f>FC_TRA_DAVI_PA_E!U50+FC_TRA_DAVI_FR_E!U50</f>
        <v>0</v>
      </c>
      <c r="V50" s="10">
        <f>FC_TRA_DAVI_PA_E!V50+FC_TRA_DAVI_FR_E!V50</f>
        <v>0</v>
      </c>
      <c r="W50" s="10">
        <f>FC_TRA_DAVI_PA_E!W50+FC_TRA_DAVI_FR_E!W50</f>
        <v>0</v>
      </c>
      <c r="X50" s="10">
        <f>FC_TRA_DAVI_PA_E!X50+FC_TRA_DAVI_FR_E!X50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FC_TRA_DAVI_PA_E!C51+FC_TRA_DAVI_FR_E!C51</f>
        <v>0</v>
      </c>
      <c r="D51" s="37">
        <f>FC_TRA_DAVI_PA_E!D51+FC_TRA_DAVI_FR_E!D51</f>
        <v>0</v>
      </c>
      <c r="E51" s="37">
        <f>FC_TRA_DAVI_PA_E!E51+FC_TRA_DAVI_FR_E!E51</f>
        <v>0</v>
      </c>
      <c r="F51" s="37">
        <f>FC_TRA_DAVI_PA_E!F51+FC_TRA_DAVI_FR_E!F51</f>
        <v>0</v>
      </c>
      <c r="G51" s="37">
        <f>FC_TRA_DAVI_PA_E!G51+FC_TRA_DAVI_FR_E!G51</f>
        <v>0</v>
      </c>
      <c r="H51" s="37">
        <f>FC_TRA_DAVI_PA_E!H51+FC_TRA_DAVI_FR_E!H51</f>
        <v>0</v>
      </c>
      <c r="I51" s="37">
        <f>FC_TRA_DAVI_PA_E!I51+FC_TRA_DAVI_FR_E!I51</f>
        <v>0</v>
      </c>
      <c r="J51" s="37">
        <f>FC_TRA_DAVI_PA_E!J51+FC_TRA_DAVI_FR_E!J51</f>
        <v>0</v>
      </c>
      <c r="K51" s="37">
        <f>FC_TRA_DAVI_PA_E!K51+FC_TRA_DAVI_FR_E!K51</f>
        <v>0</v>
      </c>
      <c r="L51" s="37">
        <f>FC_TRA_DAVI_PA_E!L51+FC_TRA_DAVI_FR_E!L51</f>
        <v>0</v>
      </c>
      <c r="M51" s="37">
        <f>FC_TRA_DAVI_PA_E!M51+FC_TRA_DAVI_FR_E!M51</f>
        <v>0</v>
      </c>
      <c r="N51" s="37">
        <f>FC_TRA_DAVI_PA_E!N51+FC_TRA_DAVI_FR_E!N51</f>
        <v>0</v>
      </c>
      <c r="O51" s="37">
        <f>FC_TRA_DAVI_PA_E!O51+FC_TRA_DAVI_FR_E!O51</f>
        <v>0</v>
      </c>
      <c r="P51" s="37">
        <f>FC_TRA_DAVI_PA_E!P51+FC_TRA_DAVI_FR_E!P51</f>
        <v>0</v>
      </c>
      <c r="Q51" s="37">
        <f>FC_TRA_DAVI_PA_E!Q51+FC_TRA_DAVI_FR_E!Q51</f>
        <v>0</v>
      </c>
      <c r="R51" s="37">
        <f>FC_TRA_DAVI_PA_E!R51+FC_TRA_DAVI_FR_E!R51</f>
        <v>0</v>
      </c>
      <c r="S51" s="37">
        <f>FC_TRA_DAVI_PA_E!S51+FC_TRA_DAVI_FR_E!S51</f>
        <v>0</v>
      </c>
      <c r="T51" s="37">
        <f>FC_TRA_DAVI_PA_E!T51+FC_TRA_DAVI_FR_E!T51</f>
        <v>0</v>
      </c>
      <c r="U51" s="37">
        <f>FC_TRA_DAVI_PA_E!U51+FC_TRA_DAVI_FR_E!U51</f>
        <v>0</v>
      </c>
      <c r="V51" s="37">
        <f>FC_TRA_DAVI_PA_E!V51+FC_TRA_DAVI_FR_E!V51</f>
        <v>0</v>
      </c>
      <c r="W51" s="37">
        <f>FC_TRA_DAVI_PA_E!W51+FC_TRA_DAVI_FR_E!W51</f>
        <v>0</v>
      </c>
      <c r="X51" s="37">
        <f>FC_TRA_DAVI_PA_E!X51+FC_TRA_DAVI_FR_E!X51</f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f>FC_TRA_DAVI_PA_E!C53+FC_TRA_DAVI_FR_E!C53</f>
        <v>0</v>
      </c>
      <c r="D53" s="10">
        <f>FC_TRA_DAVI_PA_E!D53+FC_TRA_DAVI_FR_E!D53</f>
        <v>0</v>
      </c>
      <c r="E53" s="10">
        <f>FC_TRA_DAVI_PA_E!E53+FC_TRA_DAVI_FR_E!E53</f>
        <v>0</v>
      </c>
      <c r="F53" s="10">
        <f>FC_TRA_DAVI_PA_E!F53+FC_TRA_DAVI_FR_E!F53</f>
        <v>0</v>
      </c>
      <c r="G53" s="10">
        <f>FC_TRA_DAVI_PA_E!G53+FC_TRA_DAVI_FR_E!G53</f>
        <v>0</v>
      </c>
      <c r="H53" s="10">
        <f>FC_TRA_DAVI_PA_E!H53+FC_TRA_DAVI_FR_E!H53</f>
        <v>0</v>
      </c>
      <c r="I53" s="10">
        <f>FC_TRA_DAVI_PA_E!I53+FC_TRA_DAVI_FR_E!I53</f>
        <v>0</v>
      </c>
      <c r="J53" s="10">
        <f>FC_TRA_DAVI_PA_E!J53+FC_TRA_DAVI_FR_E!J53</f>
        <v>0</v>
      </c>
      <c r="K53" s="10">
        <f>FC_TRA_DAVI_PA_E!K53+FC_TRA_DAVI_FR_E!K53</f>
        <v>0</v>
      </c>
      <c r="L53" s="10">
        <f>FC_TRA_DAVI_PA_E!L53+FC_TRA_DAVI_FR_E!L53</f>
        <v>0</v>
      </c>
      <c r="M53" s="10">
        <f>FC_TRA_DAVI_PA_E!M53+FC_TRA_DAVI_FR_E!M53</f>
        <v>0</v>
      </c>
      <c r="N53" s="10">
        <f>FC_TRA_DAVI_PA_E!N53+FC_TRA_DAVI_FR_E!N53</f>
        <v>0</v>
      </c>
      <c r="O53" s="10">
        <f>FC_TRA_DAVI_PA_E!O53+FC_TRA_DAVI_FR_E!O53</f>
        <v>0</v>
      </c>
      <c r="P53" s="10">
        <f>FC_TRA_DAVI_PA_E!P53+FC_TRA_DAVI_FR_E!P53</f>
        <v>0</v>
      </c>
      <c r="Q53" s="10">
        <f>FC_TRA_DAVI_PA_E!Q53+FC_TRA_DAVI_FR_E!Q53</f>
        <v>0</v>
      </c>
      <c r="R53" s="10">
        <f>FC_TRA_DAVI_PA_E!R53+FC_TRA_DAVI_FR_E!R53</f>
        <v>0</v>
      </c>
      <c r="S53" s="10">
        <f>FC_TRA_DAVI_PA_E!S53+FC_TRA_DAVI_FR_E!S53</f>
        <v>0</v>
      </c>
      <c r="T53" s="10">
        <f>FC_TRA_DAVI_PA_E!T53+FC_TRA_DAVI_FR_E!T53</f>
        <v>0</v>
      </c>
      <c r="U53" s="10">
        <f>FC_TRA_DAVI_PA_E!U53+FC_TRA_DAVI_FR_E!U53</f>
        <v>0</v>
      </c>
      <c r="V53" s="10">
        <f>FC_TRA_DAVI_PA_E!V53+FC_TRA_DAVI_FR_E!V53</f>
        <v>0</v>
      </c>
      <c r="W53" s="10">
        <f>FC_TRA_DAVI_PA_E!W53+FC_TRA_DAVI_FR_E!W53</f>
        <v>0</v>
      </c>
      <c r="X53" s="10">
        <f>FC_TRA_DAVI_PA_E!X53+FC_TRA_DAVI_FR_E!X53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FC_TRA_DAVI_PA_E!C54+FC_TRA_DAVI_FR_E!C54</f>
        <v>0</v>
      </c>
      <c r="D54" s="10">
        <f>FC_TRA_DAVI_PA_E!D54+FC_TRA_DAVI_FR_E!D54</f>
        <v>0</v>
      </c>
      <c r="E54" s="10">
        <f>FC_TRA_DAVI_PA_E!E54+FC_TRA_DAVI_FR_E!E54</f>
        <v>0</v>
      </c>
      <c r="F54" s="10">
        <f>FC_TRA_DAVI_PA_E!F54+FC_TRA_DAVI_FR_E!F54</f>
        <v>0</v>
      </c>
      <c r="G54" s="10">
        <f>FC_TRA_DAVI_PA_E!G54+FC_TRA_DAVI_FR_E!G54</f>
        <v>0</v>
      </c>
      <c r="H54" s="10">
        <f>FC_TRA_DAVI_PA_E!H54+FC_TRA_DAVI_FR_E!H54</f>
        <v>0</v>
      </c>
      <c r="I54" s="10">
        <f>FC_TRA_DAVI_PA_E!I54+FC_TRA_DAVI_FR_E!I54</f>
        <v>0</v>
      </c>
      <c r="J54" s="10">
        <f>FC_TRA_DAVI_PA_E!J54+FC_TRA_DAVI_FR_E!J54</f>
        <v>0</v>
      </c>
      <c r="K54" s="10">
        <f>FC_TRA_DAVI_PA_E!K54+FC_TRA_DAVI_FR_E!K54</f>
        <v>0</v>
      </c>
      <c r="L54" s="10">
        <f>FC_TRA_DAVI_PA_E!L54+FC_TRA_DAVI_FR_E!L54</f>
        <v>0</v>
      </c>
      <c r="M54" s="10">
        <f>FC_TRA_DAVI_PA_E!M54+FC_TRA_DAVI_FR_E!M54</f>
        <v>0</v>
      </c>
      <c r="N54" s="10">
        <f>FC_TRA_DAVI_PA_E!N54+FC_TRA_DAVI_FR_E!N54</f>
        <v>0</v>
      </c>
      <c r="O54" s="10">
        <f>FC_TRA_DAVI_PA_E!O54+FC_TRA_DAVI_FR_E!O54</f>
        <v>0</v>
      </c>
      <c r="P54" s="10">
        <f>FC_TRA_DAVI_PA_E!P54+FC_TRA_DAVI_FR_E!P54</f>
        <v>0</v>
      </c>
      <c r="Q54" s="10">
        <f>FC_TRA_DAVI_PA_E!Q54+FC_TRA_DAVI_FR_E!Q54</f>
        <v>0</v>
      </c>
      <c r="R54" s="10">
        <f>FC_TRA_DAVI_PA_E!R54+FC_TRA_DAVI_FR_E!R54</f>
        <v>0</v>
      </c>
      <c r="S54" s="10">
        <f>FC_TRA_DAVI_PA_E!S54+FC_TRA_DAVI_FR_E!S54</f>
        <v>0</v>
      </c>
      <c r="T54" s="10">
        <f>FC_TRA_DAVI_PA_E!T54+FC_TRA_DAVI_FR_E!T54</f>
        <v>0</v>
      </c>
      <c r="U54" s="10">
        <f>FC_TRA_DAVI_PA_E!U54+FC_TRA_DAVI_FR_E!U54</f>
        <v>0</v>
      </c>
      <c r="V54" s="10">
        <f>FC_TRA_DAVI_PA_E!V54+FC_TRA_DAVI_FR_E!V54</f>
        <v>0</v>
      </c>
      <c r="W54" s="10">
        <f>FC_TRA_DAVI_PA_E!W54+FC_TRA_DAVI_FR_E!W54</f>
        <v>0</v>
      </c>
      <c r="X54" s="10">
        <f>FC_TRA_DAVI_PA_E!X54+FC_TRA_DAVI_FR_E!X54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FC_TRA_DAVI_PA_E!C55+FC_TRA_DAVI_FR_E!C55</f>
        <v>0</v>
      </c>
      <c r="D55" s="10">
        <f>FC_TRA_DAVI_PA_E!D55+FC_TRA_DAVI_FR_E!D55</f>
        <v>0</v>
      </c>
      <c r="E55" s="10">
        <f>FC_TRA_DAVI_PA_E!E55+FC_TRA_DAVI_FR_E!E55</f>
        <v>0</v>
      </c>
      <c r="F55" s="10">
        <f>FC_TRA_DAVI_PA_E!F55+FC_TRA_DAVI_FR_E!F55</f>
        <v>0</v>
      </c>
      <c r="G55" s="10">
        <f>FC_TRA_DAVI_PA_E!G55+FC_TRA_DAVI_FR_E!G55</f>
        <v>0</v>
      </c>
      <c r="H55" s="10">
        <f>FC_TRA_DAVI_PA_E!H55+FC_TRA_DAVI_FR_E!H55</f>
        <v>0</v>
      </c>
      <c r="I55" s="10">
        <f>FC_TRA_DAVI_PA_E!I55+FC_TRA_DAVI_FR_E!I55</f>
        <v>0</v>
      </c>
      <c r="J55" s="10">
        <f>FC_TRA_DAVI_PA_E!J55+FC_TRA_DAVI_FR_E!J55</f>
        <v>0</v>
      </c>
      <c r="K55" s="10">
        <f>FC_TRA_DAVI_PA_E!K55+FC_TRA_DAVI_FR_E!K55</f>
        <v>0</v>
      </c>
      <c r="L55" s="10">
        <f>FC_TRA_DAVI_PA_E!L55+FC_TRA_DAVI_FR_E!L55</f>
        <v>0</v>
      </c>
      <c r="M55" s="10">
        <f>FC_TRA_DAVI_PA_E!M55+FC_TRA_DAVI_FR_E!M55</f>
        <v>0</v>
      </c>
      <c r="N55" s="10">
        <f>FC_TRA_DAVI_PA_E!N55+FC_TRA_DAVI_FR_E!N55</f>
        <v>0</v>
      </c>
      <c r="O55" s="10">
        <f>FC_TRA_DAVI_PA_E!O55+FC_TRA_DAVI_FR_E!O55</f>
        <v>0</v>
      </c>
      <c r="P55" s="10">
        <f>FC_TRA_DAVI_PA_E!P55+FC_TRA_DAVI_FR_E!P55</f>
        <v>0</v>
      </c>
      <c r="Q55" s="10">
        <f>FC_TRA_DAVI_PA_E!Q55+FC_TRA_DAVI_FR_E!Q55</f>
        <v>0</v>
      </c>
      <c r="R55" s="10">
        <f>FC_TRA_DAVI_PA_E!R55+FC_TRA_DAVI_FR_E!R55</f>
        <v>0</v>
      </c>
      <c r="S55" s="10">
        <f>FC_TRA_DAVI_PA_E!S55+FC_TRA_DAVI_FR_E!S55</f>
        <v>0</v>
      </c>
      <c r="T55" s="10">
        <f>FC_TRA_DAVI_PA_E!T55+FC_TRA_DAVI_FR_E!T55</f>
        <v>0</v>
      </c>
      <c r="U55" s="10">
        <f>FC_TRA_DAVI_PA_E!U55+FC_TRA_DAVI_FR_E!U55</f>
        <v>0</v>
      </c>
      <c r="V55" s="10">
        <f>FC_TRA_DAVI_PA_E!V55+FC_TRA_DAVI_FR_E!V55</f>
        <v>0</v>
      </c>
      <c r="W55" s="10">
        <f>FC_TRA_DAVI_PA_E!W55+FC_TRA_DAVI_FR_E!W55</f>
        <v>0</v>
      </c>
      <c r="X55" s="10">
        <f>FC_TRA_DAVI_PA_E!X55+FC_TRA_DAVI_FR_E!X55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FC_TRA_DAVI_PA_E!C56+FC_TRA_DAVI_FR_E!C56</f>
        <v>0</v>
      </c>
      <c r="D56" s="10">
        <f>FC_TRA_DAVI_PA_E!D56+FC_TRA_DAVI_FR_E!D56</f>
        <v>0</v>
      </c>
      <c r="E56" s="10">
        <f>FC_TRA_DAVI_PA_E!E56+FC_TRA_DAVI_FR_E!E56</f>
        <v>0</v>
      </c>
      <c r="F56" s="10">
        <f>FC_TRA_DAVI_PA_E!F56+FC_TRA_DAVI_FR_E!F56</f>
        <v>0</v>
      </c>
      <c r="G56" s="10">
        <f>FC_TRA_DAVI_PA_E!G56+FC_TRA_DAVI_FR_E!G56</f>
        <v>0</v>
      </c>
      <c r="H56" s="10">
        <f>FC_TRA_DAVI_PA_E!H56+FC_TRA_DAVI_FR_E!H56</f>
        <v>0</v>
      </c>
      <c r="I56" s="10">
        <f>FC_TRA_DAVI_PA_E!I56+FC_TRA_DAVI_FR_E!I56</f>
        <v>0</v>
      </c>
      <c r="J56" s="10">
        <f>FC_TRA_DAVI_PA_E!J56+FC_TRA_DAVI_FR_E!J56</f>
        <v>0</v>
      </c>
      <c r="K56" s="10">
        <f>FC_TRA_DAVI_PA_E!K56+FC_TRA_DAVI_FR_E!K56</f>
        <v>0</v>
      </c>
      <c r="L56" s="10">
        <f>FC_TRA_DAVI_PA_E!L56+FC_TRA_DAVI_FR_E!L56</f>
        <v>0</v>
      </c>
      <c r="M56" s="10">
        <f>FC_TRA_DAVI_PA_E!M56+FC_TRA_DAVI_FR_E!M56</f>
        <v>0</v>
      </c>
      <c r="N56" s="10">
        <f>FC_TRA_DAVI_PA_E!N56+FC_TRA_DAVI_FR_E!N56</f>
        <v>0</v>
      </c>
      <c r="O56" s="10">
        <f>FC_TRA_DAVI_PA_E!O56+FC_TRA_DAVI_FR_E!O56</f>
        <v>0</v>
      </c>
      <c r="P56" s="10">
        <f>FC_TRA_DAVI_PA_E!P56+FC_TRA_DAVI_FR_E!P56</f>
        <v>0</v>
      </c>
      <c r="Q56" s="10">
        <f>FC_TRA_DAVI_PA_E!Q56+FC_TRA_DAVI_FR_E!Q56</f>
        <v>0</v>
      </c>
      <c r="R56" s="10">
        <f>FC_TRA_DAVI_PA_E!R56+FC_TRA_DAVI_FR_E!R56</f>
        <v>0</v>
      </c>
      <c r="S56" s="10">
        <f>FC_TRA_DAVI_PA_E!S56+FC_TRA_DAVI_FR_E!S56</f>
        <v>0</v>
      </c>
      <c r="T56" s="10">
        <f>FC_TRA_DAVI_PA_E!T56+FC_TRA_DAVI_FR_E!T56</f>
        <v>0</v>
      </c>
      <c r="U56" s="10">
        <f>FC_TRA_DAVI_PA_E!U56+FC_TRA_DAVI_FR_E!U56</f>
        <v>0</v>
      </c>
      <c r="V56" s="10">
        <f>FC_TRA_DAVI_PA_E!V56+FC_TRA_DAVI_FR_E!V56</f>
        <v>0</v>
      </c>
      <c r="W56" s="10">
        <f>FC_TRA_DAVI_PA_E!W56+FC_TRA_DAVI_FR_E!W56</f>
        <v>0</v>
      </c>
      <c r="X56" s="10">
        <f>FC_TRA_DAVI_PA_E!X56+FC_TRA_DAVI_FR_E!X56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FC_TRA_DAVI_PA_E!C57+FC_TRA_DAVI_FR_E!C57</f>
        <v>0</v>
      </c>
      <c r="D57" s="10">
        <f>FC_TRA_DAVI_PA_E!D57+FC_TRA_DAVI_FR_E!D57</f>
        <v>0</v>
      </c>
      <c r="E57" s="10">
        <f>FC_TRA_DAVI_PA_E!E57+FC_TRA_DAVI_FR_E!E57</f>
        <v>0</v>
      </c>
      <c r="F57" s="10">
        <f>FC_TRA_DAVI_PA_E!F57+FC_TRA_DAVI_FR_E!F57</f>
        <v>0</v>
      </c>
      <c r="G57" s="10">
        <f>FC_TRA_DAVI_PA_E!G57+FC_TRA_DAVI_FR_E!G57</f>
        <v>0</v>
      </c>
      <c r="H57" s="10">
        <f>FC_TRA_DAVI_PA_E!H57+FC_TRA_DAVI_FR_E!H57</f>
        <v>0</v>
      </c>
      <c r="I57" s="10">
        <f>FC_TRA_DAVI_PA_E!I57+FC_TRA_DAVI_FR_E!I57</f>
        <v>0</v>
      </c>
      <c r="J57" s="10">
        <f>FC_TRA_DAVI_PA_E!J57+FC_TRA_DAVI_FR_E!J57</f>
        <v>0</v>
      </c>
      <c r="K57" s="10">
        <f>FC_TRA_DAVI_PA_E!K57+FC_TRA_DAVI_FR_E!K57</f>
        <v>0</v>
      </c>
      <c r="L57" s="10">
        <f>FC_TRA_DAVI_PA_E!L57+FC_TRA_DAVI_FR_E!L57</f>
        <v>0</v>
      </c>
      <c r="M57" s="10">
        <f>FC_TRA_DAVI_PA_E!M57+FC_TRA_DAVI_FR_E!M57</f>
        <v>0</v>
      </c>
      <c r="N57" s="10">
        <f>FC_TRA_DAVI_PA_E!N57+FC_TRA_DAVI_FR_E!N57</f>
        <v>0</v>
      </c>
      <c r="O57" s="10">
        <f>FC_TRA_DAVI_PA_E!O57+FC_TRA_DAVI_FR_E!O57</f>
        <v>0</v>
      </c>
      <c r="P57" s="10">
        <f>FC_TRA_DAVI_PA_E!P57+FC_TRA_DAVI_FR_E!P57</f>
        <v>0</v>
      </c>
      <c r="Q57" s="10">
        <f>FC_TRA_DAVI_PA_E!Q57+FC_TRA_DAVI_FR_E!Q57</f>
        <v>0</v>
      </c>
      <c r="R57" s="10">
        <f>FC_TRA_DAVI_PA_E!R57+FC_TRA_DAVI_FR_E!R57</f>
        <v>0</v>
      </c>
      <c r="S57" s="10">
        <f>FC_TRA_DAVI_PA_E!S57+FC_TRA_DAVI_FR_E!S57</f>
        <v>0</v>
      </c>
      <c r="T57" s="10">
        <f>FC_TRA_DAVI_PA_E!T57+FC_TRA_DAVI_FR_E!T57</f>
        <v>0</v>
      </c>
      <c r="U57" s="10">
        <f>FC_TRA_DAVI_PA_E!U57+FC_TRA_DAVI_FR_E!U57</f>
        <v>0</v>
      </c>
      <c r="V57" s="10">
        <f>FC_TRA_DAVI_PA_E!V57+FC_TRA_DAVI_FR_E!V57</f>
        <v>0</v>
      </c>
      <c r="W57" s="10">
        <f>FC_TRA_DAVI_PA_E!W57+FC_TRA_DAVI_FR_E!W57</f>
        <v>0</v>
      </c>
      <c r="X57" s="10">
        <f>FC_TRA_DAVI_PA_E!X57+FC_TRA_DAVI_FR_E!X57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FC_TRA_DAVI_PA_E!C58+FC_TRA_DAVI_FR_E!C58</f>
        <v>0</v>
      </c>
      <c r="D58" s="10">
        <f>FC_TRA_DAVI_PA_E!D58+FC_TRA_DAVI_FR_E!D58</f>
        <v>0</v>
      </c>
      <c r="E58" s="10">
        <f>FC_TRA_DAVI_PA_E!E58+FC_TRA_DAVI_FR_E!E58</f>
        <v>0</v>
      </c>
      <c r="F58" s="10">
        <f>FC_TRA_DAVI_PA_E!F58+FC_TRA_DAVI_FR_E!F58</f>
        <v>0</v>
      </c>
      <c r="G58" s="10">
        <f>FC_TRA_DAVI_PA_E!G58+FC_TRA_DAVI_FR_E!G58</f>
        <v>0</v>
      </c>
      <c r="H58" s="10">
        <f>FC_TRA_DAVI_PA_E!H58+FC_TRA_DAVI_FR_E!H58</f>
        <v>0</v>
      </c>
      <c r="I58" s="10">
        <f>FC_TRA_DAVI_PA_E!I58+FC_TRA_DAVI_FR_E!I58</f>
        <v>0</v>
      </c>
      <c r="J58" s="10">
        <f>FC_TRA_DAVI_PA_E!J58+FC_TRA_DAVI_FR_E!J58</f>
        <v>0</v>
      </c>
      <c r="K58" s="10">
        <f>FC_TRA_DAVI_PA_E!K58+FC_TRA_DAVI_FR_E!K58</f>
        <v>0</v>
      </c>
      <c r="L58" s="10">
        <f>FC_TRA_DAVI_PA_E!L58+FC_TRA_DAVI_FR_E!L58</f>
        <v>0</v>
      </c>
      <c r="M58" s="10">
        <f>FC_TRA_DAVI_PA_E!M58+FC_TRA_DAVI_FR_E!M58</f>
        <v>0</v>
      </c>
      <c r="N58" s="10">
        <f>FC_TRA_DAVI_PA_E!N58+FC_TRA_DAVI_FR_E!N58</f>
        <v>0</v>
      </c>
      <c r="O58" s="10">
        <f>FC_TRA_DAVI_PA_E!O58+FC_TRA_DAVI_FR_E!O58</f>
        <v>0</v>
      </c>
      <c r="P58" s="10">
        <f>FC_TRA_DAVI_PA_E!P58+FC_TRA_DAVI_FR_E!P58</f>
        <v>0</v>
      </c>
      <c r="Q58" s="10">
        <f>FC_TRA_DAVI_PA_E!Q58+FC_TRA_DAVI_FR_E!Q58</f>
        <v>0</v>
      </c>
      <c r="R58" s="10">
        <f>FC_TRA_DAVI_PA_E!R58+FC_TRA_DAVI_FR_E!R58</f>
        <v>0</v>
      </c>
      <c r="S58" s="10">
        <f>FC_TRA_DAVI_PA_E!S58+FC_TRA_DAVI_FR_E!S58</f>
        <v>0</v>
      </c>
      <c r="T58" s="10">
        <f>FC_TRA_DAVI_PA_E!T58+FC_TRA_DAVI_FR_E!T58</f>
        <v>0</v>
      </c>
      <c r="U58" s="10">
        <f>FC_TRA_DAVI_PA_E!U58+FC_TRA_DAVI_FR_E!U58</f>
        <v>0</v>
      </c>
      <c r="V58" s="10">
        <f>FC_TRA_DAVI_PA_E!V58+FC_TRA_DAVI_FR_E!V58</f>
        <v>0</v>
      </c>
      <c r="W58" s="10">
        <f>FC_TRA_DAVI_PA_E!W58+FC_TRA_DAVI_FR_E!W58</f>
        <v>0</v>
      </c>
      <c r="X58" s="10">
        <f>FC_TRA_DAVI_PA_E!X58+FC_TRA_DAVI_FR_E!X58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FC_TRA_DAVI_PA_E!C59+FC_TRA_DAVI_FR_E!C59</f>
        <v>0</v>
      </c>
      <c r="D59" s="10">
        <f>FC_TRA_DAVI_PA_E!D59+FC_TRA_DAVI_FR_E!D59</f>
        <v>0</v>
      </c>
      <c r="E59" s="10">
        <f>FC_TRA_DAVI_PA_E!E59+FC_TRA_DAVI_FR_E!E59</f>
        <v>0</v>
      </c>
      <c r="F59" s="10">
        <f>FC_TRA_DAVI_PA_E!F59+FC_TRA_DAVI_FR_E!F59</f>
        <v>0</v>
      </c>
      <c r="G59" s="10">
        <f>FC_TRA_DAVI_PA_E!G59+FC_TRA_DAVI_FR_E!G59</f>
        <v>0</v>
      </c>
      <c r="H59" s="10">
        <f>FC_TRA_DAVI_PA_E!H59+FC_TRA_DAVI_FR_E!H59</f>
        <v>0</v>
      </c>
      <c r="I59" s="10">
        <f>FC_TRA_DAVI_PA_E!I59+FC_TRA_DAVI_FR_E!I59</f>
        <v>0</v>
      </c>
      <c r="J59" s="10">
        <f>FC_TRA_DAVI_PA_E!J59+FC_TRA_DAVI_FR_E!J59</f>
        <v>0</v>
      </c>
      <c r="K59" s="10">
        <f>FC_TRA_DAVI_PA_E!K59+FC_TRA_DAVI_FR_E!K59</f>
        <v>0</v>
      </c>
      <c r="L59" s="10">
        <f>FC_TRA_DAVI_PA_E!L59+FC_TRA_DAVI_FR_E!L59</f>
        <v>0</v>
      </c>
      <c r="M59" s="10">
        <f>FC_TRA_DAVI_PA_E!M59+FC_TRA_DAVI_FR_E!M59</f>
        <v>0</v>
      </c>
      <c r="N59" s="10">
        <f>FC_TRA_DAVI_PA_E!N59+FC_TRA_DAVI_FR_E!N59</f>
        <v>0</v>
      </c>
      <c r="O59" s="10">
        <f>FC_TRA_DAVI_PA_E!O59+FC_TRA_DAVI_FR_E!O59</f>
        <v>0</v>
      </c>
      <c r="P59" s="10">
        <f>FC_TRA_DAVI_PA_E!P59+FC_TRA_DAVI_FR_E!P59</f>
        <v>0</v>
      </c>
      <c r="Q59" s="10">
        <f>FC_TRA_DAVI_PA_E!Q59+FC_TRA_DAVI_FR_E!Q59</f>
        <v>0</v>
      </c>
      <c r="R59" s="10">
        <f>FC_TRA_DAVI_PA_E!R59+FC_TRA_DAVI_FR_E!R59</f>
        <v>0</v>
      </c>
      <c r="S59" s="10">
        <f>FC_TRA_DAVI_PA_E!S59+FC_TRA_DAVI_FR_E!S59</f>
        <v>0</v>
      </c>
      <c r="T59" s="10">
        <f>FC_TRA_DAVI_PA_E!T59+FC_TRA_DAVI_FR_E!T59</f>
        <v>0</v>
      </c>
      <c r="U59" s="10">
        <f>FC_TRA_DAVI_PA_E!U59+FC_TRA_DAVI_FR_E!U59</f>
        <v>0</v>
      </c>
      <c r="V59" s="10">
        <f>FC_TRA_DAVI_PA_E!V59+FC_TRA_DAVI_FR_E!V59</f>
        <v>0</v>
      </c>
      <c r="W59" s="10">
        <f>FC_TRA_DAVI_PA_E!W59+FC_TRA_DAVI_FR_E!W59</f>
        <v>0</v>
      </c>
      <c r="X59" s="10">
        <f>FC_TRA_DAVI_PA_E!X59+FC_TRA_DAVI_FR_E!X59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FC_TRA_DAVI_PA_E!C60+FC_TRA_DAVI_FR_E!C60</f>
        <v>0</v>
      </c>
      <c r="D60" s="10">
        <f>FC_TRA_DAVI_PA_E!D60+FC_TRA_DAVI_FR_E!D60</f>
        <v>0</v>
      </c>
      <c r="E60" s="10">
        <f>FC_TRA_DAVI_PA_E!E60+FC_TRA_DAVI_FR_E!E60</f>
        <v>0</v>
      </c>
      <c r="F60" s="10">
        <f>FC_TRA_DAVI_PA_E!F60+FC_TRA_DAVI_FR_E!F60</f>
        <v>0</v>
      </c>
      <c r="G60" s="10">
        <f>FC_TRA_DAVI_PA_E!G60+FC_TRA_DAVI_FR_E!G60</f>
        <v>0</v>
      </c>
      <c r="H60" s="10">
        <f>FC_TRA_DAVI_PA_E!H60+FC_TRA_DAVI_FR_E!H60</f>
        <v>0</v>
      </c>
      <c r="I60" s="10">
        <f>FC_TRA_DAVI_PA_E!I60+FC_TRA_DAVI_FR_E!I60</f>
        <v>0</v>
      </c>
      <c r="J60" s="10">
        <f>FC_TRA_DAVI_PA_E!J60+FC_TRA_DAVI_FR_E!J60</f>
        <v>0</v>
      </c>
      <c r="K60" s="10">
        <f>FC_TRA_DAVI_PA_E!K60+FC_TRA_DAVI_FR_E!K60</f>
        <v>0</v>
      </c>
      <c r="L60" s="10">
        <f>FC_TRA_DAVI_PA_E!L60+FC_TRA_DAVI_FR_E!L60</f>
        <v>0</v>
      </c>
      <c r="M60" s="10">
        <f>FC_TRA_DAVI_PA_E!M60+FC_TRA_DAVI_FR_E!M60</f>
        <v>0</v>
      </c>
      <c r="N60" s="10">
        <f>FC_TRA_DAVI_PA_E!N60+FC_TRA_DAVI_FR_E!N60</f>
        <v>0</v>
      </c>
      <c r="O60" s="10">
        <f>FC_TRA_DAVI_PA_E!O60+FC_TRA_DAVI_FR_E!O60</f>
        <v>0</v>
      </c>
      <c r="P60" s="10">
        <f>FC_TRA_DAVI_PA_E!P60+FC_TRA_DAVI_FR_E!P60</f>
        <v>0</v>
      </c>
      <c r="Q60" s="10">
        <f>FC_TRA_DAVI_PA_E!Q60+FC_TRA_DAVI_FR_E!Q60</f>
        <v>0</v>
      </c>
      <c r="R60" s="10">
        <f>FC_TRA_DAVI_PA_E!R60+FC_TRA_DAVI_FR_E!R60</f>
        <v>0</v>
      </c>
      <c r="S60" s="10">
        <f>FC_TRA_DAVI_PA_E!S60+FC_TRA_DAVI_FR_E!S60</f>
        <v>0</v>
      </c>
      <c r="T60" s="10">
        <f>FC_TRA_DAVI_PA_E!T60+FC_TRA_DAVI_FR_E!T60</f>
        <v>0</v>
      </c>
      <c r="U60" s="10">
        <f>FC_TRA_DAVI_PA_E!U60+FC_TRA_DAVI_FR_E!U60</f>
        <v>0</v>
      </c>
      <c r="V60" s="10">
        <f>FC_TRA_DAVI_PA_E!V60+FC_TRA_DAVI_FR_E!V60</f>
        <v>0</v>
      </c>
      <c r="W60" s="10">
        <f>FC_TRA_DAVI_PA_E!W60+FC_TRA_DAVI_FR_E!W60</f>
        <v>0</v>
      </c>
      <c r="X60" s="10">
        <f>FC_TRA_DAVI_PA_E!X60+FC_TRA_DAVI_FR_E!X60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FC_TRA_DAVI_PA_E!C61+FC_TRA_DAVI_FR_E!C61</f>
        <v>0</v>
      </c>
      <c r="D61" s="10">
        <f>FC_TRA_DAVI_PA_E!D61+FC_TRA_DAVI_FR_E!D61</f>
        <v>0</v>
      </c>
      <c r="E61" s="10">
        <f>FC_TRA_DAVI_PA_E!E61+FC_TRA_DAVI_FR_E!E61</f>
        <v>0</v>
      </c>
      <c r="F61" s="10">
        <f>FC_TRA_DAVI_PA_E!F61+FC_TRA_DAVI_FR_E!F61</f>
        <v>0</v>
      </c>
      <c r="G61" s="10">
        <f>FC_TRA_DAVI_PA_E!G61+FC_TRA_DAVI_FR_E!G61</f>
        <v>0</v>
      </c>
      <c r="H61" s="10">
        <f>FC_TRA_DAVI_PA_E!H61+FC_TRA_DAVI_FR_E!H61</f>
        <v>0</v>
      </c>
      <c r="I61" s="10">
        <f>FC_TRA_DAVI_PA_E!I61+FC_TRA_DAVI_FR_E!I61</f>
        <v>0</v>
      </c>
      <c r="J61" s="10">
        <f>FC_TRA_DAVI_PA_E!J61+FC_TRA_DAVI_FR_E!J61</f>
        <v>0</v>
      </c>
      <c r="K61" s="10">
        <f>FC_TRA_DAVI_PA_E!K61+FC_TRA_DAVI_FR_E!K61</f>
        <v>0</v>
      </c>
      <c r="L61" s="10">
        <f>FC_TRA_DAVI_PA_E!L61+FC_TRA_DAVI_FR_E!L61</f>
        <v>0</v>
      </c>
      <c r="M61" s="10">
        <f>FC_TRA_DAVI_PA_E!M61+FC_TRA_DAVI_FR_E!M61</f>
        <v>0</v>
      </c>
      <c r="N61" s="10">
        <f>FC_TRA_DAVI_PA_E!N61+FC_TRA_DAVI_FR_E!N61</f>
        <v>0</v>
      </c>
      <c r="O61" s="10">
        <f>FC_TRA_DAVI_PA_E!O61+FC_TRA_DAVI_FR_E!O61</f>
        <v>0</v>
      </c>
      <c r="P61" s="10">
        <f>FC_TRA_DAVI_PA_E!P61+FC_TRA_DAVI_FR_E!P61</f>
        <v>0</v>
      </c>
      <c r="Q61" s="10">
        <f>FC_TRA_DAVI_PA_E!Q61+FC_TRA_DAVI_FR_E!Q61</f>
        <v>0</v>
      </c>
      <c r="R61" s="10">
        <f>FC_TRA_DAVI_PA_E!R61+FC_TRA_DAVI_FR_E!R61</f>
        <v>0</v>
      </c>
      <c r="S61" s="10">
        <f>FC_TRA_DAVI_PA_E!S61+FC_TRA_DAVI_FR_E!S61</f>
        <v>0</v>
      </c>
      <c r="T61" s="10">
        <f>FC_TRA_DAVI_PA_E!T61+FC_TRA_DAVI_FR_E!T61</f>
        <v>0</v>
      </c>
      <c r="U61" s="10">
        <f>FC_TRA_DAVI_PA_E!U61+FC_TRA_DAVI_FR_E!U61</f>
        <v>0</v>
      </c>
      <c r="V61" s="10">
        <f>FC_TRA_DAVI_PA_E!V61+FC_TRA_DAVI_FR_E!V61</f>
        <v>0</v>
      </c>
      <c r="W61" s="10">
        <f>FC_TRA_DAVI_PA_E!W61+FC_TRA_DAVI_FR_E!W61</f>
        <v>0</v>
      </c>
      <c r="X61" s="10">
        <f>FC_TRA_DAVI_PA_E!X61+FC_TRA_DAVI_FR_E!X61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FC_TRA_DAVI_PA_E!C62+FC_TRA_DAVI_FR_E!C62</f>
        <v>0</v>
      </c>
      <c r="D62" s="10">
        <f>FC_TRA_DAVI_PA_E!D62+FC_TRA_DAVI_FR_E!D62</f>
        <v>0</v>
      </c>
      <c r="E62" s="10">
        <f>FC_TRA_DAVI_PA_E!E62+FC_TRA_DAVI_FR_E!E62</f>
        <v>0</v>
      </c>
      <c r="F62" s="10">
        <f>FC_TRA_DAVI_PA_E!F62+FC_TRA_DAVI_FR_E!F62</f>
        <v>0</v>
      </c>
      <c r="G62" s="10">
        <f>FC_TRA_DAVI_PA_E!G62+FC_TRA_DAVI_FR_E!G62</f>
        <v>0</v>
      </c>
      <c r="H62" s="10">
        <f>FC_TRA_DAVI_PA_E!H62+FC_TRA_DAVI_FR_E!H62</f>
        <v>0</v>
      </c>
      <c r="I62" s="10">
        <f>FC_TRA_DAVI_PA_E!I62+FC_TRA_DAVI_FR_E!I62</f>
        <v>0</v>
      </c>
      <c r="J62" s="10">
        <f>FC_TRA_DAVI_PA_E!J62+FC_TRA_DAVI_FR_E!J62</f>
        <v>0</v>
      </c>
      <c r="K62" s="10">
        <f>FC_TRA_DAVI_PA_E!K62+FC_TRA_DAVI_FR_E!K62</f>
        <v>0</v>
      </c>
      <c r="L62" s="10">
        <f>FC_TRA_DAVI_PA_E!L62+FC_TRA_DAVI_FR_E!L62</f>
        <v>0</v>
      </c>
      <c r="M62" s="10">
        <f>FC_TRA_DAVI_PA_E!M62+FC_TRA_DAVI_FR_E!M62</f>
        <v>0</v>
      </c>
      <c r="N62" s="10">
        <f>FC_TRA_DAVI_PA_E!N62+FC_TRA_DAVI_FR_E!N62</f>
        <v>0</v>
      </c>
      <c r="O62" s="10">
        <f>FC_TRA_DAVI_PA_E!O62+FC_TRA_DAVI_FR_E!O62</f>
        <v>0</v>
      </c>
      <c r="P62" s="10">
        <f>FC_TRA_DAVI_PA_E!P62+FC_TRA_DAVI_FR_E!P62</f>
        <v>0</v>
      </c>
      <c r="Q62" s="10">
        <f>FC_TRA_DAVI_PA_E!Q62+FC_TRA_DAVI_FR_E!Q62</f>
        <v>0</v>
      </c>
      <c r="R62" s="10">
        <f>FC_TRA_DAVI_PA_E!R62+FC_TRA_DAVI_FR_E!R62</f>
        <v>0</v>
      </c>
      <c r="S62" s="10">
        <f>FC_TRA_DAVI_PA_E!S62+FC_TRA_DAVI_FR_E!S62</f>
        <v>0</v>
      </c>
      <c r="T62" s="10">
        <f>FC_TRA_DAVI_PA_E!T62+FC_TRA_DAVI_FR_E!T62</f>
        <v>0</v>
      </c>
      <c r="U62" s="10">
        <f>FC_TRA_DAVI_PA_E!U62+FC_TRA_DAVI_FR_E!U62</f>
        <v>0</v>
      </c>
      <c r="V62" s="10">
        <f>FC_TRA_DAVI_PA_E!V62+FC_TRA_DAVI_FR_E!V62</f>
        <v>0</v>
      </c>
      <c r="W62" s="10">
        <f>FC_TRA_DAVI_PA_E!W62+FC_TRA_DAVI_FR_E!W62</f>
        <v>0</v>
      </c>
      <c r="X62" s="10">
        <f>FC_TRA_DAVI_PA_E!X62+FC_TRA_DAVI_FR_E!X62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FC_TRA_DAVI_PA_E!C63+FC_TRA_DAVI_FR_E!C63</f>
        <v>0</v>
      </c>
      <c r="D63" s="10">
        <f>FC_TRA_DAVI_PA_E!D63+FC_TRA_DAVI_FR_E!D63</f>
        <v>0</v>
      </c>
      <c r="E63" s="10">
        <f>FC_TRA_DAVI_PA_E!E63+FC_TRA_DAVI_FR_E!E63</f>
        <v>0</v>
      </c>
      <c r="F63" s="10">
        <f>FC_TRA_DAVI_PA_E!F63+FC_TRA_DAVI_FR_E!F63</f>
        <v>0</v>
      </c>
      <c r="G63" s="10">
        <f>FC_TRA_DAVI_PA_E!G63+FC_TRA_DAVI_FR_E!G63</f>
        <v>0</v>
      </c>
      <c r="H63" s="10">
        <f>FC_TRA_DAVI_PA_E!H63+FC_TRA_DAVI_FR_E!H63</f>
        <v>0</v>
      </c>
      <c r="I63" s="10">
        <f>FC_TRA_DAVI_PA_E!I63+FC_TRA_DAVI_FR_E!I63</f>
        <v>0</v>
      </c>
      <c r="J63" s="10">
        <f>FC_TRA_DAVI_PA_E!J63+FC_TRA_DAVI_FR_E!J63</f>
        <v>0</v>
      </c>
      <c r="K63" s="10">
        <f>FC_TRA_DAVI_PA_E!K63+FC_TRA_DAVI_FR_E!K63</f>
        <v>0</v>
      </c>
      <c r="L63" s="10">
        <f>FC_TRA_DAVI_PA_E!L63+FC_TRA_DAVI_FR_E!L63</f>
        <v>0</v>
      </c>
      <c r="M63" s="10">
        <f>FC_TRA_DAVI_PA_E!M63+FC_TRA_DAVI_FR_E!M63</f>
        <v>0</v>
      </c>
      <c r="N63" s="10">
        <f>FC_TRA_DAVI_PA_E!N63+FC_TRA_DAVI_FR_E!N63</f>
        <v>0</v>
      </c>
      <c r="O63" s="10">
        <f>FC_TRA_DAVI_PA_E!O63+FC_TRA_DAVI_FR_E!O63</f>
        <v>0</v>
      </c>
      <c r="P63" s="10">
        <f>FC_TRA_DAVI_PA_E!P63+FC_TRA_DAVI_FR_E!P63</f>
        <v>0</v>
      </c>
      <c r="Q63" s="10">
        <f>FC_TRA_DAVI_PA_E!Q63+FC_TRA_DAVI_FR_E!Q63</f>
        <v>0</v>
      </c>
      <c r="R63" s="10">
        <f>FC_TRA_DAVI_PA_E!R63+FC_TRA_DAVI_FR_E!R63</f>
        <v>0</v>
      </c>
      <c r="S63" s="10">
        <f>FC_TRA_DAVI_PA_E!S63+FC_TRA_DAVI_FR_E!S63</f>
        <v>0</v>
      </c>
      <c r="T63" s="10">
        <f>FC_TRA_DAVI_PA_E!T63+FC_TRA_DAVI_FR_E!T63</f>
        <v>0</v>
      </c>
      <c r="U63" s="10">
        <f>FC_TRA_DAVI_PA_E!U63+FC_TRA_DAVI_FR_E!U63</f>
        <v>0</v>
      </c>
      <c r="V63" s="10">
        <f>FC_TRA_DAVI_PA_E!V63+FC_TRA_DAVI_FR_E!V63</f>
        <v>0</v>
      </c>
      <c r="W63" s="10">
        <f>FC_TRA_DAVI_PA_E!W63+FC_TRA_DAVI_FR_E!W63</f>
        <v>0</v>
      </c>
      <c r="X63" s="10">
        <f>FC_TRA_DAVI_PA_E!X63+FC_TRA_DAVI_FR_E!X63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FC_TRA_DAVI_PA_E!C64+FC_TRA_DAVI_FR_E!C64</f>
        <v>0</v>
      </c>
      <c r="D64" s="10">
        <f>FC_TRA_DAVI_PA_E!D64+FC_TRA_DAVI_FR_E!D64</f>
        <v>0</v>
      </c>
      <c r="E64" s="10">
        <f>FC_TRA_DAVI_PA_E!E64+FC_TRA_DAVI_FR_E!E64</f>
        <v>0</v>
      </c>
      <c r="F64" s="10">
        <f>FC_TRA_DAVI_PA_E!F64+FC_TRA_DAVI_FR_E!F64</f>
        <v>0</v>
      </c>
      <c r="G64" s="10">
        <f>FC_TRA_DAVI_PA_E!G64+FC_TRA_DAVI_FR_E!G64</f>
        <v>0</v>
      </c>
      <c r="H64" s="10">
        <f>FC_TRA_DAVI_PA_E!H64+FC_TRA_DAVI_FR_E!H64</f>
        <v>0</v>
      </c>
      <c r="I64" s="10">
        <f>FC_TRA_DAVI_PA_E!I64+FC_TRA_DAVI_FR_E!I64</f>
        <v>0</v>
      </c>
      <c r="J64" s="10">
        <f>FC_TRA_DAVI_PA_E!J64+FC_TRA_DAVI_FR_E!J64</f>
        <v>0</v>
      </c>
      <c r="K64" s="10">
        <f>FC_TRA_DAVI_PA_E!K64+FC_TRA_DAVI_FR_E!K64</f>
        <v>0</v>
      </c>
      <c r="L64" s="10">
        <f>FC_TRA_DAVI_PA_E!L64+FC_TRA_DAVI_FR_E!L64</f>
        <v>0</v>
      </c>
      <c r="M64" s="10">
        <f>FC_TRA_DAVI_PA_E!M64+FC_TRA_DAVI_FR_E!M64</f>
        <v>0</v>
      </c>
      <c r="N64" s="10">
        <f>FC_TRA_DAVI_PA_E!N64+FC_TRA_DAVI_FR_E!N64</f>
        <v>0</v>
      </c>
      <c r="O64" s="10">
        <f>FC_TRA_DAVI_PA_E!O64+FC_TRA_DAVI_FR_E!O64</f>
        <v>0</v>
      </c>
      <c r="P64" s="10">
        <f>FC_TRA_DAVI_PA_E!P64+FC_TRA_DAVI_FR_E!P64</f>
        <v>0</v>
      </c>
      <c r="Q64" s="10">
        <f>FC_TRA_DAVI_PA_E!Q64+FC_TRA_DAVI_FR_E!Q64</f>
        <v>0</v>
      </c>
      <c r="R64" s="10">
        <f>FC_TRA_DAVI_PA_E!R64+FC_TRA_DAVI_FR_E!R64</f>
        <v>0</v>
      </c>
      <c r="S64" s="10">
        <f>FC_TRA_DAVI_PA_E!S64+FC_TRA_DAVI_FR_E!S64</f>
        <v>0</v>
      </c>
      <c r="T64" s="10">
        <f>FC_TRA_DAVI_PA_E!T64+FC_TRA_DAVI_FR_E!T64</f>
        <v>0</v>
      </c>
      <c r="U64" s="10">
        <f>FC_TRA_DAVI_PA_E!U64+FC_TRA_DAVI_FR_E!U64</f>
        <v>0</v>
      </c>
      <c r="V64" s="10">
        <f>FC_TRA_DAVI_PA_E!V64+FC_TRA_DAVI_FR_E!V64</f>
        <v>0</v>
      </c>
      <c r="W64" s="10">
        <f>FC_TRA_DAVI_PA_E!W64+FC_TRA_DAVI_FR_E!W64</f>
        <v>0</v>
      </c>
      <c r="X64" s="10">
        <f>FC_TRA_DAVI_PA_E!X64+FC_TRA_DAVI_FR_E!X64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FC_TRA_DAVI_PA_E!C65+FC_TRA_DAVI_FR_E!C65</f>
        <v>0</v>
      </c>
      <c r="D65" s="10">
        <f>FC_TRA_DAVI_PA_E!D65+FC_TRA_DAVI_FR_E!D65</f>
        <v>0</v>
      </c>
      <c r="E65" s="10">
        <f>FC_TRA_DAVI_PA_E!E65+FC_TRA_DAVI_FR_E!E65</f>
        <v>0</v>
      </c>
      <c r="F65" s="10">
        <f>FC_TRA_DAVI_PA_E!F65+FC_TRA_DAVI_FR_E!F65</f>
        <v>0</v>
      </c>
      <c r="G65" s="10">
        <f>FC_TRA_DAVI_PA_E!G65+FC_TRA_DAVI_FR_E!G65</f>
        <v>0</v>
      </c>
      <c r="H65" s="10">
        <f>FC_TRA_DAVI_PA_E!H65+FC_TRA_DAVI_FR_E!H65</f>
        <v>0</v>
      </c>
      <c r="I65" s="10">
        <f>FC_TRA_DAVI_PA_E!I65+FC_TRA_DAVI_FR_E!I65</f>
        <v>0</v>
      </c>
      <c r="J65" s="10">
        <f>FC_TRA_DAVI_PA_E!J65+FC_TRA_DAVI_FR_E!J65</f>
        <v>0</v>
      </c>
      <c r="K65" s="10">
        <f>FC_TRA_DAVI_PA_E!K65+FC_TRA_DAVI_FR_E!K65</f>
        <v>0</v>
      </c>
      <c r="L65" s="10">
        <f>FC_TRA_DAVI_PA_E!L65+FC_TRA_DAVI_FR_E!L65</f>
        <v>0</v>
      </c>
      <c r="M65" s="10">
        <f>FC_TRA_DAVI_PA_E!M65+FC_TRA_DAVI_FR_E!M65</f>
        <v>0</v>
      </c>
      <c r="N65" s="10">
        <f>FC_TRA_DAVI_PA_E!N65+FC_TRA_DAVI_FR_E!N65</f>
        <v>0</v>
      </c>
      <c r="O65" s="10">
        <f>FC_TRA_DAVI_PA_E!O65+FC_TRA_DAVI_FR_E!O65</f>
        <v>0</v>
      </c>
      <c r="P65" s="10">
        <f>FC_TRA_DAVI_PA_E!P65+FC_TRA_DAVI_FR_E!P65</f>
        <v>0</v>
      </c>
      <c r="Q65" s="10">
        <f>FC_TRA_DAVI_PA_E!Q65+FC_TRA_DAVI_FR_E!Q65</f>
        <v>0</v>
      </c>
      <c r="R65" s="10">
        <f>FC_TRA_DAVI_PA_E!R65+FC_TRA_DAVI_FR_E!R65</f>
        <v>0</v>
      </c>
      <c r="S65" s="10">
        <f>FC_TRA_DAVI_PA_E!S65+FC_TRA_DAVI_FR_E!S65</f>
        <v>0</v>
      </c>
      <c r="T65" s="10">
        <f>FC_TRA_DAVI_PA_E!T65+FC_TRA_DAVI_FR_E!T65</f>
        <v>0</v>
      </c>
      <c r="U65" s="10">
        <f>FC_TRA_DAVI_PA_E!U65+FC_TRA_DAVI_FR_E!U65</f>
        <v>0</v>
      </c>
      <c r="V65" s="10">
        <f>FC_TRA_DAVI_PA_E!V65+FC_TRA_DAVI_FR_E!V65</f>
        <v>0</v>
      </c>
      <c r="W65" s="10">
        <f>FC_TRA_DAVI_PA_E!W65+FC_TRA_DAVI_FR_E!W65</f>
        <v>0</v>
      </c>
      <c r="X65" s="10">
        <f>FC_TRA_DAVI_PA_E!X65+FC_TRA_DAVI_FR_E!X65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FC_TRA_DAVI_PA_E!C66+FC_TRA_DAVI_FR_E!C66</f>
        <v>0</v>
      </c>
      <c r="D66" s="10">
        <f>FC_TRA_DAVI_PA_E!D66+FC_TRA_DAVI_FR_E!D66</f>
        <v>0</v>
      </c>
      <c r="E66" s="10">
        <f>FC_TRA_DAVI_PA_E!E66+FC_TRA_DAVI_FR_E!E66</f>
        <v>0</v>
      </c>
      <c r="F66" s="10">
        <f>FC_TRA_DAVI_PA_E!F66+FC_TRA_DAVI_FR_E!F66</f>
        <v>0</v>
      </c>
      <c r="G66" s="10">
        <f>FC_TRA_DAVI_PA_E!G66+FC_TRA_DAVI_FR_E!G66</f>
        <v>0</v>
      </c>
      <c r="H66" s="10">
        <f>FC_TRA_DAVI_PA_E!H66+FC_TRA_DAVI_FR_E!H66</f>
        <v>0</v>
      </c>
      <c r="I66" s="10">
        <f>FC_TRA_DAVI_PA_E!I66+FC_TRA_DAVI_FR_E!I66</f>
        <v>0</v>
      </c>
      <c r="J66" s="10">
        <f>FC_TRA_DAVI_PA_E!J66+FC_TRA_DAVI_FR_E!J66</f>
        <v>0</v>
      </c>
      <c r="K66" s="10">
        <f>FC_TRA_DAVI_PA_E!K66+FC_TRA_DAVI_FR_E!K66</f>
        <v>0</v>
      </c>
      <c r="L66" s="10">
        <f>FC_TRA_DAVI_PA_E!L66+FC_TRA_DAVI_FR_E!L66</f>
        <v>0</v>
      </c>
      <c r="M66" s="10">
        <f>FC_TRA_DAVI_PA_E!M66+FC_TRA_DAVI_FR_E!M66</f>
        <v>0</v>
      </c>
      <c r="N66" s="10">
        <f>FC_TRA_DAVI_PA_E!N66+FC_TRA_DAVI_FR_E!N66</f>
        <v>0</v>
      </c>
      <c r="O66" s="10">
        <f>FC_TRA_DAVI_PA_E!O66+FC_TRA_DAVI_FR_E!O66</f>
        <v>0</v>
      </c>
      <c r="P66" s="10">
        <f>FC_TRA_DAVI_PA_E!P66+FC_TRA_DAVI_FR_E!P66</f>
        <v>0</v>
      </c>
      <c r="Q66" s="10">
        <f>FC_TRA_DAVI_PA_E!Q66+FC_TRA_DAVI_FR_E!Q66</f>
        <v>0</v>
      </c>
      <c r="R66" s="10">
        <f>FC_TRA_DAVI_PA_E!R66+FC_TRA_DAVI_FR_E!R66</f>
        <v>0</v>
      </c>
      <c r="S66" s="10">
        <f>FC_TRA_DAVI_PA_E!S66+FC_TRA_DAVI_FR_E!S66</f>
        <v>0</v>
      </c>
      <c r="T66" s="10">
        <f>FC_TRA_DAVI_PA_E!T66+FC_TRA_DAVI_FR_E!T66</f>
        <v>0</v>
      </c>
      <c r="U66" s="10">
        <f>FC_TRA_DAVI_PA_E!U66+FC_TRA_DAVI_FR_E!U66</f>
        <v>0</v>
      </c>
      <c r="V66" s="10">
        <f>FC_TRA_DAVI_PA_E!V66+FC_TRA_DAVI_FR_E!V66</f>
        <v>0</v>
      </c>
      <c r="W66" s="10">
        <f>FC_TRA_DAVI_PA_E!W66+FC_TRA_DAVI_FR_E!W66</f>
        <v>0</v>
      </c>
      <c r="X66" s="10">
        <f>FC_TRA_DAVI_PA_E!X66+FC_TRA_DAVI_FR_E!X66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FC_TRA_DAVI_PA_E!C67+FC_TRA_DAVI_FR_E!C67</f>
        <v>0</v>
      </c>
      <c r="D67" s="10">
        <f>FC_TRA_DAVI_PA_E!D67+FC_TRA_DAVI_FR_E!D67</f>
        <v>0</v>
      </c>
      <c r="E67" s="10">
        <f>FC_TRA_DAVI_PA_E!E67+FC_TRA_DAVI_FR_E!E67</f>
        <v>0</v>
      </c>
      <c r="F67" s="10">
        <f>FC_TRA_DAVI_PA_E!F67+FC_TRA_DAVI_FR_E!F67</f>
        <v>0</v>
      </c>
      <c r="G67" s="10">
        <f>FC_TRA_DAVI_PA_E!G67+FC_TRA_DAVI_FR_E!G67</f>
        <v>0</v>
      </c>
      <c r="H67" s="10">
        <f>FC_TRA_DAVI_PA_E!H67+FC_TRA_DAVI_FR_E!H67</f>
        <v>0</v>
      </c>
      <c r="I67" s="10">
        <f>FC_TRA_DAVI_PA_E!I67+FC_TRA_DAVI_FR_E!I67</f>
        <v>0</v>
      </c>
      <c r="J67" s="10">
        <f>FC_TRA_DAVI_PA_E!J67+FC_TRA_DAVI_FR_E!J67</f>
        <v>0</v>
      </c>
      <c r="K67" s="10">
        <f>FC_TRA_DAVI_PA_E!K67+FC_TRA_DAVI_FR_E!K67</f>
        <v>0</v>
      </c>
      <c r="L67" s="10">
        <f>FC_TRA_DAVI_PA_E!L67+FC_TRA_DAVI_FR_E!L67</f>
        <v>0</v>
      </c>
      <c r="M67" s="10">
        <f>FC_TRA_DAVI_PA_E!M67+FC_TRA_DAVI_FR_E!M67</f>
        <v>0</v>
      </c>
      <c r="N67" s="10">
        <f>FC_TRA_DAVI_PA_E!N67+FC_TRA_DAVI_FR_E!N67</f>
        <v>0</v>
      </c>
      <c r="O67" s="10">
        <f>FC_TRA_DAVI_PA_E!O67+FC_TRA_DAVI_FR_E!O67</f>
        <v>0</v>
      </c>
      <c r="P67" s="10">
        <f>FC_TRA_DAVI_PA_E!P67+FC_TRA_DAVI_FR_E!P67</f>
        <v>0</v>
      </c>
      <c r="Q67" s="10">
        <f>FC_TRA_DAVI_PA_E!Q67+FC_TRA_DAVI_FR_E!Q67</f>
        <v>0</v>
      </c>
      <c r="R67" s="10">
        <f>FC_TRA_DAVI_PA_E!R67+FC_TRA_DAVI_FR_E!R67</f>
        <v>0</v>
      </c>
      <c r="S67" s="10">
        <f>FC_TRA_DAVI_PA_E!S67+FC_TRA_DAVI_FR_E!S67</f>
        <v>0</v>
      </c>
      <c r="T67" s="10">
        <f>FC_TRA_DAVI_PA_E!T67+FC_TRA_DAVI_FR_E!T67</f>
        <v>0</v>
      </c>
      <c r="U67" s="10">
        <f>FC_TRA_DAVI_PA_E!U67+FC_TRA_DAVI_FR_E!U67</f>
        <v>0</v>
      </c>
      <c r="V67" s="10">
        <f>FC_TRA_DAVI_PA_E!V67+FC_TRA_DAVI_FR_E!V67</f>
        <v>0</v>
      </c>
      <c r="W67" s="10">
        <f>FC_TRA_DAVI_PA_E!W67+FC_TRA_DAVI_FR_E!W67</f>
        <v>0</v>
      </c>
      <c r="X67" s="10">
        <f>FC_TRA_DAVI_PA_E!X67+FC_TRA_DAVI_FR_E!X67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FC_TRA_DAVI_PA_E!C68+FC_TRA_DAVI_FR_E!C68</f>
        <v>0</v>
      </c>
      <c r="D68" s="10">
        <f>FC_TRA_DAVI_PA_E!D68+FC_TRA_DAVI_FR_E!D68</f>
        <v>0</v>
      </c>
      <c r="E68" s="10">
        <f>FC_TRA_DAVI_PA_E!E68+FC_TRA_DAVI_FR_E!E68</f>
        <v>0</v>
      </c>
      <c r="F68" s="10">
        <f>FC_TRA_DAVI_PA_E!F68+FC_TRA_DAVI_FR_E!F68</f>
        <v>0</v>
      </c>
      <c r="G68" s="10">
        <f>FC_TRA_DAVI_PA_E!G68+FC_TRA_DAVI_FR_E!G68</f>
        <v>0</v>
      </c>
      <c r="H68" s="10">
        <f>FC_TRA_DAVI_PA_E!H68+FC_TRA_DAVI_FR_E!H68</f>
        <v>0</v>
      </c>
      <c r="I68" s="10">
        <f>FC_TRA_DAVI_PA_E!I68+FC_TRA_DAVI_FR_E!I68</f>
        <v>0</v>
      </c>
      <c r="J68" s="10">
        <f>FC_TRA_DAVI_PA_E!J68+FC_TRA_DAVI_FR_E!J68</f>
        <v>0</v>
      </c>
      <c r="K68" s="10">
        <f>FC_TRA_DAVI_PA_E!K68+FC_TRA_DAVI_FR_E!K68</f>
        <v>0</v>
      </c>
      <c r="L68" s="10">
        <f>FC_TRA_DAVI_PA_E!L68+FC_TRA_DAVI_FR_E!L68</f>
        <v>0</v>
      </c>
      <c r="M68" s="10">
        <f>FC_TRA_DAVI_PA_E!M68+FC_TRA_DAVI_FR_E!M68</f>
        <v>0</v>
      </c>
      <c r="N68" s="10">
        <f>FC_TRA_DAVI_PA_E!N68+FC_TRA_DAVI_FR_E!N68</f>
        <v>0</v>
      </c>
      <c r="O68" s="10">
        <f>FC_TRA_DAVI_PA_E!O68+FC_TRA_DAVI_FR_E!O68</f>
        <v>0</v>
      </c>
      <c r="P68" s="10">
        <f>FC_TRA_DAVI_PA_E!P68+FC_TRA_DAVI_FR_E!P68</f>
        <v>0</v>
      </c>
      <c r="Q68" s="10">
        <f>FC_TRA_DAVI_PA_E!Q68+FC_TRA_DAVI_FR_E!Q68</f>
        <v>0</v>
      </c>
      <c r="R68" s="10">
        <f>FC_TRA_DAVI_PA_E!R68+FC_TRA_DAVI_FR_E!R68</f>
        <v>0</v>
      </c>
      <c r="S68" s="10">
        <f>FC_TRA_DAVI_PA_E!S68+FC_TRA_DAVI_FR_E!S68</f>
        <v>0</v>
      </c>
      <c r="T68" s="10">
        <f>FC_TRA_DAVI_PA_E!T68+FC_TRA_DAVI_FR_E!T68</f>
        <v>0</v>
      </c>
      <c r="U68" s="10">
        <f>FC_TRA_DAVI_PA_E!U68+FC_TRA_DAVI_FR_E!U68</f>
        <v>0</v>
      </c>
      <c r="V68" s="10">
        <f>FC_TRA_DAVI_PA_E!V68+FC_TRA_DAVI_FR_E!V68</f>
        <v>0</v>
      </c>
      <c r="W68" s="10">
        <f>FC_TRA_DAVI_PA_E!W68+FC_TRA_DAVI_FR_E!W68</f>
        <v>0</v>
      </c>
      <c r="X68" s="10">
        <f>FC_TRA_DAVI_PA_E!X68+FC_TRA_DAVI_FR_E!X68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FC_TRA_DAVI_PA_E!C69+FC_TRA_DAVI_FR_E!C69</f>
        <v>0</v>
      </c>
      <c r="D69" s="10">
        <f>FC_TRA_DAVI_PA_E!D69+FC_TRA_DAVI_FR_E!D69</f>
        <v>0</v>
      </c>
      <c r="E69" s="10">
        <f>FC_TRA_DAVI_PA_E!E69+FC_TRA_DAVI_FR_E!E69</f>
        <v>0</v>
      </c>
      <c r="F69" s="10">
        <f>FC_TRA_DAVI_PA_E!F69+FC_TRA_DAVI_FR_E!F69</f>
        <v>0</v>
      </c>
      <c r="G69" s="10">
        <f>FC_TRA_DAVI_PA_E!G69+FC_TRA_DAVI_FR_E!G69</f>
        <v>0</v>
      </c>
      <c r="H69" s="10">
        <f>FC_TRA_DAVI_PA_E!H69+FC_TRA_DAVI_FR_E!H69</f>
        <v>0</v>
      </c>
      <c r="I69" s="10">
        <f>FC_TRA_DAVI_PA_E!I69+FC_TRA_DAVI_FR_E!I69</f>
        <v>0</v>
      </c>
      <c r="J69" s="10">
        <f>FC_TRA_DAVI_PA_E!J69+FC_TRA_DAVI_FR_E!J69</f>
        <v>0</v>
      </c>
      <c r="K69" s="10">
        <f>FC_TRA_DAVI_PA_E!K69+FC_TRA_DAVI_FR_E!K69</f>
        <v>0</v>
      </c>
      <c r="L69" s="10">
        <f>FC_TRA_DAVI_PA_E!L69+FC_TRA_DAVI_FR_E!L69</f>
        <v>0</v>
      </c>
      <c r="M69" s="10">
        <f>FC_TRA_DAVI_PA_E!M69+FC_TRA_DAVI_FR_E!M69</f>
        <v>0</v>
      </c>
      <c r="N69" s="10">
        <f>FC_TRA_DAVI_PA_E!N69+FC_TRA_DAVI_FR_E!N69</f>
        <v>0</v>
      </c>
      <c r="O69" s="10">
        <f>FC_TRA_DAVI_PA_E!O69+FC_TRA_DAVI_FR_E!O69</f>
        <v>0</v>
      </c>
      <c r="P69" s="10">
        <f>FC_TRA_DAVI_PA_E!P69+FC_TRA_DAVI_FR_E!P69</f>
        <v>0</v>
      </c>
      <c r="Q69" s="10">
        <f>FC_TRA_DAVI_PA_E!Q69+FC_TRA_DAVI_FR_E!Q69</f>
        <v>0</v>
      </c>
      <c r="R69" s="10">
        <f>FC_TRA_DAVI_PA_E!R69+FC_TRA_DAVI_FR_E!R69</f>
        <v>0</v>
      </c>
      <c r="S69" s="10">
        <f>FC_TRA_DAVI_PA_E!S69+FC_TRA_DAVI_FR_E!S69</f>
        <v>0</v>
      </c>
      <c r="T69" s="10">
        <f>FC_TRA_DAVI_PA_E!T69+FC_TRA_DAVI_FR_E!T69</f>
        <v>0</v>
      </c>
      <c r="U69" s="10">
        <f>FC_TRA_DAVI_PA_E!U69+FC_TRA_DAVI_FR_E!U69</f>
        <v>0</v>
      </c>
      <c r="V69" s="10">
        <f>FC_TRA_DAVI_PA_E!V69+FC_TRA_DAVI_FR_E!V69</f>
        <v>0</v>
      </c>
      <c r="W69" s="10">
        <f>FC_TRA_DAVI_PA_E!W69+FC_TRA_DAVI_FR_E!W69</f>
        <v>0</v>
      </c>
      <c r="X69" s="10">
        <f>FC_TRA_DAVI_PA_E!X69+FC_TRA_DAVI_FR_E!X69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FC_TRA_DAVI_PA_E!C70+FC_TRA_DAVI_FR_E!C70</f>
        <v>0</v>
      </c>
      <c r="D70" s="10">
        <f>FC_TRA_DAVI_PA_E!D70+FC_TRA_DAVI_FR_E!D70</f>
        <v>0</v>
      </c>
      <c r="E70" s="10">
        <f>FC_TRA_DAVI_PA_E!E70+FC_TRA_DAVI_FR_E!E70</f>
        <v>0</v>
      </c>
      <c r="F70" s="10">
        <f>FC_TRA_DAVI_PA_E!F70+FC_TRA_DAVI_FR_E!F70</f>
        <v>0</v>
      </c>
      <c r="G70" s="10">
        <f>FC_TRA_DAVI_PA_E!G70+FC_TRA_DAVI_FR_E!G70</f>
        <v>0</v>
      </c>
      <c r="H70" s="10">
        <f>FC_TRA_DAVI_PA_E!H70+FC_TRA_DAVI_FR_E!H70</f>
        <v>0</v>
      </c>
      <c r="I70" s="10">
        <f>FC_TRA_DAVI_PA_E!I70+FC_TRA_DAVI_FR_E!I70</f>
        <v>0</v>
      </c>
      <c r="J70" s="10">
        <f>FC_TRA_DAVI_PA_E!J70+FC_TRA_DAVI_FR_E!J70</f>
        <v>0</v>
      </c>
      <c r="K70" s="10">
        <f>FC_TRA_DAVI_PA_E!K70+FC_TRA_DAVI_FR_E!K70</f>
        <v>0</v>
      </c>
      <c r="L70" s="10">
        <f>FC_TRA_DAVI_PA_E!L70+FC_TRA_DAVI_FR_E!L70</f>
        <v>0</v>
      </c>
      <c r="M70" s="10">
        <f>FC_TRA_DAVI_PA_E!M70+FC_TRA_DAVI_FR_E!M70</f>
        <v>0</v>
      </c>
      <c r="N70" s="10">
        <f>FC_TRA_DAVI_PA_E!N70+FC_TRA_DAVI_FR_E!N70</f>
        <v>0</v>
      </c>
      <c r="O70" s="10">
        <f>FC_TRA_DAVI_PA_E!O70+FC_TRA_DAVI_FR_E!O70</f>
        <v>0</v>
      </c>
      <c r="P70" s="10">
        <f>FC_TRA_DAVI_PA_E!P70+FC_TRA_DAVI_FR_E!P70</f>
        <v>0</v>
      </c>
      <c r="Q70" s="10">
        <f>FC_TRA_DAVI_PA_E!Q70+FC_TRA_DAVI_FR_E!Q70</f>
        <v>0</v>
      </c>
      <c r="R70" s="10">
        <f>FC_TRA_DAVI_PA_E!R70+FC_TRA_DAVI_FR_E!R70</f>
        <v>0</v>
      </c>
      <c r="S70" s="10">
        <f>FC_TRA_DAVI_PA_E!S70+FC_TRA_DAVI_FR_E!S70</f>
        <v>0</v>
      </c>
      <c r="T70" s="10">
        <f>FC_TRA_DAVI_PA_E!T70+FC_TRA_DAVI_FR_E!T70</f>
        <v>0</v>
      </c>
      <c r="U70" s="10">
        <f>FC_TRA_DAVI_PA_E!U70+FC_TRA_DAVI_FR_E!U70</f>
        <v>0</v>
      </c>
      <c r="V70" s="10">
        <f>FC_TRA_DAVI_PA_E!V70+FC_TRA_DAVI_FR_E!V70</f>
        <v>0</v>
      </c>
      <c r="W70" s="10">
        <f>FC_TRA_DAVI_PA_E!W70+FC_TRA_DAVI_FR_E!W70</f>
        <v>0</v>
      </c>
      <c r="X70" s="10">
        <f>FC_TRA_DAVI_PA_E!X70+FC_TRA_DAVI_FR_E!X70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FC_TRA_DAVI_PA_E!C72+FC_TRA_DAVI_FR_E!C72</f>
        <v>0</v>
      </c>
      <c r="D72" s="10">
        <f>FC_TRA_DAVI_PA_E!D72+FC_TRA_DAVI_FR_E!D72</f>
        <v>0</v>
      </c>
      <c r="E72" s="10">
        <f>FC_TRA_DAVI_PA_E!E72+FC_TRA_DAVI_FR_E!E72</f>
        <v>0</v>
      </c>
      <c r="F72" s="10">
        <f>FC_TRA_DAVI_PA_E!F72+FC_TRA_DAVI_FR_E!F72</f>
        <v>0</v>
      </c>
      <c r="G72" s="10">
        <f>FC_TRA_DAVI_PA_E!G72+FC_TRA_DAVI_FR_E!G72</f>
        <v>0</v>
      </c>
      <c r="H72" s="10">
        <f>FC_TRA_DAVI_PA_E!H72+FC_TRA_DAVI_FR_E!H72</f>
        <v>0</v>
      </c>
      <c r="I72" s="10">
        <f>FC_TRA_DAVI_PA_E!I72+FC_TRA_DAVI_FR_E!I72</f>
        <v>0</v>
      </c>
      <c r="J72" s="10">
        <f>FC_TRA_DAVI_PA_E!J72+FC_TRA_DAVI_FR_E!J72</f>
        <v>0</v>
      </c>
      <c r="K72" s="10">
        <f>FC_TRA_DAVI_PA_E!K72+FC_TRA_DAVI_FR_E!K72</f>
        <v>0</v>
      </c>
      <c r="L72" s="10">
        <f>FC_TRA_DAVI_PA_E!L72+FC_TRA_DAVI_FR_E!L72</f>
        <v>0</v>
      </c>
      <c r="M72" s="10">
        <f>FC_TRA_DAVI_PA_E!M72+FC_TRA_DAVI_FR_E!M72</f>
        <v>0</v>
      </c>
      <c r="N72" s="10">
        <f>FC_TRA_DAVI_PA_E!N72+FC_TRA_DAVI_FR_E!N72</f>
        <v>0</v>
      </c>
      <c r="O72" s="10">
        <f>FC_TRA_DAVI_PA_E!O72+FC_TRA_DAVI_FR_E!O72</f>
        <v>0</v>
      </c>
      <c r="P72" s="10">
        <f>FC_TRA_DAVI_PA_E!P72+FC_TRA_DAVI_FR_E!P72</f>
        <v>0</v>
      </c>
      <c r="Q72" s="10">
        <f>FC_TRA_DAVI_PA_E!Q72+FC_TRA_DAVI_FR_E!Q72</f>
        <v>0</v>
      </c>
      <c r="R72" s="10">
        <f>FC_TRA_DAVI_PA_E!R72+FC_TRA_DAVI_FR_E!R72</f>
        <v>0</v>
      </c>
      <c r="S72" s="10">
        <f>FC_TRA_DAVI_PA_E!S72+FC_TRA_DAVI_FR_E!S72</f>
        <v>0</v>
      </c>
      <c r="T72" s="10">
        <f>FC_TRA_DAVI_PA_E!T72+FC_TRA_DAVI_FR_E!T72</f>
        <v>0</v>
      </c>
      <c r="U72" s="10">
        <f>FC_TRA_DAVI_PA_E!U72+FC_TRA_DAVI_FR_E!U72</f>
        <v>0</v>
      </c>
      <c r="V72" s="10">
        <f>FC_TRA_DAVI_PA_E!V72+FC_TRA_DAVI_FR_E!V72</f>
        <v>0</v>
      </c>
      <c r="W72" s="10">
        <f>FC_TRA_DAVI_PA_E!W72+FC_TRA_DAVI_FR_E!W72</f>
        <v>0</v>
      </c>
      <c r="X72" s="10">
        <f>FC_TRA_DAVI_PA_E!X72+FC_TRA_DAVI_FR_E!X72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FC_TRA_DAVI_PA_E!C73+FC_TRA_DAVI_FR_E!C73</f>
        <v>0</v>
      </c>
      <c r="D73" s="10">
        <f>FC_TRA_DAVI_PA_E!D73+FC_TRA_DAVI_FR_E!D73</f>
        <v>0</v>
      </c>
      <c r="E73" s="10">
        <f>FC_TRA_DAVI_PA_E!E73+FC_TRA_DAVI_FR_E!E73</f>
        <v>0</v>
      </c>
      <c r="F73" s="10">
        <f>FC_TRA_DAVI_PA_E!F73+FC_TRA_DAVI_FR_E!F73</f>
        <v>0</v>
      </c>
      <c r="G73" s="10">
        <f>FC_TRA_DAVI_PA_E!G73+FC_TRA_DAVI_FR_E!G73</f>
        <v>0</v>
      </c>
      <c r="H73" s="10">
        <f>FC_TRA_DAVI_PA_E!H73+FC_TRA_DAVI_FR_E!H73</f>
        <v>0</v>
      </c>
      <c r="I73" s="10">
        <f>FC_TRA_DAVI_PA_E!I73+FC_TRA_DAVI_FR_E!I73</f>
        <v>0</v>
      </c>
      <c r="J73" s="10">
        <f>FC_TRA_DAVI_PA_E!J73+FC_TRA_DAVI_FR_E!J73</f>
        <v>0</v>
      </c>
      <c r="K73" s="10">
        <f>FC_TRA_DAVI_PA_E!K73+FC_TRA_DAVI_FR_E!K73</f>
        <v>0</v>
      </c>
      <c r="L73" s="10">
        <f>FC_TRA_DAVI_PA_E!L73+FC_TRA_DAVI_FR_E!L73</f>
        <v>0</v>
      </c>
      <c r="M73" s="10">
        <f>FC_TRA_DAVI_PA_E!M73+FC_TRA_DAVI_FR_E!M73</f>
        <v>0</v>
      </c>
      <c r="N73" s="10">
        <f>FC_TRA_DAVI_PA_E!N73+FC_TRA_DAVI_FR_E!N73</f>
        <v>0</v>
      </c>
      <c r="O73" s="10">
        <f>FC_TRA_DAVI_PA_E!O73+FC_TRA_DAVI_FR_E!O73</f>
        <v>0</v>
      </c>
      <c r="P73" s="10">
        <f>FC_TRA_DAVI_PA_E!P73+FC_TRA_DAVI_FR_E!P73</f>
        <v>0</v>
      </c>
      <c r="Q73" s="10">
        <f>FC_TRA_DAVI_PA_E!Q73+FC_TRA_DAVI_FR_E!Q73</f>
        <v>0</v>
      </c>
      <c r="R73" s="10">
        <f>FC_TRA_DAVI_PA_E!R73+FC_TRA_DAVI_FR_E!R73</f>
        <v>0</v>
      </c>
      <c r="S73" s="10">
        <f>FC_TRA_DAVI_PA_E!S73+FC_TRA_DAVI_FR_E!S73</f>
        <v>0</v>
      </c>
      <c r="T73" s="10">
        <f>FC_TRA_DAVI_PA_E!T73+FC_TRA_DAVI_FR_E!T73</f>
        <v>0</v>
      </c>
      <c r="U73" s="10">
        <f>FC_TRA_DAVI_PA_E!U73+FC_TRA_DAVI_FR_E!U73</f>
        <v>0</v>
      </c>
      <c r="V73" s="10">
        <f>FC_TRA_DAVI_PA_E!V73+FC_TRA_DAVI_FR_E!V73</f>
        <v>0</v>
      </c>
      <c r="W73" s="10">
        <f>FC_TRA_DAVI_PA_E!W73+FC_TRA_DAVI_FR_E!W73</f>
        <v>0</v>
      </c>
      <c r="X73" s="10">
        <f>FC_TRA_DAVI_PA_E!X73+FC_TRA_DAVI_FR_E!X73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FC_TRA_DAVI_PA_E!C74+FC_TRA_DAVI_FR_E!C74</f>
        <v>0</v>
      </c>
      <c r="D74" s="37">
        <f>FC_TRA_DAVI_PA_E!D74+FC_TRA_DAVI_FR_E!D74</f>
        <v>0</v>
      </c>
      <c r="E74" s="37">
        <f>FC_TRA_DAVI_PA_E!E74+FC_TRA_DAVI_FR_E!E74</f>
        <v>0</v>
      </c>
      <c r="F74" s="37">
        <f>FC_TRA_DAVI_PA_E!F74+FC_TRA_DAVI_FR_E!F74</f>
        <v>0</v>
      </c>
      <c r="G74" s="37">
        <f>FC_TRA_DAVI_PA_E!G74+FC_TRA_DAVI_FR_E!G74</f>
        <v>0</v>
      </c>
      <c r="H74" s="37">
        <f>FC_TRA_DAVI_PA_E!H74+FC_TRA_DAVI_FR_E!H74</f>
        <v>0</v>
      </c>
      <c r="I74" s="37">
        <f>FC_TRA_DAVI_PA_E!I74+FC_TRA_DAVI_FR_E!I74</f>
        <v>0</v>
      </c>
      <c r="J74" s="37">
        <f>FC_TRA_DAVI_PA_E!J74+FC_TRA_DAVI_FR_E!J74</f>
        <v>0</v>
      </c>
      <c r="K74" s="37">
        <f>FC_TRA_DAVI_PA_E!K74+FC_TRA_DAVI_FR_E!K74</f>
        <v>0</v>
      </c>
      <c r="L74" s="37">
        <f>FC_TRA_DAVI_PA_E!L74+FC_TRA_DAVI_FR_E!L74</f>
        <v>0</v>
      </c>
      <c r="M74" s="37">
        <f>FC_TRA_DAVI_PA_E!M74+FC_TRA_DAVI_FR_E!M74</f>
        <v>0</v>
      </c>
      <c r="N74" s="37">
        <f>FC_TRA_DAVI_PA_E!N74+FC_TRA_DAVI_FR_E!N74</f>
        <v>0</v>
      </c>
      <c r="O74" s="37">
        <f>FC_TRA_DAVI_PA_E!O74+FC_TRA_DAVI_FR_E!O74</f>
        <v>0</v>
      </c>
      <c r="P74" s="37">
        <f>FC_TRA_DAVI_PA_E!P74+FC_TRA_DAVI_FR_E!P74</f>
        <v>0</v>
      </c>
      <c r="Q74" s="37">
        <f>FC_TRA_DAVI_PA_E!Q74+FC_TRA_DAVI_FR_E!Q74</f>
        <v>0</v>
      </c>
      <c r="R74" s="37">
        <f>FC_TRA_DAVI_PA_E!R74+FC_TRA_DAVI_FR_E!R74</f>
        <v>0</v>
      </c>
      <c r="S74" s="37">
        <f>FC_TRA_DAVI_PA_E!S74+FC_TRA_DAVI_FR_E!S74</f>
        <v>0</v>
      </c>
      <c r="T74" s="37">
        <f>FC_TRA_DAVI_PA_E!T74+FC_TRA_DAVI_FR_E!T74</f>
        <v>0</v>
      </c>
      <c r="U74" s="37">
        <f>FC_TRA_DAVI_PA_E!U74+FC_TRA_DAVI_FR_E!U74</f>
        <v>0</v>
      </c>
      <c r="V74" s="37">
        <f>FC_TRA_DAVI_PA_E!V74+FC_TRA_DAVI_FR_E!V74</f>
        <v>0</v>
      </c>
      <c r="W74" s="37">
        <f>FC_TRA_DAVI_PA_E!W74+FC_TRA_DAVI_FR_E!W74</f>
        <v>0</v>
      </c>
      <c r="X74" s="37">
        <f>FC_TRA_DAVI_PA_E!X74+FC_TRA_DAVI_FR_E!X74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FC_TRA_DAVI_PA_E!C75+FC_TRA_DAVI_FR_E!C75</f>
        <v>0</v>
      </c>
      <c r="D75" s="37">
        <f>FC_TRA_DAVI_PA_E!D75+FC_TRA_DAVI_FR_E!D75</f>
        <v>0</v>
      </c>
      <c r="E75" s="37">
        <f>FC_TRA_DAVI_PA_E!E75+FC_TRA_DAVI_FR_E!E75</f>
        <v>0</v>
      </c>
      <c r="F75" s="37">
        <f>FC_TRA_DAVI_PA_E!F75+FC_TRA_DAVI_FR_E!F75</f>
        <v>0</v>
      </c>
      <c r="G75" s="37">
        <f>FC_TRA_DAVI_PA_E!G75+FC_TRA_DAVI_FR_E!G75</f>
        <v>0</v>
      </c>
      <c r="H75" s="37">
        <f>FC_TRA_DAVI_PA_E!H75+FC_TRA_DAVI_FR_E!H75</f>
        <v>0</v>
      </c>
      <c r="I75" s="37">
        <f>FC_TRA_DAVI_PA_E!I75+FC_TRA_DAVI_FR_E!I75</f>
        <v>0</v>
      </c>
      <c r="J75" s="37">
        <f>FC_TRA_DAVI_PA_E!J75+FC_TRA_DAVI_FR_E!J75</f>
        <v>0</v>
      </c>
      <c r="K75" s="37">
        <f>FC_TRA_DAVI_PA_E!K75+FC_TRA_DAVI_FR_E!K75</f>
        <v>0</v>
      </c>
      <c r="L75" s="37">
        <f>FC_TRA_DAVI_PA_E!L75+FC_TRA_DAVI_FR_E!L75</f>
        <v>0</v>
      </c>
      <c r="M75" s="37">
        <f>FC_TRA_DAVI_PA_E!M75+FC_TRA_DAVI_FR_E!M75</f>
        <v>0</v>
      </c>
      <c r="N75" s="37">
        <f>FC_TRA_DAVI_PA_E!N75+FC_TRA_DAVI_FR_E!N75</f>
        <v>0</v>
      </c>
      <c r="O75" s="37">
        <f>FC_TRA_DAVI_PA_E!O75+FC_TRA_DAVI_FR_E!O75</f>
        <v>0</v>
      </c>
      <c r="P75" s="37">
        <f>FC_TRA_DAVI_PA_E!P75+FC_TRA_DAVI_FR_E!P75</f>
        <v>0</v>
      </c>
      <c r="Q75" s="37">
        <f>FC_TRA_DAVI_PA_E!Q75+FC_TRA_DAVI_FR_E!Q75</f>
        <v>0</v>
      </c>
      <c r="R75" s="37">
        <f>FC_TRA_DAVI_PA_E!R75+FC_TRA_DAVI_FR_E!R75</f>
        <v>0</v>
      </c>
      <c r="S75" s="37">
        <f>FC_TRA_DAVI_PA_E!S75+FC_TRA_DAVI_FR_E!S75</f>
        <v>0</v>
      </c>
      <c r="T75" s="37">
        <f>FC_TRA_DAVI_PA_E!T75+FC_TRA_DAVI_FR_E!T75</f>
        <v>0</v>
      </c>
      <c r="U75" s="37">
        <f>FC_TRA_DAVI_PA_E!U75+FC_TRA_DAVI_FR_E!U75</f>
        <v>0</v>
      </c>
      <c r="V75" s="37">
        <f>FC_TRA_DAVI_PA_E!V75+FC_TRA_DAVI_FR_E!V75</f>
        <v>0</v>
      </c>
      <c r="W75" s="37">
        <f>FC_TRA_DAVI_PA_E!W75+FC_TRA_DAVI_FR_E!W75</f>
        <v>0</v>
      </c>
      <c r="X75" s="37">
        <f>FC_TRA_DAVI_PA_E!X75+FC_TRA_DAVI_FR_E!X75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FC_TRA_DAVI_PA_E!C76+FC_TRA_DAVI_FR_E!C76</f>
        <v>0</v>
      </c>
      <c r="D76" s="40">
        <f>FC_TRA_DAVI_PA_E!D76+FC_TRA_DAVI_FR_E!D76</f>
        <v>0</v>
      </c>
      <c r="E76" s="40">
        <f>FC_TRA_DAVI_PA_E!E76+FC_TRA_DAVI_FR_E!E76</f>
        <v>0</v>
      </c>
      <c r="F76" s="40">
        <f>FC_TRA_DAVI_PA_E!F76+FC_TRA_DAVI_FR_E!F76</f>
        <v>0</v>
      </c>
      <c r="G76" s="40">
        <f>FC_TRA_DAVI_PA_E!G76+FC_TRA_DAVI_FR_E!G76</f>
        <v>0</v>
      </c>
      <c r="H76" s="40">
        <f>FC_TRA_DAVI_PA_E!H76+FC_TRA_DAVI_FR_E!H76</f>
        <v>0</v>
      </c>
      <c r="I76" s="40">
        <f>FC_TRA_DAVI_PA_E!I76+FC_TRA_DAVI_FR_E!I76</f>
        <v>0</v>
      </c>
      <c r="J76" s="40">
        <f>FC_TRA_DAVI_PA_E!J76+FC_TRA_DAVI_FR_E!J76</f>
        <v>0</v>
      </c>
      <c r="K76" s="40">
        <f>FC_TRA_DAVI_PA_E!K76+FC_TRA_DAVI_FR_E!K76</f>
        <v>0</v>
      </c>
      <c r="L76" s="40">
        <f>FC_TRA_DAVI_PA_E!L76+FC_TRA_DAVI_FR_E!L76</f>
        <v>0</v>
      </c>
      <c r="M76" s="40">
        <f>FC_TRA_DAVI_PA_E!M76+FC_TRA_DAVI_FR_E!M76</f>
        <v>0</v>
      </c>
      <c r="N76" s="40">
        <f>FC_TRA_DAVI_PA_E!N76+FC_TRA_DAVI_FR_E!N76</f>
        <v>0</v>
      </c>
      <c r="O76" s="40">
        <f>FC_TRA_DAVI_PA_E!O76+FC_TRA_DAVI_FR_E!O76</f>
        <v>0</v>
      </c>
      <c r="P76" s="40">
        <f>FC_TRA_DAVI_PA_E!P76+FC_TRA_DAVI_FR_E!P76</f>
        <v>0</v>
      </c>
      <c r="Q76" s="40">
        <f>FC_TRA_DAVI_PA_E!Q76+FC_TRA_DAVI_FR_E!Q76</f>
        <v>0</v>
      </c>
      <c r="R76" s="40">
        <f>FC_TRA_DAVI_PA_E!R76+FC_TRA_DAVI_FR_E!R76</f>
        <v>0</v>
      </c>
      <c r="S76" s="40">
        <f>FC_TRA_DAVI_PA_E!S76+FC_TRA_DAVI_FR_E!S76</f>
        <v>0</v>
      </c>
      <c r="T76" s="40">
        <f>FC_TRA_DAVI_PA_E!T76+FC_TRA_DAVI_FR_E!T76</f>
        <v>0</v>
      </c>
      <c r="U76" s="40">
        <f>FC_TRA_DAVI_PA_E!U76+FC_TRA_DAVI_FR_E!U76</f>
        <v>0</v>
      </c>
      <c r="V76" s="40">
        <f>FC_TRA_DAVI_PA_E!V76+FC_TRA_DAVI_FR_E!V76</f>
        <v>0</v>
      </c>
      <c r="W76" s="40">
        <f>FC_TRA_DAVI_PA_E!W76+FC_TRA_DAVI_FR_E!W76</f>
        <v>0</v>
      </c>
      <c r="X76" s="40">
        <f>FC_TRA_DAVI_PA_E!X76+FC_TRA_DAVI_FR_E!X76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361</v>
      </c>
      <c r="B1" s="4" t="s">
        <v>364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6.2737625907928596</v>
      </c>
      <c r="D2" s="31">
        <f t="shared" si="0"/>
        <v>3.1103652882637642</v>
      </c>
      <c r="E2" s="31">
        <f t="shared" si="0"/>
        <v>2.05942207928361</v>
      </c>
      <c r="F2" s="31">
        <f t="shared" si="0"/>
        <v>2.0610920732631324</v>
      </c>
      <c r="G2" s="31">
        <f t="shared" si="0"/>
        <v>12.354613139019865</v>
      </c>
      <c r="H2" s="31">
        <f t="shared" si="0"/>
        <v>11.638633174516047</v>
      </c>
      <c r="I2" s="31">
        <f t="shared" si="0"/>
        <v>2.1166078043896532</v>
      </c>
      <c r="J2" s="31">
        <f t="shared" si="0"/>
        <v>83.141222197109784</v>
      </c>
      <c r="K2" s="31">
        <f t="shared" si="0"/>
        <v>80.884285093823323</v>
      </c>
      <c r="L2" s="31">
        <f t="shared" si="0"/>
        <v>85.335674373643755</v>
      </c>
      <c r="M2" s="31">
        <f t="shared" si="0"/>
        <v>111.18386157906802</v>
      </c>
      <c r="N2" s="31">
        <f t="shared" si="0"/>
        <v>81.291820594573764</v>
      </c>
      <c r="O2" s="31">
        <f t="shared" si="0"/>
        <v>40.391830360947417</v>
      </c>
      <c r="P2" s="31">
        <f t="shared" si="0"/>
        <v>45.605705111205616</v>
      </c>
      <c r="Q2" s="31">
        <f t="shared" si="0"/>
        <v>24.268192612173394</v>
      </c>
      <c r="R2" s="31">
        <f t="shared" si="0"/>
        <v>32.713469809147178</v>
      </c>
      <c r="S2" s="31">
        <f t="shared" si="0"/>
        <v>27.989149908369363</v>
      </c>
      <c r="T2" s="31">
        <f t="shared" si="0"/>
        <v>49.260975397179315</v>
      </c>
      <c r="U2" s="31">
        <f t="shared" si="0"/>
        <v>55.456404215728199</v>
      </c>
      <c r="V2" s="31">
        <f t="shared" si="0"/>
        <v>64.536091106046669</v>
      </c>
      <c r="W2" s="31">
        <f t="shared" si="0"/>
        <v>38.404415456495357</v>
      </c>
      <c r="X2" s="31">
        <f t="shared" ref="X2" si="1">SUM(X3,X17,X22,X25,X26,X51,X52,X71,X74,X75,X76)</f>
        <v>46.356511526767903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6.2737625907928596</v>
      </c>
      <c r="D26" s="37">
        <f t="shared" si="14"/>
        <v>3.1103652882637642</v>
      </c>
      <c r="E26" s="37">
        <f t="shared" si="14"/>
        <v>2.05942207928361</v>
      </c>
      <c r="F26" s="37">
        <f t="shared" si="14"/>
        <v>2.0610920732631324</v>
      </c>
      <c r="G26" s="37">
        <f t="shared" si="14"/>
        <v>12.354613139019865</v>
      </c>
      <c r="H26" s="37">
        <f t="shared" si="14"/>
        <v>11.638633174516047</v>
      </c>
      <c r="I26" s="37">
        <f t="shared" si="14"/>
        <v>2.1166078043896532</v>
      </c>
      <c r="J26" s="37">
        <f t="shared" si="14"/>
        <v>83.141222197109784</v>
      </c>
      <c r="K26" s="37">
        <f t="shared" si="14"/>
        <v>80.884285093823323</v>
      </c>
      <c r="L26" s="37">
        <f t="shared" si="14"/>
        <v>85.335674373643755</v>
      </c>
      <c r="M26" s="37">
        <f t="shared" si="14"/>
        <v>111.18386157906802</v>
      </c>
      <c r="N26" s="37">
        <f t="shared" si="14"/>
        <v>81.291820594573764</v>
      </c>
      <c r="O26" s="37">
        <f t="shared" si="14"/>
        <v>40.391830360947417</v>
      </c>
      <c r="P26" s="37">
        <f t="shared" si="14"/>
        <v>45.605705111205616</v>
      </c>
      <c r="Q26" s="37">
        <f t="shared" si="14"/>
        <v>24.268192612173394</v>
      </c>
      <c r="R26" s="37">
        <f t="shared" si="14"/>
        <v>32.713469809147178</v>
      </c>
      <c r="S26" s="37">
        <f t="shared" si="14"/>
        <v>27.989149908369363</v>
      </c>
      <c r="T26" s="37">
        <f t="shared" si="14"/>
        <v>49.260975397179315</v>
      </c>
      <c r="U26" s="37">
        <f t="shared" si="14"/>
        <v>55.456404215728199</v>
      </c>
      <c r="V26" s="37">
        <f t="shared" si="14"/>
        <v>64.536091106046669</v>
      </c>
      <c r="W26" s="37">
        <f t="shared" si="14"/>
        <v>38.404415456495357</v>
      </c>
      <c r="X26" s="37">
        <f t="shared" ref="X26" si="15">SUM(X27,X33)</f>
        <v>46.356511526767903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6.2737625907928596</v>
      </c>
      <c r="D33" s="29">
        <f t="shared" si="18"/>
        <v>3.1103652882637642</v>
      </c>
      <c r="E33" s="29">
        <f t="shared" si="18"/>
        <v>2.05942207928361</v>
      </c>
      <c r="F33" s="29">
        <f t="shared" si="18"/>
        <v>2.0610920732631324</v>
      </c>
      <c r="G33" s="29">
        <f t="shared" si="18"/>
        <v>12.354613139019865</v>
      </c>
      <c r="H33" s="29">
        <f t="shared" si="18"/>
        <v>11.638633174516047</v>
      </c>
      <c r="I33" s="29">
        <f t="shared" si="18"/>
        <v>2.1166078043896532</v>
      </c>
      <c r="J33" s="29">
        <f t="shared" si="18"/>
        <v>83.141222197109784</v>
      </c>
      <c r="K33" s="29">
        <f t="shared" si="18"/>
        <v>80.884285093823323</v>
      </c>
      <c r="L33" s="29">
        <f t="shared" si="18"/>
        <v>85.335674373643755</v>
      </c>
      <c r="M33" s="29">
        <f t="shared" si="18"/>
        <v>111.18386157906802</v>
      </c>
      <c r="N33" s="29">
        <f t="shared" si="18"/>
        <v>81.291820594573764</v>
      </c>
      <c r="O33" s="29">
        <f t="shared" si="18"/>
        <v>40.391830360947417</v>
      </c>
      <c r="P33" s="29">
        <f t="shared" si="18"/>
        <v>45.605705111205616</v>
      </c>
      <c r="Q33" s="29">
        <f t="shared" si="18"/>
        <v>24.268192612173394</v>
      </c>
      <c r="R33" s="29">
        <f t="shared" si="18"/>
        <v>32.713469809147178</v>
      </c>
      <c r="S33" s="29">
        <f t="shared" si="18"/>
        <v>27.989149908369363</v>
      </c>
      <c r="T33" s="29">
        <f t="shared" si="18"/>
        <v>49.260975397179315</v>
      </c>
      <c r="U33" s="29">
        <f t="shared" si="18"/>
        <v>55.456404215728199</v>
      </c>
      <c r="V33" s="29">
        <f t="shared" si="18"/>
        <v>64.536091106046669</v>
      </c>
      <c r="W33" s="29">
        <f t="shared" si="18"/>
        <v>38.404415456495357</v>
      </c>
      <c r="X33" s="29">
        <f t="shared" ref="X33" si="19">SUM(X34:X50)</f>
        <v>46.356511526767903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2.0774862478727774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6.2737625907928596</v>
      </c>
      <c r="D38" s="10">
        <v>3.1103652882637642</v>
      </c>
      <c r="E38" s="10">
        <v>2.05942207928361</v>
      </c>
      <c r="F38" s="10">
        <v>2.0610920732631324</v>
      </c>
      <c r="G38" s="10">
        <v>3.1581825772117993</v>
      </c>
      <c r="H38" s="10">
        <v>10.61385002201756</v>
      </c>
      <c r="I38" s="10">
        <v>2.1166078043896532</v>
      </c>
      <c r="J38" s="10">
        <v>2.0913532759797162</v>
      </c>
      <c r="K38" s="10">
        <v>4.1894651122855135</v>
      </c>
      <c r="L38" s="10">
        <v>4.1925278058808706</v>
      </c>
      <c r="M38" s="10">
        <v>5.2437366627283861</v>
      </c>
      <c r="N38" s="10">
        <v>5.245930701382993</v>
      </c>
      <c r="O38" s="10">
        <v>1.0493672421817941</v>
      </c>
      <c r="P38" s="10">
        <v>1.0495203963569286</v>
      </c>
      <c r="Q38" s="10">
        <v>1.0496672180111337</v>
      </c>
      <c r="R38" s="10">
        <v>1.0497601492645665</v>
      </c>
      <c r="S38" s="10">
        <v>1.0496629644234523</v>
      </c>
      <c r="T38" s="10">
        <v>0.90552473954712476</v>
      </c>
      <c r="U38" s="10">
        <v>1.1121985870144513</v>
      </c>
      <c r="V38" s="10">
        <v>1.7530373852553383</v>
      </c>
      <c r="W38" s="10">
        <v>1.0940396908255454</v>
      </c>
      <c r="X38" s="10">
        <v>1.4832178998184047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77.949988946656859</v>
      </c>
      <c r="K40" s="10">
        <v>75.670417842181479</v>
      </c>
      <c r="L40" s="10">
        <v>80.117932578051949</v>
      </c>
      <c r="M40" s="10">
        <v>105.94012491633964</v>
      </c>
      <c r="N40" s="10">
        <v>76.045889893190775</v>
      </c>
      <c r="O40" s="10">
        <v>39.342463118765622</v>
      </c>
      <c r="P40" s="10">
        <v>44.55618471484869</v>
      </c>
      <c r="Q40" s="10">
        <v>23.21852539416226</v>
      </c>
      <c r="R40" s="10">
        <v>31.663709659882613</v>
      </c>
      <c r="S40" s="10">
        <v>26.939486943945912</v>
      </c>
      <c r="T40" s="10">
        <v>48.35545065763219</v>
      </c>
      <c r="U40" s="10">
        <v>54.344205628713745</v>
      </c>
      <c r="V40" s="10">
        <v>62.78305372079133</v>
      </c>
      <c r="W40" s="10">
        <v>37.310375765669811</v>
      </c>
      <c r="X40" s="10">
        <v>44.873293626949497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9.1964305618080662</v>
      </c>
      <c r="H43" s="10">
        <v>1.0247831524984867</v>
      </c>
      <c r="I43" s="10">
        <v>0</v>
      </c>
      <c r="J43" s="10">
        <v>1.0223937266004308</v>
      </c>
      <c r="K43" s="10">
        <v>1.0244021393563203</v>
      </c>
      <c r="L43" s="10">
        <v>1.0252139897109391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G22:X22 C22:F22 C71:M71 N71:X71 C33:X33" formulaRange="1"/>
  </ignoredErrors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362</v>
      </c>
      <c r="B1" s="4" t="s">
        <v>363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7.4732680058386736E-2</v>
      </c>
      <c r="D2" s="31">
        <f t="shared" si="0"/>
        <v>6.3925339423252167E-2</v>
      </c>
      <c r="E2" s="31">
        <f t="shared" si="0"/>
        <v>5.6743011000139197E-2</v>
      </c>
      <c r="F2" s="31">
        <f t="shared" si="0"/>
        <v>5.5073017020616767E-2</v>
      </c>
      <c r="G2" s="31">
        <f t="shared" si="0"/>
        <v>6.3013688151242406E-2</v>
      </c>
      <c r="H2" s="31">
        <f t="shared" si="0"/>
        <v>2.5167341391084834E-2</v>
      </c>
      <c r="I2" s="31">
        <f t="shared" si="0"/>
        <v>1.0735273856263014E-2</v>
      </c>
      <c r="J2" s="31">
        <f t="shared" si="0"/>
        <v>0.37451297056002664</v>
      </c>
      <c r="K2" s="31">
        <f t="shared" si="0"/>
        <v>0.20505282535122701</v>
      </c>
      <c r="L2" s="31">
        <f t="shared" si="0"/>
        <v>0.14859045868641252</v>
      </c>
      <c r="M2" s="31">
        <f t="shared" si="0"/>
        <v>0.13006791362329062</v>
      </c>
      <c r="N2" s="31">
        <f t="shared" si="0"/>
        <v>6.1059886939551396E-2</v>
      </c>
      <c r="O2" s="31">
        <f t="shared" si="0"/>
        <v>2.2701023403387588E-2</v>
      </c>
      <c r="P2" s="31">
        <f t="shared" si="0"/>
        <v>1.8972446833940997E-2</v>
      </c>
      <c r="Q2" s="31">
        <f t="shared" si="0"/>
        <v>6.6999071731269639E-3</v>
      </c>
      <c r="R2" s="31">
        <f t="shared" si="0"/>
        <v>6.134662048001057E-3</v>
      </c>
      <c r="S2" s="31">
        <f t="shared" si="0"/>
        <v>7.8406333331302487E-3</v>
      </c>
      <c r="T2" s="31">
        <f t="shared" si="0"/>
        <v>4.091626232197175E-2</v>
      </c>
      <c r="U2" s="31">
        <f t="shared" si="0"/>
        <v>7.7731639817798667E-2</v>
      </c>
      <c r="V2" s="31">
        <f t="shared" si="0"/>
        <v>0.1398332275732766</v>
      </c>
      <c r="W2" s="31">
        <f t="shared" si="0"/>
        <v>0.24846502501795631</v>
      </c>
      <c r="X2" s="31">
        <f t="shared" ref="X2" si="1">SUM(X3,X17,X22,X25,X26,X51,X52,X71,X74,X75,X76)</f>
        <v>0.35251684812461492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7.4732680058386736E-2</v>
      </c>
      <c r="D26" s="37">
        <f t="shared" si="14"/>
        <v>6.3925339423252167E-2</v>
      </c>
      <c r="E26" s="37">
        <f t="shared" si="14"/>
        <v>5.6743011000139197E-2</v>
      </c>
      <c r="F26" s="37">
        <f t="shared" si="14"/>
        <v>5.5073017020616767E-2</v>
      </c>
      <c r="G26" s="37">
        <f t="shared" si="14"/>
        <v>6.3013688151242406E-2</v>
      </c>
      <c r="H26" s="37">
        <f t="shared" si="14"/>
        <v>2.5167341391084834E-2</v>
      </c>
      <c r="I26" s="37">
        <f t="shared" si="14"/>
        <v>1.0735273856263014E-2</v>
      </c>
      <c r="J26" s="37">
        <f t="shared" si="14"/>
        <v>0.37451297056002664</v>
      </c>
      <c r="K26" s="37">
        <f t="shared" si="14"/>
        <v>0.20505282535122701</v>
      </c>
      <c r="L26" s="37">
        <f t="shared" si="14"/>
        <v>0.14859045868641252</v>
      </c>
      <c r="M26" s="37">
        <f t="shared" si="14"/>
        <v>0.13006791362329062</v>
      </c>
      <c r="N26" s="37">
        <f t="shared" si="14"/>
        <v>6.1059886939551396E-2</v>
      </c>
      <c r="O26" s="37">
        <f t="shared" si="14"/>
        <v>2.2701023403387588E-2</v>
      </c>
      <c r="P26" s="37">
        <f t="shared" si="14"/>
        <v>1.8972446833940997E-2</v>
      </c>
      <c r="Q26" s="37">
        <f t="shared" si="14"/>
        <v>6.6999071731269639E-3</v>
      </c>
      <c r="R26" s="37">
        <f t="shared" si="14"/>
        <v>6.134662048001057E-3</v>
      </c>
      <c r="S26" s="37">
        <f t="shared" si="14"/>
        <v>7.8406333331302487E-3</v>
      </c>
      <c r="T26" s="37">
        <f t="shared" si="14"/>
        <v>4.091626232197175E-2</v>
      </c>
      <c r="U26" s="37">
        <f t="shared" si="14"/>
        <v>7.7731639817798667E-2</v>
      </c>
      <c r="V26" s="37">
        <f t="shared" si="14"/>
        <v>0.1398332275732766</v>
      </c>
      <c r="W26" s="37">
        <f t="shared" si="14"/>
        <v>0.24846502501795631</v>
      </c>
      <c r="X26" s="37">
        <f t="shared" ref="X26" si="15">SUM(X27,X33)</f>
        <v>0.35251684812461492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7.4732680058386736E-2</v>
      </c>
      <c r="D33" s="29">
        <f t="shared" si="18"/>
        <v>6.3925339423252167E-2</v>
      </c>
      <c r="E33" s="29">
        <f t="shared" si="18"/>
        <v>5.6743011000139197E-2</v>
      </c>
      <c r="F33" s="29">
        <f t="shared" si="18"/>
        <v>5.5073017020616767E-2</v>
      </c>
      <c r="G33" s="29">
        <f t="shared" si="18"/>
        <v>6.3013688151242406E-2</v>
      </c>
      <c r="H33" s="29">
        <f t="shared" si="18"/>
        <v>2.5167341391084834E-2</v>
      </c>
      <c r="I33" s="29">
        <f t="shared" si="18"/>
        <v>1.0735273856263014E-2</v>
      </c>
      <c r="J33" s="29">
        <f t="shared" si="18"/>
        <v>0.37451297056002664</v>
      </c>
      <c r="K33" s="29">
        <f t="shared" si="18"/>
        <v>0.20505282535122701</v>
      </c>
      <c r="L33" s="29">
        <f t="shared" si="18"/>
        <v>0.14859045868641252</v>
      </c>
      <c r="M33" s="29">
        <f t="shared" si="18"/>
        <v>0.13006791362329062</v>
      </c>
      <c r="N33" s="29">
        <f t="shared" si="18"/>
        <v>6.1059886939551396E-2</v>
      </c>
      <c r="O33" s="29">
        <f t="shared" si="18"/>
        <v>2.2701023403387588E-2</v>
      </c>
      <c r="P33" s="29">
        <f t="shared" si="18"/>
        <v>1.8972446833940997E-2</v>
      </c>
      <c r="Q33" s="29">
        <f t="shared" si="18"/>
        <v>6.6999071731269639E-3</v>
      </c>
      <c r="R33" s="29">
        <f t="shared" si="18"/>
        <v>6.134662048001057E-3</v>
      </c>
      <c r="S33" s="29">
        <f t="shared" si="18"/>
        <v>7.8406333331302487E-3</v>
      </c>
      <c r="T33" s="29">
        <f t="shared" si="18"/>
        <v>4.091626232197175E-2</v>
      </c>
      <c r="U33" s="29">
        <f t="shared" si="18"/>
        <v>7.7731639817798667E-2</v>
      </c>
      <c r="V33" s="29">
        <f t="shared" si="18"/>
        <v>0.1398332275732766</v>
      </c>
      <c r="W33" s="29">
        <f t="shared" si="18"/>
        <v>0.24846502501795631</v>
      </c>
      <c r="X33" s="29">
        <f t="shared" ref="X33" si="19">SUM(X34:X50)</f>
        <v>0.35251684812461492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9.3581201409796526E-3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7.4732680058386736E-2</v>
      </c>
      <c r="D38" s="10">
        <v>6.3925339423252167E-2</v>
      </c>
      <c r="E38" s="10">
        <v>5.6743011000139197E-2</v>
      </c>
      <c r="F38" s="10">
        <v>5.5073017020616767E-2</v>
      </c>
      <c r="G38" s="10">
        <v>1.6108050475217017E-2</v>
      </c>
      <c r="H38" s="10">
        <v>2.2951353734799413E-2</v>
      </c>
      <c r="I38" s="10">
        <v>1.0735273856263014E-2</v>
      </c>
      <c r="J38" s="10">
        <v>9.4205847253570219E-3</v>
      </c>
      <c r="K38" s="10">
        <v>1.0620872237271489E-2</v>
      </c>
      <c r="L38" s="10">
        <v>7.3002250735570871E-3</v>
      </c>
      <c r="M38" s="10">
        <v>6.1343604874346466E-3</v>
      </c>
      <c r="N38" s="10">
        <v>3.9403218328283836E-3</v>
      </c>
      <c r="O38" s="10">
        <v>5.8976555681292087E-4</v>
      </c>
      <c r="P38" s="10">
        <v>4.3661138167834203E-4</v>
      </c>
      <c r="Q38" s="10">
        <v>2.8978972747320682E-4</v>
      </c>
      <c r="R38" s="10">
        <v>1.9685847404045661E-4</v>
      </c>
      <c r="S38" s="10">
        <v>2.9404331515441544E-4</v>
      </c>
      <c r="T38" s="10">
        <v>7.521306162457113E-4</v>
      </c>
      <c r="U38" s="10">
        <v>1.55893663129267E-3</v>
      </c>
      <c r="V38" s="10">
        <v>3.7983843061406594E-3</v>
      </c>
      <c r="W38" s="10">
        <v>7.0781079706716769E-3</v>
      </c>
      <c r="X38" s="10">
        <v>1.1279090723297358E-2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0.35112885213934875</v>
      </c>
      <c r="K40" s="10">
        <v>0.19183495231550382</v>
      </c>
      <c r="L40" s="10">
        <v>0.13950508316902269</v>
      </c>
      <c r="M40" s="10">
        <v>0.12393355313585598</v>
      </c>
      <c r="N40" s="10">
        <v>5.711956510672301E-2</v>
      </c>
      <c r="O40" s="10">
        <v>2.2111257846574667E-2</v>
      </c>
      <c r="P40" s="10">
        <v>1.8535835452262655E-2</v>
      </c>
      <c r="Q40" s="10">
        <v>6.4101174456537569E-3</v>
      </c>
      <c r="R40" s="10">
        <v>5.9378035739606006E-3</v>
      </c>
      <c r="S40" s="10">
        <v>7.5465900179758341E-3</v>
      </c>
      <c r="T40" s="10">
        <v>4.0164131705726039E-2</v>
      </c>
      <c r="U40" s="10">
        <v>7.6172703186505999E-2</v>
      </c>
      <c r="V40" s="10">
        <v>0.13603484326713594</v>
      </c>
      <c r="W40" s="10">
        <v>0.24138691704728463</v>
      </c>
      <c r="X40" s="10">
        <v>0.34123775740131757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4.6905637676025388E-2</v>
      </c>
      <c r="H43" s="10">
        <v>2.215987656285421E-3</v>
      </c>
      <c r="I43" s="10">
        <v>0</v>
      </c>
      <c r="J43" s="10">
        <v>4.6054135543412023E-3</v>
      </c>
      <c r="K43" s="10">
        <v>2.5970007984517096E-3</v>
      </c>
      <c r="L43" s="10">
        <v>1.7851504438327296E-3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R22 S22:W22 C71:R71 S71:W71 X22:X33 X52:X62 X70:X76 C33:W33" formulaRange="1"/>
  </ignoredErrors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200</v>
      </c>
      <c r="B1" s="4" t="s">
        <v>235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V2" si="0">SUM(C3,C17,C22,C25,C26,C51,C52,C71,C74,C75,C76)</f>
        <v>113.29423903697335</v>
      </c>
      <c r="D2" s="31">
        <f t="shared" si="0"/>
        <v>101.16079105760963</v>
      </c>
      <c r="E2" s="31">
        <f t="shared" si="0"/>
        <v>103.20533104041272</v>
      </c>
      <c r="F2" s="31">
        <f t="shared" si="0"/>
        <v>68.352966466036108</v>
      </c>
      <c r="G2" s="31">
        <f t="shared" si="0"/>
        <v>41.769389509888214</v>
      </c>
      <c r="H2" s="31">
        <f t="shared" si="0"/>
        <v>42.046431642304384</v>
      </c>
      <c r="I2" s="31">
        <f t="shared" si="0"/>
        <v>41.019346517626836</v>
      </c>
      <c r="J2" s="31">
        <f t="shared" si="0"/>
        <v>85.366723989681859</v>
      </c>
      <c r="K2" s="31">
        <f t="shared" si="0"/>
        <v>78.790885640584676</v>
      </c>
      <c r="L2" s="31">
        <f t="shared" si="0"/>
        <v>55.460017196904552</v>
      </c>
      <c r="M2" s="31">
        <f t="shared" si="0"/>
        <v>59.568185726569219</v>
      </c>
      <c r="N2" s="31">
        <f t="shared" si="0"/>
        <v>52.378933791917447</v>
      </c>
      <c r="O2" s="31">
        <f t="shared" si="0"/>
        <v>42.568787618228718</v>
      </c>
      <c r="P2" s="31">
        <f t="shared" si="0"/>
        <v>41.555288048151333</v>
      </c>
      <c r="Q2" s="31">
        <f t="shared" si="0"/>
        <v>37.501117798796223</v>
      </c>
      <c r="R2" s="31">
        <f t="shared" si="0"/>
        <v>43.582373172828888</v>
      </c>
      <c r="S2" s="31">
        <f t="shared" si="0"/>
        <v>40.541702493551163</v>
      </c>
      <c r="T2" s="31">
        <f t="shared" si="0"/>
        <v>40.392691315563198</v>
      </c>
      <c r="U2" s="31">
        <f t="shared" si="0"/>
        <v>40.351160791057609</v>
      </c>
      <c r="V2" s="31">
        <f t="shared" si="0"/>
        <v>43.588564058469473</v>
      </c>
      <c r="W2" s="31">
        <f t="shared" ref="W2:X2" si="1">SUM(W3,W17,W22,W25,W26,W51,W52,W71,W74,W75,W76)</f>
        <v>41.860275150472908</v>
      </c>
      <c r="X2" s="31">
        <f t="shared" si="1"/>
        <v>51.607136715391228</v>
      </c>
    </row>
    <row r="3" spans="1:24" ht="11.25" customHeight="1" x14ac:dyDescent="0.2">
      <c r="A3" s="32" t="s">
        <v>3</v>
      </c>
      <c r="B3" s="33" t="s">
        <v>4</v>
      </c>
      <c r="C3" s="34">
        <f t="shared" ref="C3:V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ref="W3:X3" si="3">SUM(W4,W8,W11)</f>
        <v>0</v>
      </c>
      <c r="X3" s="34">
        <f t="shared" si="3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V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ref="W4:X4" si="5">SUM(W5:W7)</f>
        <v>0</v>
      </c>
      <c r="X4" s="29">
        <f t="shared" si="5"/>
        <v>0</v>
      </c>
    </row>
    <row r="5" spans="1:24" ht="11.25" customHeight="1" x14ac:dyDescent="0.2">
      <c r="A5" s="41" t="s">
        <v>5</v>
      </c>
      <c r="B5" s="9" t="s">
        <v>6</v>
      </c>
      <c r="C5" s="10">
        <f>FC_TRA_DNAVI_DCS_E!C5+FC_TRA_DNAVI_IWW_E!C5</f>
        <v>0</v>
      </c>
      <c r="D5" s="10">
        <f>FC_TRA_DNAVI_DCS_E!D5+FC_TRA_DNAVI_IWW_E!D5</f>
        <v>0</v>
      </c>
      <c r="E5" s="10">
        <f>FC_TRA_DNAVI_DCS_E!E5+FC_TRA_DNAVI_IWW_E!E5</f>
        <v>0</v>
      </c>
      <c r="F5" s="10">
        <f>FC_TRA_DNAVI_DCS_E!F5+FC_TRA_DNAVI_IWW_E!F5</f>
        <v>0</v>
      </c>
      <c r="G5" s="10">
        <f>FC_TRA_DNAVI_DCS_E!G5+FC_TRA_DNAVI_IWW_E!G5</f>
        <v>0</v>
      </c>
      <c r="H5" s="10">
        <f>FC_TRA_DNAVI_DCS_E!H5+FC_TRA_DNAVI_IWW_E!H5</f>
        <v>0</v>
      </c>
      <c r="I5" s="10">
        <f>FC_TRA_DNAVI_DCS_E!I5+FC_TRA_DNAVI_IWW_E!I5</f>
        <v>0</v>
      </c>
      <c r="J5" s="10">
        <f>FC_TRA_DNAVI_DCS_E!J5+FC_TRA_DNAVI_IWW_E!J5</f>
        <v>0</v>
      </c>
      <c r="K5" s="10">
        <f>FC_TRA_DNAVI_DCS_E!K5+FC_TRA_DNAVI_IWW_E!K5</f>
        <v>0</v>
      </c>
      <c r="L5" s="10">
        <f>FC_TRA_DNAVI_DCS_E!L5+FC_TRA_DNAVI_IWW_E!L5</f>
        <v>0</v>
      </c>
      <c r="M5" s="10">
        <f>FC_TRA_DNAVI_DCS_E!M5+FC_TRA_DNAVI_IWW_E!M5</f>
        <v>0</v>
      </c>
      <c r="N5" s="10">
        <f>FC_TRA_DNAVI_DCS_E!N5+FC_TRA_DNAVI_IWW_E!N5</f>
        <v>0</v>
      </c>
      <c r="O5" s="10">
        <f>FC_TRA_DNAVI_DCS_E!O5+FC_TRA_DNAVI_IWW_E!O5</f>
        <v>0</v>
      </c>
      <c r="P5" s="10">
        <f>FC_TRA_DNAVI_DCS_E!P5+FC_TRA_DNAVI_IWW_E!P5</f>
        <v>0</v>
      </c>
      <c r="Q5" s="10">
        <f>FC_TRA_DNAVI_DCS_E!Q5+FC_TRA_DNAVI_IWW_E!Q5</f>
        <v>0</v>
      </c>
      <c r="R5" s="10">
        <f>FC_TRA_DNAVI_DCS_E!R5+FC_TRA_DNAVI_IWW_E!R5</f>
        <v>0</v>
      </c>
      <c r="S5" s="10">
        <f>FC_TRA_DNAVI_DCS_E!S5+FC_TRA_DNAVI_IWW_E!S5</f>
        <v>0</v>
      </c>
      <c r="T5" s="10">
        <f>FC_TRA_DNAVI_DCS_E!T5+FC_TRA_DNAVI_IWW_E!T5</f>
        <v>0</v>
      </c>
      <c r="U5" s="10">
        <f>FC_TRA_DNAVI_DCS_E!U5+FC_TRA_DNAVI_IWW_E!U5</f>
        <v>0</v>
      </c>
      <c r="V5" s="10">
        <f>FC_TRA_DNAVI_DCS_E!V5+FC_TRA_DNAVI_IWW_E!V5</f>
        <v>0</v>
      </c>
      <c r="W5" s="10">
        <f>FC_TRA_DNAVI_DCS_E!W5+FC_TRA_DNAVI_IWW_E!W5</f>
        <v>0</v>
      </c>
      <c r="X5" s="10">
        <f>FC_TRA_DNAVI_DCS_E!X5+FC_TRA_DNAVI_IWW_E!X5</f>
        <v>0</v>
      </c>
    </row>
    <row r="6" spans="1:24" ht="11.25" customHeight="1" x14ac:dyDescent="0.2">
      <c r="A6" s="41" t="s">
        <v>7</v>
      </c>
      <c r="B6" s="9" t="s">
        <v>8</v>
      </c>
      <c r="C6" s="10">
        <f>FC_TRA_DNAVI_DCS_E!C6+FC_TRA_DNAVI_IWW_E!C6</f>
        <v>0</v>
      </c>
      <c r="D6" s="10">
        <f>FC_TRA_DNAVI_DCS_E!D6+FC_TRA_DNAVI_IWW_E!D6</f>
        <v>0</v>
      </c>
      <c r="E6" s="10">
        <f>FC_TRA_DNAVI_DCS_E!E6+FC_TRA_DNAVI_IWW_E!E6</f>
        <v>0</v>
      </c>
      <c r="F6" s="10">
        <f>FC_TRA_DNAVI_DCS_E!F6+FC_TRA_DNAVI_IWW_E!F6</f>
        <v>0</v>
      </c>
      <c r="G6" s="10">
        <f>FC_TRA_DNAVI_DCS_E!G6+FC_TRA_DNAVI_IWW_E!G6</f>
        <v>0</v>
      </c>
      <c r="H6" s="10">
        <f>FC_TRA_DNAVI_DCS_E!H6+FC_TRA_DNAVI_IWW_E!H6</f>
        <v>0</v>
      </c>
      <c r="I6" s="10">
        <f>FC_TRA_DNAVI_DCS_E!I6+FC_TRA_DNAVI_IWW_E!I6</f>
        <v>0</v>
      </c>
      <c r="J6" s="10">
        <f>FC_TRA_DNAVI_DCS_E!J6+FC_TRA_DNAVI_IWW_E!J6</f>
        <v>0</v>
      </c>
      <c r="K6" s="10">
        <f>FC_TRA_DNAVI_DCS_E!K6+FC_TRA_DNAVI_IWW_E!K6</f>
        <v>0</v>
      </c>
      <c r="L6" s="10">
        <f>FC_TRA_DNAVI_DCS_E!L6+FC_TRA_DNAVI_IWW_E!L6</f>
        <v>0</v>
      </c>
      <c r="M6" s="10">
        <f>FC_TRA_DNAVI_DCS_E!M6+FC_TRA_DNAVI_IWW_E!M6</f>
        <v>0</v>
      </c>
      <c r="N6" s="10">
        <f>FC_TRA_DNAVI_DCS_E!N6+FC_TRA_DNAVI_IWW_E!N6</f>
        <v>0</v>
      </c>
      <c r="O6" s="10">
        <f>FC_TRA_DNAVI_DCS_E!O6+FC_TRA_DNAVI_IWW_E!O6</f>
        <v>0</v>
      </c>
      <c r="P6" s="10">
        <f>FC_TRA_DNAVI_DCS_E!P6+FC_TRA_DNAVI_IWW_E!P6</f>
        <v>0</v>
      </c>
      <c r="Q6" s="10">
        <f>FC_TRA_DNAVI_DCS_E!Q6+FC_TRA_DNAVI_IWW_E!Q6</f>
        <v>0</v>
      </c>
      <c r="R6" s="10">
        <f>FC_TRA_DNAVI_DCS_E!R6+FC_TRA_DNAVI_IWW_E!R6</f>
        <v>0</v>
      </c>
      <c r="S6" s="10">
        <f>FC_TRA_DNAVI_DCS_E!S6+FC_TRA_DNAVI_IWW_E!S6</f>
        <v>0</v>
      </c>
      <c r="T6" s="10">
        <f>FC_TRA_DNAVI_DCS_E!T6+FC_TRA_DNAVI_IWW_E!T6</f>
        <v>0</v>
      </c>
      <c r="U6" s="10">
        <f>FC_TRA_DNAVI_DCS_E!U6+FC_TRA_DNAVI_IWW_E!U6</f>
        <v>0</v>
      </c>
      <c r="V6" s="10">
        <f>FC_TRA_DNAVI_DCS_E!V6+FC_TRA_DNAVI_IWW_E!V6</f>
        <v>0</v>
      </c>
      <c r="W6" s="10">
        <f>FC_TRA_DNAVI_DCS_E!W6+FC_TRA_DNAVI_IWW_E!W6</f>
        <v>0</v>
      </c>
      <c r="X6" s="10">
        <f>FC_TRA_DNAVI_DCS_E!X6+FC_TRA_DNAVI_IWW_E!X6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FC_TRA_DNAVI_DCS_E!C7+FC_TRA_DNAVI_IWW_E!C7</f>
        <v>0</v>
      </c>
      <c r="D7" s="10">
        <f>FC_TRA_DNAVI_DCS_E!D7+FC_TRA_DNAVI_IWW_E!D7</f>
        <v>0</v>
      </c>
      <c r="E7" s="10">
        <f>FC_TRA_DNAVI_DCS_E!E7+FC_TRA_DNAVI_IWW_E!E7</f>
        <v>0</v>
      </c>
      <c r="F7" s="10">
        <f>FC_TRA_DNAVI_DCS_E!F7+FC_TRA_DNAVI_IWW_E!F7</f>
        <v>0</v>
      </c>
      <c r="G7" s="10">
        <f>FC_TRA_DNAVI_DCS_E!G7+FC_TRA_DNAVI_IWW_E!G7</f>
        <v>0</v>
      </c>
      <c r="H7" s="10">
        <f>FC_TRA_DNAVI_DCS_E!H7+FC_TRA_DNAVI_IWW_E!H7</f>
        <v>0</v>
      </c>
      <c r="I7" s="10">
        <f>FC_TRA_DNAVI_DCS_E!I7+FC_TRA_DNAVI_IWW_E!I7</f>
        <v>0</v>
      </c>
      <c r="J7" s="10">
        <f>FC_TRA_DNAVI_DCS_E!J7+FC_TRA_DNAVI_IWW_E!J7</f>
        <v>0</v>
      </c>
      <c r="K7" s="10">
        <f>FC_TRA_DNAVI_DCS_E!K7+FC_TRA_DNAVI_IWW_E!K7</f>
        <v>0</v>
      </c>
      <c r="L7" s="10">
        <f>FC_TRA_DNAVI_DCS_E!L7+FC_TRA_DNAVI_IWW_E!L7</f>
        <v>0</v>
      </c>
      <c r="M7" s="10">
        <f>FC_TRA_DNAVI_DCS_E!M7+FC_TRA_DNAVI_IWW_E!M7</f>
        <v>0</v>
      </c>
      <c r="N7" s="10">
        <f>FC_TRA_DNAVI_DCS_E!N7+FC_TRA_DNAVI_IWW_E!N7</f>
        <v>0</v>
      </c>
      <c r="O7" s="10">
        <f>FC_TRA_DNAVI_DCS_E!O7+FC_TRA_DNAVI_IWW_E!O7</f>
        <v>0</v>
      </c>
      <c r="P7" s="10">
        <f>FC_TRA_DNAVI_DCS_E!P7+FC_TRA_DNAVI_IWW_E!P7</f>
        <v>0</v>
      </c>
      <c r="Q7" s="10">
        <f>FC_TRA_DNAVI_DCS_E!Q7+FC_TRA_DNAVI_IWW_E!Q7</f>
        <v>0</v>
      </c>
      <c r="R7" s="10">
        <f>FC_TRA_DNAVI_DCS_E!R7+FC_TRA_DNAVI_IWW_E!R7</f>
        <v>0</v>
      </c>
      <c r="S7" s="10">
        <f>FC_TRA_DNAVI_DCS_E!S7+FC_TRA_DNAVI_IWW_E!S7</f>
        <v>0</v>
      </c>
      <c r="T7" s="10">
        <f>FC_TRA_DNAVI_DCS_E!T7+FC_TRA_DNAVI_IWW_E!T7</f>
        <v>0</v>
      </c>
      <c r="U7" s="10">
        <f>FC_TRA_DNAVI_DCS_E!U7+FC_TRA_DNAVI_IWW_E!U7</f>
        <v>0</v>
      </c>
      <c r="V7" s="10">
        <f>FC_TRA_DNAVI_DCS_E!V7+FC_TRA_DNAVI_IWW_E!V7</f>
        <v>0</v>
      </c>
      <c r="W7" s="10">
        <f>FC_TRA_DNAVI_DCS_E!W7+FC_TRA_DNAVI_IWW_E!W7</f>
        <v>0</v>
      </c>
      <c r="X7" s="10">
        <f>FC_TRA_DNAVI_DCS_E!X7+FC_TRA_DNAVI_IWW_E!X7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V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ref="W8:X8" si="7">SUM(W9:W10)</f>
        <v>0</v>
      </c>
      <c r="X8" s="29">
        <f t="shared" si="7"/>
        <v>0</v>
      </c>
    </row>
    <row r="9" spans="1:24" ht="11.25" customHeight="1" x14ac:dyDescent="0.2">
      <c r="A9" s="41" t="s">
        <v>11</v>
      </c>
      <c r="B9" s="9" t="s">
        <v>12</v>
      </c>
      <c r="C9" s="10">
        <f>FC_TRA_DNAVI_DCS_E!C9+FC_TRA_DNAVI_IWW_E!C9</f>
        <v>0</v>
      </c>
      <c r="D9" s="10">
        <f>FC_TRA_DNAVI_DCS_E!D9+FC_TRA_DNAVI_IWW_E!D9</f>
        <v>0</v>
      </c>
      <c r="E9" s="10">
        <f>FC_TRA_DNAVI_DCS_E!E9+FC_TRA_DNAVI_IWW_E!E9</f>
        <v>0</v>
      </c>
      <c r="F9" s="10">
        <f>FC_TRA_DNAVI_DCS_E!F9+FC_TRA_DNAVI_IWW_E!F9</f>
        <v>0</v>
      </c>
      <c r="G9" s="10">
        <f>FC_TRA_DNAVI_DCS_E!G9+FC_TRA_DNAVI_IWW_E!G9</f>
        <v>0</v>
      </c>
      <c r="H9" s="10">
        <f>FC_TRA_DNAVI_DCS_E!H9+FC_TRA_DNAVI_IWW_E!H9</f>
        <v>0</v>
      </c>
      <c r="I9" s="10">
        <f>FC_TRA_DNAVI_DCS_E!I9+FC_TRA_DNAVI_IWW_E!I9</f>
        <v>0</v>
      </c>
      <c r="J9" s="10">
        <f>FC_TRA_DNAVI_DCS_E!J9+FC_TRA_DNAVI_IWW_E!J9</f>
        <v>0</v>
      </c>
      <c r="K9" s="10">
        <f>FC_TRA_DNAVI_DCS_E!K9+FC_TRA_DNAVI_IWW_E!K9</f>
        <v>0</v>
      </c>
      <c r="L9" s="10">
        <f>FC_TRA_DNAVI_DCS_E!L9+FC_TRA_DNAVI_IWW_E!L9</f>
        <v>0</v>
      </c>
      <c r="M9" s="10">
        <f>FC_TRA_DNAVI_DCS_E!M9+FC_TRA_DNAVI_IWW_E!M9</f>
        <v>0</v>
      </c>
      <c r="N9" s="10">
        <f>FC_TRA_DNAVI_DCS_E!N9+FC_TRA_DNAVI_IWW_E!N9</f>
        <v>0</v>
      </c>
      <c r="O9" s="10">
        <f>FC_TRA_DNAVI_DCS_E!O9+FC_TRA_DNAVI_IWW_E!O9</f>
        <v>0</v>
      </c>
      <c r="P9" s="10">
        <f>FC_TRA_DNAVI_DCS_E!P9+FC_TRA_DNAVI_IWW_E!P9</f>
        <v>0</v>
      </c>
      <c r="Q9" s="10">
        <f>FC_TRA_DNAVI_DCS_E!Q9+FC_TRA_DNAVI_IWW_E!Q9</f>
        <v>0</v>
      </c>
      <c r="R9" s="10">
        <f>FC_TRA_DNAVI_DCS_E!R9+FC_TRA_DNAVI_IWW_E!R9</f>
        <v>0</v>
      </c>
      <c r="S9" s="10">
        <f>FC_TRA_DNAVI_DCS_E!S9+FC_TRA_DNAVI_IWW_E!S9</f>
        <v>0</v>
      </c>
      <c r="T9" s="10">
        <f>FC_TRA_DNAVI_DCS_E!T9+FC_TRA_DNAVI_IWW_E!T9</f>
        <v>0</v>
      </c>
      <c r="U9" s="10">
        <f>FC_TRA_DNAVI_DCS_E!U9+FC_TRA_DNAVI_IWW_E!U9</f>
        <v>0</v>
      </c>
      <c r="V9" s="10">
        <f>FC_TRA_DNAVI_DCS_E!V9+FC_TRA_DNAVI_IWW_E!V9</f>
        <v>0</v>
      </c>
      <c r="W9" s="10">
        <f>FC_TRA_DNAVI_DCS_E!W9+FC_TRA_DNAVI_IWW_E!W9</f>
        <v>0</v>
      </c>
      <c r="X9" s="10">
        <f>FC_TRA_DNAVI_DCS_E!X9+FC_TRA_DNAVI_IWW_E!X9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FC_TRA_DNAVI_DCS_E!C10+FC_TRA_DNAVI_IWW_E!C10</f>
        <v>0</v>
      </c>
      <c r="D10" s="10">
        <f>FC_TRA_DNAVI_DCS_E!D10+FC_TRA_DNAVI_IWW_E!D10</f>
        <v>0</v>
      </c>
      <c r="E10" s="10">
        <f>FC_TRA_DNAVI_DCS_E!E10+FC_TRA_DNAVI_IWW_E!E10</f>
        <v>0</v>
      </c>
      <c r="F10" s="10">
        <f>FC_TRA_DNAVI_DCS_E!F10+FC_TRA_DNAVI_IWW_E!F10</f>
        <v>0</v>
      </c>
      <c r="G10" s="10">
        <f>FC_TRA_DNAVI_DCS_E!G10+FC_TRA_DNAVI_IWW_E!G10</f>
        <v>0</v>
      </c>
      <c r="H10" s="10">
        <f>FC_TRA_DNAVI_DCS_E!H10+FC_TRA_DNAVI_IWW_E!H10</f>
        <v>0</v>
      </c>
      <c r="I10" s="10">
        <f>FC_TRA_DNAVI_DCS_E!I10+FC_TRA_DNAVI_IWW_E!I10</f>
        <v>0</v>
      </c>
      <c r="J10" s="10">
        <f>FC_TRA_DNAVI_DCS_E!J10+FC_TRA_DNAVI_IWW_E!J10</f>
        <v>0</v>
      </c>
      <c r="K10" s="10">
        <f>FC_TRA_DNAVI_DCS_E!K10+FC_TRA_DNAVI_IWW_E!K10</f>
        <v>0</v>
      </c>
      <c r="L10" s="10">
        <f>FC_TRA_DNAVI_DCS_E!L10+FC_TRA_DNAVI_IWW_E!L10</f>
        <v>0</v>
      </c>
      <c r="M10" s="10">
        <f>FC_TRA_DNAVI_DCS_E!M10+FC_TRA_DNAVI_IWW_E!M10</f>
        <v>0</v>
      </c>
      <c r="N10" s="10">
        <f>FC_TRA_DNAVI_DCS_E!N10+FC_TRA_DNAVI_IWW_E!N10</f>
        <v>0</v>
      </c>
      <c r="O10" s="10">
        <f>FC_TRA_DNAVI_DCS_E!O10+FC_TRA_DNAVI_IWW_E!O10</f>
        <v>0</v>
      </c>
      <c r="P10" s="10">
        <f>FC_TRA_DNAVI_DCS_E!P10+FC_TRA_DNAVI_IWW_E!P10</f>
        <v>0</v>
      </c>
      <c r="Q10" s="10">
        <f>FC_TRA_DNAVI_DCS_E!Q10+FC_TRA_DNAVI_IWW_E!Q10</f>
        <v>0</v>
      </c>
      <c r="R10" s="10">
        <f>FC_TRA_DNAVI_DCS_E!R10+FC_TRA_DNAVI_IWW_E!R10</f>
        <v>0</v>
      </c>
      <c r="S10" s="10">
        <f>FC_TRA_DNAVI_DCS_E!S10+FC_TRA_DNAVI_IWW_E!S10</f>
        <v>0</v>
      </c>
      <c r="T10" s="10">
        <f>FC_TRA_DNAVI_DCS_E!T10+FC_TRA_DNAVI_IWW_E!T10</f>
        <v>0</v>
      </c>
      <c r="U10" s="10">
        <f>FC_TRA_DNAVI_DCS_E!U10+FC_TRA_DNAVI_IWW_E!U10</f>
        <v>0</v>
      </c>
      <c r="V10" s="10">
        <f>FC_TRA_DNAVI_DCS_E!V10+FC_TRA_DNAVI_IWW_E!V10</f>
        <v>0</v>
      </c>
      <c r="W10" s="10">
        <f>FC_TRA_DNAVI_DCS_E!W10+FC_TRA_DNAVI_IWW_E!W10</f>
        <v>0</v>
      </c>
      <c r="X10" s="10">
        <f>FC_TRA_DNAVI_DCS_E!X10+FC_TRA_DNAVI_IWW_E!X10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V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ref="W11:X11" si="9">SUM(W12:W16)</f>
        <v>0</v>
      </c>
      <c r="X11" s="29">
        <f t="shared" si="9"/>
        <v>0</v>
      </c>
    </row>
    <row r="12" spans="1:24" ht="11.25" customHeight="1" x14ac:dyDescent="0.2">
      <c r="A12" s="41" t="s">
        <v>15</v>
      </c>
      <c r="B12" s="9" t="s">
        <v>16</v>
      </c>
      <c r="C12" s="10">
        <f>FC_TRA_DNAVI_DCS_E!C12+FC_TRA_DNAVI_IWW_E!C12</f>
        <v>0</v>
      </c>
      <c r="D12" s="10">
        <f>FC_TRA_DNAVI_DCS_E!D12+FC_TRA_DNAVI_IWW_E!D12</f>
        <v>0</v>
      </c>
      <c r="E12" s="10">
        <f>FC_TRA_DNAVI_DCS_E!E12+FC_TRA_DNAVI_IWW_E!E12</f>
        <v>0</v>
      </c>
      <c r="F12" s="10">
        <f>FC_TRA_DNAVI_DCS_E!F12+FC_TRA_DNAVI_IWW_E!F12</f>
        <v>0</v>
      </c>
      <c r="G12" s="10">
        <f>FC_TRA_DNAVI_DCS_E!G12+FC_TRA_DNAVI_IWW_E!G12</f>
        <v>0</v>
      </c>
      <c r="H12" s="10">
        <f>FC_TRA_DNAVI_DCS_E!H12+FC_TRA_DNAVI_IWW_E!H12</f>
        <v>0</v>
      </c>
      <c r="I12" s="10">
        <f>FC_TRA_DNAVI_DCS_E!I12+FC_TRA_DNAVI_IWW_E!I12</f>
        <v>0</v>
      </c>
      <c r="J12" s="10">
        <f>FC_TRA_DNAVI_DCS_E!J12+FC_TRA_DNAVI_IWW_E!J12</f>
        <v>0</v>
      </c>
      <c r="K12" s="10">
        <f>FC_TRA_DNAVI_DCS_E!K12+FC_TRA_DNAVI_IWW_E!K12</f>
        <v>0</v>
      </c>
      <c r="L12" s="10">
        <f>FC_TRA_DNAVI_DCS_E!L12+FC_TRA_DNAVI_IWW_E!L12</f>
        <v>0</v>
      </c>
      <c r="M12" s="10">
        <f>FC_TRA_DNAVI_DCS_E!M12+FC_TRA_DNAVI_IWW_E!M12</f>
        <v>0</v>
      </c>
      <c r="N12" s="10">
        <f>FC_TRA_DNAVI_DCS_E!N12+FC_TRA_DNAVI_IWW_E!N12</f>
        <v>0</v>
      </c>
      <c r="O12" s="10">
        <f>FC_TRA_DNAVI_DCS_E!O12+FC_TRA_DNAVI_IWW_E!O12</f>
        <v>0</v>
      </c>
      <c r="P12" s="10">
        <f>FC_TRA_DNAVI_DCS_E!P12+FC_TRA_DNAVI_IWW_E!P12</f>
        <v>0</v>
      </c>
      <c r="Q12" s="10">
        <f>FC_TRA_DNAVI_DCS_E!Q12+FC_TRA_DNAVI_IWW_E!Q12</f>
        <v>0</v>
      </c>
      <c r="R12" s="10">
        <f>FC_TRA_DNAVI_DCS_E!R12+FC_TRA_DNAVI_IWW_E!R12</f>
        <v>0</v>
      </c>
      <c r="S12" s="10">
        <f>FC_TRA_DNAVI_DCS_E!S12+FC_TRA_DNAVI_IWW_E!S12</f>
        <v>0</v>
      </c>
      <c r="T12" s="10">
        <f>FC_TRA_DNAVI_DCS_E!T12+FC_TRA_DNAVI_IWW_E!T12</f>
        <v>0</v>
      </c>
      <c r="U12" s="10">
        <f>FC_TRA_DNAVI_DCS_E!U12+FC_TRA_DNAVI_IWW_E!U12</f>
        <v>0</v>
      </c>
      <c r="V12" s="10">
        <f>FC_TRA_DNAVI_DCS_E!V12+FC_TRA_DNAVI_IWW_E!V12</f>
        <v>0</v>
      </c>
      <c r="W12" s="10">
        <f>FC_TRA_DNAVI_DCS_E!W12+FC_TRA_DNAVI_IWW_E!W12</f>
        <v>0</v>
      </c>
      <c r="X12" s="10">
        <f>FC_TRA_DNAVI_DCS_E!X12+FC_TRA_DNAVI_IWW_E!X12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FC_TRA_DNAVI_DCS_E!C13+FC_TRA_DNAVI_IWW_E!C13</f>
        <v>0</v>
      </c>
      <c r="D13" s="10">
        <f>FC_TRA_DNAVI_DCS_E!D13+FC_TRA_DNAVI_IWW_E!D13</f>
        <v>0</v>
      </c>
      <c r="E13" s="10">
        <f>FC_TRA_DNAVI_DCS_E!E13+FC_TRA_DNAVI_IWW_E!E13</f>
        <v>0</v>
      </c>
      <c r="F13" s="10">
        <f>FC_TRA_DNAVI_DCS_E!F13+FC_TRA_DNAVI_IWW_E!F13</f>
        <v>0</v>
      </c>
      <c r="G13" s="10">
        <f>FC_TRA_DNAVI_DCS_E!G13+FC_TRA_DNAVI_IWW_E!G13</f>
        <v>0</v>
      </c>
      <c r="H13" s="10">
        <f>FC_TRA_DNAVI_DCS_E!H13+FC_TRA_DNAVI_IWW_E!H13</f>
        <v>0</v>
      </c>
      <c r="I13" s="10">
        <f>FC_TRA_DNAVI_DCS_E!I13+FC_TRA_DNAVI_IWW_E!I13</f>
        <v>0</v>
      </c>
      <c r="J13" s="10">
        <f>FC_TRA_DNAVI_DCS_E!J13+FC_TRA_DNAVI_IWW_E!J13</f>
        <v>0</v>
      </c>
      <c r="K13" s="10">
        <f>FC_TRA_DNAVI_DCS_E!K13+FC_TRA_DNAVI_IWW_E!K13</f>
        <v>0</v>
      </c>
      <c r="L13" s="10">
        <f>FC_TRA_DNAVI_DCS_E!L13+FC_TRA_DNAVI_IWW_E!L13</f>
        <v>0</v>
      </c>
      <c r="M13" s="10">
        <f>FC_TRA_DNAVI_DCS_E!M13+FC_TRA_DNAVI_IWW_E!M13</f>
        <v>0</v>
      </c>
      <c r="N13" s="10">
        <f>FC_TRA_DNAVI_DCS_E!N13+FC_TRA_DNAVI_IWW_E!N13</f>
        <v>0</v>
      </c>
      <c r="O13" s="10">
        <f>FC_TRA_DNAVI_DCS_E!O13+FC_TRA_DNAVI_IWW_E!O13</f>
        <v>0</v>
      </c>
      <c r="P13" s="10">
        <f>FC_TRA_DNAVI_DCS_E!P13+FC_TRA_DNAVI_IWW_E!P13</f>
        <v>0</v>
      </c>
      <c r="Q13" s="10">
        <f>FC_TRA_DNAVI_DCS_E!Q13+FC_TRA_DNAVI_IWW_E!Q13</f>
        <v>0</v>
      </c>
      <c r="R13" s="10">
        <f>FC_TRA_DNAVI_DCS_E!R13+FC_TRA_DNAVI_IWW_E!R13</f>
        <v>0</v>
      </c>
      <c r="S13" s="10">
        <f>FC_TRA_DNAVI_DCS_E!S13+FC_TRA_DNAVI_IWW_E!S13</f>
        <v>0</v>
      </c>
      <c r="T13" s="10">
        <f>FC_TRA_DNAVI_DCS_E!T13+FC_TRA_DNAVI_IWW_E!T13</f>
        <v>0</v>
      </c>
      <c r="U13" s="10">
        <f>FC_TRA_DNAVI_DCS_E!U13+FC_TRA_DNAVI_IWW_E!U13</f>
        <v>0</v>
      </c>
      <c r="V13" s="10">
        <f>FC_TRA_DNAVI_DCS_E!V13+FC_TRA_DNAVI_IWW_E!V13</f>
        <v>0</v>
      </c>
      <c r="W13" s="10">
        <f>FC_TRA_DNAVI_DCS_E!W13+FC_TRA_DNAVI_IWW_E!W13</f>
        <v>0</v>
      </c>
      <c r="X13" s="10">
        <f>FC_TRA_DNAVI_DCS_E!X13+FC_TRA_DNAVI_IWW_E!X13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FC_TRA_DNAVI_DCS_E!C14+FC_TRA_DNAVI_IWW_E!C14</f>
        <v>0</v>
      </c>
      <c r="D14" s="10">
        <f>FC_TRA_DNAVI_DCS_E!D14+FC_TRA_DNAVI_IWW_E!D14</f>
        <v>0</v>
      </c>
      <c r="E14" s="10">
        <f>FC_TRA_DNAVI_DCS_E!E14+FC_TRA_DNAVI_IWW_E!E14</f>
        <v>0</v>
      </c>
      <c r="F14" s="10">
        <f>FC_TRA_DNAVI_DCS_E!F14+FC_TRA_DNAVI_IWW_E!F14</f>
        <v>0</v>
      </c>
      <c r="G14" s="10">
        <f>FC_TRA_DNAVI_DCS_E!G14+FC_TRA_DNAVI_IWW_E!G14</f>
        <v>0</v>
      </c>
      <c r="H14" s="10">
        <f>FC_TRA_DNAVI_DCS_E!H14+FC_TRA_DNAVI_IWW_E!H14</f>
        <v>0</v>
      </c>
      <c r="I14" s="10">
        <f>FC_TRA_DNAVI_DCS_E!I14+FC_TRA_DNAVI_IWW_E!I14</f>
        <v>0</v>
      </c>
      <c r="J14" s="10">
        <f>FC_TRA_DNAVI_DCS_E!J14+FC_TRA_DNAVI_IWW_E!J14</f>
        <v>0</v>
      </c>
      <c r="K14" s="10">
        <f>FC_TRA_DNAVI_DCS_E!K14+FC_TRA_DNAVI_IWW_E!K14</f>
        <v>0</v>
      </c>
      <c r="L14" s="10">
        <f>FC_TRA_DNAVI_DCS_E!L14+FC_TRA_DNAVI_IWW_E!L14</f>
        <v>0</v>
      </c>
      <c r="M14" s="10">
        <f>FC_TRA_DNAVI_DCS_E!M14+FC_TRA_DNAVI_IWW_E!M14</f>
        <v>0</v>
      </c>
      <c r="N14" s="10">
        <f>FC_TRA_DNAVI_DCS_E!N14+FC_TRA_DNAVI_IWW_E!N14</f>
        <v>0</v>
      </c>
      <c r="O14" s="10">
        <f>FC_TRA_DNAVI_DCS_E!O14+FC_TRA_DNAVI_IWW_E!O14</f>
        <v>0</v>
      </c>
      <c r="P14" s="10">
        <f>FC_TRA_DNAVI_DCS_E!P14+FC_TRA_DNAVI_IWW_E!P14</f>
        <v>0</v>
      </c>
      <c r="Q14" s="10">
        <f>FC_TRA_DNAVI_DCS_E!Q14+FC_TRA_DNAVI_IWW_E!Q14</f>
        <v>0</v>
      </c>
      <c r="R14" s="10">
        <f>FC_TRA_DNAVI_DCS_E!R14+FC_TRA_DNAVI_IWW_E!R14</f>
        <v>0</v>
      </c>
      <c r="S14" s="10">
        <f>FC_TRA_DNAVI_DCS_E!S14+FC_TRA_DNAVI_IWW_E!S14</f>
        <v>0</v>
      </c>
      <c r="T14" s="10">
        <f>FC_TRA_DNAVI_DCS_E!T14+FC_TRA_DNAVI_IWW_E!T14</f>
        <v>0</v>
      </c>
      <c r="U14" s="10">
        <f>FC_TRA_DNAVI_DCS_E!U14+FC_TRA_DNAVI_IWW_E!U14</f>
        <v>0</v>
      </c>
      <c r="V14" s="10">
        <f>FC_TRA_DNAVI_DCS_E!V14+FC_TRA_DNAVI_IWW_E!V14</f>
        <v>0</v>
      </c>
      <c r="W14" s="10">
        <f>FC_TRA_DNAVI_DCS_E!W14+FC_TRA_DNAVI_IWW_E!W14</f>
        <v>0</v>
      </c>
      <c r="X14" s="10">
        <f>FC_TRA_DNAVI_DCS_E!X14+FC_TRA_DNAVI_IWW_E!X14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FC_TRA_DNAVI_DCS_E!C15+FC_TRA_DNAVI_IWW_E!C15</f>
        <v>0</v>
      </c>
      <c r="D15" s="10">
        <f>FC_TRA_DNAVI_DCS_E!D15+FC_TRA_DNAVI_IWW_E!D15</f>
        <v>0</v>
      </c>
      <c r="E15" s="10">
        <f>FC_TRA_DNAVI_DCS_E!E15+FC_TRA_DNAVI_IWW_E!E15</f>
        <v>0</v>
      </c>
      <c r="F15" s="10">
        <f>FC_TRA_DNAVI_DCS_E!F15+FC_TRA_DNAVI_IWW_E!F15</f>
        <v>0</v>
      </c>
      <c r="G15" s="10">
        <f>FC_TRA_DNAVI_DCS_E!G15+FC_TRA_DNAVI_IWW_E!G15</f>
        <v>0</v>
      </c>
      <c r="H15" s="10">
        <f>FC_TRA_DNAVI_DCS_E!H15+FC_TRA_DNAVI_IWW_E!H15</f>
        <v>0</v>
      </c>
      <c r="I15" s="10">
        <f>FC_TRA_DNAVI_DCS_E!I15+FC_TRA_DNAVI_IWW_E!I15</f>
        <v>0</v>
      </c>
      <c r="J15" s="10">
        <f>FC_TRA_DNAVI_DCS_E!J15+FC_TRA_DNAVI_IWW_E!J15</f>
        <v>0</v>
      </c>
      <c r="K15" s="10">
        <f>FC_TRA_DNAVI_DCS_E!K15+FC_TRA_DNAVI_IWW_E!K15</f>
        <v>0</v>
      </c>
      <c r="L15" s="10">
        <f>FC_TRA_DNAVI_DCS_E!L15+FC_TRA_DNAVI_IWW_E!L15</f>
        <v>0</v>
      </c>
      <c r="M15" s="10">
        <f>FC_TRA_DNAVI_DCS_E!M15+FC_TRA_DNAVI_IWW_E!M15</f>
        <v>0</v>
      </c>
      <c r="N15" s="10">
        <f>FC_TRA_DNAVI_DCS_E!N15+FC_TRA_DNAVI_IWW_E!N15</f>
        <v>0</v>
      </c>
      <c r="O15" s="10">
        <f>FC_TRA_DNAVI_DCS_E!O15+FC_TRA_DNAVI_IWW_E!O15</f>
        <v>0</v>
      </c>
      <c r="P15" s="10">
        <f>FC_TRA_DNAVI_DCS_E!P15+FC_TRA_DNAVI_IWW_E!P15</f>
        <v>0</v>
      </c>
      <c r="Q15" s="10">
        <f>FC_TRA_DNAVI_DCS_E!Q15+FC_TRA_DNAVI_IWW_E!Q15</f>
        <v>0</v>
      </c>
      <c r="R15" s="10">
        <f>FC_TRA_DNAVI_DCS_E!R15+FC_TRA_DNAVI_IWW_E!R15</f>
        <v>0</v>
      </c>
      <c r="S15" s="10">
        <f>FC_TRA_DNAVI_DCS_E!S15+FC_TRA_DNAVI_IWW_E!S15</f>
        <v>0</v>
      </c>
      <c r="T15" s="10">
        <f>FC_TRA_DNAVI_DCS_E!T15+FC_TRA_DNAVI_IWW_E!T15</f>
        <v>0</v>
      </c>
      <c r="U15" s="10">
        <f>FC_TRA_DNAVI_DCS_E!U15+FC_TRA_DNAVI_IWW_E!U15</f>
        <v>0</v>
      </c>
      <c r="V15" s="10">
        <f>FC_TRA_DNAVI_DCS_E!V15+FC_TRA_DNAVI_IWW_E!V15</f>
        <v>0</v>
      </c>
      <c r="W15" s="10">
        <f>FC_TRA_DNAVI_DCS_E!W15+FC_TRA_DNAVI_IWW_E!W15</f>
        <v>0</v>
      </c>
      <c r="X15" s="10">
        <f>FC_TRA_DNAVI_DCS_E!X15+FC_TRA_DNAVI_IWW_E!X15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FC_TRA_DNAVI_DCS_E!C16+FC_TRA_DNAVI_IWW_E!C16</f>
        <v>0</v>
      </c>
      <c r="D16" s="10">
        <f>FC_TRA_DNAVI_DCS_E!D16+FC_TRA_DNAVI_IWW_E!D16</f>
        <v>0</v>
      </c>
      <c r="E16" s="10">
        <f>FC_TRA_DNAVI_DCS_E!E16+FC_TRA_DNAVI_IWW_E!E16</f>
        <v>0</v>
      </c>
      <c r="F16" s="10">
        <f>FC_TRA_DNAVI_DCS_E!F16+FC_TRA_DNAVI_IWW_E!F16</f>
        <v>0</v>
      </c>
      <c r="G16" s="10">
        <f>FC_TRA_DNAVI_DCS_E!G16+FC_TRA_DNAVI_IWW_E!G16</f>
        <v>0</v>
      </c>
      <c r="H16" s="10">
        <f>FC_TRA_DNAVI_DCS_E!H16+FC_TRA_DNAVI_IWW_E!H16</f>
        <v>0</v>
      </c>
      <c r="I16" s="10">
        <f>FC_TRA_DNAVI_DCS_E!I16+FC_TRA_DNAVI_IWW_E!I16</f>
        <v>0</v>
      </c>
      <c r="J16" s="10">
        <f>FC_TRA_DNAVI_DCS_E!J16+FC_TRA_DNAVI_IWW_E!J16</f>
        <v>0</v>
      </c>
      <c r="K16" s="10">
        <f>FC_TRA_DNAVI_DCS_E!K16+FC_TRA_DNAVI_IWW_E!K16</f>
        <v>0</v>
      </c>
      <c r="L16" s="10">
        <f>FC_TRA_DNAVI_DCS_E!L16+FC_TRA_DNAVI_IWW_E!L16</f>
        <v>0</v>
      </c>
      <c r="M16" s="10">
        <f>FC_TRA_DNAVI_DCS_E!M16+FC_TRA_DNAVI_IWW_E!M16</f>
        <v>0</v>
      </c>
      <c r="N16" s="10">
        <f>FC_TRA_DNAVI_DCS_E!N16+FC_TRA_DNAVI_IWW_E!N16</f>
        <v>0</v>
      </c>
      <c r="O16" s="10">
        <f>FC_TRA_DNAVI_DCS_E!O16+FC_TRA_DNAVI_IWW_E!O16</f>
        <v>0</v>
      </c>
      <c r="P16" s="10">
        <f>FC_TRA_DNAVI_DCS_E!P16+FC_TRA_DNAVI_IWW_E!P16</f>
        <v>0</v>
      </c>
      <c r="Q16" s="10">
        <f>FC_TRA_DNAVI_DCS_E!Q16+FC_TRA_DNAVI_IWW_E!Q16</f>
        <v>0</v>
      </c>
      <c r="R16" s="10">
        <f>FC_TRA_DNAVI_DCS_E!R16+FC_TRA_DNAVI_IWW_E!R16</f>
        <v>0</v>
      </c>
      <c r="S16" s="10">
        <f>FC_TRA_DNAVI_DCS_E!S16+FC_TRA_DNAVI_IWW_E!S16</f>
        <v>0</v>
      </c>
      <c r="T16" s="10">
        <f>FC_TRA_DNAVI_DCS_E!T16+FC_TRA_DNAVI_IWW_E!T16</f>
        <v>0</v>
      </c>
      <c r="U16" s="10">
        <f>FC_TRA_DNAVI_DCS_E!U16+FC_TRA_DNAVI_IWW_E!U16</f>
        <v>0</v>
      </c>
      <c r="V16" s="10">
        <f>FC_TRA_DNAVI_DCS_E!V16+FC_TRA_DNAVI_IWW_E!V16</f>
        <v>0</v>
      </c>
      <c r="W16" s="10">
        <f>FC_TRA_DNAVI_DCS_E!W16+FC_TRA_DNAVI_IWW_E!W16</f>
        <v>0</v>
      </c>
      <c r="X16" s="10">
        <f>FC_TRA_DNAVI_DCS_E!X16+FC_TRA_DNAVI_IWW_E!X16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V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ref="W17:X17" si="11">SUM(W18:W21)</f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f>FC_TRA_DNAVI_DCS_E!C18+FC_TRA_DNAVI_IWW_E!C18</f>
        <v>0</v>
      </c>
      <c r="D18" s="10">
        <f>FC_TRA_DNAVI_DCS_E!D18+FC_TRA_DNAVI_IWW_E!D18</f>
        <v>0</v>
      </c>
      <c r="E18" s="10">
        <f>FC_TRA_DNAVI_DCS_E!E18+FC_TRA_DNAVI_IWW_E!E18</f>
        <v>0</v>
      </c>
      <c r="F18" s="10">
        <f>FC_TRA_DNAVI_DCS_E!F18+FC_TRA_DNAVI_IWW_E!F18</f>
        <v>0</v>
      </c>
      <c r="G18" s="10">
        <f>FC_TRA_DNAVI_DCS_E!G18+FC_TRA_DNAVI_IWW_E!G18</f>
        <v>0</v>
      </c>
      <c r="H18" s="10">
        <f>FC_TRA_DNAVI_DCS_E!H18+FC_TRA_DNAVI_IWW_E!H18</f>
        <v>0</v>
      </c>
      <c r="I18" s="10">
        <f>FC_TRA_DNAVI_DCS_E!I18+FC_TRA_DNAVI_IWW_E!I18</f>
        <v>0</v>
      </c>
      <c r="J18" s="10">
        <f>FC_TRA_DNAVI_DCS_E!J18+FC_TRA_DNAVI_IWW_E!J18</f>
        <v>0</v>
      </c>
      <c r="K18" s="10">
        <f>FC_TRA_DNAVI_DCS_E!K18+FC_TRA_DNAVI_IWW_E!K18</f>
        <v>0</v>
      </c>
      <c r="L18" s="10">
        <f>FC_TRA_DNAVI_DCS_E!L18+FC_TRA_DNAVI_IWW_E!L18</f>
        <v>0</v>
      </c>
      <c r="M18" s="10">
        <f>FC_TRA_DNAVI_DCS_E!M18+FC_TRA_DNAVI_IWW_E!M18</f>
        <v>0</v>
      </c>
      <c r="N18" s="10">
        <f>FC_TRA_DNAVI_DCS_E!N18+FC_TRA_DNAVI_IWW_E!N18</f>
        <v>0</v>
      </c>
      <c r="O18" s="10">
        <f>FC_TRA_DNAVI_DCS_E!O18+FC_TRA_DNAVI_IWW_E!O18</f>
        <v>0</v>
      </c>
      <c r="P18" s="10">
        <f>FC_TRA_DNAVI_DCS_E!P18+FC_TRA_DNAVI_IWW_E!P18</f>
        <v>0</v>
      </c>
      <c r="Q18" s="10">
        <f>FC_TRA_DNAVI_DCS_E!Q18+FC_TRA_DNAVI_IWW_E!Q18</f>
        <v>0</v>
      </c>
      <c r="R18" s="10">
        <f>FC_TRA_DNAVI_DCS_E!R18+FC_TRA_DNAVI_IWW_E!R18</f>
        <v>0</v>
      </c>
      <c r="S18" s="10">
        <f>FC_TRA_DNAVI_DCS_E!S18+FC_TRA_DNAVI_IWW_E!S18</f>
        <v>0</v>
      </c>
      <c r="T18" s="10">
        <f>FC_TRA_DNAVI_DCS_E!T18+FC_TRA_DNAVI_IWW_E!T18</f>
        <v>0</v>
      </c>
      <c r="U18" s="10">
        <f>FC_TRA_DNAVI_DCS_E!U18+FC_TRA_DNAVI_IWW_E!U18</f>
        <v>0</v>
      </c>
      <c r="V18" s="10">
        <f>FC_TRA_DNAVI_DCS_E!V18+FC_TRA_DNAVI_IWW_E!V18</f>
        <v>0</v>
      </c>
      <c r="W18" s="10">
        <f>FC_TRA_DNAVI_DCS_E!W18+FC_TRA_DNAVI_IWW_E!W18</f>
        <v>0</v>
      </c>
      <c r="X18" s="10">
        <f>FC_TRA_DNAVI_DCS_E!X18+FC_TRA_DNAVI_IWW_E!X18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FC_TRA_DNAVI_DCS_E!C19+FC_TRA_DNAVI_IWW_E!C19</f>
        <v>0</v>
      </c>
      <c r="D19" s="10">
        <f>FC_TRA_DNAVI_DCS_E!D19+FC_TRA_DNAVI_IWW_E!D19</f>
        <v>0</v>
      </c>
      <c r="E19" s="10">
        <f>FC_TRA_DNAVI_DCS_E!E19+FC_TRA_DNAVI_IWW_E!E19</f>
        <v>0</v>
      </c>
      <c r="F19" s="10">
        <f>FC_TRA_DNAVI_DCS_E!F19+FC_TRA_DNAVI_IWW_E!F19</f>
        <v>0</v>
      </c>
      <c r="G19" s="10">
        <f>FC_TRA_DNAVI_DCS_E!G19+FC_TRA_DNAVI_IWW_E!G19</f>
        <v>0</v>
      </c>
      <c r="H19" s="10">
        <f>FC_TRA_DNAVI_DCS_E!H19+FC_TRA_DNAVI_IWW_E!H19</f>
        <v>0</v>
      </c>
      <c r="I19" s="10">
        <f>FC_TRA_DNAVI_DCS_E!I19+FC_TRA_DNAVI_IWW_E!I19</f>
        <v>0</v>
      </c>
      <c r="J19" s="10">
        <f>FC_TRA_DNAVI_DCS_E!J19+FC_TRA_DNAVI_IWW_E!J19</f>
        <v>0</v>
      </c>
      <c r="K19" s="10">
        <f>FC_TRA_DNAVI_DCS_E!K19+FC_TRA_DNAVI_IWW_E!K19</f>
        <v>0</v>
      </c>
      <c r="L19" s="10">
        <f>FC_TRA_DNAVI_DCS_E!L19+FC_TRA_DNAVI_IWW_E!L19</f>
        <v>0</v>
      </c>
      <c r="M19" s="10">
        <f>FC_TRA_DNAVI_DCS_E!M19+FC_TRA_DNAVI_IWW_E!M19</f>
        <v>0</v>
      </c>
      <c r="N19" s="10">
        <f>FC_TRA_DNAVI_DCS_E!N19+FC_TRA_DNAVI_IWW_E!N19</f>
        <v>0</v>
      </c>
      <c r="O19" s="10">
        <f>FC_TRA_DNAVI_DCS_E!O19+FC_TRA_DNAVI_IWW_E!O19</f>
        <v>0</v>
      </c>
      <c r="P19" s="10">
        <f>FC_TRA_DNAVI_DCS_E!P19+FC_TRA_DNAVI_IWW_E!P19</f>
        <v>0</v>
      </c>
      <c r="Q19" s="10">
        <f>FC_TRA_DNAVI_DCS_E!Q19+FC_TRA_DNAVI_IWW_E!Q19</f>
        <v>0</v>
      </c>
      <c r="R19" s="10">
        <f>FC_TRA_DNAVI_DCS_E!R19+FC_TRA_DNAVI_IWW_E!R19</f>
        <v>0</v>
      </c>
      <c r="S19" s="10">
        <f>FC_TRA_DNAVI_DCS_E!S19+FC_TRA_DNAVI_IWW_E!S19</f>
        <v>0</v>
      </c>
      <c r="T19" s="10">
        <f>FC_TRA_DNAVI_DCS_E!T19+FC_TRA_DNAVI_IWW_E!T19</f>
        <v>0</v>
      </c>
      <c r="U19" s="10">
        <f>FC_TRA_DNAVI_DCS_E!U19+FC_TRA_DNAVI_IWW_E!U19</f>
        <v>0</v>
      </c>
      <c r="V19" s="10">
        <f>FC_TRA_DNAVI_DCS_E!V19+FC_TRA_DNAVI_IWW_E!V19</f>
        <v>0</v>
      </c>
      <c r="W19" s="10">
        <f>FC_TRA_DNAVI_DCS_E!W19+FC_TRA_DNAVI_IWW_E!W19</f>
        <v>0</v>
      </c>
      <c r="X19" s="10">
        <f>FC_TRA_DNAVI_DCS_E!X19+FC_TRA_DNAVI_IWW_E!X19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FC_TRA_DNAVI_DCS_E!C20+FC_TRA_DNAVI_IWW_E!C20</f>
        <v>0</v>
      </c>
      <c r="D20" s="10">
        <f>FC_TRA_DNAVI_DCS_E!D20+FC_TRA_DNAVI_IWW_E!D20</f>
        <v>0</v>
      </c>
      <c r="E20" s="10">
        <f>FC_TRA_DNAVI_DCS_E!E20+FC_TRA_DNAVI_IWW_E!E20</f>
        <v>0</v>
      </c>
      <c r="F20" s="10">
        <f>FC_TRA_DNAVI_DCS_E!F20+FC_TRA_DNAVI_IWW_E!F20</f>
        <v>0</v>
      </c>
      <c r="G20" s="10">
        <f>FC_TRA_DNAVI_DCS_E!G20+FC_TRA_DNAVI_IWW_E!G20</f>
        <v>0</v>
      </c>
      <c r="H20" s="10">
        <f>FC_TRA_DNAVI_DCS_E!H20+FC_TRA_DNAVI_IWW_E!H20</f>
        <v>0</v>
      </c>
      <c r="I20" s="10">
        <f>FC_TRA_DNAVI_DCS_E!I20+FC_TRA_DNAVI_IWW_E!I20</f>
        <v>0</v>
      </c>
      <c r="J20" s="10">
        <f>FC_TRA_DNAVI_DCS_E!J20+FC_TRA_DNAVI_IWW_E!J20</f>
        <v>0</v>
      </c>
      <c r="K20" s="10">
        <f>FC_TRA_DNAVI_DCS_E!K20+FC_TRA_DNAVI_IWW_E!K20</f>
        <v>0</v>
      </c>
      <c r="L20" s="10">
        <f>FC_TRA_DNAVI_DCS_E!L20+FC_TRA_DNAVI_IWW_E!L20</f>
        <v>0</v>
      </c>
      <c r="M20" s="10">
        <f>FC_TRA_DNAVI_DCS_E!M20+FC_TRA_DNAVI_IWW_E!M20</f>
        <v>0</v>
      </c>
      <c r="N20" s="10">
        <f>FC_TRA_DNAVI_DCS_E!N20+FC_TRA_DNAVI_IWW_E!N20</f>
        <v>0</v>
      </c>
      <c r="O20" s="10">
        <f>FC_TRA_DNAVI_DCS_E!O20+FC_TRA_DNAVI_IWW_E!O20</f>
        <v>0</v>
      </c>
      <c r="P20" s="10">
        <f>FC_TRA_DNAVI_DCS_E!P20+FC_TRA_DNAVI_IWW_E!P20</f>
        <v>0</v>
      </c>
      <c r="Q20" s="10">
        <f>FC_TRA_DNAVI_DCS_E!Q20+FC_TRA_DNAVI_IWW_E!Q20</f>
        <v>0</v>
      </c>
      <c r="R20" s="10">
        <f>FC_TRA_DNAVI_DCS_E!R20+FC_TRA_DNAVI_IWW_E!R20</f>
        <v>0</v>
      </c>
      <c r="S20" s="10">
        <f>FC_TRA_DNAVI_DCS_E!S20+FC_TRA_DNAVI_IWW_E!S20</f>
        <v>0</v>
      </c>
      <c r="T20" s="10">
        <f>FC_TRA_DNAVI_DCS_E!T20+FC_TRA_DNAVI_IWW_E!T20</f>
        <v>0</v>
      </c>
      <c r="U20" s="10">
        <f>FC_TRA_DNAVI_DCS_E!U20+FC_TRA_DNAVI_IWW_E!U20</f>
        <v>0</v>
      </c>
      <c r="V20" s="10">
        <f>FC_TRA_DNAVI_DCS_E!V20+FC_TRA_DNAVI_IWW_E!V20</f>
        <v>0</v>
      </c>
      <c r="W20" s="10">
        <f>FC_TRA_DNAVI_DCS_E!W20+FC_TRA_DNAVI_IWW_E!W20</f>
        <v>0</v>
      </c>
      <c r="X20" s="10">
        <f>FC_TRA_DNAVI_DCS_E!X20+FC_TRA_DNAVI_IWW_E!X20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FC_TRA_DNAVI_DCS_E!C21+FC_TRA_DNAVI_IWW_E!C21</f>
        <v>0</v>
      </c>
      <c r="D21" s="10">
        <f>FC_TRA_DNAVI_DCS_E!D21+FC_TRA_DNAVI_IWW_E!D21</f>
        <v>0</v>
      </c>
      <c r="E21" s="10">
        <f>FC_TRA_DNAVI_DCS_E!E21+FC_TRA_DNAVI_IWW_E!E21</f>
        <v>0</v>
      </c>
      <c r="F21" s="10">
        <f>FC_TRA_DNAVI_DCS_E!F21+FC_TRA_DNAVI_IWW_E!F21</f>
        <v>0</v>
      </c>
      <c r="G21" s="10">
        <f>FC_TRA_DNAVI_DCS_E!G21+FC_TRA_DNAVI_IWW_E!G21</f>
        <v>0</v>
      </c>
      <c r="H21" s="10">
        <f>FC_TRA_DNAVI_DCS_E!H21+FC_TRA_DNAVI_IWW_E!H21</f>
        <v>0</v>
      </c>
      <c r="I21" s="10">
        <f>FC_TRA_DNAVI_DCS_E!I21+FC_TRA_DNAVI_IWW_E!I21</f>
        <v>0</v>
      </c>
      <c r="J21" s="10">
        <f>FC_TRA_DNAVI_DCS_E!J21+FC_TRA_DNAVI_IWW_E!J21</f>
        <v>0</v>
      </c>
      <c r="K21" s="10">
        <f>FC_TRA_DNAVI_DCS_E!K21+FC_TRA_DNAVI_IWW_E!K21</f>
        <v>0</v>
      </c>
      <c r="L21" s="10">
        <f>FC_TRA_DNAVI_DCS_E!L21+FC_TRA_DNAVI_IWW_E!L21</f>
        <v>0</v>
      </c>
      <c r="M21" s="10">
        <f>FC_TRA_DNAVI_DCS_E!M21+FC_TRA_DNAVI_IWW_E!M21</f>
        <v>0</v>
      </c>
      <c r="N21" s="10">
        <f>FC_TRA_DNAVI_DCS_E!N21+FC_TRA_DNAVI_IWW_E!N21</f>
        <v>0</v>
      </c>
      <c r="O21" s="10">
        <f>FC_TRA_DNAVI_DCS_E!O21+FC_TRA_DNAVI_IWW_E!O21</f>
        <v>0</v>
      </c>
      <c r="P21" s="10">
        <f>FC_TRA_DNAVI_DCS_E!P21+FC_TRA_DNAVI_IWW_E!P21</f>
        <v>0</v>
      </c>
      <c r="Q21" s="10">
        <f>FC_TRA_DNAVI_DCS_E!Q21+FC_TRA_DNAVI_IWW_E!Q21</f>
        <v>0</v>
      </c>
      <c r="R21" s="10">
        <f>FC_TRA_DNAVI_DCS_E!R21+FC_TRA_DNAVI_IWW_E!R21</f>
        <v>0</v>
      </c>
      <c r="S21" s="10">
        <f>FC_TRA_DNAVI_DCS_E!S21+FC_TRA_DNAVI_IWW_E!S21</f>
        <v>0</v>
      </c>
      <c r="T21" s="10">
        <f>FC_TRA_DNAVI_DCS_E!T21+FC_TRA_DNAVI_IWW_E!T21</f>
        <v>0</v>
      </c>
      <c r="U21" s="10">
        <f>FC_TRA_DNAVI_DCS_E!U21+FC_TRA_DNAVI_IWW_E!U21</f>
        <v>0</v>
      </c>
      <c r="V21" s="10">
        <f>FC_TRA_DNAVI_DCS_E!V21+FC_TRA_DNAVI_IWW_E!V21</f>
        <v>0</v>
      </c>
      <c r="W21" s="10">
        <f>FC_TRA_DNAVI_DCS_E!W21+FC_TRA_DNAVI_IWW_E!W21</f>
        <v>0</v>
      </c>
      <c r="X21" s="10">
        <f>FC_TRA_DNAVI_DCS_E!X21+FC_TRA_DNAVI_IWW_E!X21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V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ref="W22:X22" si="13">SUM(W23:W24)</f>
        <v>0</v>
      </c>
      <c r="X22" s="37">
        <f t="shared" si="13"/>
        <v>0</v>
      </c>
    </row>
    <row r="23" spans="1:24" ht="11.25" customHeight="1" x14ac:dyDescent="0.2">
      <c r="A23" s="42" t="s">
        <v>37</v>
      </c>
      <c r="B23" s="9" t="s">
        <v>38</v>
      </c>
      <c r="C23" s="10">
        <f>FC_TRA_DNAVI_DCS_E!C23+FC_TRA_DNAVI_IWW_E!C23</f>
        <v>0</v>
      </c>
      <c r="D23" s="10">
        <f>FC_TRA_DNAVI_DCS_E!D23+FC_TRA_DNAVI_IWW_E!D23</f>
        <v>0</v>
      </c>
      <c r="E23" s="10">
        <f>FC_TRA_DNAVI_DCS_E!E23+FC_TRA_DNAVI_IWW_E!E23</f>
        <v>0</v>
      </c>
      <c r="F23" s="10">
        <f>FC_TRA_DNAVI_DCS_E!F23+FC_TRA_DNAVI_IWW_E!F23</f>
        <v>0</v>
      </c>
      <c r="G23" s="10">
        <f>FC_TRA_DNAVI_DCS_E!G23+FC_TRA_DNAVI_IWW_E!G23</f>
        <v>0</v>
      </c>
      <c r="H23" s="10">
        <f>FC_TRA_DNAVI_DCS_E!H23+FC_TRA_DNAVI_IWW_E!H23</f>
        <v>0</v>
      </c>
      <c r="I23" s="10">
        <f>FC_TRA_DNAVI_DCS_E!I23+FC_TRA_DNAVI_IWW_E!I23</f>
        <v>0</v>
      </c>
      <c r="J23" s="10">
        <f>FC_TRA_DNAVI_DCS_E!J23+FC_TRA_DNAVI_IWW_E!J23</f>
        <v>0</v>
      </c>
      <c r="K23" s="10">
        <f>FC_TRA_DNAVI_DCS_E!K23+FC_TRA_DNAVI_IWW_E!K23</f>
        <v>0</v>
      </c>
      <c r="L23" s="10">
        <f>FC_TRA_DNAVI_DCS_E!L23+FC_TRA_DNAVI_IWW_E!L23</f>
        <v>0</v>
      </c>
      <c r="M23" s="10">
        <f>FC_TRA_DNAVI_DCS_E!M23+FC_TRA_DNAVI_IWW_E!M23</f>
        <v>0</v>
      </c>
      <c r="N23" s="10">
        <f>FC_TRA_DNAVI_DCS_E!N23+FC_TRA_DNAVI_IWW_E!N23</f>
        <v>0</v>
      </c>
      <c r="O23" s="10">
        <f>FC_TRA_DNAVI_DCS_E!O23+FC_TRA_DNAVI_IWW_E!O23</f>
        <v>0</v>
      </c>
      <c r="P23" s="10">
        <f>FC_TRA_DNAVI_DCS_E!P23+FC_TRA_DNAVI_IWW_E!P23</f>
        <v>0</v>
      </c>
      <c r="Q23" s="10">
        <f>FC_TRA_DNAVI_DCS_E!Q23+FC_TRA_DNAVI_IWW_E!Q23</f>
        <v>0</v>
      </c>
      <c r="R23" s="10">
        <f>FC_TRA_DNAVI_DCS_E!R23+FC_TRA_DNAVI_IWW_E!R23</f>
        <v>0</v>
      </c>
      <c r="S23" s="10">
        <f>FC_TRA_DNAVI_DCS_E!S23+FC_TRA_DNAVI_IWW_E!S23</f>
        <v>0</v>
      </c>
      <c r="T23" s="10">
        <f>FC_TRA_DNAVI_DCS_E!T23+FC_TRA_DNAVI_IWW_E!T23</f>
        <v>0</v>
      </c>
      <c r="U23" s="10">
        <f>FC_TRA_DNAVI_DCS_E!U23+FC_TRA_DNAVI_IWW_E!U23</f>
        <v>0</v>
      </c>
      <c r="V23" s="10">
        <f>FC_TRA_DNAVI_DCS_E!V23+FC_TRA_DNAVI_IWW_E!V23</f>
        <v>0</v>
      </c>
      <c r="W23" s="10">
        <f>FC_TRA_DNAVI_DCS_E!W23+FC_TRA_DNAVI_IWW_E!W23</f>
        <v>0</v>
      </c>
      <c r="X23" s="10">
        <f>FC_TRA_DNAVI_DCS_E!X23+FC_TRA_DNAVI_IWW_E!X23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FC_TRA_DNAVI_DCS_E!C24+FC_TRA_DNAVI_IWW_E!C24</f>
        <v>0</v>
      </c>
      <c r="D24" s="10">
        <f>FC_TRA_DNAVI_DCS_E!D24+FC_TRA_DNAVI_IWW_E!D24</f>
        <v>0</v>
      </c>
      <c r="E24" s="10">
        <f>FC_TRA_DNAVI_DCS_E!E24+FC_TRA_DNAVI_IWW_E!E24</f>
        <v>0</v>
      </c>
      <c r="F24" s="10">
        <f>FC_TRA_DNAVI_DCS_E!F24+FC_TRA_DNAVI_IWW_E!F24</f>
        <v>0</v>
      </c>
      <c r="G24" s="10">
        <f>FC_TRA_DNAVI_DCS_E!G24+FC_TRA_DNAVI_IWW_E!G24</f>
        <v>0</v>
      </c>
      <c r="H24" s="10">
        <f>FC_TRA_DNAVI_DCS_E!H24+FC_TRA_DNAVI_IWW_E!H24</f>
        <v>0</v>
      </c>
      <c r="I24" s="10">
        <f>FC_TRA_DNAVI_DCS_E!I24+FC_TRA_DNAVI_IWW_E!I24</f>
        <v>0</v>
      </c>
      <c r="J24" s="10">
        <f>FC_TRA_DNAVI_DCS_E!J24+FC_TRA_DNAVI_IWW_E!J24</f>
        <v>0</v>
      </c>
      <c r="K24" s="10">
        <f>FC_TRA_DNAVI_DCS_E!K24+FC_TRA_DNAVI_IWW_E!K24</f>
        <v>0</v>
      </c>
      <c r="L24" s="10">
        <f>FC_TRA_DNAVI_DCS_E!L24+FC_TRA_DNAVI_IWW_E!L24</f>
        <v>0</v>
      </c>
      <c r="M24" s="10">
        <f>FC_TRA_DNAVI_DCS_E!M24+FC_TRA_DNAVI_IWW_E!M24</f>
        <v>0</v>
      </c>
      <c r="N24" s="10">
        <f>FC_TRA_DNAVI_DCS_E!N24+FC_TRA_DNAVI_IWW_E!N24</f>
        <v>0</v>
      </c>
      <c r="O24" s="10">
        <f>FC_TRA_DNAVI_DCS_E!O24+FC_TRA_DNAVI_IWW_E!O24</f>
        <v>0</v>
      </c>
      <c r="P24" s="10">
        <f>FC_TRA_DNAVI_DCS_E!P24+FC_TRA_DNAVI_IWW_E!P24</f>
        <v>0</v>
      </c>
      <c r="Q24" s="10">
        <f>FC_TRA_DNAVI_DCS_E!Q24+FC_TRA_DNAVI_IWW_E!Q24</f>
        <v>0</v>
      </c>
      <c r="R24" s="10">
        <f>FC_TRA_DNAVI_DCS_E!R24+FC_TRA_DNAVI_IWW_E!R24</f>
        <v>0</v>
      </c>
      <c r="S24" s="10">
        <f>FC_TRA_DNAVI_DCS_E!S24+FC_TRA_DNAVI_IWW_E!S24</f>
        <v>0</v>
      </c>
      <c r="T24" s="10">
        <f>FC_TRA_DNAVI_DCS_E!T24+FC_TRA_DNAVI_IWW_E!T24</f>
        <v>0</v>
      </c>
      <c r="U24" s="10">
        <f>FC_TRA_DNAVI_DCS_E!U24+FC_TRA_DNAVI_IWW_E!U24</f>
        <v>0</v>
      </c>
      <c r="V24" s="10">
        <f>FC_TRA_DNAVI_DCS_E!V24+FC_TRA_DNAVI_IWW_E!V24</f>
        <v>0</v>
      </c>
      <c r="W24" s="10">
        <f>FC_TRA_DNAVI_DCS_E!W24+FC_TRA_DNAVI_IWW_E!W24</f>
        <v>0</v>
      </c>
      <c r="X24" s="10">
        <f>FC_TRA_DNAVI_DCS_E!X24+FC_TRA_DNAVI_IWW_E!X24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FC_TRA_DNAVI_DCS_E!C25+FC_TRA_DNAVI_IWW_E!C25</f>
        <v>0</v>
      </c>
      <c r="D25" s="37">
        <f>FC_TRA_DNAVI_DCS_E!D25+FC_TRA_DNAVI_IWW_E!D25</f>
        <v>0</v>
      </c>
      <c r="E25" s="37">
        <f>FC_TRA_DNAVI_DCS_E!E25+FC_TRA_DNAVI_IWW_E!E25</f>
        <v>0</v>
      </c>
      <c r="F25" s="37">
        <f>FC_TRA_DNAVI_DCS_E!F25+FC_TRA_DNAVI_IWW_E!F25</f>
        <v>0</v>
      </c>
      <c r="G25" s="37">
        <f>FC_TRA_DNAVI_DCS_E!G25+FC_TRA_DNAVI_IWW_E!G25</f>
        <v>0</v>
      </c>
      <c r="H25" s="37">
        <f>FC_TRA_DNAVI_DCS_E!H25+FC_TRA_DNAVI_IWW_E!H25</f>
        <v>0</v>
      </c>
      <c r="I25" s="37">
        <f>FC_TRA_DNAVI_DCS_E!I25+FC_TRA_DNAVI_IWW_E!I25</f>
        <v>0</v>
      </c>
      <c r="J25" s="37">
        <f>FC_TRA_DNAVI_DCS_E!J25+FC_TRA_DNAVI_IWW_E!J25</f>
        <v>0</v>
      </c>
      <c r="K25" s="37">
        <f>FC_TRA_DNAVI_DCS_E!K25+FC_TRA_DNAVI_IWW_E!K25</f>
        <v>0</v>
      </c>
      <c r="L25" s="37">
        <f>FC_TRA_DNAVI_DCS_E!L25+FC_TRA_DNAVI_IWW_E!L25</f>
        <v>0</v>
      </c>
      <c r="M25" s="37">
        <f>FC_TRA_DNAVI_DCS_E!M25+FC_TRA_DNAVI_IWW_E!M25</f>
        <v>0</v>
      </c>
      <c r="N25" s="37">
        <f>FC_TRA_DNAVI_DCS_E!N25+FC_TRA_DNAVI_IWW_E!N25</f>
        <v>0</v>
      </c>
      <c r="O25" s="37">
        <f>FC_TRA_DNAVI_DCS_E!O25+FC_TRA_DNAVI_IWW_E!O25</f>
        <v>0</v>
      </c>
      <c r="P25" s="37">
        <f>FC_TRA_DNAVI_DCS_E!P25+FC_TRA_DNAVI_IWW_E!P25</f>
        <v>0</v>
      </c>
      <c r="Q25" s="37">
        <f>FC_TRA_DNAVI_DCS_E!Q25+FC_TRA_DNAVI_IWW_E!Q25</f>
        <v>0</v>
      </c>
      <c r="R25" s="37">
        <f>FC_TRA_DNAVI_DCS_E!R25+FC_TRA_DNAVI_IWW_E!R25</f>
        <v>0</v>
      </c>
      <c r="S25" s="37">
        <f>FC_TRA_DNAVI_DCS_E!S25+FC_TRA_DNAVI_IWW_E!S25</f>
        <v>0</v>
      </c>
      <c r="T25" s="37">
        <f>FC_TRA_DNAVI_DCS_E!T25+FC_TRA_DNAVI_IWW_E!T25</f>
        <v>0</v>
      </c>
      <c r="U25" s="37">
        <f>FC_TRA_DNAVI_DCS_E!U25+FC_TRA_DNAVI_IWW_E!U25</f>
        <v>0</v>
      </c>
      <c r="V25" s="37">
        <f>FC_TRA_DNAVI_DCS_E!V25+FC_TRA_DNAVI_IWW_E!V25</f>
        <v>0</v>
      </c>
      <c r="W25" s="37">
        <f>FC_TRA_DNAVI_DCS_E!W25+FC_TRA_DNAVI_IWW_E!W25</f>
        <v>0</v>
      </c>
      <c r="X25" s="37">
        <f>FC_TRA_DNAVI_DCS_E!X25+FC_TRA_DNAVI_IWW_E!X25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V26" si="14">SUM(C27,C33)</f>
        <v>113.29423903697335</v>
      </c>
      <c r="D26" s="37">
        <f t="shared" si="14"/>
        <v>101.16079105760963</v>
      </c>
      <c r="E26" s="37">
        <f t="shared" si="14"/>
        <v>103.18142734307824</v>
      </c>
      <c r="F26" s="37">
        <f t="shared" si="14"/>
        <v>68.352966466036108</v>
      </c>
      <c r="G26" s="37">
        <f t="shared" si="14"/>
        <v>41.769389509888214</v>
      </c>
      <c r="H26" s="37">
        <f t="shared" si="14"/>
        <v>42.046431642304384</v>
      </c>
      <c r="I26" s="37">
        <f t="shared" si="14"/>
        <v>41.019346517626836</v>
      </c>
      <c r="J26" s="37">
        <f t="shared" si="14"/>
        <v>85.366723989681859</v>
      </c>
      <c r="K26" s="37">
        <f t="shared" si="14"/>
        <v>78.790885640584676</v>
      </c>
      <c r="L26" s="37">
        <f t="shared" si="14"/>
        <v>55.460017196904552</v>
      </c>
      <c r="M26" s="37">
        <f t="shared" si="14"/>
        <v>59.568185726569219</v>
      </c>
      <c r="N26" s="37">
        <f t="shared" si="14"/>
        <v>52.378933791917447</v>
      </c>
      <c r="O26" s="37">
        <f t="shared" si="14"/>
        <v>42.568787618228718</v>
      </c>
      <c r="P26" s="37">
        <f t="shared" si="14"/>
        <v>41.555288048151333</v>
      </c>
      <c r="Q26" s="37">
        <f t="shared" si="14"/>
        <v>37.501117798796223</v>
      </c>
      <c r="R26" s="37">
        <f t="shared" si="14"/>
        <v>43.582373172828888</v>
      </c>
      <c r="S26" s="37">
        <f t="shared" si="14"/>
        <v>40.541702493551163</v>
      </c>
      <c r="T26" s="37">
        <f t="shared" si="14"/>
        <v>40.392691315563198</v>
      </c>
      <c r="U26" s="37">
        <f t="shared" si="14"/>
        <v>40.351160791057609</v>
      </c>
      <c r="V26" s="37">
        <f t="shared" si="14"/>
        <v>43.588564058469473</v>
      </c>
      <c r="W26" s="37">
        <f t="shared" ref="W26:X26" si="15">SUM(W27,W33)</f>
        <v>41.860275150472908</v>
      </c>
      <c r="X26" s="37">
        <f t="shared" si="15"/>
        <v>51.607136715391228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V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ref="W27:X27" si="17">SUM(W28:W32)</f>
        <v>0</v>
      </c>
      <c r="X27" s="29">
        <f t="shared" si="17"/>
        <v>0</v>
      </c>
    </row>
    <row r="28" spans="1:24" ht="11.25" customHeight="1" x14ac:dyDescent="0.2">
      <c r="A28" s="41" t="s">
        <v>45</v>
      </c>
      <c r="B28" s="9" t="s">
        <v>46</v>
      </c>
      <c r="C28" s="10">
        <f>FC_TRA_DNAVI_DCS_E!C28+FC_TRA_DNAVI_IWW_E!C28</f>
        <v>0</v>
      </c>
      <c r="D28" s="10">
        <f>FC_TRA_DNAVI_DCS_E!D28+FC_TRA_DNAVI_IWW_E!D28</f>
        <v>0</v>
      </c>
      <c r="E28" s="10">
        <f>FC_TRA_DNAVI_DCS_E!E28+FC_TRA_DNAVI_IWW_E!E28</f>
        <v>0</v>
      </c>
      <c r="F28" s="10">
        <f>FC_TRA_DNAVI_DCS_E!F28+FC_TRA_DNAVI_IWW_E!F28</f>
        <v>0</v>
      </c>
      <c r="G28" s="10">
        <f>FC_TRA_DNAVI_DCS_E!G28+FC_TRA_DNAVI_IWW_E!G28</f>
        <v>0</v>
      </c>
      <c r="H28" s="10">
        <f>FC_TRA_DNAVI_DCS_E!H28+FC_TRA_DNAVI_IWW_E!H28</f>
        <v>0</v>
      </c>
      <c r="I28" s="10">
        <f>FC_TRA_DNAVI_DCS_E!I28+FC_TRA_DNAVI_IWW_E!I28</f>
        <v>0</v>
      </c>
      <c r="J28" s="10">
        <f>FC_TRA_DNAVI_DCS_E!J28+FC_TRA_DNAVI_IWW_E!J28</f>
        <v>0</v>
      </c>
      <c r="K28" s="10">
        <f>FC_TRA_DNAVI_DCS_E!K28+FC_TRA_DNAVI_IWW_E!K28</f>
        <v>0</v>
      </c>
      <c r="L28" s="10">
        <f>FC_TRA_DNAVI_DCS_E!L28+FC_TRA_DNAVI_IWW_E!L28</f>
        <v>0</v>
      </c>
      <c r="M28" s="10">
        <f>FC_TRA_DNAVI_DCS_E!M28+FC_TRA_DNAVI_IWW_E!M28</f>
        <v>0</v>
      </c>
      <c r="N28" s="10">
        <f>FC_TRA_DNAVI_DCS_E!N28+FC_TRA_DNAVI_IWW_E!N28</f>
        <v>0</v>
      </c>
      <c r="O28" s="10">
        <f>FC_TRA_DNAVI_DCS_E!O28+FC_TRA_DNAVI_IWW_E!O28</f>
        <v>0</v>
      </c>
      <c r="P28" s="10">
        <f>FC_TRA_DNAVI_DCS_E!P28+FC_TRA_DNAVI_IWW_E!P28</f>
        <v>0</v>
      </c>
      <c r="Q28" s="10">
        <f>FC_TRA_DNAVI_DCS_E!Q28+FC_TRA_DNAVI_IWW_E!Q28</f>
        <v>0</v>
      </c>
      <c r="R28" s="10">
        <f>FC_TRA_DNAVI_DCS_E!R28+FC_TRA_DNAVI_IWW_E!R28</f>
        <v>0</v>
      </c>
      <c r="S28" s="10">
        <f>FC_TRA_DNAVI_DCS_E!S28+FC_TRA_DNAVI_IWW_E!S28</f>
        <v>0</v>
      </c>
      <c r="T28" s="10">
        <f>FC_TRA_DNAVI_DCS_E!T28+FC_TRA_DNAVI_IWW_E!T28</f>
        <v>0</v>
      </c>
      <c r="U28" s="10">
        <f>FC_TRA_DNAVI_DCS_E!U28+FC_TRA_DNAVI_IWW_E!U28</f>
        <v>0</v>
      </c>
      <c r="V28" s="10">
        <f>FC_TRA_DNAVI_DCS_E!V28+FC_TRA_DNAVI_IWW_E!V28</f>
        <v>0</v>
      </c>
      <c r="W28" s="10">
        <f>FC_TRA_DNAVI_DCS_E!W28+FC_TRA_DNAVI_IWW_E!W28</f>
        <v>0</v>
      </c>
      <c r="X28" s="10">
        <f>FC_TRA_DNAVI_DCS_E!X28+FC_TRA_DNAVI_IWW_E!X28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FC_TRA_DNAVI_DCS_E!C29+FC_TRA_DNAVI_IWW_E!C29</f>
        <v>0</v>
      </c>
      <c r="D29" s="10">
        <f>FC_TRA_DNAVI_DCS_E!D29+FC_TRA_DNAVI_IWW_E!D29</f>
        <v>0</v>
      </c>
      <c r="E29" s="10">
        <f>FC_TRA_DNAVI_DCS_E!E29+FC_TRA_DNAVI_IWW_E!E29</f>
        <v>0</v>
      </c>
      <c r="F29" s="10">
        <f>FC_TRA_DNAVI_DCS_E!F29+FC_TRA_DNAVI_IWW_E!F29</f>
        <v>0</v>
      </c>
      <c r="G29" s="10">
        <f>FC_TRA_DNAVI_DCS_E!G29+FC_TRA_DNAVI_IWW_E!G29</f>
        <v>0</v>
      </c>
      <c r="H29" s="10">
        <f>FC_TRA_DNAVI_DCS_E!H29+FC_TRA_DNAVI_IWW_E!H29</f>
        <v>0</v>
      </c>
      <c r="I29" s="10">
        <f>FC_TRA_DNAVI_DCS_E!I29+FC_TRA_DNAVI_IWW_E!I29</f>
        <v>0</v>
      </c>
      <c r="J29" s="10">
        <f>FC_TRA_DNAVI_DCS_E!J29+FC_TRA_DNAVI_IWW_E!J29</f>
        <v>0</v>
      </c>
      <c r="K29" s="10">
        <f>FC_TRA_DNAVI_DCS_E!K29+FC_TRA_DNAVI_IWW_E!K29</f>
        <v>0</v>
      </c>
      <c r="L29" s="10">
        <f>FC_TRA_DNAVI_DCS_E!L29+FC_TRA_DNAVI_IWW_E!L29</f>
        <v>0</v>
      </c>
      <c r="M29" s="10">
        <f>FC_TRA_DNAVI_DCS_E!M29+FC_TRA_DNAVI_IWW_E!M29</f>
        <v>0</v>
      </c>
      <c r="N29" s="10">
        <f>FC_TRA_DNAVI_DCS_E!N29+FC_TRA_DNAVI_IWW_E!N29</f>
        <v>0</v>
      </c>
      <c r="O29" s="10">
        <f>FC_TRA_DNAVI_DCS_E!O29+FC_TRA_DNAVI_IWW_E!O29</f>
        <v>0</v>
      </c>
      <c r="P29" s="10">
        <f>FC_TRA_DNAVI_DCS_E!P29+FC_TRA_DNAVI_IWW_E!P29</f>
        <v>0</v>
      </c>
      <c r="Q29" s="10">
        <f>FC_TRA_DNAVI_DCS_E!Q29+FC_TRA_DNAVI_IWW_E!Q29</f>
        <v>0</v>
      </c>
      <c r="R29" s="10">
        <f>FC_TRA_DNAVI_DCS_E!R29+FC_TRA_DNAVI_IWW_E!R29</f>
        <v>0</v>
      </c>
      <c r="S29" s="10">
        <f>FC_TRA_DNAVI_DCS_E!S29+FC_TRA_DNAVI_IWW_E!S29</f>
        <v>0</v>
      </c>
      <c r="T29" s="10">
        <f>FC_TRA_DNAVI_DCS_E!T29+FC_TRA_DNAVI_IWW_E!T29</f>
        <v>0</v>
      </c>
      <c r="U29" s="10">
        <f>FC_TRA_DNAVI_DCS_E!U29+FC_TRA_DNAVI_IWW_E!U29</f>
        <v>0</v>
      </c>
      <c r="V29" s="10">
        <f>FC_TRA_DNAVI_DCS_E!V29+FC_TRA_DNAVI_IWW_E!V29</f>
        <v>0</v>
      </c>
      <c r="W29" s="10">
        <f>FC_TRA_DNAVI_DCS_E!W29+FC_TRA_DNAVI_IWW_E!W29</f>
        <v>0</v>
      </c>
      <c r="X29" s="10">
        <f>FC_TRA_DNAVI_DCS_E!X29+FC_TRA_DNAVI_IWW_E!X29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FC_TRA_DNAVI_DCS_E!C30+FC_TRA_DNAVI_IWW_E!C30</f>
        <v>0</v>
      </c>
      <c r="D30" s="10">
        <f>FC_TRA_DNAVI_DCS_E!D30+FC_TRA_DNAVI_IWW_E!D30</f>
        <v>0</v>
      </c>
      <c r="E30" s="10">
        <f>FC_TRA_DNAVI_DCS_E!E30+FC_TRA_DNAVI_IWW_E!E30</f>
        <v>0</v>
      </c>
      <c r="F30" s="10">
        <f>FC_TRA_DNAVI_DCS_E!F30+FC_TRA_DNAVI_IWW_E!F30</f>
        <v>0</v>
      </c>
      <c r="G30" s="10">
        <f>FC_TRA_DNAVI_DCS_E!G30+FC_TRA_DNAVI_IWW_E!G30</f>
        <v>0</v>
      </c>
      <c r="H30" s="10">
        <f>FC_TRA_DNAVI_DCS_E!H30+FC_TRA_DNAVI_IWW_E!H30</f>
        <v>0</v>
      </c>
      <c r="I30" s="10">
        <f>FC_TRA_DNAVI_DCS_E!I30+FC_TRA_DNAVI_IWW_E!I30</f>
        <v>0</v>
      </c>
      <c r="J30" s="10">
        <f>FC_TRA_DNAVI_DCS_E!J30+FC_TRA_DNAVI_IWW_E!J30</f>
        <v>0</v>
      </c>
      <c r="K30" s="10">
        <f>FC_TRA_DNAVI_DCS_E!K30+FC_TRA_DNAVI_IWW_E!K30</f>
        <v>0</v>
      </c>
      <c r="L30" s="10">
        <f>FC_TRA_DNAVI_DCS_E!L30+FC_TRA_DNAVI_IWW_E!L30</f>
        <v>0</v>
      </c>
      <c r="M30" s="10">
        <f>FC_TRA_DNAVI_DCS_E!M30+FC_TRA_DNAVI_IWW_E!M30</f>
        <v>0</v>
      </c>
      <c r="N30" s="10">
        <f>FC_TRA_DNAVI_DCS_E!N30+FC_TRA_DNAVI_IWW_E!N30</f>
        <v>0</v>
      </c>
      <c r="O30" s="10">
        <f>FC_TRA_DNAVI_DCS_E!O30+FC_TRA_DNAVI_IWW_E!O30</f>
        <v>0</v>
      </c>
      <c r="P30" s="10">
        <f>FC_TRA_DNAVI_DCS_E!P30+FC_TRA_DNAVI_IWW_E!P30</f>
        <v>0</v>
      </c>
      <c r="Q30" s="10">
        <f>FC_TRA_DNAVI_DCS_E!Q30+FC_TRA_DNAVI_IWW_E!Q30</f>
        <v>0</v>
      </c>
      <c r="R30" s="10">
        <f>FC_TRA_DNAVI_DCS_E!R30+FC_TRA_DNAVI_IWW_E!R30</f>
        <v>0</v>
      </c>
      <c r="S30" s="10">
        <f>FC_TRA_DNAVI_DCS_E!S30+FC_TRA_DNAVI_IWW_E!S30</f>
        <v>0</v>
      </c>
      <c r="T30" s="10">
        <f>FC_TRA_DNAVI_DCS_E!T30+FC_TRA_DNAVI_IWW_E!T30</f>
        <v>0</v>
      </c>
      <c r="U30" s="10">
        <f>FC_TRA_DNAVI_DCS_E!U30+FC_TRA_DNAVI_IWW_E!U30</f>
        <v>0</v>
      </c>
      <c r="V30" s="10">
        <f>FC_TRA_DNAVI_DCS_E!V30+FC_TRA_DNAVI_IWW_E!V30</f>
        <v>0</v>
      </c>
      <c r="W30" s="10">
        <f>FC_TRA_DNAVI_DCS_E!W30+FC_TRA_DNAVI_IWW_E!W30</f>
        <v>0</v>
      </c>
      <c r="X30" s="10">
        <f>FC_TRA_DNAVI_DCS_E!X30+FC_TRA_DNAVI_IWW_E!X30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FC_TRA_DNAVI_DCS_E!C31+FC_TRA_DNAVI_IWW_E!C31</f>
        <v>0</v>
      </c>
      <c r="D31" s="10">
        <f>FC_TRA_DNAVI_DCS_E!D31+FC_TRA_DNAVI_IWW_E!D31</f>
        <v>0</v>
      </c>
      <c r="E31" s="10">
        <f>FC_TRA_DNAVI_DCS_E!E31+FC_TRA_DNAVI_IWW_E!E31</f>
        <v>0</v>
      </c>
      <c r="F31" s="10">
        <f>FC_TRA_DNAVI_DCS_E!F31+FC_TRA_DNAVI_IWW_E!F31</f>
        <v>0</v>
      </c>
      <c r="G31" s="10">
        <f>FC_TRA_DNAVI_DCS_E!G31+FC_TRA_DNAVI_IWW_E!G31</f>
        <v>0</v>
      </c>
      <c r="H31" s="10">
        <f>FC_TRA_DNAVI_DCS_E!H31+FC_TRA_DNAVI_IWW_E!H31</f>
        <v>0</v>
      </c>
      <c r="I31" s="10">
        <f>FC_TRA_DNAVI_DCS_E!I31+FC_TRA_DNAVI_IWW_E!I31</f>
        <v>0</v>
      </c>
      <c r="J31" s="10">
        <f>FC_TRA_DNAVI_DCS_E!J31+FC_TRA_DNAVI_IWW_E!J31</f>
        <v>0</v>
      </c>
      <c r="K31" s="10">
        <f>FC_TRA_DNAVI_DCS_E!K31+FC_TRA_DNAVI_IWW_E!K31</f>
        <v>0</v>
      </c>
      <c r="L31" s="10">
        <f>FC_TRA_DNAVI_DCS_E!L31+FC_TRA_DNAVI_IWW_E!L31</f>
        <v>0</v>
      </c>
      <c r="M31" s="10">
        <f>FC_TRA_DNAVI_DCS_E!M31+FC_TRA_DNAVI_IWW_E!M31</f>
        <v>0</v>
      </c>
      <c r="N31" s="10">
        <f>FC_TRA_DNAVI_DCS_E!N31+FC_TRA_DNAVI_IWW_E!N31</f>
        <v>0</v>
      </c>
      <c r="O31" s="10">
        <f>FC_TRA_DNAVI_DCS_E!O31+FC_TRA_DNAVI_IWW_E!O31</f>
        <v>0</v>
      </c>
      <c r="P31" s="10">
        <f>FC_TRA_DNAVI_DCS_E!P31+FC_TRA_DNAVI_IWW_E!P31</f>
        <v>0</v>
      </c>
      <c r="Q31" s="10">
        <f>FC_TRA_DNAVI_DCS_E!Q31+FC_TRA_DNAVI_IWW_E!Q31</f>
        <v>0</v>
      </c>
      <c r="R31" s="10">
        <f>FC_TRA_DNAVI_DCS_E!R31+FC_TRA_DNAVI_IWW_E!R31</f>
        <v>0</v>
      </c>
      <c r="S31" s="10">
        <f>FC_TRA_DNAVI_DCS_E!S31+FC_TRA_DNAVI_IWW_E!S31</f>
        <v>0</v>
      </c>
      <c r="T31" s="10">
        <f>FC_TRA_DNAVI_DCS_E!T31+FC_TRA_DNAVI_IWW_E!T31</f>
        <v>0</v>
      </c>
      <c r="U31" s="10">
        <f>FC_TRA_DNAVI_DCS_E!U31+FC_TRA_DNAVI_IWW_E!U31</f>
        <v>0</v>
      </c>
      <c r="V31" s="10">
        <f>FC_TRA_DNAVI_DCS_E!V31+FC_TRA_DNAVI_IWW_E!V31</f>
        <v>0</v>
      </c>
      <c r="W31" s="10">
        <f>FC_TRA_DNAVI_DCS_E!W31+FC_TRA_DNAVI_IWW_E!W31</f>
        <v>0</v>
      </c>
      <c r="X31" s="10">
        <f>FC_TRA_DNAVI_DCS_E!X31+FC_TRA_DNAVI_IWW_E!X31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FC_TRA_DNAVI_DCS_E!C32+FC_TRA_DNAVI_IWW_E!C32</f>
        <v>0</v>
      </c>
      <c r="D32" s="10">
        <f>FC_TRA_DNAVI_DCS_E!D32+FC_TRA_DNAVI_IWW_E!D32</f>
        <v>0</v>
      </c>
      <c r="E32" s="10">
        <f>FC_TRA_DNAVI_DCS_E!E32+FC_TRA_DNAVI_IWW_E!E32</f>
        <v>0</v>
      </c>
      <c r="F32" s="10">
        <f>FC_TRA_DNAVI_DCS_E!F32+FC_TRA_DNAVI_IWW_E!F32</f>
        <v>0</v>
      </c>
      <c r="G32" s="10">
        <f>FC_TRA_DNAVI_DCS_E!G32+FC_TRA_DNAVI_IWW_E!G32</f>
        <v>0</v>
      </c>
      <c r="H32" s="10">
        <f>FC_TRA_DNAVI_DCS_E!H32+FC_TRA_DNAVI_IWW_E!H32</f>
        <v>0</v>
      </c>
      <c r="I32" s="10">
        <f>FC_TRA_DNAVI_DCS_E!I32+FC_TRA_DNAVI_IWW_E!I32</f>
        <v>0</v>
      </c>
      <c r="J32" s="10">
        <f>FC_TRA_DNAVI_DCS_E!J32+FC_TRA_DNAVI_IWW_E!J32</f>
        <v>0</v>
      </c>
      <c r="K32" s="10">
        <f>FC_TRA_DNAVI_DCS_E!K32+FC_TRA_DNAVI_IWW_E!K32</f>
        <v>0</v>
      </c>
      <c r="L32" s="10">
        <f>FC_TRA_DNAVI_DCS_E!L32+FC_TRA_DNAVI_IWW_E!L32</f>
        <v>0</v>
      </c>
      <c r="M32" s="10">
        <f>FC_TRA_DNAVI_DCS_E!M32+FC_TRA_DNAVI_IWW_E!M32</f>
        <v>0</v>
      </c>
      <c r="N32" s="10">
        <f>FC_TRA_DNAVI_DCS_E!N32+FC_TRA_DNAVI_IWW_E!N32</f>
        <v>0</v>
      </c>
      <c r="O32" s="10">
        <f>FC_TRA_DNAVI_DCS_E!O32+FC_TRA_DNAVI_IWW_E!O32</f>
        <v>0</v>
      </c>
      <c r="P32" s="10">
        <f>FC_TRA_DNAVI_DCS_E!P32+FC_TRA_DNAVI_IWW_E!P32</f>
        <v>0</v>
      </c>
      <c r="Q32" s="10">
        <f>FC_TRA_DNAVI_DCS_E!Q32+FC_TRA_DNAVI_IWW_E!Q32</f>
        <v>0</v>
      </c>
      <c r="R32" s="10">
        <f>FC_TRA_DNAVI_DCS_E!R32+FC_TRA_DNAVI_IWW_E!R32</f>
        <v>0</v>
      </c>
      <c r="S32" s="10">
        <f>FC_TRA_DNAVI_DCS_E!S32+FC_TRA_DNAVI_IWW_E!S32</f>
        <v>0</v>
      </c>
      <c r="T32" s="10">
        <f>FC_TRA_DNAVI_DCS_E!T32+FC_TRA_DNAVI_IWW_E!T32</f>
        <v>0</v>
      </c>
      <c r="U32" s="10">
        <f>FC_TRA_DNAVI_DCS_E!U32+FC_TRA_DNAVI_IWW_E!U32</f>
        <v>0</v>
      </c>
      <c r="V32" s="10">
        <f>FC_TRA_DNAVI_DCS_E!V32+FC_TRA_DNAVI_IWW_E!V32</f>
        <v>0</v>
      </c>
      <c r="W32" s="10">
        <f>FC_TRA_DNAVI_DCS_E!W32+FC_TRA_DNAVI_IWW_E!W32</f>
        <v>0</v>
      </c>
      <c r="X32" s="10">
        <f>FC_TRA_DNAVI_DCS_E!X32+FC_TRA_DNAVI_IWW_E!X32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V33" si="18">SUM(C34:C50)</f>
        <v>113.29423903697335</v>
      </c>
      <c r="D33" s="29">
        <f t="shared" si="18"/>
        <v>101.16079105760963</v>
      </c>
      <c r="E33" s="29">
        <f t="shared" si="18"/>
        <v>103.18142734307824</v>
      </c>
      <c r="F33" s="29">
        <f t="shared" si="18"/>
        <v>68.352966466036108</v>
      </c>
      <c r="G33" s="29">
        <f t="shared" si="18"/>
        <v>41.769389509888214</v>
      </c>
      <c r="H33" s="29">
        <f t="shared" si="18"/>
        <v>42.046431642304384</v>
      </c>
      <c r="I33" s="29">
        <f t="shared" si="18"/>
        <v>41.019346517626836</v>
      </c>
      <c r="J33" s="29">
        <f t="shared" si="18"/>
        <v>85.366723989681859</v>
      </c>
      <c r="K33" s="29">
        <f t="shared" si="18"/>
        <v>78.790885640584676</v>
      </c>
      <c r="L33" s="29">
        <f t="shared" si="18"/>
        <v>55.460017196904552</v>
      </c>
      <c r="M33" s="29">
        <f t="shared" si="18"/>
        <v>59.568185726569219</v>
      </c>
      <c r="N33" s="29">
        <f t="shared" si="18"/>
        <v>52.378933791917447</v>
      </c>
      <c r="O33" s="29">
        <f t="shared" si="18"/>
        <v>42.568787618228718</v>
      </c>
      <c r="P33" s="29">
        <f t="shared" si="18"/>
        <v>41.555288048151333</v>
      </c>
      <c r="Q33" s="29">
        <f t="shared" si="18"/>
        <v>37.501117798796223</v>
      </c>
      <c r="R33" s="29">
        <f t="shared" si="18"/>
        <v>43.582373172828888</v>
      </c>
      <c r="S33" s="29">
        <f t="shared" si="18"/>
        <v>40.541702493551163</v>
      </c>
      <c r="T33" s="29">
        <f t="shared" si="18"/>
        <v>40.392691315563198</v>
      </c>
      <c r="U33" s="29">
        <f t="shared" si="18"/>
        <v>40.351160791057609</v>
      </c>
      <c r="V33" s="29">
        <f t="shared" si="18"/>
        <v>43.588564058469473</v>
      </c>
      <c r="W33" s="29">
        <f t="shared" ref="W33:X33" si="19">SUM(W34:W50)</f>
        <v>41.860275150472908</v>
      </c>
      <c r="X33" s="29">
        <f t="shared" si="19"/>
        <v>51.607136715391228</v>
      </c>
    </row>
    <row r="34" spans="1:24" ht="11.25" customHeight="1" x14ac:dyDescent="0.2">
      <c r="A34" s="41" t="s">
        <v>55</v>
      </c>
      <c r="B34" s="9" t="s">
        <v>56</v>
      </c>
      <c r="C34" s="10">
        <f>FC_TRA_DNAVI_DCS_E!C34+FC_TRA_DNAVI_IWW_E!C34</f>
        <v>0</v>
      </c>
      <c r="D34" s="10">
        <f>FC_TRA_DNAVI_DCS_E!D34+FC_TRA_DNAVI_IWW_E!D34</f>
        <v>0</v>
      </c>
      <c r="E34" s="10">
        <f>FC_TRA_DNAVI_DCS_E!E34+FC_TRA_DNAVI_IWW_E!E34</f>
        <v>0</v>
      </c>
      <c r="F34" s="10">
        <f>FC_TRA_DNAVI_DCS_E!F34+FC_TRA_DNAVI_IWW_E!F34</f>
        <v>0</v>
      </c>
      <c r="G34" s="10">
        <f>FC_TRA_DNAVI_DCS_E!G34+FC_TRA_DNAVI_IWW_E!G34</f>
        <v>0</v>
      </c>
      <c r="H34" s="10">
        <f>FC_TRA_DNAVI_DCS_E!H34+FC_TRA_DNAVI_IWW_E!H34</f>
        <v>0</v>
      </c>
      <c r="I34" s="10">
        <f>FC_TRA_DNAVI_DCS_E!I34+FC_TRA_DNAVI_IWW_E!I34</f>
        <v>0</v>
      </c>
      <c r="J34" s="10">
        <f>FC_TRA_DNAVI_DCS_E!J34+FC_TRA_DNAVI_IWW_E!J34</f>
        <v>0</v>
      </c>
      <c r="K34" s="10">
        <f>FC_TRA_DNAVI_DCS_E!K34+FC_TRA_DNAVI_IWW_E!K34</f>
        <v>0</v>
      </c>
      <c r="L34" s="10">
        <f>FC_TRA_DNAVI_DCS_E!L34+FC_TRA_DNAVI_IWW_E!L34</f>
        <v>0</v>
      </c>
      <c r="M34" s="10">
        <f>FC_TRA_DNAVI_DCS_E!M34+FC_TRA_DNAVI_IWW_E!M34</f>
        <v>0</v>
      </c>
      <c r="N34" s="10">
        <f>FC_TRA_DNAVI_DCS_E!N34+FC_TRA_DNAVI_IWW_E!N34</f>
        <v>0</v>
      </c>
      <c r="O34" s="10">
        <f>FC_TRA_DNAVI_DCS_E!O34+FC_TRA_DNAVI_IWW_E!O34</f>
        <v>0</v>
      </c>
      <c r="P34" s="10">
        <f>FC_TRA_DNAVI_DCS_E!P34+FC_TRA_DNAVI_IWW_E!P34</f>
        <v>0</v>
      </c>
      <c r="Q34" s="10">
        <f>FC_TRA_DNAVI_DCS_E!Q34+FC_TRA_DNAVI_IWW_E!Q34</f>
        <v>0</v>
      </c>
      <c r="R34" s="10">
        <f>FC_TRA_DNAVI_DCS_E!R34+FC_TRA_DNAVI_IWW_E!R34</f>
        <v>0</v>
      </c>
      <c r="S34" s="10">
        <f>FC_TRA_DNAVI_DCS_E!S34+FC_TRA_DNAVI_IWW_E!S34</f>
        <v>0</v>
      </c>
      <c r="T34" s="10">
        <f>FC_TRA_DNAVI_DCS_E!T34+FC_TRA_DNAVI_IWW_E!T34</f>
        <v>0</v>
      </c>
      <c r="U34" s="10">
        <f>FC_TRA_DNAVI_DCS_E!U34+FC_TRA_DNAVI_IWW_E!U34</f>
        <v>0</v>
      </c>
      <c r="V34" s="10">
        <f>FC_TRA_DNAVI_DCS_E!V34+FC_TRA_DNAVI_IWW_E!V34</f>
        <v>0</v>
      </c>
      <c r="W34" s="10">
        <f>FC_TRA_DNAVI_DCS_E!W34+FC_TRA_DNAVI_IWW_E!W34</f>
        <v>0</v>
      </c>
      <c r="X34" s="10">
        <f>FC_TRA_DNAVI_DCS_E!X34+FC_TRA_DNAVI_IWW_E!X34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FC_TRA_DNAVI_DCS_E!C35+FC_TRA_DNAVI_IWW_E!C35</f>
        <v>0</v>
      </c>
      <c r="D35" s="10">
        <f>FC_TRA_DNAVI_DCS_E!D35+FC_TRA_DNAVI_IWW_E!D35</f>
        <v>0</v>
      </c>
      <c r="E35" s="10">
        <f>FC_TRA_DNAVI_DCS_E!E35+FC_TRA_DNAVI_IWW_E!E35</f>
        <v>0</v>
      </c>
      <c r="F35" s="10">
        <f>FC_TRA_DNAVI_DCS_E!F35+FC_TRA_DNAVI_IWW_E!F35</f>
        <v>0</v>
      </c>
      <c r="G35" s="10">
        <f>FC_TRA_DNAVI_DCS_E!G35+FC_TRA_DNAVI_IWW_E!G35</f>
        <v>0</v>
      </c>
      <c r="H35" s="10">
        <f>FC_TRA_DNAVI_DCS_E!H35+FC_TRA_DNAVI_IWW_E!H35</f>
        <v>0</v>
      </c>
      <c r="I35" s="10">
        <f>FC_TRA_DNAVI_DCS_E!I35+FC_TRA_DNAVI_IWW_E!I35</f>
        <v>0</v>
      </c>
      <c r="J35" s="10">
        <f>FC_TRA_DNAVI_DCS_E!J35+FC_TRA_DNAVI_IWW_E!J35</f>
        <v>0</v>
      </c>
      <c r="K35" s="10">
        <f>FC_TRA_DNAVI_DCS_E!K35+FC_TRA_DNAVI_IWW_E!K35</f>
        <v>0</v>
      </c>
      <c r="L35" s="10">
        <f>FC_TRA_DNAVI_DCS_E!L35+FC_TRA_DNAVI_IWW_E!L35</f>
        <v>0</v>
      </c>
      <c r="M35" s="10">
        <f>FC_TRA_DNAVI_DCS_E!M35+FC_TRA_DNAVI_IWW_E!M35</f>
        <v>0</v>
      </c>
      <c r="N35" s="10">
        <f>FC_TRA_DNAVI_DCS_E!N35+FC_TRA_DNAVI_IWW_E!N35</f>
        <v>0</v>
      </c>
      <c r="O35" s="10">
        <f>FC_TRA_DNAVI_DCS_E!O35+FC_TRA_DNAVI_IWW_E!O35</f>
        <v>0</v>
      </c>
      <c r="P35" s="10">
        <f>FC_TRA_DNAVI_DCS_E!P35+FC_TRA_DNAVI_IWW_E!P35</f>
        <v>0</v>
      </c>
      <c r="Q35" s="10">
        <f>FC_TRA_DNAVI_DCS_E!Q35+FC_TRA_DNAVI_IWW_E!Q35</f>
        <v>0</v>
      </c>
      <c r="R35" s="10">
        <f>FC_TRA_DNAVI_DCS_E!R35+FC_TRA_DNAVI_IWW_E!R35</f>
        <v>0</v>
      </c>
      <c r="S35" s="10">
        <f>FC_TRA_DNAVI_DCS_E!S35+FC_TRA_DNAVI_IWW_E!S35</f>
        <v>0</v>
      </c>
      <c r="T35" s="10">
        <f>FC_TRA_DNAVI_DCS_E!T35+FC_TRA_DNAVI_IWW_E!T35</f>
        <v>0</v>
      </c>
      <c r="U35" s="10">
        <f>FC_TRA_DNAVI_DCS_E!U35+FC_TRA_DNAVI_IWW_E!U35</f>
        <v>0</v>
      </c>
      <c r="V35" s="10">
        <f>FC_TRA_DNAVI_DCS_E!V35+FC_TRA_DNAVI_IWW_E!V35</f>
        <v>0</v>
      </c>
      <c r="W35" s="10">
        <f>FC_TRA_DNAVI_DCS_E!W35+FC_TRA_DNAVI_IWW_E!W35</f>
        <v>0</v>
      </c>
      <c r="X35" s="10">
        <f>FC_TRA_DNAVI_DCS_E!X35+FC_TRA_DNAVI_IWW_E!X35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FC_TRA_DNAVI_DCS_E!C36+FC_TRA_DNAVI_IWW_E!C36</f>
        <v>0</v>
      </c>
      <c r="D36" s="10">
        <f>FC_TRA_DNAVI_DCS_E!D36+FC_TRA_DNAVI_IWW_E!D36</f>
        <v>0</v>
      </c>
      <c r="E36" s="10">
        <f>FC_TRA_DNAVI_DCS_E!E36+FC_TRA_DNAVI_IWW_E!E36</f>
        <v>0</v>
      </c>
      <c r="F36" s="10">
        <f>FC_TRA_DNAVI_DCS_E!F36+FC_TRA_DNAVI_IWW_E!F36</f>
        <v>0</v>
      </c>
      <c r="G36" s="10">
        <f>FC_TRA_DNAVI_DCS_E!G36+FC_TRA_DNAVI_IWW_E!G36</f>
        <v>0</v>
      </c>
      <c r="H36" s="10">
        <f>FC_TRA_DNAVI_DCS_E!H36+FC_TRA_DNAVI_IWW_E!H36</f>
        <v>0</v>
      </c>
      <c r="I36" s="10">
        <f>FC_TRA_DNAVI_DCS_E!I36+FC_TRA_DNAVI_IWW_E!I36</f>
        <v>0</v>
      </c>
      <c r="J36" s="10">
        <f>FC_TRA_DNAVI_DCS_E!J36+FC_TRA_DNAVI_IWW_E!J36</f>
        <v>1.149699054170249</v>
      </c>
      <c r="K36" s="10">
        <f>FC_TRA_DNAVI_DCS_E!K36+FC_TRA_DNAVI_IWW_E!K36</f>
        <v>6.8982803095442824</v>
      </c>
      <c r="L36" s="10">
        <f>FC_TRA_DNAVI_DCS_E!L36+FC_TRA_DNAVI_IWW_E!L36</f>
        <v>0</v>
      </c>
      <c r="M36" s="10">
        <f>FC_TRA_DNAVI_DCS_E!M36+FC_TRA_DNAVI_IWW_E!M36</f>
        <v>0</v>
      </c>
      <c r="N36" s="10">
        <f>FC_TRA_DNAVI_DCS_E!N36+FC_TRA_DNAVI_IWW_E!N36</f>
        <v>0</v>
      </c>
      <c r="O36" s="10">
        <f>FC_TRA_DNAVI_DCS_E!O36+FC_TRA_DNAVI_IWW_E!O36</f>
        <v>0</v>
      </c>
      <c r="P36" s="10">
        <f>FC_TRA_DNAVI_DCS_E!P36+FC_TRA_DNAVI_IWW_E!P36</f>
        <v>0</v>
      </c>
      <c r="Q36" s="10">
        <f>FC_TRA_DNAVI_DCS_E!Q36+FC_TRA_DNAVI_IWW_E!Q36</f>
        <v>0</v>
      </c>
      <c r="R36" s="10">
        <f>FC_TRA_DNAVI_DCS_E!R36+FC_TRA_DNAVI_IWW_E!R36</f>
        <v>0</v>
      </c>
      <c r="S36" s="10">
        <f>FC_TRA_DNAVI_DCS_E!S36+FC_TRA_DNAVI_IWW_E!S36</f>
        <v>0</v>
      </c>
      <c r="T36" s="10">
        <f>FC_TRA_DNAVI_DCS_E!T36+FC_TRA_DNAVI_IWW_E!T36</f>
        <v>0</v>
      </c>
      <c r="U36" s="10">
        <f>FC_TRA_DNAVI_DCS_E!U36+FC_TRA_DNAVI_IWW_E!U36</f>
        <v>0</v>
      </c>
      <c r="V36" s="10">
        <f>FC_TRA_DNAVI_DCS_E!V36+FC_TRA_DNAVI_IWW_E!V36</f>
        <v>0</v>
      </c>
      <c r="W36" s="10">
        <f>FC_TRA_DNAVI_DCS_E!W36+FC_TRA_DNAVI_IWW_E!W36</f>
        <v>0</v>
      </c>
      <c r="X36" s="10">
        <f>FC_TRA_DNAVI_DCS_E!X36+FC_TRA_DNAVI_IWW_E!X36</f>
        <v>0</v>
      </c>
    </row>
    <row r="37" spans="1:24" ht="11.25" customHeight="1" x14ac:dyDescent="0.2">
      <c r="A37" s="41" t="s">
        <v>61</v>
      </c>
      <c r="B37" s="9" t="s">
        <v>62</v>
      </c>
      <c r="C37" s="10">
        <f>FC_TRA_DNAVI_DCS_E!C37+FC_TRA_DNAVI_IWW_E!C37</f>
        <v>0</v>
      </c>
      <c r="D37" s="10">
        <f>FC_TRA_DNAVI_DCS_E!D37+FC_TRA_DNAVI_IWW_E!D37</f>
        <v>0</v>
      </c>
      <c r="E37" s="10">
        <f>FC_TRA_DNAVI_DCS_E!E37+FC_TRA_DNAVI_IWW_E!E37</f>
        <v>0</v>
      </c>
      <c r="F37" s="10">
        <f>FC_TRA_DNAVI_DCS_E!F37+FC_TRA_DNAVI_IWW_E!F37</f>
        <v>0</v>
      </c>
      <c r="G37" s="10">
        <f>FC_TRA_DNAVI_DCS_E!G37+FC_TRA_DNAVI_IWW_E!G37</f>
        <v>0</v>
      </c>
      <c r="H37" s="10">
        <f>FC_TRA_DNAVI_DCS_E!H37+FC_TRA_DNAVI_IWW_E!H37</f>
        <v>0</v>
      </c>
      <c r="I37" s="10">
        <f>FC_TRA_DNAVI_DCS_E!I37+FC_TRA_DNAVI_IWW_E!I37</f>
        <v>0</v>
      </c>
      <c r="J37" s="10">
        <f>FC_TRA_DNAVI_DCS_E!J37+FC_TRA_DNAVI_IWW_E!J37</f>
        <v>0</v>
      </c>
      <c r="K37" s="10">
        <f>FC_TRA_DNAVI_DCS_E!K37+FC_TRA_DNAVI_IWW_E!K37</f>
        <v>0</v>
      </c>
      <c r="L37" s="10">
        <f>FC_TRA_DNAVI_DCS_E!L37+FC_TRA_DNAVI_IWW_E!L37</f>
        <v>0</v>
      </c>
      <c r="M37" s="10">
        <f>FC_TRA_DNAVI_DCS_E!M37+FC_TRA_DNAVI_IWW_E!M37</f>
        <v>0</v>
      </c>
      <c r="N37" s="10">
        <f>FC_TRA_DNAVI_DCS_E!N37+FC_TRA_DNAVI_IWW_E!N37</f>
        <v>0</v>
      </c>
      <c r="O37" s="10">
        <f>FC_TRA_DNAVI_DCS_E!O37+FC_TRA_DNAVI_IWW_E!O37</f>
        <v>0</v>
      </c>
      <c r="P37" s="10">
        <f>FC_TRA_DNAVI_DCS_E!P37+FC_TRA_DNAVI_IWW_E!P37</f>
        <v>0</v>
      </c>
      <c r="Q37" s="10">
        <f>FC_TRA_DNAVI_DCS_E!Q37+FC_TRA_DNAVI_IWW_E!Q37</f>
        <v>0</v>
      </c>
      <c r="R37" s="10">
        <f>FC_TRA_DNAVI_DCS_E!R37+FC_TRA_DNAVI_IWW_E!R37</f>
        <v>0</v>
      </c>
      <c r="S37" s="10">
        <f>FC_TRA_DNAVI_DCS_E!S37+FC_TRA_DNAVI_IWW_E!S37</f>
        <v>0</v>
      </c>
      <c r="T37" s="10">
        <f>FC_TRA_DNAVI_DCS_E!T37+FC_TRA_DNAVI_IWW_E!T37</f>
        <v>0</v>
      </c>
      <c r="U37" s="10">
        <f>FC_TRA_DNAVI_DCS_E!U37+FC_TRA_DNAVI_IWW_E!U37</f>
        <v>0</v>
      </c>
      <c r="V37" s="10">
        <f>FC_TRA_DNAVI_DCS_E!V37+FC_TRA_DNAVI_IWW_E!V37</f>
        <v>0</v>
      </c>
      <c r="W37" s="10">
        <f>FC_TRA_DNAVI_DCS_E!W37+FC_TRA_DNAVI_IWW_E!W37</f>
        <v>0</v>
      </c>
      <c r="X37" s="10">
        <f>FC_TRA_DNAVI_DCS_E!X37+FC_TRA_DNAVI_IWW_E!X37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FC_TRA_DNAVI_DCS_E!C38+FC_TRA_DNAVI_IWW_E!C38</f>
        <v>0</v>
      </c>
      <c r="D38" s="10">
        <f>FC_TRA_DNAVI_DCS_E!D38+FC_TRA_DNAVI_IWW_E!D38</f>
        <v>0</v>
      </c>
      <c r="E38" s="10">
        <f>FC_TRA_DNAVI_DCS_E!E38+FC_TRA_DNAVI_IWW_E!E38</f>
        <v>0</v>
      </c>
      <c r="F38" s="10">
        <f>FC_TRA_DNAVI_DCS_E!F38+FC_TRA_DNAVI_IWW_E!F38</f>
        <v>0</v>
      </c>
      <c r="G38" s="10">
        <f>FC_TRA_DNAVI_DCS_E!G38+FC_TRA_DNAVI_IWW_E!G38</f>
        <v>0</v>
      </c>
      <c r="H38" s="10">
        <f>FC_TRA_DNAVI_DCS_E!H38+FC_TRA_DNAVI_IWW_E!H38</f>
        <v>0</v>
      </c>
      <c r="I38" s="10">
        <f>FC_TRA_DNAVI_DCS_E!I38+FC_TRA_DNAVI_IWW_E!I38</f>
        <v>0</v>
      </c>
      <c r="J38" s="10">
        <f>FC_TRA_DNAVI_DCS_E!J38+FC_TRA_DNAVI_IWW_E!J38</f>
        <v>0</v>
      </c>
      <c r="K38" s="10">
        <f>FC_TRA_DNAVI_DCS_E!K38+FC_TRA_DNAVI_IWW_E!K38</f>
        <v>0</v>
      </c>
      <c r="L38" s="10">
        <f>FC_TRA_DNAVI_DCS_E!L38+FC_TRA_DNAVI_IWW_E!L38</f>
        <v>0</v>
      </c>
      <c r="M38" s="10">
        <f>FC_TRA_DNAVI_DCS_E!M38+FC_TRA_DNAVI_IWW_E!M38</f>
        <v>0</v>
      </c>
      <c r="N38" s="10">
        <f>FC_TRA_DNAVI_DCS_E!N38+FC_TRA_DNAVI_IWW_E!N38</f>
        <v>0</v>
      </c>
      <c r="O38" s="10">
        <f>FC_TRA_DNAVI_DCS_E!O38+FC_TRA_DNAVI_IWW_E!O38</f>
        <v>0</v>
      </c>
      <c r="P38" s="10">
        <f>FC_TRA_DNAVI_DCS_E!P38+FC_TRA_DNAVI_IWW_E!P38</f>
        <v>0</v>
      </c>
      <c r="Q38" s="10">
        <f>FC_TRA_DNAVI_DCS_E!Q38+FC_TRA_DNAVI_IWW_E!Q38</f>
        <v>0</v>
      </c>
      <c r="R38" s="10">
        <f>FC_TRA_DNAVI_DCS_E!R38+FC_TRA_DNAVI_IWW_E!R38</f>
        <v>0</v>
      </c>
      <c r="S38" s="10">
        <f>FC_TRA_DNAVI_DCS_E!S38+FC_TRA_DNAVI_IWW_E!S38</f>
        <v>0</v>
      </c>
      <c r="T38" s="10">
        <f>FC_TRA_DNAVI_DCS_E!T38+FC_TRA_DNAVI_IWW_E!T38</f>
        <v>0</v>
      </c>
      <c r="U38" s="10">
        <f>FC_TRA_DNAVI_DCS_E!U38+FC_TRA_DNAVI_IWW_E!U38</f>
        <v>0</v>
      </c>
      <c r="V38" s="10">
        <f>FC_TRA_DNAVI_DCS_E!V38+FC_TRA_DNAVI_IWW_E!V38</f>
        <v>0</v>
      </c>
      <c r="W38" s="10">
        <f>FC_TRA_DNAVI_DCS_E!W38+FC_TRA_DNAVI_IWW_E!W38</f>
        <v>0</v>
      </c>
      <c r="X38" s="10">
        <f>FC_TRA_DNAVI_DCS_E!X38+FC_TRA_DNAVI_IWW_E!X38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FC_TRA_DNAVI_DCS_E!C39+FC_TRA_DNAVI_IWW_E!C39</f>
        <v>0</v>
      </c>
      <c r="D39" s="10">
        <f>FC_TRA_DNAVI_DCS_E!D39+FC_TRA_DNAVI_IWW_E!D39</f>
        <v>0</v>
      </c>
      <c r="E39" s="10">
        <f>FC_TRA_DNAVI_DCS_E!E39+FC_TRA_DNAVI_IWW_E!E39</f>
        <v>0</v>
      </c>
      <c r="F39" s="10">
        <f>FC_TRA_DNAVI_DCS_E!F39+FC_TRA_DNAVI_IWW_E!F39</f>
        <v>0</v>
      </c>
      <c r="G39" s="10">
        <f>FC_TRA_DNAVI_DCS_E!G39+FC_TRA_DNAVI_IWW_E!G39</f>
        <v>0</v>
      </c>
      <c r="H39" s="10">
        <f>FC_TRA_DNAVI_DCS_E!H39+FC_TRA_DNAVI_IWW_E!H39</f>
        <v>0</v>
      </c>
      <c r="I39" s="10">
        <f>FC_TRA_DNAVI_DCS_E!I39+FC_TRA_DNAVI_IWW_E!I39</f>
        <v>0</v>
      </c>
      <c r="J39" s="10">
        <f>FC_TRA_DNAVI_DCS_E!J39+FC_TRA_DNAVI_IWW_E!J39</f>
        <v>0</v>
      </c>
      <c r="K39" s="10">
        <f>FC_TRA_DNAVI_DCS_E!K39+FC_TRA_DNAVI_IWW_E!K39</f>
        <v>0</v>
      </c>
      <c r="L39" s="10">
        <f>FC_TRA_DNAVI_DCS_E!L39+FC_TRA_DNAVI_IWW_E!L39</f>
        <v>0</v>
      </c>
      <c r="M39" s="10">
        <f>FC_TRA_DNAVI_DCS_E!M39+FC_TRA_DNAVI_IWW_E!M39</f>
        <v>0</v>
      </c>
      <c r="N39" s="10">
        <f>FC_TRA_DNAVI_DCS_E!N39+FC_TRA_DNAVI_IWW_E!N39</f>
        <v>0</v>
      </c>
      <c r="O39" s="10">
        <f>FC_TRA_DNAVI_DCS_E!O39+FC_TRA_DNAVI_IWW_E!O39</f>
        <v>0</v>
      </c>
      <c r="P39" s="10">
        <f>FC_TRA_DNAVI_DCS_E!P39+FC_TRA_DNAVI_IWW_E!P39</f>
        <v>0</v>
      </c>
      <c r="Q39" s="10">
        <f>FC_TRA_DNAVI_DCS_E!Q39+FC_TRA_DNAVI_IWW_E!Q39</f>
        <v>0</v>
      </c>
      <c r="R39" s="10">
        <f>FC_TRA_DNAVI_DCS_E!R39+FC_TRA_DNAVI_IWW_E!R39</f>
        <v>0</v>
      </c>
      <c r="S39" s="10">
        <f>FC_TRA_DNAVI_DCS_E!S39+FC_TRA_DNAVI_IWW_E!S39</f>
        <v>0</v>
      </c>
      <c r="T39" s="10">
        <f>FC_TRA_DNAVI_DCS_E!T39+FC_TRA_DNAVI_IWW_E!T39</f>
        <v>0</v>
      </c>
      <c r="U39" s="10">
        <f>FC_TRA_DNAVI_DCS_E!U39+FC_TRA_DNAVI_IWW_E!U39</f>
        <v>0</v>
      </c>
      <c r="V39" s="10">
        <f>FC_TRA_DNAVI_DCS_E!V39+FC_TRA_DNAVI_IWW_E!V39</f>
        <v>0</v>
      </c>
      <c r="W39" s="10">
        <f>FC_TRA_DNAVI_DCS_E!W39+FC_TRA_DNAVI_IWW_E!W39</f>
        <v>0</v>
      </c>
      <c r="X39" s="10">
        <f>FC_TRA_DNAVI_DCS_E!X39+FC_TRA_DNAVI_IWW_E!X39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FC_TRA_DNAVI_DCS_E!C40+FC_TRA_DNAVI_IWW_E!C40</f>
        <v>0</v>
      </c>
      <c r="D40" s="10">
        <f>FC_TRA_DNAVI_DCS_E!D40+FC_TRA_DNAVI_IWW_E!D40</f>
        <v>0</v>
      </c>
      <c r="E40" s="10">
        <f>FC_TRA_DNAVI_DCS_E!E40+FC_TRA_DNAVI_IWW_E!E40</f>
        <v>0</v>
      </c>
      <c r="F40" s="10">
        <f>FC_TRA_DNAVI_DCS_E!F40+FC_TRA_DNAVI_IWW_E!F40</f>
        <v>0</v>
      </c>
      <c r="G40" s="10">
        <f>FC_TRA_DNAVI_DCS_E!G40+FC_TRA_DNAVI_IWW_E!G40</f>
        <v>0</v>
      </c>
      <c r="H40" s="10">
        <f>FC_TRA_DNAVI_DCS_E!H40+FC_TRA_DNAVI_IWW_E!H40</f>
        <v>0</v>
      </c>
      <c r="I40" s="10">
        <f>FC_TRA_DNAVI_DCS_E!I40+FC_TRA_DNAVI_IWW_E!I40</f>
        <v>0</v>
      </c>
      <c r="J40" s="10">
        <f>FC_TRA_DNAVI_DCS_E!J40+FC_TRA_DNAVI_IWW_E!J40</f>
        <v>0</v>
      </c>
      <c r="K40" s="10">
        <f>FC_TRA_DNAVI_DCS_E!K40+FC_TRA_DNAVI_IWW_E!K40</f>
        <v>0</v>
      </c>
      <c r="L40" s="10">
        <f>FC_TRA_DNAVI_DCS_E!L40+FC_TRA_DNAVI_IWW_E!L40</f>
        <v>0</v>
      </c>
      <c r="M40" s="10">
        <f>FC_TRA_DNAVI_DCS_E!M40+FC_TRA_DNAVI_IWW_E!M40</f>
        <v>0</v>
      </c>
      <c r="N40" s="10">
        <f>FC_TRA_DNAVI_DCS_E!N40+FC_TRA_DNAVI_IWW_E!N40</f>
        <v>0</v>
      </c>
      <c r="O40" s="10">
        <f>FC_TRA_DNAVI_DCS_E!O40+FC_TRA_DNAVI_IWW_E!O40</f>
        <v>0</v>
      </c>
      <c r="P40" s="10">
        <f>FC_TRA_DNAVI_DCS_E!P40+FC_TRA_DNAVI_IWW_E!P40</f>
        <v>0</v>
      </c>
      <c r="Q40" s="10">
        <f>FC_TRA_DNAVI_DCS_E!Q40+FC_TRA_DNAVI_IWW_E!Q40</f>
        <v>0</v>
      </c>
      <c r="R40" s="10">
        <f>FC_TRA_DNAVI_DCS_E!R40+FC_TRA_DNAVI_IWW_E!R40</f>
        <v>0</v>
      </c>
      <c r="S40" s="10">
        <f>FC_TRA_DNAVI_DCS_E!S40+FC_TRA_DNAVI_IWW_E!S40</f>
        <v>0</v>
      </c>
      <c r="T40" s="10">
        <f>FC_TRA_DNAVI_DCS_E!T40+FC_TRA_DNAVI_IWW_E!T40</f>
        <v>0</v>
      </c>
      <c r="U40" s="10">
        <f>FC_TRA_DNAVI_DCS_E!U40+FC_TRA_DNAVI_IWW_E!U40</f>
        <v>0</v>
      </c>
      <c r="V40" s="10">
        <f>FC_TRA_DNAVI_DCS_E!V40+FC_TRA_DNAVI_IWW_E!V40</f>
        <v>0</v>
      </c>
      <c r="W40" s="10">
        <f>FC_TRA_DNAVI_DCS_E!W40+FC_TRA_DNAVI_IWW_E!W40</f>
        <v>0</v>
      </c>
      <c r="X40" s="10">
        <f>FC_TRA_DNAVI_DCS_E!X40+FC_TRA_DNAVI_IWW_E!X40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FC_TRA_DNAVI_DCS_E!C41+FC_TRA_DNAVI_IWW_E!C41</f>
        <v>0</v>
      </c>
      <c r="D41" s="10">
        <f>FC_TRA_DNAVI_DCS_E!D41+FC_TRA_DNAVI_IWW_E!D41</f>
        <v>0</v>
      </c>
      <c r="E41" s="10">
        <f>FC_TRA_DNAVI_DCS_E!E41+FC_TRA_DNAVI_IWW_E!E41</f>
        <v>0</v>
      </c>
      <c r="F41" s="10">
        <f>FC_TRA_DNAVI_DCS_E!F41+FC_TRA_DNAVI_IWW_E!F41</f>
        <v>0</v>
      </c>
      <c r="G41" s="10">
        <f>FC_TRA_DNAVI_DCS_E!G41+FC_TRA_DNAVI_IWW_E!G41</f>
        <v>0</v>
      </c>
      <c r="H41" s="10">
        <f>FC_TRA_DNAVI_DCS_E!H41+FC_TRA_DNAVI_IWW_E!H41</f>
        <v>0</v>
      </c>
      <c r="I41" s="10">
        <f>FC_TRA_DNAVI_DCS_E!I41+FC_TRA_DNAVI_IWW_E!I41</f>
        <v>0</v>
      </c>
      <c r="J41" s="10">
        <f>FC_TRA_DNAVI_DCS_E!J41+FC_TRA_DNAVI_IWW_E!J41</f>
        <v>0</v>
      </c>
      <c r="K41" s="10">
        <f>FC_TRA_DNAVI_DCS_E!K41+FC_TRA_DNAVI_IWW_E!K41</f>
        <v>0</v>
      </c>
      <c r="L41" s="10">
        <f>FC_TRA_DNAVI_DCS_E!L41+FC_TRA_DNAVI_IWW_E!L41</f>
        <v>0</v>
      </c>
      <c r="M41" s="10">
        <f>FC_TRA_DNAVI_DCS_E!M41+FC_TRA_DNAVI_IWW_E!M41</f>
        <v>0</v>
      </c>
      <c r="N41" s="10">
        <f>FC_TRA_DNAVI_DCS_E!N41+FC_TRA_DNAVI_IWW_E!N41</f>
        <v>0</v>
      </c>
      <c r="O41" s="10">
        <f>FC_TRA_DNAVI_DCS_E!O41+FC_TRA_DNAVI_IWW_E!O41</f>
        <v>0</v>
      </c>
      <c r="P41" s="10">
        <f>FC_TRA_DNAVI_DCS_E!P41+FC_TRA_DNAVI_IWW_E!P41</f>
        <v>0</v>
      </c>
      <c r="Q41" s="10">
        <f>FC_TRA_DNAVI_DCS_E!Q41+FC_TRA_DNAVI_IWW_E!Q41</f>
        <v>0</v>
      </c>
      <c r="R41" s="10">
        <f>FC_TRA_DNAVI_DCS_E!R41+FC_TRA_DNAVI_IWW_E!R41</f>
        <v>0</v>
      </c>
      <c r="S41" s="10">
        <f>FC_TRA_DNAVI_DCS_E!S41+FC_TRA_DNAVI_IWW_E!S41</f>
        <v>0</v>
      </c>
      <c r="T41" s="10">
        <f>FC_TRA_DNAVI_DCS_E!T41+FC_TRA_DNAVI_IWW_E!T41</f>
        <v>0</v>
      </c>
      <c r="U41" s="10">
        <f>FC_TRA_DNAVI_DCS_E!U41+FC_TRA_DNAVI_IWW_E!U41</f>
        <v>0</v>
      </c>
      <c r="V41" s="10">
        <f>FC_TRA_DNAVI_DCS_E!V41+FC_TRA_DNAVI_IWW_E!V41</f>
        <v>0</v>
      </c>
      <c r="W41" s="10">
        <f>FC_TRA_DNAVI_DCS_E!W41+FC_TRA_DNAVI_IWW_E!W41</f>
        <v>0</v>
      </c>
      <c r="X41" s="10">
        <f>FC_TRA_DNAVI_DCS_E!X41+FC_TRA_DNAVI_IWW_E!X41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FC_TRA_DNAVI_DCS_E!C42+FC_TRA_DNAVI_IWW_E!C42</f>
        <v>0</v>
      </c>
      <c r="D42" s="10">
        <f>FC_TRA_DNAVI_DCS_E!D42+FC_TRA_DNAVI_IWW_E!D42</f>
        <v>0</v>
      </c>
      <c r="E42" s="10">
        <f>FC_TRA_DNAVI_DCS_E!E42+FC_TRA_DNAVI_IWW_E!E42</f>
        <v>0</v>
      </c>
      <c r="F42" s="10">
        <f>FC_TRA_DNAVI_DCS_E!F42+FC_TRA_DNAVI_IWW_E!F42</f>
        <v>0</v>
      </c>
      <c r="G42" s="10">
        <f>FC_TRA_DNAVI_DCS_E!G42+FC_TRA_DNAVI_IWW_E!G42</f>
        <v>0</v>
      </c>
      <c r="H42" s="10">
        <f>FC_TRA_DNAVI_DCS_E!H42+FC_TRA_DNAVI_IWW_E!H42</f>
        <v>0</v>
      </c>
      <c r="I42" s="10">
        <f>FC_TRA_DNAVI_DCS_E!I42+FC_TRA_DNAVI_IWW_E!I42</f>
        <v>0</v>
      </c>
      <c r="J42" s="10">
        <f>FC_TRA_DNAVI_DCS_E!J42+FC_TRA_DNAVI_IWW_E!J42</f>
        <v>0</v>
      </c>
      <c r="K42" s="10">
        <f>FC_TRA_DNAVI_DCS_E!K42+FC_TRA_DNAVI_IWW_E!K42</f>
        <v>0</v>
      </c>
      <c r="L42" s="10">
        <f>FC_TRA_DNAVI_DCS_E!L42+FC_TRA_DNAVI_IWW_E!L42</f>
        <v>0</v>
      </c>
      <c r="M42" s="10">
        <f>FC_TRA_DNAVI_DCS_E!M42+FC_TRA_DNAVI_IWW_E!M42</f>
        <v>0</v>
      </c>
      <c r="N42" s="10">
        <f>FC_TRA_DNAVI_DCS_E!N42+FC_TRA_DNAVI_IWW_E!N42</f>
        <v>0</v>
      </c>
      <c r="O42" s="10">
        <f>FC_TRA_DNAVI_DCS_E!O42+FC_TRA_DNAVI_IWW_E!O42</f>
        <v>0</v>
      </c>
      <c r="P42" s="10">
        <f>FC_TRA_DNAVI_DCS_E!P42+FC_TRA_DNAVI_IWW_E!P42</f>
        <v>0</v>
      </c>
      <c r="Q42" s="10">
        <f>FC_TRA_DNAVI_DCS_E!Q42+FC_TRA_DNAVI_IWW_E!Q42</f>
        <v>0</v>
      </c>
      <c r="R42" s="10">
        <f>FC_TRA_DNAVI_DCS_E!R42+FC_TRA_DNAVI_IWW_E!R42</f>
        <v>0</v>
      </c>
      <c r="S42" s="10">
        <f>FC_TRA_DNAVI_DCS_E!S42+FC_TRA_DNAVI_IWW_E!S42</f>
        <v>0</v>
      </c>
      <c r="T42" s="10">
        <f>FC_TRA_DNAVI_DCS_E!T42+FC_TRA_DNAVI_IWW_E!T42</f>
        <v>0</v>
      </c>
      <c r="U42" s="10">
        <f>FC_TRA_DNAVI_DCS_E!U42+FC_TRA_DNAVI_IWW_E!U42</f>
        <v>0</v>
      </c>
      <c r="V42" s="10">
        <f>FC_TRA_DNAVI_DCS_E!V42+FC_TRA_DNAVI_IWW_E!V42</f>
        <v>0</v>
      </c>
      <c r="W42" s="10">
        <f>FC_TRA_DNAVI_DCS_E!W42+FC_TRA_DNAVI_IWW_E!W42</f>
        <v>0</v>
      </c>
      <c r="X42" s="10">
        <f>FC_TRA_DNAVI_DCS_E!X42+FC_TRA_DNAVI_IWW_E!X42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FC_TRA_DNAVI_DCS_E!C43+FC_TRA_DNAVI_IWW_E!C43</f>
        <v>54.433018056749788</v>
      </c>
      <c r="D43" s="10">
        <f>FC_TRA_DNAVI_DCS_E!D43+FC_TRA_DNAVI_IWW_E!D43</f>
        <v>13.351504729148751</v>
      </c>
      <c r="E43" s="10">
        <f>FC_TRA_DNAVI_DCS_E!E43+FC_TRA_DNAVI_IWW_E!E43</f>
        <v>30.811092003439381</v>
      </c>
      <c r="F43" s="10">
        <f>FC_TRA_DNAVI_DCS_E!F43+FC_TRA_DNAVI_IWW_E!F43</f>
        <v>13.351504729148751</v>
      </c>
      <c r="G43" s="10">
        <f>FC_TRA_DNAVI_DCS_E!G43+FC_TRA_DNAVI_IWW_E!G43</f>
        <v>20.540756663800519</v>
      </c>
      <c r="H43" s="10">
        <f>FC_TRA_DNAVI_DCS_E!H43+FC_TRA_DNAVI_IWW_E!H43</f>
        <v>41.08151332760103</v>
      </c>
      <c r="I43" s="10">
        <f>FC_TRA_DNAVI_DCS_E!I43+FC_TRA_DNAVI_IWW_E!I43</f>
        <v>40.054428202923482</v>
      </c>
      <c r="J43" s="10">
        <f>FC_TRA_DNAVI_DCS_E!J43+FC_TRA_DNAVI_IWW_E!J43</f>
        <v>84.217024935511603</v>
      </c>
      <c r="K43" s="10">
        <f>FC_TRA_DNAVI_DCS_E!K43+FC_TRA_DNAVI_IWW_E!K43</f>
        <v>71.8926053310404</v>
      </c>
      <c r="L43" s="10">
        <f>FC_TRA_DNAVI_DCS_E!L43+FC_TRA_DNAVI_IWW_E!L43</f>
        <v>55.460017196904552</v>
      </c>
      <c r="M43" s="10">
        <f>FC_TRA_DNAVI_DCS_E!M43+FC_TRA_DNAVI_IWW_E!M43</f>
        <v>59.568185726569219</v>
      </c>
      <c r="N43" s="10">
        <f>FC_TRA_DNAVI_DCS_E!N43+FC_TRA_DNAVI_IWW_E!N43</f>
        <v>52.378933791917447</v>
      </c>
      <c r="O43" s="10">
        <f>FC_TRA_DNAVI_DCS_E!O43+FC_TRA_DNAVI_IWW_E!O43</f>
        <v>42.568787618228718</v>
      </c>
      <c r="P43" s="10">
        <f>FC_TRA_DNAVI_DCS_E!P43+FC_TRA_DNAVI_IWW_E!P43</f>
        <v>41.555288048151333</v>
      </c>
      <c r="Q43" s="10">
        <f>FC_TRA_DNAVI_DCS_E!Q43+FC_TRA_DNAVI_IWW_E!Q43</f>
        <v>37.501117798796223</v>
      </c>
      <c r="R43" s="10">
        <f>FC_TRA_DNAVI_DCS_E!R43+FC_TRA_DNAVI_IWW_E!R43</f>
        <v>43.582373172828888</v>
      </c>
      <c r="S43" s="10">
        <f>FC_TRA_DNAVI_DCS_E!S43+FC_TRA_DNAVI_IWW_E!S43</f>
        <v>40.541702493551163</v>
      </c>
      <c r="T43" s="10">
        <f>FC_TRA_DNAVI_DCS_E!T43+FC_TRA_DNAVI_IWW_E!T43</f>
        <v>40.392691315563198</v>
      </c>
      <c r="U43" s="10">
        <f>FC_TRA_DNAVI_DCS_E!U43+FC_TRA_DNAVI_IWW_E!U43</f>
        <v>40.351160791057609</v>
      </c>
      <c r="V43" s="10">
        <f>FC_TRA_DNAVI_DCS_E!V43+FC_TRA_DNAVI_IWW_E!V43</f>
        <v>43.588564058469473</v>
      </c>
      <c r="W43" s="10">
        <f>FC_TRA_DNAVI_DCS_E!W43+FC_TRA_DNAVI_IWW_E!W43</f>
        <v>41.860275150472908</v>
      </c>
      <c r="X43" s="10">
        <f>FC_TRA_DNAVI_DCS_E!X43+FC_TRA_DNAVI_IWW_E!X43</f>
        <v>51.607136715391228</v>
      </c>
    </row>
    <row r="44" spans="1:24" ht="11.25" customHeight="1" x14ac:dyDescent="0.2">
      <c r="A44" s="41" t="s">
        <v>75</v>
      </c>
      <c r="B44" s="9" t="s">
        <v>76</v>
      </c>
      <c r="C44" s="10">
        <f>FC_TRA_DNAVI_DCS_E!C44+FC_TRA_DNAVI_IWW_E!C44</f>
        <v>58.861220980223557</v>
      </c>
      <c r="D44" s="10">
        <f>FC_TRA_DNAVI_DCS_E!D44+FC_TRA_DNAVI_IWW_E!D44</f>
        <v>87.809286328460871</v>
      </c>
      <c r="E44" s="10">
        <f>FC_TRA_DNAVI_DCS_E!E44+FC_TRA_DNAVI_IWW_E!E44</f>
        <v>72.370335339638856</v>
      </c>
      <c r="F44" s="10">
        <f>FC_TRA_DNAVI_DCS_E!F44+FC_TRA_DNAVI_IWW_E!F44</f>
        <v>55.001461736887357</v>
      </c>
      <c r="G44" s="10">
        <f>FC_TRA_DNAVI_DCS_E!G44+FC_TRA_DNAVI_IWW_E!G44</f>
        <v>21.228632846087699</v>
      </c>
      <c r="H44" s="10">
        <f>FC_TRA_DNAVI_DCS_E!H44+FC_TRA_DNAVI_IWW_E!H44</f>
        <v>0.96491831470335332</v>
      </c>
      <c r="I44" s="10">
        <f>FC_TRA_DNAVI_DCS_E!I44+FC_TRA_DNAVI_IWW_E!I44</f>
        <v>0.96491831470335332</v>
      </c>
      <c r="J44" s="10">
        <f>FC_TRA_DNAVI_DCS_E!J44+FC_TRA_DNAVI_IWW_E!J44</f>
        <v>0</v>
      </c>
      <c r="K44" s="10">
        <f>FC_TRA_DNAVI_DCS_E!K44+FC_TRA_DNAVI_IWW_E!K44</f>
        <v>0</v>
      </c>
      <c r="L44" s="10">
        <f>FC_TRA_DNAVI_DCS_E!L44+FC_TRA_DNAVI_IWW_E!L44</f>
        <v>0</v>
      </c>
      <c r="M44" s="10">
        <f>FC_TRA_DNAVI_DCS_E!M44+FC_TRA_DNAVI_IWW_E!M44</f>
        <v>0</v>
      </c>
      <c r="N44" s="10">
        <f>FC_TRA_DNAVI_DCS_E!N44+FC_TRA_DNAVI_IWW_E!N44</f>
        <v>0</v>
      </c>
      <c r="O44" s="10">
        <f>FC_TRA_DNAVI_DCS_E!O44+FC_TRA_DNAVI_IWW_E!O44</f>
        <v>0</v>
      </c>
      <c r="P44" s="10">
        <f>FC_TRA_DNAVI_DCS_E!P44+FC_TRA_DNAVI_IWW_E!P44</f>
        <v>0</v>
      </c>
      <c r="Q44" s="10">
        <f>FC_TRA_DNAVI_DCS_E!Q44+FC_TRA_DNAVI_IWW_E!Q44</f>
        <v>0</v>
      </c>
      <c r="R44" s="10">
        <f>FC_TRA_DNAVI_DCS_E!R44+FC_TRA_DNAVI_IWW_E!R44</f>
        <v>0</v>
      </c>
      <c r="S44" s="10">
        <f>FC_TRA_DNAVI_DCS_E!S44+FC_TRA_DNAVI_IWW_E!S44</f>
        <v>0</v>
      </c>
      <c r="T44" s="10">
        <f>FC_TRA_DNAVI_DCS_E!T44+FC_TRA_DNAVI_IWW_E!T44</f>
        <v>0</v>
      </c>
      <c r="U44" s="10">
        <f>FC_TRA_DNAVI_DCS_E!U44+FC_TRA_DNAVI_IWW_E!U44</f>
        <v>0</v>
      </c>
      <c r="V44" s="10">
        <f>FC_TRA_DNAVI_DCS_E!V44+FC_TRA_DNAVI_IWW_E!V44</f>
        <v>0</v>
      </c>
      <c r="W44" s="10">
        <f>FC_TRA_DNAVI_DCS_E!W44+FC_TRA_DNAVI_IWW_E!W44</f>
        <v>0</v>
      </c>
      <c r="X44" s="10">
        <f>FC_TRA_DNAVI_DCS_E!X44+FC_TRA_DNAVI_IWW_E!X44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FC_TRA_DNAVI_DCS_E!C45+FC_TRA_DNAVI_IWW_E!C45</f>
        <v>0</v>
      </c>
      <c r="D45" s="10">
        <f>FC_TRA_DNAVI_DCS_E!D45+FC_TRA_DNAVI_IWW_E!D45</f>
        <v>0</v>
      </c>
      <c r="E45" s="10">
        <f>FC_TRA_DNAVI_DCS_E!E45+FC_TRA_DNAVI_IWW_E!E45</f>
        <v>0</v>
      </c>
      <c r="F45" s="10">
        <f>FC_TRA_DNAVI_DCS_E!F45+FC_TRA_DNAVI_IWW_E!F45</f>
        <v>0</v>
      </c>
      <c r="G45" s="10">
        <f>FC_TRA_DNAVI_DCS_E!G45+FC_TRA_DNAVI_IWW_E!G45</f>
        <v>0</v>
      </c>
      <c r="H45" s="10">
        <f>FC_TRA_DNAVI_DCS_E!H45+FC_TRA_DNAVI_IWW_E!H45</f>
        <v>0</v>
      </c>
      <c r="I45" s="10">
        <f>FC_TRA_DNAVI_DCS_E!I45+FC_TRA_DNAVI_IWW_E!I45</f>
        <v>0</v>
      </c>
      <c r="J45" s="10">
        <f>FC_TRA_DNAVI_DCS_E!J45+FC_TRA_DNAVI_IWW_E!J45</f>
        <v>0</v>
      </c>
      <c r="K45" s="10">
        <f>FC_TRA_DNAVI_DCS_E!K45+FC_TRA_DNAVI_IWW_E!K45</f>
        <v>0</v>
      </c>
      <c r="L45" s="10">
        <f>FC_TRA_DNAVI_DCS_E!L45+FC_TRA_DNAVI_IWW_E!L45</f>
        <v>0</v>
      </c>
      <c r="M45" s="10">
        <f>FC_TRA_DNAVI_DCS_E!M45+FC_TRA_DNAVI_IWW_E!M45</f>
        <v>0</v>
      </c>
      <c r="N45" s="10">
        <f>FC_TRA_DNAVI_DCS_E!N45+FC_TRA_DNAVI_IWW_E!N45</f>
        <v>0</v>
      </c>
      <c r="O45" s="10">
        <f>FC_TRA_DNAVI_DCS_E!O45+FC_TRA_DNAVI_IWW_E!O45</f>
        <v>0</v>
      </c>
      <c r="P45" s="10">
        <f>FC_TRA_DNAVI_DCS_E!P45+FC_TRA_DNAVI_IWW_E!P45</f>
        <v>0</v>
      </c>
      <c r="Q45" s="10">
        <f>FC_TRA_DNAVI_DCS_E!Q45+FC_TRA_DNAVI_IWW_E!Q45</f>
        <v>0</v>
      </c>
      <c r="R45" s="10">
        <f>FC_TRA_DNAVI_DCS_E!R45+FC_TRA_DNAVI_IWW_E!R45</f>
        <v>0</v>
      </c>
      <c r="S45" s="10">
        <f>FC_TRA_DNAVI_DCS_E!S45+FC_TRA_DNAVI_IWW_E!S45</f>
        <v>0</v>
      </c>
      <c r="T45" s="10">
        <f>FC_TRA_DNAVI_DCS_E!T45+FC_TRA_DNAVI_IWW_E!T45</f>
        <v>0</v>
      </c>
      <c r="U45" s="10">
        <f>FC_TRA_DNAVI_DCS_E!U45+FC_TRA_DNAVI_IWW_E!U45</f>
        <v>0</v>
      </c>
      <c r="V45" s="10">
        <f>FC_TRA_DNAVI_DCS_E!V45+FC_TRA_DNAVI_IWW_E!V45</f>
        <v>0</v>
      </c>
      <c r="W45" s="10">
        <f>FC_TRA_DNAVI_DCS_E!W45+FC_TRA_DNAVI_IWW_E!W45</f>
        <v>0</v>
      </c>
      <c r="X45" s="10">
        <f>FC_TRA_DNAVI_DCS_E!X45+FC_TRA_DNAVI_IWW_E!X45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FC_TRA_DNAVI_DCS_E!C46+FC_TRA_DNAVI_IWW_E!C46</f>
        <v>0</v>
      </c>
      <c r="D46" s="10">
        <f>FC_TRA_DNAVI_DCS_E!D46+FC_TRA_DNAVI_IWW_E!D46</f>
        <v>0</v>
      </c>
      <c r="E46" s="10">
        <f>FC_TRA_DNAVI_DCS_E!E46+FC_TRA_DNAVI_IWW_E!E46</f>
        <v>0</v>
      </c>
      <c r="F46" s="10">
        <f>FC_TRA_DNAVI_DCS_E!F46+FC_TRA_DNAVI_IWW_E!F46</f>
        <v>0</v>
      </c>
      <c r="G46" s="10">
        <f>FC_TRA_DNAVI_DCS_E!G46+FC_TRA_DNAVI_IWW_E!G46</f>
        <v>0</v>
      </c>
      <c r="H46" s="10">
        <f>FC_TRA_DNAVI_DCS_E!H46+FC_TRA_DNAVI_IWW_E!H46</f>
        <v>0</v>
      </c>
      <c r="I46" s="10">
        <f>FC_TRA_DNAVI_DCS_E!I46+FC_TRA_DNAVI_IWW_E!I46</f>
        <v>0</v>
      </c>
      <c r="J46" s="10">
        <f>FC_TRA_DNAVI_DCS_E!J46+FC_TRA_DNAVI_IWW_E!J46</f>
        <v>0</v>
      </c>
      <c r="K46" s="10">
        <f>FC_TRA_DNAVI_DCS_E!K46+FC_TRA_DNAVI_IWW_E!K46</f>
        <v>0</v>
      </c>
      <c r="L46" s="10">
        <f>FC_TRA_DNAVI_DCS_E!L46+FC_TRA_DNAVI_IWW_E!L46</f>
        <v>0</v>
      </c>
      <c r="M46" s="10">
        <f>FC_TRA_DNAVI_DCS_E!M46+FC_TRA_DNAVI_IWW_E!M46</f>
        <v>0</v>
      </c>
      <c r="N46" s="10">
        <f>FC_TRA_DNAVI_DCS_E!N46+FC_TRA_DNAVI_IWW_E!N46</f>
        <v>0</v>
      </c>
      <c r="O46" s="10">
        <f>FC_TRA_DNAVI_DCS_E!O46+FC_TRA_DNAVI_IWW_E!O46</f>
        <v>0</v>
      </c>
      <c r="P46" s="10">
        <f>FC_TRA_DNAVI_DCS_E!P46+FC_TRA_DNAVI_IWW_E!P46</f>
        <v>0</v>
      </c>
      <c r="Q46" s="10">
        <f>FC_TRA_DNAVI_DCS_E!Q46+FC_TRA_DNAVI_IWW_E!Q46</f>
        <v>0</v>
      </c>
      <c r="R46" s="10">
        <f>FC_TRA_DNAVI_DCS_E!R46+FC_TRA_DNAVI_IWW_E!R46</f>
        <v>0</v>
      </c>
      <c r="S46" s="10">
        <f>FC_TRA_DNAVI_DCS_E!S46+FC_TRA_DNAVI_IWW_E!S46</f>
        <v>0</v>
      </c>
      <c r="T46" s="10">
        <f>FC_TRA_DNAVI_DCS_E!T46+FC_TRA_DNAVI_IWW_E!T46</f>
        <v>0</v>
      </c>
      <c r="U46" s="10">
        <f>FC_TRA_DNAVI_DCS_E!U46+FC_TRA_DNAVI_IWW_E!U46</f>
        <v>0</v>
      </c>
      <c r="V46" s="10">
        <f>FC_TRA_DNAVI_DCS_E!V46+FC_TRA_DNAVI_IWW_E!V46</f>
        <v>0</v>
      </c>
      <c r="W46" s="10">
        <f>FC_TRA_DNAVI_DCS_E!W46+FC_TRA_DNAVI_IWW_E!W46</f>
        <v>0</v>
      </c>
      <c r="X46" s="10">
        <f>FC_TRA_DNAVI_DCS_E!X46+FC_TRA_DNAVI_IWW_E!X46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FC_TRA_DNAVI_DCS_E!C47+FC_TRA_DNAVI_IWW_E!C47</f>
        <v>0</v>
      </c>
      <c r="D47" s="10">
        <f>FC_TRA_DNAVI_DCS_E!D47+FC_TRA_DNAVI_IWW_E!D47</f>
        <v>0</v>
      </c>
      <c r="E47" s="10">
        <f>FC_TRA_DNAVI_DCS_E!E47+FC_TRA_DNAVI_IWW_E!E47</f>
        <v>0</v>
      </c>
      <c r="F47" s="10">
        <f>FC_TRA_DNAVI_DCS_E!F47+FC_TRA_DNAVI_IWW_E!F47</f>
        <v>0</v>
      </c>
      <c r="G47" s="10">
        <f>FC_TRA_DNAVI_DCS_E!G47+FC_TRA_DNAVI_IWW_E!G47</f>
        <v>0</v>
      </c>
      <c r="H47" s="10">
        <f>FC_TRA_DNAVI_DCS_E!H47+FC_TRA_DNAVI_IWW_E!H47</f>
        <v>0</v>
      </c>
      <c r="I47" s="10">
        <f>FC_TRA_DNAVI_DCS_E!I47+FC_TRA_DNAVI_IWW_E!I47</f>
        <v>0</v>
      </c>
      <c r="J47" s="10">
        <f>FC_TRA_DNAVI_DCS_E!J47+FC_TRA_DNAVI_IWW_E!J47</f>
        <v>0</v>
      </c>
      <c r="K47" s="10">
        <f>FC_TRA_DNAVI_DCS_E!K47+FC_TRA_DNAVI_IWW_E!K47</f>
        <v>0</v>
      </c>
      <c r="L47" s="10">
        <f>FC_TRA_DNAVI_DCS_E!L47+FC_TRA_DNAVI_IWW_E!L47</f>
        <v>0</v>
      </c>
      <c r="M47" s="10">
        <f>FC_TRA_DNAVI_DCS_E!M47+FC_TRA_DNAVI_IWW_E!M47</f>
        <v>0</v>
      </c>
      <c r="N47" s="10">
        <f>FC_TRA_DNAVI_DCS_E!N47+FC_TRA_DNAVI_IWW_E!N47</f>
        <v>0</v>
      </c>
      <c r="O47" s="10">
        <f>FC_TRA_DNAVI_DCS_E!O47+FC_TRA_DNAVI_IWW_E!O47</f>
        <v>0</v>
      </c>
      <c r="P47" s="10">
        <f>FC_TRA_DNAVI_DCS_E!P47+FC_TRA_DNAVI_IWW_E!P47</f>
        <v>0</v>
      </c>
      <c r="Q47" s="10">
        <f>FC_TRA_DNAVI_DCS_E!Q47+FC_TRA_DNAVI_IWW_E!Q47</f>
        <v>0</v>
      </c>
      <c r="R47" s="10">
        <f>FC_TRA_DNAVI_DCS_E!R47+FC_TRA_DNAVI_IWW_E!R47</f>
        <v>0</v>
      </c>
      <c r="S47" s="10">
        <f>FC_TRA_DNAVI_DCS_E!S47+FC_TRA_DNAVI_IWW_E!S47</f>
        <v>0</v>
      </c>
      <c r="T47" s="10">
        <f>FC_TRA_DNAVI_DCS_E!T47+FC_TRA_DNAVI_IWW_E!T47</f>
        <v>0</v>
      </c>
      <c r="U47" s="10">
        <f>FC_TRA_DNAVI_DCS_E!U47+FC_TRA_DNAVI_IWW_E!U47</f>
        <v>0</v>
      </c>
      <c r="V47" s="10">
        <f>FC_TRA_DNAVI_DCS_E!V47+FC_TRA_DNAVI_IWW_E!V47</f>
        <v>0</v>
      </c>
      <c r="W47" s="10">
        <f>FC_TRA_DNAVI_DCS_E!W47+FC_TRA_DNAVI_IWW_E!W47</f>
        <v>0</v>
      </c>
      <c r="X47" s="10">
        <f>FC_TRA_DNAVI_DCS_E!X47+FC_TRA_DNAVI_IWW_E!X47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FC_TRA_DNAVI_DCS_E!C48+FC_TRA_DNAVI_IWW_E!C48</f>
        <v>0</v>
      </c>
      <c r="D48" s="10">
        <f>FC_TRA_DNAVI_DCS_E!D48+FC_TRA_DNAVI_IWW_E!D48</f>
        <v>0</v>
      </c>
      <c r="E48" s="10">
        <f>FC_TRA_DNAVI_DCS_E!E48+FC_TRA_DNAVI_IWW_E!E48</f>
        <v>0</v>
      </c>
      <c r="F48" s="10">
        <f>FC_TRA_DNAVI_DCS_E!F48+FC_TRA_DNAVI_IWW_E!F48</f>
        <v>0</v>
      </c>
      <c r="G48" s="10">
        <f>FC_TRA_DNAVI_DCS_E!G48+FC_TRA_DNAVI_IWW_E!G48</f>
        <v>0</v>
      </c>
      <c r="H48" s="10">
        <f>FC_TRA_DNAVI_DCS_E!H48+FC_TRA_DNAVI_IWW_E!H48</f>
        <v>0</v>
      </c>
      <c r="I48" s="10">
        <f>FC_TRA_DNAVI_DCS_E!I48+FC_TRA_DNAVI_IWW_E!I48</f>
        <v>0</v>
      </c>
      <c r="J48" s="10">
        <f>FC_TRA_DNAVI_DCS_E!J48+FC_TRA_DNAVI_IWW_E!J48</f>
        <v>0</v>
      </c>
      <c r="K48" s="10">
        <f>FC_TRA_DNAVI_DCS_E!K48+FC_TRA_DNAVI_IWW_E!K48</f>
        <v>0</v>
      </c>
      <c r="L48" s="10">
        <f>FC_TRA_DNAVI_DCS_E!L48+FC_TRA_DNAVI_IWW_E!L48</f>
        <v>0</v>
      </c>
      <c r="M48" s="10">
        <f>FC_TRA_DNAVI_DCS_E!M48+FC_TRA_DNAVI_IWW_E!M48</f>
        <v>0</v>
      </c>
      <c r="N48" s="10">
        <f>FC_TRA_DNAVI_DCS_E!N48+FC_TRA_DNAVI_IWW_E!N48</f>
        <v>0</v>
      </c>
      <c r="O48" s="10">
        <f>FC_TRA_DNAVI_DCS_E!O48+FC_TRA_DNAVI_IWW_E!O48</f>
        <v>0</v>
      </c>
      <c r="P48" s="10">
        <f>FC_TRA_DNAVI_DCS_E!P48+FC_TRA_DNAVI_IWW_E!P48</f>
        <v>0</v>
      </c>
      <c r="Q48" s="10">
        <f>FC_TRA_DNAVI_DCS_E!Q48+FC_TRA_DNAVI_IWW_E!Q48</f>
        <v>0</v>
      </c>
      <c r="R48" s="10">
        <f>FC_TRA_DNAVI_DCS_E!R48+FC_TRA_DNAVI_IWW_E!R48</f>
        <v>0</v>
      </c>
      <c r="S48" s="10">
        <f>FC_TRA_DNAVI_DCS_E!S48+FC_TRA_DNAVI_IWW_E!S48</f>
        <v>0</v>
      </c>
      <c r="T48" s="10">
        <f>FC_TRA_DNAVI_DCS_E!T48+FC_TRA_DNAVI_IWW_E!T48</f>
        <v>0</v>
      </c>
      <c r="U48" s="10">
        <f>FC_TRA_DNAVI_DCS_E!U48+FC_TRA_DNAVI_IWW_E!U48</f>
        <v>0</v>
      </c>
      <c r="V48" s="10">
        <f>FC_TRA_DNAVI_DCS_E!V48+FC_TRA_DNAVI_IWW_E!V48</f>
        <v>0</v>
      </c>
      <c r="W48" s="10">
        <f>FC_TRA_DNAVI_DCS_E!W48+FC_TRA_DNAVI_IWW_E!W48</f>
        <v>0</v>
      </c>
      <c r="X48" s="10">
        <f>FC_TRA_DNAVI_DCS_E!X48+FC_TRA_DNAVI_IWW_E!X48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FC_TRA_DNAVI_DCS_E!C49+FC_TRA_DNAVI_IWW_E!C49</f>
        <v>0</v>
      </c>
      <c r="D49" s="10">
        <f>FC_TRA_DNAVI_DCS_E!D49+FC_TRA_DNAVI_IWW_E!D49</f>
        <v>0</v>
      </c>
      <c r="E49" s="10">
        <f>FC_TRA_DNAVI_DCS_E!E49+FC_TRA_DNAVI_IWW_E!E49</f>
        <v>0</v>
      </c>
      <c r="F49" s="10">
        <f>FC_TRA_DNAVI_DCS_E!F49+FC_TRA_DNAVI_IWW_E!F49</f>
        <v>0</v>
      </c>
      <c r="G49" s="10">
        <f>FC_TRA_DNAVI_DCS_E!G49+FC_TRA_DNAVI_IWW_E!G49</f>
        <v>0</v>
      </c>
      <c r="H49" s="10">
        <f>FC_TRA_DNAVI_DCS_E!H49+FC_TRA_DNAVI_IWW_E!H49</f>
        <v>0</v>
      </c>
      <c r="I49" s="10">
        <f>FC_TRA_DNAVI_DCS_E!I49+FC_TRA_DNAVI_IWW_E!I49</f>
        <v>0</v>
      </c>
      <c r="J49" s="10">
        <f>FC_TRA_DNAVI_DCS_E!J49+FC_TRA_DNAVI_IWW_E!J49</f>
        <v>0</v>
      </c>
      <c r="K49" s="10">
        <f>FC_TRA_DNAVI_DCS_E!K49+FC_TRA_DNAVI_IWW_E!K49</f>
        <v>0</v>
      </c>
      <c r="L49" s="10">
        <f>FC_TRA_DNAVI_DCS_E!L49+FC_TRA_DNAVI_IWW_E!L49</f>
        <v>0</v>
      </c>
      <c r="M49" s="10">
        <f>FC_TRA_DNAVI_DCS_E!M49+FC_TRA_DNAVI_IWW_E!M49</f>
        <v>0</v>
      </c>
      <c r="N49" s="10">
        <f>FC_TRA_DNAVI_DCS_E!N49+FC_TRA_DNAVI_IWW_E!N49</f>
        <v>0</v>
      </c>
      <c r="O49" s="10">
        <f>FC_TRA_DNAVI_DCS_E!O49+FC_TRA_DNAVI_IWW_E!O49</f>
        <v>0</v>
      </c>
      <c r="P49" s="10">
        <f>FC_TRA_DNAVI_DCS_E!P49+FC_TRA_DNAVI_IWW_E!P49</f>
        <v>0</v>
      </c>
      <c r="Q49" s="10">
        <f>FC_TRA_DNAVI_DCS_E!Q49+FC_TRA_DNAVI_IWW_E!Q49</f>
        <v>0</v>
      </c>
      <c r="R49" s="10">
        <f>FC_TRA_DNAVI_DCS_E!R49+FC_TRA_DNAVI_IWW_E!R49</f>
        <v>0</v>
      </c>
      <c r="S49" s="10">
        <f>FC_TRA_DNAVI_DCS_E!S49+FC_TRA_DNAVI_IWW_E!S49</f>
        <v>0</v>
      </c>
      <c r="T49" s="10">
        <f>FC_TRA_DNAVI_DCS_E!T49+FC_TRA_DNAVI_IWW_E!T49</f>
        <v>0</v>
      </c>
      <c r="U49" s="10">
        <f>FC_TRA_DNAVI_DCS_E!U49+FC_TRA_DNAVI_IWW_E!U49</f>
        <v>0</v>
      </c>
      <c r="V49" s="10">
        <f>FC_TRA_DNAVI_DCS_E!V49+FC_TRA_DNAVI_IWW_E!V49</f>
        <v>0</v>
      </c>
      <c r="W49" s="10">
        <f>FC_TRA_DNAVI_DCS_E!W49+FC_TRA_DNAVI_IWW_E!W49</f>
        <v>0</v>
      </c>
      <c r="X49" s="10">
        <f>FC_TRA_DNAVI_DCS_E!X49+FC_TRA_DNAVI_IWW_E!X49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FC_TRA_DNAVI_DCS_E!C50+FC_TRA_DNAVI_IWW_E!C50</f>
        <v>0</v>
      </c>
      <c r="D50" s="10">
        <f>FC_TRA_DNAVI_DCS_E!D50+FC_TRA_DNAVI_IWW_E!D50</f>
        <v>0</v>
      </c>
      <c r="E50" s="10">
        <f>FC_TRA_DNAVI_DCS_E!E50+FC_TRA_DNAVI_IWW_E!E50</f>
        <v>0</v>
      </c>
      <c r="F50" s="10">
        <f>FC_TRA_DNAVI_DCS_E!F50+FC_TRA_DNAVI_IWW_E!F50</f>
        <v>0</v>
      </c>
      <c r="G50" s="10">
        <f>FC_TRA_DNAVI_DCS_E!G50+FC_TRA_DNAVI_IWW_E!G50</f>
        <v>0</v>
      </c>
      <c r="H50" s="10">
        <f>FC_TRA_DNAVI_DCS_E!H50+FC_TRA_DNAVI_IWW_E!H50</f>
        <v>0</v>
      </c>
      <c r="I50" s="10">
        <f>FC_TRA_DNAVI_DCS_E!I50+FC_TRA_DNAVI_IWW_E!I50</f>
        <v>0</v>
      </c>
      <c r="J50" s="10">
        <f>FC_TRA_DNAVI_DCS_E!J50+FC_TRA_DNAVI_IWW_E!J50</f>
        <v>0</v>
      </c>
      <c r="K50" s="10">
        <f>FC_TRA_DNAVI_DCS_E!K50+FC_TRA_DNAVI_IWW_E!K50</f>
        <v>0</v>
      </c>
      <c r="L50" s="10">
        <f>FC_TRA_DNAVI_DCS_E!L50+FC_TRA_DNAVI_IWW_E!L50</f>
        <v>0</v>
      </c>
      <c r="M50" s="10">
        <f>FC_TRA_DNAVI_DCS_E!M50+FC_TRA_DNAVI_IWW_E!M50</f>
        <v>0</v>
      </c>
      <c r="N50" s="10">
        <f>FC_TRA_DNAVI_DCS_E!N50+FC_TRA_DNAVI_IWW_E!N50</f>
        <v>0</v>
      </c>
      <c r="O50" s="10">
        <f>FC_TRA_DNAVI_DCS_E!O50+FC_TRA_DNAVI_IWW_E!O50</f>
        <v>0</v>
      </c>
      <c r="P50" s="10">
        <f>FC_TRA_DNAVI_DCS_E!P50+FC_TRA_DNAVI_IWW_E!P50</f>
        <v>0</v>
      </c>
      <c r="Q50" s="10">
        <f>FC_TRA_DNAVI_DCS_E!Q50+FC_TRA_DNAVI_IWW_E!Q50</f>
        <v>0</v>
      </c>
      <c r="R50" s="10">
        <f>FC_TRA_DNAVI_DCS_E!R50+FC_TRA_DNAVI_IWW_E!R50</f>
        <v>0</v>
      </c>
      <c r="S50" s="10">
        <f>FC_TRA_DNAVI_DCS_E!S50+FC_TRA_DNAVI_IWW_E!S50</f>
        <v>0</v>
      </c>
      <c r="T50" s="10">
        <f>FC_TRA_DNAVI_DCS_E!T50+FC_TRA_DNAVI_IWW_E!T50</f>
        <v>0</v>
      </c>
      <c r="U50" s="10">
        <f>FC_TRA_DNAVI_DCS_E!U50+FC_TRA_DNAVI_IWW_E!U50</f>
        <v>0</v>
      </c>
      <c r="V50" s="10">
        <f>FC_TRA_DNAVI_DCS_E!V50+FC_TRA_DNAVI_IWW_E!V50</f>
        <v>0</v>
      </c>
      <c r="W50" s="10">
        <f>FC_TRA_DNAVI_DCS_E!W50+FC_TRA_DNAVI_IWW_E!W50</f>
        <v>0</v>
      </c>
      <c r="X50" s="10">
        <f>FC_TRA_DNAVI_DCS_E!X50+FC_TRA_DNAVI_IWW_E!X50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FC_TRA_DNAVI_DCS_E!C51+FC_TRA_DNAVI_IWW_E!C51</f>
        <v>0</v>
      </c>
      <c r="D51" s="37">
        <f>FC_TRA_DNAVI_DCS_E!D51+FC_TRA_DNAVI_IWW_E!D51</f>
        <v>0</v>
      </c>
      <c r="E51" s="37">
        <f>FC_TRA_DNAVI_DCS_E!E51+FC_TRA_DNAVI_IWW_E!E51</f>
        <v>0</v>
      </c>
      <c r="F51" s="37">
        <f>FC_TRA_DNAVI_DCS_E!F51+FC_TRA_DNAVI_IWW_E!F51</f>
        <v>0</v>
      </c>
      <c r="G51" s="37">
        <f>FC_TRA_DNAVI_DCS_E!G51+FC_TRA_DNAVI_IWW_E!G51</f>
        <v>0</v>
      </c>
      <c r="H51" s="37">
        <f>FC_TRA_DNAVI_DCS_E!H51+FC_TRA_DNAVI_IWW_E!H51</f>
        <v>0</v>
      </c>
      <c r="I51" s="37">
        <f>FC_TRA_DNAVI_DCS_E!I51+FC_TRA_DNAVI_IWW_E!I51</f>
        <v>0</v>
      </c>
      <c r="J51" s="37">
        <f>FC_TRA_DNAVI_DCS_E!J51+FC_TRA_DNAVI_IWW_E!J51</f>
        <v>0</v>
      </c>
      <c r="K51" s="37">
        <f>FC_TRA_DNAVI_DCS_E!K51+FC_TRA_DNAVI_IWW_E!K51</f>
        <v>0</v>
      </c>
      <c r="L51" s="37">
        <f>FC_TRA_DNAVI_DCS_E!L51+FC_TRA_DNAVI_IWW_E!L51</f>
        <v>0</v>
      </c>
      <c r="M51" s="37">
        <f>FC_TRA_DNAVI_DCS_E!M51+FC_TRA_DNAVI_IWW_E!M51</f>
        <v>0</v>
      </c>
      <c r="N51" s="37">
        <f>FC_TRA_DNAVI_DCS_E!N51+FC_TRA_DNAVI_IWW_E!N51</f>
        <v>0</v>
      </c>
      <c r="O51" s="37">
        <f>FC_TRA_DNAVI_DCS_E!O51+FC_TRA_DNAVI_IWW_E!O51</f>
        <v>0</v>
      </c>
      <c r="P51" s="37">
        <f>FC_TRA_DNAVI_DCS_E!P51+FC_TRA_DNAVI_IWW_E!P51</f>
        <v>0</v>
      </c>
      <c r="Q51" s="37">
        <f>FC_TRA_DNAVI_DCS_E!Q51+FC_TRA_DNAVI_IWW_E!Q51</f>
        <v>0</v>
      </c>
      <c r="R51" s="37">
        <f>FC_TRA_DNAVI_DCS_E!R51+FC_TRA_DNAVI_IWW_E!R51</f>
        <v>0</v>
      </c>
      <c r="S51" s="37">
        <f>FC_TRA_DNAVI_DCS_E!S51+FC_TRA_DNAVI_IWW_E!S51</f>
        <v>0</v>
      </c>
      <c r="T51" s="37">
        <f>FC_TRA_DNAVI_DCS_E!T51+FC_TRA_DNAVI_IWW_E!T51</f>
        <v>0</v>
      </c>
      <c r="U51" s="37">
        <f>FC_TRA_DNAVI_DCS_E!U51+FC_TRA_DNAVI_IWW_E!U51</f>
        <v>0</v>
      </c>
      <c r="V51" s="37">
        <f>FC_TRA_DNAVI_DCS_E!V51+FC_TRA_DNAVI_IWW_E!V51</f>
        <v>0</v>
      </c>
      <c r="W51" s="37">
        <f>FC_TRA_DNAVI_DCS_E!W51+FC_TRA_DNAVI_IWW_E!W51</f>
        <v>0</v>
      </c>
      <c r="X51" s="37">
        <f>FC_TRA_DNAVI_DCS_E!X51+FC_TRA_DNAVI_IWW_E!X51</f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V52" si="20">SUM(C53:C70)</f>
        <v>0</v>
      </c>
      <c r="D52" s="37">
        <f t="shared" si="20"/>
        <v>0</v>
      </c>
      <c r="E52" s="37">
        <f t="shared" si="20"/>
        <v>2.3903697334479789E-2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ref="W52:X52" si="21">SUM(W53:W70)</f>
        <v>0</v>
      </c>
      <c r="X52" s="37">
        <f t="shared" si="21"/>
        <v>0</v>
      </c>
    </row>
    <row r="53" spans="1:24" ht="11.25" customHeight="1" x14ac:dyDescent="0.2">
      <c r="A53" s="42" t="s">
        <v>93</v>
      </c>
      <c r="B53" s="9" t="s">
        <v>94</v>
      </c>
      <c r="C53" s="10">
        <f>FC_TRA_DNAVI_DCS_E!C53+FC_TRA_DNAVI_IWW_E!C53</f>
        <v>0</v>
      </c>
      <c r="D53" s="10">
        <f>FC_TRA_DNAVI_DCS_E!D53+FC_TRA_DNAVI_IWW_E!D53</f>
        <v>0</v>
      </c>
      <c r="E53" s="10">
        <f>FC_TRA_DNAVI_DCS_E!E53+FC_TRA_DNAVI_IWW_E!E53</f>
        <v>0</v>
      </c>
      <c r="F53" s="10">
        <f>FC_TRA_DNAVI_DCS_E!F53+FC_TRA_DNAVI_IWW_E!F53</f>
        <v>0</v>
      </c>
      <c r="G53" s="10">
        <f>FC_TRA_DNAVI_DCS_E!G53+FC_TRA_DNAVI_IWW_E!G53</f>
        <v>0</v>
      </c>
      <c r="H53" s="10">
        <f>FC_TRA_DNAVI_DCS_E!H53+FC_TRA_DNAVI_IWW_E!H53</f>
        <v>0</v>
      </c>
      <c r="I53" s="10">
        <f>FC_TRA_DNAVI_DCS_E!I53+FC_TRA_DNAVI_IWW_E!I53</f>
        <v>0</v>
      </c>
      <c r="J53" s="10">
        <f>FC_TRA_DNAVI_DCS_E!J53+FC_TRA_DNAVI_IWW_E!J53</f>
        <v>0</v>
      </c>
      <c r="K53" s="10">
        <f>FC_TRA_DNAVI_DCS_E!K53+FC_TRA_DNAVI_IWW_E!K53</f>
        <v>0</v>
      </c>
      <c r="L53" s="10">
        <f>FC_TRA_DNAVI_DCS_E!L53+FC_TRA_DNAVI_IWW_E!L53</f>
        <v>0</v>
      </c>
      <c r="M53" s="10">
        <f>FC_TRA_DNAVI_DCS_E!M53+FC_TRA_DNAVI_IWW_E!M53</f>
        <v>0</v>
      </c>
      <c r="N53" s="10">
        <f>FC_TRA_DNAVI_DCS_E!N53+FC_TRA_DNAVI_IWW_E!N53</f>
        <v>0</v>
      </c>
      <c r="O53" s="10">
        <f>FC_TRA_DNAVI_DCS_E!O53+FC_TRA_DNAVI_IWW_E!O53</f>
        <v>0</v>
      </c>
      <c r="P53" s="10">
        <f>FC_TRA_DNAVI_DCS_E!P53+FC_TRA_DNAVI_IWW_E!P53</f>
        <v>0</v>
      </c>
      <c r="Q53" s="10">
        <f>FC_TRA_DNAVI_DCS_E!Q53+FC_TRA_DNAVI_IWW_E!Q53</f>
        <v>0</v>
      </c>
      <c r="R53" s="10">
        <f>FC_TRA_DNAVI_DCS_E!R53+FC_TRA_DNAVI_IWW_E!R53</f>
        <v>0</v>
      </c>
      <c r="S53" s="10">
        <f>FC_TRA_DNAVI_DCS_E!S53+FC_TRA_DNAVI_IWW_E!S53</f>
        <v>0</v>
      </c>
      <c r="T53" s="10">
        <f>FC_TRA_DNAVI_DCS_E!T53+FC_TRA_DNAVI_IWW_E!T53</f>
        <v>0</v>
      </c>
      <c r="U53" s="10">
        <f>FC_TRA_DNAVI_DCS_E!U53+FC_TRA_DNAVI_IWW_E!U53</f>
        <v>0</v>
      </c>
      <c r="V53" s="10">
        <f>FC_TRA_DNAVI_DCS_E!V53+FC_TRA_DNAVI_IWW_E!V53</f>
        <v>0</v>
      </c>
      <c r="W53" s="10">
        <f>FC_TRA_DNAVI_DCS_E!W53+FC_TRA_DNAVI_IWW_E!W53</f>
        <v>0</v>
      </c>
      <c r="X53" s="10">
        <f>FC_TRA_DNAVI_DCS_E!X53+FC_TRA_DNAVI_IWW_E!X53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FC_TRA_DNAVI_DCS_E!C54+FC_TRA_DNAVI_IWW_E!C54</f>
        <v>0</v>
      </c>
      <c r="D54" s="10">
        <f>FC_TRA_DNAVI_DCS_E!D54+FC_TRA_DNAVI_IWW_E!D54</f>
        <v>0</v>
      </c>
      <c r="E54" s="10">
        <f>FC_TRA_DNAVI_DCS_E!E54+FC_TRA_DNAVI_IWW_E!E54</f>
        <v>0</v>
      </c>
      <c r="F54" s="10">
        <f>FC_TRA_DNAVI_DCS_E!F54+FC_TRA_DNAVI_IWW_E!F54</f>
        <v>0</v>
      </c>
      <c r="G54" s="10">
        <f>FC_TRA_DNAVI_DCS_E!G54+FC_TRA_DNAVI_IWW_E!G54</f>
        <v>0</v>
      </c>
      <c r="H54" s="10">
        <f>FC_TRA_DNAVI_DCS_E!H54+FC_TRA_DNAVI_IWW_E!H54</f>
        <v>0</v>
      </c>
      <c r="I54" s="10">
        <f>FC_TRA_DNAVI_DCS_E!I54+FC_TRA_DNAVI_IWW_E!I54</f>
        <v>0</v>
      </c>
      <c r="J54" s="10">
        <f>FC_TRA_DNAVI_DCS_E!J54+FC_TRA_DNAVI_IWW_E!J54</f>
        <v>0</v>
      </c>
      <c r="K54" s="10">
        <f>FC_TRA_DNAVI_DCS_E!K54+FC_TRA_DNAVI_IWW_E!K54</f>
        <v>0</v>
      </c>
      <c r="L54" s="10">
        <f>FC_TRA_DNAVI_DCS_E!L54+FC_TRA_DNAVI_IWW_E!L54</f>
        <v>0</v>
      </c>
      <c r="M54" s="10">
        <f>FC_TRA_DNAVI_DCS_E!M54+FC_TRA_DNAVI_IWW_E!M54</f>
        <v>0</v>
      </c>
      <c r="N54" s="10">
        <f>FC_TRA_DNAVI_DCS_E!N54+FC_TRA_DNAVI_IWW_E!N54</f>
        <v>0</v>
      </c>
      <c r="O54" s="10">
        <f>FC_TRA_DNAVI_DCS_E!O54+FC_TRA_DNAVI_IWW_E!O54</f>
        <v>0</v>
      </c>
      <c r="P54" s="10">
        <f>FC_TRA_DNAVI_DCS_E!P54+FC_TRA_DNAVI_IWW_E!P54</f>
        <v>0</v>
      </c>
      <c r="Q54" s="10">
        <f>FC_TRA_DNAVI_DCS_E!Q54+FC_TRA_DNAVI_IWW_E!Q54</f>
        <v>0</v>
      </c>
      <c r="R54" s="10">
        <f>FC_TRA_DNAVI_DCS_E!R54+FC_TRA_DNAVI_IWW_E!R54</f>
        <v>0</v>
      </c>
      <c r="S54" s="10">
        <f>FC_TRA_DNAVI_DCS_E!S54+FC_TRA_DNAVI_IWW_E!S54</f>
        <v>0</v>
      </c>
      <c r="T54" s="10">
        <f>FC_TRA_DNAVI_DCS_E!T54+FC_TRA_DNAVI_IWW_E!T54</f>
        <v>0</v>
      </c>
      <c r="U54" s="10">
        <f>FC_TRA_DNAVI_DCS_E!U54+FC_TRA_DNAVI_IWW_E!U54</f>
        <v>0</v>
      </c>
      <c r="V54" s="10">
        <f>FC_TRA_DNAVI_DCS_E!V54+FC_TRA_DNAVI_IWW_E!V54</f>
        <v>0</v>
      </c>
      <c r="W54" s="10">
        <f>FC_TRA_DNAVI_DCS_E!W54+FC_TRA_DNAVI_IWW_E!W54</f>
        <v>0</v>
      </c>
      <c r="X54" s="10">
        <f>FC_TRA_DNAVI_DCS_E!X54+FC_TRA_DNAVI_IWW_E!X54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FC_TRA_DNAVI_DCS_E!C55+FC_TRA_DNAVI_IWW_E!C55</f>
        <v>0</v>
      </c>
      <c r="D55" s="10">
        <f>FC_TRA_DNAVI_DCS_E!D55+FC_TRA_DNAVI_IWW_E!D55</f>
        <v>0</v>
      </c>
      <c r="E55" s="10">
        <f>FC_TRA_DNAVI_DCS_E!E55+FC_TRA_DNAVI_IWW_E!E55</f>
        <v>0</v>
      </c>
      <c r="F55" s="10">
        <f>FC_TRA_DNAVI_DCS_E!F55+FC_TRA_DNAVI_IWW_E!F55</f>
        <v>0</v>
      </c>
      <c r="G55" s="10">
        <f>FC_TRA_DNAVI_DCS_E!G55+FC_TRA_DNAVI_IWW_E!G55</f>
        <v>0</v>
      </c>
      <c r="H55" s="10">
        <f>FC_TRA_DNAVI_DCS_E!H55+FC_TRA_DNAVI_IWW_E!H55</f>
        <v>0</v>
      </c>
      <c r="I55" s="10">
        <f>FC_TRA_DNAVI_DCS_E!I55+FC_TRA_DNAVI_IWW_E!I55</f>
        <v>0</v>
      </c>
      <c r="J55" s="10">
        <f>FC_TRA_DNAVI_DCS_E!J55+FC_TRA_DNAVI_IWW_E!J55</f>
        <v>0</v>
      </c>
      <c r="K55" s="10">
        <f>FC_TRA_DNAVI_DCS_E!K55+FC_TRA_DNAVI_IWW_E!K55</f>
        <v>0</v>
      </c>
      <c r="L55" s="10">
        <f>FC_TRA_DNAVI_DCS_E!L55+FC_TRA_DNAVI_IWW_E!L55</f>
        <v>0</v>
      </c>
      <c r="M55" s="10">
        <f>FC_TRA_DNAVI_DCS_E!M55+FC_TRA_DNAVI_IWW_E!M55</f>
        <v>0</v>
      </c>
      <c r="N55" s="10">
        <f>FC_TRA_DNAVI_DCS_E!N55+FC_TRA_DNAVI_IWW_E!N55</f>
        <v>0</v>
      </c>
      <c r="O55" s="10">
        <f>FC_TRA_DNAVI_DCS_E!O55+FC_TRA_DNAVI_IWW_E!O55</f>
        <v>0</v>
      </c>
      <c r="P55" s="10">
        <f>FC_TRA_DNAVI_DCS_E!P55+FC_TRA_DNAVI_IWW_E!P55</f>
        <v>0</v>
      </c>
      <c r="Q55" s="10">
        <f>FC_TRA_DNAVI_DCS_E!Q55+FC_TRA_DNAVI_IWW_E!Q55</f>
        <v>0</v>
      </c>
      <c r="R55" s="10">
        <f>FC_TRA_DNAVI_DCS_E!R55+FC_TRA_DNAVI_IWW_E!R55</f>
        <v>0</v>
      </c>
      <c r="S55" s="10">
        <f>FC_TRA_DNAVI_DCS_E!S55+FC_TRA_DNAVI_IWW_E!S55</f>
        <v>0</v>
      </c>
      <c r="T55" s="10">
        <f>FC_TRA_DNAVI_DCS_E!T55+FC_TRA_DNAVI_IWW_E!T55</f>
        <v>0</v>
      </c>
      <c r="U55" s="10">
        <f>FC_TRA_DNAVI_DCS_E!U55+FC_TRA_DNAVI_IWW_E!U55</f>
        <v>0</v>
      </c>
      <c r="V55" s="10">
        <f>FC_TRA_DNAVI_DCS_E!V55+FC_TRA_DNAVI_IWW_E!V55</f>
        <v>0</v>
      </c>
      <c r="W55" s="10">
        <f>FC_TRA_DNAVI_DCS_E!W55+FC_TRA_DNAVI_IWW_E!W55</f>
        <v>0</v>
      </c>
      <c r="X55" s="10">
        <f>FC_TRA_DNAVI_DCS_E!X55+FC_TRA_DNAVI_IWW_E!X55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FC_TRA_DNAVI_DCS_E!C56+FC_TRA_DNAVI_IWW_E!C56</f>
        <v>0</v>
      </c>
      <c r="D56" s="10">
        <f>FC_TRA_DNAVI_DCS_E!D56+FC_TRA_DNAVI_IWW_E!D56</f>
        <v>0</v>
      </c>
      <c r="E56" s="10">
        <f>FC_TRA_DNAVI_DCS_E!E56+FC_TRA_DNAVI_IWW_E!E56</f>
        <v>0</v>
      </c>
      <c r="F56" s="10">
        <f>FC_TRA_DNAVI_DCS_E!F56+FC_TRA_DNAVI_IWW_E!F56</f>
        <v>0</v>
      </c>
      <c r="G56" s="10">
        <f>FC_TRA_DNAVI_DCS_E!G56+FC_TRA_DNAVI_IWW_E!G56</f>
        <v>0</v>
      </c>
      <c r="H56" s="10">
        <f>FC_TRA_DNAVI_DCS_E!H56+FC_TRA_DNAVI_IWW_E!H56</f>
        <v>0</v>
      </c>
      <c r="I56" s="10">
        <f>FC_TRA_DNAVI_DCS_E!I56+FC_TRA_DNAVI_IWW_E!I56</f>
        <v>0</v>
      </c>
      <c r="J56" s="10">
        <f>FC_TRA_DNAVI_DCS_E!J56+FC_TRA_DNAVI_IWW_E!J56</f>
        <v>0</v>
      </c>
      <c r="K56" s="10">
        <f>FC_TRA_DNAVI_DCS_E!K56+FC_TRA_DNAVI_IWW_E!K56</f>
        <v>0</v>
      </c>
      <c r="L56" s="10">
        <f>FC_TRA_DNAVI_DCS_E!L56+FC_TRA_DNAVI_IWW_E!L56</f>
        <v>0</v>
      </c>
      <c r="M56" s="10">
        <f>FC_TRA_DNAVI_DCS_E!M56+FC_TRA_DNAVI_IWW_E!M56</f>
        <v>0</v>
      </c>
      <c r="N56" s="10">
        <f>FC_TRA_DNAVI_DCS_E!N56+FC_TRA_DNAVI_IWW_E!N56</f>
        <v>0</v>
      </c>
      <c r="O56" s="10">
        <f>FC_TRA_DNAVI_DCS_E!O56+FC_TRA_DNAVI_IWW_E!O56</f>
        <v>0</v>
      </c>
      <c r="P56" s="10">
        <f>FC_TRA_DNAVI_DCS_E!P56+FC_TRA_DNAVI_IWW_E!P56</f>
        <v>0</v>
      </c>
      <c r="Q56" s="10">
        <f>FC_TRA_DNAVI_DCS_E!Q56+FC_TRA_DNAVI_IWW_E!Q56</f>
        <v>0</v>
      </c>
      <c r="R56" s="10">
        <f>FC_TRA_DNAVI_DCS_E!R56+FC_TRA_DNAVI_IWW_E!R56</f>
        <v>0</v>
      </c>
      <c r="S56" s="10">
        <f>FC_TRA_DNAVI_DCS_E!S56+FC_TRA_DNAVI_IWW_E!S56</f>
        <v>0</v>
      </c>
      <c r="T56" s="10">
        <f>FC_TRA_DNAVI_DCS_E!T56+FC_TRA_DNAVI_IWW_E!T56</f>
        <v>0</v>
      </c>
      <c r="U56" s="10">
        <f>FC_TRA_DNAVI_DCS_E!U56+FC_TRA_DNAVI_IWW_E!U56</f>
        <v>0</v>
      </c>
      <c r="V56" s="10">
        <f>FC_TRA_DNAVI_DCS_E!V56+FC_TRA_DNAVI_IWW_E!V56</f>
        <v>0</v>
      </c>
      <c r="W56" s="10">
        <f>FC_TRA_DNAVI_DCS_E!W56+FC_TRA_DNAVI_IWW_E!W56</f>
        <v>0</v>
      </c>
      <c r="X56" s="10">
        <f>FC_TRA_DNAVI_DCS_E!X56+FC_TRA_DNAVI_IWW_E!X56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FC_TRA_DNAVI_DCS_E!C57+FC_TRA_DNAVI_IWW_E!C57</f>
        <v>0</v>
      </c>
      <c r="D57" s="10">
        <f>FC_TRA_DNAVI_DCS_E!D57+FC_TRA_DNAVI_IWW_E!D57</f>
        <v>0</v>
      </c>
      <c r="E57" s="10">
        <f>FC_TRA_DNAVI_DCS_E!E57+FC_TRA_DNAVI_IWW_E!E57</f>
        <v>0</v>
      </c>
      <c r="F57" s="10">
        <f>FC_TRA_DNAVI_DCS_E!F57+FC_TRA_DNAVI_IWW_E!F57</f>
        <v>0</v>
      </c>
      <c r="G57" s="10">
        <f>FC_TRA_DNAVI_DCS_E!G57+FC_TRA_DNAVI_IWW_E!G57</f>
        <v>0</v>
      </c>
      <c r="H57" s="10">
        <f>FC_TRA_DNAVI_DCS_E!H57+FC_TRA_DNAVI_IWW_E!H57</f>
        <v>0</v>
      </c>
      <c r="I57" s="10">
        <f>FC_TRA_DNAVI_DCS_E!I57+FC_TRA_DNAVI_IWW_E!I57</f>
        <v>0</v>
      </c>
      <c r="J57" s="10">
        <f>FC_TRA_DNAVI_DCS_E!J57+FC_TRA_DNAVI_IWW_E!J57</f>
        <v>0</v>
      </c>
      <c r="K57" s="10">
        <f>FC_TRA_DNAVI_DCS_E!K57+FC_TRA_DNAVI_IWW_E!K57</f>
        <v>0</v>
      </c>
      <c r="L57" s="10">
        <f>FC_TRA_DNAVI_DCS_E!L57+FC_TRA_DNAVI_IWW_E!L57</f>
        <v>0</v>
      </c>
      <c r="M57" s="10">
        <f>FC_TRA_DNAVI_DCS_E!M57+FC_TRA_DNAVI_IWW_E!M57</f>
        <v>0</v>
      </c>
      <c r="N57" s="10">
        <f>FC_TRA_DNAVI_DCS_E!N57+FC_TRA_DNAVI_IWW_E!N57</f>
        <v>0</v>
      </c>
      <c r="O57" s="10">
        <f>FC_TRA_DNAVI_DCS_E!O57+FC_TRA_DNAVI_IWW_E!O57</f>
        <v>0</v>
      </c>
      <c r="P57" s="10">
        <f>FC_TRA_DNAVI_DCS_E!P57+FC_TRA_DNAVI_IWW_E!P57</f>
        <v>0</v>
      </c>
      <c r="Q57" s="10">
        <f>FC_TRA_DNAVI_DCS_E!Q57+FC_TRA_DNAVI_IWW_E!Q57</f>
        <v>0</v>
      </c>
      <c r="R57" s="10">
        <f>FC_TRA_DNAVI_DCS_E!R57+FC_TRA_DNAVI_IWW_E!R57</f>
        <v>0</v>
      </c>
      <c r="S57" s="10">
        <f>FC_TRA_DNAVI_DCS_E!S57+FC_TRA_DNAVI_IWW_E!S57</f>
        <v>0</v>
      </c>
      <c r="T57" s="10">
        <f>FC_TRA_DNAVI_DCS_E!T57+FC_TRA_DNAVI_IWW_E!T57</f>
        <v>0</v>
      </c>
      <c r="U57" s="10">
        <f>FC_TRA_DNAVI_DCS_E!U57+FC_TRA_DNAVI_IWW_E!U57</f>
        <v>0</v>
      </c>
      <c r="V57" s="10">
        <f>FC_TRA_DNAVI_DCS_E!V57+FC_TRA_DNAVI_IWW_E!V57</f>
        <v>0</v>
      </c>
      <c r="W57" s="10">
        <f>FC_TRA_DNAVI_DCS_E!W57+FC_TRA_DNAVI_IWW_E!W57</f>
        <v>0</v>
      </c>
      <c r="X57" s="10">
        <f>FC_TRA_DNAVI_DCS_E!X57+FC_TRA_DNAVI_IWW_E!X57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FC_TRA_DNAVI_DCS_E!C58+FC_TRA_DNAVI_IWW_E!C58</f>
        <v>0</v>
      </c>
      <c r="D58" s="10">
        <f>FC_TRA_DNAVI_DCS_E!D58+FC_TRA_DNAVI_IWW_E!D58</f>
        <v>0</v>
      </c>
      <c r="E58" s="10">
        <f>FC_TRA_DNAVI_DCS_E!E58+FC_TRA_DNAVI_IWW_E!E58</f>
        <v>0</v>
      </c>
      <c r="F58" s="10">
        <f>FC_TRA_DNAVI_DCS_E!F58+FC_TRA_DNAVI_IWW_E!F58</f>
        <v>0</v>
      </c>
      <c r="G58" s="10">
        <f>FC_TRA_DNAVI_DCS_E!G58+FC_TRA_DNAVI_IWW_E!G58</f>
        <v>0</v>
      </c>
      <c r="H58" s="10">
        <f>FC_TRA_DNAVI_DCS_E!H58+FC_TRA_DNAVI_IWW_E!H58</f>
        <v>0</v>
      </c>
      <c r="I58" s="10">
        <f>FC_TRA_DNAVI_DCS_E!I58+FC_TRA_DNAVI_IWW_E!I58</f>
        <v>0</v>
      </c>
      <c r="J58" s="10">
        <f>FC_TRA_DNAVI_DCS_E!J58+FC_TRA_DNAVI_IWW_E!J58</f>
        <v>0</v>
      </c>
      <c r="K58" s="10">
        <f>FC_TRA_DNAVI_DCS_E!K58+FC_TRA_DNAVI_IWW_E!K58</f>
        <v>0</v>
      </c>
      <c r="L58" s="10">
        <f>FC_TRA_DNAVI_DCS_E!L58+FC_TRA_DNAVI_IWW_E!L58</f>
        <v>0</v>
      </c>
      <c r="M58" s="10">
        <f>FC_TRA_DNAVI_DCS_E!M58+FC_TRA_DNAVI_IWW_E!M58</f>
        <v>0</v>
      </c>
      <c r="N58" s="10">
        <f>FC_TRA_DNAVI_DCS_E!N58+FC_TRA_DNAVI_IWW_E!N58</f>
        <v>0</v>
      </c>
      <c r="O58" s="10">
        <f>FC_TRA_DNAVI_DCS_E!O58+FC_TRA_DNAVI_IWW_E!O58</f>
        <v>0</v>
      </c>
      <c r="P58" s="10">
        <f>FC_TRA_DNAVI_DCS_E!P58+FC_TRA_DNAVI_IWW_E!P58</f>
        <v>0</v>
      </c>
      <c r="Q58" s="10">
        <f>FC_TRA_DNAVI_DCS_E!Q58+FC_TRA_DNAVI_IWW_E!Q58</f>
        <v>0</v>
      </c>
      <c r="R58" s="10">
        <f>FC_TRA_DNAVI_DCS_E!R58+FC_TRA_DNAVI_IWW_E!R58</f>
        <v>0</v>
      </c>
      <c r="S58" s="10">
        <f>FC_TRA_DNAVI_DCS_E!S58+FC_TRA_DNAVI_IWW_E!S58</f>
        <v>0</v>
      </c>
      <c r="T58" s="10">
        <f>FC_TRA_DNAVI_DCS_E!T58+FC_TRA_DNAVI_IWW_E!T58</f>
        <v>0</v>
      </c>
      <c r="U58" s="10">
        <f>FC_TRA_DNAVI_DCS_E!U58+FC_TRA_DNAVI_IWW_E!U58</f>
        <v>0</v>
      </c>
      <c r="V58" s="10">
        <f>FC_TRA_DNAVI_DCS_E!V58+FC_TRA_DNAVI_IWW_E!V58</f>
        <v>0</v>
      </c>
      <c r="W58" s="10">
        <f>FC_TRA_DNAVI_DCS_E!W58+FC_TRA_DNAVI_IWW_E!W58</f>
        <v>0</v>
      </c>
      <c r="X58" s="10">
        <f>FC_TRA_DNAVI_DCS_E!X58+FC_TRA_DNAVI_IWW_E!X58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FC_TRA_DNAVI_DCS_E!C59+FC_TRA_DNAVI_IWW_E!C59</f>
        <v>0</v>
      </c>
      <c r="D59" s="10">
        <f>FC_TRA_DNAVI_DCS_E!D59+FC_TRA_DNAVI_IWW_E!D59</f>
        <v>0</v>
      </c>
      <c r="E59" s="10">
        <f>FC_TRA_DNAVI_DCS_E!E59+FC_TRA_DNAVI_IWW_E!E59</f>
        <v>2.3903697334479789E-2</v>
      </c>
      <c r="F59" s="10">
        <f>FC_TRA_DNAVI_DCS_E!F59+FC_TRA_DNAVI_IWW_E!F59</f>
        <v>0</v>
      </c>
      <c r="G59" s="10">
        <f>FC_TRA_DNAVI_DCS_E!G59+FC_TRA_DNAVI_IWW_E!G59</f>
        <v>0</v>
      </c>
      <c r="H59" s="10">
        <f>FC_TRA_DNAVI_DCS_E!H59+FC_TRA_DNAVI_IWW_E!H59</f>
        <v>0</v>
      </c>
      <c r="I59" s="10">
        <f>FC_TRA_DNAVI_DCS_E!I59+FC_TRA_DNAVI_IWW_E!I59</f>
        <v>0</v>
      </c>
      <c r="J59" s="10">
        <f>FC_TRA_DNAVI_DCS_E!J59+FC_TRA_DNAVI_IWW_E!J59</f>
        <v>0</v>
      </c>
      <c r="K59" s="10">
        <f>FC_TRA_DNAVI_DCS_E!K59+FC_TRA_DNAVI_IWW_E!K59</f>
        <v>0</v>
      </c>
      <c r="L59" s="10">
        <f>FC_TRA_DNAVI_DCS_E!L59+FC_TRA_DNAVI_IWW_E!L59</f>
        <v>0</v>
      </c>
      <c r="M59" s="10">
        <f>FC_TRA_DNAVI_DCS_E!M59+FC_TRA_DNAVI_IWW_E!M59</f>
        <v>0</v>
      </c>
      <c r="N59" s="10">
        <f>FC_TRA_DNAVI_DCS_E!N59+FC_TRA_DNAVI_IWW_E!N59</f>
        <v>0</v>
      </c>
      <c r="O59" s="10">
        <f>FC_TRA_DNAVI_DCS_E!O59+FC_TRA_DNAVI_IWW_E!O59</f>
        <v>0</v>
      </c>
      <c r="P59" s="10">
        <f>FC_TRA_DNAVI_DCS_E!P59+FC_TRA_DNAVI_IWW_E!P59</f>
        <v>0</v>
      </c>
      <c r="Q59" s="10">
        <f>FC_TRA_DNAVI_DCS_E!Q59+FC_TRA_DNAVI_IWW_E!Q59</f>
        <v>0</v>
      </c>
      <c r="R59" s="10">
        <f>FC_TRA_DNAVI_DCS_E!R59+FC_TRA_DNAVI_IWW_E!R59</f>
        <v>0</v>
      </c>
      <c r="S59" s="10">
        <f>FC_TRA_DNAVI_DCS_E!S59+FC_TRA_DNAVI_IWW_E!S59</f>
        <v>0</v>
      </c>
      <c r="T59" s="10">
        <f>FC_TRA_DNAVI_DCS_E!T59+FC_TRA_DNAVI_IWW_E!T59</f>
        <v>0</v>
      </c>
      <c r="U59" s="10">
        <f>FC_TRA_DNAVI_DCS_E!U59+FC_TRA_DNAVI_IWW_E!U59</f>
        <v>0</v>
      </c>
      <c r="V59" s="10">
        <f>FC_TRA_DNAVI_DCS_E!V59+FC_TRA_DNAVI_IWW_E!V59</f>
        <v>0</v>
      </c>
      <c r="W59" s="10">
        <f>FC_TRA_DNAVI_DCS_E!W59+FC_TRA_DNAVI_IWW_E!W59</f>
        <v>0</v>
      </c>
      <c r="X59" s="10">
        <f>FC_TRA_DNAVI_DCS_E!X59+FC_TRA_DNAVI_IWW_E!X59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FC_TRA_DNAVI_DCS_E!C60+FC_TRA_DNAVI_IWW_E!C60</f>
        <v>0</v>
      </c>
      <c r="D60" s="10">
        <f>FC_TRA_DNAVI_DCS_E!D60+FC_TRA_DNAVI_IWW_E!D60</f>
        <v>0</v>
      </c>
      <c r="E60" s="10">
        <f>FC_TRA_DNAVI_DCS_E!E60+FC_TRA_DNAVI_IWW_E!E60</f>
        <v>0</v>
      </c>
      <c r="F60" s="10">
        <f>FC_TRA_DNAVI_DCS_E!F60+FC_TRA_DNAVI_IWW_E!F60</f>
        <v>0</v>
      </c>
      <c r="G60" s="10">
        <f>FC_TRA_DNAVI_DCS_E!G60+FC_TRA_DNAVI_IWW_E!G60</f>
        <v>0</v>
      </c>
      <c r="H60" s="10">
        <f>FC_TRA_DNAVI_DCS_E!H60+FC_TRA_DNAVI_IWW_E!H60</f>
        <v>0</v>
      </c>
      <c r="I60" s="10">
        <f>FC_TRA_DNAVI_DCS_E!I60+FC_TRA_DNAVI_IWW_E!I60</f>
        <v>0</v>
      </c>
      <c r="J60" s="10">
        <f>FC_TRA_DNAVI_DCS_E!J60+FC_TRA_DNAVI_IWW_E!J60</f>
        <v>0</v>
      </c>
      <c r="K60" s="10">
        <f>FC_TRA_DNAVI_DCS_E!K60+FC_TRA_DNAVI_IWW_E!K60</f>
        <v>0</v>
      </c>
      <c r="L60" s="10">
        <f>FC_TRA_DNAVI_DCS_E!L60+FC_TRA_DNAVI_IWW_E!L60</f>
        <v>0</v>
      </c>
      <c r="M60" s="10">
        <f>FC_TRA_DNAVI_DCS_E!M60+FC_TRA_DNAVI_IWW_E!M60</f>
        <v>0</v>
      </c>
      <c r="N60" s="10">
        <f>FC_TRA_DNAVI_DCS_E!N60+FC_TRA_DNAVI_IWW_E!N60</f>
        <v>0</v>
      </c>
      <c r="O60" s="10">
        <f>FC_TRA_DNAVI_DCS_E!O60+FC_TRA_DNAVI_IWW_E!O60</f>
        <v>0</v>
      </c>
      <c r="P60" s="10">
        <f>FC_TRA_DNAVI_DCS_E!P60+FC_TRA_DNAVI_IWW_E!P60</f>
        <v>0</v>
      </c>
      <c r="Q60" s="10">
        <f>FC_TRA_DNAVI_DCS_E!Q60+FC_TRA_DNAVI_IWW_E!Q60</f>
        <v>0</v>
      </c>
      <c r="R60" s="10">
        <f>FC_TRA_DNAVI_DCS_E!R60+FC_TRA_DNAVI_IWW_E!R60</f>
        <v>0</v>
      </c>
      <c r="S60" s="10">
        <f>FC_TRA_DNAVI_DCS_E!S60+FC_TRA_DNAVI_IWW_E!S60</f>
        <v>0</v>
      </c>
      <c r="T60" s="10">
        <f>FC_TRA_DNAVI_DCS_E!T60+FC_TRA_DNAVI_IWW_E!T60</f>
        <v>0</v>
      </c>
      <c r="U60" s="10">
        <f>FC_TRA_DNAVI_DCS_E!U60+FC_TRA_DNAVI_IWW_E!U60</f>
        <v>0</v>
      </c>
      <c r="V60" s="10">
        <f>FC_TRA_DNAVI_DCS_E!V60+FC_TRA_DNAVI_IWW_E!V60</f>
        <v>0</v>
      </c>
      <c r="W60" s="10">
        <f>FC_TRA_DNAVI_DCS_E!W60+FC_TRA_DNAVI_IWW_E!W60</f>
        <v>0</v>
      </c>
      <c r="X60" s="10">
        <f>FC_TRA_DNAVI_DCS_E!X60+FC_TRA_DNAVI_IWW_E!X60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FC_TRA_DNAVI_DCS_E!C61+FC_TRA_DNAVI_IWW_E!C61</f>
        <v>0</v>
      </c>
      <c r="D61" s="10">
        <f>FC_TRA_DNAVI_DCS_E!D61+FC_TRA_DNAVI_IWW_E!D61</f>
        <v>0</v>
      </c>
      <c r="E61" s="10">
        <f>FC_TRA_DNAVI_DCS_E!E61+FC_TRA_DNAVI_IWW_E!E61</f>
        <v>0</v>
      </c>
      <c r="F61" s="10">
        <f>FC_TRA_DNAVI_DCS_E!F61+FC_TRA_DNAVI_IWW_E!F61</f>
        <v>0</v>
      </c>
      <c r="G61" s="10">
        <f>FC_TRA_DNAVI_DCS_E!G61+FC_TRA_DNAVI_IWW_E!G61</f>
        <v>0</v>
      </c>
      <c r="H61" s="10">
        <f>FC_TRA_DNAVI_DCS_E!H61+FC_TRA_DNAVI_IWW_E!H61</f>
        <v>0</v>
      </c>
      <c r="I61" s="10">
        <f>FC_TRA_DNAVI_DCS_E!I61+FC_TRA_DNAVI_IWW_E!I61</f>
        <v>0</v>
      </c>
      <c r="J61" s="10">
        <f>FC_TRA_DNAVI_DCS_E!J61+FC_TRA_DNAVI_IWW_E!J61</f>
        <v>0</v>
      </c>
      <c r="K61" s="10">
        <f>FC_TRA_DNAVI_DCS_E!K61+FC_TRA_DNAVI_IWW_E!K61</f>
        <v>0</v>
      </c>
      <c r="L61" s="10">
        <f>FC_TRA_DNAVI_DCS_E!L61+FC_TRA_DNAVI_IWW_E!L61</f>
        <v>0</v>
      </c>
      <c r="M61" s="10">
        <f>FC_TRA_DNAVI_DCS_E!M61+FC_TRA_DNAVI_IWW_E!M61</f>
        <v>0</v>
      </c>
      <c r="N61" s="10">
        <f>FC_TRA_DNAVI_DCS_E!N61+FC_TRA_DNAVI_IWW_E!N61</f>
        <v>0</v>
      </c>
      <c r="O61" s="10">
        <f>FC_TRA_DNAVI_DCS_E!O61+FC_TRA_DNAVI_IWW_E!O61</f>
        <v>0</v>
      </c>
      <c r="P61" s="10">
        <f>FC_TRA_DNAVI_DCS_E!P61+FC_TRA_DNAVI_IWW_E!P61</f>
        <v>0</v>
      </c>
      <c r="Q61" s="10">
        <f>FC_TRA_DNAVI_DCS_E!Q61+FC_TRA_DNAVI_IWW_E!Q61</f>
        <v>0</v>
      </c>
      <c r="R61" s="10">
        <f>FC_TRA_DNAVI_DCS_E!R61+FC_TRA_DNAVI_IWW_E!R61</f>
        <v>0</v>
      </c>
      <c r="S61" s="10">
        <f>FC_TRA_DNAVI_DCS_E!S61+FC_TRA_DNAVI_IWW_E!S61</f>
        <v>0</v>
      </c>
      <c r="T61" s="10">
        <f>FC_TRA_DNAVI_DCS_E!T61+FC_TRA_DNAVI_IWW_E!T61</f>
        <v>0</v>
      </c>
      <c r="U61" s="10">
        <f>FC_TRA_DNAVI_DCS_E!U61+FC_TRA_DNAVI_IWW_E!U61</f>
        <v>0</v>
      </c>
      <c r="V61" s="10">
        <f>FC_TRA_DNAVI_DCS_E!V61+FC_TRA_DNAVI_IWW_E!V61</f>
        <v>0</v>
      </c>
      <c r="W61" s="10">
        <f>FC_TRA_DNAVI_DCS_E!W61+FC_TRA_DNAVI_IWW_E!W61</f>
        <v>0</v>
      </c>
      <c r="X61" s="10">
        <f>FC_TRA_DNAVI_DCS_E!X61+FC_TRA_DNAVI_IWW_E!X61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FC_TRA_DNAVI_DCS_E!C62+FC_TRA_DNAVI_IWW_E!C62</f>
        <v>0</v>
      </c>
      <c r="D62" s="10">
        <f>FC_TRA_DNAVI_DCS_E!D62+FC_TRA_DNAVI_IWW_E!D62</f>
        <v>0</v>
      </c>
      <c r="E62" s="10">
        <f>FC_TRA_DNAVI_DCS_E!E62+FC_TRA_DNAVI_IWW_E!E62</f>
        <v>0</v>
      </c>
      <c r="F62" s="10">
        <f>FC_TRA_DNAVI_DCS_E!F62+FC_TRA_DNAVI_IWW_E!F62</f>
        <v>0</v>
      </c>
      <c r="G62" s="10">
        <f>FC_TRA_DNAVI_DCS_E!G62+FC_TRA_DNAVI_IWW_E!G62</f>
        <v>0</v>
      </c>
      <c r="H62" s="10">
        <f>FC_TRA_DNAVI_DCS_E!H62+FC_TRA_DNAVI_IWW_E!H62</f>
        <v>0</v>
      </c>
      <c r="I62" s="10">
        <f>FC_TRA_DNAVI_DCS_E!I62+FC_TRA_DNAVI_IWW_E!I62</f>
        <v>0</v>
      </c>
      <c r="J62" s="10">
        <f>FC_TRA_DNAVI_DCS_E!J62+FC_TRA_DNAVI_IWW_E!J62</f>
        <v>0</v>
      </c>
      <c r="K62" s="10">
        <f>FC_TRA_DNAVI_DCS_E!K62+FC_TRA_DNAVI_IWW_E!K62</f>
        <v>0</v>
      </c>
      <c r="L62" s="10">
        <f>FC_TRA_DNAVI_DCS_E!L62+FC_TRA_DNAVI_IWW_E!L62</f>
        <v>0</v>
      </c>
      <c r="M62" s="10">
        <f>FC_TRA_DNAVI_DCS_E!M62+FC_TRA_DNAVI_IWW_E!M62</f>
        <v>0</v>
      </c>
      <c r="N62" s="10">
        <f>FC_TRA_DNAVI_DCS_E!N62+FC_TRA_DNAVI_IWW_E!N62</f>
        <v>0</v>
      </c>
      <c r="O62" s="10">
        <f>FC_TRA_DNAVI_DCS_E!O62+FC_TRA_DNAVI_IWW_E!O62</f>
        <v>0</v>
      </c>
      <c r="P62" s="10">
        <f>FC_TRA_DNAVI_DCS_E!P62+FC_TRA_DNAVI_IWW_E!P62</f>
        <v>0</v>
      </c>
      <c r="Q62" s="10">
        <f>FC_TRA_DNAVI_DCS_E!Q62+FC_TRA_DNAVI_IWW_E!Q62</f>
        <v>0</v>
      </c>
      <c r="R62" s="10">
        <f>FC_TRA_DNAVI_DCS_E!R62+FC_TRA_DNAVI_IWW_E!R62</f>
        <v>0</v>
      </c>
      <c r="S62" s="10">
        <f>FC_TRA_DNAVI_DCS_E!S62+FC_TRA_DNAVI_IWW_E!S62</f>
        <v>0</v>
      </c>
      <c r="T62" s="10">
        <f>FC_TRA_DNAVI_DCS_E!T62+FC_TRA_DNAVI_IWW_E!T62</f>
        <v>0</v>
      </c>
      <c r="U62" s="10">
        <f>FC_TRA_DNAVI_DCS_E!U62+FC_TRA_DNAVI_IWW_E!U62</f>
        <v>0</v>
      </c>
      <c r="V62" s="10">
        <f>FC_TRA_DNAVI_DCS_E!V62+FC_TRA_DNAVI_IWW_E!V62</f>
        <v>0</v>
      </c>
      <c r="W62" s="10">
        <f>FC_TRA_DNAVI_DCS_E!W62+FC_TRA_DNAVI_IWW_E!W62</f>
        <v>0</v>
      </c>
      <c r="X62" s="10">
        <f>FC_TRA_DNAVI_DCS_E!X62+FC_TRA_DNAVI_IWW_E!X62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FC_TRA_DNAVI_DCS_E!C63+FC_TRA_DNAVI_IWW_E!C63</f>
        <v>0</v>
      </c>
      <c r="D63" s="10">
        <f>FC_TRA_DNAVI_DCS_E!D63+FC_TRA_DNAVI_IWW_E!D63</f>
        <v>0</v>
      </c>
      <c r="E63" s="10">
        <f>FC_TRA_DNAVI_DCS_E!E63+FC_TRA_DNAVI_IWW_E!E63</f>
        <v>0</v>
      </c>
      <c r="F63" s="10">
        <f>FC_TRA_DNAVI_DCS_E!F63+FC_TRA_DNAVI_IWW_E!F63</f>
        <v>0</v>
      </c>
      <c r="G63" s="10">
        <f>FC_TRA_DNAVI_DCS_E!G63+FC_TRA_DNAVI_IWW_E!G63</f>
        <v>0</v>
      </c>
      <c r="H63" s="10">
        <f>FC_TRA_DNAVI_DCS_E!H63+FC_TRA_DNAVI_IWW_E!H63</f>
        <v>0</v>
      </c>
      <c r="I63" s="10">
        <f>FC_TRA_DNAVI_DCS_E!I63+FC_TRA_DNAVI_IWW_E!I63</f>
        <v>0</v>
      </c>
      <c r="J63" s="10">
        <f>FC_TRA_DNAVI_DCS_E!J63+FC_TRA_DNAVI_IWW_E!J63</f>
        <v>0</v>
      </c>
      <c r="K63" s="10">
        <f>FC_TRA_DNAVI_DCS_E!K63+FC_TRA_DNAVI_IWW_E!K63</f>
        <v>0</v>
      </c>
      <c r="L63" s="10">
        <f>FC_TRA_DNAVI_DCS_E!L63+FC_TRA_DNAVI_IWW_E!L63</f>
        <v>0</v>
      </c>
      <c r="M63" s="10">
        <f>FC_TRA_DNAVI_DCS_E!M63+FC_TRA_DNAVI_IWW_E!M63</f>
        <v>0</v>
      </c>
      <c r="N63" s="10">
        <f>FC_TRA_DNAVI_DCS_E!N63+FC_TRA_DNAVI_IWW_E!N63</f>
        <v>0</v>
      </c>
      <c r="O63" s="10">
        <f>FC_TRA_DNAVI_DCS_E!O63+FC_TRA_DNAVI_IWW_E!O63</f>
        <v>0</v>
      </c>
      <c r="P63" s="10">
        <f>FC_TRA_DNAVI_DCS_E!P63+FC_TRA_DNAVI_IWW_E!P63</f>
        <v>0</v>
      </c>
      <c r="Q63" s="10">
        <f>FC_TRA_DNAVI_DCS_E!Q63+FC_TRA_DNAVI_IWW_E!Q63</f>
        <v>0</v>
      </c>
      <c r="R63" s="10">
        <f>FC_TRA_DNAVI_DCS_E!R63+FC_TRA_DNAVI_IWW_E!R63</f>
        <v>0</v>
      </c>
      <c r="S63" s="10">
        <f>FC_TRA_DNAVI_DCS_E!S63+FC_TRA_DNAVI_IWW_E!S63</f>
        <v>0</v>
      </c>
      <c r="T63" s="10">
        <f>FC_TRA_DNAVI_DCS_E!T63+FC_TRA_DNAVI_IWW_E!T63</f>
        <v>0</v>
      </c>
      <c r="U63" s="10">
        <f>FC_TRA_DNAVI_DCS_E!U63+FC_TRA_DNAVI_IWW_E!U63</f>
        <v>0</v>
      </c>
      <c r="V63" s="10">
        <f>FC_TRA_DNAVI_DCS_E!V63+FC_TRA_DNAVI_IWW_E!V63</f>
        <v>0</v>
      </c>
      <c r="W63" s="10">
        <f>FC_TRA_DNAVI_DCS_E!W63+FC_TRA_DNAVI_IWW_E!W63</f>
        <v>0</v>
      </c>
      <c r="X63" s="10">
        <f>FC_TRA_DNAVI_DCS_E!X63+FC_TRA_DNAVI_IWW_E!X63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FC_TRA_DNAVI_DCS_E!C64+FC_TRA_DNAVI_IWW_E!C64</f>
        <v>0</v>
      </c>
      <c r="D64" s="10">
        <f>FC_TRA_DNAVI_DCS_E!D64+FC_TRA_DNAVI_IWW_E!D64</f>
        <v>0</v>
      </c>
      <c r="E64" s="10">
        <f>FC_TRA_DNAVI_DCS_E!E64+FC_TRA_DNAVI_IWW_E!E64</f>
        <v>0</v>
      </c>
      <c r="F64" s="10">
        <f>FC_TRA_DNAVI_DCS_E!F64+FC_TRA_DNAVI_IWW_E!F64</f>
        <v>0</v>
      </c>
      <c r="G64" s="10">
        <f>FC_TRA_DNAVI_DCS_E!G64+FC_TRA_DNAVI_IWW_E!G64</f>
        <v>0</v>
      </c>
      <c r="H64" s="10">
        <f>FC_TRA_DNAVI_DCS_E!H64+FC_TRA_DNAVI_IWW_E!H64</f>
        <v>0</v>
      </c>
      <c r="I64" s="10">
        <f>FC_TRA_DNAVI_DCS_E!I64+FC_TRA_DNAVI_IWW_E!I64</f>
        <v>0</v>
      </c>
      <c r="J64" s="10">
        <f>FC_TRA_DNAVI_DCS_E!J64+FC_TRA_DNAVI_IWW_E!J64</f>
        <v>0</v>
      </c>
      <c r="K64" s="10">
        <f>FC_TRA_DNAVI_DCS_E!K64+FC_TRA_DNAVI_IWW_E!K64</f>
        <v>0</v>
      </c>
      <c r="L64" s="10">
        <f>FC_TRA_DNAVI_DCS_E!L64+FC_TRA_DNAVI_IWW_E!L64</f>
        <v>0</v>
      </c>
      <c r="M64" s="10">
        <f>FC_TRA_DNAVI_DCS_E!M64+FC_TRA_DNAVI_IWW_E!M64</f>
        <v>0</v>
      </c>
      <c r="N64" s="10">
        <f>FC_TRA_DNAVI_DCS_E!N64+FC_TRA_DNAVI_IWW_E!N64</f>
        <v>0</v>
      </c>
      <c r="O64" s="10">
        <f>FC_TRA_DNAVI_DCS_E!O64+FC_TRA_DNAVI_IWW_E!O64</f>
        <v>0</v>
      </c>
      <c r="P64" s="10">
        <f>FC_TRA_DNAVI_DCS_E!P64+FC_TRA_DNAVI_IWW_E!P64</f>
        <v>0</v>
      </c>
      <c r="Q64" s="10">
        <f>FC_TRA_DNAVI_DCS_E!Q64+FC_TRA_DNAVI_IWW_E!Q64</f>
        <v>0</v>
      </c>
      <c r="R64" s="10">
        <f>FC_TRA_DNAVI_DCS_E!R64+FC_TRA_DNAVI_IWW_E!R64</f>
        <v>0</v>
      </c>
      <c r="S64" s="10">
        <f>FC_TRA_DNAVI_DCS_E!S64+FC_TRA_DNAVI_IWW_E!S64</f>
        <v>0</v>
      </c>
      <c r="T64" s="10">
        <f>FC_TRA_DNAVI_DCS_E!T64+FC_TRA_DNAVI_IWW_E!T64</f>
        <v>0</v>
      </c>
      <c r="U64" s="10">
        <f>FC_TRA_DNAVI_DCS_E!U64+FC_TRA_DNAVI_IWW_E!U64</f>
        <v>0</v>
      </c>
      <c r="V64" s="10">
        <f>FC_TRA_DNAVI_DCS_E!V64+FC_TRA_DNAVI_IWW_E!V64</f>
        <v>0</v>
      </c>
      <c r="W64" s="10">
        <f>FC_TRA_DNAVI_DCS_E!W64+FC_TRA_DNAVI_IWW_E!W64</f>
        <v>0</v>
      </c>
      <c r="X64" s="10">
        <f>FC_TRA_DNAVI_DCS_E!X64+FC_TRA_DNAVI_IWW_E!X64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FC_TRA_DNAVI_DCS_E!C65+FC_TRA_DNAVI_IWW_E!C65</f>
        <v>0</v>
      </c>
      <c r="D65" s="10">
        <f>FC_TRA_DNAVI_DCS_E!D65+FC_TRA_DNAVI_IWW_E!D65</f>
        <v>0</v>
      </c>
      <c r="E65" s="10">
        <f>FC_TRA_DNAVI_DCS_E!E65+FC_TRA_DNAVI_IWW_E!E65</f>
        <v>0</v>
      </c>
      <c r="F65" s="10">
        <f>FC_TRA_DNAVI_DCS_E!F65+FC_TRA_DNAVI_IWW_E!F65</f>
        <v>0</v>
      </c>
      <c r="G65" s="10">
        <f>FC_TRA_DNAVI_DCS_E!G65+FC_TRA_DNAVI_IWW_E!G65</f>
        <v>0</v>
      </c>
      <c r="H65" s="10">
        <f>FC_TRA_DNAVI_DCS_E!H65+FC_TRA_DNAVI_IWW_E!H65</f>
        <v>0</v>
      </c>
      <c r="I65" s="10">
        <f>FC_TRA_DNAVI_DCS_E!I65+FC_TRA_DNAVI_IWW_E!I65</f>
        <v>0</v>
      </c>
      <c r="J65" s="10">
        <f>FC_TRA_DNAVI_DCS_E!J65+FC_TRA_DNAVI_IWW_E!J65</f>
        <v>0</v>
      </c>
      <c r="K65" s="10">
        <f>FC_TRA_DNAVI_DCS_E!K65+FC_TRA_DNAVI_IWW_E!K65</f>
        <v>0</v>
      </c>
      <c r="L65" s="10">
        <f>FC_TRA_DNAVI_DCS_E!L65+FC_TRA_DNAVI_IWW_E!L65</f>
        <v>0</v>
      </c>
      <c r="M65" s="10">
        <f>FC_TRA_DNAVI_DCS_E!M65+FC_TRA_DNAVI_IWW_E!M65</f>
        <v>0</v>
      </c>
      <c r="N65" s="10">
        <f>FC_TRA_DNAVI_DCS_E!N65+FC_TRA_DNAVI_IWW_E!N65</f>
        <v>0</v>
      </c>
      <c r="O65" s="10">
        <f>FC_TRA_DNAVI_DCS_E!O65+FC_TRA_DNAVI_IWW_E!O65</f>
        <v>0</v>
      </c>
      <c r="P65" s="10">
        <f>FC_TRA_DNAVI_DCS_E!P65+FC_TRA_DNAVI_IWW_E!P65</f>
        <v>0</v>
      </c>
      <c r="Q65" s="10">
        <f>FC_TRA_DNAVI_DCS_E!Q65+FC_TRA_DNAVI_IWW_E!Q65</f>
        <v>0</v>
      </c>
      <c r="R65" s="10">
        <f>FC_TRA_DNAVI_DCS_E!R65+FC_TRA_DNAVI_IWW_E!R65</f>
        <v>0</v>
      </c>
      <c r="S65" s="10">
        <f>FC_TRA_DNAVI_DCS_E!S65+FC_TRA_DNAVI_IWW_E!S65</f>
        <v>0</v>
      </c>
      <c r="T65" s="10">
        <f>FC_TRA_DNAVI_DCS_E!T65+FC_TRA_DNAVI_IWW_E!T65</f>
        <v>0</v>
      </c>
      <c r="U65" s="10">
        <f>FC_TRA_DNAVI_DCS_E!U65+FC_TRA_DNAVI_IWW_E!U65</f>
        <v>0</v>
      </c>
      <c r="V65" s="10">
        <f>FC_TRA_DNAVI_DCS_E!V65+FC_TRA_DNAVI_IWW_E!V65</f>
        <v>0</v>
      </c>
      <c r="W65" s="10">
        <f>FC_TRA_DNAVI_DCS_E!W65+FC_TRA_DNAVI_IWW_E!W65</f>
        <v>0</v>
      </c>
      <c r="X65" s="10">
        <f>FC_TRA_DNAVI_DCS_E!X65+FC_TRA_DNAVI_IWW_E!X65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FC_TRA_DNAVI_DCS_E!C66+FC_TRA_DNAVI_IWW_E!C66</f>
        <v>0</v>
      </c>
      <c r="D66" s="10">
        <f>FC_TRA_DNAVI_DCS_E!D66+FC_TRA_DNAVI_IWW_E!D66</f>
        <v>0</v>
      </c>
      <c r="E66" s="10">
        <f>FC_TRA_DNAVI_DCS_E!E66+FC_TRA_DNAVI_IWW_E!E66</f>
        <v>0</v>
      </c>
      <c r="F66" s="10">
        <f>FC_TRA_DNAVI_DCS_E!F66+FC_TRA_DNAVI_IWW_E!F66</f>
        <v>0</v>
      </c>
      <c r="G66" s="10">
        <f>FC_TRA_DNAVI_DCS_E!G66+FC_TRA_DNAVI_IWW_E!G66</f>
        <v>0</v>
      </c>
      <c r="H66" s="10">
        <f>FC_TRA_DNAVI_DCS_E!H66+FC_TRA_DNAVI_IWW_E!H66</f>
        <v>0</v>
      </c>
      <c r="I66" s="10">
        <f>FC_TRA_DNAVI_DCS_E!I66+FC_TRA_DNAVI_IWW_E!I66</f>
        <v>0</v>
      </c>
      <c r="J66" s="10">
        <f>FC_TRA_DNAVI_DCS_E!J66+FC_TRA_DNAVI_IWW_E!J66</f>
        <v>0</v>
      </c>
      <c r="K66" s="10">
        <f>FC_TRA_DNAVI_DCS_E!K66+FC_TRA_DNAVI_IWW_E!K66</f>
        <v>0</v>
      </c>
      <c r="L66" s="10">
        <f>FC_TRA_DNAVI_DCS_E!L66+FC_TRA_DNAVI_IWW_E!L66</f>
        <v>0</v>
      </c>
      <c r="M66" s="10">
        <f>FC_TRA_DNAVI_DCS_E!M66+FC_TRA_DNAVI_IWW_E!M66</f>
        <v>0</v>
      </c>
      <c r="N66" s="10">
        <f>FC_TRA_DNAVI_DCS_E!N66+FC_TRA_DNAVI_IWW_E!N66</f>
        <v>0</v>
      </c>
      <c r="O66" s="10">
        <f>FC_TRA_DNAVI_DCS_E!O66+FC_TRA_DNAVI_IWW_E!O66</f>
        <v>0</v>
      </c>
      <c r="P66" s="10">
        <f>FC_TRA_DNAVI_DCS_E!P66+FC_TRA_DNAVI_IWW_E!P66</f>
        <v>0</v>
      </c>
      <c r="Q66" s="10">
        <f>FC_TRA_DNAVI_DCS_E!Q66+FC_TRA_DNAVI_IWW_E!Q66</f>
        <v>0</v>
      </c>
      <c r="R66" s="10">
        <f>FC_TRA_DNAVI_DCS_E!R66+FC_TRA_DNAVI_IWW_E!R66</f>
        <v>0</v>
      </c>
      <c r="S66" s="10">
        <f>FC_TRA_DNAVI_DCS_E!S66+FC_TRA_DNAVI_IWW_E!S66</f>
        <v>0</v>
      </c>
      <c r="T66" s="10">
        <f>FC_TRA_DNAVI_DCS_E!T66+FC_TRA_DNAVI_IWW_E!T66</f>
        <v>0</v>
      </c>
      <c r="U66" s="10">
        <f>FC_TRA_DNAVI_DCS_E!U66+FC_TRA_DNAVI_IWW_E!U66</f>
        <v>0</v>
      </c>
      <c r="V66" s="10">
        <f>FC_TRA_DNAVI_DCS_E!V66+FC_TRA_DNAVI_IWW_E!V66</f>
        <v>0</v>
      </c>
      <c r="W66" s="10">
        <f>FC_TRA_DNAVI_DCS_E!W66+FC_TRA_DNAVI_IWW_E!W66</f>
        <v>0</v>
      </c>
      <c r="X66" s="10">
        <f>FC_TRA_DNAVI_DCS_E!X66+FC_TRA_DNAVI_IWW_E!X66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FC_TRA_DNAVI_DCS_E!C67+FC_TRA_DNAVI_IWW_E!C67</f>
        <v>0</v>
      </c>
      <c r="D67" s="10">
        <f>FC_TRA_DNAVI_DCS_E!D67+FC_TRA_DNAVI_IWW_E!D67</f>
        <v>0</v>
      </c>
      <c r="E67" s="10">
        <f>FC_TRA_DNAVI_DCS_E!E67+FC_TRA_DNAVI_IWW_E!E67</f>
        <v>0</v>
      </c>
      <c r="F67" s="10">
        <f>FC_TRA_DNAVI_DCS_E!F67+FC_TRA_DNAVI_IWW_E!F67</f>
        <v>0</v>
      </c>
      <c r="G67" s="10">
        <f>FC_TRA_DNAVI_DCS_E!G67+FC_TRA_DNAVI_IWW_E!G67</f>
        <v>0</v>
      </c>
      <c r="H67" s="10">
        <f>FC_TRA_DNAVI_DCS_E!H67+FC_TRA_DNAVI_IWW_E!H67</f>
        <v>0</v>
      </c>
      <c r="I67" s="10">
        <f>FC_TRA_DNAVI_DCS_E!I67+FC_TRA_DNAVI_IWW_E!I67</f>
        <v>0</v>
      </c>
      <c r="J67" s="10">
        <f>FC_TRA_DNAVI_DCS_E!J67+FC_TRA_DNAVI_IWW_E!J67</f>
        <v>0</v>
      </c>
      <c r="K67" s="10">
        <f>FC_TRA_DNAVI_DCS_E!K67+FC_TRA_DNAVI_IWW_E!K67</f>
        <v>0</v>
      </c>
      <c r="L67" s="10">
        <f>FC_TRA_DNAVI_DCS_E!L67+FC_TRA_DNAVI_IWW_E!L67</f>
        <v>0</v>
      </c>
      <c r="M67" s="10">
        <f>FC_TRA_DNAVI_DCS_E!M67+FC_TRA_DNAVI_IWW_E!M67</f>
        <v>0</v>
      </c>
      <c r="N67" s="10">
        <f>FC_TRA_DNAVI_DCS_E!N67+FC_TRA_DNAVI_IWW_E!N67</f>
        <v>0</v>
      </c>
      <c r="O67" s="10">
        <f>FC_TRA_DNAVI_DCS_E!O67+FC_TRA_DNAVI_IWW_E!O67</f>
        <v>0</v>
      </c>
      <c r="P67" s="10">
        <f>FC_TRA_DNAVI_DCS_E!P67+FC_TRA_DNAVI_IWW_E!P67</f>
        <v>0</v>
      </c>
      <c r="Q67" s="10">
        <f>FC_TRA_DNAVI_DCS_E!Q67+FC_TRA_DNAVI_IWW_E!Q67</f>
        <v>0</v>
      </c>
      <c r="R67" s="10">
        <f>FC_TRA_DNAVI_DCS_E!R67+FC_TRA_DNAVI_IWW_E!R67</f>
        <v>0</v>
      </c>
      <c r="S67" s="10">
        <f>FC_TRA_DNAVI_DCS_E!S67+FC_TRA_DNAVI_IWW_E!S67</f>
        <v>0</v>
      </c>
      <c r="T67" s="10">
        <f>FC_TRA_DNAVI_DCS_E!T67+FC_TRA_DNAVI_IWW_E!T67</f>
        <v>0</v>
      </c>
      <c r="U67" s="10">
        <f>FC_TRA_DNAVI_DCS_E!U67+FC_TRA_DNAVI_IWW_E!U67</f>
        <v>0</v>
      </c>
      <c r="V67" s="10">
        <f>FC_TRA_DNAVI_DCS_E!V67+FC_TRA_DNAVI_IWW_E!V67</f>
        <v>0</v>
      </c>
      <c r="W67" s="10">
        <f>FC_TRA_DNAVI_DCS_E!W67+FC_TRA_DNAVI_IWW_E!W67</f>
        <v>0</v>
      </c>
      <c r="X67" s="10">
        <f>FC_TRA_DNAVI_DCS_E!X67+FC_TRA_DNAVI_IWW_E!X67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FC_TRA_DNAVI_DCS_E!C68+FC_TRA_DNAVI_IWW_E!C68</f>
        <v>0</v>
      </c>
      <c r="D68" s="10">
        <f>FC_TRA_DNAVI_DCS_E!D68+FC_TRA_DNAVI_IWW_E!D68</f>
        <v>0</v>
      </c>
      <c r="E68" s="10">
        <f>FC_TRA_DNAVI_DCS_E!E68+FC_TRA_DNAVI_IWW_E!E68</f>
        <v>0</v>
      </c>
      <c r="F68" s="10">
        <f>FC_TRA_DNAVI_DCS_E!F68+FC_TRA_DNAVI_IWW_E!F68</f>
        <v>0</v>
      </c>
      <c r="G68" s="10">
        <f>FC_TRA_DNAVI_DCS_E!G68+FC_TRA_DNAVI_IWW_E!G68</f>
        <v>0</v>
      </c>
      <c r="H68" s="10">
        <f>FC_TRA_DNAVI_DCS_E!H68+FC_TRA_DNAVI_IWW_E!H68</f>
        <v>0</v>
      </c>
      <c r="I68" s="10">
        <f>FC_TRA_DNAVI_DCS_E!I68+FC_TRA_DNAVI_IWW_E!I68</f>
        <v>0</v>
      </c>
      <c r="J68" s="10">
        <f>FC_TRA_DNAVI_DCS_E!J68+FC_TRA_DNAVI_IWW_E!J68</f>
        <v>0</v>
      </c>
      <c r="K68" s="10">
        <f>FC_TRA_DNAVI_DCS_E!K68+FC_TRA_DNAVI_IWW_E!K68</f>
        <v>0</v>
      </c>
      <c r="L68" s="10">
        <f>FC_TRA_DNAVI_DCS_E!L68+FC_TRA_DNAVI_IWW_E!L68</f>
        <v>0</v>
      </c>
      <c r="M68" s="10">
        <f>FC_TRA_DNAVI_DCS_E!M68+FC_TRA_DNAVI_IWW_E!M68</f>
        <v>0</v>
      </c>
      <c r="N68" s="10">
        <f>FC_TRA_DNAVI_DCS_E!N68+FC_TRA_DNAVI_IWW_E!N68</f>
        <v>0</v>
      </c>
      <c r="O68" s="10">
        <f>FC_TRA_DNAVI_DCS_E!O68+FC_TRA_DNAVI_IWW_E!O68</f>
        <v>0</v>
      </c>
      <c r="P68" s="10">
        <f>FC_TRA_DNAVI_DCS_E!P68+FC_TRA_DNAVI_IWW_E!P68</f>
        <v>0</v>
      </c>
      <c r="Q68" s="10">
        <f>FC_TRA_DNAVI_DCS_E!Q68+FC_TRA_DNAVI_IWW_E!Q68</f>
        <v>0</v>
      </c>
      <c r="R68" s="10">
        <f>FC_TRA_DNAVI_DCS_E!R68+FC_TRA_DNAVI_IWW_E!R68</f>
        <v>0</v>
      </c>
      <c r="S68" s="10">
        <f>FC_TRA_DNAVI_DCS_E!S68+FC_TRA_DNAVI_IWW_E!S68</f>
        <v>0</v>
      </c>
      <c r="T68" s="10">
        <f>FC_TRA_DNAVI_DCS_E!T68+FC_TRA_DNAVI_IWW_E!T68</f>
        <v>0</v>
      </c>
      <c r="U68" s="10">
        <f>FC_TRA_DNAVI_DCS_E!U68+FC_TRA_DNAVI_IWW_E!U68</f>
        <v>0</v>
      </c>
      <c r="V68" s="10">
        <f>FC_TRA_DNAVI_DCS_E!V68+FC_TRA_DNAVI_IWW_E!V68</f>
        <v>0</v>
      </c>
      <c r="W68" s="10">
        <f>FC_TRA_DNAVI_DCS_E!W68+FC_TRA_DNAVI_IWW_E!W68</f>
        <v>0</v>
      </c>
      <c r="X68" s="10">
        <f>FC_TRA_DNAVI_DCS_E!X68+FC_TRA_DNAVI_IWW_E!X68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FC_TRA_DNAVI_DCS_E!C69+FC_TRA_DNAVI_IWW_E!C69</f>
        <v>0</v>
      </c>
      <c r="D69" s="10">
        <f>FC_TRA_DNAVI_DCS_E!D69+FC_TRA_DNAVI_IWW_E!D69</f>
        <v>0</v>
      </c>
      <c r="E69" s="10">
        <f>FC_TRA_DNAVI_DCS_E!E69+FC_TRA_DNAVI_IWW_E!E69</f>
        <v>0</v>
      </c>
      <c r="F69" s="10">
        <f>FC_TRA_DNAVI_DCS_E!F69+FC_TRA_DNAVI_IWW_E!F69</f>
        <v>0</v>
      </c>
      <c r="G69" s="10">
        <f>FC_TRA_DNAVI_DCS_E!G69+FC_TRA_DNAVI_IWW_E!G69</f>
        <v>0</v>
      </c>
      <c r="H69" s="10">
        <f>FC_TRA_DNAVI_DCS_E!H69+FC_TRA_DNAVI_IWW_E!H69</f>
        <v>0</v>
      </c>
      <c r="I69" s="10">
        <f>FC_TRA_DNAVI_DCS_E!I69+FC_TRA_DNAVI_IWW_E!I69</f>
        <v>0</v>
      </c>
      <c r="J69" s="10">
        <f>FC_TRA_DNAVI_DCS_E!J69+FC_TRA_DNAVI_IWW_E!J69</f>
        <v>0</v>
      </c>
      <c r="K69" s="10">
        <f>FC_TRA_DNAVI_DCS_E!K69+FC_TRA_DNAVI_IWW_E!K69</f>
        <v>0</v>
      </c>
      <c r="L69" s="10">
        <f>FC_TRA_DNAVI_DCS_E!L69+FC_TRA_DNAVI_IWW_E!L69</f>
        <v>0</v>
      </c>
      <c r="M69" s="10">
        <f>FC_TRA_DNAVI_DCS_E!M69+FC_TRA_DNAVI_IWW_E!M69</f>
        <v>0</v>
      </c>
      <c r="N69" s="10">
        <f>FC_TRA_DNAVI_DCS_E!N69+FC_TRA_DNAVI_IWW_E!N69</f>
        <v>0</v>
      </c>
      <c r="O69" s="10">
        <f>FC_TRA_DNAVI_DCS_E!O69+FC_TRA_DNAVI_IWW_E!O69</f>
        <v>0</v>
      </c>
      <c r="P69" s="10">
        <f>FC_TRA_DNAVI_DCS_E!P69+FC_TRA_DNAVI_IWW_E!P69</f>
        <v>0</v>
      </c>
      <c r="Q69" s="10">
        <f>FC_TRA_DNAVI_DCS_E!Q69+FC_TRA_DNAVI_IWW_E!Q69</f>
        <v>0</v>
      </c>
      <c r="R69" s="10">
        <f>FC_TRA_DNAVI_DCS_E!R69+FC_TRA_DNAVI_IWW_E!R69</f>
        <v>0</v>
      </c>
      <c r="S69" s="10">
        <f>FC_TRA_DNAVI_DCS_E!S69+FC_TRA_DNAVI_IWW_E!S69</f>
        <v>0</v>
      </c>
      <c r="T69" s="10">
        <f>FC_TRA_DNAVI_DCS_E!T69+FC_TRA_DNAVI_IWW_E!T69</f>
        <v>0</v>
      </c>
      <c r="U69" s="10">
        <f>FC_TRA_DNAVI_DCS_E!U69+FC_TRA_DNAVI_IWW_E!U69</f>
        <v>0</v>
      </c>
      <c r="V69" s="10">
        <f>FC_TRA_DNAVI_DCS_E!V69+FC_TRA_DNAVI_IWW_E!V69</f>
        <v>0</v>
      </c>
      <c r="W69" s="10">
        <f>FC_TRA_DNAVI_DCS_E!W69+FC_TRA_DNAVI_IWW_E!W69</f>
        <v>0</v>
      </c>
      <c r="X69" s="10">
        <f>FC_TRA_DNAVI_DCS_E!X69+FC_TRA_DNAVI_IWW_E!X69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FC_TRA_DNAVI_DCS_E!C70+FC_TRA_DNAVI_IWW_E!C70</f>
        <v>0</v>
      </c>
      <c r="D70" s="10">
        <f>FC_TRA_DNAVI_DCS_E!D70+FC_TRA_DNAVI_IWW_E!D70</f>
        <v>0</v>
      </c>
      <c r="E70" s="10">
        <f>FC_TRA_DNAVI_DCS_E!E70+FC_TRA_DNAVI_IWW_E!E70</f>
        <v>0</v>
      </c>
      <c r="F70" s="10">
        <f>FC_TRA_DNAVI_DCS_E!F70+FC_TRA_DNAVI_IWW_E!F70</f>
        <v>0</v>
      </c>
      <c r="G70" s="10">
        <f>FC_TRA_DNAVI_DCS_E!G70+FC_TRA_DNAVI_IWW_E!G70</f>
        <v>0</v>
      </c>
      <c r="H70" s="10">
        <f>FC_TRA_DNAVI_DCS_E!H70+FC_TRA_DNAVI_IWW_E!H70</f>
        <v>0</v>
      </c>
      <c r="I70" s="10">
        <f>FC_TRA_DNAVI_DCS_E!I70+FC_TRA_DNAVI_IWW_E!I70</f>
        <v>0</v>
      </c>
      <c r="J70" s="10">
        <f>FC_TRA_DNAVI_DCS_E!J70+FC_TRA_DNAVI_IWW_E!J70</f>
        <v>0</v>
      </c>
      <c r="K70" s="10">
        <f>FC_TRA_DNAVI_DCS_E!K70+FC_TRA_DNAVI_IWW_E!K70</f>
        <v>0</v>
      </c>
      <c r="L70" s="10">
        <f>FC_TRA_DNAVI_DCS_E!L70+FC_TRA_DNAVI_IWW_E!L70</f>
        <v>0</v>
      </c>
      <c r="M70" s="10">
        <f>FC_TRA_DNAVI_DCS_E!M70+FC_TRA_DNAVI_IWW_E!M70</f>
        <v>0</v>
      </c>
      <c r="N70" s="10">
        <f>FC_TRA_DNAVI_DCS_E!N70+FC_TRA_DNAVI_IWW_E!N70</f>
        <v>0</v>
      </c>
      <c r="O70" s="10">
        <f>FC_TRA_DNAVI_DCS_E!O70+FC_TRA_DNAVI_IWW_E!O70</f>
        <v>0</v>
      </c>
      <c r="P70" s="10">
        <f>FC_TRA_DNAVI_DCS_E!P70+FC_TRA_DNAVI_IWW_E!P70</f>
        <v>0</v>
      </c>
      <c r="Q70" s="10">
        <f>FC_TRA_DNAVI_DCS_E!Q70+FC_TRA_DNAVI_IWW_E!Q70</f>
        <v>0</v>
      </c>
      <c r="R70" s="10">
        <f>FC_TRA_DNAVI_DCS_E!R70+FC_TRA_DNAVI_IWW_E!R70</f>
        <v>0</v>
      </c>
      <c r="S70" s="10">
        <f>FC_TRA_DNAVI_DCS_E!S70+FC_TRA_DNAVI_IWW_E!S70</f>
        <v>0</v>
      </c>
      <c r="T70" s="10">
        <f>FC_TRA_DNAVI_DCS_E!T70+FC_TRA_DNAVI_IWW_E!T70</f>
        <v>0</v>
      </c>
      <c r="U70" s="10">
        <f>FC_TRA_DNAVI_DCS_E!U70+FC_TRA_DNAVI_IWW_E!U70</f>
        <v>0</v>
      </c>
      <c r="V70" s="10">
        <f>FC_TRA_DNAVI_DCS_E!V70+FC_TRA_DNAVI_IWW_E!V70</f>
        <v>0</v>
      </c>
      <c r="W70" s="10">
        <f>FC_TRA_DNAVI_DCS_E!W70+FC_TRA_DNAVI_IWW_E!W70</f>
        <v>0</v>
      </c>
      <c r="X70" s="10">
        <f>FC_TRA_DNAVI_DCS_E!X70+FC_TRA_DNAVI_IWW_E!X70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V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ref="W71:X71" si="23">SUM(W72:W73)</f>
        <v>0</v>
      </c>
      <c r="X71" s="37">
        <f t="shared" si="23"/>
        <v>0</v>
      </c>
    </row>
    <row r="72" spans="1:24" ht="11.25" customHeight="1" x14ac:dyDescent="0.2">
      <c r="A72" s="42" t="s">
        <v>131</v>
      </c>
      <c r="B72" s="9" t="s">
        <v>132</v>
      </c>
      <c r="C72" s="10">
        <f>FC_TRA_DNAVI_DCS_E!C72+FC_TRA_DNAVI_IWW_E!C72</f>
        <v>0</v>
      </c>
      <c r="D72" s="10">
        <f>FC_TRA_DNAVI_DCS_E!D72+FC_TRA_DNAVI_IWW_E!D72</f>
        <v>0</v>
      </c>
      <c r="E72" s="10">
        <f>FC_TRA_DNAVI_DCS_E!E72+FC_TRA_DNAVI_IWW_E!E72</f>
        <v>0</v>
      </c>
      <c r="F72" s="10">
        <f>FC_TRA_DNAVI_DCS_E!F72+FC_TRA_DNAVI_IWW_E!F72</f>
        <v>0</v>
      </c>
      <c r="G72" s="10">
        <f>FC_TRA_DNAVI_DCS_E!G72+FC_TRA_DNAVI_IWW_E!G72</f>
        <v>0</v>
      </c>
      <c r="H72" s="10">
        <f>FC_TRA_DNAVI_DCS_E!H72+FC_TRA_DNAVI_IWW_E!H72</f>
        <v>0</v>
      </c>
      <c r="I72" s="10">
        <f>FC_TRA_DNAVI_DCS_E!I72+FC_TRA_DNAVI_IWW_E!I72</f>
        <v>0</v>
      </c>
      <c r="J72" s="10">
        <f>FC_TRA_DNAVI_DCS_E!J72+FC_TRA_DNAVI_IWW_E!J72</f>
        <v>0</v>
      </c>
      <c r="K72" s="10">
        <f>FC_TRA_DNAVI_DCS_E!K72+FC_TRA_DNAVI_IWW_E!K72</f>
        <v>0</v>
      </c>
      <c r="L72" s="10">
        <f>FC_TRA_DNAVI_DCS_E!L72+FC_TRA_DNAVI_IWW_E!L72</f>
        <v>0</v>
      </c>
      <c r="M72" s="10">
        <f>FC_TRA_DNAVI_DCS_E!M72+FC_TRA_DNAVI_IWW_E!M72</f>
        <v>0</v>
      </c>
      <c r="N72" s="10">
        <f>FC_TRA_DNAVI_DCS_E!N72+FC_TRA_DNAVI_IWW_E!N72</f>
        <v>0</v>
      </c>
      <c r="O72" s="10">
        <f>FC_TRA_DNAVI_DCS_E!O72+FC_TRA_DNAVI_IWW_E!O72</f>
        <v>0</v>
      </c>
      <c r="P72" s="10">
        <f>FC_TRA_DNAVI_DCS_E!P72+FC_TRA_DNAVI_IWW_E!P72</f>
        <v>0</v>
      </c>
      <c r="Q72" s="10">
        <f>FC_TRA_DNAVI_DCS_E!Q72+FC_TRA_DNAVI_IWW_E!Q72</f>
        <v>0</v>
      </c>
      <c r="R72" s="10">
        <f>FC_TRA_DNAVI_DCS_E!R72+FC_TRA_DNAVI_IWW_E!R72</f>
        <v>0</v>
      </c>
      <c r="S72" s="10">
        <f>FC_TRA_DNAVI_DCS_E!S72+FC_TRA_DNAVI_IWW_E!S72</f>
        <v>0</v>
      </c>
      <c r="T72" s="10">
        <f>FC_TRA_DNAVI_DCS_E!T72+FC_TRA_DNAVI_IWW_E!T72</f>
        <v>0</v>
      </c>
      <c r="U72" s="10">
        <f>FC_TRA_DNAVI_DCS_E!U72+FC_TRA_DNAVI_IWW_E!U72</f>
        <v>0</v>
      </c>
      <c r="V72" s="10">
        <f>FC_TRA_DNAVI_DCS_E!V72+FC_TRA_DNAVI_IWW_E!V72</f>
        <v>0</v>
      </c>
      <c r="W72" s="10">
        <f>FC_TRA_DNAVI_DCS_E!W72+FC_TRA_DNAVI_IWW_E!W72</f>
        <v>0</v>
      </c>
      <c r="X72" s="10">
        <f>FC_TRA_DNAVI_DCS_E!X72+FC_TRA_DNAVI_IWW_E!X72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FC_TRA_DNAVI_DCS_E!C73+FC_TRA_DNAVI_IWW_E!C73</f>
        <v>0</v>
      </c>
      <c r="D73" s="10">
        <f>FC_TRA_DNAVI_DCS_E!D73+FC_TRA_DNAVI_IWW_E!D73</f>
        <v>0</v>
      </c>
      <c r="E73" s="10">
        <f>FC_TRA_DNAVI_DCS_E!E73+FC_TRA_DNAVI_IWW_E!E73</f>
        <v>0</v>
      </c>
      <c r="F73" s="10">
        <f>FC_TRA_DNAVI_DCS_E!F73+FC_TRA_DNAVI_IWW_E!F73</f>
        <v>0</v>
      </c>
      <c r="G73" s="10">
        <f>FC_TRA_DNAVI_DCS_E!G73+FC_TRA_DNAVI_IWW_E!G73</f>
        <v>0</v>
      </c>
      <c r="H73" s="10">
        <f>FC_TRA_DNAVI_DCS_E!H73+FC_TRA_DNAVI_IWW_E!H73</f>
        <v>0</v>
      </c>
      <c r="I73" s="10">
        <f>FC_TRA_DNAVI_DCS_E!I73+FC_TRA_DNAVI_IWW_E!I73</f>
        <v>0</v>
      </c>
      <c r="J73" s="10">
        <f>FC_TRA_DNAVI_DCS_E!J73+FC_TRA_DNAVI_IWW_E!J73</f>
        <v>0</v>
      </c>
      <c r="K73" s="10">
        <f>FC_TRA_DNAVI_DCS_E!K73+FC_TRA_DNAVI_IWW_E!K73</f>
        <v>0</v>
      </c>
      <c r="L73" s="10">
        <f>FC_TRA_DNAVI_DCS_E!L73+FC_TRA_DNAVI_IWW_E!L73</f>
        <v>0</v>
      </c>
      <c r="M73" s="10">
        <f>FC_TRA_DNAVI_DCS_E!M73+FC_TRA_DNAVI_IWW_E!M73</f>
        <v>0</v>
      </c>
      <c r="N73" s="10">
        <f>FC_TRA_DNAVI_DCS_E!N73+FC_TRA_DNAVI_IWW_E!N73</f>
        <v>0</v>
      </c>
      <c r="O73" s="10">
        <f>FC_TRA_DNAVI_DCS_E!O73+FC_TRA_DNAVI_IWW_E!O73</f>
        <v>0</v>
      </c>
      <c r="P73" s="10">
        <f>FC_TRA_DNAVI_DCS_E!P73+FC_TRA_DNAVI_IWW_E!P73</f>
        <v>0</v>
      </c>
      <c r="Q73" s="10">
        <f>FC_TRA_DNAVI_DCS_E!Q73+FC_TRA_DNAVI_IWW_E!Q73</f>
        <v>0</v>
      </c>
      <c r="R73" s="10">
        <f>FC_TRA_DNAVI_DCS_E!R73+FC_TRA_DNAVI_IWW_E!R73</f>
        <v>0</v>
      </c>
      <c r="S73" s="10">
        <f>FC_TRA_DNAVI_DCS_E!S73+FC_TRA_DNAVI_IWW_E!S73</f>
        <v>0</v>
      </c>
      <c r="T73" s="10">
        <f>FC_TRA_DNAVI_DCS_E!T73+FC_TRA_DNAVI_IWW_E!T73</f>
        <v>0</v>
      </c>
      <c r="U73" s="10">
        <f>FC_TRA_DNAVI_DCS_E!U73+FC_TRA_DNAVI_IWW_E!U73</f>
        <v>0</v>
      </c>
      <c r="V73" s="10">
        <f>FC_TRA_DNAVI_DCS_E!V73+FC_TRA_DNAVI_IWW_E!V73</f>
        <v>0</v>
      </c>
      <c r="W73" s="10">
        <f>FC_TRA_DNAVI_DCS_E!W73+FC_TRA_DNAVI_IWW_E!W73</f>
        <v>0</v>
      </c>
      <c r="X73" s="10">
        <f>FC_TRA_DNAVI_DCS_E!X73+FC_TRA_DNAVI_IWW_E!X73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FC_TRA_DNAVI_DCS_E!C74+FC_TRA_DNAVI_IWW_E!C74</f>
        <v>0</v>
      </c>
      <c r="D74" s="37">
        <f>FC_TRA_DNAVI_DCS_E!D74+FC_TRA_DNAVI_IWW_E!D74</f>
        <v>0</v>
      </c>
      <c r="E74" s="37">
        <f>FC_TRA_DNAVI_DCS_E!E74+FC_TRA_DNAVI_IWW_E!E74</f>
        <v>0</v>
      </c>
      <c r="F74" s="37">
        <f>FC_TRA_DNAVI_DCS_E!F74+FC_TRA_DNAVI_IWW_E!F74</f>
        <v>0</v>
      </c>
      <c r="G74" s="37">
        <f>FC_TRA_DNAVI_DCS_E!G74+FC_TRA_DNAVI_IWW_E!G74</f>
        <v>0</v>
      </c>
      <c r="H74" s="37">
        <f>FC_TRA_DNAVI_DCS_E!H74+FC_TRA_DNAVI_IWW_E!H74</f>
        <v>0</v>
      </c>
      <c r="I74" s="37">
        <f>FC_TRA_DNAVI_DCS_E!I74+FC_TRA_DNAVI_IWW_E!I74</f>
        <v>0</v>
      </c>
      <c r="J74" s="37">
        <f>FC_TRA_DNAVI_DCS_E!J74+FC_TRA_DNAVI_IWW_E!J74</f>
        <v>0</v>
      </c>
      <c r="K74" s="37">
        <f>FC_TRA_DNAVI_DCS_E!K74+FC_TRA_DNAVI_IWW_E!K74</f>
        <v>0</v>
      </c>
      <c r="L74" s="37">
        <f>FC_TRA_DNAVI_DCS_E!L74+FC_TRA_DNAVI_IWW_E!L74</f>
        <v>0</v>
      </c>
      <c r="M74" s="37">
        <f>FC_TRA_DNAVI_DCS_E!M74+FC_TRA_DNAVI_IWW_E!M74</f>
        <v>0</v>
      </c>
      <c r="N74" s="37">
        <f>FC_TRA_DNAVI_DCS_E!N74+FC_TRA_DNAVI_IWW_E!N74</f>
        <v>0</v>
      </c>
      <c r="O74" s="37">
        <f>FC_TRA_DNAVI_DCS_E!O74+FC_TRA_DNAVI_IWW_E!O74</f>
        <v>0</v>
      </c>
      <c r="P74" s="37">
        <f>FC_TRA_DNAVI_DCS_E!P74+FC_TRA_DNAVI_IWW_E!P74</f>
        <v>0</v>
      </c>
      <c r="Q74" s="37">
        <f>FC_TRA_DNAVI_DCS_E!Q74+FC_TRA_DNAVI_IWW_E!Q74</f>
        <v>0</v>
      </c>
      <c r="R74" s="37">
        <f>FC_TRA_DNAVI_DCS_E!R74+FC_TRA_DNAVI_IWW_E!R74</f>
        <v>0</v>
      </c>
      <c r="S74" s="37">
        <f>FC_TRA_DNAVI_DCS_E!S74+FC_TRA_DNAVI_IWW_E!S74</f>
        <v>0</v>
      </c>
      <c r="T74" s="37">
        <f>FC_TRA_DNAVI_DCS_E!T74+FC_TRA_DNAVI_IWW_E!T74</f>
        <v>0</v>
      </c>
      <c r="U74" s="37">
        <f>FC_TRA_DNAVI_DCS_E!U74+FC_TRA_DNAVI_IWW_E!U74</f>
        <v>0</v>
      </c>
      <c r="V74" s="37">
        <f>FC_TRA_DNAVI_DCS_E!V74+FC_TRA_DNAVI_IWW_E!V74</f>
        <v>0</v>
      </c>
      <c r="W74" s="37">
        <f>FC_TRA_DNAVI_DCS_E!W74+FC_TRA_DNAVI_IWW_E!W74</f>
        <v>0</v>
      </c>
      <c r="X74" s="37">
        <f>FC_TRA_DNAVI_DCS_E!X74+FC_TRA_DNAVI_IWW_E!X74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FC_TRA_DNAVI_DCS_E!C75+FC_TRA_DNAVI_IWW_E!C75</f>
        <v>0</v>
      </c>
      <c r="D75" s="37">
        <f>FC_TRA_DNAVI_DCS_E!D75+FC_TRA_DNAVI_IWW_E!D75</f>
        <v>0</v>
      </c>
      <c r="E75" s="37">
        <f>FC_TRA_DNAVI_DCS_E!E75+FC_TRA_DNAVI_IWW_E!E75</f>
        <v>0</v>
      </c>
      <c r="F75" s="37">
        <f>FC_TRA_DNAVI_DCS_E!F75+FC_TRA_DNAVI_IWW_E!F75</f>
        <v>0</v>
      </c>
      <c r="G75" s="37">
        <f>FC_TRA_DNAVI_DCS_E!G75+FC_TRA_DNAVI_IWW_E!G75</f>
        <v>0</v>
      </c>
      <c r="H75" s="37">
        <f>FC_TRA_DNAVI_DCS_E!H75+FC_TRA_DNAVI_IWW_E!H75</f>
        <v>0</v>
      </c>
      <c r="I75" s="37">
        <f>FC_TRA_DNAVI_DCS_E!I75+FC_TRA_DNAVI_IWW_E!I75</f>
        <v>0</v>
      </c>
      <c r="J75" s="37">
        <f>FC_TRA_DNAVI_DCS_E!J75+FC_TRA_DNAVI_IWW_E!J75</f>
        <v>0</v>
      </c>
      <c r="K75" s="37">
        <f>FC_TRA_DNAVI_DCS_E!K75+FC_TRA_DNAVI_IWW_E!K75</f>
        <v>0</v>
      </c>
      <c r="L75" s="37">
        <f>FC_TRA_DNAVI_DCS_E!L75+FC_TRA_DNAVI_IWW_E!L75</f>
        <v>0</v>
      </c>
      <c r="M75" s="37">
        <f>FC_TRA_DNAVI_DCS_E!M75+FC_TRA_DNAVI_IWW_E!M75</f>
        <v>0</v>
      </c>
      <c r="N75" s="37">
        <f>FC_TRA_DNAVI_DCS_E!N75+FC_TRA_DNAVI_IWW_E!N75</f>
        <v>0</v>
      </c>
      <c r="O75" s="37">
        <f>FC_TRA_DNAVI_DCS_E!O75+FC_TRA_DNAVI_IWW_E!O75</f>
        <v>0</v>
      </c>
      <c r="P75" s="37">
        <f>FC_TRA_DNAVI_DCS_E!P75+FC_TRA_DNAVI_IWW_E!P75</f>
        <v>0</v>
      </c>
      <c r="Q75" s="37">
        <f>FC_TRA_DNAVI_DCS_E!Q75+FC_TRA_DNAVI_IWW_E!Q75</f>
        <v>0</v>
      </c>
      <c r="R75" s="37">
        <f>FC_TRA_DNAVI_DCS_E!R75+FC_TRA_DNAVI_IWW_E!R75</f>
        <v>0</v>
      </c>
      <c r="S75" s="37">
        <f>FC_TRA_DNAVI_DCS_E!S75+FC_TRA_DNAVI_IWW_E!S75</f>
        <v>0</v>
      </c>
      <c r="T75" s="37">
        <f>FC_TRA_DNAVI_DCS_E!T75+FC_TRA_DNAVI_IWW_E!T75</f>
        <v>0</v>
      </c>
      <c r="U75" s="37">
        <f>FC_TRA_DNAVI_DCS_E!U75+FC_TRA_DNAVI_IWW_E!U75</f>
        <v>0</v>
      </c>
      <c r="V75" s="37">
        <f>FC_TRA_DNAVI_DCS_E!V75+FC_TRA_DNAVI_IWW_E!V75</f>
        <v>0</v>
      </c>
      <c r="W75" s="37">
        <f>FC_TRA_DNAVI_DCS_E!W75+FC_TRA_DNAVI_IWW_E!W75</f>
        <v>0</v>
      </c>
      <c r="X75" s="37">
        <f>FC_TRA_DNAVI_DCS_E!X75+FC_TRA_DNAVI_IWW_E!X75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FC_TRA_DNAVI_DCS_E!C76+FC_TRA_DNAVI_IWW_E!C76</f>
        <v>0</v>
      </c>
      <c r="D76" s="40">
        <f>FC_TRA_DNAVI_DCS_E!D76+FC_TRA_DNAVI_IWW_E!D76</f>
        <v>0</v>
      </c>
      <c r="E76" s="40">
        <f>FC_TRA_DNAVI_DCS_E!E76+FC_TRA_DNAVI_IWW_E!E76</f>
        <v>0</v>
      </c>
      <c r="F76" s="40">
        <f>FC_TRA_DNAVI_DCS_E!F76+FC_TRA_DNAVI_IWW_E!F76</f>
        <v>0</v>
      </c>
      <c r="G76" s="40">
        <f>FC_TRA_DNAVI_DCS_E!G76+FC_TRA_DNAVI_IWW_E!G76</f>
        <v>0</v>
      </c>
      <c r="H76" s="40">
        <f>FC_TRA_DNAVI_DCS_E!H76+FC_TRA_DNAVI_IWW_E!H76</f>
        <v>0</v>
      </c>
      <c r="I76" s="40">
        <f>FC_TRA_DNAVI_DCS_E!I76+FC_TRA_DNAVI_IWW_E!I76</f>
        <v>0</v>
      </c>
      <c r="J76" s="40">
        <f>FC_TRA_DNAVI_DCS_E!J76+FC_TRA_DNAVI_IWW_E!J76</f>
        <v>0</v>
      </c>
      <c r="K76" s="40">
        <f>FC_TRA_DNAVI_DCS_E!K76+FC_TRA_DNAVI_IWW_E!K76</f>
        <v>0</v>
      </c>
      <c r="L76" s="40">
        <f>FC_TRA_DNAVI_DCS_E!L76+FC_TRA_DNAVI_IWW_E!L76</f>
        <v>0</v>
      </c>
      <c r="M76" s="40">
        <f>FC_TRA_DNAVI_DCS_E!M76+FC_TRA_DNAVI_IWW_E!M76</f>
        <v>0</v>
      </c>
      <c r="N76" s="40">
        <f>FC_TRA_DNAVI_DCS_E!N76+FC_TRA_DNAVI_IWW_E!N76</f>
        <v>0</v>
      </c>
      <c r="O76" s="40">
        <f>FC_TRA_DNAVI_DCS_E!O76+FC_TRA_DNAVI_IWW_E!O76</f>
        <v>0</v>
      </c>
      <c r="P76" s="40">
        <f>FC_TRA_DNAVI_DCS_E!P76+FC_TRA_DNAVI_IWW_E!P76</f>
        <v>0</v>
      </c>
      <c r="Q76" s="40">
        <f>FC_TRA_DNAVI_DCS_E!Q76+FC_TRA_DNAVI_IWW_E!Q76</f>
        <v>0</v>
      </c>
      <c r="R76" s="40">
        <f>FC_TRA_DNAVI_DCS_E!R76+FC_TRA_DNAVI_IWW_E!R76</f>
        <v>0</v>
      </c>
      <c r="S76" s="40">
        <f>FC_TRA_DNAVI_DCS_E!S76+FC_TRA_DNAVI_IWW_E!S76</f>
        <v>0</v>
      </c>
      <c r="T76" s="40">
        <f>FC_TRA_DNAVI_DCS_E!T76+FC_TRA_DNAVI_IWW_E!T76</f>
        <v>0</v>
      </c>
      <c r="U76" s="40">
        <f>FC_TRA_DNAVI_DCS_E!U76+FC_TRA_DNAVI_IWW_E!U76</f>
        <v>0</v>
      </c>
      <c r="V76" s="40">
        <f>FC_TRA_DNAVI_DCS_E!V76+FC_TRA_DNAVI_IWW_E!V76</f>
        <v>0</v>
      </c>
      <c r="W76" s="40">
        <f>FC_TRA_DNAVI_DCS_E!W76+FC_TRA_DNAVI_IWW_E!W76</f>
        <v>0</v>
      </c>
      <c r="X76" s="40">
        <f>FC_TRA_DNAVI_DCS_E!X76+FC_TRA_DNAVI_IWW_E!X76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368</v>
      </c>
      <c r="B1" s="4" t="s">
        <v>365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V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ref="W2:X2" si="1">SUM(W3,W17,W22,W25,W26,W51,W52,W71,W74,W75,W76)</f>
        <v>0</v>
      </c>
      <c r="X2" s="31">
        <f t="shared" si="1"/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V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ref="W3:X3" si="3">SUM(W4,W8,W11)</f>
        <v>0</v>
      </c>
      <c r="X3" s="34">
        <f t="shared" si="3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V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ref="W4:X4" si="5">SUM(W5:W7)</f>
        <v>0</v>
      </c>
      <c r="X4" s="29">
        <f t="shared" si="5"/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V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>SUM(W9:W10)</f>
        <v>0</v>
      </c>
      <c r="X8" s="29">
        <f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V11" si="7">SUM(C12:C16)</f>
        <v>0</v>
      </c>
      <c r="D11" s="29">
        <f t="shared" si="7"/>
        <v>0</v>
      </c>
      <c r="E11" s="29">
        <f t="shared" si="7"/>
        <v>0</v>
      </c>
      <c r="F11" s="29">
        <f t="shared" si="7"/>
        <v>0</v>
      </c>
      <c r="G11" s="29">
        <f t="shared" si="7"/>
        <v>0</v>
      </c>
      <c r="H11" s="29">
        <f t="shared" si="7"/>
        <v>0</v>
      </c>
      <c r="I11" s="29">
        <f t="shared" si="7"/>
        <v>0</v>
      </c>
      <c r="J11" s="29">
        <f t="shared" si="7"/>
        <v>0</v>
      </c>
      <c r="K11" s="29">
        <f t="shared" si="7"/>
        <v>0</v>
      </c>
      <c r="L11" s="29">
        <f t="shared" si="7"/>
        <v>0</v>
      </c>
      <c r="M11" s="29">
        <f t="shared" si="7"/>
        <v>0</v>
      </c>
      <c r="N11" s="29">
        <f t="shared" si="7"/>
        <v>0</v>
      </c>
      <c r="O11" s="29">
        <f t="shared" si="7"/>
        <v>0</v>
      </c>
      <c r="P11" s="29">
        <f t="shared" si="7"/>
        <v>0</v>
      </c>
      <c r="Q11" s="29">
        <f t="shared" si="7"/>
        <v>0</v>
      </c>
      <c r="R11" s="29">
        <f t="shared" si="7"/>
        <v>0</v>
      </c>
      <c r="S11" s="29">
        <f t="shared" si="7"/>
        <v>0</v>
      </c>
      <c r="T11" s="29">
        <f t="shared" si="7"/>
        <v>0</v>
      </c>
      <c r="U11" s="29">
        <f t="shared" si="7"/>
        <v>0</v>
      </c>
      <c r="V11" s="29">
        <f t="shared" si="7"/>
        <v>0</v>
      </c>
      <c r="W11" s="29">
        <f>SUM(W12:W16)</f>
        <v>0</v>
      </c>
      <c r="X11" s="29">
        <f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V17" si="8">SUM(C18:C21)</f>
        <v>0</v>
      </c>
      <c r="D17" s="37">
        <f t="shared" si="8"/>
        <v>0</v>
      </c>
      <c r="E17" s="37">
        <f t="shared" si="8"/>
        <v>0</v>
      </c>
      <c r="F17" s="37">
        <f t="shared" si="8"/>
        <v>0</v>
      </c>
      <c r="G17" s="37">
        <f t="shared" si="8"/>
        <v>0</v>
      </c>
      <c r="H17" s="37">
        <f t="shared" si="8"/>
        <v>0</v>
      </c>
      <c r="I17" s="37">
        <f t="shared" si="8"/>
        <v>0</v>
      </c>
      <c r="J17" s="37">
        <f t="shared" si="8"/>
        <v>0</v>
      </c>
      <c r="K17" s="37">
        <f t="shared" si="8"/>
        <v>0</v>
      </c>
      <c r="L17" s="37">
        <f t="shared" si="8"/>
        <v>0</v>
      </c>
      <c r="M17" s="37">
        <f t="shared" si="8"/>
        <v>0</v>
      </c>
      <c r="N17" s="37">
        <f t="shared" si="8"/>
        <v>0</v>
      </c>
      <c r="O17" s="37">
        <f t="shared" si="8"/>
        <v>0</v>
      </c>
      <c r="P17" s="37">
        <f t="shared" si="8"/>
        <v>0</v>
      </c>
      <c r="Q17" s="37">
        <f t="shared" si="8"/>
        <v>0</v>
      </c>
      <c r="R17" s="37">
        <f t="shared" si="8"/>
        <v>0</v>
      </c>
      <c r="S17" s="37">
        <f t="shared" si="8"/>
        <v>0</v>
      </c>
      <c r="T17" s="37">
        <f t="shared" si="8"/>
        <v>0</v>
      </c>
      <c r="U17" s="37">
        <f t="shared" si="8"/>
        <v>0</v>
      </c>
      <c r="V17" s="37">
        <f t="shared" si="8"/>
        <v>0</v>
      </c>
      <c r="W17" s="37">
        <f>SUM(W18:W21)</f>
        <v>0</v>
      </c>
      <c r="X17" s="37">
        <f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V22" si="9">SUM(C23:C24)</f>
        <v>0</v>
      </c>
      <c r="D22" s="37">
        <f t="shared" si="9"/>
        <v>0</v>
      </c>
      <c r="E22" s="37">
        <f t="shared" si="9"/>
        <v>0</v>
      </c>
      <c r="F22" s="37">
        <f t="shared" si="9"/>
        <v>0</v>
      </c>
      <c r="G22" s="37">
        <f t="shared" si="9"/>
        <v>0</v>
      </c>
      <c r="H22" s="37">
        <f t="shared" si="9"/>
        <v>0</v>
      </c>
      <c r="I22" s="37">
        <f t="shared" si="9"/>
        <v>0</v>
      </c>
      <c r="J22" s="37">
        <f t="shared" si="9"/>
        <v>0</v>
      </c>
      <c r="K22" s="37">
        <f t="shared" si="9"/>
        <v>0</v>
      </c>
      <c r="L22" s="37">
        <f t="shared" si="9"/>
        <v>0</v>
      </c>
      <c r="M22" s="37">
        <f t="shared" si="9"/>
        <v>0</v>
      </c>
      <c r="N22" s="37">
        <f t="shared" si="9"/>
        <v>0</v>
      </c>
      <c r="O22" s="37">
        <f t="shared" si="9"/>
        <v>0</v>
      </c>
      <c r="P22" s="37">
        <f t="shared" si="9"/>
        <v>0</v>
      </c>
      <c r="Q22" s="37">
        <f t="shared" si="9"/>
        <v>0</v>
      </c>
      <c r="R22" s="37">
        <f t="shared" si="9"/>
        <v>0</v>
      </c>
      <c r="S22" s="37">
        <f t="shared" si="9"/>
        <v>0</v>
      </c>
      <c r="T22" s="37">
        <f t="shared" si="9"/>
        <v>0</v>
      </c>
      <c r="U22" s="37">
        <f t="shared" si="9"/>
        <v>0</v>
      </c>
      <c r="V22" s="37">
        <f t="shared" si="9"/>
        <v>0</v>
      </c>
      <c r="W22" s="37">
        <f>SUM(W23:W24)</f>
        <v>0</v>
      </c>
      <c r="X22" s="37">
        <f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V26" si="10">SUM(C27,C33)</f>
        <v>0</v>
      </c>
      <c r="D26" s="37">
        <f t="shared" si="10"/>
        <v>0</v>
      </c>
      <c r="E26" s="37">
        <f t="shared" si="10"/>
        <v>0</v>
      </c>
      <c r="F26" s="37">
        <f t="shared" si="10"/>
        <v>0</v>
      </c>
      <c r="G26" s="37">
        <f t="shared" si="10"/>
        <v>0</v>
      </c>
      <c r="H26" s="37">
        <f t="shared" si="10"/>
        <v>0</v>
      </c>
      <c r="I26" s="37">
        <f t="shared" si="10"/>
        <v>0</v>
      </c>
      <c r="J26" s="37">
        <f t="shared" si="10"/>
        <v>0</v>
      </c>
      <c r="K26" s="37">
        <f t="shared" si="10"/>
        <v>0</v>
      </c>
      <c r="L26" s="37">
        <f t="shared" si="10"/>
        <v>0</v>
      </c>
      <c r="M26" s="37">
        <f t="shared" si="10"/>
        <v>0</v>
      </c>
      <c r="N26" s="37">
        <f t="shared" si="10"/>
        <v>0</v>
      </c>
      <c r="O26" s="37">
        <f t="shared" si="10"/>
        <v>0</v>
      </c>
      <c r="P26" s="37">
        <f t="shared" si="10"/>
        <v>0</v>
      </c>
      <c r="Q26" s="37">
        <f t="shared" si="10"/>
        <v>0</v>
      </c>
      <c r="R26" s="37">
        <f t="shared" si="10"/>
        <v>0</v>
      </c>
      <c r="S26" s="37">
        <f t="shared" si="10"/>
        <v>0</v>
      </c>
      <c r="T26" s="37">
        <f t="shared" si="10"/>
        <v>0</v>
      </c>
      <c r="U26" s="37">
        <f t="shared" si="10"/>
        <v>0</v>
      </c>
      <c r="V26" s="37">
        <f t="shared" si="10"/>
        <v>0</v>
      </c>
      <c r="W26" s="37">
        <f t="shared" ref="W26:X26" si="11">SUM(W27,W33)</f>
        <v>0</v>
      </c>
      <c r="X26" s="37">
        <f t="shared" si="11"/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V27" si="12">SUM(C28:C32)</f>
        <v>0</v>
      </c>
      <c r="D27" s="29">
        <f t="shared" si="12"/>
        <v>0</v>
      </c>
      <c r="E27" s="29">
        <f t="shared" si="12"/>
        <v>0</v>
      </c>
      <c r="F27" s="29">
        <f t="shared" si="12"/>
        <v>0</v>
      </c>
      <c r="G27" s="29">
        <f t="shared" si="12"/>
        <v>0</v>
      </c>
      <c r="H27" s="29">
        <f t="shared" si="12"/>
        <v>0</v>
      </c>
      <c r="I27" s="29">
        <f t="shared" si="12"/>
        <v>0</v>
      </c>
      <c r="J27" s="29">
        <f t="shared" si="12"/>
        <v>0</v>
      </c>
      <c r="K27" s="29">
        <f t="shared" si="12"/>
        <v>0</v>
      </c>
      <c r="L27" s="29">
        <f t="shared" si="12"/>
        <v>0</v>
      </c>
      <c r="M27" s="29">
        <f t="shared" si="12"/>
        <v>0</v>
      </c>
      <c r="N27" s="29">
        <f t="shared" si="12"/>
        <v>0</v>
      </c>
      <c r="O27" s="29">
        <f t="shared" si="12"/>
        <v>0</v>
      </c>
      <c r="P27" s="29">
        <f t="shared" si="12"/>
        <v>0</v>
      </c>
      <c r="Q27" s="29">
        <f t="shared" si="12"/>
        <v>0</v>
      </c>
      <c r="R27" s="29">
        <f t="shared" si="12"/>
        <v>0</v>
      </c>
      <c r="S27" s="29">
        <f t="shared" si="12"/>
        <v>0</v>
      </c>
      <c r="T27" s="29">
        <f t="shared" si="12"/>
        <v>0</v>
      </c>
      <c r="U27" s="29">
        <f t="shared" si="12"/>
        <v>0</v>
      </c>
      <c r="V27" s="29">
        <f t="shared" si="12"/>
        <v>0</v>
      </c>
      <c r="W27" s="29">
        <f t="shared" ref="W27:X27" si="13">SUM(W28:W32)</f>
        <v>0</v>
      </c>
      <c r="X27" s="29">
        <f t="shared" si="13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V33" si="14">SUM(C34:C50)</f>
        <v>0</v>
      </c>
      <c r="D33" s="29">
        <f t="shared" si="14"/>
        <v>0</v>
      </c>
      <c r="E33" s="29">
        <f t="shared" si="14"/>
        <v>0</v>
      </c>
      <c r="F33" s="29">
        <f t="shared" si="14"/>
        <v>0</v>
      </c>
      <c r="G33" s="29">
        <f t="shared" si="14"/>
        <v>0</v>
      </c>
      <c r="H33" s="29">
        <f t="shared" si="14"/>
        <v>0</v>
      </c>
      <c r="I33" s="29">
        <f t="shared" si="14"/>
        <v>0</v>
      </c>
      <c r="J33" s="29">
        <f t="shared" si="14"/>
        <v>0</v>
      </c>
      <c r="K33" s="29">
        <f t="shared" si="14"/>
        <v>0</v>
      </c>
      <c r="L33" s="29">
        <f t="shared" si="14"/>
        <v>0</v>
      </c>
      <c r="M33" s="29">
        <f t="shared" si="14"/>
        <v>0</v>
      </c>
      <c r="N33" s="29">
        <f t="shared" si="14"/>
        <v>0</v>
      </c>
      <c r="O33" s="29">
        <f t="shared" si="14"/>
        <v>0</v>
      </c>
      <c r="P33" s="29">
        <f t="shared" si="14"/>
        <v>0</v>
      </c>
      <c r="Q33" s="29">
        <f t="shared" si="14"/>
        <v>0</v>
      </c>
      <c r="R33" s="29">
        <f t="shared" si="14"/>
        <v>0</v>
      </c>
      <c r="S33" s="29">
        <f t="shared" si="14"/>
        <v>0</v>
      </c>
      <c r="T33" s="29">
        <f t="shared" si="14"/>
        <v>0</v>
      </c>
      <c r="U33" s="29">
        <f t="shared" si="14"/>
        <v>0</v>
      </c>
      <c r="V33" s="29">
        <f t="shared" si="14"/>
        <v>0</v>
      </c>
      <c r="W33" s="29">
        <f t="shared" ref="W33:X33" si="15">SUM(W34:W50)</f>
        <v>0</v>
      </c>
      <c r="X33" s="29">
        <f t="shared" si="15"/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V52" si="16">SUM(C53:C70)</f>
        <v>0</v>
      </c>
      <c r="D52" s="37">
        <f t="shared" si="16"/>
        <v>0</v>
      </c>
      <c r="E52" s="37">
        <f t="shared" si="16"/>
        <v>0</v>
      </c>
      <c r="F52" s="37">
        <f t="shared" si="16"/>
        <v>0</v>
      </c>
      <c r="G52" s="37">
        <f t="shared" si="16"/>
        <v>0</v>
      </c>
      <c r="H52" s="37">
        <f t="shared" si="16"/>
        <v>0</v>
      </c>
      <c r="I52" s="37">
        <f t="shared" si="16"/>
        <v>0</v>
      </c>
      <c r="J52" s="37">
        <f t="shared" si="16"/>
        <v>0</v>
      </c>
      <c r="K52" s="37">
        <f t="shared" si="16"/>
        <v>0</v>
      </c>
      <c r="L52" s="37">
        <f t="shared" si="16"/>
        <v>0</v>
      </c>
      <c r="M52" s="37">
        <f t="shared" si="16"/>
        <v>0</v>
      </c>
      <c r="N52" s="37">
        <f t="shared" si="16"/>
        <v>0</v>
      </c>
      <c r="O52" s="37">
        <f t="shared" si="16"/>
        <v>0</v>
      </c>
      <c r="P52" s="37">
        <f t="shared" si="16"/>
        <v>0</v>
      </c>
      <c r="Q52" s="37">
        <f t="shared" si="16"/>
        <v>0</v>
      </c>
      <c r="R52" s="37">
        <f t="shared" si="16"/>
        <v>0</v>
      </c>
      <c r="S52" s="37">
        <f t="shared" si="16"/>
        <v>0</v>
      </c>
      <c r="T52" s="37">
        <f t="shared" si="16"/>
        <v>0</v>
      </c>
      <c r="U52" s="37">
        <f t="shared" si="16"/>
        <v>0</v>
      </c>
      <c r="V52" s="37">
        <f t="shared" si="16"/>
        <v>0</v>
      </c>
      <c r="W52" s="37">
        <f t="shared" ref="W52:X52" si="17">SUM(W53:W70)</f>
        <v>0</v>
      </c>
      <c r="X52" s="37">
        <f t="shared" si="17"/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V71" si="18">SUM(C72:C73)</f>
        <v>0</v>
      </c>
      <c r="D71" s="37">
        <f t="shared" si="18"/>
        <v>0</v>
      </c>
      <c r="E71" s="37">
        <f t="shared" si="18"/>
        <v>0</v>
      </c>
      <c r="F71" s="37">
        <f t="shared" si="18"/>
        <v>0</v>
      </c>
      <c r="G71" s="37">
        <f t="shared" si="18"/>
        <v>0</v>
      </c>
      <c r="H71" s="37">
        <f t="shared" si="18"/>
        <v>0</v>
      </c>
      <c r="I71" s="37">
        <f t="shared" si="18"/>
        <v>0</v>
      </c>
      <c r="J71" s="37">
        <f t="shared" si="18"/>
        <v>0</v>
      </c>
      <c r="K71" s="37">
        <f t="shared" si="18"/>
        <v>0</v>
      </c>
      <c r="L71" s="37">
        <f t="shared" si="18"/>
        <v>0</v>
      </c>
      <c r="M71" s="37">
        <f t="shared" si="18"/>
        <v>0</v>
      </c>
      <c r="N71" s="37">
        <f t="shared" si="18"/>
        <v>0</v>
      </c>
      <c r="O71" s="37">
        <f t="shared" si="18"/>
        <v>0</v>
      </c>
      <c r="P71" s="37">
        <f t="shared" si="18"/>
        <v>0</v>
      </c>
      <c r="Q71" s="37">
        <f t="shared" si="18"/>
        <v>0</v>
      </c>
      <c r="R71" s="37">
        <f t="shared" si="18"/>
        <v>0</v>
      </c>
      <c r="S71" s="37">
        <f t="shared" si="18"/>
        <v>0</v>
      </c>
      <c r="T71" s="37">
        <f t="shared" si="18"/>
        <v>0</v>
      </c>
      <c r="U71" s="37">
        <f t="shared" si="18"/>
        <v>0</v>
      </c>
      <c r="V71" s="37">
        <f t="shared" si="18"/>
        <v>0</v>
      </c>
      <c r="W71" s="37">
        <f t="shared" ref="W71:X71" si="19">SUM(W72:W73)</f>
        <v>0</v>
      </c>
      <c r="X71" s="37">
        <f t="shared" si="19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22 C71:W71 X22:X33 X52:X58 X70:X76 C33:W33" formulaRange="1"/>
  </ignoredErrors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367</v>
      </c>
      <c r="B1" s="4" t="s">
        <v>366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V2" si="0">SUM(C3,C17,C22,C25,C26,C51,C52,C71,C74,C75,C76)</f>
        <v>113.29423903697335</v>
      </c>
      <c r="D2" s="31">
        <f t="shared" si="0"/>
        <v>101.16079105760963</v>
      </c>
      <c r="E2" s="31">
        <f t="shared" si="0"/>
        <v>103.20533104041272</v>
      </c>
      <c r="F2" s="31">
        <f t="shared" si="0"/>
        <v>68.352966466036108</v>
      </c>
      <c r="G2" s="31">
        <f t="shared" si="0"/>
        <v>41.769389509888214</v>
      </c>
      <c r="H2" s="31">
        <f t="shared" si="0"/>
        <v>42.046431642304384</v>
      </c>
      <c r="I2" s="31">
        <f t="shared" si="0"/>
        <v>41.019346517626836</v>
      </c>
      <c r="J2" s="31">
        <f t="shared" si="0"/>
        <v>85.366723989681859</v>
      </c>
      <c r="K2" s="31">
        <f t="shared" si="0"/>
        <v>78.790885640584676</v>
      </c>
      <c r="L2" s="31">
        <f t="shared" si="0"/>
        <v>55.460017196904552</v>
      </c>
      <c r="M2" s="31">
        <f t="shared" si="0"/>
        <v>59.568185726569219</v>
      </c>
      <c r="N2" s="31">
        <f t="shared" si="0"/>
        <v>52.378933791917447</v>
      </c>
      <c r="O2" s="31">
        <f t="shared" si="0"/>
        <v>42.568787618228718</v>
      </c>
      <c r="P2" s="31">
        <f t="shared" si="0"/>
        <v>41.555288048151333</v>
      </c>
      <c r="Q2" s="31">
        <f t="shared" si="0"/>
        <v>37.501117798796223</v>
      </c>
      <c r="R2" s="31">
        <f t="shared" si="0"/>
        <v>43.582373172828888</v>
      </c>
      <c r="S2" s="31">
        <f t="shared" si="0"/>
        <v>40.541702493551163</v>
      </c>
      <c r="T2" s="31">
        <f t="shared" si="0"/>
        <v>40.392691315563198</v>
      </c>
      <c r="U2" s="31">
        <f t="shared" si="0"/>
        <v>40.351160791057609</v>
      </c>
      <c r="V2" s="31">
        <f t="shared" si="0"/>
        <v>43.588564058469473</v>
      </c>
      <c r="W2" s="31">
        <f t="shared" ref="W2:X2" si="1">SUM(W3,W17,W22,W25,W26,W51,W52,W71,W74,W75,W76)</f>
        <v>41.860275150472908</v>
      </c>
      <c r="X2" s="31">
        <f t="shared" si="1"/>
        <v>51.607136715391228</v>
      </c>
    </row>
    <row r="3" spans="1:24" ht="11.25" customHeight="1" x14ac:dyDescent="0.2">
      <c r="A3" s="32" t="s">
        <v>3</v>
      </c>
      <c r="B3" s="33" t="s">
        <v>4</v>
      </c>
      <c r="C3" s="34">
        <f t="shared" ref="C3:V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ref="W3:X3" si="3">SUM(W4,W8,W11)</f>
        <v>0</v>
      </c>
      <c r="X3" s="34">
        <f t="shared" si="3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V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ref="W4:X4" si="5">SUM(W5:W7)</f>
        <v>0</v>
      </c>
      <c r="X4" s="29">
        <f t="shared" si="5"/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V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>SUM(W9:W10)</f>
        <v>0</v>
      </c>
      <c r="X8" s="29">
        <f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V11" si="7">SUM(C12:C16)</f>
        <v>0</v>
      </c>
      <c r="D11" s="29">
        <f t="shared" si="7"/>
        <v>0</v>
      </c>
      <c r="E11" s="29">
        <f t="shared" si="7"/>
        <v>0</v>
      </c>
      <c r="F11" s="29">
        <f t="shared" si="7"/>
        <v>0</v>
      </c>
      <c r="G11" s="29">
        <f t="shared" si="7"/>
        <v>0</v>
      </c>
      <c r="H11" s="29">
        <f t="shared" si="7"/>
        <v>0</v>
      </c>
      <c r="I11" s="29">
        <f t="shared" si="7"/>
        <v>0</v>
      </c>
      <c r="J11" s="29">
        <f t="shared" si="7"/>
        <v>0</v>
      </c>
      <c r="K11" s="29">
        <f t="shared" si="7"/>
        <v>0</v>
      </c>
      <c r="L11" s="29">
        <f t="shared" si="7"/>
        <v>0</v>
      </c>
      <c r="M11" s="29">
        <f t="shared" si="7"/>
        <v>0</v>
      </c>
      <c r="N11" s="29">
        <f t="shared" si="7"/>
        <v>0</v>
      </c>
      <c r="O11" s="29">
        <f t="shared" si="7"/>
        <v>0</v>
      </c>
      <c r="P11" s="29">
        <f t="shared" si="7"/>
        <v>0</v>
      </c>
      <c r="Q11" s="29">
        <f t="shared" si="7"/>
        <v>0</v>
      </c>
      <c r="R11" s="29">
        <f t="shared" si="7"/>
        <v>0</v>
      </c>
      <c r="S11" s="29">
        <f t="shared" si="7"/>
        <v>0</v>
      </c>
      <c r="T11" s="29">
        <f t="shared" si="7"/>
        <v>0</v>
      </c>
      <c r="U11" s="29">
        <f t="shared" si="7"/>
        <v>0</v>
      </c>
      <c r="V11" s="29">
        <f t="shared" si="7"/>
        <v>0</v>
      </c>
      <c r="W11" s="29">
        <f>SUM(W12:W16)</f>
        <v>0</v>
      </c>
      <c r="X11" s="29">
        <f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V17" si="8">SUM(C18:C21)</f>
        <v>0</v>
      </c>
      <c r="D17" s="37">
        <f t="shared" si="8"/>
        <v>0</v>
      </c>
      <c r="E17" s="37">
        <f t="shared" si="8"/>
        <v>0</v>
      </c>
      <c r="F17" s="37">
        <f t="shared" si="8"/>
        <v>0</v>
      </c>
      <c r="G17" s="37">
        <f t="shared" si="8"/>
        <v>0</v>
      </c>
      <c r="H17" s="37">
        <f t="shared" si="8"/>
        <v>0</v>
      </c>
      <c r="I17" s="37">
        <f t="shared" si="8"/>
        <v>0</v>
      </c>
      <c r="J17" s="37">
        <f t="shared" si="8"/>
        <v>0</v>
      </c>
      <c r="K17" s="37">
        <f t="shared" si="8"/>
        <v>0</v>
      </c>
      <c r="L17" s="37">
        <f t="shared" si="8"/>
        <v>0</v>
      </c>
      <c r="M17" s="37">
        <f t="shared" si="8"/>
        <v>0</v>
      </c>
      <c r="N17" s="37">
        <f t="shared" si="8"/>
        <v>0</v>
      </c>
      <c r="O17" s="37">
        <f t="shared" si="8"/>
        <v>0</v>
      </c>
      <c r="P17" s="37">
        <f t="shared" si="8"/>
        <v>0</v>
      </c>
      <c r="Q17" s="37">
        <f t="shared" si="8"/>
        <v>0</v>
      </c>
      <c r="R17" s="37">
        <f t="shared" si="8"/>
        <v>0</v>
      </c>
      <c r="S17" s="37">
        <f t="shared" si="8"/>
        <v>0</v>
      </c>
      <c r="T17" s="37">
        <f t="shared" si="8"/>
        <v>0</v>
      </c>
      <c r="U17" s="37">
        <f t="shared" si="8"/>
        <v>0</v>
      </c>
      <c r="V17" s="37">
        <f t="shared" si="8"/>
        <v>0</v>
      </c>
      <c r="W17" s="37">
        <f>SUM(W18:W21)</f>
        <v>0</v>
      </c>
      <c r="X17" s="37">
        <f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V22" si="9">SUM(C23:C24)</f>
        <v>0</v>
      </c>
      <c r="D22" s="37">
        <f t="shared" si="9"/>
        <v>0</v>
      </c>
      <c r="E22" s="37">
        <f t="shared" si="9"/>
        <v>0</v>
      </c>
      <c r="F22" s="37">
        <f t="shared" si="9"/>
        <v>0</v>
      </c>
      <c r="G22" s="37">
        <f t="shared" si="9"/>
        <v>0</v>
      </c>
      <c r="H22" s="37">
        <f t="shared" si="9"/>
        <v>0</v>
      </c>
      <c r="I22" s="37">
        <f t="shared" si="9"/>
        <v>0</v>
      </c>
      <c r="J22" s="37">
        <f t="shared" si="9"/>
        <v>0</v>
      </c>
      <c r="K22" s="37">
        <f t="shared" si="9"/>
        <v>0</v>
      </c>
      <c r="L22" s="37">
        <f t="shared" si="9"/>
        <v>0</v>
      </c>
      <c r="M22" s="37">
        <f t="shared" si="9"/>
        <v>0</v>
      </c>
      <c r="N22" s="37">
        <f t="shared" si="9"/>
        <v>0</v>
      </c>
      <c r="O22" s="37">
        <f t="shared" si="9"/>
        <v>0</v>
      </c>
      <c r="P22" s="37">
        <f t="shared" si="9"/>
        <v>0</v>
      </c>
      <c r="Q22" s="37">
        <f t="shared" si="9"/>
        <v>0</v>
      </c>
      <c r="R22" s="37">
        <f t="shared" si="9"/>
        <v>0</v>
      </c>
      <c r="S22" s="37">
        <f t="shared" si="9"/>
        <v>0</v>
      </c>
      <c r="T22" s="37">
        <f t="shared" si="9"/>
        <v>0</v>
      </c>
      <c r="U22" s="37">
        <f t="shared" si="9"/>
        <v>0</v>
      </c>
      <c r="V22" s="37">
        <f t="shared" si="9"/>
        <v>0</v>
      </c>
      <c r="W22" s="37">
        <f>SUM(W23:W24)</f>
        <v>0</v>
      </c>
      <c r="X22" s="37">
        <f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V26" si="10">SUM(C27,C33)</f>
        <v>113.29423903697335</v>
      </c>
      <c r="D26" s="37">
        <f t="shared" si="10"/>
        <v>101.16079105760963</v>
      </c>
      <c r="E26" s="37">
        <f t="shared" si="10"/>
        <v>103.18142734307824</v>
      </c>
      <c r="F26" s="37">
        <f t="shared" si="10"/>
        <v>68.352966466036108</v>
      </c>
      <c r="G26" s="37">
        <f t="shared" si="10"/>
        <v>41.769389509888214</v>
      </c>
      <c r="H26" s="37">
        <f t="shared" si="10"/>
        <v>42.046431642304384</v>
      </c>
      <c r="I26" s="37">
        <f t="shared" si="10"/>
        <v>41.019346517626836</v>
      </c>
      <c r="J26" s="37">
        <f t="shared" si="10"/>
        <v>85.366723989681859</v>
      </c>
      <c r="K26" s="37">
        <f t="shared" si="10"/>
        <v>78.790885640584676</v>
      </c>
      <c r="L26" s="37">
        <f t="shared" si="10"/>
        <v>55.460017196904552</v>
      </c>
      <c r="M26" s="37">
        <f t="shared" si="10"/>
        <v>59.568185726569219</v>
      </c>
      <c r="N26" s="37">
        <f t="shared" si="10"/>
        <v>52.378933791917447</v>
      </c>
      <c r="O26" s="37">
        <f t="shared" si="10"/>
        <v>42.568787618228718</v>
      </c>
      <c r="P26" s="37">
        <f t="shared" si="10"/>
        <v>41.555288048151333</v>
      </c>
      <c r="Q26" s="37">
        <f t="shared" si="10"/>
        <v>37.501117798796223</v>
      </c>
      <c r="R26" s="37">
        <f t="shared" si="10"/>
        <v>43.582373172828888</v>
      </c>
      <c r="S26" s="37">
        <f t="shared" si="10"/>
        <v>40.541702493551163</v>
      </c>
      <c r="T26" s="37">
        <f t="shared" si="10"/>
        <v>40.392691315563198</v>
      </c>
      <c r="U26" s="37">
        <f t="shared" si="10"/>
        <v>40.351160791057609</v>
      </c>
      <c r="V26" s="37">
        <f t="shared" si="10"/>
        <v>43.588564058469473</v>
      </c>
      <c r="W26" s="37">
        <f t="shared" ref="W26:X26" si="11">SUM(W27,W33)</f>
        <v>41.860275150472908</v>
      </c>
      <c r="X26" s="37">
        <f t="shared" si="11"/>
        <v>51.607136715391228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V27" si="12">SUM(C28:C32)</f>
        <v>0</v>
      </c>
      <c r="D27" s="29">
        <f t="shared" si="12"/>
        <v>0</v>
      </c>
      <c r="E27" s="29">
        <f t="shared" si="12"/>
        <v>0</v>
      </c>
      <c r="F27" s="29">
        <f t="shared" si="12"/>
        <v>0</v>
      </c>
      <c r="G27" s="29">
        <f t="shared" si="12"/>
        <v>0</v>
      </c>
      <c r="H27" s="29">
        <f t="shared" si="12"/>
        <v>0</v>
      </c>
      <c r="I27" s="29">
        <f t="shared" si="12"/>
        <v>0</v>
      </c>
      <c r="J27" s="29">
        <f t="shared" si="12"/>
        <v>0</v>
      </c>
      <c r="K27" s="29">
        <f t="shared" si="12"/>
        <v>0</v>
      </c>
      <c r="L27" s="29">
        <f t="shared" si="12"/>
        <v>0</v>
      </c>
      <c r="M27" s="29">
        <f t="shared" si="12"/>
        <v>0</v>
      </c>
      <c r="N27" s="29">
        <f t="shared" si="12"/>
        <v>0</v>
      </c>
      <c r="O27" s="29">
        <f t="shared" si="12"/>
        <v>0</v>
      </c>
      <c r="P27" s="29">
        <f t="shared" si="12"/>
        <v>0</v>
      </c>
      <c r="Q27" s="29">
        <f t="shared" si="12"/>
        <v>0</v>
      </c>
      <c r="R27" s="29">
        <f t="shared" si="12"/>
        <v>0</v>
      </c>
      <c r="S27" s="29">
        <f t="shared" si="12"/>
        <v>0</v>
      </c>
      <c r="T27" s="29">
        <f t="shared" si="12"/>
        <v>0</v>
      </c>
      <c r="U27" s="29">
        <f t="shared" si="12"/>
        <v>0</v>
      </c>
      <c r="V27" s="29">
        <f t="shared" si="12"/>
        <v>0</v>
      </c>
      <c r="W27" s="29">
        <f t="shared" ref="W27:X27" si="13">SUM(W28:W32)</f>
        <v>0</v>
      </c>
      <c r="X27" s="29">
        <f t="shared" si="13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V33" si="14">SUM(C34:C50)</f>
        <v>113.29423903697335</v>
      </c>
      <c r="D33" s="29">
        <f t="shared" si="14"/>
        <v>101.16079105760963</v>
      </c>
      <c r="E33" s="29">
        <f t="shared" si="14"/>
        <v>103.18142734307824</v>
      </c>
      <c r="F33" s="29">
        <f t="shared" si="14"/>
        <v>68.352966466036108</v>
      </c>
      <c r="G33" s="29">
        <f t="shared" si="14"/>
        <v>41.769389509888214</v>
      </c>
      <c r="H33" s="29">
        <f t="shared" si="14"/>
        <v>42.046431642304384</v>
      </c>
      <c r="I33" s="29">
        <f t="shared" si="14"/>
        <v>41.019346517626836</v>
      </c>
      <c r="J33" s="29">
        <f t="shared" si="14"/>
        <v>85.366723989681859</v>
      </c>
      <c r="K33" s="29">
        <f t="shared" si="14"/>
        <v>78.790885640584676</v>
      </c>
      <c r="L33" s="29">
        <f t="shared" si="14"/>
        <v>55.460017196904552</v>
      </c>
      <c r="M33" s="29">
        <f t="shared" si="14"/>
        <v>59.568185726569219</v>
      </c>
      <c r="N33" s="29">
        <f t="shared" si="14"/>
        <v>52.378933791917447</v>
      </c>
      <c r="O33" s="29">
        <f t="shared" si="14"/>
        <v>42.568787618228718</v>
      </c>
      <c r="P33" s="29">
        <f t="shared" si="14"/>
        <v>41.555288048151333</v>
      </c>
      <c r="Q33" s="29">
        <f t="shared" si="14"/>
        <v>37.501117798796223</v>
      </c>
      <c r="R33" s="29">
        <f t="shared" si="14"/>
        <v>43.582373172828888</v>
      </c>
      <c r="S33" s="29">
        <f t="shared" si="14"/>
        <v>40.541702493551163</v>
      </c>
      <c r="T33" s="29">
        <f t="shared" si="14"/>
        <v>40.392691315563198</v>
      </c>
      <c r="U33" s="29">
        <f t="shared" si="14"/>
        <v>40.351160791057609</v>
      </c>
      <c r="V33" s="29">
        <f t="shared" si="14"/>
        <v>43.588564058469473</v>
      </c>
      <c r="W33" s="29">
        <f t="shared" ref="W33:X33" si="15">SUM(W34:W50)</f>
        <v>41.860275150472908</v>
      </c>
      <c r="X33" s="29">
        <f t="shared" si="15"/>
        <v>51.607136715391228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1.149699054170249</v>
      </c>
      <c r="K36" s="10">
        <v>6.8982803095442824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54.433018056749788</v>
      </c>
      <c r="D43" s="10">
        <v>13.351504729148751</v>
      </c>
      <c r="E43" s="10">
        <v>30.811092003439381</v>
      </c>
      <c r="F43" s="10">
        <v>13.351504729148751</v>
      </c>
      <c r="G43" s="10">
        <v>20.540756663800519</v>
      </c>
      <c r="H43" s="10">
        <v>41.08151332760103</v>
      </c>
      <c r="I43" s="10">
        <v>40.054428202923482</v>
      </c>
      <c r="J43" s="10">
        <v>84.217024935511603</v>
      </c>
      <c r="K43" s="10">
        <v>71.8926053310404</v>
      </c>
      <c r="L43" s="10">
        <v>55.460017196904552</v>
      </c>
      <c r="M43" s="10">
        <v>59.568185726569219</v>
      </c>
      <c r="N43" s="10">
        <v>52.378933791917447</v>
      </c>
      <c r="O43" s="10">
        <v>42.568787618228718</v>
      </c>
      <c r="P43" s="10">
        <v>41.555288048151333</v>
      </c>
      <c r="Q43" s="10">
        <v>37.501117798796223</v>
      </c>
      <c r="R43" s="10">
        <v>43.582373172828888</v>
      </c>
      <c r="S43" s="10">
        <v>40.541702493551163</v>
      </c>
      <c r="T43" s="10">
        <v>40.392691315563198</v>
      </c>
      <c r="U43" s="10">
        <v>40.351160791057609</v>
      </c>
      <c r="V43" s="10">
        <v>43.588564058469473</v>
      </c>
      <c r="W43" s="10">
        <v>41.860275150472908</v>
      </c>
      <c r="X43" s="10">
        <v>51.607136715391228</v>
      </c>
    </row>
    <row r="44" spans="1:24" ht="11.25" customHeight="1" x14ac:dyDescent="0.2">
      <c r="A44" s="41" t="s">
        <v>75</v>
      </c>
      <c r="B44" s="9" t="s">
        <v>76</v>
      </c>
      <c r="C44" s="10">
        <v>58.861220980223557</v>
      </c>
      <c r="D44" s="10">
        <v>87.809286328460871</v>
      </c>
      <c r="E44" s="10">
        <v>72.370335339638856</v>
      </c>
      <c r="F44" s="10">
        <v>55.001461736887357</v>
      </c>
      <c r="G44" s="10">
        <v>21.228632846087699</v>
      </c>
      <c r="H44" s="10">
        <v>0.96491831470335332</v>
      </c>
      <c r="I44" s="10">
        <v>0.96491831470335332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V52" si="16">SUM(C53:C70)</f>
        <v>0</v>
      </c>
      <c r="D52" s="37">
        <f t="shared" si="16"/>
        <v>0</v>
      </c>
      <c r="E52" s="37">
        <f t="shared" si="16"/>
        <v>2.3903697334479789E-2</v>
      </c>
      <c r="F52" s="37">
        <f t="shared" si="16"/>
        <v>0</v>
      </c>
      <c r="G52" s="37">
        <f t="shared" si="16"/>
        <v>0</v>
      </c>
      <c r="H52" s="37">
        <f t="shared" si="16"/>
        <v>0</v>
      </c>
      <c r="I52" s="37">
        <f t="shared" si="16"/>
        <v>0</v>
      </c>
      <c r="J52" s="37">
        <f t="shared" si="16"/>
        <v>0</v>
      </c>
      <c r="K52" s="37">
        <f t="shared" si="16"/>
        <v>0</v>
      </c>
      <c r="L52" s="37">
        <f t="shared" si="16"/>
        <v>0</v>
      </c>
      <c r="M52" s="37">
        <f t="shared" si="16"/>
        <v>0</v>
      </c>
      <c r="N52" s="37">
        <f t="shared" si="16"/>
        <v>0</v>
      </c>
      <c r="O52" s="37">
        <f t="shared" si="16"/>
        <v>0</v>
      </c>
      <c r="P52" s="37">
        <f t="shared" si="16"/>
        <v>0</v>
      </c>
      <c r="Q52" s="37">
        <f t="shared" si="16"/>
        <v>0</v>
      </c>
      <c r="R52" s="37">
        <f t="shared" si="16"/>
        <v>0</v>
      </c>
      <c r="S52" s="37">
        <f t="shared" si="16"/>
        <v>0</v>
      </c>
      <c r="T52" s="37">
        <f t="shared" si="16"/>
        <v>0</v>
      </c>
      <c r="U52" s="37">
        <f t="shared" si="16"/>
        <v>0</v>
      </c>
      <c r="V52" s="37">
        <f t="shared" si="16"/>
        <v>0</v>
      </c>
      <c r="W52" s="37">
        <f t="shared" ref="W52:X52" si="17">SUM(W53:W70)</f>
        <v>0</v>
      </c>
      <c r="X52" s="37">
        <f t="shared" si="17"/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2.3903697334479789E-2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V71" si="18">SUM(C72:C73)</f>
        <v>0</v>
      </c>
      <c r="D71" s="37">
        <f t="shared" si="18"/>
        <v>0</v>
      </c>
      <c r="E71" s="37">
        <f t="shared" si="18"/>
        <v>0</v>
      </c>
      <c r="F71" s="37">
        <f t="shared" si="18"/>
        <v>0</v>
      </c>
      <c r="G71" s="37">
        <f t="shared" si="18"/>
        <v>0</v>
      </c>
      <c r="H71" s="37">
        <f t="shared" si="18"/>
        <v>0</v>
      </c>
      <c r="I71" s="37">
        <f t="shared" si="18"/>
        <v>0</v>
      </c>
      <c r="J71" s="37">
        <f t="shared" si="18"/>
        <v>0</v>
      </c>
      <c r="K71" s="37">
        <f t="shared" si="18"/>
        <v>0</v>
      </c>
      <c r="L71" s="37">
        <f t="shared" si="18"/>
        <v>0</v>
      </c>
      <c r="M71" s="37">
        <f t="shared" si="18"/>
        <v>0</v>
      </c>
      <c r="N71" s="37">
        <f t="shared" si="18"/>
        <v>0</v>
      </c>
      <c r="O71" s="37">
        <f t="shared" si="18"/>
        <v>0</v>
      </c>
      <c r="P71" s="37">
        <f t="shared" si="18"/>
        <v>0</v>
      </c>
      <c r="Q71" s="37">
        <f t="shared" si="18"/>
        <v>0</v>
      </c>
      <c r="R71" s="37">
        <f t="shared" si="18"/>
        <v>0</v>
      </c>
      <c r="S71" s="37">
        <f t="shared" si="18"/>
        <v>0</v>
      </c>
      <c r="T71" s="37">
        <f t="shared" si="18"/>
        <v>0</v>
      </c>
      <c r="U71" s="37">
        <f t="shared" si="18"/>
        <v>0</v>
      </c>
      <c r="V71" s="37">
        <f t="shared" si="18"/>
        <v>0</v>
      </c>
      <c r="W71" s="37">
        <f t="shared" ref="W71:X71" si="19">SUM(W72:W73)</f>
        <v>0</v>
      </c>
      <c r="X71" s="37">
        <f t="shared" si="19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71:X71 C33:X33" formulaRange="1"/>
  </ignoredErrors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201</v>
      </c>
      <c r="B1" s="4" t="s">
        <v>234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29.084264832330181</v>
      </c>
      <c r="D2" s="31">
        <f t="shared" si="0"/>
        <v>95.003353396388647</v>
      </c>
      <c r="E2" s="31">
        <f t="shared" si="0"/>
        <v>56.87876182287188</v>
      </c>
      <c r="F2" s="31">
        <f t="shared" si="0"/>
        <v>27.161564918314699</v>
      </c>
      <c r="G2" s="31">
        <f t="shared" si="0"/>
        <v>31.004557179707646</v>
      </c>
      <c r="H2" s="31">
        <f t="shared" si="0"/>
        <v>37.403267411865862</v>
      </c>
      <c r="I2" s="31">
        <f t="shared" si="0"/>
        <v>35.275150472914881</v>
      </c>
      <c r="J2" s="31">
        <f t="shared" si="0"/>
        <v>42.196904557179714</v>
      </c>
      <c r="K2" s="31">
        <f t="shared" si="0"/>
        <v>53.546861564918316</v>
      </c>
      <c r="L2" s="31">
        <f t="shared" si="0"/>
        <v>56.96474634565778</v>
      </c>
      <c r="M2" s="31">
        <f t="shared" si="0"/>
        <v>13.478073946689598</v>
      </c>
      <c r="N2" s="31">
        <f t="shared" si="0"/>
        <v>12.080825451418743</v>
      </c>
      <c r="O2" s="31">
        <f t="shared" si="0"/>
        <v>11.156491831470335</v>
      </c>
      <c r="P2" s="31">
        <f t="shared" si="0"/>
        <v>4.4282029234737745</v>
      </c>
      <c r="Q2" s="31">
        <f t="shared" si="0"/>
        <v>5.0945829750644878</v>
      </c>
      <c r="R2" s="31">
        <f t="shared" si="0"/>
        <v>2.7300085984522791</v>
      </c>
      <c r="S2" s="31">
        <f t="shared" si="0"/>
        <v>2.7300085984522782</v>
      </c>
      <c r="T2" s="31">
        <f t="shared" si="0"/>
        <v>2.041788478073947</v>
      </c>
      <c r="U2" s="31">
        <f t="shared" si="0"/>
        <v>1.8546001719690455</v>
      </c>
      <c r="V2" s="31">
        <f t="shared" si="0"/>
        <v>1.6320722269991406</v>
      </c>
      <c r="W2" s="31">
        <f t="shared" si="0"/>
        <v>3.8950988822012036</v>
      </c>
      <c r="X2" s="31">
        <f t="shared" ref="X2" si="1">SUM(X3,X17,X22,X25,X26,X51,X52,X71,X74,X75,X76)</f>
        <v>10.866208082545139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2.0540842648323299</v>
      </c>
      <c r="E26" s="37">
        <f t="shared" si="14"/>
        <v>0</v>
      </c>
      <c r="F26" s="37">
        <f t="shared" si="14"/>
        <v>2.0540842648323299</v>
      </c>
      <c r="G26" s="37">
        <f t="shared" si="14"/>
        <v>3.0810834049871021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2.0540842648323299</v>
      </c>
      <c r="E33" s="29">
        <f t="shared" si="18"/>
        <v>0</v>
      </c>
      <c r="F33" s="29">
        <f t="shared" si="18"/>
        <v>2.0540842648323299</v>
      </c>
      <c r="G33" s="29">
        <f t="shared" si="18"/>
        <v>3.0810834049871021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2.0540842648323299</v>
      </c>
      <c r="E43" s="10">
        <v>0</v>
      </c>
      <c r="F43" s="10">
        <v>2.0540842648323299</v>
      </c>
      <c r="G43" s="10">
        <v>3.0810834049871021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26.76268271711092</v>
      </c>
      <c r="D51" s="37">
        <v>90.455717970765264</v>
      </c>
      <c r="E51" s="37">
        <v>53.955288048151331</v>
      </c>
      <c r="F51" s="37">
        <v>22.012037833190021</v>
      </c>
      <c r="G51" s="37">
        <v>24.570077386070501</v>
      </c>
      <c r="H51" s="37">
        <v>33.276010318142731</v>
      </c>
      <c r="I51" s="37">
        <v>31.06190885640585</v>
      </c>
      <c r="J51" s="37">
        <v>38.241616509028383</v>
      </c>
      <c r="K51" s="37">
        <v>50.279449699054169</v>
      </c>
      <c r="L51" s="37">
        <v>53.783319002579532</v>
      </c>
      <c r="M51" s="37">
        <v>10.38263112639725</v>
      </c>
      <c r="N51" s="37">
        <v>9.3293207222699905</v>
      </c>
      <c r="O51" s="37">
        <v>9.5227858985382632</v>
      </c>
      <c r="P51" s="37">
        <v>2.7944969905417021</v>
      </c>
      <c r="Q51" s="37">
        <v>3.3748925193465169</v>
      </c>
      <c r="R51" s="37">
        <v>1.182287188306105</v>
      </c>
      <c r="S51" s="37">
        <v>0.92433361994840924</v>
      </c>
      <c r="T51" s="37">
        <v>0.22811693895098881</v>
      </c>
      <c r="U51" s="37">
        <v>0.21900257953568361</v>
      </c>
      <c r="V51" s="37">
        <v>8.2545141874462588E-2</v>
      </c>
      <c r="W51" s="37">
        <v>0.27919174548581249</v>
      </c>
      <c r="X51" s="37">
        <v>6.906534823731727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2.3215821152192602</v>
      </c>
      <c r="D76" s="40">
        <v>2.493551160791057</v>
      </c>
      <c r="E76" s="40">
        <v>2.9234737747205499</v>
      </c>
      <c r="F76" s="40">
        <v>3.0954428202923472</v>
      </c>
      <c r="G76" s="40">
        <v>3.3533963886500429</v>
      </c>
      <c r="H76" s="40">
        <v>4.1272570937231299</v>
      </c>
      <c r="I76" s="40">
        <v>4.2132416165090278</v>
      </c>
      <c r="J76" s="40">
        <v>3.9552880481513331</v>
      </c>
      <c r="K76" s="40">
        <v>3.267411865864144</v>
      </c>
      <c r="L76" s="40">
        <v>3.181427343078246</v>
      </c>
      <c r="M76" s="40">
        <v>3.0954428202923472</v>
      </c>
      <c r="N76" s="40">
        <v>2.7515047291487531</v>
      </c>
      <c r="O76" s="40">
        <v>1.633705932932072</v>
      </c>
      <c r="P76" s="40">
        <v>1.633705932932072</v>
      </c>
      <c r="Q76" s="40">
        <v>1.7196904557179711</v>
      </c>
      <c r="R76" s="40">
        <v>1.547721410146174</v>
      </c>
      <c r="S76" s="40">
        <v>1.805674978503869</v>
      </c>
      <c r="T76" s="40">
        <v>1.8136715391229581</v>
      </c>
      <c r="U76" s="40">
        <v>1.6355975924333619</v>
      </c>
      <c r="V76" s="40">
        <v>1.5495270851246781</v>
      </c>
      <c r="W76" s="40">
        <v>3.615907136715391</v>
      </c>
      <c r="X76" s="40">
        <v>3.9596732588134129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202</v>
      </c>
      <c r="B1" s="4" t="s">
        <v>233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10118.249613069645</v>
      </c>
      <c r="D2" s="31">
        <f t="shared" ref="D2:W2" si="1">SUM(D3,D17,D22,D25,D26,D51,D52,D71,D74,D75,D76)</f>
        <v>9329.2355116079125</v>
      </c>
      <c r="E2" s="31">
        <f t="shared" si="1"/>
        <v>8456.3473774720533</v>
      </c>
      <c r="F2" s="31">
        <f t="shared" si="1"/>
        <v>9575.3975924333645</v>
      </c>
      <c r="G2" s="31">
        <f t="shared" si="1"/>
        <v>10084.009372312983</v>
      </c>
      <c r="H2" s="31">
        <f t="shared" si="1"/>
        <v>10483.391487532244</v>
      </c>
      <c r="I2" s="31">
        <f t="shared" si="1"/>
        <v>10903.264144454</v>
      </c>
      <c r="J2" s="31">
        <f t="shared" si="1"/>
        <v>10296.720292347376</v>
      </c>
      <c r="K2" s="31">
        <f t="shared" si="1"/>
        <v>10511.281341358555</v>
      </c>
      <c r="L2" s="31">
        <f t="shared" si="1"/>
        <v>10406.778176159369</v>
      </c>
      <c r="M2" s="31">
        <f t="shared" si="1"/>
        <v>10626.366357698844</v>
      </c>
      <c r="N2" s="31">
        <f t="shared" si="1"/>
        <v>10347.956472662634</v>
      </c>
      <c r="O2" s="31">
        <f t="shared" si="1"/>
        <v>10571.372466951118</v>
      </c>
      <c r="P2" s="31">
        <f t="shared" si="1"/>
        <v>10173.502614025016</v>
      </c>
      <c r="Q2" s="31">
        <f t="shared" si="1"/>
        <v>9780.3295699407699</v>
      </c>
      <c r="R2" s="31">
        <f t="shared" si="1"/>
        <v>9846.9624336983252</v>
      </c>
      <c r="S2" s="31">
        <f t="shared" si="1"/>
        <v>9936.2685841592447</v>
      </c>
      <c r="T2" s="31">
        <f t="shared" si="1"/>
        <v>10396.120254843601</v>
      </c>
      <c r="U2" s="31">
        <f t="shared" si="1"/>
        <v>10531.1873504781</v>
      </c>
      <c r="V2" s="31">
        <f t="shared" si="1"/>
        <v>10481.287944869939</v>
      </c>
      <c r="W2" s="31">
        <f t="shared" si="1"/>
        <v>10573.436198742631</v>
      </c>
      <c r="X2" s="31">
        <f t="shared" ref="X2" si="2">SUM(X3,X17,X22,X25,X26,X51,X52,X71,X74,X75,X76)</f>
        <v>11553.132091278972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43.66766981943249</v>
      </c>
      <c r="D3" s="34">
        <f t="shared" ref="D3:W3" si="4">SUM(D4,D8,D11)</f>
        <v>11.28220120378332</v>
      </c>
      <c r="E3" s="34">
        <f t="shared" si="4"/>
        <v>28.4055030094583</v>
      </c>
      <c r="F3" s="34">
        <f t="shared" si="4"/>
        <v>18.934393809114358</v>
      </c>
      <c r="G3" s="34">
        <f t="shared" si="4"/>
        <v>55.160791057609629</v>
      </c>
      <c r="H3" s="34">
        <f t="shared" si="4"/>
        <v>23.887188306104903</v>
      </c>
      <c r="I3" s="34">
        <f t="shared" si="4"/>
        <v>13.326139294926914</v>
      </c>
      <c r="J3" s="34">
        <f t="shared" si="4"/>
        <v>11.821410146173694</v>
      </c>
      <c r="K3" s="34">
        <f t="shared" si="4"/>
        <v>47.340240756663789</v>
      </c>
      <c r="L3" s="34">
        <f t="shared" si="4"/>
        <v>14.054858125537404</v>
      </c>
      <c r="M3" s="34">
        <f t="shared" si="4"/>
        <v>10.320464316423042</v>
      </c>
      <c r="N3" s="34">
        <f t="shared" si="4"/>
        <v>19.898538263112641</v>
      </c>
      <c r="O3" s="34">
        <f t="shared" si="4"/>
        <v>28.253740326741188</v>
      </c>
      <c r="P3" s="34">
        <f t="shared" si="4"/>
        <v>25.955889939810834</v>
      </c>
      <c r="Q3" s="34">
        <f t="shared" si="4"/>
        <v>70.183061049011158</v>
      </c>
      <c r="R3" s="34">
        <f t="shared" si="4"/>
        <v>80.565692175408415</v>
      </c>
      <c r="S3" s="34">
        <f t="shared" si="4"/>
        <v>57.283147033533957</v>
      </c>
      <c r="T3" s="34">
        <f t="shared" si="4"/>
        <v>34.320378331900251</v>
      </c>
      <c r="U3" s="34">
        <f t="shared" si="4"/>
        <v>34.347549441100597</v>
      </c>
      <c r="V3" s="34">
        <f t="shared" si="4"/>
        <v>41.11074806534824</v>
      </c>
      <c r="W3" s="34">
        <f t="shared" si="4"/>
        <v>44.977300085984517</v>
      </c>
      <c r="X3" s="34">
        <f t="shared" ref="X3" si="5">SUM(X4,X8,X11)</f>
        <v>46.608856405846957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26.444539982803086</v>
      </c>
      <c r="D4" s="29">
        <f t="shared" ref="D4:W4" si="7">SUM(D5:D7)</f>
        <v>1.1881341358555462</v>
      </c>
      <c r="E4" s="29">
        <f t="shared" si="7"/>
        <v>1.9695614789337921</v>
      </c>
      <c r="F4" s="29">
        <f t="shared" si="7"/>
        <v>0</v>
      </c>
      <c r="G4" s="29">
        <f t="shared" si="7"/>
        <v>17.07566638005159</v>
      </c>
      <c r="H4" s="29">
        <f t="shared" si="7"/>
        <v>9.7575236457437651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FC_OTH_CP_E!C5+FC_OTH_HH_E!C5+FC_OTH_AFF_E!C5</f>
        <v>0</v>
      </c>
      <c r="D5" s="10">
        <f>FC_OTH_CP_E!D5+FC_OTH_HH_E!D5+FC_OTH_AFF_E!D5</f>
        <v>0</v>
      </c>
      <c r="E5" s="10">
        <f>FC_OTH_CP_E!E5+FC_OTH_HH_E!E5+FC_OTH_AFF_E!E5</f>
        <v>0</v>
      </c>
      <c r="F5" s="10">
        <f>FC_OTH_CP_E!F5+FC_OTH_HH_E!F5+FC_OTH_AFF_E!F5</f>
        <v>0</v>
      </c>
      <c r="G5" s="10">
        <f>FC_OTH_CP_E!G5+FC_OTH_HH_E!G5+FC_OTH_AFF_E!G5</f>
        <v>17.07566638005159</v>
      </c>
      <c r="H5" s="10">
        <f>FC_OTH_CP_E!H5+FC_OTH_HH_E!H5+FC_OTH_AFF_E!H5</f>
        <v>9.7575236457437651</v>
      </c>
      <c r="I5" s="10">
        <f>FC_OTH_CP_E!I5+FC_OTH_HH_E!I5+FC_OTH_AFF_E!I5</f>
        <v>0</v>
      </c>
      <c r="J5" s="10">
        <f>FC_OTH_CP_E!J5+FC_OTH_HH_E!J5+FC_OTH_AFF_E!J5</f>
        <v>0</v>
      </c>
      <c r="K5" s="10">
        <f>FC_OTH_CP_E!K5+FC_OTH_HH_E!K5+FC_OTH_AFF_E!K5</f>
        <v>0</v>
      </c>
      <c r="L5" s="10">
        <f>FC_OTH_CP_E!L5+FC_OTH_HH_E!L5+FC_OTH_AFF_E!L5</f>
        <v>0</v>
      </c>
      <c r="M5" s="10">
        <f>FC_OTH_CP_E!M5+FC_OTH_HH_E!M5+FC_OTH_AFF_E!M5</f>
        <v>0</v>
      </c>
      <c r="N5" s="10">
        <f>FC_OTH_CP_E!N5+FC_OTH_HH_E!N5+FC_OTH_AFF_E!N5</f>
        <v>0</v>
      </c>
      <c r="O5" s="10">
        <f>FC_OTH_CP_E!O5+FC_OTH_HH_E!O5+FC_OTH_AFF_E!O5</f>
        <v>0</v>
      </c>
      <c r="P5" s="10">
        <f>FC_OTH_CP_E!P5+FC_OTH_HH_E!P5+FC_OTH_AFF_E!P5</f>
        <v>0</v>
      </c>
      <c r="Q5" s="10">
        <f>FC_OTH_CP_E!Q5+FC_OTH_HH_E!Q5+FC_OTH_AFF_E!Q5</f>
        <v>0</v>
      </c>
      <c r="R5" s="10">
        <f>FC_OTH_CP_E!R5+FC_OTH_HH_E!R5+FC_OTH_AFF_E!R5</f>
        <v>0</v>
      </c>
      <c r="S5" s="10">
        <f>FC_OTH_CP_E!S5+FC_OTH_HH_E!S5+FC_OTH_AFF_E!S5</f>
        <v>0</v>
      </c>
      <c r="T5" s="10">
        <f>FC_OTH_CP_E!T5+FC_OTH_HH_E!T5+FC_OTH_AFF_E!T5</f>
        <v>0</v>
      </c>
      <c r="U5" s="10">
        <f>FC_OTH_CP_E!U5+FC_OTH_HH_E!U5+FC_OTH_AFF_E!U5</f>
        <v>0</v>
      </c>
      <c r="V5" s="10">
        <f>FC_OTH_CP_E!V5+FC_OTH_HH_E!V5+FC_OTH_AFF_E!V5</f>
        <v>0</v>
      </c>
      <c r="W5" s="10">
        <f>FC_OTH_CP_E!W5+FC_OTH_HH_E!W5+FC_OTH_AFF_E!W5</f>
        <v>0</v>
      </c>
      <c r="X5" s="10">
        <f>FC_OTH_CP_E!X5+FC_OTH_HH_E!X5+FC_OTH_AFF_E!X5</f>
        <v>0</v>
      </c>
    </row>
    <row r="6" spans="1:24" ht="11.25" customHeight="1" x14ac:dyDescent="0.2">
      <c r="A6" s="41" t="s">
        <v>7</v>
      </c>
      <c r="B6" s="9" t="s">
        <v>8</v>
      </c>
      <c r="C6" s="10">
        <f>FC_OTH_CP_E!C6+FC_OTH_HH_E!C6+FC_OTH_AFF_E!C6</f>
        <v>0</v>
      </c>
      <c r="D6" s="10">
        <f>FC_OTH_CP_E!D6+FC_OTH_HH_E!D6+FC_OTH_AFF_E!D6</f>
        <v>0</v>
      </c>
      <c r="E6" s="10">
        <f>FC_OTH_CP_E!E6+FC_OTH_HH_E!E6+FC_OTH_AFF_E!E6</f>
        <v>1.9695614789337921</v>
      </c>
      <c r="F6" s="10">
        <f>FC_OTH_CP_E!F6+FC_OTH_HH_E!F6+FC_OTH_AFF_E!F6</f>
        <v>0</v>
      </c>
      <c r="G6" s="10">
        <f>FC_OTH_CP_E!G6+FC_OTH_HH_E!G6+FC_OTH_AFF_E!G6</f>
        <v>0</v>
      </c>
      <c r="H6" s="10">
        <f>FC_OTH_CP_E!H6+FC_OTH_HH_E!H6+FC_OTH_AFF_E!H6</f>
        <v>0</v>
      </c>
      <c r="I6" s="10">
        <f>FC_OTH_CP_E!I6+FC_OTH_HH_E!I6+FC_OTH_AFF_E!I6</f>
        <v>0</v>
      </c>
      <c r="J6" s="10">
        <f>FC_OTH_CP_E!J6+FC_OTH_HH_E!J6+FC_OTH_AFF_E!J6</f>
        <v>0</v>
      </c>
      <c r="K6" s="10">
        <f>FC_OTH_CP_E!K6+FC_OTH_HH_E!K6+FC_OTH_AFF_E!K6</f>
        <v>0</v>
      </c>
      <c r="L6" s="10">
        <f>FC_OTH_CP_E!L6+FC_OTH_HH_E!L6+FC_OTH_AFF_E!L6</f>
        <v>0</v>
      </c>
      <c r="M6" s="10">
        <f>FC_OTH_CP_E!M6+FC_OTH_HH_E!M6+FC_OTH_AFF_E!M6</f>
        <v>0</v>
      </c>
      <c r="N6" s="10">
        <f>FC_OTH_CP_E!N6+FC_OTH_HH_E!N6+FC_OTH_AFF_E!N6</f>
        <v>0</v>
      </c>
      <c r="O6" s="10">
        <f>FC_OTH_CP_E!O6+FC_OTH_HH_E!O6+FC_OTH_AFF_E!O6</f>
        <v>0</v>
      </c>
      <c r="P6" s="10">
        <f>FC_OTH_CP_E!P6+FC_OTH_HH_E!P6+FC_OTH_AFF_E!P6</f>
        <v>0</v>
      </c>
      <c r="Q6" s="10">
        <f>FC_OTH_CP_E!Q6+FC_OTH_HH_E!Q6+FC_OTH_AFF_E!Q6</f>
        <v>0</v>
      </c>
      <c r="R6" s="10">
        <f>FC_OTH_CP_E!R6+FC_OTH_HH_E!R6+FC_OTH_AFF_E!R6</f>
        <v>0</v>
      </c>
      <c r="S6" s="10">
        <f>FC_OTH_CP_E!S6+FC_OTH_HH_E!S6+FC_OTH_AFF_E!S6</f>
        <v>0</v>
      </c>
      <c r="T6" s="10">
        <f>FC_OTH_CP_E!T6+FC_OTH_HH_E!T6+FC_OTH_AFF_E!T6</f>
        <v>0</v>
      </c>
      <c r="U6" s="10">
        <f>FC_OTH_CP_E!U6+FC_OTH_HH_E!U6+FC_OTH_AFF_E!U6</f>
        <v>0</v>
      </c>
      <c r="V6" s="10">
        <f>FC_OTH_CP_E!V6+FC_OTH_HH_E!V6+FC_OTH_AFF_E!V6</f>
        <v>0</v>
      </c>
      <c r="W6" s="10">
        <f>FC_OTH_CP_E!W6+FC_OTH_HH_E!W6+FC_OTH_AFF_E!W6</f>
        <v>0</v>
      </c>
      <c r="X6" s="10">
        <f>FC_OTH_CP_E!X6+FC_OTH_HH_E!X6+FC_OTH_AFF_E!X6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FC_OTH_CP_E!C7+FC_OTH_HH_E!C7+FC_OTH_AFF_E!C7</f>
        <v>26.444539982803086</v>
      </c>
      <c r="D7" s="10">
        <f>FC_OTH_CP_E!D7+FC_OTH_HH_E!D7+FC_OTH_AFF_E!D7</f>
        <v>1.1881341358555462</v>
      </c>
      <c r="E7" s="10">
        <f>FC_OTH_CP_E!E7+FC_OTH_HH_E!E7+FC_OTH_AFF_E!E7</f>
        <v>0</v>
      </c>
      <c r="F7" s="10">
        <f>FC_OTH_CP_E!F7+FC_OTH_HH_E!F7+FC_OTH_AFF_E!F7</f>
        <v>0</v>
      </c>
      <c r="G7" s="10">
        <f>FC_OTH_CP_E!G7+FC_OTH_HH_E!G7+FC_OTH_AFF_E!G7</f>
        <v>0</v>
      </c>
      <c r="H7" s="10">
        <f>FC_OTH_CP_E!H7+FC_OTH_HH_E!H7+FC_OTH_AFF_E!H7</f>
        <v>0</v>
      </c>
      <c r="I7" s="10">
        <f>FC_OTH_CP_E!I7+FC_OTH_HH_E!I7+FC_OTH_AFF_E!I7</f>
        <v>0</v>
      </c>
      <c r="J7" s="10">
        <f>FC_OTH_CP_E!J7+FC_OTH_HH_E!J7+FC_OTH_AFF_E!J7</f>
        <v>0</v>
      </c>
      <c r="K7" s="10">
        <f>FC_OTH_CP_E!K7+FC_OTH_HH_E!K7+FC_OTH_AFF_E!K7</f>
        <v>0</v>
      </c>
      <c r="L7" s="10">
        <f>FC_OTH_CP_E!L7+FC_OTH_HH_E!L7+FC_OTH_AFF_E!L7</f>
        <v>0</v>
      </c>
      <c r="M7" s="10">
        <f>FC_OTH_CP_E!M7+FC_OTH_HH_E!M7+FC_OTH_AFF_E!M7</f>
        <v>0</v>
      </c>
      <c r="N7" s="10">
        <f>FC_OTH_CP_E!N7+FC_OTH_HH_E!N7+FC_OTH_AFF_E!N7</f>
        <v>0</v>
      </c>
      <c r="O7" s="10">
        <f>FC_OTH_CP_E!O7+FC_OTH_HH_E!O7+FC_OTH_AFF_E!O7</f>
        <v>0</v>
      </c>
      <c r="P7" s="10">
        <f>FC_OTH_CP_E!P7+FC_OTH_HH_E!P7+FC_OTH_AFF_E!P7</f>
        <v>0</v>
      </c>
      <c r="Q7" s="10">
        <f>FC_OTH_CP_E!Q7+FC_OTH_HH_E!Q7+FC_OTH_AFF_E!Q7</f>
        <v>0</v>
      </c>
      <c r="R7" s="10">
        <f>FC_OTH_CP_E!R7+FC_OTH_HH_E!R7+FC_OTH_AFF_E!R7</f>
        <v>0</v>
      </c>
      <c r="S7" s="10">
        <f>FC_OTH_CP_E!S7+FC_OTH_HH_E!S7+FC_OTH_AFF_E!S7</f>
        <v>0</v>
      </c>
      <c r="T7" s="10">
        <f>FC_OTH_CP_E!T7+FC_OTH_HH_E!T7+FC_OTH_AFF_E!T7</f>
        <v>0</v>
      </c>
      <c r="U7" s="10">
        <f>FC_OTH_CP_E!U7+FC_OTH_HH_E!U7+FC_OTH_AFF_E!U7</f>
        <v>0</v>
      </c>
      <c r="V7" s="10">
        <f>FC_OTH_CP_E!V7+FC_OTH_HH_E!V7+FC_OTH_AFF_E!V7</f>
        <v>0</v>
      </c>
      <c r="W7" s="10">
        <f>FC_OTH_CP_E!W7+FC_OTH_HH_E!W7+FC_OTH_AFF_E!W7</f>
        <v>0</v>
      </c>
      <c r="X7" s="10">
        <f>FC_OTH_CP_E!X7+FC_OTH_HH_E!X7+FC_OTH_AFF_E!X7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17.223129836629408</v>
      </c>
      <c r="D8" s="29">
        <f t="shared" ref="D8:W8" si="10">SUM(D9:D10)</f>
        <v>10.094067067927774</v>
      </c>
      <c r="E8" s="29">
        <f t="shared" si="10"/>
        <v>26.435941530524509</v>
      </c>
      <c r="F8" s="29">
        <f t="shared" si="10"/>
        <v>18.934393809114358</v>
      </c>
      <c r="G8" s="29">
        <f t="shared" si="10"/>
        <v>38.085124677558035</v>
      </c>
      <c r="H8" s="29">
        <f t="shared" si="10"/>
        <v>14.129664660361138</v>
      </c>
      <c r="I8" s="29">
        <f t="shared" si="10"/>
        <v>13.326139294926914</v>
      </c>
      <c r="J8" s="29">
        <f t="shared" si="10"/>
        <v>11.821410146173694</v>
      </c>
      <c r="K8" s="29">
        <f t="shared" si="10"/>
        <v>47.340240756663789</v>
      </c>
      <c r="L8" s="29">
        <f t="shared" si="10"/>
        <v>14.054858125537404</v>
      </c>
      <c r="M8" s="29">
        <f t="shared" si="10"/>
        <v>10.320464316423042</v>
      </c>
      <c r="N8" s="29">
        <f t="shared" si="10"/>
        <v>19.898538263112641</v>
      </c>
      <c r="O8" s="29">
        <f t="shared" si="10"/>
        <v>28.253740326741188</v>
      </c>
      <c r="P8" s="29">
        <f t="shared" si="10"/>
        <v>25.955889939810834</v>
      </c>
      <c r="Q8" s="29">
        <f t="shared" si="10"/>
        <v>70.183061049011158</v>
      </c>
      <c r="R8" s="29">
        <f t="shared" si="10"/>
        <v>80.565692175408415</v>
      </c>
      <c r="S8" s="29">
        <f t="shared" si="10"/>
        <v>57.283147033533957</v>
      </c>
      <c r="T8" s="29">
        <f t="shared" si="10"/>
        <v>34.320378331900251</v>
      </c>
      <c r="U8" s="29">
        <f t="shared" si="10"/>
        <v>34.347549441100597</v>
      </c>
      <c r="V8" s="29">
        <f t="shared" si="10"/>
        <v>41.11074806534824</v>
      </c>
      <c r="W8" s="29">
        <f t="shared" si="10"/>
        <v>44.977300085984517</v>
      </c>
      <c r="X8" s="29">
        <f t="shared" ref="X8" si="11">SUM(X9:X10)</f>
        <v>46.608856405846957</v>
      </c>
    </row>
    <row r="9" spans="1:24" ht="11.25" customHeight="1" x14ac:dyDescent="0.2">
      <c r="A9" s="41" t="s">
        <v>11</v>
      </c>
      <c r="B9" s="9" t="s">
        <v>12</v>
      </c>
      <c r="C9" s="10">
        <f>FC_OTH_CP_E!C9+FC_OTH_HH_E!C9+FC_OTH_AFF_E!C9</f>
        <v>0</v>
      </c>
      <c r="D9" s="10">
        <f>FC_OTH_CP_E!D9+FC_OTH_HH_E!D9+FC_OTH_AFF_E!D9</f>
        <v>0</v>
      </c>
      <c r="E9" s="10">
        <f>FC_OTH_CP_E!E9+FC_OTH_HH_E!E9+FC_OTH_AFF_E!E9</f>
        <v>0</v>
      </c>
      <c r="F9" s="10">
        <f>FC_OTH_CP_E!F9+FC_OTH_HH_E!F9+FC_OTH_AFF_E!F9</f>
        <v>0</v>
      </c>
      <c r="G9" s="10">
        <f>FC_OTH_CP_E!G9+FC_OTH_HH_E!G9+FC_OTH_AFF_E!G9</f>
        <v>0.58761822871883052</v>
      </c>
      <c r="H9" s="10">
        <f>FC_OTH_CP_E!H9+FC_OTH_HH_E!H9+FC_OTH_AFF_E!H9</f>
        <v>0</v>
      </c>
      <c r="I9" s="10">
        <f>FC_OTH_CP_E!I9+FC_OTH_HH_E!I9+FC_OTH_AFF_E!I9</f>
        <v>0</v>
      </c>
      <c r="J9" s="10">
        <f>FC_OTH_CP_E!J9+FC_OTH_HH_E!J9+FC_OTH_AFF_E!J9</f>
        <v>4.5589853826311284</v>
      </c>
      <c r="K9" s="10">
        <f>FC_OTH_CP_E!K9+FC_OTH_HH_E!K9+FC_OTH_AFF_E!K9</f>
        <v>46.95133276010317</v>
      </c>
      <c r="L9" s="10">
        <f>FC_OTH_CP_E!L9+FC_OTH_HH_E!L9+FC_OTH_AFF_E!L9</f>
        <v>0</v>
      </c>
      <c r="M9" s="10">
        <f>FC_OTH_CP_E!M9+FC_OTH_HH_E!M9+FC_OTH_AFF_E!M9</f>
        <v>0</v>
      </c>
      <c r="N9" s="10">
        <f>FC_OTH_CP_E!N9+FC_OTH_HH_E!N9+FC_OTH_AFF_E!N9</f>
        <v>0.58374892519346488</v>
      </c>
      <c r="O9" s="10">
        <f>FC_OTH_CP_E!O9+FC_OTH_HH_E!O9+FC_OTH_AFF_E!O9</f>
        <v>0</v>
      </c>
      <c r="P9" s="10">
        <f>FC_OTH_CP_E!P9+FC_OTH_HH_E!P9+FC_OTH_AFF_E!P9</f>
        <v>0</v>
      </c>
      <c r="Q9" s="10">
        <f>FC_OTH_CP_E!Q9+FC_OTH_HH_E!Q9+FC_OTH_AFF_E!Q9</f>
        <v>25.622527944969892</v>
      </c>
      <c r="R9" s="10">
        <f>FC_OTH_CP_E!R9+FC_OTH_HH_E!R9+FC_OTH_AFF_E!R9</f>
        <v>27.603009458297503</v>
      </c>
      <c r="S9" s="10">
        <f>FC_OTH_CP_E!S9+FC_OTH_HH_E!S9+FC_OTH_AFF_E!S9</f>
        <v>22.330008598452274</v>
      </c>
      <c r="T9" s="10">
        <f>FC_OTH_CP_E!T9+FC_OTH_HH_E!T9+FC_OTH_AFF_E!T9</f>
        <v>0</v>
      </c>
      <c r="U9" s="10">
        <f>FC_OTH_CP_E!U9+FC_OTH_HH_E!U9+FC_OTH_AFF_E!U9</f>
        <v>0</v>
      </c>
      <c r="V9" s="10">
        <f>FC_OTH_CP_E!V9+FC_OTH_HH_E!V9+FC_OTH_AFF_E!V9</f>
        <v>0</v>
      </c>
      <c r="W9" s="10">
        <f>FC_OTH_CP_E!W9+FC_OTH_HH_E!W9+FC_OTH_AFF_E!W9</f>
        <v>0</v>
      </c>
      <c r="X9" s="10">
        <f>FC_OTH_CP_E!X9+FC_OTH_HH_E!X9+FC_OTH_AFF_E!X9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FC_OTH_CP_E!C10+FC_OTH_HH_E!C10+FC_OTH_AFF_E!C10</f>
        <v>17.223129836629408</v>
      </c>
      <c r="D10" s="10">
        <f>FC_OTH_CP_E!D10+FC_OTH_HH_E!D10+FC_OTH_AFF_E!D10</f>
        <v>10.094067067927774</v>
      </c>
      <c r="E10" s="10">
        <f>FC_OTH_CP_E!E10+FC_OTH_HH_E!E10+FC_OTH_AFF_E!E10</f>
        <v>26.435941530524509</v>
      </c>
      <c r="F10" s="10">
        <f>FC_OTH_CP_E!F10+FC_OTH_HH_E!F10+FC_OTH_AFF_E!F10</f>
        <v>18.934393809114358</v>
      </c>
      <c r="G10" s="10">
        <f>FC_OTH_CP_E!G10+FC_OTH_HH_E!G10+FC_OTH_AFF_E!G10</f>
        <v>37.497506448839204</v>
      </c>
      <c r="H10" s="10">
        <f>FC_OTH_CP_E!H10+FC_OTH_HH_E!H10+FC_OTH_AFF_E!H10</f>
        <v>14.129664660361138</v>
      </c>
      <c r="I10" s="10">
        <f>FC_OTH_CP_E!I10+FC_OTH_HH_E!I10+FC_OTH_AFF_E!I10</f>
        <v>13.326139294926914</v>
      </c>
      <c r="J10" s="10">
        <f>FC_OTH_CP_E!J10+FC_OTH_HH_E!J10+FC_OTH_AFF_E!J10</f>
        <v>7.2624247635425645</v>
      </c>
      <c r="K10" s="10">
        <f>FC_OTH_CP_E!K10+FC_OTH_HH_E!K10+FC_OTH_AFF_E!K10</f>
        <v>0.38890799656061908</v>
      </c>
      <c r="L10" s="10">
        <f>FC_OTH_CP_E!L10+FC_OTH_HH_E!L10+FC_OTH_AFF_E!L10</f>
        <v>14.054858125537404</v>
      </c>
      <c r="M10" s="10">
        <f>FC_OTH_CP_E!M10+FC_OTH_HH_E!M10+FC_OTH_AFF_E!M10</f>
        <v>10.320464316423042</v>
      </c>
      <c r="N10" s="10">
        <f>FC_OTH_CP_E!N10+FC_OTH_HH_E!N10+FC_OTH_AFF_E!N10</f>
        <v>19.314789337919176</v>
      </c>
      <c r="O10" s="10">
        <f>FC_OTH_CP_E!O10+FC_OTH_HH_E!O10+FC_OTH_AFF_E!O10</f>
        <v>28.253740326741188</v>
      </c>
      <c r="P10" s="10">
        <f>FC_OTH_CP_E!P10+FC_OTH_HH_E!P10+FC_OTH_AFF_E!P10</f>
        <v>25.955889939810834</v>
      </c>
      <c r="Q10" s="10">
        <f>FC_OTH_CP_E!Q10+FC_OTH_HH_E!Q10+FC_OTH_AFF_E!Q10</f>
        <v>44.560533104041262</v>
      </c>
      <c r="R10" s="10">
        <f>FC_OTH_CP_E!R10+FC_OTH_HH_E!R10+FC_OTH_AFF_E!R10</f>
        <v>52.962682717110908</v>
      </c>
      <c r="S10" s="10">
        <f>FC_OTH_CP_E!S10+FC_OTH_HH_E!S10+FC_OTH_AFF_E!S10</f>
        <v>34.953138435081684</v>
      </c>
      <c r="T10" s="10">
        <f>FC_OTH_CP_E!T10+FC_OTH_HH_E!T10+FC_OTH_AFF_E!T10</f>
        <v>34.320378331900251</v>
      </c>
      <c r="U10" s="10">
        <f>FC_OTH_CP_E!U10+FC_OTH_HH_E!U10+FC_OTH_AFF_E!U10</f>
        <v>34.347549441100597</v>
      </c>
      <c r="V10" s="10">
        <f>FC_OTH_CP_E!V10+FC_OTH_HH_E!V10+FC_OTH_AFF_E!V10</f>
        <v>41.11074806534824</v>
      </c>
      <c r="W10" s="10">
        <f>FC_OTH_CP_E!W10+FC_OTH_HH_E!W10+FC_OTH_AFF_E!W10</f>
        <v>44.977300085984517</v>
      </c>
      <c r="X10" s="10">
        <f>FC_OTH_CP_E!X10+FC_OTH_HH_E!X10+FC_OTH_AFF_E!X10</f>
        <v>46.608856405846957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FC_OTH_CP_E!C12+FC_OTH_HH_E!C12+FC_OTH_AFF_E!C12</f>
        <v>0</v>
      </c>
      <c r="D12" s="10">
        <f>FC_OTH_CP_E!D12+FC_OTH_HH_E!D12+FC_OTH_AFF_E!D12</f>
        <v>0</v>
      </c>
      <c r="E12" s="10">
        <f>FC_OTH_CP_E!E12+FC_OTH_HH_E!E12+FC_OTH_AFF_E!E12</f>
        <v>0</v>
      </c>
      <c r="F12" s="10">
        <f>FC_OTH_CP_E!F12+FC_OTH_HH_E!F12+FC_OTH_AFF_E!F12</f>
        <v>0</v>
      </c>
      <c r="G12" s="10">
        <f>FC_OTH_CP_E!G12+FC_OTH_HH_E!G12+FC_OTH_AFF_E!G12</f>
        <v>0</v>
      </c>
      <c r="H12" s="10">
        <f>FC_OTH_CP_E!H12+FC_OTH_HH_E!H12+FC_OTH_AFF_E!H12</f>
        <v>0</v>
      </c>
      <c r="I12" s="10">
        <f>FC_OTH_CP_E!I12+FC_OTH_HH_E!I12+FC_OTH_AFF_E!I12</f>
        <v>0</v>
      </c>
      <c r="J12" s="10">
        <f>FC_OTH_CP_E!J12+FC_OTH_HH_E!J12+FC_OTH_AFF_E!J12</f>
        <v>0</v>
      </c>
      <c r="K12" s="10">
        <f>FC_OTH_CP_E!K12+FC_OTH_HH_E!K12+FC_OTH_AFF_E!K12</f>
        <v>0</v>
      </c>
      <c r="L12" s="10">
        <f>FC_OTH_CP_E!L12+FC_OTH_HH_E!L12+FC_OTH_AFF_E!L12</f>
        <v>0</v>
      </c>
      <c r="M12" s="10">
        <f>FC_OTH_CP_E!M12+FC_OTH_HH_E!M12+FC_OTH_AFF_E!M12</f>
        <v>0</v>
      </c>
      <c r="N12" s="10">
        <f>FC_OTH_CP_E!N12+FC_OTH_HH_E!N12+FC_OTH_AFF_E!N12</f>
        <v>0</v>
      </c>
      <c r="O12" s="10">
        <f>FC_OTH_CP_E!O12+FC_OTH_HH_E!O12+FC_OTH_AFF_E!O12</f>
        <v>0</v>
      </c>
      <c r="P12" s="10">
        <f>FC_OTH_CP_E!P12+FC_OTH_HH_E!P12+FC_OTH_AFF_E!P12</f>
        <v>0</v>
      </c>
      <c r="Q12" s="10">
        <f>FC_OTH_CP_E!Q12+FC_OTH_HH_E!Q12+FC_OTH_AFF_E!Q12</f>
        <v>0</v>
      </c>
      <c r="R12" s="10">
        <f>FC_OTH_CP_E!R12+FC_OTH_HH_E!R12+FC_OTH_AFF_E!R12</f>
        <v>0</v>
      </c>
      <c r="S12" s="10">
        <f>FC_OTH_CP_E!S12+FC_OTH_HH_E!S12+FC_OTH_AFF_E!S12</f>
        <v>0</v>
      </c>
      <c r="T12" s="10">
        <f>FC_OTH_CP_E!T12+FC_OTH_HH_E!T12+FC_OTH_AFF_E!T12</f>
        <v>0</v>
      </c>
      <c r="U12" s="10">
        <f>FC_OTH_CP_E!U12+FC_OTH_HH_E!U12+FC_OTH_AFF_E!U12</f>
        <v>0</v>
      </c>
      <c r="V12" s="10">
        <f>FC_OTH_CP_E!V12+FC_OTH_HH_E!V12+FC_OTH_AFF_E!V12</f>
        <v>0</v>
      </c>
      <c r="W12" s="10">
        <f>FC_OTH_CP_E!W12+FC_OTH_HH_E!W12+FC_OTH_AFF_E!W12</f>
        <v>0</v>
      </c>
      <c r="X12" s="10">
        <f>FC_OTH_CP_E!X12+FC_OTH_HH_E!X12+FC_OTH_AFF_E!X12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FC_OTH_CP_E!C13+FC_OTH_HH_E!C13+FC_OTH_AFF_E!C13</f>
        <v>0</v>
      </c>
      <c r="D13" s="10">
        <f>FC_OTH_CP_E!D13+FC_OTH_HH_E!D13+FC_OTH_AFF_E!D13</f>
        <v>0</v>
      </c>
      <c r="E13" s="10">
        <f>FC_OTH_CP_E!E13+FC_OTH_HH_E!E13+FC_OTH_AFF_E!E13</f>
        <v>0</v>
      </c>
      <c r="F13" s="10">
        <f>FC_OTH_CP_E!F13+FC_OTH_HH_E!F13+FC_OTH_AFF_E!F13</f>
        <v>0</v>
      </c>
      <c r="G13" s="10">
        <f>FC_OTH_CP_E!G13+FC_OTH_HH_E!G13+FC_OTH_AFF_E!G13</f>
        <v>0</v>
      </c>
      <c r="H13" s="10">
        <f>FC_OTH_CP_E!H13+FC_OTH_HH_E!H13+FC_OTH_AFF_E!H13</f>
        <v>0</v>
      </c>
      <c r="I13" s="10">
        <f>FC_OTH_CP_E!I13+FC_OTH_HH_E!I13+FC_OTH_AFF_E!I13</f>
        <v>0</v>
      </c>
      <c r="J13" s="10">
        <f>FC_OTH_CP_E!J13+FC_OTH_HH_E!J13+FC_OTH_AFF_E!J13</f>
        <v>0</v>
      </c>
      <c r="K13" s="10">
        <f>FC_OTH_CP_E!K13+FC_OTH_HH_E!K13+FC_OTH_AFF_E!K13</f>
        <v>0</v>
      </c>
      <c r="L13" s="10">
        <f>FC_OTH_CP_E!L13+FC_OTH_HH_E!L13+FC_OTH_AFF_E!L13</f>
        <v>0</v>
      </c>
      <c r="M13" s="10">
        <f>FC_OTH_CP_E!M13+FC_OTH_HH_E!M13+FC_OTH_AFF_E!M13</f>
        <v>0</v>
      </c>
      <c r="N13" s="10">
        <f>FC_OTH_CP_E!N13+FC_OTH_HH_E!N13+FC_OTH_AFF_E!N13</f>
        <v>0</v>
      </c>
      <c r="O13" s="10">
        <f>FC_OTH_CP_E!O13+FC_OTH_HH_E!O13+FC_OTH_AFF_E!O13</f>
        <v>0</v>
      </c>
      <c r="P13" s="10">
        <f>FC_OTH_CP_E!P13+FC_OTH_HH_E!P13+FC_OTH_AFF_E!P13</f>
        <v>0</v>
      </c>
      <c r="Q13" s="10">
        <f>FC_OTH_CP_E!Q13+FC_OTH_HH_E!Q13+FC_OTH_AFF_E!Q13</f>
        <v>0</v>
      </c>
      <c r="R13" s="10">
        <f>FC_OTH_CP_E!R13+FC_OTH_HH_E!R13+FC_OTH_AFF_E!R13</f>
        <v>0</v>
      </c>
      <c r="S13" s="10">
        <f>FC_OTH_CP_E!S13+FC_OTH_HH_E!S13+FC_OTH_AFF_E!S13</f>
        <v>0</v>
      </c>
      <c r="T13" s="10">
        <f>FC_OTH_CP_E!T13+FC_OTH_HH_E!T13+FC_OTH_AFF_E!T13</f>
        <v>0</v>
      </c>
      <c r="U13" s="10">
        <f>FC_OTH_CP_E!U13+FC_OTH_HH_E!U13+FC_OTH_AFF_E!U13</f>
        <v>0</v>
      </c>
      <c r="V13" s="10">
        <f>FC_OTH_CP_E!V13+FC_OTH_HH_E!V13+FC_OTH_AFF_E!V13</f>
        <v>0</v>
      </c>
      <c r="W13" s="10">
        <f>FC_OTH_CP_E!W13+FC_OTH_HH_E!W13+FC_OTH_AFF_E!W13</f>
        <v>0</v>
      </c>
      <c r="X13" s="10">
        <f>FC_OTH_CP_E!X13+FC_OTH_HH_E!X13+FC_OTH_AFF_E!X13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FC_OTH_CP_E!C14+FC_OTH_HH_E!C14+FC_OTH_AFF_E!C14</f>
        <v>0</v>
      </c>
      <c r="D14" s="10">
        <f>FC_OTH_CP_E!D14+FC_OTH_HH_E!D14+FC_OTH_AFF_E!D14</f>
        <v>0</v>
      </c>
      <c r="E14" s="10">
        <f>FC_OTH_CP_E!E14+FC_OTH_HH_E!E14+FC_OTH_AFF_E!E14</f>
        <v>0</v>
      </c>
      <c r="F14" s="10">
        <f>FC_OTH_CP_E!F14+FC_OTH_HH_E!F14+FC_OTH_AFF_E!F14</f>
        <v>0</v>
      </c>
      <c r="G14" s="10">
        <f>FC_OTH_CP_E!G14+FC_OTH_HH_E!G14+FC_OTH_AFF_E!G14</f>
        <v>0</v>
      </c>
      <c r="H14" s="10">
        <f>FC_OTH_CP_E!H14+FC_OTH_HH_E!H14+FC_OTH_AFF_E!H14</f>
        <v>0</v>
      </c>
      <c r="I14" s="10">
        <f>FC_OTH_CP_E!I14+FC_OTH_HH_E!I14+FC_OTH_AFF_E!I14</f>
        <v>0</v>
      </c>
      <c r="J14" s="10">
        <f>FC_OTH_CP_E!J14+FC_OTH_HH_E!J14+FC_OTH_AFF_E!J14</f>
        <v>0</v>
      </c>
      <c r="K14" s="10">
        <f>FC_OTH_CP_E!K14+FC_OTH_HH_E!K14+FC_OTH_AFF_E!K14</f>
        <v>0</v>
      </c>
      <c r="L14" s="10">
        <f>FC_OTH_CP_E!L14+FC_OTH_HH_E!L14+FC_OTH_AFF_E!L14</f>
        <v>0</v>
      </c>
      <c r="M14" s="10">
        <f>FC_OTH_CP_E!M14+FC_OTH_HH_E!M14+FC_OTH_AFF_E!M14</f>
        <v>0</v>
      </c>
      <c r="N14" s="10">
        <f>FC_OTH_CP_E!N14+FC_OTH_HH_E!N14+FC_OTH_AFF_E!N14</f>
        <v>0</v>
      </c>
      <c r="O14" s="10">
        <f>FC_OTH_CP_E!O14+FC_OTH_HH_E!O14+FC_OTH_AFF_E!O14</f>
        <v>0</v>
      </c>
      <c r="P14" s="10">
        <f>FC_OTH_CP_E!P14+FC_OTH_HH_E!P14+FC_OTH_AFF_E!P14</f>
        <v>0</v>
      </c>
      <c r="Q14" s="10">
        <f>FC_OTH_CP_E!Q14+FC_OTH_HH_E!Q14+FC_OTH_AFF_E!Q14</f>
        <v>0</v>
      </c>
      <c r="R14" s="10">
        <f>FC_OTH_CP_E!R14+FC_OTH_HH_E!R14+FC_OTH_AFF_E!R14</f>
        <v>0</v>
      </c>
      <c r="S14" s="10">
        <f>FC_OTH_CP_E!S14+FC_OTH_HH_E!S14+FC_OTH_AFF_E!S14</f>
        <v>0</v>
      </c>
      <c r="T14" s="10">
        <f>FC_OTH_CP_E!T14+FC_OTH_HH_E!T14+FC_OTH_AFF_E!T14</f>
        <v>0</v>
      </c>
      <c r="U14" s="10">
        <f>FC_OTH_CP_E!U14+FC_OTH_HH_E!U14+FC_OTH_AFF_E!U14</f>
        <v>0</v>
      </c>
      <c r="V14" s="10">
        <f>FC_OTH_CP_E!V14+FC_OTH_HH_E!V14+FC_OTH_AFF_E!V14</f>
        <v>0</v>
      </c>
      <c r="W14" s="10">
        <f>FC_OTH_CP_E!W14+FC_OTH_HH_E!W14+FC_OTH_AFF_E!W14</f>
        <v>0</v>
      </c>
      <c r="X14" s="10">
        <f>FC_OTH_CP_E!X14+FC_OTH_HH_E!X14+FC_OTH_AFF_E!X14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FC_OTH_CP_E!C15+FC_OTH_HH_E!C15+FC_OTH_AFF_E!C15</f>
        <v>0</v>
      </c>
      <c r="D15" s="10">
        <f>FC_OTH_CP_E!D15+FC_OTH_HH_E!D15+FC_OTH_AFF_E!D15</f>
        <v>0</v>
      </c>
      <c r="E15" s="10">
        <f>FC_OTH_CP_E!E15+FC_OTH_HH_E!E15+FC_OTH_AFF_E!E15</f>
        <v>0</v>
      </c>
      <c r="F15" s="10">
        <f>FC_OTH_CP_E!F15+FC_OTH_HH_E!F15+FC_OTH_AFF_E!F15</f>
        <v>0</v>
      </c>
      <c r="G15" s="10">
        <f>FC_OTH_CP_E!G15+FC_OTH_HH_E!G15+FC_OTH_AFF_E!G15</f>
        <v>0</v>
      </c>
      <c r="H15" s="10">
        <f>FC_OTH_CP_E!H15+FC_OTH_HH_E!H15+FC_OTH_AFF_E!H15</f>
        <v>0</v>
      </c>
      <c r="I15" s="10">
        <f>FC_OTH_CP_E!I15+FC_OTH_HH_E!I15+FC_OTH_AFF_E!I15</f>
        <v>0</v>
      </c>
      <c r="J15" s="10">
        <f>FC_OTH_CP_E!J15+FC_OTH_HH_E!J15+FC_OTH_AFF_E!J15</f>
        <v>0</v>
      </c>
      <c r="K15" s="10">
        <f>FC_OTH_CP_E!K15+FC_OTH_HH_E!K15+FC_OTH_AFF_E!K15</f>
        <v>0</v>
      </c>
      <c r="L15" s="10">
        <f>FC_OTH_CP_E!L15+FC_OTH_HH_E!L15+FC_OTH_AFF_E!L15</f>
        <v>0</v>
      </c>
      <c r="M15" s="10">
        <f>FC_OTH_CP_E!M15+FC_OTH_HH_E!M15+FC_OTH_AFF_E!M15</f>
        <v>0</v>
      </c>
      <c r="N15" s="10">
        <f>FC_OTH_CP_E!N15+FC_OTH_HH_E!N15+FC_OTH_AFF_E!N15</f>
        <v>0</v>
      </c>
      <c r="O15" s="10">
        <f>FC_OTH_CP_E!O15+FC_OTH_HH_E!O15+FC_OTH_AFF_E!O15</f>
        <v>0</v>
      </c>
      <c r="P15" s="10">
        <f>FC_OTH_CP_E!P15+FC_OTH_HH_E!P15+FC_OTH_AFF_E!P15</f>
        <v>0</v>
      </c>
      <c r="Q15" s="10">
        <f>FC_OTH_CP_E!Q15+FC_OTH_HH_E!Q15+FC_OTH_AFF_E!Q15</f>
        <v>0</v>
      </c>
      <c r="R15" s="10">
        <f>FC_OTH_CP_E!R15+FC_OTH_HH_E!R15+FC_OTH_AFF_E!R15</f>
        <v>0</v>
      </c>
      <c r="S15" s="10">
        <f>FC_OTH_CP_E!S15+FC_OTH_HH_E!S15+FC_OTH_AFF_E!S15</f>
        <v>0</v>
      </c>
      <c r="T15" s="10">
        <f>FC_OTH_CP_E!T15+FC_OTH_HH_E!T15+FC_OTH_AFF_E!T15</f>
        <v>0</v>
      </c>
      <c r="U15" s="10">
        <f>FC_OTH_CP_E!U15+FC_OTH_HH_E!U15+FC_OTH_AFF_E!U15</f>
        <v>0</v>
      </c>
      <c r="V15" s="10">
        <f>FC_OTH_CP_E!V15+FC_OTH_HH_E!V15+FC_OTH_AFF_E!V15</f>
        <v>0</v>
      </c>
      <c r="W15" s="10">
        <f>FC_OTH_CP_E!W15+FC_OTH_HH_E!W15+FC_OTH_AFF_E!W15</f>
        <v>0</v>
      </c>
      <c r="X15" s="10">
        <f>FC_OTH_CP_E!X15+FC_OTH_HH_E!X15+FC_OTH_AFF_E!X15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FC_OTH_CP_E!C16+FC_OTH_HH_E!C16+FC_OTH_AFF_E!C16</f>
        <v>0</v>
      </c>
      <c r="D16" s="10">
        <f>FC_OTH_CP_E!D16+FC_OTH_HH_E!D16+FC_OTH_AFF_E!D16</f>
        <v>0</v>
      </c>
      <c r="E16" s="10">
        <f>FC_OTH_CP_E!E16+FC_OTH_HH_E!E16+FC_OTH_AFF_E!E16</f>
        <v>0</v>
      </c>
      <c r="F16" s="10">
        <f>FC_OTH_CP_E!F16+FC_OTH_HH_E!F16+FC_OTH_AFF_E!F16</f>
        <v>0</v>
      </c>
      <c r="G16" s="10">
        <f>FC_OTH_CP_E!G16+FC_OTH_HH_E!G16+FC_OTH_AFF_E!G16</f>
        <v>0</v>
      </c>
      <c r="H16" s="10">
        <f>FC_OTH_CP_E!H16+FC_OTH_HH_E!H16+FC_OTH_AFF_E!H16</f>
        <v>0</v>
      </c>
      <c r="I16" s="10">
        <f>FC_OTH_CP_E!I16+FC_OTH_HH_E!I16+FC_OTH_AFF_E!I16</f>
        <v>0</v>
      </c>
      <c r="J16" s="10">
        <f>FC_OTH_CP_E!J16+FC_OTH_HH_E!J16+FC_OTH_AFF_E!J16</f>
        <v>0</v>
      </c>
      <c r="K16" s="10">
        <f>FC_OTH_CP_E!K16+FC_OTH_HH_E!K16+FC_OTH_AFF_E!K16</f>
        <v>0</v>
      </c>
      <c r="L16" s="10">
        <f>FC_OTH_CP_E!L16+FC_OTH_HH_E!L16+FC_OTH_AFF_E!L16</f>
        <v>0</v>
      </c>
      <c r="M16" s="10">
        <f>FC_OTH_CP_E!M16+FC_OTH_HH_E!M16+FC_OTH_AFF_E!M16</f>
        <v>0</v>
      </c>
      <c r="N16" s="10">
        <f>FC_OTH_CP_E!N16+FC_OTH_HH_E!N16+FC_OTH_AFF_E!N16</f>
        <v>0</v>
      </c>
      <c r="O16" s="10">
        <f>FC_OTH_CP_E!O16+FC_OTH_HH_E!O16+FC_OTH_AFF_E!O16</f>
        <v>0</v>
      </c>
      <c r="P16" s="10">
        <f>FC_OTH_CP_E!P16+FC_OTH_HH_E!P16+FC_OTH_AFF_E!P16</f>
        <v>0</v>
      </c>
      <c r="Q16" s="10">
        <f>FC_OTH_CP_E!Q16+FC_OTH_HH_E!Q16+FC_OTH_AFF_E!Q16</f>
        <v>0</v>
      </c>
      <c r="R16" s="10">
        <f>FC_OTH_CP_E!R16+FC_OTH_HH_E!R16+FC_OTH_AFF_E!R16</f>
        <v>0</v>
      </c>
      <c r="S16" s="10">
        <f>FC_OTH_CP_E!S16+FC_OTH_HH_E!S16+FC_OTH_AFF_E!S16</f>
        <v>0</v>
      </c>
      <c r="T16" s="10">
        <f>FC_OTH_CP_E!T16+FC_OTH_HH_E!T16+FC_OTH_AFF_E!T16</f>
        <v>0</v>
      </c>
      <c r="U16" s="10">
        <f>FC_OTH_CP_E!U16+FC_OTH_HH_E!U16+FC_OTH_AFF_E!U16</f>
        <v>0</v>
      </c>
      <c r="V16" s="10">
        <f>FC_OTH_CP_E!V16+FC_OTH_HH_E!V16+FC_OTH_AFF_E!V16</f>
        <v>0</v>
      </c>
      <c r="W16" s="10">
        <f>FC_OTH_CP_E!W16+FC_OTH_HH_E!W16+FC_OTH_AFF_E!W16</f>
        <v>0</v>
      </c>
      <c r="X16" s="10">
        <f>FC_OTH_CP_E!X16+FC_OTH_HH_E!X16+FC_OTH_AFF_E!X16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0.27944969905417016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FC_OTH_CP_E!C18+FC_OTH_HH_E!C18+FC_OTH_AFF_E!C18</f>
        <v>0</v>
      </c>
      <c r="D18" s="10">
        <f>FC_OTH_CP_E!D18+FC_OTH_HH_E!D18+FC_OTH_AFF_E!D18</f>
        <v>0</v>
      </c>
      <c r="E18" s="10">
        <f>FC_OTH_CP_E!E18+FC_OTH_HH_E!E18+FC_OTH_AFF_E!E18</f>
        <v>0</v>
      </c>
      <c r="F18" s="10">
        <f>FC_OTH_CP_E!F18+FC_OTH_HH_E!F18+FC_OTH_AFF_E!F18</f>
        <v>0</v>
      </c>
      <c r="G18" s="10">
        <f>FC_OTH_CP_E!G18+FC_OTH_HH_E!G18+FC_OTH_AFF_E!G18</f>
        <v>0</v>
      </c>
      <c r="H18" s="10">
        <f>FC_OTH_CP_E!H18+FC_OTH_HH_E!H18+FC_OTH_AFF_E!H18</f>
        <v>0</v>
      </c>
      <c r="I18" s="10">
        <f>FC_OTH_CP_E!I18+FC_OTH_HH_E!I18+FC_OTH_AFF_E!I18</f>
        <v>0</v>
      </c>
      <c r="J18" s="10">
        <f>FC_OTH_CP_E!J18+FC_OTH_HH_E!J18+FC_OTH_AFF_E!J18</f>
        <v>0</v>
      </c>
      <c r="K18" s="10">
        <f>FC_OTH_CP_E!K18+FC_OTH_HH_E!K18+FC_OTH_AFF_E!K18</f>
        <v>0</v>
      </c>
      <c r="L18" s="10">
        <f>FC_OTH_CP_E!L18+FC_OTH_HH_E!L18+FC_OTH_AFF_E!L18</f>
        <v>0</v>
      </c>
      <c r="M18" s="10">
        <f>FC_OTH_CP_E!M18+FC_OTH_HH_E!M18+FC_OTH_AFF_E!M18</f>
        <v>0</v>
      </c>
      <c r="N18" s="10">
        <f>FC_OTH_CP_E!N18+FC_OTH_HH_E!N18+FC_OTH_AFF_E!N18</f>
        <v>0</v>
      </c>
      <c r="O18" s="10">
        <f>FC_OTH_CP_E!O18+FC_OTH_HH_E!O18+FC_OTH_AFF_E!O18</f>
        <v>0</v>
      </c>
      <c r="P18" s="10">
        <f>FC_OTH_CP_E!P18+FC_OTH_HH_E!P18+FC_OTH_AFF_E!P18</f>
        <v>0</v>
      </c>
      <c r="Q18" s="10">
        <f>FC_OTH_CP_E!Q18+FC_OTH_HH_E!Q18+FC_OTH_AFF_E!Q18</f>
        <v>0</v>
      </c>
      <c r="R18" s="10">
        <f>FC_OTH_CP_E!R18+FC_OTH_HH_E!R18+FC_OTH_AFF_E!R18</f>
        <v>0</v>
      </c>
      <c r="S18" s="10">
        <f>FC_OTH_CP_E!S18+FC_OTH_HH_E!S18+FC_OTH_AFF_E!S18</f>
        <v>0</v>
      </c>
      <c r="T18" s="10">
        <f>FC_OTH_CP_E!T18+FC_OTH_HH_E!T18+FC_OTH_AFF_E!T18</f>
        <v>0</v>
      </c>
      <c r="U18" s="10">
        <f>FC_OTH_CP_E!U18+FC_OTH_HH_E!U18+FC_OTH_AFF_E!U18</f>
        <v>0</v>
      </c>
      <c r="V18" s="10">
        <f>FC_OTH_CP_E!V18+FC_OTH_HH_E!V18+FC_OTH_AFF_E!V18</f>
        <v>0</v>
      </c>
      <c r="W18" s="10">
        <f>FC_OTH_CP_E!W18+FC_OTH_HH_E!W18+FC_OTH_AFF_E!W18</f>
        <v>0</v>
      </c>
      <c r="X18" s="10">
        <f>FC_OTH_CP_E!X18+FC_OTH_HH_E!X18+FC_OTH_AFF_E!X18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FC_OTH_CP_E!C19+FC_OTH_HH_E!C19+FC_OTH_AFF_E!C19</f>
        <v>0</v>
      </c>
      <c r="D19" s="10">
        <f>FC_OTH_CP_E!D19+FC_OTH_HH_E!D19+FC_OTH_AFF_E!D19</f>
        <v>0</v>
      </c>
      <c r="E19" s="10">
        <f>FC_OTH_CP_E!E19+FC_OTH_HH_E!E19+FC_OTH_AFF_E!E19</f>
        <v>0</v>
      </c>
      <c r="F19" s="10">
        <f>FC_OTH_CP_E!F19+FC_OTH_HH_E!F19+FC_OTH_AFF_E!F19</f>
        <v>0</v>
      </c>
      <c r="G19" s="10">
        <f>FC_OTH_CP_E!G19+FC_OTH_HH_E!G19+FC_OTH_AFF_E!G19</f>
        <v>0</v>
      </c>
      <c r="H19" s="10">
        <f>FC_OTH_CP_E!H19+FC_OTH_HH_E!H19+FC_OTH_AFF_E!H19</f>
        <v>0</v>
      </c>
      <c r="I19" s="10">
        <f>FC_OTH_CP_E!I19+FC_OTH_HH_E!I19+FC_OTH_AFF_E!I19</f>
        <v>0</v>
      </c>
      <c r="J19" s="10">
        <f>FC_OTH_CP_E!J19+FC_OTH_HH_E!J19+FC_OTH_AFF_E!J19</f>
        <v>0.27944969905417016</v>
      </c>
      <c r="K19" s="10">
        <f>FC_OTH_CP_E!K19+FC_OTH_HH_E!K19+FC_OTH_AFF_E!K19</f>
        <v>0</v>
      </c>
      <c r="L19" s="10">
        <f>FC_OTH_CP_E!L19+FC_OTH_HH_E!L19+FC_OTH_AFF_E!L19</f>
        <v>0</v>
      </c>
      <c r="M19" s="10">
        <f>FC_OTH_CP_E!M19+FC_OTH_HH_E!M19+FC_OTH_AFF_E!M19</f>
        <v>0</v>
      </c>
      <c r="N19" s="10">
        <f>FC_OTH_CP_E!N19+FC_OTH_HH_E!N19+FC_OTH_AFF_E!N19</f>
        <v>0</v>
      </c>
      <c r="O19" s="10">
        <f>FC_OTH_CP_E!O19+FC_OTH_HH_E!O19+FC_OTH_AFF_E!O19</f>
        <v>0</v>
      </c>
      <c r="P19" s="10">
        <f>FC_OTH_CP_E!P19+FC_OTH_HH_E!P19+FC_OTH_AFF_E!P19</f>
        <v>0</v>
      </c>
      <c r="Q19" s="10">
        <f>FC_OTH_CP_E!Q19+FC_OTH_HH_E!Q19+FC_OTH_AFF_E!Q19</f>
        <v>0</v>
      </c>
      <c r="R19" s="10">
        <f>FC_OTH_CP_E!R19+FC_OTH_HH_E!R19+FC_OTH_AFF_E!R19</f>
        <v>0</v>
      </c>
      <c r="S19" s="10">
        <f>FC_OTH_CP_E!S19+FC_OTH_HH_E!S19+FC_OTH_AFF_E!S19</f>
        <v>0</v>
      </c>
      <c r="T19" s="10">
        <f>FC_OTH_CP_E!T19+FC_OTH_HH_E!T19+FC_OTH_AFF_E!T19</f>
        <v>0</v>
      </c>
      <c r="U19" s="10">
        <f>FC_OTH_CP_E!U19+FC_OTH_HH_E!U19+FC_OTH_AFF_E!U19</f>
        <v>0</v>
      </c>
      <c r="V19" s="10">
        <f>FC_OTH_CP_E!V19+FC_OTH_HH_E!V19+FC_OTH_AFF_E!V19</f>
        <v>0</v>
      </c>
      <c r="W19" s="10">
        <f>FC_OTH_CP_E!W19+FC_OTH_HH_E!W19+FC_OTH_AFF_E!W19</f>
        <v>0</v>
      </c>
      <c r="X19" s="10">
        <f>FC_OTH_CP_E!X19+FC_OTH_HH_E!X19+FC_OTH_AFF_E!X19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FC_OTH_CP_E!C20+FC_OTH_HH_E!C20+FC_OTH_AFF_E!C20</f>
        <v>0</v>
      </c>
      <c r="D20" s="10">
        <f>FC_OTH_CP_E!D20+FC_OTH_HH_E!D20+FC_OTH_AFF_E!D20</f>
        <v>0</v>
      </c>
      <c r="E20" s="10">
        <f>FC_OTH_CP_E!E20+FC_OTH_HH_E!E20+FC_OTH_AFF_E!E20</f>
        <v>0</v>
      </c>
      <c r="F20" s="10">
        <f>FC_OTH_CP_E!F20+FC_OTH_HH_E!F20+FC_OTH_AFF_E!F20</f>
        <v>0</v>
      </c>
      <c r="G20" s="10">
        <f>FC_OTH_CP_E!G20+FC_OTH_HH_E!G20+FC_OTH_AFF_E!G20</f>
        <v>0</v>
      </c>
      <c r="H20" s="10">
        <f>FC_OTH_CP_E!H20+FC_OTH_HH_E!H20+FC_OTH_AFF_E!H20</f>
        <v>0</v>
      </c>
      <c r="I20" s="10">
        <f>FC_OTH_CP_E!I20+FC_OTH_HH_E!I20+FC_OTH_AFF_E!I20</f>
        <v>0</v>
      </c>
      <c r="J20" s="10">
        <f>FC_OTH_CP_E!J20+FC_OTH_HH_E!J20+FC_OTH_AFF_E!J20</f>
        <v>0</v>
      </c>
      <c r="K20" s="10">
        <f>FC_OTH_CP_E!K20+FC_OTH_HH_E!K20+FC_OTH_AFF_E!K20</f>
        <v>0</v>
      </c>
      <c r="L20" s="10">
        <f>FC_OTH_CP_E!L20+FC_OTH_HH_E!L20+FC_OTH_AFF_E!L20</f>
        <v>0</v>
      </c>
      <c r="M20" s="10">
        <f>FC_OTH_CP_E!M20+FC_OTH_HH_E!M20+FC_OTH_AFF_E!M20</f>
        <v>0</v>
      </c>
      <c r="N20" s="10">
        <f>FC_OTH_CP_E!N20+FC_OTH_HH_E!N20+FC_OTH_AFF_E!N20</f>
        <v>0</v>
      </c>
      <c r="O20" s="10">
        <f>FC_OTH_CP_E!O20+FC_OTH_HH_E!O20+FC_OTH_AFF_E!O20</f>
        <v>0</v>
      </c>
      <c r="P20" s="10">
        <f>FC_OTH_CP_E!P20+FC_OTH_HH_E!P20+FC_OTH_AFF_E!P20</f>
        <v>0</v>
      </c>
      <c r="Q20" s="10">
        <f>FC_OTH_CP_E!Q20+FC_OTH_HH_E!Q20+FC_OTH_AFF_E!Q20</f>
        <v>0</v>
      </c>
      <c r="R20" s="10">
        <f>FC_OTH_CP_E!R20+FC_OTH_HH_E!R20+FC_OTH_AFF_E!R20</f>
        <v>0</v>
      </c>
      <c r="S20" s="10">
        <f>FC_OTH_CP_E!S20+FC_OTH_HH_E!S20+FC_OTH_AFF_E!S20</f>
        <v>0</v>
      </c>
      <c r="T20" s="10">
        <f>FC_OTH_CP_E!T20+FC_OTH_HH_E!T20+FC_OTH_AFF_E!T20</f>
        <v>0</v>
      </c>
      <c r="U20" s="10">
        <f>FC_OTH_CP_E!U20+FC_OTH_HH_E!U20+FC_OTH_AFF_E!U20</f>
        <v>0</v>
      </c>
      <c r="V20" s="10">
        <f>FC_OTH_CP_E!V20+FC_OTH_HH_E!V20+FC_OTH_AFF_E!V20</f>
        <v>0</v>
      </c>
      <c r="W20" s="10">
        <f>FC_OTH_CP_E!W20+FC_OTH_HH_E!W20+FC_OTH_AFF_E!W20</f>
        <v>0</v>
      </c>
      <c r="X20" s="10">
        <f>FC_OTH_CP_E!X20+FC_OTH_HH_E!X20+FC_OTH_AFF_E!X20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FC_OTH_CP_E!C21+FC_OTH_HH_E!C21+FC_OTH_AFF_E!C21</f>
        <v>0</v>
      </c>
      <c r="D21" s="10">
        <f>FC_OTH_CP_E!D21+FC_OTH_HH_E!D21+FC_OTH_AFF_E!D21</f>
        <v>0</v>
      </c>
      <c r="E21" s="10">
        <f>FC_OTH_CP_E!E21+FC_OTH_HH_E!E21+FC_OTH_AFF_E!E21</f>
        <v>0</v>
      </c>
      <c r="F21" s="10">
        <f>FC_OTH_CP_E!F21+FC_OTH_HH_E!F21+FC_OTH_AFF_E!F21</f>
        <v>0</v>
      </c>
      <c r="G21" s="10">
        <f>FC_OTH_CP_E!G21+FC_OTH_HH_E!G21+FC_OTH_AFF_E!G21</f>
        <v>0</v>
      </c>
      <c r="H21" s="10">
        <f>FC_OTH_CP_E!H21+FC_OTH_HH_E!H21+FC_OTH_AFF_E!H21</f>
        <v>0</v>
      </c>
      <c r="I21" s="10">
        <f>FC_OTH_CP_E!I21+FC_OTH_HH_E!I21+FC_OTH_AFF_E!I21</f>
        <v>0</v>
      </c>
      <c r="J21" s="10">
        <f>FC_OTH_CP_E!J21+FC_OTH_HH_E!J21+FC_OTH_AFF_E!J21</f>
        <v>0</v>
      </c>
      <c r="K21" s="10">
        <f>FC_OTH_CP_E!K21+FC_OTH_HH_E!K21+FC_OTH_AFF_E!K21</f>
        <v>0</v>
      </c>
      <c r="L21" s="10">
        <f>FC_OTH_CP_E!L21+FC_OTH_HH_E!L21+FC_OTH_AFF_E!L21</f>
        <v>0</v>
      </c>
      <c r="M21" s="10">
        <f>FC_OTH_CP_E!M21+FC_OTH_HH_E!M21+FC_OTH_AFF_E!M21</f>
        <v>0</v>
      </c>
      <c r="N21" s="10">
        <f>FC_OTH_CP_E!N21+FC_OTH_HH_E!N21+FC_OTH_AFF_E!N21</f>
        <v>0</v>
      </c>
      <c r="O21" s="10">
        <f>FC_OTH_CP_E!O21+FC_OTH_HH_E!O21+FC_OTH_AFF_E!O21</f>
        <v>0</v>
      </c>
      <c r="P21" s="10">
        <f>FC_OTH_CP_E!P21+FC_OTH_HH_E!P21+FC_OTH_AFF_E!P21</f>
        <v>0</v>
      </c>
      <c r="Q21" s="10">
        <f>FC_OTH_CP_E!Q21+FC_OTH_HH_E!Q21+FC_OTH_AFF_E!Q21</f>
        <v>0</v>
      </c>
      <c r="R21" s="10">
        <f>FC_OTH_CP_E!R21+FC_OTH_HH_E!R21+FC_OTH_AFF_E!R21</f>
        <v>0</v>
      </c>
      <c r="S21" s="10">
        <f>FC_OTH_CP_E!S21+FC_OTH_HH_E!S21+FC_OTH_AFF_E!S21</f>
        <v>0</v>
      </c>
      <c r="T21" s="10">
        <f>FC_OTH_CP_E!T21+FC_OTH_HH_E!T21+FC_OTH_AFF_E!T21</f>
        <v>0</v>
      </c>
      <c r="U21" s="10">
        <f>FC_OTH_CP_E!U21+FC_OTH_HH_E!U21+FC_OTH_AFF_E!U21</f>
        <v>0</v>
      </c>
      <c r="V21" s="10">
        <f>FC_OTH_CP_E!V21+FC_OTH_HH_E!V21+FC_OTH_AFF_E!V21</f>
        <v>0</v>
      </c>
      <c r="W21" s="10">
        <f>FC_OTH_CP_E!W21+FC_OTH_HH_E!W21+FC_OTH_AFF_E!W21</f>
        <v>0</v>
      </c>
      <c r="X21" s="10">
        <f>FC_OTH_CP_E!X21+FC_OTH_HH_E!X21+FC_OTH_AFF_E!X21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2.3093723129836623</v>
      </c>
      <c r="D22" s="37">
        <f t="shared" ref="D22:W22" si="19">SUM(D23:D24)</f>
        <v>3.3312123817712807</v>
      </c>
      <c r="E22" s="37">
        <f t="shared" si="19"/>
        <v>2.7293207222699909</v>
      </c>
      <c r="F22" s="37">
        <f t="shared" si="19"/>
        <v>3.988993981083405</v>
      </c>
      <c r="G22" s="37">
        <f t="shared" si="19"/>
        <v>1.4696474634565779</v>
      </c>
      <c r="H22" s="37">
        <f t="shared" si="19"/>
        <v>3.3591573516766982</v>
      </c>
      <c r="I22" s="37">
        <f t="shared" si="19"/>
        <v>5.8785038693035254</v>
      </c>
      <c r="J22" s="37">
        <f t="shared" si="19"/>
        <v>5.2486672398968199</v>
      </c>
      <c r="K22" s="37">
        <f t="shared" si="19"/>
        <v>8.3978503869303527</v>
      </c>
      <c r="L22" s="37">
        <f t="shared" si="19"/>
        <v>8.8177128116938945</v>
      </c>
      <c r="M22" s="37">
        <f t="shared" si="19"/>
        <v>8.1878761822871873</v>
      </c>
      <c r="N22" s="37">
        <f t="shared" si="19"/>
        <v>8.1878761822871873</v>
      </c>
      <c r="O22" s="37">
        <f t="shared" si="19"/>
        <v>0.41986242476354252</v>
      </c>
      <c r="P22" s="37">
        <f t="shared" si="19"/>
        <v>7.9779019776440236</v>
      </c>
      <c r="Q22" s="37">
        <f t="shared" si="19"/>
        <v>6.9282029234737754</v>
      </c>
      <c r="R22" s="37">
        <f t="shared" si="19"/>
        <v>8.1878761822871873</v>
      </c>
      <c r="S22" s="37">
        <f t="shared" si="19"/>
        <v>9.4475494411006018</v>
      </c>
      <c r="T22" s="37">
        <f t="shared" si="19"/>
        <v>11.82854686156492</v>
      </c>
      <c r="U22" s="37">
        <f t="shared" si="19"/>
        <v>14.857179707652627</v>
      </c>
      <c r="V22" s="37">
        <f t="shared" si="19"/>
        <v>14.666809974204639</v>
      </c>
      <c r="W22" s="37">
        <f t="shared" si="19"/>
        <v>16.332330180567499</v>
      </c>
      <c r="X22" s="37">
        <f t="shared" ref="X22" si="20">SUM(X23:X24)</f>
        <v>17.635425623387789</v>
      </c>
    </row>
    <row r="23" spans="1:24" ht="11.25" customHeight="1" x14ac:dyDescent="0.2">
      <c r="A23" s="42" t="s">
        <v>37</v>
      </c>
      <c r="B23" s="9" t="s">
        <v>38</v>
      </c>
      <c r="C23" s="10">
        <f>FC_OTH_CP_E!C23+FC_OTH_HH_E!C23+FC_OTH_AFF_E!C23</f>
        <v>2.3093723129836623</v>
      </c>
      <c r="D23" s="10">
        <f>FC_OTH_CP_E!D23+FC_OTH_HH_E!D23+FC_OTH_AFF_E!D23</f>
        <v>3.3312123817712807</v>
      </c>
      <c r="E23" s="10">
        <f>FC_OTH_CP_E!E23+FC_OTH_HH_E!E23+FC_OTH_AFF_E!E23</f>
        <v>2.7293207222699909</v>
      </c>
      <c r="F23" s="10">
        <f>FC_OTH_CP_E!F23+FC_OTH_HH_E!F23+FC_OTH_AFF_E!F23</f>
        <v>3.988993981083405</v>
      </c>
      <c r="G23" s="10">
        <f>FC_OTH_CP_E!G23+FC_OTH_HH_E!G23+FC_OTH_AFF_E!G23</f>
        <v>1.4696474634565779</v>
      </c>
      <c r="H23" s="10">
        <f>FC_OTH_CP_E!H23+FC_OTH_HH_E!H23+FC_OTH_AFF_E!H23</f>
        <v>3.3591573516766982</v>
      </c>
      <c r="I23" s="10">
        <f>FC_OTH_CP_E!I23+FC_OTH_HH_E!I23+FC_OTH_AFF_E!I23</f>
        <v>5.8785038693035254</v>
      </c>
      <c r="J23" s="10">
        <f>FC_OTH_CP_E!J23+FC_OTH_HH_E!J23+FC_OTH_AFF_E!J23</f>
        <v>5.2486672398968199</v>
      </c>
      <c r="K23" s="10">
        <f>FC_OTH_CP_E!K23+FC_OTH_HH_E!K23+FC_OTH_AFF_E!K23</f>
        <v>8.3978503869303527</v>
      </c>
      <c r="L23" s="10">
        <f>FC_OTH_CP_E!L23+FC_OTH_HH_E!L23+FC_OTH_AFF_E!L23</f>
        <v>8.8177128116938945</v>
      </c>
      <c r="M23" s="10">
        <f>FC_OTH_CP_E!M23+FC_OTH_HH_E!M23+FC_OTH_AFF_E!M23</f>
        <v>8.1878761822871873</v>
      </c>
      <c r="N23" s="10">
        <f>FC_OTH_CP_E!N23+FC_OTH_HH_E!N23+FC_OTH_AFF_E!N23</f>
        <v>8.1878761822871873</v>
      </c>
      <c r="O23" s="10">
        <f>FC_OTH_CP_E!O23+FC_OTH_HH_E!O23+FC_OTH_AFF_E!O23</f>
        <v>0.41986242476354252</v>
      </c>
      <c r="P23" s="10">
        <f>FC_OTH_CP_E!P23+FC_OTH_HH_E!P23+FC_OTH_AFF_E!P23</f>
        <v>7.9779019776440236</v>
      </c>
      <c r="Q23" s="10">
        <f>FC_OTH_CP_E!Q23+FC_OTH_HH_E!Q23+FC_OTH_AFF_E!Q23</f>
        <v>6.9282029234737754</v>
      </c>
      <c r="R23" s="10">
        <f>FC_OTH_CP_E!R23+FC_OTH_HH_E!R23+FC_OTH_AFF_E!R23</f>
        <v>8.1878761822871873</v>
      </c>
      <c r="S23" s="10">
        <f>FC_OTH_CP_E!S23+FC_OTH_HH_E!S23+FC_OTH_AFF_E!S23</f>
        <v>9.4475494411006018</v>
      </c>
      <c r="T23" s="10">
        <f>FC_OTH_CP_E!T23+FC_OTH_HH_E!T23+FC_OTH_AFF_E!T23</f>
        <v>11.82854686156492</v>
      </c>
      <c r="U23" s="10">
        <f>FC_OTH_CP_E!U23+FC_OTH_HH_E!U23+FC_OTH_AFF_E!U23</f>
        <v>14.857179707652627</v>
      </c>
      <c r="V23" s="10">
        <f>FC_OTH_CP_E!V23+FC_OTH_HH_E!V23+FC_OTH_AFF_E!V23</f>
        <v>14.666809974204639</v>
      </c>
      <c r="W23" s="10">
        <f>FC_OTH_CP_E!W23+FC_OTH_HH_E!W23+FC_OTH_AFF_E!W23</f>
        <v>16.332330180567499</v>
      </c>
      <c r="X23" s="10">
        <f>FC_OTH_CP_E!X23+FC_OTH_HH_E!X23+FC_OTH_AFF_E!X23</f>
        <v>17.635425623387789</v>
      </c>
    </row>
    <row r="24" spans="1:24" ht="11.25" customHeight="1" x14ac:dyDescent="0.2">
      <c r="A24" s="42" t="s">
        <v>39</v>
      </c>
      <c r="B24" s="9" t="s">
        <v>40</v>
      </c>
      <c r="C24" s="10">
        <f>FC_OTH_CP_E!C24+FC_OTH_HH_E!C24+FC_OTH_AFF_E!C24</f>
        <v>0</v>
      </c>
      <c r="D24" s="10">
        <f>FC_OTH_CP_E!D24+FC_OTH_HH_E!D24+FC_OTH_AFF_E!D24</f>
        <v>0</v>
      </c>
      <c r="E24" s="10">
        <f>FC_OTH_CP_E!E24+FC_OTH_HH_E!E24+FC_OTH_AFF_E!E24</f>
        <v>0</v>
      </c>
      <c r="F24" s="10">
        <f>FC_OTH_CP_E!F24+FC_OTH_HH_E!F24+FC_OTH_AFF_E!F24</f>
        <v>0</v>
      </c>
      <c r="G24" s="10">
        <f>FC_OTH_CP_E!G24+FC_OTH_HH_E!G24+FC_OTH_AFF_E!G24</f>
        <v>0</v>
      </c>
      <c r="H24" s="10">
        <f>FC_OTH_CP_E!H24+FC_OTH_HH_E!H24+FC_OTH_AFF_E!H24</f>
        <v>0</v>
      </c>
      <c r="I24" s="10">
        <f>FC_OTH_CP_E!I24+FC_OTH_HH_E!I24+FC_OTH_AFF_E!I24</f>
        <v>0</v>
      </c>
      <c r="J24" s="10">
        <f>FC_OTH_CP_E!J24+FC_OTH_HH_E!J24+FC_OTH_AFF_E!J24</f>
        <v>0</v>
      </c>
      <c r="K24" s="10">
        <f>FC_OTH_CP_E!K24+FC_OTH_HH_E!K24+FC_OTH_AFF_E!K24</f>
        <v>0</v>
      </c>
      <c r="L24" s="10">
        <f>FC_OTH_CP_E!L24+FC_OTH_HH_E!L24+FC_OTH_AFF_E!L24</f>
        <v>0</v>
      </c>
      <c r="M24" s="10">
        <f>FC_OTH_CP_E!M24+FC_OTH_HH_E!M24+FC_OTH_AFF_E!M24</f>
        <v>0</v>
      </c>
      <c r="N24" s="10">
        <f>FC_OTH_CP_E!N24+FC_OTH_HH_E!N24+FC_OTH_AFF_E!N24</f>
        <v>0</v>
      </c>
      <c r="O24" s="10">
        <f>FC_OTH_CP_E!O24+FC_OTH_HH_E!O24+FC_OTH_AFF_E!O24</f>
        <v>0</v>
      </c>
      <c r="P24" s="10">
        <f>FC_OTH_CP_E!P24+FC_OTH_HH_E!P24+FC_OTH_AFF_E!P24</f>
        <v>0</v>
      </c>
      <c r="Q24" s="10">
        <f>FC_OTH_CP_E!Q24+FC_OTH_HH_E!Q24+FC_OTH_AFF_E!Q24</f>
        <v>0</v>
      </c>
      <c r="R24" s="10">
        <f>FC_OTH_CP_E!R24+FC_OTH_HH_E!R24+FC_OTH_AFF_E!R24</f>
        <v>0</v>
      </c>
      <c r="S24" s="10">
        <f>FC_OTH_CP_E!S24+FC_OTH_HH_E!S24+FC_OTH_AFF_E!S24</f>
        <v>0</v>
      </c>
      <c r="T24" s="10">
        <f>FC_OTH_CP_E!T24+FC_OTH_HH_E!T24+FC_OTH_AFF_E!T24</f>
        <v>0</v>
      </c>
      <c r="U24" s="10">
        <f>FC_OTH_CP_E!U24+FC_OTH_HH_E!U24+FC_OTH_AFF_E!U24</f>
        <v>0</v>
      </c>
      <c r="V24" s="10">
        <f>FC_OTH_CP_E!V24+FC_OTH_HH_E!V24+FC_OTH_AFF_E!V24</f>
        <v>0</v>
      </c>
      <c r="W24" s="10">
        <f>FC_OTH_CP_E!W24+FC_OTH_HH_E!W24+FC_OTH_AFF_E!W24</f>
        <v>0</v>
      </c>
      <c r="X24" s="10">
        <f>FC_OTH_CP_E!X24+FC_OTH_HH_E!X24+FC_OTH_AFF_E!X24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FC_OTH_CP_E!C25+FC_OTH_HH_E!C25+FC_OTH_AFF_E!C25</f>
        <v>0</v>
      </c>
      <c r="D25" s="37">
        <f>FC_OTH_CP_E!D25+FC_OTH_HH_E!D25+FC_OTH_AFF_E!D25</f>
        <v>0</v>
      </c>
      <c r="E25" s="37">
        <f>FC_OTH_CP_E!E25+FC_OTH_HH_E!E25+FC_OTH_AFF_E!E25</f>
        <v>0</v>
      </c>
      <c r="F25" s="37">
        <f>FC_OTH_CP_E!F25+FC_OTH_HH_E!F25+FC_OTH_AFF_E!F25</f>
        <v>0</v>
      </c>
      <c r="G25" s="37">
        <f>FC_OTH_CP_E!G25+FC_OTH_HH_E!G25+FC_OTH_AFF_E!G25</f>
        <v>0</v>
      </c>
      <c r="H25" s="37">
        <f>FC_OTH_CP_E!H25+FC_OTH_HH_E!H25+FC_OTH_AFF_E!H25</f>
        <v>0</v>
      </c>
      <c r="I25" s="37">
        <f>FC_OTH_CP_E!I25+FC_OTH_HH_E!I25+FC_OTH_AFF_E!I25</f>
        <v>0</v>
      </c>
      <c r="J25" s="37">
        <f>FC_OTH_CP_E!J25+FC_OTH_HH_E!J25+FC_OTH_AFF_E!J25</f>
        <v>0</v>
      </c>
      <c r="K25" s="37">
        <f>FC_OTH_CP_E!K25+FC_OTH_HH_E!K25+FC_OTH_AFF_E!K25</f>
        <v>0</v>
      </c>
      <c r="L25" s="37">
        <f>FC_OTH_CP_E!L25+FC_OTH_HH_E!L25+FC_OTH_AFF_E!L25</f>
        <v>0</v>
      </c>
      <c r="M25" s="37">
        <f>FC_OTH_CP_E!M25+FC_OTH_HH_E!M25+FC_OTH_AFF_E!M25</f>
        <v>0</v>
      </c>
      <c r="N25" s="37">
        <f>FC_OTH_CP_E!N25+FC_OTH_HH_E!N25+FC_OTH_AFF_E!N25</f>
        <v>0</v>
      </c>
      <c r="O25" s="37">
        <f>FC_OTH_CP_E!O25+FC_OTH_HH_E!O25+FC_OTH_AFF_E!O25</f>
        <v>0</v>
      </c>
      <c r="P25" s="37">
        <f>FC_OTH_CP_E!P25+FC_OTH_HH_E!P25+FC_OTH_AFF_E!P25</f>
        <v>0</v>
      </c>
      <c r="Q25" s="37">
        <f>FC_OTH_CP_E!Q25+FC_OTH_HH_E!Q25+FC_OTH_AFF_E!Q25</f>
        <v>0</v>
      </c>
      <c r="R25" s="37">
        <f>FC_OTH_CP_E!R25+FC_OTH_HH_E!R25+FC_OTH_AFF_E!R25</f>
        <v>0</v>
      </c>
      <c r="S25" s="37">
        <f>FC_OTH_CP_E!S25+FC_OTH_HH_E!S25+FC_OTH_AFF_E!S25</f>
        <v>0</v>
      </c>
      <c r="T25" s="37">
        <f>FC_OTH_CP_E!T25+FC_OTH_HH_E!T25+FC_OTH_AFF_E!T25</f>
        <v>0</v>
      </c>
      <c r="U25" s="37">
        <f>FC_OTH_CP_E!U25+FC_OTH_HH_E!U25+FC_OTH_AFF_E!U25</f>
        <v>0</v>
      </c>
      <c r="V25" s="37">
        <f>FC_OTH_CP_E!V25+FC_OTH_HH_E!V25+FC_OTH_AFF_E!V25</f>
        <v>0</v>
      </c>
      <c r="W25" s="37">
        <f>FC_OTH_CP_E!W25+FC_OTH_HH_E!W25+FC_OTH_AFF_E!W25</f>
        <v>0</v>
      </c>
      <c r="X25" s="37">
        <f>FC_OTH_CP_E!X25+FC_OTH_HH_E!X25+FC_OTH_AFF_E!X25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858.08512467755793</v>
      </c>
      <c r="D26" s="37">
        <f t="shared" ref="D26:W26" si="22">SUM(D27,D33)</f>
        <v>764.22321582115205</v>
      </c>
      <c r="E26" s="37">
        <f t="shared" si="22"/>
        <v>783.99492691315561</v>
      </c>
      <c r="F26" s="37">
        <f t="shared" si="22"/>
        <v>871.13052450558894</v>
      </c>
      <c r="G26" s="37">
        <f t="shared" si="22"/>
        <v>1190.0354256233879</v>
      </c>
      <c r="H26" s="37">
        <f t="shared" si="22"/>
        <v>1402.6674978503868</v>
      </c>
      <c r="I26" s="37">
        <f t="shared" si="22"/>
        <v>938.73619948409294</v>
      </c>
      <c r="J26" s="37">
        <f t="shared" si="22"/>
        <v>1263.2558039552875</v>
      </c>
      <c r="K26" s="37">
        <f t="shared" si="22"/>
        <v>820.71478933791911</v>
      </c>
      <c r="L26" s="37">
        <f t="shared" si="22"/>
        <v>705.7577815993119</v>
      </c>
      <c r="M26" s="37">
        <f t="shared" si="22"/>
        <v>628.52141014617348</v>
      </c>
      <c r="N26" s="37">
        <f t="shared" si="22"/>
        <v>796.90601891659492</v>
      </c>
      <c r="O26" s="37">
        <f t="shared" si="22"/>
        <v>772.06981943250184</v>
      </c>
      <c r="P26" s="37">
        <f t="shared" si="22"/>
        <v>681.59045571797071</v>
      </c>
      <c r="Q26" s="37">
        <f t="shared" si="22"/>
        <v>680.6601891659501</v>
      </c>
      <c r="R26" s="37">
        <f t="shared" si="22"/>
        <v>759.21298366294059</v>
      </c>
      <c r="S26" s="37">
        <f t="shared" si="22"/>
        <v>766.67093723129824</v>
      </c>
      <c r="T26" s="37">
        <f t="shared" si="22"/>
        <v>868.51607910576081</v>
      </c>
      <c r="U26" s="37">
        <f t="shared" si="22"/>
        <v>971.64118658641428</v>
      </c>
      <c r="V26" s="37">
        <f t="shared" si="22"/>
        <v>986.21143594153034</v>
      </c>
      <c r="W26" s="37">
        <f t="shared" si="22"/>
        <v>913.28400687876206</v>
      </c>
      <c r="X26" s="37">
        <f t="shared" ref="X26" si="23">SUM(X27,X33)</f>
        <v>1099.1176268271711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FC_OTH_CP_E!C28+FC_OTH_HH_E!C28+FC_OTH_AFF_E!C28</f>
        <v>0</v>
      </c>
      <c r="D28" s="10">
        <f>FC_OTH_CP_E!D28+FC_OTH_HH_E!D28+FC_OTH_AFF_E!D28</f>
        <v>0</v>
      </c>
      <c r="E28" s="10">
        <f>FC_OTH_CP_E!E28+FC_OTH_HH_E!E28+FC_OTH_AFF_E!E28</f>
        <v>0</v>
      </c>
      <c r="F28" s="10">
        <f>FC_OTH_CP_E!F28+FC_OTH_HH_E!F28+FC_OTH_AFF_E!F28</f>
        <v>0</v>
      </c>
      <c r="G28" s="10">
        <f>FC_OTH_CP_E!G28+FC_OTH_HH_E!G28+FC_OTH_AFF_E!G28</f>
        <v>0</v>
      </c>
      <c r="H28" s="10">
        <f>FC_OTH_CP_E!H28+FC_OTH_HH_E!H28+FC_OTH_AFF_E!H28</f>
        <v>0</v>
      </c>
      <c r="I28" s="10">
        <f>FC_OTH_CP_E!I28+FC_OTH_HH_E!I28+FC_OTH_AFF_E!I28</f>
        <v>0</v>
      </c>
      <c r="J28" s="10">
        <f>FC_OTH_CP_E!J28+FC_OTH_HH_E!J28+FC_OTH_AFF_E!J28</f>
        <v>0</v>
      </c>
      <c r="K28" s="10">
        <f>FC_OTH_CP_E!K28+FC_OTH_HH_E!K28+FC_OTH_AFF_E!K28</f>
        <v>0</v>
      </c>
      <c r="L28" s="10">
        <f>FC_OTH_CP_E!L28+FC_OTH_HH_E!L28+FC_OTH_AFF_E!L28</f>
        <v>0</v>
      </c>
      <c r="M28" s="10">
        <f>FC_OTH_CP_E!M28+FC_OTH_HH_E!M28+FC_OTH_AFF_E!M28</f>
        <v>0</v>
      </c>
      <c r="N28" s="10">
        <f>FC_OTH_CP_E!N28+FC_OTH_HH_E!N28+FC_OTH_AFF_E!N28</f>
        <v>0</v>
      </c>
      <c r="O28" s="10">
        <f>FC_OTH_CP_E!O28+FC_OTH_HH_E!O28+FC_OTH_AFF_E!O28</f>
        <v>0</v>
      </c>
      <c r="P28" s="10">
        <f>FC_OTH_CP_E!P28+FC_OTH_HH_E!P28+FC_OTH_AFF_E!P28</f>
        <v>0</v>
      </c>
      <c r="Q28" s="10">
        <f>FC_OTH_CP_E!Q28+FC_OTH_HH_E!Q28+FC_OTH_AFF_E!Q28</f>
        <v>0</v>
      </c>
      <c r="R28" s="10">
        <f>FC_OTH_CP_E!R28+FC_OTH_HH_E!R28+FC_OTH_AFF_E!R28</f>
        <v>0</v>
      </c>
      <c r="S28" s="10">
        <f>FC_OTH_CP_E!S28+FC_OTH_HH_E!S28+FC_OTH_AFF_E!S28</f>
        <v>0</v>
      </c>
      <c r="T28" s="10">
        <f>FC_OTH_CP_E!T28+FC_OTH_HH_E!T28+FC_OTH_AFF_E!T28</f>
        <v>0</v>
      </c>
      <c r="U28" s="10">
        <f>FC_OTH_CP_E!U28+FC_OTH_HH_E!U28+FC_OTH_AFF_E!U28</f>
        <v>0</v>
      </c>
      <c r="V28" s="10">
        <f>FC_OTH_CP_E!V28+FC_OTH_HH_E!V28+FC_OTH_AFF_E!V28</f>
        <v>0</v>
      </c>
      <c r="W28" s="10">
        <f>FC_OTH_CP_E!W28+FC_OTH_HH_E!W28+FC_OTH_AFF_E!W28</f>
        <v>0</v>
      </c>
      <c r="X28" s="10">
        <f>FC_OTH_CP_E!X28+FC_OTH_HH_E!X28+FC_OTH_AFF_E!X28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FC_OTH_CP_E!C29+FC_OTH_HH_E!C29+FC_OTH_AFF_E!C29</f>
        <v>0</v>
      </c>
      <c r="D29" s="10">
        <f>FC_OTH_CP_E!D29+FC_OTH_HH_E!D29+FC_OTH_AFF_E!D29</f>
        <v>0</v>
      </c>
      <c r="E29" s="10">
        <f>FC_OTH_CP_E!E29+FC_OTH_HH_E!E29+FC_OTH_AFF_E!E29</f>
        <v>0</v>
      </c>
      <c r="F29" s="10">
        <f>FC_OTH_CP_E!F29+FC_OTH_HH_E!F29+FC_OTH_AFF_E!F29</f>
        <v>0</v>
      </c>
      <c r="G29" s="10">
        <f>FC_OTH_CP_E!G29+FC_OTH_HH_E!G29+FC_OTH_AFF_E!G29</f>
        <v>0</v>
      </c>
      <c r="H29" s="10">
        <f>FC_OTH_CP_E!H29+FC_OTH_HH_E!H29+FC_OTH_AFF_E!H29</f>
        <v>0</v>
      </c>
      <c r="I29" s="10">
        <f>FC_OTH_CP_E!I29+FC_OTH_HH_E!I29+FC_OTH_AFF_E!I29</f>
        <v>0</v>
      </c>
      <c r="J29" s="10">
        <f>FC_OTH_CP_E!J29+FC_OTH_HH_E!J29+FC_OTH_AFF_E!J29</f>
        <v>0</v>
      </c>
      <c r="K29" s="10">
        <f>FC_OTH_CP_E!K29+FC_OTH_HH_E!K29+FC_OTH_AFF_E!K29</f>
        <v>0</v>
      </c>
      <c r="L29" s="10">
        <f>FC_OTH_CP_E!L29+FC_OTH_HH_E!L29+FC_OTH_AFF_E!L29</f>
        <v>0</v>
      </c>
      <c r="M29" s="10">
        <f>FC_OTH_CP_E!M29+FC_OTH_HH_E!M29+FC_OTH_AFF_E!M29</f>
        <v>0</v>
      </c>
      <c r="N29" s="10">
        <f>FC_OTH_CP_E!N29+FC_OTH_HH_E!N29+FC_OTH_AFF_E!N29</f>
        <v>0</v>
      </c>
      <c r="O29" s="10">
        <f>FC_OTH_CP_E!O29+FC_OTH_HH_E!O29+FC_OTH_AFF_E!O29</f>
        <v>0</v>
      </c>
      <c r="P29" s="10">
        <f>FC_OTH_CP_E!P29+FC_OTH_HH_E!P29+FC_OTH_AFF_E!P29</f>
        <v>0</v>
      </c>
      <c r="Q29" s="10">
        <f>FC_OTH_CP_E!Q29+FC_OTH_HH_E!Q29+FC_OTH_AFF_E!Q29</f>
        <v>0</v>
      </c>
      <c r="R29" s="10">
        <f>FC_OTH_CP_E!R29+FC_OTH_HH_E!R29+FC_OTH_AFF_E!R29</f>
        <v>0</v>
      </c>
      <c r="S29" s="10">
        <f>FC_OTH_CP_E!S29+FC_OTH_HH_E!S29+FC_OTH_AFF_E!S29</f>
        <v>0</v>
      </c>
      <c r="T29" s="10">
        <f>FC_OTH_CP_E!T29+FC_OTH_HH_E!T29+FC_OTH_AFF_E!T29</f>
        <v>0</v>
      </c>
      <c r="U29" s="10">
        <f>FC_OTH_CP_E!U29+FC_OTH_HH_E!U29+FC_OTH_AFF_E!U29</f>
        <v>0</v>
      </c>
      <c r="V29" s="10">
        <f>FC_OTH_CP_E!V29+FC_OTH_HH_E!V29+FC_OTH_AFF_E!V29</f>
        <v>0</v>
      </c>
      <c r="W29" s="10">
        <f>FC_OTH_CP_E!W29+FC_OTH_HH_E!W29+FC_OTH_AFF_E!W29</f>
        <v>0</v>
      </c>
      <c r="X29" s="10">
        <f>FC_OTH_CP_E!X29+FC_OTH_HH_E!X29+FC_OTH_AFF_E!X29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FC_OTH_CP_E!C30+FC_OTH_HH_E!C30+FC_OTH_AFF_E!C30</f>
        <v>0</v>
      </c>
      <c r="D30" s="10">
        <f>FC_OTH_CP_E!D30+FC_OTH_HH_E!D30+FC_OTH_AFF_E!D30</f>
        <v>0</v>
      </c>
      <c r="E30" s="10">
        <f>FC_OTH_CP_E!E30+FC_OTH_HH_E!E30+FC_OTH_AFF_E!E30</f>
        <v>0</v>
      </c>
      <c r="F30" s="10">
        <f>FC_OTH_CP_E!F30+FC_OTH_HH_E!F30+FC_OTH_AFF_E!F30</f>
        <v>0</v>
      </c>
      <c r="G30" s="10">
        <f>FC_OTH_CP_E!G30+FC_OTH_HH_E!G30+FC_OTH_AFF_E!G30</f>
        <v>0</v>
      </c>
      <c r="H30" s="10">
        <f>FC_OTH_CP_E!H30+FC_OTH_HH_E!H30+FC_OTH_AFF_E!H30</f>
        <v>0</v>
      </c>
      <c r="I30" s="10">
        <f>FC_OTH_CP_E!I30+FC_OTH_HH_E!I30+FC_OTH_AFF_E!I30</f>
        <v>0</v>
      </c>
      <c r="J30" s="10">
        <f>FC_OTH_CP_E!J30+FC_OTH_HH_E!J30+FC_OTH_AFF_E!J30</f>
        <v>0</v>
      </c>
      <c r="K30" s="10">
        <f>FC_OTH_CP_E!K30+FC_OTH_HH_E!K30+FC_OTH_AFF_E!K30</f>
        <v>0</v>
      </c>
      <c r="L30" s="10">
        <f>FC_OTH_CP_E!L30+FC_OTH_HH_E!L30+FC_OTH_AFF_E!L30</f>
        <v>0</v>
      </c>
      <c r="M30" s="10">
        <f>FC_OTH_CP_E!M30+FC_OTH_HH_E!M30+FC_OTH_AFF_E!M30</f>
        <v>0</v>
      </c>
      <c r="N30" s="10">
        <f>FC_OTH_CP_E!N30+FC_OTH_HH_E!N30+FC_OTH_AFF_E!N30</f>
        <v>0</v>
      </c>
      <c r="O30" s="10">
        <f>FC_OTH_CP_E!O30+FC_OTH_HH_E!O30+FC_OTH_AFF_E!O30</f>
        <v>0</v>
      </c>
      <c r="P30" s="10">
        <f>FC_OTH_CP_E!P30+FC_OTH_HH_E!P30+FC_OTH_AFF_E!P30</f>
        <v>0</v>
      </c>
      <c r="Q30" s="10">
        <f>FC_OTH_CP_E!Q30+FC_OTH_HH_E!Q30+FC_OTH_AFF_E!Q30</f>
        <v>0</v>
      </c>
      <c r="R30" s="10">
        <f>FC_OTH_CP_E!R30+FC_OTH_HH_E!R30+FC_OTH_AFF_E!R30</f>
        <v>0</v>
      </c>
      <c r="S30" s="10">
        <f>FC_OTH_CP_E!S30+FC_OTH_HH_E!S30+FC_OTH_AFF_E!S30</f>
        <v>0</v>
      </c>
      <c r="T30" s="10">
        <f>FC_OTH_CP_E!T30+FC_OTH_HH_E!T30+FC_OTH_AFF_E!T30</f>
        <v>0</v>
      </c>
      <c r="U30" s="10">
        <f>FC_OTH_CP_E!U30+FC_OTH_HH_E!U30+FC_OTH_AFF_E!U30</f>
        <v>0</v>
      </c>
      <c r="V30" s="10">
        <f>FC_OTH_CP_E!V30+FC_OTH_HH_E!V30+FC_OTH_AFF_E!V30</f>
        <v>0</v>
      </c>
      <c r="W30" s="10">
        <f>FC_OTH_CP_E!W30+FC_OTH_HH_E!W30+FC_OTH_AFF_E!W30</f>
        <v>0</v>
      </c>
      <c r="X30" s="10">
        <f>FC_OTH_CP_E!X30+FC_OTH_HH_E!X30+FC_OTH_AFF_E!X30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FC_OTH_CP_E!C31+FC_OTH_HH_E!C31+FC_OTH_AFF_E!C31</f>
        <v>0</v>
      </c>
      <c r="D31" s="10">
        <f>FC_OTH_CP_E!D31+FC_OTH_HH_E!D31+FC_OTH_AFF_E!D31</f>
        <v>0</v>
      </c>
      <c r="E31" s="10">
        <f>FC_OTH_CP_E!E31+FC_OTH_HH_E!E31+FC_OTH_AFF_E!E31</f>
        <v>0</v>
      </c>
      <c r="F31" s="10">
        <f>FC_OTH_CP_E!F31+FC_OTH_HH_E!F31+FC_OTH_AFF_E!F31</f>
        <v>0</v>
      </c>
      <c r="G31" s="10">
        <f>FC_OTH_CP_E!G31+FC_OTH_HH_E!G31+FC_OTH_AFF_E!G31</f>
        <v>0</v>
      </c>
      <c r="H31" s="10">
        <f>FC_OTH_CP_E!H31+FC_OTH_HH_E!H31+FC_OTH_AFF_E!H31</f>
        <v>0</v>
      </c>
      <c r="I31" s="10">
        <f>FC_OTH_CP_E!I31+FC_OTH_HH_E!I31+FC_OTH_AFF_E!I31</f>
        <v>0</v>
      </c>
      <c r="J31" s="10">
        <f>FC_OTH_CP_E!J31+FC_OTH_HH_E!J31+FC_OTH_AFF_E!J31</f>
        <v>0</v>
      </c>
      <c r="K31" s="10">
        <f>FC_OTH_CP_E!K31+FC_OTH_HH_E!K31+FC_OTH_AFF_E!K31</f>
        <v>0</v>
      </c>
      <c r="L31" s="10">
        <f>FC_OTH_CP_E!L31+FC_OTH_HH_E!L31+FC_OTH_AFF_E!L31</f>
        <v>0</v>
      </c>
      <c r="M31" s="10">
        <f>FC_OTH_CP_E!M31+FC_OTH_HH_E!M31+FC_OTH_AFF_E!M31</f>
        <v>0</v>
      </c>
      <c r="N31" s="10">
        <f>FC_OTH_CP_E!N31+FC_OTH_HH_E!N31+FC_OTH_AFF_E!N31</f>
        <v>0</v>
      </c>
      <c r="O31" s="10">
        <f>FC_OTH_CP_E!O31+FC_OTH_HH_E!O31+FC_OTH_AFF_E!O31</f>
        <v>0</v>
      </c>
      <c r="P31" s="10">
        <f>FC_OTH_CP_E!P31+FC_OTH_HH_E!P31+FC_OTH_AFF_E!P31</f>
        <v>0</v>
      </c>
      <c r="Q31" s="10">
        <f>FC_OTH_CP_E!Q31+FC_OTH_HH_E!Q31+FC_OTH_AFF_E!Q31</f>
        <v>0</v>
      </c>
      <c r="R31" s="10">
        <f>FC_OTH_CP_E!R31+FC_OTH_HH_E!R31+FC_OTH_AFF_E!R31</f>
        <v>0</v>
      </c>
      <c r="S31" s="10">
        <f>FC_OTH_CP_E!S31+FC_OTH_HH_E!S31+FC_OTH_AFF_E!S31</f>
        <v>0</v>
      </c>
      <c r="T31" s="10">
        <f>FC_OTH_CP_E!T31+FC_OTH_HH_E!T31+FC_OTH_AFF_E!T31</f>
        <v>0</v>
      </c>
      <c r="U31" s="10">
        <f>FC_OTH_CP_E!U31+FC_OTH_HH_E!U31+FC_OTH_AFF_E!U31</f>
        <v>0</v>
      </c>
      <c r="V31" s="10">
        <f>FC_OTH_CP_E!V31+FC_OTH_HH_E!V31+FC_OTH_AFF_E!V31</f>
        <v>0</v>
      </c>
      <c r="W31" s="10">
        <f>FC_OTH_CP_E!W31+FC_OTH_HH_E!W31+FC_OTH_AFF_E!W31</f>
        <v>0</v>
      </c>
      <c r="X31" s="10">
        <f>FC_OTH_CP_E!X31+FC_OTH_HH_E!X31+FC_OTH_AFF_E!X31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FC_OTH_CP_E!C32+FC_OTH_HH_E!C32+FC_OTH_AFF_E!C32</f>
        <v>0</v>
      </c>
      <c r="D32" s="10">
        <f>FC_OTH_CP_E!D32+FC_OTH_HH_E!D32+FC_OTH_AFF_E!D32</f>
        <v>0</v>
      </c>
      <c r="E32" s="10">
        <f>FC_OTH_CP_E!E32+FC_OTH_HH_E!E32+FC_OTH_AFF_E!E32</f>
        <v>0</v>
      </c>
      <c r="F32" s="10">
        <f>FC_OTH_CP_E!F32+FC_OTH_HH_E!F32+FC_OTH_AFF_E!F32</f>
        <v>0</v>
      </c>
      <c r="G32" s="10">
        <f>FC_OTH_CP_E!G32+FC_OTH_HH_E!G32+FC_OTH_AFF_E!G32</f>
        <v>0</v>
      </c>
      <c r="H32" s="10">
        <f>FC_OTH_CP_E!H32+FC_OTH_HH_E!H32+FC_OTH_AFF_E!H32</f>
        <v>0</v>
      </c>
      <c r="I32" s="10">
        <f>FC_OTH_CP_E!I32+FC_OTH_HH_E!I32+FC_OTH_AFF_E!I32</f>
        <v>0</v>
      </c>
      <c r="J32" s="10">
        <f>FC_OTH_CP_E!J32+FC_OTH_HH_E!J32+FC_OTH_AFF_E!J32</f>
        <v>0</v>
      </c>
      <c r="K32" s="10">
        <f>FC_OTH_CP_E!K32+FC_OTH_HH_E!K32+FC_OTH_AFF_E!K32</f>
        <v>0</v>
      </c>
      <c r="L32" s="10">
        <f>FC_OTH_CP_E!L32+FC_OTH_HH_E!L32+FC_OTH_AFF_E!L32</f>
        <v>0</v>
      </c>
      <c r="M32" s="10">
        <f>FC_OTH_CP_E!M32+FC_OTH_HH_E!M32+FC_OTH_AFF_E!M32</f>
        <v>0</v>
      </c>
      <c r="N32" s="10">
        <f>FC_OTH_CP_E!N32+FC_OTH_HH_E!N32+FC_OTH_AFF_E!N32</f>
        <v>0</v>
      </c>
      <c r="O32" s="10">
        <f>FC_OTH_CP_E!O32+FC_OTH_HH_E!O32+FC_OTH_AFF_E!O32</f>
        <v>0</v>
      </c>
      <c r="P32" s="10">
        <f>FC_OTH_CP_E!P32+FC_OTH_HH_E!P32+FC_OTH_AFF_E!P32</f>
        <v>0</v>
      </c>
      <c r="Q32" s="10">
        <f>FC_OTH_CP_E!Q32+FC_OTH_HH_E!Q32+FC_OTH_AFF_E!Q32</f>
        <v>0</v>
      </c>
      <c r="R32" s="10">
        <f>FC_OTH_CP_E!R32+FC_OTH_HH_E!R32+FC_OTH_AFF_E!R32</f>
        <v>0</v>
      </c>
      <c r="S32" s="10">
        <f>FC_OTH_CP_E!S32+FC_OTH_HH_E!S32+FC_OTH_AFF_E!S32</f>
        <v>0</v>
      </c>
      <c r="T32" s="10">
        <f>FC_OTH_CP_E!T32+FC_OTH_HH_E!T32+FC_OTH_AFF_E!T32</f>
        <v>0</v>
      </c>
      <c r="U32" s="10">
        <f>FC_OTH_CP_E!U32+FC_OTH_HH_E!U32+FC_OTH_AFF_E!U32</f>
        <v>0</v>
      </c>
      <c r="V32" s="10">
        <f>FC_OTH_CP_E!V32+FC_OTH_HH_E!V32+FC_OTH_AFF_E!V32</f>
        <v>0</v>
      </c>
      <c r="W32" s="10">
        <f>FC_OTH_CP_E!W32+FC_OTH_HH_E!W32+FC_OTH_AFF_E!W32</f>
        <v>0</v>
      </c>
      <c r="X32" s="10">
        <f>FC_OTH_CP_E!X32+FC_OTH_HH_E!X32+FC_OTH_AFF_E!X32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858.08512467755793</v>
      </c>
      <c r="D33" s="29">
        <f t="shared" ref="D33:W33" si="28">SUM(D34:D50)</f>
        <v>764.22321582115205</v>
      </c>
      <c r="E33" s="29">
        <f t="shared" si="28"/>
        <v>783.99492691315561</v>
      </c>
      <c r="F33" s="29">
        <f t="shared" si="28"/>
        <v>871.13052450558894</v>
      </c>
      <c r="G33" s="29">
        <f t="shared" si="28"/>
        <v>1190.0354256233879</v>
      </c>
      <c r="H33" s="29">
        <f t="shared" si="28"/>
        <v>1402.6674978503868</v>
      </c>
      <c r="I33" s="29">
        <f t="shared" si="28"/>
        <v>938.73619948409294</v>
      </c>
      <c r="J33" s="29">
        <f t="shared" si="28"/>
        <v>1263.2558039552875</v>
      </c>
      <c r="K33" s="29">
        <f t="shared" si="28"/>
        <v>820.71478933791911</v>
      </c>
      <c r="L33" s="29">
        <f t="shared" si="28"/>
        <v>705.7577815993119</v>
      </c>
      <c r="M33" s="29">
        <f t="shared" si="28"/>
        <v>628.52141014617348</v>
      </c>
      <c r="N33" s="29">
        <f t="shared" si="28"/>
        <v>796.90601891659492</v>
      </c>
      <c r="O33" s="29">
        <f t="shared" si="28"/>
        <v>772.06981943250184</v>
      </c>
      <c r="P33" s="29">
        <f t="shared" si="28"/>
        <v>681.59045571797071</v>
      </c>
      <c r="Q33" s="29">
        <f t="shared" si="28"/>
        <v>680.6601891659501</v>
      </c>
      <c r="R33" s="29">
        <f t="shared" si="28"/>
        <v>759.21298366294059</v>
      </c>
      <c r="S33" s="29">
        <f t="shared" si="28"/>
        <v>766.67093723129824</v>
      </c>
      <c r="T33" s="29">
        <f t="shared" si="28"/>
        <v>868.51607910576081</v>
      </c>
      <c r="U33" s="29">
        <f t="shared" si="28"/>
        <v>971.64118658641428</v>
      </c>
      <c r="V33" s="29">
        <f t="shared" si="28"/>
        <v>986.21143594153034</v>
      </c>
      <c r="W33" s="29">
        <f t="shared" si="28"/>
        <v>913.28400687876206</v>
      </c>
      <c r="X33" s="29">
        <f t="shared" ref="X33" si="29">SUM(X34:X50)</f>
        <v>1099.1176268271711</v>
      </c>
    </row>
    <row r="34" spans="1:24" ht="11.25" customHeight="1" x14ac:dyDescent="0.2">
      <c r="A34" s="41" t="s">
        <v>55</v>
      </c>
      <c r="B34" s="9" t="s">
        <v>56</v>
      </c>
      <c r="C34" s="10">
        <f>FC_OTH_CP_E!C34+FC_OTH_HH_E!C34+FC_OTH_AFF_E!C34</f>
        <v>0</v>
      </c>
      <c r="D34" s="10">
        <f>FC_OTH_CP_E!D34+FC_OTH_HH_E!D34+FC_OTH_AFF_E!D34</f>
        <v>0</v>
      </c>
      <c r="E34" s="10">
        <f>FC_OTH_CP_E!E34+FC_OTH_HH_E!E34+FC_OTH_AFF_E!E34</f>
        <v>0</v>
      </c>
      <c r="F34" s="10">
        <f>FC_OTH_CP_E!F34+FC_OTH_HH_E!F34+FC_OTH_AFF_E!F34</f>
        <v>0</v>
      </c>
      <c r="G34" s="10">
        <f>FC_OTH_CP_E!G34+FC_OTH_HH_E!G34+FC_OTH_AFF_E!G34</f>
        <v>98.129836629406725</v>
      </c>
      <c r="H34" s="10">
        <f>FC_OTH_CP_E!H34+FC_OTH_HH_E!H34+FC_OTH_AFF_E!H34</f>
        <v>5.748667239896819</v>
      </c>
      <c r="I34" s="10">
        <f>FC_OTH_CP_E!I34+FC_OTH_HH_E!I34+FC_OTH_AFF_E!I34</f>
        <v>29.894926913155629</v>
      </c>
      <c r="J34" s="10">
        <f>FC_OTH_CP_E!J34+FC_OTH_HH_E!J34+FC_OTH_AFF_E!J34</f>
        <v>0</v>
      </c>
      <c r="K34" s="10">
        <f>FC_OTH_CP_E!K34+FC_OTH_HH_E!K34+FC_OTH_AFF_E!K34</f>
        <v>0</v>
      </c>
      <c r="L34" s="10">
        <f>FC_OTH_CP_E!L34+FC_OTH_HH_E!L34+FC_OTH_AFF_E!L34</f>
        <v>0</v>
      </c>
      <c r="M34" s="10">
        <f>FC_OTH_CP_E!M34+FC_OTH_HH_E!M34+FC_OTH_AFF_E!M34</f>
        <v>0</v>
      </c>
      <c r="N34" s="10">
        <f>FC_OTH_CP_E!N34+FC_OTH_HH_E!N34+FC_OTH_AFF_E!N34</f>
        <v>0</v>
      </c>
      <c r="O34" s="10">
        <f>FC_OTH_CP_E!O34+FC_OTH_HH_E!O34+FC_OTH_AFF_E!O34</f>
        <v>0</v>
      </c>
      <c r="P34" s="10">
        <f>FC_OTH_CP_E!P34+FC_OTH_HH_E!P34+FC_OTH_AFF_E!P34</f>
        <v>0</v>
      </c>
      <c r="Q34" s="10">
        <f>FC_OTH_CP_E!Q34+FC_OTH_HH_E!Q34+FC_OTH_AFF_E!Q34</f>
        <v>0</v>
      </c>
      <c r="R34" s="10">
        <f>FC_OTH_CP_E!R34+FC_OTH_HH_E!R34+FC_OTH_AFF_E!R34</f>
        <v>0</v>
      </c>
      <c r="S34" s="10">
        <f>FC_OTH_CP_E!S34+FC_OTH_HH_E!S34+FC_OTH_AFF_E!S34</f>
        <v>0</v>
      </c>
      <c r="T34" s="10">
        <f>FC_OTH_CP_E!T34+FC_OTH_HH_E!T34+FC_OTH_AFF_E!T34</f>
        <v>0</v>
      </c>
      <c r="U34" s="10">
        <f>FC_OTH_CP_E!U34+FC_OTH_HH_E!U34+FC_OTH_AFF_E!U34</f>
        <v>0</v>
      </c>
      <c r="V34" s="10">
        <f>FC_OTH_CP_E!V34+FC_OTH_HH_E!V34+FC_OTH_AFF_E!V34</f>
        <v>0</v>
      </c>
      <c r="W34" s="10">
        <f>FC_OTH_CP_E!W34+FC_OTH_HH_E!W34+FC_OTH_AFF_E!W34</f>
        <v>0</v>
      </c>
      <c r="X34" s="10">
        <f>FC_OTH_CP_E!X34+FC_OTH_HH_E!X34+FC_OTH_AFF_E!X34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FC_OTH_CP_E!C35+FC_OTH_HH_E!C35+FC_OTH_AFF_E!C35</f>
        <v>0</v>
      </c>
      <c r="D35" s="10">
        <f>FC_OTH_CP_E!D35+FC_OTH_HH_E!D35+FC_OTH_AFF_E!D35</f>
        <v>0</v>
      </c>
      <c r="E35" s="10">
        <f>FC_OTH_CP_E!E35+FC_OTH_HH_E!E35+FC_OTH_AFF_E!E35</f>
        <v>0</v>
      </c>
      <c r="F35" s="10">
        <f>FC_OTH_CP_E!F35+FC_OTH_HH_E!F35+FC_OTH_AFF_E!F35</f>
        <v>0</v>
      </c>
      <c r="G35" s="10">
        <f>FC_OTH_CP_E!G35+FC_OTH_HH_E!G35+FC_OTH_AFF_E!G35</f>
        <v>0</v>
      </c>
      <c r="H35" s="10">
        <f>FC_OTH_CP_E!H35+FC_OTH_HH_E!H35+FC_OTH_AFF_E!H35</f>
        <v>0</v>
      </c>
      <c r="I35" s="10">
        <f>FC_OTH_CP_E!I35+FC_OTH_HH_E!I35+FC_OTH_AFF_E!I35</f>
        <v>0</v>
      </c>
      <c r="J35" s="10">
        <f>FC_OTH_CP_E!J35+FC_OTH_HH_E!J35+FC_OTH_AFF_E!J35</f>
        <v>0</v>
      </c>
      <c r="K35" s="10">
        <f>FC_OTH_CP_E!K35+FC_OTH_HH_E!K35+FC_OTH_AFF_E!K35</f>
        <v>0</v>
      </c>
      <c r="L35" s="10">
        <f>FC_OTH_CP_E!L35+FC_OTH_HH_E!L35+FC_OTH_AFF_E!L35</f>
        <v>0</v>
      </c>
      <c r="M35" s="10">
        <f>FC_OTH_CP_E!M35+FC_OTH_HH_E!M35+FC_OTH_AFF_E!M35</f>
        <v>0</v>
      </c>
      <c r="N35" s="10">
        <f>FC_OTH_CP_E!N35+FC_OTH_HH_E!N35+FC_OTH_AFF_E!N35</f>
        <v>0</v>
      </c>
      <c r="O35" s="10">
        <f>FC_OTH_CP_E!O35+FC_OTH_HH_E!O35+FC_OTH_AFF_E!O35</f>
        <v>0</v>
      </c>
      <c r="P35" s="10">
        <f>FC_OTH_CP_E!P35+FC_OTH_HH_E!P35+FC_OTH_AFF_E!P35</f>
        <v>0</v>
      </c>
      <c r="Q35" s="10">
        <f>FC_OTH_CP_E!Q35+FC_OTH_HH_E!Q35+FC_OTH_AFF_E!Q35</f>
        <v>0</v>
      </c>
      <c r="R35" s="10">
        <f>FC_OTH_CP_E!R35+FC_OTH_HH_E!R35+FC_OTH_AFF_E!R35</f>
        <v>0</v>
      </c>
      <c r="S35" s="10">
        <f>FC_OTH_CP_E!S35+FC_OTH_HH_E!S35+FC_OTH_AFF_E!S35</f>
        <v>0</v>
      </c>
      <c r="T35" s="10">
        <f>FC_OTH_CP_E!T35+FC_OTH_HH_E!T35+FC_OTH_AFF_E!T35</f>
        <v>0</v>
      </c>
      <c r="U35" s="10">
        <f>FC_OTH_CP_E!U35+FC_OTH_HH_E!U35+FC_OTH_AFF_E!U35</f>
        <v>0</v>
      </c>
      <c r="V35" s="10">
        <f>FC_OTH_CP_E!V35+FC_OTH_HH_E!V35+FC_OTH_AFF_E!V35</f>
        <v>0</v>
      </c>
      <c r="W35" s="10">
        <f>FC_OTH_CP_E!W35+FC_OTH_HH_E!W35+FC_OTH_AFF_E!W35</f>
        <v>0</v>
      </c>
      <c r="X35" s="10">
        <f>FC_OTH_CP_E!X35+FC_OTH_HH_E!X35+FC_OTH_AFF_E!X35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FC_OTH_CP_E!C36+FC_OTH_HH_E!C36+FC_OTH_AFF_E!C36</f>
        <v>311.80859845227855</v>
      </c>
      <c r="D36" s="10">
        <f>FC_OTH_CP_E!D36+FC_OTH_HH_E!D36+FC_OTH_AFF_E!D36</f>
        <v>324.23568357695615</v>
      </c>
      <c r="E36" s="10">
        <f>FC_OTH_CP_E!E36+FC_OTH_HH_E!E36+FC_OTH_AFF_E!E36</f>
        <v>334.40335339638864</v>
      </c>
      <c r="F36" s="10">
        <f>FC_OTH_CP_E!F36+FC_OTH_HH_E!F36+FC_OTH_AFF_E!F36</f>
        <v>413.48529664660367</v>
      </c>
      <c r="G36" s="10">
        <f>FC_OTH_CP_E!G36+FC_OTH_HH_E!G36+FC_OTH_AFF_E!G36</f>
        <v>323.10601891659502</v>
      </c>
      <c r="H36" s="10">
        <f>FC_OTH_CP_E!H36+FC_OTH_HH_E!H36+FC_OTH_AFF_E!H36</f>
        <v>643.8368013757522</v>
      </c>
      <c r="I36" s="10">
        <f>FC_OTH_CP_E!I36+FC_OTH_HH_E!I36+FC_OTH_AFF_E!I36</f>
        <v>331.1435941530525</v>
      </c>
      <c r="J36" s="10">
        <f>FC_OTH_CP_E!J36+FC_OTH_HH_E!J36+FC_OTH_AFF_E!J36</f>
        <v>554.15958727429052</v>
      </c>
      <c r="K36" s="10">
        <f>FC_OTH_CP_E!K36+FC_OTH_HH_E!K36+FC_OTH_AFF_E!K36</f>
        <v>274.78030954428198</v>
      </c>
      <c r="L36" s="10">
        <f>FC_OTH_CP_E!L36+FC_OTH_HH_E!L36+FC_OTH_AFF_E!L36</f>
        <v>357.61143594153043</v>
      </c>
      <c r="M36" s="10">
        <f>FC_OTH_CP_E!M36+FC_OTH_HH_E!M36+FC_OTH_AFF_E!M36</f>
        <v>281.67867583834908</v>
      </c>
      <c r="N36" s="10">
        <f>FC_OTH_CP_E!N36+FC_OTH_HH_E!N36+FC_OTH_AFF_E!N36</f>
        <v>262.13353396388646</v>
      </c>
      <c r="O36" s="10">
        <f>FC_OTH_CP_E!O36+FC_OTH_HH_E!O36+FC_OTH_AFF_E!O36</f>
        <v>216.14531384350812</v>
      </c>
      <c r="P36" s="10">
        <f>FC_OTH_CP_E!P36+FC_OTH_HH_E!P36+FC_OTH_AFF_E!P36</f>
        <v>233.39088564058471</v>
      </c>
      <c r="Q36" s="10">
        <f>FC_OTH_CP_E!Q36+FC_OTH_HH_E!Q36+FC_OTH_AFF_E!Q36</f>
        <v>240.28907996560619</v>
      </c>
      <c r="R36" s="10">
        <f>FC_OTH_CP_E!R36+FC_OTH_HH_E!R36+FC_OTH_AFF_E!R36</f>
        <v>280.52889079965598</v>
      </c>
      <c r="S36" s="10">
        <f>FC_OTH_CP_E!S36+FC_OTH_HH_E!S36+FC_OTH_AFF_E!S36</f>
        <v>283.97798796216682</v>
      </c>
      <c r="T36" s="10">
        <f>FC_OTH_CP_E!T36+FC_OTH_HH_E!T36+FC_OTH_AFF_E!T36</f>
        <v>314.20335339638876</v>
      </c>
      <c r="U36" s="10">
        <f>FC_OTH_CP_E!U36+FC_OTH_HH_E!U36+FC_OTH_AFF_E!U36</f>
        <v>320.31986242476353</v>
      </c>
      <c r="V36" s="10">
        <f>FC_OTH_CP_E!V36+FC_OTH_HH_E!V36+FC_OTH_AFF_E!V36</f>
        <v>324.12381771281173</v>
      </c>
      <c r="W36" s="10">
        <f>FC_OTH_CP_E!W36+FC_OTH_HH_E!W36+FC_OTH_AFF_E!W36</f>
        <v>285.65124677558038</v>
      </c>
      <c r="X36" s="10">
        <f>FC_OTH_CP_E!X36+FC_OTH_HH_E!X36+FC_OTH_AFF_E!X36</f>
        <v>290.8349957007739</v>
      </c>
    </row>
    <row r="37" spans="1:24" ht="11.25" customHeight="1" x14ac:dyDescent="0.2">
      <c r="A37" s="41" t="s">
        <v>61</v>
      </c>
      <c r="B37" s="9" t="s">
        <v>62</v>
      </c>
      <c r="C37" s="10">
        <f>FC_OTH_CP_E!C37+FC_OTH_HH_E!C37+FC_OTH_AFF_E!C37</f>
        <v>56.078675838349106</v>
      </c>
      <c r="D37" s="10">
        <f>FC_OTH_CP_E!D37+FC_OTH_HH_E!D37+FC_OTH_AFF_E!D37</f>
        <v>85.705073086844365</v>
      </c>
      <c r="E37" s="10">
        <f>FC_OTH_CP_E!E37+FC_OTH_HH_E!E37+FC_OTH_AFF_E!E37</f>
        <v>37.033104041272573</v>
      </c>
      <c r="F37" s="10">
        <f>FC_OTH_CP_E!F37+FC_OTH_HH_E!F37+FC_OTH_AFF_E!F37</f>
        <v>58.194754944110059</v>
      </c>
      <c r="G37" s="10">
        <f>FC_OTH_CP_E!G37+FC_OTH_HH_E!G37+FC_OTH_AFF_E!G37</f>
        <v>60.310920034393803</v>
      </c>
      <c r="H37" s="10">
        <f>FC_OTH_CP_E!H37+FC_OTH_HH_E!H37+FC_OTH_AFF_E!H37</f>
        <v>107.06895958727429</v>
      </c>
      <c r="I37" s="10">
        <f>FC_OTH_CP_E!I37+FC_OTH_HH_E!I37+FC_OTH_AFF_E!I37</f>
        <v>83.160447119518494</v>
      </c>
      <c r="J37" s="10">
        <f>FC_OTH_CP_E!J37+FC_OTH_HH_E!J37+FC_OTH_AFF_E!J37</f>
        <v>107.47248495270847</v>
      </c>
      <c r="K37" s="10">
        <f>FC_OTH_CP_E!K37+FC_OTH_HH_E!K37+FC_OTH_AFF_E!K37</f>
        <v>57.336973344797947</v>
      </c>
      <c r="L37" s="10">
        <f>FC_OTH_CP_E!L37+FC_OTH_HH_E!L37+FC_OTH_AFF_E!L37</f>
        <v>21.819604471195177</v>
      </c>
      <c r="M37" s="10">
        <f>FC_OTH_CP_E!M37+FC_OTH_HH_E!M37+FC_OTH_AFF_E!M37</f>
        <v>23.901977644024065</v>
      </c>
      <c r="N37" s="10">
        <f>FC_OTH_CP_E!N37+FC_OTH_HH_E!N37+FC_OTH_AFF_E!N37</f>
        <v>49.882459157351683</v>
      </c>
      <c r="O37" s="10">
        <f>FC_OTH_CP_E!O37+FC_OTH_HH_E!O37+FC_OTH_AFF_E!O37</f>
        <v>34.29423903697333</v>
      </c>
      <c r="P37" s="10">
        <f>FC_OTH_CP_E!P37+FC_OTH_HH_E!P37+FC_OTH_AFF_E!P37</f>
        <v>38.451160791057603</v>
      </c>
      <c r="Q37" s="10">
        <f>FC_OTH_CP_E!Q37+FC_OTH_HH_E!Q37+FC_OTH_AFF_E!Q37</f>
        <v>31.176526225279449</v>
      </c>
      <c r="R37" s="10">
        <f>FC_OTH_CP_E!R37+FC_OTH_HH_E!R37+FC_OTH_AFF_E!R37</f>
        <v>36.372656921754086</v>
      </c>
      <c r="S37" s="10">
        <f>FC_OTH_CP_E!S37+FC_OTH_HH_E!S37+FC_OTH_AFF_E!S37</f>
        <v>41.568701633705928</v>
      </c>
      <c r="T37" s="10">
        <f>FC_OTH_CP_E!T37+FC_OTH_HH_E!T37+FC_OTH_AFF_E!T37</f>
        <v>42.586930352536505</v>
      </c>
      <c r="U37" s="10">
        <f>FC_OTH_CP_E!U37+FC_OTH_HH_E!U37+FC_OTH_AFF_E!U37</f>
        <v>57.062596732588112</v>
      </c>
      <c r="V37" s="10">
        <f>FC_OTH_CP_E!V37+FC_OTH_HH_E!V37+FC_OTH_AFF_E!V37</f>
        <v>61.341186586414416</v>
      </c>
      <c r="W37" s="10">
        <f>FC_OTH_CP_E!W37+FC_OTH_HH_E!W37+FC_OTH_AFF_E!W37</f>
        <v>44.378331900257983</v>
      </c>
      <c r="X37" s="10">
        <f>FC_OTH_CP_E!X37+FC_OTH_HH_E!X37+FC_OTH_AFF_E!X37</f>
        <v>51.177558039552885</v>
      </c>
    </row>
    <row r="38" spans="1:24" ht="11.25" customHeight="1" x14ac:dyDescent="0.2">
      <c r="A38" s="41" t="s">
        <v>63</v>
      </c>
      <c r="B38" s="9" t="s">
        <v>64</v>
      </c>
      <c r="C38" s="10">
        <f>FC_OTH_CP_E!C38+FC_OTH_HH_E!C38+FC_OTH_AFF_E!C38</f>
        <v>0</v>
      </c>
      <c r="D38" s="10">
        <f>FC_OTH_CP_E!D38+FC_OTH_HH_E!D38+FC_OTH_AFF_E!D38</f>
        <v>0</v>
      </c>
      <c r="E38" s="10">
        <f>FC_OTH_CP_E!E38+FC_OTH_HH_E!E38+FC_OTH_AFF_E!E38</f>
        <v>0</v>
      </c>
      <c r="F38" s="10">
        <f>FC_OTH_CP_E!F38+FC_OTH_HH_E!F38+FC_OTH_AFF_E!F38</f>
        <v>0</v>
      </c>
      <c r="G38" s="10">
        <f>FC_OTH_CP_E!G38+FC_OTH_HH_E!G38+FC_OTH_AFF_E!G38</f>
        <v>0</v>
      </c>
      <c r="H38" s="10">
        <f>FC_OTH_CP_E!H38+FC_OTH_HH_E!H38+FC_OTH_AFF_E!H38</f>
        <v>0</v>
      </c>
      <c r="I38" s="10">
        <f>FC_OTH_CP_E!I38+FC_OTH_HH_E!I38+FC_OTH_AFF_E!I38</f>
        <v>0</v>
      </c>
      <c r="J38" s="10">
        <f>FC_OTH_CP_E!J38+FC_OTH_HH_E!J38+FC_OTH_AFF_E!J38</f>
        <v>0</v>
      </c>
      <c r="K38" s="10">
        <f>FC_OTH_CP_E!K38+FC_OTH_HH_E!K38+FC_OTH_AFF_E!K38</f>
        <v>0</v>
      </c>
      <c r="L38" s="10">
        <f>FC_OTH_CP_E!L38+FC_OTH_HH_E!L38+FC_OTH_AFF_E!L38</f>
        <v>0</v>
      </c>
      <c r="M38" s="10">
        <f>FC_OTH_CP_E!M38+FC_OTH_HH_E!M38+FC_OTH_AFF_E!M38</f>
        <v>0</v>
      </c>
      <c r="N38" s="10">
        <f>FC_OTH_CP_E!N38+FC_OTH_HH_E!N38+FC_OTH_AFF_E!N38</f>
        <v>0</v>
      </c>
      <c r="O38" s="10">
        <f>FC_OTH_CP_E!O38+FC_OTH_HH_E!O38+FC_OTH_AFF_E!O38</f>
        <v>0</v>
      </c>
      <c r="P38" s="10">
        <f>FC_OTH_CP_E!P38+FC_OTH_HH_E!P38+FC_OTH_AFF_E!P38</f>
        <v>0</v>
      </c>
      <c r="Q38" s="10">
        <f>FC_OTH_CP_E!Q38+FC_OTH_HH_E!Q38+FC_OTH_AFF_E!Q38</f>
        <v>0</v>
      </c>
      <c r="R38" s="10">
        <f>FC_OTH_CP_E!R38+FC_OTH_HH_E!R38+FC_OTH_AFF_E!R38</f>
        <v>0</v>
      </c>
      <c r="S38" s="10">
        <f>FC_OTH_CP_E!S38+FC_OTH_HH_E!S38+FC_OTH_AFF_E!S38</f>
        <v>0</v>
      </c>
      <c r="T38" s="10">
        <f>FC_OTH_CP_E!T38+FC_OTH_HH_E!T38+FC_OTH_AFF_E!T38</f>
        <v>0</v>
      </c>
      <c r="U38" s="10">
        <f>FC_OTH_CP_E!U38+FC_OTH_HH_E!U38+FC_OTH_AFF_E!U38</f>
        <v>6.8271711092003431E-2</v>
      </c>
      <c r="V38" s="10">
        <f>FC_OTH_CP_E!V38+FC_OTH_HH_E!V38+FC_OTH_AFF_E!V38</f>
        <v>0.12175408426483229</v>
      </c>
      <c r="W38" s="10">
        <f>FC_OTH_CP_E!W38+FC_OTH_HH_E!W38+FC_OTH_AFF_E!W38</f>
        <v>7.5580395528804814E-2</v>
      </c>
      <c r="X38" s="10">
        <f>FC_OTH_CP_E!X38+FC_OTH_HH_E!X38+FC_OTH_AFF_E!X38</f>
        <v>0.13955288048151329</v>
      </c>
    </row>
    <row r="39" spans="1:24" ht="11.25" customHeight="1" x14ac:dyDescent="0.2">
      <c r="A39" s="41" t="s">
        <v>65</v>
      </c>
      <c r="B39" s="9" t="s">
        <v>66</v>
      </c>
      <c r="C39" s="10">
        <f>FC_OTH_CP_E!C39+FC_OTH_HH_E!C39+FC_OTH_AFF_E!C39</f>
        <v>0</v>
      </c>
      <c r="D39" s="10">
        <f>FC_OTH_CP_E!D39+FC_OTH_HH_E!D39+FC_OTH_AFF_E!D39</f>
        <v>0</v>
      </c>
      <c r="E39" s="10">
        <f>FC_OTH_CP_E!E39+FC_OTH_HH_E!E39+FC_OTH_AFF_E!E39</f>
        <v>0</v>
      </c>
      <c r="F39" s="10">
        <f>FC_OTH_CP_E!F39+FC_OTH_HH_E!F39+FC_OTH_AFF_E!F39</f>
        <v>0</v>
      </c>
      <c r="G39" s="10">
        <f>FC_OTH_CP_E!G39+FC_OTH_HH_E!G39+FC_OTH_AFF_E!G39</f>
        <v>0</v>
      </c>
      <c r="H39" s="10">
        <f>FC_OTH_CP_E!H39+FC_OTH_HH_E!H39+FC_OTH_AFF_E!H39</f>
        <v>0</v>
      </c>
      <c r="I39" s="10">
        <f>FC_OTH_CP_E!I39+FC_OTH_HH_E!I39+FC_OTH_AFF_E!I39</f>
        <v>0</v>
      </c>
      <c r="J39" s="10">
        <f>FC_OTH_CP_E!J39+FC_OTH_HH_E!J39+FC_OTH_AFF_E!J39</f>
        <v>0</v>
      </c>
      <c r="K39" s="10">
        <f>FC_OTH_CP_E!K39+FC_OTH_HH_E!K39+FC_OTH_AFF_E!K39</f>
        <v>0</v>
      </c>
      <c r="L39" s="10">
        <f>FC_OTH_CP_E!L39+FC_OTH_HH_E!L39+FC_OTH_AFF_E!L39</f>
        <v>0</v>
      </c>
      <c r="M39" s="10">
        <f>FC_OTH_CP_E!M39+FC_OTH_HH_E!M39+FC_OTH_AFF_E!M39</f>
        <v>0</v>
      </c>
      <c r="N39" s="10">
        <f>FC_OTH_CP_E!N39+FC_OTH_HH_E!N39+FC_OTH_AFF_E!N39</f>
        <v>0</v>
      </c>
      <c r="O39" s="10">
        <f>FC_OTH_CP_E!O39+FC_OTH_HH_E!O39+FC_OTH_AFF_E!O39</f>
        <v>0</v>
      </c>
      <c r="P39" s="10">
        <f>FC_OTH_CP_E!P39+FC_OTH_HH_E!P39+FC_OTH_AFF_E!P39</f>
        <v>0</v>
      </c>
      <c r="Q39" s="10">
        <f>FC_OTH_CP_E!Q39+FC_OTH_HH_E!Q39+FC_OTH_AFF_E!Q39</f>
        <v>0</v>
      </c>
      <c r="R39" s="10">
        <f>FC_OTH_CP_E!R39+FC_OTH_HH_E!R39+FC_OTH_AFF_E!R39</f>
        <v>0</v>
      </c>
      <c r="S39" s="10">
        <f>FC_OTH_CP_E!S39+FC_OTH_HH_E!S39+FC_OTH_AFF_E!S39</f>
        <v>0</v>
      </c>
      <c r="T39" s="10">
        <f>FC_OTH_CP_E!T39+FC_OTH_HH_E!T39+FC_OTH_AFF_E!T39</f>
        <v>0</v>
      </c>
      <c r="U39" s="10">
        <f>FC_OTH_CP_E!U39+FC_OTH_HH_E!U39+FC_OTH_AFF_E!U39</f>
        <v>0</v>
      </c>
      <c r="V39" s="10">
        <f>FC_OTH_CP_E!V39+FC_OTH_HH_E!V39+FC_OTH_AFF_E!V39</f>
        <v>0</v>
      </c>
      <c r="W39" s="10">
        <f>FC_OTH_CP_E!W39+FC_OTH_HH_E!W39+FC_OTH_AFF_E!W39</f>
        <v>0</v>
      </c>
      <c r="X39" s="10">
        <f>FC_OTH_CP_E!X39+FC_OTH_HH_E!X39+FC_OTH_AFF_E!X39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FC_OTH_CP_E!C40+FC_OTH_HH_E!C40+FC_OTH_AFF_E!C40</f>
        <v>0</v>
      </c>
      <c r="D40" s="10">
        <f>FC_OTH_CP_E!D40+FC_OTH_HH_E!D40+FC_OTH_AFF_E!D40</f>
        <v>0</v>
      </c>
      <c r="E40" s="10">
        <f>FC_OTH_CP_E!E40+FC_OTH_HH_E!E40+FC_OTH_AFF_E!E40</f>
        <v>0</v>
      </c>
      <c r="F40" s="10">
        <f>FC_OTH_CP_E!F40+FC_OTH_HH_E!F40+FC_OTH_AFF_E!F40</f>
        <v>0</v>
      </c>
      <c r="G40" s="10">
        <f>FC_OTH_CP_E!G40+FC_OTH_HH_E!G40+FC_OTH_AFF_E!G40</f>
        <v>0</v>
      </c>
      <c r="H40" s="10">
        <f>FC_OTH_CP_E!H40+FC_OTH_HH_E!H40+FC_OTH_AFF_E!H40</f>
        <v>0</v>
      </c>
      <c r="I40" s="10">
        <f>FC_OTH_CP_E!I40+FC_OTH_HH_E!I40+FC_OTH_AFF_E!I40</f>
        <v>0</v>
      </c>
      <c r="J40" s="10">
        <f>FC_OTH_CP_E!J40+FC_OTH_HH_E!J40+FC_OTH_AFF_E!J40</f>
        <v>0</v>
      </c>
      <c r="K40" s="10">
        <f>FC_OTH_CP_E!K40+FC_OTH_HH_E!K40+FC_OTH_AFF_E!K40</f>
        <v>0</v>
      </c>
      <c r="L40" s="10">
        <f>FC_OTH_CP_E!L40+FC_OTH_HH_E!L40+FC_OTH_AFF_E!L40</f>
        <v>0</v>
      </c>
      <c r="M40" s="10">
        <f>FC_OTH_CP_E!M40+FC_OTH_HH_E!M40+FC_OTH_AFF_E!M40</f>
        <v>0</v>
      </c>
      <c r="N40" s="10">
        <f>FC_OTH_CP_E!N40+FC_OTH_HH_E!N40+FC_OTH_AFF_E!N40</f>
        <v>0</v>
      </c>
      <c r="O40" s="10">
        <f>FC_OTH_CP_E!O40+FC_OTH_HH_E!O40+FC_OTH_AFF_E!O40</f>
        <v>0</v>
      </c>
      <c r="P40" s="10">
        <f>FC_OTH_CP_E!P40+FC_OTH_HH_E!P40+FC_OTH_AFF_E!P40</f>
        <v>0</v>
      </c>
      <c r="Q40" s="10">
        <f>FC_OTH_CP_E!Q40+FC_OTH_HH_E!Q40+FC_OTH_AFF_E!Q40</f>
        <v>0</v>
      </c>
      <c r="R40" s="10">
        <f>FC_OTH_CP_E!R40+FC_OTH_HH_E!R40+FC_OTH_AFF_E!R40</f>
        <v>0</v>
      </c>
      <c r="S40" s="10">
        <f>FC_OTH_CP_E!S40+FC_OTH_HH_E!S40+FC_OTH_AFF_E!S40</f>
        <v>0</v>
      </c>
      <c r="T40" s="10">
        <f>FC_OTH_CP_E!T40+FC_OTH_HH_E!T40+FC_OTH_AFF_E!T40</f>
        <v>0.1208942390369732</v>
      </c>
      <c r="U40" s="10">
        <f>FC_OTH_CP_E!U40+FC_OTH_HH_E!U40+FC_OTH_AFF_E!U40</f>
        <v>7.3946689595872708E-2</v>
      </c>
      <c r="V40" s="10">
        <f>FC_OTH_CP_E!V40+FC_OTH_HH_E!V40+FC_OTH_AFF_E!V40</f>
        <v>0.20447119518486662</v>
      </c>
      <c r="W40" s="10">
        <f>FC_OTH_CP_E!W40+FC_OTH_HH_E!W40+FC_OTH_AFF_E!W40</f>
        <v>1.394926913155633</v>
      </c>
      <c r="X40" s="10">
        <f>FC_OTH_CP_E!X40+FC_OTH_HH_E!X40+FC_OTH_AFF_E!X40</f>
        <v>3.573516766981943</v>
      </c>
    </row>
    <row r="41" spans="1:24" ht="11.25" customHeight="1" x14ac:dyDescent="0.2">
      <c r="A41" s="41" t="s">
        <v>69</v>
      </c>
      <c r="B41" s="9" t="s">
        <v>70</v>
      </c>
      <c r="C41" s="10">
        <f>FC_OTH_CP_E!C41+FC_OTH_HH_E!C41+FC_OTH_AFF_E!C41</f>
        <v>19.876784178847807</v>
      </c>
      <c r="D41" s="10">
        <f>FC_OTH_CP_E!D41+FC_OTH_HH_E!D41+FC_OTH_AFF_E!D41</f>
        <v>5.2306964746345654</v>
      </c>
      <c r="E41" s="10">
        <f>FC_OTH_CP_E!E41+FC_OTH_HH_E!E41+FC_OTH_AFF_E!E41</f>
        <v>0</v>
      </c>
      <c r="F41" s="10">
        <f>FC_OTH_CP_E!F41+FC_OTH_HH_E!F41+FC_OTH_AFF_E!F41</f>
        <v>4.1846087704213248</v>
      </c>
      <c r="G41" s="10">
        <f>FC_OTH_CP_E!G41+FC_OTH_HH_E!G41+FC_OTH_AFF_E!G41</f>
        <v>5.2306964746345663</v>
      </c>
      <c r="H41" s="10">
        <f>FC_OTH_CP_E!H41+FC_OTH_HH_E!H41+FC_OTH_AFF_E!H41</f>
        <v>50.307308684436805</v>
      </c>
      <c r="I41" s="10">
        <f>FC_OTH_CP_E!I41+FC_OTH_HH_E!I41+FC_OTH_AFF_E!I41</f>
        <v>13.34746345657781</v>
      </c>
      <c r="J41" s="10">
        <f>FC_OTH_CP_E!J41+FC_OTH_HH_E!J41+FC_OTH_AFF_E!J41</f>
        <v>0</v>
      </c>
      <c r="K41" s="10">
        <f>FC_OTH_CP_E!K41+FC_OTH_HH_E!K41+FC_OTH_AFF_E!K41</f>
        <v>6.1612209802235594</v>
      </c>
      <c r="L41" s="10">
        <f>FC_OTH_CP_E!L41+FC_OTH_HH_E!L41+FC_OTH_AFF_E!L41</f>
        <v>13.357437661220978</v>
      </c>
      <c r="M41" s="10">
        <f>FC_OTH_CP_E!M41+FC_OTH_HH_E!M41+FC_OTH_AFF_E!M41</f>
        <v>0</v>
      </c>
      <c r="N41" s="10">
        <f>FC_OTH_CP_E!N41+FC_OTH_HH_E!N41+FC_OTH_AFF_E!N41</f>
        <v>1.0263972484952713</v>
      </c>
      <c r="O41" s="10">
        <f>FC_OTH_CP_E!O41+FC_OTH_HH_E!O41+FC_OTH_AFF_E!O41</f>
        <v>2.0527944969905416</v>
      </c>
      <c r="P41" s="10">
        <f>FC_OTH_CP_E!P41+FC_OTH_HH_E!P41+FC_OTH_AFF_E!P41</f>
        <v>0</v>
      </c>
      <c r="Q41" s="10">
        <f>FC_OTH_CP_E!Q41+FC_OTH_HH_E!Q41+FC_OTH_AFF_E!Q41</f>
        <v>4.1054170249355124</v>
      </c>
      <c r="R41" s="10">
        <f>FC_OTH_CP_E!R41+FC_OTH_HH_E!R41+FC_OTH_AFF_E!R41</f>
        <v>3.0791057609630279</v>
      </c>
      <c r="S41" s="10">
        <f>FC_OTH_CP_E!S41+FC_OTH_HH_E!S41+FC_OTH_AFF_E!S41</f>
        <v>2.0527944969905416</v>
      </c>
      <c r="T41" s="10">
        <f>FC_OTH_CP_E!T41+FC_OTH_HH_E!T41+FC_OTH_AFF_E!T41</f>
        <v>1.0527085124677553</v>
      </c>
      <c r="U41" s="10">
        <f>FC_OTH_CP_E!U41+FC_OTH_HH_E!U41+FC_OTH_AFF_E!U41</f>
        <v>1.7795356835769554</v>
      </c>
      <c r="V41" s="10">
        <f>FC_OTH_CP_E!V41+FC_OTH_HH_E!V41+FC_OTH_AFF_E!V41</f>
        <v>1.1910576096302661</v>
      </c>
      <c r="W41" s="10">
        <f>FC_OTH_CP_E!W41+FC_OTH_HH_E!W41+FC_OTH_AFF_E!W41</f>
        <v>0.83276010318142724</v>
      </c>
      <c r="X41" s="10">
        <f>FC_OTH_CP_E!X41+FC_OTH_HH_E!X41+FC_OTH_AFF_E!X41</f>
        <v>0.77669819432502152</v>
      </c>
    </row>
    <row r="42" spans="1:24" ht="11.25" customHeight="1" x14ac:dyDescent="0.2">
      <c r="A42" s="41" t="s">
        <v>71</v>
      </c>
      <c r="B42" s="9" t="s">
        <v>72</v>
      </c>
      <c r="C42" s="10">
        <f>FC_OTH_CP_E!C42+FC_OTH_HH_E!C42+FC_OTH_AFF_E!C42</f>
        <v>0</v>
      </c>
      <c r="D42" s="10">
        <f>FC_OTH_CP_E!D42+FC_OTH_HH_E!D42+FC_OTH_AFF_E!D42</f>
        <v>3.188564058469475</v>
      </c>
      <c r="E42" s="10">
        <f>FC_OTH_CP_E!E42+FC_OTH_HH_E!E42+FC_OTH_AFF_E!E42</f>
        <v>0</v>
      </c>
      <c r="F42" s="10">
        <f>FC_OTH_CP_E!F42+FC_OTH_HH_E!F42+FC_OTH_AFF_E!F42</f>
        <v>4.2514187446259681</v>
      </c>
      <c r="G42" s="10">
        <f>FC_OTH_CP_E!G42+FC_OTH_HH_E!G42+FC_OTH_AFF_E!G42</f>
        <v>14.880137575236464</v>
      </c>
      <c r="H42" s="10">
        <f>FC_OTH_CP_E!H42+FC_OTH_HH_E!H42+FC_OTH_AFF_E!H42</f>
        <v>41.989079965606194</v>
      </c>
      <c r="I42" s="10">
        <f>FC_OTH_CP_E!I42+FC_OTH_HH_E!I42+FC_OTH_AFF_E!I42</f>
        <v>0</v>
      </c>
      <c r="J42" s="10">
        <f>FC_OTH_CP_E!J42+FC_OTH_HH_E!J42+FC_OTH_AFF_E!J42</f>
        <v>8.3983662940670651</v>
      </c>
      <c r="K42" s="10">
        <f>FC_OTH_CP_E!K42+FC_OTH_HH_E!K42+FC_OTH_AFF_E!K42</f>
        <v>0</v>
      </c>
      <c r="L42" s="10">
        <f>FC_OTH_CP_E!L42+FC_OTH_HH_E!L42+FC_OTH_AFF_E!L42</f>
        <v>0</v>
      </c>
      <c r="M42" s="10">
        <f>FC_OTH_CP_E!M42+FC_OTH_HH_E!M42+FC_OTH_AFF_E!M42</f>
        <v>0</v>
      </c>
      <c r="N42" s="10">
        <f>FC_OTH_CP_E!N42+FC_OTH_HH_E!N42+FC_OTH_AFF_E!N42</f>
        <v>0</v>
      </c>
      <c r="O42" s="10">
        <f>FC_OTH_CP_E!O42+FC_OTH_HH_E!O42+FC_OTH_AFF_E!O42</f>
        <v>0</v>
      </c>
      <c r="P42" s="10">
        <f>FC_OTH_CP_E!P42+FC_OTH_HH_E!P42+FC_OTH_AFF_E!P42</f>
        <v>0</v>
      </c>
      <c r="Q42" s="10">
        <f>FC_OTH_CP_E!Q42+FC_OTH_HH_E!Q42+FC_OTH_AFF_E!Q42</f>
        <v>0</v>
      </c>
      <c r="R42" s="10">
        <f>FC_OTH_CP_E!R42+FC_OTH_HH_E!R42+FC_OTH_AFF_E!R42</f>
        <v>0</v>
      </c>
      <c r="S42" s="10">
        <f>FC_OTH_CP_E!S42+FC_OTH_HH_E!S42+FC_OTH_AFF_E!S42</f>
        <v>0</v>
      </c>
      <c r="T42" s="10">
        <f>FC_OTH_CP_E!T42+FC_OTH_HH_E!T42+FC_OTH_AFF_E!T42</f>
        <v>0</v>
      </c>
      <c r="U42" s="10">
        <f>FC_OTH_CP_E!U42+FC_OTH_HH_E!U42+FC_OTH_AFF_E!U42</f>
        <v>0</v>
      </c>
      <c r="V42" s="10">
        <f>FC_OTH_CP_E!V42+FC_OTH_HH_E!V42+FC_OTH_AFF_E!V42</f>
        <v>0</v>
      </c>
      <c r="W42" s="10">
        <f>FC_OTH_CP_E!W42+FC_OTH_HH_E!W42+FC_OTH_AFF_E!W42</f>
        <v>0</v>
      </c>
      <c r="X42" s="10">
        <f>FC_OTH_CP_E!X42+FC_OTH_HH_E!X42+FC_OTH_AFF_E!X42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FC_OTH_CP_E!C43+FC_OTH_HH_E!C43+FC_OTH_AFF_E!C43</f>
        <v>469.3561478933791</v>
      </c>
      <c r="D43" s="10">
        <f>FC_OTH_CP_E!D43+FC_OTH_HH_E!D43+FC_OTH_AFF_E!D43</f>
        <v>342.0034393809114</v>
      </c>
      <c r="E43" s="10">
        <f>FC_OTH_CP_E!E43+FC_OTH_HH_E!E43+FC_OTH_AFF_E!E43</f>
        <v>407.73379191745482</v>
      </c>
      <c r="F43" s="10">
        <f>FC_OTH_CP_E!F43+FC_OTH_HH_E!F43+FC_OTH_AFF_E!F43</f>
        <v>370.76036113499566</v>
      </c>
      <c r="G43" s="10">
        <f>FC_OTH_CP_E!G43+FC_OTH_HH_E!G43+FC_OTH_AFF_E!G43</f>
        <v>596.70877042132429</v>
      </c>
      <c r="H43" s="10">
        <f>FC_OTH_CP_E!H43+FC_OTH_HH_E!H43+FC_OTH_AFF_E!H43</f>
        <v>339.94944110060192</v>
      </c>
      <c r="I43" s="10">
        <f>FC_OTH_CP_E!I43+FC_OTH_HH_E!I43+FC_OTH_AFF_E!I43</f>
        <v>318.38159931212385</v>
      </c>
      <c r="J43" s="10">
        <f>FC_OTH_CP_E!J43+FC_OTH_HH_E!J43+FC_OTH_AFF_E!J43</f>
        <v>434.43680137575228</v>
      </c>
      <c r="K43" s="10">
        <f>FC_OTH_CP_E!K43+FC_OTH_HH_E!K43+FC_OTH_AFF_E!K43</f>
        <v>390.27420464316413</v>
      </c>
      <c r="L43" s="10">
        <f>FC_OTH_CP_E!L43+FC_OTH_HH_E!L43+FC_OTH_AFF_E!L43</f>
        <v>292.705588993981</v>
      </c>
      <c r="M43" s="10">
        <f>FC_OTH_CP_E!M43+FC_OTH_HH_E!M43+FC_OTH_AFF_E!M43</f>
        <v>315.30051590713663</v>
      </c>
      <c r="N43" s="10">
        <f>FC_OTH_CP_E!N43+FC_OTH_HH_E!N43+FC_OTH_AFF_E!N43</f>
        <v>453.95055889939806</v>
      </c>
      <c r="O43" s="10">
        <f>FC_OTH_CP_E!O43+FC_OTH_HH_E!O43+FC_OTH_AFF_E!O43</f>
        <v>514.8797076526223</v>
      </c>
      <c r="P43" s="10">
        <f>FC_OTH_CP_E!P43+FC_OTH_HH_E!P43+FC_OTH_AFF_E!P43</f>
        <v>400.34935511607915</v>
      </c>
      <c r="Q43" s="10">
        <f>FC_OTH_CP_E!Q43+FC_OTH_HH_E!Q43+FC_OTH_AFF_E!Q43</f>
        <v>393.25460017196895</v>
      </c>
      <c r="R43" s="10">
        <f>FC_OTH_CP_E!R43+FC_OTH_HH_E!R43+FC_OTH_AFF_E!R43</f>
        <v>423.66087704213237</v>
      </c>
      <c r="S43" s="10">
        <f>FC_OTH_CP_E!S43+FC_OTH_HH_E!S43+FC_OTH_AFF_E!S43</f>
        <v>430.75563198624235</v>
      </c>
      <c r="T43" s="10">
        <f>FC_OTH_CP_E!T43+FC_OTH_HH_E!T43+FC_OTH_AFF_E!T43</f>
        <v>499.99673258813391</v>
      </c>
      <c r="U43" s="10">
        <f>FC_OTH_CP_E!U43+FC_OTH_HH_E!U43+FC_OTH_AFF_E!U43</f>
        <v>575.18744625967315</v>
      </c>
      <c r="V43" s="10">
        <f>FC_OTH_CP_E!V43+FC_OTH_HH_E!V43+FC_OTH_AFF_E!V43</f>
        <v>568.7459157351675</v>
      </c>
      <c r="W43" s="10">
        <f>FC_OTH_CP_E!W43+FC_OTH_HH_E!W43+FC_OTH_AFF_E!W43</f>
        <v>556.56130696474645</v>
      </c>
      <c r="X43" s="10">
        <f>FC_OTH_CP_E!X43+FC_OTH_HH_E!X43+FC_OTH_AFF_E!X43</f>
        <v>734.65202063628544</v>
      </c>
    </row>
    <row r="44" spans="1:24" ht="11.25" customHeight="1" x14ac:dyDescent="0.2">
      <c r="A44" s="41" t="s">
        <v>75</v>
      </c>
      <c r="B44" s="9" t="s">
        <v>76</v>
      </c>
      <c r="C44" s="10">
        <f>FC_OTH_CP_E!C44+FC_OTH_HH_E!C44+FC_OTH_AFF_E!C44</f>
        <v>0.96491831470335343</v>
      </c>
      <c r="D44" s="10">
        <f>FC_OTH_CP_E!D44+FC_OTH_HH_E!D44+FC_OTH_AFF_E!D44</f>
        <v>3.8597592433361996</v>
      </c>
      <c r="E44" s="10">
        <f>FC_OTH_CP_E!E44+FC_OTH_HH_E!E44+FC_OTH_AFF_E!E44</f>
        <v>4.8246775580395536</v>
      </c>
      <c r="F44" s="10">
        <f>FC_OTH_CP_E!F44+FC_OTH_HH_E!F44+FC_OTH_AFF_E!F44</f>
        <v>18.33379191745486</v>
      </c>
      <c r="G44" s="10">
        <f>FC_OTH_CP_E!G44+FC_OTH_HH_E!G44+FC_OTH_AFF_E!G44</f>
        <v>91.669045571797099</v>
      </c>
      <c r="H44" s="10">
        <f>FC_OTH_CP_E!H44+FC_OTH_HH_E!H44+FC_OTH_AFF_E!H44</f>
        <v>207.46156491831476</v>
      </c>
      <c r="I44" s="10">
        <f>FC_OTH_CP_E!I44+FC_OTH_HH_E!I44+FC_OTH_AFF_E!I44</f>
        <v>107.10799656061906</v>
      </c>
      <c r="J44" s="10">
        <f>FC_OTH_CP_E!J44+FC_OTH_HH_E!J44+FC_OTH_AFF_E!J44</f>
        <v>105.17815993121238</v>
      </c>
      <c r="K44" s="10">
        <f>FC_OTH_CP_E!K44+FC_OTH_HH_E!K44+FC_OTH_AFF_E!K44</f>
        <v>27.018228718830606</v>
      </c>
      <c r="L44" s="10">
        <f>FC_OTH_CP_E!L44+FC_OTH_HH_E!L44+FC_OTH_AFF_E!L44</f>
        <v>20.263714531384345</v>
      </c>
      <c r="M44" s="10">
        <f>FC_OTH_CP_E!M44+FC_OTH_HH_E!M44+FC_OTH_AFF_E!M44</f>
        <v>6.5790197764402381</v>
      </c>
      <c r="N44" s="10">
        <f>FC_OTH_CP_E!N44+FC_OTH_HH_E!N44+FC_OTH_AFF_E!N44</f>
        <v>29.913069647463463</v>
      </c>
      <c r="O44" s="10">
        <f>FC_OTH_CP_E!O44+FC_OTH_HH_E!O44+FC_OTH_AFF_E!O44</f>
        <v>4.6977644024075653</v>
      </c>
      <c r="P44" s="10">
        <f>FC_OTH_CP_E!P44+FC_OTH_HH_E!P44+FC_OTH_AFF_E!P44</f>
        <v>9.3990541702493555</v>
      </c>
      <c r="Q44" s="10">
        <f>FC_OTH_CP_E!Q44+FC_OTH_HH_E!Q44+FC_OTH_AFF_E!Q44</f>
        <v>2.8195184866723979</v>
      </c>
      <c r="R44" s="10">
        <f>FC_OTH_CP_E!R44+FC_OTH_HH_E!R44+FC_OTH_AFF_E!R44</f>
        <v>0</v>
      </c>
      <c r="S44" s="10">
        <f>FC_OTH_CP_E!S44+FC_OTH_HH_E!S44+FC_OTH_AFF_E!S44</f>
        <v>0.93981083404987098</v>
      </c>
      <c r="T44" s="10">
        <f>FC_OTH_CP_E!T44+FC_OTH_HH_E!T44+FC_OTH_AFF_E!T44</f>
        <v>0.63619948409286309</v>
      </c>
      <c r="U44" s="10">
        <f>FC_OTH_CP_E!U44+FC_OTH_HH_E!U44+FC_OTH_AFF_E!U44</f>
        <v>0.71152192605331022</v>
      </c>
      <c r="V44" s="10">
        <f>FC_OTH_CP_E!V44+FC_OTH_HH_E!V44+FC_OTH_AFF_E!V44</f>
        <v>1.1767841788478073</v>
      </c>
      <c r="W44" s="10">
        <f>FC_OTH_CP_E!W44+FC_OTH_HH_E!W44+FC_OTH_AFF_E!W44</f>
        <v>1.4509028374892516</v>
      </c>
      <c r="X44" s="10">
        <f>FC_OTH_CP_E!X44+FC_OTH_HH_E!X44+FC_OTH_AFF_E!X44</f>
        <v>1.5771281169389513</v>
      </c>
    </row>
    <row r="45" spans="1:24" ht="11.25" customHeight="1" x14ac:dyDescent="0.2">
      <c r="A45" s="41" t="s">
        <v>77</v>
      </c>
      <c r="B45" s="9" t="s">
        <v>78</v>
      </c>
      <c r="C45" s="10">
        <f>FC_OTH_CP_E!C45+FC_OTH_HH_E!C45+FC_OTH_AFF_E!C45</f>
        <v>0</v>
      </c>
      <c r="D45" s="10">
        <f>FC_OTH_CP_E!D45+FC_OTH_HH_E!D45+FC_OTH_AFF_E!D45</f>
        <v>0</v>
      </c>
      <c r="E45" s="10">
        <f>FC_OTH_CP_E!E45+FC_OTH_HH_E!E45+FC_OTH_AFF_E!E45</f>
        <v>0</v>
      </c>
      <c r="F45" s="10">
        <f>FC_OTH_CP_E!F45+FC_OTH_HH_E!F45+FC_OTH_AFF_E!F45</f>
        <v>0</v>
      </c>
      <c r="G45" s="10">
        <f>FC_OTH_CP_E!G45+FC_OTH_HH_E!G45+FC_OTH_AFF_E!G45</f>
        <v>0</v>
      </c>
      <c r="H45" s="10">
        <f>FC_OTH_CP_E!H45+FC_OTH_HH_E!H45+FC_OTH_AFF_E!H45</f>
        <v>0</v>
      </c>
      <c r="I45" s="10">
        <f>FC_OTH_CP_E!I45+FC_OTH_HH_E!I45+FC_OTH_AFF_E!I45</f>
        <v>0</v>
      </c>
      <c r="J45" s="10">
        <f>FC_OTH_CP_E!J45+FC_OTH_HH_E!J45+FC_OTH_AFF_E!J45</f>
        <v>0</v>
      </c>
      <c r="K45" s="10">
        <f>FC_OTH_CP_E!K45+FC_OTH_HH_E!K45+FC_OTH_AFF_E!K45</f>
        <v>0</v>
      </c>
      <c r="L45" s="10">
        <f>FC_OTH_CP_E!L45+FC_OTH_HH_E!L45+FC_OTH_AFF_E!L45</f>
        <v>0</v>
      </c>
      <c r="M45" s="10">
        <f>FC_OTH_CP_E!M45+FC_OTH_HH_E!M45+FC_OTH_AFF_E!M45</f>
        <v>0</v>
      </c>
      <c r="N45" s="10">
        <f>FC_OTH_CP_E!N45+FC_OTH_HH_E!N45+FC_OTH_AFF_E!N45</f>
        <v>0</v>
      </c>
      <c r="O45" s="10">
        <f>FC_OTH_CP_E!O45+FC_OTH_HH_E!O45+FC_OTH_AFF_E!O45</f>
        <v>0</v>
      </c>
      <c r="P45" s="10">
        <f>FC_OTH_CP_E!P45+FC_OTH_HH_E!P45+FC_OTH_AFF_E!P45</f>
        <v>0</v>
      </c>
      <c r="Q45" s="10">
        <f>FC_OTH_CP_E!Q45+FC_OTH_HH_E!Q45+FC_OTH_AFF_E!Q45</f>
        <v>0</v>
      </c>
      <c r="R45" s="10">
        <f>FC_OTH_CP_E!R45+FC_OTH_HH_E!R45+FC_OTH_AFF_E!R45</f>
        <v>0</v>
      </c>
      <c r="S45" s="10">
        <f>FC_OTH_CP_E!S45+FC_OTH_HH_E!S45+FC_OTH_AFF_E!S45</f>
        <v>0</v>
      </c>
      <c r="T45" s="10">
        <f>FC_OTH_CP_E!T45+FC_OTH_HH_E!T45+FC_OTH_AFF_E!T45</f>
        <v>0.21100601891659485</v>
      </c>
      <c r="U45" s="10">
        <f>FC_OTH_CP_E!U45+FC_OTH_HH_E!U45+FC_OTH_AFF_E!U45</f>
        <v>0.10601891659501286</v>
      </c>
      <c r="V45" s="10">
        <f>FC_OTH_CP_E!V45+FC_OTH_HH_E!V45+FC_OTH_AFF_E!V45</f>
        <v>0</v>
      </c>
      <c r="W45" s="10">
        <f>FC_OTH_CP_E!W45+FC_OTH_HH_E!W45+FC_OTH_AFF_E!W45</f>
        <v>0</v>
      </c>
      <c r="X45" s="10">
        <f>FC_OTH_CP_E!X45+FC_OTH_HH_E!X45+FC_OTH_AFF_E!X45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FC_OTH_CP_E!C46+FC_OTH_HH_E!C46+FC_OTH_AFF_E!C46</f>
        <v>0</v>
      </c>
      <c r="D46" s="10">
        <f>FC_OTH_CP_E!D46+FC_OTH_HH_E!D46+FC_OTH_AFF_E!D46</f>
        <v>0</v>
      </c>
      <c r="E46" s="10">
        <f>FC_OTH_CP_E!E46+FC_OTH_HH_E!E46+FC_OTH_AFF_E!E46</f>
        <v>0</v>
      </c>
      <c r="F46" s="10">
        <f>FC_OTH_CP_E!F46+FC_OTH_HH_E!F46+FC_OTH_AFF_E!F46</f>
        <v>0</v>
      </c>
      <c r="G46" s="10">
        <f>FC_OTH_CP_E!G46+FC_OTH_HH_E!G46+FC_OTH_AFF_E!G46</f>
        <v>0</v>
      </c>
      <c r="H46" s="10">
        <f>FC_OTH_CP_E!H46+FC_OTH_HH_E!H46+FC_OTH_AFF_E!H46</f>
        <v>0</v>
      </c>
      <c r="I46" s="10">
        <f>FC_OTH_CP_E!I46+FC_OTH_HH_E!I46+FC_OTH_AFF_E!I46</f>
        <v>0</v>
      </c>
      <c r="J46" s="10">
        <f>FC_OTH_CP_E!J46+FC_OTH_HH_E!J46+FC_OTH_AFF_E!J46</f>
        <v>0</v>
      </c>
      <c r="K46" s="10">
        <f>FC_OTH_CP_E!K46+FC_OTH_HH_E!K46+FC_OTH_AFF_E!K46</f>
        <v>0</v>
      </c>
      <c r="L46" s="10">
        <f>FC_OTH_CP_E!L46+FC_OTH_HH_E!L46+FC_OTH_AFF_E!L46</f>
        <v>0</v>
      </c>
      <c r="M46" s="10">
        <f>FC_OTH_CP_E!M46+FC_OTH_HH_E!M46+FC_OTH_AFF_E!M46</f>
        <v>0</v>
      </c>
      <c r="N46" s="10">
        <f>FC_OTH_CP_E!N46+FC_OTH_HH_E!N46+FC_OTH_AFF_E!N46</f>
        <v>0</v>
      </c>
      <c r="O46" s="10">
        <f>FC_OTH_CP_E!O46+FC_OTH_HH_E!O46+FC_OTH_AFF_E!O46</f>
        <v>0</v>
      </c>
      <c r="P46" s="10">
        <f>FC_OTH_CP_E!P46+FC_OTH_HH_E!P46+FC_OTH_AFF_E!P46</f>
        <v>0</v>
      </c>
      <c r="Q46" s="10">
        <f>FC_OTH_CP_E!Q46+FC_OTH_HH_E!Q46+FC_OTH_AFF_E!Q46</f>
        <v>0</v>
      </c>
      <c r="R46" s="10">
        <f>FC_OTH_CP_E!R46+FC_OTH_HH_E!R46+FC_OTH_AFF_E!R46</f>
        <v>0</v>
      </c>
      <c r="S46" s="10">
        <f>FC_OTH_CP_E!S46+FC_OTH_HH_E!S46+FC_OTH_AFF_E!S46</f>
        <v>0</v>
      </c>
      <c r="T46" s="10">
        <f>FC_OTH_CP_E!T46+FC_OTH_HH_E!T46+FC_OTH_AFF_E!T46</f>
        <v>0</v>
      </c>
      <c r="U46" s="10">
        <f>FC_OTH_CP_E!U46+FC_OTH_HH_E!U46+FC_OTH_AFF_E!U46</f>
        <v>0</v>
      </c>
      <c r="V46" s="10">
        <f>FC_OTH_CP_E!V46+FC_OTH_HH_E!V46+FC_OTH_AFF_E!V46</f>
        <v>0</v>
      </c>
      <c r="W46" s="10">
        <f>FC_OTH_CP_E!W46+FC_OTH_HH_E!W46+FC_OTH_AFF_E!W46</f>
        <v>0</v>
      </c>
      <c r="X46" s="10">
        <f>FC_OTH_CP_E!X46+FC_OTH_HH_E!X46+FC_OTH_AFF_E!X46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FC_OTH_CP_E!C47+FC_OTH_HH_E!C47+FC_OTH_AFF_E!C47</f>
        <v>0</v>
      </c>
      <c r="D47" s="10">
        <f>FC_OTH_CP_E!D47+FC_OTH_HH_E!D47+FC_OTH_AFF_E!D47</f>
        <v>0</v>
      </c>
      <c r="E47" s="10">
        <f>FC_OTH_CP_E!E47+FC_OTH_HH_E!E47+FC_OTH_AFF_E!E47</f>
        <v>0</v>
      </c>
      <c r="F47" s="10">
        <f>FC_OTH_CP_E!F47+FC_OTH_HH_E!F47+FC_OTH_AFF_E!F47</f>
        <v>0</v>
      </c>
      <c r="G47" s="10">
        <f>FC_OTH_CP_E!G47+FC_OTH_HH_E!G47+FC_OTH_AFF_E!G47</f>
        <v>0</v>
      </c>
      <c r="H47" s="10">
        <f>FC_OTH_CP_E!H47+FC_OTH_HH_E!H47+FC_OTH_AFF_E!H47</f>
        <v>0</v>
      </c>
      <c r="I47" s="10">
        <f>FC_OTH_CP_E!I47+FC_OTH_HH_E!I47+FC_OTH_AFF_E!I47</f>
        <v>0</v>
      </c>
      <c r="J47" s="10">
        <f>FC_OTH_CP_E!J47+FC_OTH_HH_E!J47+FC_OTH_AFF_E!J47</f>
        <v>0</v>
      </c>
      <c r="K47" s="10">
        <f>FC_OTH_CP_E!K47+FC_OTH_HH_E!K47+FC_OTH_AFF_E!K47</f>
        <v>0</v>
      </c>
      <c r="L47" s="10">
        <f>FC_OTH_CP_E!L47+FC_OTH_HH_E!L47+FC_OTH_AFF_E!L47</f>
        <v>0</v>
      </c>
      <c r="M47" s="10">
        <f>FC_OTH_CP_E!M47+FC_OTH_HH_E!M47+FC_OTH_AFF_E!M47</f>
        <v>0</v>
      </c>
      <c r="N47" s="10">
        <f>FC_OTH_CP_E!N47+FC_OTH_HH_E!N47+FC_OTH_AFF_E!N47</f>
        <v>0</v>
      </c>
      <c r="O47" s="10">
        <f>FC_OTH_CP_E!O47+FC_OTH_HH_E!O47+FC_OTH_AFF_E!O47</f>
        <v>0</v>
      </c>
      <c r="P47" s="10">
        <f>FC_OTH_CP_E!P47+FC_OTH_HH_E!P47+FC_OTH_AFF_E!P47</f>
        <v>0</v>
      </c>
      <c r="Q47" s="10">
        <f>FC_OTH_CP_E!Q47+FC_OTH_HH_E!Q47+FC_OTH_AFF_E!Q47</f>
        <v>0</v>
      </c>
      <c r="R47" s="10">
        <f>FC_OTH_CP_E!R47+FC_OTH_HH_E!R47+FC_OTH_AFF_E!R47</f>
        <v>0</v>
      </c>
      <c r="S47" s="10">
        <f>FC_OTH_CP_E!S47+FC_OTH_HH_E!S47+FC_OTH_AFF_E!S47</f>
        <v>0</v>
      </c>
      <c r="T47" s="10">
        <f>FC_OTH_CP_E!T47+FC_OTH_HH_E!T47+FC_OTH_AFF_E!T47</f>
        <v>0</v>
      </c>
      <c r="U47" s="10">
        <f>FC_OTH_CP_E!U47+FC_OTH_HH_E!U47+FC_OTH_AFF_E!U47</f>
        <v>0</v>
      </c>
      <c r="V47" s="10">
        <f>FC_OTH_CP_E!V47+FC_OTH_HH_E!V47+FC_OTH_AFF_E!V47</f>
        <v>0</v>
      </c>
      <c r="W47" s="10">
        <f>FC_OTH_CP_E!W47+FC_OTH_HH_E!W47+FC_OTH_AFF_E!W47</f>
        <v>0</v>
      </c>
      <c r="X47" s="10">
        <f>FC_OTH_CP_E!X47+FC_OTH_HH_E!X47+FC_OTH_AFF_E!X47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FC_OTH_CP_E!C48+FC_OTH_HH_E!C48+FC_OTH_AFF_E!C48</f>
        <v>0</v>
      </c>
      <c r="D48" s="10">
        <f>FC_OTH_CP_E!D48+FC_OTH_HH_E!D48+FC_OTH_AFF_E!D48</f>
        <v>0</v>
      </c>
      <c r="E48" s="10">
        <f>FC_OTH_CP_E!E48+FC_OTH_HH_E!E48+FC_OTH_AFF_E!E48</f>
        <v>0</v>
      </c>
      <c r="F48" s="10">
        <f>FC_OTH_CP_E!F48+FC_OTH_HH_E!F48+FC_OTH_AFF_E!F48</f>
        <v>0</v>
      </c>
      <c r="G48" s="10">
        <f>FC_OTH_CP_E!G48+FC_OTH_HH_E!G48+FC_OTH_AFF_E!G48</f>
        <v>0</v>
      </c>
      <c r="H48" s="10">
        <f>FC_OTH_CP_E!H48+FC_OTH_HH_E!H48+FC_OTH_AFF_E!H48</f>
        <v>0</v>
      </c>
      <c r="I48" s="10">
        <f>FC_OTH_CP_E!I48+FC_OTH_HH_E!I48+FC_OTH_AFF_E!I48</f>
        <v>0</v>
      </c>
      <c r="J48" s="10">
        <f>FC_OTH_CP_E!J48+FC_OTH_HH_E!J48+FC_OTH_AFF_E!J48</f>
        <v>0</v>
      </c>
      <c r="K48" s="10">
        <f>FC_OTH_CP_E!K48+FC_OTH_HH_E!K48+FC_OTH_AFF_E!K48</f>
        <v>0</v>
      </c>
      <c r="L48" s="10">
        <f>FC_OTH_CP_E!L48+FC_OTH_HH_E!L48+FC_OTH_AFF_E!L48</f>
        <v>0</v>
      </c>
      <c r="M48" s="10">
        <f>FC_OTH_CP_E!M48+FC_OTH_HH_E!M48+FC_OTH_AFF_E!M48</f>
        <v>0</v>
      </c>
      <c r="N48" s="10">
        <f>FC_OTH_CP_E!N48+FC_OTH_HH_E!N48+FC_OTH_AFF_E!N48</f>
        <v>0</v>
      </c>
      <c r="O48" s="10">
        <f>FC_OTH_CP_E!O48+FC_OTH_HH_E!O48+FC_OTH_AFF_E!O48</f>
        <v>0</v>
      </c>
      <c r="P48" s="10">
        <f>FC_OTH_CP_E!P48+FC_OTH_HH_E!P48+FC_OTH_AFF_E!P48</f>
        <v>0</v>
      </c>
      <c r="Q48" s="10">
        <f>FC_OTH_CP_E!Q48+FC_OTH_HH_E!Q48+FC_OTH_AFF_E!Q48</f>
        <v>9.0150472914875319</v>
      </c>
      <c r="R48" s="10">
        <f>FC_OTH_CP_E!R48+FC_OTH_HH_E!R48+FC_OTH_AFF_E!R48</f>
        <v>15.571453138435087</v>
      </c>
      <c r="S48" s="10">
        <f>FC_OTH_CP_E!S48+FC_OTH_HH_E!S48+FC_OTH_AFF_E!S48</f>
        <v>7.376010318142729</v>
      </c>
      <c r="T48" s="10">
        <f>FC_OTH_CP_E!T48+FC_OTH_HH_E!T48+FC_OTH_AFF_E!T48</f>
        <v>9.708254514187443</v>
      </c>
      <c r="U48" s="10">
        <f>FC_OTH_CP_E!U48+FC_OTH_HH_E!U48+FC_OTH_AFF_E!U48</f>
        <v>16.331986242476344</v>
      </c>
      <c r="V48" s="10">
        <f>FC_OTH_CP_E!V48+FC_OTH_HH_E!V48+FC_OTH_AFF_E!V48</f>
        <v>29.306448839208922</v>
      </c>
      <c r="W48" s="10">
        <f>FC_OTH_CP_E!W48+FC_OTH_HH_E!W48+FC_OTH_AFF_E!W48</f>
        <v>22.938950988822004</v>
      </c>
      <c r="X48" s="10">
        <f>FC_OTH_CP_E!X48+FC_OTH_HH_E!X48+FC_OTH_AFF_E!X48</f>
        <v>16.386156491831478</v>
      </c>
    </row>
    <row r="49" spans="1:24" ht="11.25" customHeight="1" x14ac:dyDescent="0.2">
      <c r="A49" s="41" t="s">
        <v>85</v>
      </c>
      <c r="B49" s="9" t="s">
        <v>86</v>
      </c>
      <c r="C49" s="10">
        <f>FC_OTH_CP_E!C49+FC_OTH_HH_E!C49+FC_OTH_AFF_E!C49</f>
        <v>0</v>
      </c>
      <c r="D49" s="10">
        <f>FC_OTH_CP_E!D49+FC_OTH_HH_E!D49+FC_OTH_AFF_E!D49</f>
        <v>0</v>
      </c>
      <c r="E49" s="10">
        <f>FC_OTH_CP_E!E49+FC_OTH_HH_E!E49+FC_OTH_AFF_E!E49</f>
        <v>0</v>
      </c>
      <c r="F49" s="10">
        <f>FC_OTH_CP_E!F49+FC_OTH_HH_E!F49+FC_OTH_AFF_E!F49</f>
        <v>0</v>
      </c>
      <c r="G49" s="10">
        <f>FC_OTH_CP_E!G49+FC_OTH_HH_E!G49+FC_OTH_AFF_E!G49</f>
        <v>0</v>
      </c>
      <c r="H49" s="10">
        <f>FC_OTH_CP_E!H49+FC_OTH_HH_E!H49+FC_OTH_AFF_E!H49</f>
        <v>0</v>
      </c>
      <c r="I49" s="10">
        <f>FC_OTH_CP_E!I49+FC_OTH_HH_E!I49+FC_OTH_AFF_E!I49</f>
        <v>0</v>
      </c>
      <c r="J49" s="10">
        <f>FC_OTH_CP_E!J49+FC_OTH_HH_E!J49+FC_OTH_AFF_E!J49</f>
        <v>0</v>
      </c>
      <c r="K49" s="10">
        <f>FC_OTH_CP_E!K49+FC_OTH_HH_E!K49+FC_OTH_AFF_E!K49</f>
        <v>0</v>
      </c>
      <c r="L49" s="10">
        <f>FC_OTH_CP_E!L49+FC_OTH_HH_E!L49+FC_OTH_AFF_E!L49</f>
        <v>0</v>
      </c>
      <c r="M49" s="10">
        <f>FC_OTH_CP_E!M49+FC_OTH_HH_E!M49+FC_OTH_AFF_E!M49</f>
        <v>0</v>
      </c>
      <c r="N49" s="10">
        <f>FC_OTH_CP_E!N49+FC_OTH_HH_E!N49+FC_OTH_AFF_E!N49</f>
        <v>0</v>
      </c>
      <c r="O49" s="10">
        <f>FC_OTH_CP_E!O49+FC_OTH_HH_E!O49+FC_OTH_AFF_E!O49</f>
        <v>0</v>
      </c>
      <c r="P49" s="10">
        <f>FC_OTH_CP_E!P49+FC_OTH_HH_E!P49+FC_OTH_AFF_E!P49</f>
        <v>0</v>
      </c>
      <c r="Q49" s="10">
        <f>FC_OTH_CP_E!Q49+FC_OTH_HH_E!Q49+FC_OTH_AFF_E!Q49</f>
        <v>0</v>
      </c>
      <c r="R49" s="10">
        <f>FC_OTH_CP_E!R49+FC_OTH_HH_E!R49+FC_OTH_AFF_E!R49</f>
        <v>0</v>
      </c>
      <c r="S49" s="10">
        <f>FC_OTH_CP_E!S49+FC_OTH_HH_E!S49+FC_OTH_AFF_E!S49</f>
        <v>0</v>
      </c>
      <c r="T49" s="10">
        <f>FC_OTH_CP_E!T49+FC_OTH_HH_E!T49+FC_OTH_AFF_E!T49</f>
        <v>0</v>
      </c>
      <c r="U49" s="10">
        <f>FC_OTH_CP_E!U49+FC_OTH_HH_E!U49+FC_OTH_AFF_E!U49</f>
        <v>0</v>
      </c>
      <c r="V49" s="10">
        <f>FC_OTH_CP_E!V49+FC_OTH_HH_E!V49+FC_OTH_AFF_E!V49</f>
        <v>0</v>
      </c>
      <c r="W49" s="10">
        <f>FC_OTH_CP_E!W49+FC_OTH_HH_E!W49+FC_OTH_AFF_E!W49</f>
        <v>0</v>
      </c>
      <c r="X49" s="10">
        <f>FC_OTH_CP_E!X49+FC_OTH_HH_E!X49+FC_OTH_AFF_E!X49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FC_OTH_CP_E!C50+FC_OTH_HH_E!C50+FC_OTH_AFF_E!C50</f>
        <v>0</v>
      </c>
      <c r="D50" s="10">
        <f>FC_OTH_CP_E!D50+FC_OTH_HH_E!D50+FC_OTH_AFF_E!D50</f>
        <v>0</v>
      </c>
      <c r="E50" s="10">
        <f>FC_OTH_CP_E!E50+FC_OTH_HH_E!E50+FC_OTH_AFF_E!E50</f>
        <v>0</v>
      </c>
      <c r="F50" s="10">
        <f>FC_OTH_CP_E!F50+FC_OTH_HH_E!F50+FC_OTH_AFF_E!F50</f>
        <v>1.9202923473774725</v>
      </c>
      <c r="G50" s="10">
        <f>FC_OTH_CP_E!G50+FC_OTH_HH_E!G50+FC_OTH_AFF_E!G50</f>
        <v>0</v>
      </c>
      <c r="H50" s="10">
        <f>FC_OTH_CP_E!H50+FC_OTH_HH_E!H50+FC_OTH_AFF_E!H50</f>
        <v>6.3056749785038697</v>
      </c>
      <c r="I50" s="10">
        <f>FC_OTH_CP_E!I50+FC_OTH_HH_E!I50+FC_OTH_AFF_E!I50</f>
        <v>55.70017196904557</v>
      </c>
      <c r="J50" s="10">
        <f>FC_OTH_CP_E!J50+FC_OTH_HH_E!J50+FC_OTH_AFF_E!J50</f>
        <v>53.610404127257077</v>
      </c>
      <c r="K50" s="10">
        <f>FC_OTH_CP_E!K50+FC_OTH_HH_E!K50+FC_OTH_AFF_E!K50</f>
        <v>65.143852106620798</v>
      </c>
      <c r="L50" s="10">
        <f>FC_OTH_CP_E!L50+FC_OTH_HH_E!L50+FC_OTH_AFF_E!L50</f>
        <v>0</v>
      </c>
      <c r="M50" s="10">
        <f>FC_OTH_CP_E!M50+FC_OTH_HH_E!M50+FC_OTH_AFF_E!M50</f>
        <v>1.0612209802235597</v>
      </c>
      <c r="N50" s="10">
        <f>FC_OTH_CP_E!N50+FC_OTH_HH_E!N50+FC_OTH_AFF_E!N50</f>
        <v>0</v>
      </c>
      <c r="O50" s="10">
        <f>FC_OTH_CP_E!O50+FC_OTH_HH_E!O50+FC_OTH_AFF_E!O50</f>
        <v>0</v>
      </c>
      <c r="P50" s="10">
        <f>FC_OTH_CP_E!P50+FC_OTH_HH_E!P50+FC_OTH_AFF_E!P50</f>
        <v>0</v>
      </c>
      <c r="Q50" s="10">
        <f>FC_OTH_CP_E!Q50+FC_OTH_HH_E!Q50+FC_OTH_AFF_E!Q50</f>
        <v>0</v>
      </c>
      <c r="R50" s="10">
        <f>FC_OTH_CP_E!R50+FC_OTH_HH_E!R50+FC_OTH_AFF_E!R50</f>
        <v>0</v>
      </c>
      <c r="S50" s="10">
        <f>FC_OTH_CP_E!S50+FC_OTH_HH_E!S50+FC_OTH_AFF_E!S50</f>
        <v>0</v>
      </c>
      <c r="T50" s="10">
        <f>FC_OTH_CP_E!T50+FC_OTH_HH_E!T50+FC_OTH_AFF_E!T50</f>
        <v>0</v>
      </c>
      <c r="U50" s="10">
        <f>FC_OTH_CP_E!U50+FC_OTH_HH_E!U50+FC_OTH_AFF_E!U50</f>
        <v>0</v>
      </c>
      <c r="V50" s="10">
        <f>FC_OTH_CP_E!V50+FC_OTH_HH_E!V50+FC_OTH_AFF_E!V50</f>
        <v>0</v>
      </c>
      <c r="W50" s="10">
        <f>FC_OTH_CP_E!W50+FC_OTH_HH_E!W50+FC_OTH_AFF_E!W50</f>
        <v>0</v>
      </c>
      <c r="X50" s="10">
        <f>FC_OTH_CP_E!X50+FC_OTH_HH_E!X50+FC_OTH_AFF_E!X50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FC_OTH_CP_E!C51+FC_OTH_HH_E!C51+FC_OTH_AFF_E!C51</f>
        <v>2472.7858985382627</v>
      </c>
      <c r="D51" s="37">
        <f>FC_OTH_CP_E!D51+FC_OTH_HH_E!D51+FC_OTH_AFF_E!D51</f>
        <v>2527.8374892519355</v>
      </c>
      <c r="E51" s="37">
        <f>FC_OTH_CP_E!E51+FC_OTH_HH_E!E51+FC_OTH_AFF_E!E51</f>
        <v>2476.2897678417885</v>
      </c>
      <c r="F51" s="37">
        <f>FC_OTH_CP_E!F51+FC_OTH_HH_E!F51+FC_OTH_AFF_E!F51</f>
        <v>3046.0662080825455</v>
      </c>
      <c r="G51" s="37">
        <f>FC_OTH_CP_E!G51+FC_OTH_HH_E!G51+FC_OTH_AFF_E!G51</f>
        <v>3252.6010318142721</v>
      </c>
      <c r="H51" s="37">
        <f>FC_OTH_CP_E!H51+FC_OTH_HH_E!H51+FC_OTH_AFF_E!H51</f>
        <v>3118.5726569217545</v>
      </c>
      <c r="I51" s="37">
        <f>FC_OTH_CP_E!I51+FC_OTH_HH_E!I51+FC_OTH_AFF_E!I51</f>
        <v>4173.4307824591588</v>
      </c>
      <c r="J51" s="37">
        <f>FC_OTH_CP_E!J51+FC_OTH_HH_E!J51+FC_OTH_AFF_E!J51</f>
        <v>3173.0653482373173</v>
      </c>
      <c r="K51" s="37">
        <f>FC_OTH_CP_E!K51+FC_OTH_HH_E!K51+FC_OTH_AFF_E!K51</f>
        <v>3044.1530524505597</v>
      </c>
      <c r="L51" s="37">
        <f>FC_OTH_CP_E!L51+FC_OTH_HH_E!L51+FC_OTH_AFF_E!L51</f>
        <v>3138.2846087704206</v>
      </c>
      <c r="M51" s="37">
        <f>FC_OTH_CP_E!M51+FC_OTH_HH_E!M51+FC_OTH_AFF_E!M51</f>
        <v>3214.8108340498707</v>
      </c>
      <c r="N51" s="37">
        <f>FC_OTH_CP_E!N51+FC_OTH_HH_E!N51+FC_OTH_AFF_E!N51</f>
        <v>3144.1960447119518</v>
      </c>
      <c r="O51" s="37">
        <f>FC_OTH_CP_E!O51+FC_OTH_HH_E!O51+FC_OTH_AFF_E!O51</f>
        <v>3382.5451418744628</v>
      </c>
      <c r="P51" s="37">
        <f>FC_OTH_CP_E!P51+FC_OTH_HH_E!P51+FC_OTH_AFF_E!P51</f>
        <v>3292.003439380911</v>
      </c>
      <c r="Q51" s="37">
        <f>FC_OTH_CP_E!Q51+FC_OTH_HH_E!Q51+FC_OTH_AFF_E!Q51</f>
        <v>3009.2648323301783</v>
      </c>
      <c r="R51" s="37">
        <f>FC_OTH_CP_E!R51+FC_OTH_HH_E!R51+FC_OTH_AFF_E!R51</f>
        <v>3060.8125537403243</v>
      </c>
      <c r="S51" s="37">
        <f>FC_OTH_CP_E!S51+FC_OTH_HH_E!S51+FC_OTH_AFF_E!S51</f>
        <v>3118.572656921755</v>
      </c>
      <c r="T51" s="37">
        <f>FC_OTH_CP_E!T51+FC_OTH_HH_E!T51+FC_OTH_AFF_E!T51</f>
        <v>3411.6475494411006</v>
      </c>
      <c r="U51" s="37">
        <f>FC_OTH_CP_E!U51+FC_OTH_HH_E!U51+FC_OTH_AFF_E!U51</f>
        <v>3473.6498710232149</v>
      </c>
      <c r="V51" s="37">
        <f>FC_OTH_CP_E!V51+FC_OTH_HH_E!V51+FC_OTH_AFF_E!V51</f>
        <v>3453.5384350816835</v>
      </c>
      <c r="W51" s="37">
        <f>FC_OTH_CP_E!W51+FC_OTH_HH_E!W51+FC_OTH_AFF_E!W51</f>
        <v>3618.9587274290629</v>
      </c>
      <c r="X51" s="37">
        <f>FC_OTH_CP_E!X51+FC_OTH_HH_E!X51+FC_OTH_AFF_E!X51</f>
        <v>4103.9118658641446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2480.0085984522784</v>
      </c>
      <c r="D52" s="37">
        <f t="shared" ref="D52:W52" si="31">SUM(D53:D70)</f>
        <v>1890.7280309544274</v>
      </c>
      <c r="E52" s="37">
        <f t="shared" si="31"/>
        <v>1947.191143594152</v>
      </c>
      <c r="F52" s="37">
        <f t="shared" si="31"/>
        <v>2358.6748925193465</v>
      </c>
      <c r="G52" s="37">
        <f t="shared" si="31"/>
        <v>2795.3568357695613</v>
      </c>
      <c r="H52" s="37">
        <f t="shared" si="31"/>
        <v>2937.3746345657778</v>
      </c>
      <c r="I52" s="37">
        <f t="shared" si="31"/>
        <v>2762.5393809114362</v>
      </c>
      <c r="J52" s="37">
        <f t="shared" si="31"/>
        <v>2876.8510748065332</v>
      </c>
      <c r="K52" s="37">
        <f t="shared" si="31"/>
        <v>3592.8154772141006</v>
      </c>
      <c r="L52" s="37">
        <f t="shared" si="31"/>
        <v>3546.6466036113493</v>
      </c>
      <c r="M52" s="37">
        <f t="shared" si="31"/>
        <v>3676.3398968185716</v>
      </c>
      <c r="N52" s="37">
        <f t="shared" si="31"/>
        <v>3241.9987102321566</v>
      </c>
      <c r="O52" s="37">
        <f t="shared" si="31"/>
        <v>3374.2714531384363</v>
      </c>
      <c r="P52" s="37">
        <f t="shared" si="31"/>
        <v>3228.8623387790203</v>
      </c>
      <c r="Q52" s="37">
        <f t="shared" si="31"/>
        <v>3193.7757523645728</v>
      </c>
      <c r="R52" s="37">
        <f t="shared" si="31"/>
        <v>3084.6707652622517</v>
      </c>
      <c r="S52" s="37">
        <f t="shared" si="31"/>
        <v>3128.2364574376638</v>
      </c>
      <c r="T52" s="37">
        <f t="shared" si="31"/>
        <v>3189.0209802235581</v>
      </c>
      <c r="U52" s="37">
        <f t="shared" si="31"/>
        <v>3159.2086844368055</v>
      </c>
      <c r="V52" s="37">
        <f t="shared" si="31"/>
        <v>3180.5357695614762</v>
      </c>
      <c r="W52" s="37">
        <f t="shared" si="31"/>
        <v>3161.6530524505588</v>
      </c>
      <c r="X52" s="37">
        <f t="shared" ref="X52" si="32">SUM(X53:X70)</f>
        <v>3362.8818572656924</v>
      </c>
    </row>
    <row r="53" spans="1:24" ht="11.25" customHeight="1" x14ac:dyDescent="0.2">
      <c r="A53" s="42" t="s">
        <v>93</v>
      </c>
      <c r="B53" s="9" t="s">
        <v>94</v>
      </c>
      <c r="C53" s="10">
        <f>FC_OTH_CP_E!C53+FC_OTH_HH_E!C53+FC_OTH_AFF_E!C53</f>
        <v>0</v>
      </c>
      <c r="D53" s="10">
        <f>FC_OTH_CP_E!D53+FC_OTH_HH_E!D53+FC_OTH_AFF_E!D53</f>
        <v>0</v>
      </c>
      <c r="E53" s="10">
        <f>FC_OTH_CP_E!E53+FC_OTH_HH_E!E53+FC_OTH_AFF_E!E53</f>
        <v>0</v>
      </c>
      <c r="F53" s="10">
        <f>FC_OTH_CP_E!F53+FC_OTH_HH_E!F53+FC_OTH_AFF_E!F53</f>
        <v>0</v>
      </c>
      <c r="G53" s="10">
        <f>FC_OTH_CP_E!G53+FC_OTH_HH_E!G53+FC_OTH_AFF_E!G53</f>
        <v>0</v>
      </c>
      <c r="H53" s="10">
        <f>FC_OTH_CP_E!H53+FC_OTH_HH_E!H53+FC_OTH_AFF_E!H53</f>
        <v>0</v>
      </c>
      <c r="I53" s="10">
        <f>FC_OTH_CP_E!I53+FC_OTH_HH_E!I53+FC_OTH_AFF_E!I53</f>
        <v>0</v>
      </c>
      <c r="J53" s="10">
        <f>FC_OTH_CP_E!J53+FC_OTH_HH_E!J53+FC_OTH_AFF_E!J53</f>
        <v>0</v>
      </c>
      <c r="K53" s="10">
        <f>FC_OTH_CP_E!K53+FC_OTH_HH_E!K53+FC_OTH_AFF_E!K53</f>
        <v>0</v>
      </c>
      <c r="L53" s="10">
        <f>FC_OTH_CP_E!L53+FC_OTH_HH_E!L53+FC_OTH_AFF_E!L53</f>
        <v>0</v>
      </c>
      <c r="M53" s="10">
        <f>FC_OTH_CP_E!M53+FC_OTH_HH_E!M53+FC_OTH_AFF_E!M53</f>
        <v>0</v>
      </c>
      <c r="N53" s="10">
        <f>FC_OTH_CP_E!N53+FC_OTH_HH_E!N53+FC_OTH_AFF_E!N53</f>
        <v>0</v>
      </c>
      <c r="O53" s="10">
        <f>FC_OTH_CP_E!O53+FC_OTH_HH_E!O53+FC_OTH_AFF_E!O53</f>
        <v>0</v>
      </c>
      <c r="P53" s="10">
        <f>FC_OTH_CP_E!P53+FC_OTH_HH_E!P53+FC_OTH_AFF_E!P53</f>
        <v>0</v>
      </c>
      <c r="Q53" s="10">
        <f>FC_OTH_CP_E!Q53+FC_OTH_HH_E!Q53+FC_OTH_AFF_E!Q53</f>
        <v>0</v>
      </c>
      <c r="R53" s="10">
        <f>FC_OTH_CP_E!R53+FC_OTH_HH_E!R53+FC_OTH_AFF_E!R53</f>
        <v>0</v>
      </c>
      <c r="S53" s="10">
        <f>FC_OTH_CP_E!S53+FC_OTH_HH_E!S53+FC_OTH_AFF_E!S53</f>
        <v>0</v>
      </c>
      <c r="T53" s="10">
        <f>FC_OTH_CP_E!T53+FC_OTH_HH_E!T53+FC_OTH_AFF_E!T53</f>
        <v>0</v>
      </c>
      <c r="U53" s="10">
        <f>FC_OTH_CP_E!U53+FC_OTH_HH_E!U53+FC_OTH_AFF_E!U53</f>
        <v>0</v>
      </c>
      <c r="V53" s="10">
        <f>FC_OTH_CP_E!V53+FC_OTH_HH_E!V53+FC_OTH_AFF_E!V53</f>
        <v>0</v>
      </c>
      <c r="W53" s="10">
        <f>FC_OTH_CP_E!W53+FC_OTH_HH_E!W53+FC_OTH_AFF_E!W53</f>
        <v>0</v>
      </c>
      <c r="X53" s="10">
        <f>FC_OTH_CP_E!X53+FC_OTH_HH_E!X53+FC_OTH_AFF_E!X53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FC_OTH_CP_E!C54+FC_OTH_HH_E!C54+FC_OTH_AFF_E!C54</f>
        <v>0</v>
      </c>
      <c r="D54" s="10">
        <f>FC_OTH_CP_E!D54+FC_OTH_HH_E!D54+FC_OTH_AFF_E!D54</f>
        <v>0</v>
      </c>
      <c r="E54" s="10">
        <f>FC_OTH_CP_E!E54+FC_OTH_HH_E!E54+FC_OTH_AFF_E!E54</f>
        <v>0</v>
      </c>
      <c r="F54" s="10">
        <f>FC_OTH_CP_E!F54+FC_OTH_HH_E!F54+FC_OTH_AFF_E!F54</f>
        <v>0</v>
      </c>
      <c r="G54" s="10">
        <f>FC_OTH_CP_E!G54+FC_OTH_HH_E!G54+FC_OTH_AFF_E!G54</f>
        <v>0</v>
      </c>
      <c r="H54" s="10">
        <f>FC_OTH_CP_E!H54+FC_OTH_HH_E!H54+FC_OTH_AFF_E!H54</f>
        <v>0</v>
      </c>
      <c r="I54" s="10">
        <f>FC_OTH_CP_E!I54+FC_OTH_HH_E!I54+FC_OTH_AFF_E!I54</f>
        <v>0</v>
      </c>
      <c r="J54" s="10">
        <f>FC_OTH_CP_E!J54+FC_OTH_HH_E!J54+FC_OTH_AFF_E!J54</f>
        <v>0</v>
      </c>
      <c r="K54" s="10">
        <f>FC_OTH_CP_E!K54+FC_OTH_HH_E!K54+FC_OTH_AFF_E!K54</f>
        <v>0</v>
      </c>
      <c r="L54" s="10">
        <f>FC_OTH_CP_E!L54+FC_OTH_HH_E!L54+FC_OTH_AFF_E!L54</f>
        <v>0</v>
      </c>
      <c r="M54" s="10">
        <f>FC_OTH_CP_E!M54+FC_OTH_HH_E!M54+FC_OTH_AFF_E!M54</f>
        <v>0</v>
      </c>
      <c r="N54" s="10">
        <f>FC_OTH_CP_E!N54+FC_OTH_HH_E!N54+FC_OTH_AFF_E!N54</f>
        <v>0</v>
      </c>
      <c r="O54" s="10">
        <f>FC_OTH_CP_E!O54+FC_OTH_HH_E!O54+FC_OTH_AFF_E!O54</f>
        <v>0</v>
      </c>
      <c r="P54" s="10">
        <f>FC_OTH_CP_E!P54+FC_OTH_HH_E!P54+FC_OTH_AFF_E!P54</f>
        <v>0</v>
      </c>
      <c r="Q54" s="10">
        <f>FC_OTH_CP_E!Q54+FC_OTH_HH_E!Q54+FC_OTH_AFF_E!Q54</f>
        <v>0</v>
      </c>
      <c r="R54" s="10">
        <f>FC_OTH_CP_E!R54+FC_OTH_HH_E!R54+FC_OTH_AFF_E!R54</f>
        <v>0</v>
      </c>
      <c r="S54" s="10">
        <f>FC_OTH_CP_E!S54+FC_OTH_HH_E!S54+FC_OTH_AFF_E!S54</f>
        <v>0</v>
      </c>
      <c r="T54" s="10">
        <f>FC_OTH_CP_E!T54+FC_OTH_HH_E!T54+FC_OTH_AFF_E!T54</f>
        <v>0</v>
      </c>
      <c r="U54" s="10">
        <f>FC_OTH_CP_E!U54+FC_OTH_HH_E!U54+FC_OTH_AFF_E!U54</f>
        <v>0</v>
      </c>
      <c r="V54" s="10">
        <f>FC_OTH_CP_E!V54+FC_OTH_HH_E!V54+FC_OTH_AFF_E!V54</f>
        <v>0</v>
      </c>
      <c r="W54" s="10">
        <f>FC_OTH_CP_E!W54+FC_OTH_HH_E!W54+FC_OTH_AFF_E!W54</f>
        <v>0</v>
      </c>
      <c r="X54" s="10">
        <f>FC_OTH_CP_E!X54+FC_OTH_HH_E!X54+FC_OTH_AFF_E!X54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FC_OTH_CP_E!C55+FC_OTH_HH_E!C55+FC_OTH_AFF_E!C55</f>
        <v>0</v>
      </c>
      <c r="D55" s="10">
        <f>FC_OTH_CP_E!D55+FC_OTH_HH_E!D55+FC_OTH_AFF_E!D55</f>
        <v>0</v>
      </c>
      <c r="E55" s="10">
        <f>FC_OTH_CP_E!E55+FC_OTH_HH_E!E55+FC_OTH_AFF_E!E55</f>
        <v>0</v>
      </c>
      <c r="F55" s="10">
        <f>FC_OTH_CP_E!F55+FC_OTH_HH_E!F55+FC_OTH_AFF_E!F55</f>
        <v>0</v>
      </c>
      <c r="G55" s="10">
        <f>FC_OTH_CP_E!G55+FC_OTH_HH_E!G55+FC_OTH_AFF_E!G55</f>
        <v>0</v>
      </c>
      <c r="H55" s="10">
        <f>FC_OTH_CP_E!H55+FC_OTH_HH_E!H55+FC_OTH_AFF_E!H55</f>
        <v>0</v>
      </c>
      <c r="I55" s="10">
        <f>FC_OTH_CP_E!I55+FC_OTH_HH_E!I55+FC_OTH_AFF_E!I55</f>
        <v>0</v>
      </c>
      <c r="J55" s="10">
        <f>FC_OTH_CP_E!J55+FC_OTH_HH_E!J55+FC_OTH_AFF_E!J55</f>
        <v>0</v>
      </c>
      <c r="K55" s="10">
        <f>FC_OTH_CP_E!K55+FC_OTH_HH_E!K55+FC_OTH_AFF_E!K55</f>
        <v>0</v>
      </c>
      <c r="L55" s="10">
        <f>FC_OTH_CP_E!L55+FC_OTH_HH_E!L55+FC_OTH_AFF_E!L55</f>
        <v>0</v>
      </c>
      <c r="M55" s="10">
        <f>FC_OTH_CP_E!M55+FC_OTH_HH_E!M55+FC_OTH_AFF_E!M55</f>
        <v>0</v>
      </c>
      <c r="N55" s="10">
        <f>FC_OTH_CP_E!N55+FC_OTH_HH_E!N55+FC_OTH_AFF_E!N55</f>
        <v>0</v>
      </c>
      <c r="O55" s="10">
        <f>FC_OTH_CP_E!O55+FC_OTH_HH_E!O55+FC_OTH_AFF_E!O55</f>
        <v>0</v>
      </c>
      <c r="P55" s="10">
        <f>FC_OTH_CP_E!P55+FC_OTH_HH_E!P55+FC_OTH_AFF_E!P55</f>
        <v>0</v>
      </c>
      <c r="Q55" s="10">
        <f>FC_OTH_CP_E!Q55+FC_OTH_HH_E!Q55+FC_OTH_AFF_E!Q55</f>
        <v>0</v>
      </c>
      <c r="R55" s="10">
        <f>FC_OTH_CP_E!R55+FC_OTH_HH_E!R55+FC_OTH_AFF_E!R55</f>
        <v>0</v>
      </c>
      <c r="S55" s="10">
        <f>FC_OTH_CP_E!S55+FC_OTH_HH_E!S55+FC_OTH_AFF_E!S55</f>
        <v>0</v>
      </c>
      <c r="T55" s="10">
        <f>FC_OTH_CP_E!T55+FC_OTH_HH_E!T55+FC_OTH_AFF_E!T55</f>
        <v>0</v>
      </c>
      <c r="U55" s="10">
        <f>FC_OTH_CP_E!U55+FC_OTH_HH_E!U55+FC_OTH_AFF_E!U55</f>
        <v>0</v>
      </c>
      <c r="V55" s="10">
        <f>FC_OTH_CP_E!V55+FC_OTH_HH_E!V55+FC_OTH_AFF_E!V55</f>
        <v>0</v>
      </c>
      <c r="W55" s="10">
        <f>FC_OTH_CP_E!W55+FC_OTH_HH_E!W55+FC_OTH_AFF_E!W55</f>
        <v>0</v>
      </c>
      <c r="X55" s="10">
        <f>FC_OTH_CP_E!X55+FC_OTH_HH_E!X55+FC_OTH_AFF_E!X55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FC_OTH_CP_E!C56+FC_OTH_HH_E!C56+FC_OTH_AFF_E!C56</f>
        <v>0</v>
      </c>
      <c r="D56" s="10">
        <f>FC_OTH_CP_E!D56+FC_OTH_HH_E!D56+FC_OTH_AFF_E!D56</f>
        <v>0</v>
      </c>
      <c r="E56" s="10">
        <f>FC_OTH_CP_E!E56+FC_OTH_HH_E!E56+FC_OTH_AFF_E!E56</f>
        <v>0</v>
      </c>
      <c r="F56" s="10">
        <f>FC_OTH_CP_E!F56+FC_OTH_HH_E!F56+FC_OTH_AFF_E!F56</f>
        <v>0</v>
      </c>
      <c r="G56" s="10">
        <f>FC_OTH_CP_E!G56+FC_OTH_HH_E!G56+FC_OTH_AFF_E!G56</f>
        <v>0</v>
      </c>
      <c r="H56" s="10">
        <f>FC_OTH_CP_E!H56+FC_OTH_HH_E!H56+FC_OTH_AFF_E!H56</f>
        <v>0</v>
      </c>
      <c r="I56" s="10">
        <f>FC_OTH_CP_E!I56+FC_OTH_HH_E!I56+FC_OTH_AFF_E!I56</f>
        <v>0</v>
      </c>
      <c r="J56" s="10">
        <f>FC_OTH_CP_E!J56+FC_OTH_HH_E!J56+FC_OTH_AFF_E!J56</f>
        <v>0</v>
      </c>
      <c r="K56" s="10">
        <f>FC_OTH_CP_E!K56+FC_OTH_HH_E!K56+FC_OTH_AFF_E!K56</f>
        <v>0</v>
      </c>
      <c r="L56" s="10">
        <f>FC_OTH_CP_E!L56+FC_OTH_HH_E!L56+FC_OTH_AFF_E!L56</f>
        <v>0</v>
      </c>
      <c r="M56" s="10">
        <f>FC_OTH_CP_E!M56+FC_OTH_HH_E!M56+FC_OTH_AFF_E!M56</f>
        <v>0</v>
      </c>
      <c r="N56" s="10">
        <f>FC_OTH_CP_E!N56+FC_OTH_HH_E!N56+FC_OTH_AFF_E!N56</f>
        <v>0</v>
      </c>
      <c r="O56" s="10">
        <f>FC_OTH_CP_E!O56+FC_OTH_HH_E!O56+FC_OTH_AFF_E!O56</f>
        <v>0</v>
      </c>
      <c r="P56" s="10">
        <f>FC_OTH_CP_E!P56+FC_OTH_HH_E!P56+FC_OTH_AFF_E!P56</f>
        <v>0</v>
      </c>
      <c r="Q56" s="10">
        <f>FC_OTH_CP_E!Q56+FC_OTH_HH_E!Q56+FC_OTH_AFF_E!Q56</f>
        <v>0</v>
      </c>
      <c r="R56" s="10">
        <f>FC_OTH_CP_E!R56+FC_OTH_HH_E!R56+FC_OTH_AFF_E!R56</f>
        <v>0</v>
      </c>
      <c r="S56" s="10">
        <f>FC_OTH_CP_E!S56+FC_OTH_HH_E!S56+FC_OTH_AFF_E!S56</f>
        <v>0</v>
      </c>
      <c r="T56" s="10">
        <f>FC_OTH_CP_E!T56+FC_OTH_HH_E!T56+FC_OTH_AFF_E!T56</f>
        <v>0</v>
      </c>
      <c r="U56" s="10">
        <f>FC_OTH_CP_E!U56+FC_OTH_HH_E!U56+FC_OTH_AFF_E!U56</f>
        <v>0</v>
      </c>
      <c r="V56" s="10">
        <f>FC_OTH_CP_E!V56+FC_OTH_HH_E!V56+FC_OTH_AFF_E!V56</f>
        <v>0</v>
      </c>
      <c r="W56" s="10">
        <f>FC_OTH_CP_E!W56+FC_OTH_HH_E!W56+FC_OTH_AFF_E!W56</f>
        <v>0</v>
      </c>
      <c r="X56" s="10">
        <f>FC_OTH_CP_E!X56+FC_OTH_HH_E!X56+FC_OTH_AFF_E!X56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FC_OTH_CP_E!C57+FC_OTH_HH_E!C57+FC_OTH_AFF_E!C57</f>
        <v>0</v>
      </c>
      <c r="D57" s="10">
        <f>FC_OTH_CP_E!D57+FC_OTH_HH_E!D57+FC_OTH_AFF_E!D57</f>
        <v>0</v>
      </c>
      <c r="E57" s="10">
        <f>FC_OTH_CP_E!E57+FC_OTH_HH_E!E57+FC_OTH_AFF_E!E57</f>
        <v>0</v>
      </c>
      <c r="F57" s="10">
        <f>FC_OTH_CP_E!F57+FC_OTH_HH_E!F57+FC_OTH_AFF_E!F57</f>
        <v>0</v>
      </c>
      <c r="G57" s="10">
        <f>FC_OTH_CP_E!G57+FC_OTH_HH_E!G57+FC_OTH_AFF_E!G57</f>
        <v>0</v>
      </c>
      <c r="H57" s="10">
        <f>FC_OTH_CP_E!H57+FC_OTH_HH_E!H57+FC_OTH_AFF_E!H57</f>
        <v>0</v>
      </c>
      <c r="I57" s="10">
        <f>FC_OTH_CP_E!I57+FC_OTH_HH_E!I57+FC_OTH_AFF_E!I57</f>
        <v>0</v>
      </c>
      <c r="J57" s="10">
        <f>FC_OTH_CP_E!J57+FC_OTH_HH_E!J57+FC_OTH_AFF_E!J57</f>
        <v>2.3903697334479789E-2</v>
      </c>
      <c r="K57" s="10">
        <f>FC_OTH_CP_E!K57+FC_OTH_HH_E!K57+FC_OTH_AFF_E!K57</f>
        <v>0</v>
      </c>
      <c r="L57" s="10">
        <f>FC_OTH_CP_E!L57+FC_OTH_HH_E!L57+FC_OTH_AFF_E!L57</f>
        <v>0</v>
      </c>
      <c r="M57" s="10">
        <f>FC_OTH_CP_E!M57+FC_OTH_HH_E!M57+FC_OTH_AFF_E!M57</f>
        <v>7.1625107480653469E-2</v>
      </c>
      <c r="N57" s="10">
        <f>FC_OTH_CP_E!N57+FC_OTH_HH_E!N57+FC_OTH_AFF_E!N57</f>
        <v>4.7807394668959592E-2</v>
      </c>
      <c r="O57" s="10">
        <f>FC_OTH_CP_E!O57+FC_OTH_HH_E!O57+FC_OTH_AFF_E!O57</f>
        <v>9.5528804815133275E-2</v>
      </c>
      <c r="P57" s="10">
        <f>FC_OTH_CP_E!P57+FC_OTH_HH_E!P57+FC_OTH_AFF_E!P57</f>
        <v>4.7807394668959592E-2</v>
      </c>
      <c r="Q57" s="10">
        <f>FC_OTH_CP_E!Q57+FC_OTH_HH_E!Q57+FC_OTH_AFF_E!Q57</f>
        <v>4.7807394668959592E-2</v>
      </c>
      <c r="R57" s="10">
        <f>FC_OTH_CP_E!R57+FC_OTH_HH_E!R57+FC_OTH_AFF_E!R57</f>
        <v>2.3903697334479789E-2</v>
      </c>
      <c r="S57" s="10">
        <f>FC_OTH_CP_E!S57+FC_OTH_HH_E!S57+FC_OTH_AFF_E!S57</f>
        <v>2.3903697334479789E-2</v>
      </c>
      <c r="T57" s="10">
        <f>FC_OTH_CP_E!T57+FC_OTH_HH_E!T57+FC_OTH_AFF_E!T57</f>
        <v>6.2252794496990532E-2</v>
      </c>
      <c r="U57" s="10">
        <f>FC_OTH_CP_E!U57+FC_OTH_HH_E!U57+FC_OTH_AFF_E!U57</f>
        <v>5.7351676698194333E-2</v>
      </c>
      <c r="V57" s="10">
        <f>FC_OTH_CP_E!V57+FC_OTH_HH_E!V57+FC_OTH_AFF_E!V57</f>
        <v>6.7153912295786752E-2</v>
      </c>
      <c r="W57" s="10">
        <f>FC_OTH_CP_E!W57+FC_OTH_HH_E!W57+FC_OTH_AFF_E!W57</f>
        <v>3.7747205503009452E-2</v>
      </c>
      <c r="X57" s="10">
        <f>FC_OTH_CP_E!X57+FC_OTH_HH_E!X57+FC_OTH_AFF_E!X57</f>
        <v>0.3981943250214961</v>
      </c>
    </row>
    <row r="58" spans="1:24" ht="11.25" customHeight="1" x14ac:dyDescent="0.2">
      <c r="A58" s="42" t="s">
        <v>103</v>
      </c>
      <c r="B58" s="9" t="s">
        <v>104</v>
      </c>
      <c r="C58" s="10">
        <f>FC_OTH_CP_E!C58+FC_OTH_HH_E!C58+FC_OTH_AFF_E!C58</f>
        <v>6.4249355116079112</v>
      </c>
      <c r="D58" s="10">
        <f>FC_OTH_CP_E!D58+FC_OTH_HH_E!D58+FC_OTH_AFF_E!D58</f>
        <v>4.7291487532244192</v>
      </c>
      <c r="E58" s="10">
        <f>FC_OTH_CP_E!E58+FC_OTH_HH_E!E58+FC_OTH_AFF_E!E58</f>
        <v>14.95176268271711</v>
      </c>
      <c r="F58" s="10">
        <f>FC_OTH_CP_E!F58+FC_OTH_HH_E!F58+FC_OTH_AFF_E!F58</f>
        <v>16.528116938950987</v>
      </c>
      <c r="G58" s="10">
        <f>FC_OTH_CP_E!G58+FC_OTH_HH_E!G58+FC_OTH_AFF_E!G58</f>
        <v>11.822871883061046</v>
      </c>
      <c r="H58" s="10">
        <f>FC_OTH_CP_E!H58+FC_OTH_HH_E!H58+FC_OTH_AFF_E!H58</f>
        <v>16.575924333619945</v>
      </c>
      <c r="I58" s="10">
        <f>FC_OTH_CP_E!I58+FC_OTH_HH_E!I58+FC_OTH_AFF_E!I58</f>
        <v>12.849871023215819</v>
      </c>
      <c r="J58" s="10">
        <f>FC_OTH_CP_E!J58+FC_OTH_HH_E!J58+FC_OTH_AFF_E!J58</f>
        <v>14.091917454858127</v>
      </c>
      <c r="K58" s="10">
        <f>FC_OTH_CP_E!K58+FC_OTH_HH_E!K58+FC_OTH_AFF_E!K58</f>
        <v>22.857523645743761</v>
      </c>
      <c r="L58" s="10">
        <f>FC_OTH_CP_E!L58+FC_OTH_HH_E!L58+FC_OTH_AFF_E!L58</f>
        <v>23.860705073086848</v>
      </c>
      <c r="M58" s="10">
        <f>FC_OTH_CP_E!M58+FC_OTH_HH_E!M58+FC_OTH_AFF_E!M58</f>
        <v>19.250988822012026</v>
      </c>
      <c r="N58" s="10">
        <f>FC_OTH_CP_E!N58+FC_OTH_HH_E!N58+FC_OTH_AFF_E!N58</f>
        <v>20.540756663800508</v>
      </c>
      <c r="O58" s="10">
        <f>FC_OTH_CP_E!O58+FC_OTH_HH_E!O58+FC_OTH_AFF_E!O58</f>
        <v>20.731814273430771</v>
      </c>
      <c r="P58" s="10">
        <f>FC_OTH_CP_E!P58+FC_OTH_HH_E!P58+FC_OTH_AFF_E!P58</f>
        <v>24.959415305245056</v>
      </c>
      <c r="Q58" s="10">
        <f>FC_OTH_CP_E!Q58+FC_OTH_HH_E!Q58+FC_OTH_AFF_E!Q58</f>
        <v>19.872055030094586</v>
      </c>
      <c r="R58" s="10">
        <f>FC_OTH_CP_E!R58+FC_OTH_HH_E!R58+FC_OTH_AFF_E!R58</f>
        <v>19.609200343938088</v>
      </c>
      <c r="S58" s="10">
        <f>FC_OTH_CP_E!S58+FC_OTH_HH_E!S58+FC_OTH_AFF_E!S58</f>
        <v>22.427687016337057</v>
      </c>
      <c r="T58" s="10">
        <f>FC_OTH_CP_E!T58+FC_OTH_HH_E!T58+FC_OTH_AFF_E!T58</f>
        <v>25.668615649183153</v>
      </c>
      <c r="U58" s="10">
        <f>FC_OTH_CP_E!U58+FC_OTH_HH_E!U58+FC_OTH_AFF_E!U58</f>
        <v>25.071625107480656</v>
      </c>
      <c r="V58" s="10">
        <f>FC_OTH_CP_E!V58+FC_OTH_HH_E!V58+FC_OTH_AFF_E!V58</f>
        <v>24.902407566638001</v>
      </c>
      <c r="W58" s="10">
        <f>FC_OTH_CP_E!W58+FC_OTH_HH_E!W58+FC_OTH_AFF_E!W58</f>
        <v>5.8361134995700761</v>
      </c>
      <c r="X58" s="10">
        <f>FC_OTH_CP_E!X58+FC_OTH_HH_E!X58+FC_OTH_AFF_E!X58</f>
        <v>8.8618228718830601</v>
      </c>
    </row>
    <row r="59" spans="1:24" ht="11.25" customHeight="1" x14ac:dyDescent="0.2">
      <c r="A59" s="42" t="s">
        <v>105</v>
      </c>
      <c r="B59" s="9" t="s">
        <v>106</v>
      </c>
      <c r="C59" s="10">
        <f>FC_OTH_CP_E!C59+FC_OTH_HH_E!C59+FC_OTH_AFF_E!C59</f>
        <v>2473.5836629406704</v>
      </c>
      <c r="D59" s="10">
        <f>FC_OTH_CP_E!D59+FC_OTH_HH_E!D59+FC_OTH_AFF_E!D59</f>
        <v>1885.9988822012031</v>
      </c>
      <c r="E59" s="10">
        <f>FC_OTH_CP_E!E59+FC_OTH_HH_E!E59+FC_OTH_AFF_E!E59</f>
        <v>1932.2393809114349</v>
      </c>
      <c r="F59" s="10">
        <f>FC_OTH_CP_E!F59+FC_OTH_HH_E!F59+FC_OTH_AFF_E!F59</f>
        <v>2342.1467755803956</v>
      </c>
      <c r="G59" s="10">
        <f>FC_OTH_CP_E!G59+FC_OTH_HH_E!G59+FC_OTH_AFF_E!G59</f>
        <v>2783.5339638865003</v>
      </c>
      <c r="H59" s="10">
        <f>FC_OTH_CP_E!H59+FC_OTH_HH_E!H59+FC_OTH_AFF_E!H59</f>
        <v>2920.7987102321576</v>
      </c>
      <c r="I59" s="10">
        <f>FC_OTH_CP_E!I59+FC_OTH_HH_E!I59+FC_OTH_AFF_E!I59</f>
        <v>2749.6895098882205</v>
      </c>
      <c r="J59" s="10">
        <f>FC_OTH_CP_E!J59+FC_OTH_HH_E!J59+FC_OTH_AFF_E!J59</f>
        <v>2862.3531384350804</v>
      </c>
      <c r="K59" s="10">
        <f>FC_OTH_CP_E!K59+FC_OTH_HH_E!K59+FC_OTH_AFF_E!K59</f>
        <v>3569.5996560619083</v>
      </c>
      <c r="L59" s="10">
        <f>FC_OTH_CP_E!L59+FC_OTH_HH_E!L59+FC_OTH_AFF_E!L59</f>
        <v>3522.4276010318135</v>
      </c>
      <c r="M59" s="10">
        <f>FC_OTH_CP_E!M59+FC_OTH_HH_E!M59+FC_OTH_AFF_E!M59</f>
        <v>3656.6112639724843</v>
      </c>
      <c r="N59" s="10">
        <f>FC_OTH_CP_E!N59+FC_OTH_HH_E!N59+FC_OTH_AFF_E!N59</f>
        <v>3214.4358555460003</v>
      </c>
      <c r="O59" s="10">
        <f>FC_OTH_CP_E!O59+FC_OTH_HH_E!O59+FC_OTH_AFF_E!O59</f>
        <v>3352.6081685296658</v>
      </c>
      <c r="P59" s="10">
        <f>FC_OTH_CP_E!P59+FC_OTH_HH_E!P59+FC_OTH_AFF_E!P59</f>
        <v>3199.173688736028</v>
      </c>
      <c r="Q59" s="10">
        <f>FC_OTH_CP_E!Q59+FC_OTH_HH_E!Q59+FC_OTH_AFF_E!Q59</f>
        <v>3172.9244196044697</v>
      </c>
      <c r="R59" s="10">
        <f>FC_OTH_CP_E!R59+FC_OTH_HH_E!R59+FC_OTH_AFF_E!R59</f>
        <v>3063.2463456577807</v>
      </c>
      <c r="S59" s="10">
        <f>FC_OTH_CP_E!S59+FC_OTH_HH_E!S59+FC_OTH_AFF_E!S59</f>
        <v>3102.7036973344825</v>
      </c>
      <c r="T59" s="10">
        <f>FC_OTH_CP_E!T59+FC_OTH_HH_E!T59+FC_OTH_AFF_E!T59</f>
        <v>3160.6377472055015</v>
      </c>
      <c r="U59" s="10">
        <f>FC_OTH_CP_E!U59+FC_OTH_HH_E!U59+FC_OTH_AFF_E!U59</f>
        <v>3128.9108340498747</v>
      </c>
      <c r="V59" s="10">
        <f>FC_OTH_CP_E!V59+FC_OTH_HH_E!V59+FC_OTH_AFF_E!V59</f>
        <v>3150.8522785898508</v>
      </c>
      <c r="W59" s="10">
        <f>FC_OTH_CP_E!W59+FC_OTH_HH_E!W59+FC_OTH_AFF_E!W59</f>
        <v>3153.100773860705</v>
      </c>
      <c r="X59" s="10">
        <f>FC_OTH_CP_E!X59+FC_OTH_HH_E!X59+FC_OTH_AFF_E!X59</f>
        <v>3351.6902837489251</v>
      </c>
    </row>
    <row r="60" spans="1:24" ht="11.25" customHeight="1" x14ac:dyDescent="0.2">
      <c r="A60" s="42" t="s">
        <v>107</v>
      </c>
      <c r="B60" s="9" t="s">
        <v>108</v>
      </c>
      <c r="C60" s="10">
        <f>FC_OTH_CP_E!C60+FC_OTH_HH_E!C60+FC_OTH_AFF_E!C60</f>
        <v>0</v>
      </c>
      <c r="D60" s="10">
        <f>FC_OTH_CP_E!D60+FC_OTH_HH_E!D60+FC_OTH_AFF_E!D60</f>
        <v>0</v>
      </c>
      <c r="E60" s="10">
        <f>FC_OTH_CP_E!E60+FC_OTH_HH_E!E60+FC_OTH_AFF_E!E60</f>
        <v>0</v>
      </c>
      <c r="F60" s="10">
        <f>FC_OTH_CP_E!F60+FC_OTH_HH_E!F60+FC_OTH_AFF_E!F60</f>
        <v>0</v>
      </c>
      <c r="G60" s="10">
        <f>FC_OTH_CP_E!G60+FC_OTH_HH_E!G60+FC_OTH_AFF_E!G60</f>
        <v>0</v>
      </c>
      <c r="H60" s="10">
        <f>FC_OTH_CP_E!H60+FC_OTH_HH_E!H60+FC_OTH_AFF_E!H60</f>
        <v>0</v>
      </c>
      <c r="I60" s="10">
        <f>FC_OTH_CP_E!I60+FC_OTH_HH_E!I60+FC_OTH_AFF_E!I60</f>
        <v>0</v>
      </c>
      <c r="J60" s="10">
        <f>FC_OTH_CP_E!J60+FC_OTH_HH_E!J60+FC_OTH_AFF_E!J60</f>
        <v>0</v>
      </c>
      <c r="K60" s="10">
        <f>FC_OTH_CP_E!K60+FC_OTH_HH_E!K60+FC_OTH_AFF_E!K60</f>
        <v>0</v>
      </c>
      <c r="L60" s="10">
        <f>FC_OTH_CP_E!L60+FC_OTH_HH_E!L60+FC_OTH_AFF_E!L60</f>
        <v>0</v>
      </c>
      <c r="M60" s="10">
        <f>FC_OTH_CP_E!M60+FC_OTH_HH_E!M60+FC_OTH_AFF_E!M60</f>
        <v>0</v>
      </c>
      <c r="N60" s="10">
        <f>FC_OTH_CP_E!N60+FC_OTH_HH_E!N60+FC_OTH_AFF_E!N60</f>
        <v>0</v>
      </c>
      <c r="O60" s="10">
        <f>FC_OTH_CP_E!O60+FC_OTH_HH_E!O60+FC_OTH_AFF_E!O60</f>
        <v>0</v>
      </c>
      <c r="P60" s="10">
        <f>FC_OTH_CP_E!P60+FC_OTH_HH_E!P60+FC_OTH_AFF_E!P60</f>
        <v>0</v>
      </c>
      <c r="Q60" s="10">
        <f>FC_OTH_CP_E!Q60+FC_OTH_HH_E!Q60+FC_OTH_AFF_E!Q60</f>
        <v>0</v>
      </c>
      <c r="R60" s="10">
        <f>FC_OTH_CP_E!R60+FC_OTH_HH_E!R60+FC_OTH_AFF_E!R60</f>
        <v>0</v>
      </c>
      <c r="S60" s="10">
        <f>FC_OTH_CP_E!S60+FC_OTH_HH_E!S60+FC_OTH_AFF_E!S60</f>
        <v>0</v>
      </c>
      <c r="T60" s="10">
        <f>FC_OTH_CP_E!T60+FC_OTH_HH_E!T60+FC_OTH_AFF_E!T60</f>
        <v>0</v>
      </c>
      <c r="U60" s="10">
        <f>FC_OTH_CP_E!U60+FC_OTH_HH_E!U60+FC_OTH_AFF_E!U60</f>
        <v>0</v>
      </c>
      <c r="V60" s="10">
        <f>FC_OTH_CP_E!V60+FC_OTH_HH_E!V60+FC_OTH_AFF_E!V60</f>
        <v>0</v>
      </c>
      <c r="W60" s="10">
        <f>FC_OTH_CP_E!W60+FC_OTH_HH_E!W60+FC_OTH_AFF_E!W60</f>
        <v>0</v>
      </c>
      <c r="X60" s="10">
        <f>FC_OTH_CP_E!X60+FC_OTH_HH_E!X60+FC_OTH_AFF_E!X60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FC_OTH_CP_E!C61+FC_OTH_HH_E!C61+FC_OTH_AFF_E!C61</f>
        <v>0</v>
      </c>
      <c r="D61" s="10">
        <f>FC_OTH_CP_E!D61+FC_OTH_HH_E!D61+FC_OTH_AFF_E!D61</f>
        <v>0</v>
      </c>
      <c r="E61" s="10">
        <f>FC_OTH_CP_E!E61+FC_OTH_HH_E!E61+FC_OTH_AFF_E!E61</f>
        <v>0</v>
      </c>
      <c r="F61" s="10">
        <f>FC_OTH_CP_E!F61+FC_OTH_HH_E!F61+FC_OTH_AFF_E!F61</f>
        <v>0</v>
      </c>
      <c r="G61" s="10">
        <f>FC_OTH_CP_E!G61+FC_OTH_HH_E!G61+FC_OTH_AFF_E!G61</f>
        <v>0</v>
      </c>
      <c r="H61" s="10">
        <f>FC_OTH_CP_E!H61+FC_OTH_HH_E!H61+FC_OTH_AFF_E!H61</f>
        <v>0</v>
      </c>
      <c r="I61" s="10">
        <f>FC_OTH_CP_E!I61+FC_OTH_HH_E!I61+FC_OTH_AFF_E!I61</f>
        <v>0</v>
      </c>
      <c r="J61" s="10">
        <f>FC_OTH_CP_E!J61+FC_OTH_HH_E!J61+FC_OTH_AFF_E!J61</f>
        <v>0.3821152192605331</v>
      </c>
      <c r="K61" s="10">
        <f>FC_OTH_CP_E!K61+FC_OTH_HH_E!K61+FC_OTH_AFF_E!K61</f>
        <v>0.35829750644883918</v>
      </c>
      <c r="L61" s="10">
        <f>FC_OTH_CP_E!L61+FC_OTH_HH_E!L61+FC_OTH_AFF_E!L61</f>
        <v>0.35829750644883918</v>
      </c>
      <c r="M61" s="10">
        <f>FC_OTH_CP_E!M61+FC_OTH_HH_E!M61+FC_OTH_AFF_E!M61</f>
        <v>0.40601891659501288</v>
      </c>
      <c r="N61" s="10">
        <f>FC_OTH_CP_E!N61+FC_OTH_HH_E!N61+FC_OTH_AFF_E!N61</f>
        <v>6.974290627687016</v>
      </c>
      <c r="O61" s="10">
        <f>FC_OTH_CP_E!O61+FC_OTH_HH_E!O61+FC_OTH_AFF_E!O61</f>
        <v>0.81203783319002576</v>
      </c>
      <c r="P61" s="10">
        <f>FC_OTH_CP_E!P61+FC_OTH_HH_E!P61+FC_OTH_AFF_E!P61</f>
        <v>4.6575236457437663</v>
      </c>
      <c r="Q61" s="10">
        <f>FC_OTH_CP_E!Q61+FC_OTH_HH_E!Q61+FC_OTH_AFF_E!Q61</f>
        <v>0</v>
      </c>
      <c r="R61" s="10">
        <f>FC_OTH_CP_E!R61+FC_OTH_HH_E!R61+FC_OTH_AFF_E!R61</f>
        <v>1.026999140154772</v>
      </c>
      <c r="S61" s="10">
        <f>FC_OTH_CP_E!S61+FC_OTH_HH_E!S61+FC_OTH_AFF_E!S61</f>
        <v>1.982459157351677</v>
      </c>
      <c r="T61" s="10">
        <f>FC_OTH_CP_E!T61+FC_OTH_HH_E!T61+FC_OTH_AFF_E!T61</f>
        <v>1.743680137575236</v>
      </c>
      <c r="U61" s="10">
        <f>FC_OTH_CP_E!U61+FC_OTH_HH_E!U61+FC_OTH_AFF_E!U61</f>
        <v>4.2374032674118647</v>
      </c>
      <c r="V61" s="10">
        <f>FC_OTH_CP_E!V61+FC_OTH_HH_E!V61+FC_OTH_AFF_E!V61</f>
        <v>3.805588993981083</v>
      </c>
      <c r="W61" s="10">
        <f>FC_OTH_CP_E!W61+FC_OTH_HH_E!W61+FC_OTH_AFF_E!W61</f>
        <v>1.792261392949269</v>
      </c>
      <c r="X61" s="10">
        <f>FC_OTH_CP_E!X61+FC_OTH_HH_E!X61+FC_OTH_AFF_E!X61</f>
        <v>0.99724849527085102</v>
      </c>
    </row>
    <row r="62" spans="1:24" ht="11.25" customHeight="1" x14ac:dyDescent="0.2">
      <c r="A62" s="42" t="s">
        <v>111</v>
      </c>
      <c r="B62" s="9" t="s">
        <v>112</v>
      </c>
      <c r="C62" s="10">
        <f>FC_OTH_CP_E!C62+FC_OTH_HH_E!C62+FC_OTH_AFF_E!C62</f>
        <v>0</v>
      </c>
      <c r="D62" s="10">
        <f>FC_OTH_CP_E!D62+FC_OTH_HH_E!D62+FC_OTH_AFF_E!D62</f>
        <v>0</v>
      </c>
      <c r="E62" s="10">
        <f>FC_OTH_CP_E!E62+FC_OTH_HH_E!E62+FC_OTH_AFF_E!E62</f>
        <v>0</v>
      </c>
      <c r="F62" s="10">
        <f>FC_OTH_CP_E!F62+FC_OTH_HH_E!F62+FC_OTH_AFF_E!F62</f>
        <v>0</v>
      </c>
      <c r="G62" s="10">
        <f>FC_OTH_CP_E!G62+FC_OTH_HH_E!G62+FC_OTH_AFF_E!G62</f>
        <v>0</v>
      </c>
      <c r="H62" s="10">
        <f>FC_OTH_CP_E!H62+FC_OTH_HH_E!H62+FC_OTH_AFF_E!H62</f>
        <v>0</v>
      </c>
      <c r="I62" s="10">
        <f>FC_OTH_CP_E!I62+FC_OTH_HH_E!I62+FC_OTH_AFF_E!I62</f>
        <v>0</v>
      </c>
      <c r="J62" s="10">
        <f>FC_OTH_CP_E!J62+FC_OTH_HH_E!J62+FC_OTH_AFF_E!J62</f>
        <v>0</v>
      </c>
      <c r="K62" s="10">
        <f>FC_OTH_CP_E!K62+FC_OTH_HH_E!K62+FC_OTH_AFF_E!K62</f>
        <v>0</v>
      </c>
      <c r="L62" s="10">
        <f>FC_OTH_CP_E!L62+FC_OTH_HH_E!L62+FC_OTH_AFF_E!L62</f>
        <v>0</v>
      </c>
      <c r="M62" s="10">
        <f>FC_OTH_CP_E!M62+FC_OTH_HH_E!M62+FC_OTH_AFF_E!M62</f>
        <v>0</v>
      </c>
      <c r="N62" s="10">
        <f>FC_OTH_CP_E!N62+FC_OTH_HH_E!N62+FC_OTH_AFF_E!N62</f>
        <v>0</v>
      </c>
      <c r="O62" s="10">
        <f>FC_OTH_CP_E!O62+FC_OTH_HH_E!O62+FC_OTH_AFF_E!O62</f>
        <v>2.3903697334479793E-2</v>
      </c>
      <c r="P62" s="10">
        <f>FC_OTH_CP_E!P62+FC_OTH_HH_E!P62+FC_OTH_AFF_E!P62</f>
        <v>2.3903697334479793E-2</v>
      </c>
      <c r="Q62" s="10">
        <f>FC_OTH_CP_E!Q62+FC_OTH_HH_E!Q62+FC_OTH_AFF_E!Q62</f>
        <v>0.9314703353396393</v>
      </c>
      <c r="R62" s="10">
        <f>FC_OTH_CP_E!R62+FC_OTH_HH_E!R62+FC_OTH_AFF_E!R62</f>
        <v>0.76431642304385161</v>
      </c>
      <c r="S62" s="10">
        <f>FC_OTH_CP_E!S62+FC_OTH_HH_E!S62+FC_OTH_AFF_E!S62</f>
        <v>1.098710232158211</v>
      </c>
      <c r="T62" s="10">
        <f>FC_OTH_CP_E!T62+FC_OTH_HH_E!T62+FC_OTH_AFF_E!T62</f>
        <v>0.90868443680137623</v>
      </c>
      <c r="U62" s="10">
        <f>FC_OTH_CP_E!U62+FC_OTH_HH_E!U62+FC_OTH_AFF_E!U62</f>
        <v>0.93147033533963886</v>
      </c>
      <c r="V62" s="10">
        <f>FC_OTH_CP_E!V62+FC_OTH_HH_E!V62+FC_OTH_AFF_E!V62</f>
        <v>0.90834049871023237</v>
      </c>
      <c r="W62" s="10">
        <f>FC_OTH_CP_E!W62+FC_OTH_HH_E!W62+FC_OTH_AFF_E!W62</f>
        <v>0.88615649183147027</v>
      </c>
      <c r="X62" s="10">
        <f>FC_OTH_CP_E!X62+FC_OTH_HH_E!X62+FC_OTH_AFF_E!X62</f>
        <v>0.93430782459157324</v>
      </c>
    </row>
    <row r="63" spans="1:24" ht="11.25" customHeight="1" x14ac:dyDescent="0.2">
      <c r="A63" s="42" t="s">
        <v>113</v>
      </c>
      <c r="B63" s="9" t="s">
        <v>114</v>
      </c>
      <c r="C63" s="10">
        <f>FC_OTH_CP_E!C63+FC_OTH_HH_E!C63+FC_OTH_AFF_E!C63</f>
        <v>0</v>
      </c>
      <c r="D63" s="10">
        <f>FC_OTH_CP_E!D63+FC_OTH_HH_E!D63+FC_OTH_AFF_E!D63</f>
        <v>0</v>
      </c>
      <c r="E63" s="10">
        <f>FC_OTH_CP_E!E63+FC_OTH_HH_E!E63+FC_OTH_AFF_E!E63</f>
        <v>0</v>
      </c>
      <c r="F63" s="10">
        <f>FC_OTH_CP_E!F63+FC_OTH_HH_E!F63+FC_OTH_AFF_E!F63</f>
        <v>0</v>
      </c>
      <c r="G63" s="10">
        <f>FC_OTH_CP_E!G63+FC_OTH_HH_E!G63+FC_OTH_AFF_E!G63</f>
        <v>0</v>
      </c>
      <c r="H63" s="10">
        <f>FC_OTH_CP_E!H63+FC_OTH_HH_E!H63+FC_OTH_AFF_E!H63</f>
        <v>0</v>
      </c>
      <c r="I63" s="10">
        <f>FC_OTH_CP_E!I63+FC_OTH_HH_E!I63+FC_OTH_AFF_E!I63</f>
        <v>0</v>
      </c>
      <c r="J63" s="10">
        <f>FC_OTH_CP_E!J63+FC_OTH_HH_E!J63+FC_OTH_AFF_E!J63</f>
        <v>0</v>
      </c>
      <c r="K63" s="10">
        <f>FC_OTH_CP_E!K63+FC_OTH_HH_E!K63+FC_OTH_AFF_E!K63</f>
        <v>0</v>
      </c>
      <c r="L63" s="10">
        <f>FC_OTH_CP_E!L63+FC_OTH_HH_E!L63+FC_OTH_AFF_E!L63</f>
        <v>0</v>
      </c>
      <c r="M63" s="10">
        <f>FC_OTH_CP_E!M63+FC_OTH_HH_E!M63+FC_OTH_AFF_E!M63</f>
        <v>0</v>
      </c>
      <c r="N63" s="10">
        <f>FC_OTH_CP_E!N63+FC_OTH_HH_E!N63+FC_OTH_AFF_E!N63</f>
        <v>0</v>
      </c>
      <c r="O63" s="10">
        <f>FC_OTH_CP_E!O63+FC_OTH_HH_E!O63+FC_OTH_AFF_E!O63</f>
        <v>0</v>
      </c>
      <c r="P63" s="10">
        <f>FC_OTH_CP_E!P63+FC_OTH_HH_E!P63+FC_OTH_AFF_E!P63</f>
        <v>0</v>
      </c>
      <c r="Q63" s="10">
        <f>FC_OTH_CP_E!Q63+FC_OTH_HH_E!Q63+FC_OTH_AFF_E!Q63</f>
        <v>0</v>
      </c>
      <c r="R63" s="10">
        <f>FC_OTH_CP_E!R63+FC_OTH_HH_E!R63+FC_OTH_AFF_E!R63</f>
        <v>0</v>
      </c>
      <c r="S63" s="10">
        <f>FC_OTH_CP_E!S63+FC_OTH_HH_E!S63+FC_OTH_AFF_E!S63</f>
        <v>0</v>
      </c>
      <c r="T63" s="10">
        <f>FC_OTH_CP_E!T63+FC_OTH_HH_E!T63+FC_OTH_AFF_E!T63</f>
        <v>0</v>
      </c>
      <c r="U63" s="10">
        <f>FC_OTH_CP_E!U63+FC_OTH_HH_E!U63+FC_OTH_AFF_E!U63</f>
        <v>0</v>
      </c>
      <c r="V63" s="10">
        <f>FC_OTH_CP_E!V63+FC_OTH_HH_E!V63+FC_OTH_AFF_E!V63</f>
        <v>0</v>
      </c>
      <c r="W63" s="10">
        <f>FC_OTH_CP_E!W63+FC_OTH_HH_E!W63+FC_OTH_AFF_E!W63</f>
        <v>0</v>
      </c>
      <c r="X63" s="10">
        <f>FC_OTH_CP_E!X63+FC_OTH_HH_E!X63+FC_OTH_AFF_E!X63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FC_OTH_CP_E!C64+FC_OTH_HH_E!C64+FC_OTH_AFF_E!C64</f>
        <v>0</v>
      </c>
      <c r="D64" s="10">
        <f>FC_OTH_CP_E!D64+FC_OTH_HH_E!D64+FC_OTH_AFF_E!D64</f>
        <v>0</v>
      </c>
      <c r="E64" s="10">
        <f>FC_OTH_CP_E!E64+FC_OTH_HH_E!E64+FC_OTH_AFF_E!E64</f>
        <v>0</v>
      </c>
      <c r="F64" s="10">
        <f>FC_OTH_CP_E!F64+FC_OTH_HH_E!F64+FC_OTH_AFF_E!F64</f>
        <v>0</v>
      </c>
      <c r="G64" s="10">
        <f>FC_OTH_CP_E!G64+FC_OTH_HH_E!G64+FC_OTH_AFF_E!G64</f>
        <v>0</v>
      </c>
      <c r="H64" s="10">
        <f>FC_OTH_CP_E!H64+FC_OTH_HH_E!H64+FC_OTH_AFF_E!H64</f>
        <v>0</v>
      </c>
      <c r="I64" s="10">
        <f>FC_OTH_CP_E!I64+FC_OTH_HH_E!I64+FC_OTH_AFF_E!I64</f>
        <v>0</v>
      </c>
      <c r="J64" s="10">
        <f>FC_OTH_CP_E!J64+FC_OTH_HH_E!J64+FC_OTH_AFF_E!J64</f>
        <v>0</v>
      </c>
      <c r="K64" s="10">
        <f>FC_OTH_CP_E!K64+FC_OTH_HH_E!K64+FC_OTH_AFF_E!K64</f>
        <v>0</v>
      </c>
      <c r="L64" s="10">
        <f>FC_OTH_CP_E!L64+FC_OTH_HH_E!L64+FC_OTH_AFF_E!L64</f>
        <v>0</v>
      </c>
      <c r="M64" s="10">
        <f>FC_OTH_CP_E!M64+FC_OTH_HH_E!M64+FC_OTH_AFF_E!M64</f>
        <v>0</v>
      </c>
      <c r="N64" s="10">
        <f>FC_OTH_CP_E!N64+FC_OTH_HH_E!N64+FC_OTH_AFF_E!N64</f>
        <v>0</v>
      </c>
      <c r="O64" s="10">
        <f>FC_OTH_CP_E!O64+FC_OTH_HH_E!O64+FC_OTH_AFF_E!O64</f>
        <v>0</v>
      </c>
      <c r="P64" s="10">
        <f>FC_OTH_CP_E!P64+FC_OTH_HH_E!P64+FC_OTH_AFF_E!P64</f>
        <v>0</v>
      </c>
      <c r="Q64" s="10">
        <f>FC_OTH_CP_E!Q64+FC_OTH_HH_E!Q64+FC_OTH_AFF_E!Q64</f>
        <v>0</v>
      </c>
      <c r="R64" s="10">
        <f>FC_OTH_CP_E!R64+FC_OTH_HH_E!R64+FC_OTH_AFF_E!R64</f>
        <v>0</v>
      </c>
      <c r="S64" s="10">
        <f>FC_OTH_CP_E!S64+FC_OTH_HH_E!S64+FC_OTH_AFF_E!S64</f>
        <v>0</v>
      </c>
      <c r="T64" s="10">
        <f>FC_OTH_CP_E!T64+FC_OTH_HH_E!T64+FC_OTH_AFF_E!T64</f>
        <v>0</v>
      </c>
      <c r="U64" s="10">
        <f>FC_OTH_CP_E!U64+FC_OTH_HH_E!U64+FC_OTH_AFF_E!U64</f>
        <v>0</v>
      </c>
      <c r="V64" s="10">
        <f>FC_OTH_CP_E!V64+FC_OTH_HH_E!V64+FC_OTH_AFF_E!V64</f>
        <v>0</v>
      </c>
      <c r="W64" s="10">
        <f>FC_OTH_CP_E!W64+FC_OTH_HH_E!W64+FC_OTH_AFF_E!W64</f>
        <v>0</v>
      </c>
      <c r="X64" s="10">
        <f>FC_OTH_CP_E!X64+FC_OTH_HH_E!X64+FC_OTH_AFF_E!X64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FC_OTH_CP_E!C65+FC_OTH_HH_E!C65+FC_OTH_AFF_E!C65</f>
        <v>0</v>
      </c>
      <c r="D65" s="10">
        <f>FC_OTH_CP_E!D65+FC_OTH_HH_E!D65+FC_OTH_AFF_E!D65</f>
        <v>0</v>
      </c>
      <c r="E65" s="10">
        <f>FC_OTH_CP_E!E65+FC_OTH_HH_E!E65+FC_OTH_AFF_E!E65</f>
        <v>0</v>
      </c>
      <c r="F65" s="10">
        <f>FC_OTH_CP_E!F65+FC_OTH_HH_E!F65+FC_OTH_AFF_E!F65</f>
        <v>0</v>
      </c>
      <c r="G65" s="10">
        <f>FC_OTH_CP_E!G65+FC_OTH_HH_E!G65+FC_OTH_AFF_E!G65</f>
        <v>0</v>
      </c>
      <c r="H65" s="10">
        <f>FC_OTH_CP_E!H65+FC_OTH_HH_E!H65+FC_OTH_AFF_E!H65</f>
        <v>0</v>
      </c>
      <c r="I65" s="10">
        <f>FC_OTH_CP_E!I65+FC_OTH_HH_E!I65+FC_OTH_AFF_E!I65</f>
        <v>0</v>
      </c>
      <c r="J65" s="10">
        <f>FC_OTH_CP_E!J65+FC_OTH_HH_E!J65+FC_OTH_AFF_E!J65</f>
        <v>0</v>
      </c>
      <c r="K65" s="10">
        <f>FC_OTH_CP_E!K65+FC_OTH_HH_E!K65+FC_OTH_AFF_E!K65</f>
        <v>0</v>
      </c>
      <c r="L65" s="10">
        <f>FC_OTH_CP_E!L65+FC_OTH_HH_E!L65+FC_OTH_AFF_E!L65</f>
        <v>0</v>
      </c>
      <c r="M65" s="10">
        <f>FC_OTH_CP_E!M65+FC_OTH_HH_E!M65+FC_OTH_AFF_E!M65</f>
        <v>0</v>
      </c>
      <c r="N65" s="10">
        <f>FC_OTH_CP_E!N65+FC_OTH_HH_E!N65+FC_OTH_AFF_E!N65</f>
        <v>0</v>
      </c>
      <c r="O65" s="10">
        <f>FC_OTH_CP_E!O65+FC_OTH_HH_E!O65+FC_OTH_AFF_E!O65</f>
        <v>0</v>
      </c>
      <c r="P65" s="10">
        <f>FC_OTH_CP_E!P65+FC_OTH_HH_E!P65+FC_OTH_AFF_E!P65</f>
        <v>0</v>
      </c>
      <c r="Q65" s="10">
        <f>FC_OTH_CP_E!Q65+FC_OTH_HH_E!Q65+FC_OTH_AFF_E!Q65</f>
        <v>0</v>
      </c>
      <c r="R65" s="10">
        <f>FC_OTH_CP_E!R65+FC_OTH_HH_E!R65+FC_OTH_AFF_E!R65</f>
        <v>0</v>
      </c>
      <c r="S65" s="10">
        <f>FC_OTH_CP_E!S65+FC_OTH_HH_E!S65+FC_OTH_AFF_E!S65</f>
        <v>0</v>
      </c>
      <c r="T65" s="10">
        <f>FC_OTH_CP_E!T65+FC_OTH_HH_E!T65+FC_OTH_AFF_E!T65</f>
        <v>0</v>
      </c>
      <c r="U65" s="10">
        <f>FC_OTH_CP_E!U65+FC_OTH_HH_E!U65+FC_OTH_AFF_E!U65</f>
        <v>0</v>
      </c>
      <c r="V65" s="10">
        <f>FC_OTH_CP_E!V65+FC_OTH_HH_E!V65+FC_OTH_AFF_E!V65</f>
        <v>0</v>
      </c>
      <c r="W65" s="10">
        <f>FC_OTH_CP_E!W65+FC_OTH_HH_E!W65+FC_OTH_AFF_E!W65</f>
        <v>0</v>
      </c>
      <c r="X65" s="10">
        <f>FC_OTH_CP_E!X65+FC_OTH_HH_E!X65+FC_OTH_AFF_E!X65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FC_OTH_CP_E!C66+FC_OTH_HH_E!C66+FC_OTH_AFF_E!C66</f>
        <v>0</v>
      </c>
      <c r="D66" s="10">
        <f>FC_OTH_CP_E!D66+FC_OTH_HH_E!D66+FC_OTH_AFF_E!D66</f>
        <v>0</v>
      </c>
      <c r="E66" s="10">
        <f>FC_OTH_CP_E!E66+FC_OTH_HH_E!E66+FC_OTH_AFF_E!E66</f>
        <v>0</v>
      </c>
      <c r="F66" s="10">
        <f>FC_OTH_CP_E!F66+FC_OTH_HH_E!F66+FC_OTH_AFF_E!F66</f>
        <v>0</v>
      </c>
      <c r="G66" s="10">
        <f>FC_OTH_CP_E!G66+FC_OTH_HH_E!G66+FC_OTH_AFF_E!G66</f>
        <v>0</v>
      </c>
      <c r="H66" s="10">
        <f>FC_OTH_CP_E!H66+FC_OTH_HH_E!H66+FC_OTH_AFF_E!H66</f>
        <v>0</v>
      </c>
      <c r="I66" s="10">
        <f>FC_OTH_CP_E!I66+FC_OTH_HH_E!I66+FC_OTH_AFF_E!I66</f>
        <v>0</v>
      </c>
      <c r="J66" s="10">
        <f>FC_OTH_CP_E!J66+FC_OTH_HH_E!J66+FC_OTH_AFF_E!J66</f>
        <v>0</v>
      </c>
      <c r="K66" s="10">
        <f>FC_OTH_CP_E!K66+FC_OTH_HH_E!K66+FC_OTH_AFF_E!K66</f>
        <v>0</v>
      </c>
      <c r="L66" s="10">
        <f>FC_OTH_CP_E!L66+FC_OTH_HH_E!L66+FC_OTH_AFF_E!L66</f>
        <v>0</v>
      </c>
      <c r="M66" s="10">
        <f>FC_OTH_CP_E!M66+FC_OTH_HH_E!M66+FC_OTH_AFF_E!M66</f>
        <v>0</v>
      </c>
      <c r="N66" s="10">
        <f>FC_OTH_CP_E!N66+FC_OTH_HH_E!N66+FC_OTH_AFF_E!N66</f>
        <v>0</v>
      </c>
      <c r="O66" s="10">
        <f>FC_OTH_CP_E!O66+FC_OTH_HH_E!O66+FC_OTH_AFF_E!O66</f>
        <v>0</v>
      </c>
      <c r="P66" s="10">
        <f>FC_OTH_CP_E!P66+FC_OTH_HH_E!P66+FC_OTH_AFF_E!P66</f>
        <v>0</v>
      </c>
      <c r="Q66" s="10">
        <f>FC_OTH_CP_E!Q66+FC_OTH_HH_E!Q66+FC_OTH_AFF_E!Q66</f>
        <v>0</v>
      </c>
      <c r="R66" s="10">
        <f>FC_OTH_CP_E!R66+FC_OTH_HH_E!R66+FC_OTH_AFF_E!R66</f>
        <v>0</v>
      </c>
      <c r="S66" s="10">
        <f>FC_OTH_CP_E!S66+FC_OTH_HH_E!S66+FC_OTH_AFF_E!S66</f>
        <v>0</v>
      </c>
      <c r="T66" s="10">
        <f>FC_OTH_CP_E!T66+FC_OTH_HH_E!T66+FC_OTH_AFF_E!T66</f>
        <v>0</v>
      </c>
      <c r="U66" s="10">
        <f>FC_OTH_CP_E!U66+FC_OTH_HH_E!U66+FC_OTH_AFF_E!U66</f>
        <v>0</v>
      </c>
      <c r="V66" s="10">
        <f>FC_OTH_CP_E!V66+FC_OTH_HH_E!V66+FC_OTH_AFF_E!V66</f>
        <v>0</v>
      </c>
      <c r="W66" s="10">
        <f>FC_OTH_CP_E!W66+FC_OTH_HH_E!W66+FC_OTH_AFF_E!W66</f>
        <v>0</v>
      </c>
      <c r="X66" s="10">
        <f>FC_OTH_CP_E!X66+FC_OTH_HH_E!X66+FC_OTH_AFF_E!X66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FC_OTH_CP_E!C67+FC_OTH_HH_E!C67+FC_OTH_AFF_E!C67</f>
        <v>0</v>
      </c>
      <c r="D67" s="10">
        <f>FC_OTH_CP_E!D67+FC_OTH_HH_E!D67+FC_OTH_AFF_E!D67</f>
        <v>0</v>
      </c>
      <c r="E67" s="10">
        <f>FC_OTH_CP_E!E67+FC_OTH_HH_E!E67+FC_OTH_AFF_E!E67</f>
        <v>0</v>
      </c>
      <c r="F67" s="10">
        <f>FC_OTH_CP_E!F67+FC_OTH_HH_E!F67+FC_OTH_AFF_E!F67</f>
        <v>0</v>
      </c>
      <c r="G67" s="10">
        <f>FC_OTH_CP_E!G67+FC_OTH_HH_E!G67+FC_OTH_AFF_E!G67</f>
        <v>0</v>
      </c>
      <c r="H67" s="10">
        <f>FC_OTH_CP_E!H67+FC_OTH_HH_E!H67+FC_OTH_AFF_E!H67</f>
        <v>0</v>
      </c>
      <c r="I67" s="10">
        <f>FC_OTH_CP_E!I67+FC_OTH_HH_E!I67+FC_OTH_AFF_E!I67</f>
        <v>0</v>
      </c>
      <c r="J67" s="10">
        <f>FC_OTH_CP_E!J67+FC_OTH_HH_E!J67+FC_OTH_AFF_E!J67</f>
        <v>0</v>
      </c>
      <c r="K67" s="10">
        <f>FC_OTH_CP_E!K67+FC_OTH_HH_E!K67+FC_OTH_AFF_E!K67</f>
        <v>0</v>
      </c>
      <c r="L67" s="10">
        <f>FC_OTH_CP_E!L67+FC_OTH_HH_E!L67+FC_OTH_AFF_E!L67</f>
        <v>0</v>
      </c>
      <c r="M67" s="10">
        <f>FC_OTH_CP_E!M67+FC_OTH_HH_E!M67+FC_OTH_AFF_E!M67</f>
        <v>0</v>
      </c>
      <c r="N67" s="10">
        <f>FC_OTH_CP_E!N67+FC_OTH_HH_E!N67+FC_OTH_AFF_E!N67</f>
        <v>0</v>
      </c>
      <c r="O67" s="10">
        <f>FC_OTH_CP_E!O67+FC_OTH_HH_E!O67+FC_OTH_AFF_E!O67</f>
        <v>0</v>
      </c>
      <c r="P67" s="10">
        <f>FC_OTH_CP_E!P67+FC_OTH_HH_E!P67+FC_OTH_AFF_E!P67</f>
        <v>0</v>
      </c>
      <c r="Q67" s="10">
        <f>FC_OTH_CP_E!Q67+FC_OTH_HH_E!Q67+FC_OTH_AFF_E!Q67</f>
        <v>0</v>
      </c>
      <c r="R67" s="10">
        <f>FC_OTH_CP_E!R67+FC_OTH_HH_E!R67+FC_OTH_AFF_E!R67</f>
        <v>0</v>
      </c>
      <c r="S67" s="10">
        <f>FC_OTH_CP_E!S67+FC_OTH_HH_E!S67+FC_OTH_AFF_E!S67</f>
        <v>0</v>
      </c>
      <c r="T67" s="10">
        <f>FC_OTH_CP_E!T67+FC_OTH_HH_E!T67+FC_OTH_AFF_E!T67</f>
        <v>0</v>
      </c>
      <c r="U67" s="10">
        <f>FC_OTH_CP_E!U67+FC_OTH_HH_E!U67+FC_OTH_AFF_E!U67</f>
        <v>0</v>
      </c>
      <c r="V67" s="10">
        <f>FC_OTH_CP_E!V67+FC_OTH_HH_E!V67+FC_OTH_AFF_E!V67</f>
        <v>0</v>
      </c>
      <c r="W67" s="10">
        <f>FC_OTH_CP_E!W67+FC_OTH_HH_E!W67+FC_OTH_AFF_E!W67</f>
        <v>0</v>
      </c>
      <c r="X67" s="10">
        <f>FC_OTH_CP_E!X67+FC_OTH_HH_E!X67+FC_OTH_AFF_E!X67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FC_OTH_CP_E!C68+FC_OTH_HH_E!C68+FC_OTH_AFF_E!C68</f>
        <v>0</v>
      </c>
      <c r="D68" s="10">
        <f>FC_OTH_CP_E!D68+FC_OTH_HH_E!D68+FC_OTH_AFF_E!D68</f>
        <v>0</v>
      </c>
      <c r="E68" s="10">
        <f>FC_OTH_CP_E!E68+FC_OTH_HH_E!E68+FC_OTH_AFF_E!E68</f>
        <v>0</v>
      </c>
      <c r="F68" s="10">
        <f>FC_OTH_CP_E!F68+FC_OTH_HH_E!F68+FC_OTH_AFF_E!F68</f>
        <v>0</v>
      </c>
      <c r="G68" s="10">
        <f>FC_OTH_CP_E!G68+FC_OTH_HH_E!G68+FC_OTH_AFF_E!G68</f>
        <v>0</v>
      </c>
      <c r="H68" s="10">
        <f>FC_OTH_CP_E!H68+FC_OTH_HH_E!H68+FC_OTH_AFF_E!H68</f>
        <v>0</v>
      </c>
      <c r="I68" s="10">
        <f>FC_OTH_CP_E!I68+FC_OTH_HH_E!I68+FC_OTH_AFF_E!I68</f>
        <v>0</v>
      </c>
      <c r="J68" s="10">
        <f>FC_OTH_CP_E!J68+FC_OTH_HH_E!J68+FC_OTH_AFF_E!J68</f>
        <v>0</v>
      </c>
      <c r="K68" s="10">
        <f>FC_OTH_CP_E!K68+FC_OTH_HH_E!K68+FC_OTH_AFF_E!K68</f>
        <v>0</v>
      </c>
      <c r="L68" s="10">
        <f>FC_OTH_CP_E!L68+FC_OTH_HH_E!L68+FC_OTH_AFF_E!L68</f>
        <v>0</v>
      </c>
      <c r="M68" s="10">
        <f>FC_OTH_CP_E!M68+FC_OTH_HH_E!M68+FC_OTH_AFF_E!M68</f>
        <v>0</v>
      </c>
      <c r="N68" s="10">
        <f>FC_OTH_CP_E!N68+FC_OTH_HH_E!N68+FC_OTH_AFF_E!N68</f>
        <v>0</v>
      </c>
      <c r="O68" s="10">
        <f>FC_OTH_CP_E!O68+FC_OTH_HH_E!O68+FC_OTH_AFF_E!O68</f>
        <v>0</v>
      </c>
      <c r="P68" s="10">
        <f>FC_OTH_CP_E!P68+FC_OTH_HH_E!P68+FC_OTH_AFF_E!P68</f>
        <v>0</v>
      </c>
      <c r="Q68" s="10">
        <f>FC_OTH_CP_E!Q68+FC_OTH_HH_E!Q68+FC_OTH_AFF_E!Q68</f>
        <v>0</v>
      </c>
      <c r="R68" s="10">
        <f>FC_OTH_CP_E!R68+FC_OTH_HH_E!R68+FC_OTH_AFF_E!R68</f>
        <v>0</v>
      </c>
      <c r="S68" s="10">
        <f>FC_OTH_CP_E!S68+FC_OTH_HH_E!S68+FC_OTH_AFF_E!S68</f>
        <v>0</v>
      </c>
      <c r="T68" s="10">
        <f>FC_OTH_CP_E!T68+FC_OTH_HH_E!T68+FC_OTH_AFF_E!T68</f>
        <v>0</v>
      </c>
      <c r="U68" s="10">
        <f>FC_OTH_CP_E!U68+FC_OTH_HH_E!U68+FC_OTH_AFF_E!U68</f>
        <v>0</v>
      </c>
      <c r="V68" s="10">
        <f>FC_OTH_CP_E!V68+FC_OTH_HH_E!V68+FC_OTH_AFF_E!V68</f>
        <v>0</v>
      </c>
      <c r="W68" s="10">
        <f>FC_OTH_CP_E!W68+FC_OTH_HH_E!W68+FC_OTH_AFF_E!W68</f>
        <v>0</v>
      </c>
      <c r="X68" s="10">
        <f>FC_OTH_CP_E!X68+FC_OTH_HH_E!X68+FC_OTH_AFF_E!X68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FC_OTH_CP_E!C69+FC_OTH_HH_E!C69+FC_OTH_AFF_E!C69</f>
        <v>0</v>
      </c>
      <c r="D69" s="10">
        <f>FC_OTH_CP_E!D69+FC_OTH_HH_E!D69+FC_OTH_AFF_E!D69</f>
        <v>0</v>
      </c>
      <c r="E69" s="10">
        <f>FC_OTH_CP_E!E69+FC_OTH_HH_E!E69+FC_OTH_AFF_E!E69</f>
        <v>0</v>
      </c>
      <c r="F69" s="10">
        <f>FC_OTH_CP_E!F69+FC_OTH_HH_E!F69+FC_OTH_AFF_E!F69</f>
        <v>0</v>
      </c>
      <c r="G69" s="10">
        <f>FC_OTH_CP_E!G69+FC_OTH_HH_E!G69+FC_OTH_AFF_E!G69</f>
        <v>0</v>
      </c>
      <c r="H69" s="10">
        <f>FC_OTH_CP_E!H69+FC_OTH_HH_E!H69+FC_OTH_AFF_E!H69</f>
        <v>0</v>
      </c>
      <c r="I69" s="10">
        <f>FC_OTH_CP_E!I69+FC_OTH_HH_E!I69+FC_OTH_AFF_E!I69</f>
        <v>0</v>
      </c>
      <c r="J69" s="10">
        <f>FC_OTH_CP_E!J69+FC_OTH_HH_E!J69+FC_OTH_AFF_E!J69</f>
        <v>0</v>
      </c>
      <c r="K69" s="10">
        <f>FC_OTH_CP_E!K69+FC_OTH_HH_E!K69+FC_OTH_AFF_E!K69</f>
        <v>0</v>
      </c>
      <c r="L69" s="10">
        <f>FC_OTH_CP_E!L69+FC_OTH_HH_E!L69+FC_OTH_AFF_E!L69</f>
        <v>0</v>
      </c>
      <c r="M69" s="10">
        <f>FC_OTH_CP_E!M69+FC_OTH_HH_E!M69+FC_OTH_AFF_E!M69</f>
        <v>0</v>
      </c>
      <c r="N69" s="10">
        <f>FC_OTH_CP_E!N69+FC_OTH_HH_E!N69+FC_OTH_AFF_E!N69</f>
        <v>0</v>
      </c>
      <c r="O69" s="10">
        <f>FC_OTH_CP_E!O69+FC_OTH_HH_E!O69+FC_OTH_AFF_E!O69</f>
        <v>0</v>
      </c>
      <c r="P69" s="10">
        <f>FC_OTH_CP_E!P69+FC_OTH_HH_E!P69+FC_OTH_AFF_E!P69</f>
        <v>0</v>
      </c>
      <c r="Q69" s="10">
        <f>FC_OTH_CP_E!Q69+FC_OTH_HH_E!Q69+FC_OTH_AFF_E!Q69</f>
        <v>0</v>
      </c>
      <c r="R69" s="10">
        <f>FC_OTH_CP_E!R69+FC_OTH_HH_E!R69+FC_OTH_AFF_E!R69</f>
        <v>0</v>
      </c>
      <c r="S69" s="10">
        <f>FC_OTH_CP_E!S69+FC_OTH_HH_E!S69+FC_OTH_AFF_E!S69</f>
        <v>0</v>
      </c>
      <c r="T69" s="10">
        <f>FC_OTH_CP_E!T69+FC_OTH_HH_E!T69+FC_OTH_AFF_E!T69</f>
        <v>0</v>
      </c>
      <c r="U69" s="10">
        <f>FC_OTH_CP_E!U69+FC_OTH_HH_E!U69+FC_OTH_AFF_E!U69</f>
        <v>0</v>
      </c>
      <c r="V69" s="10">
        <f>FC_OTH_CP_E!V69+FC_OTH_HH_E!V69+FC_OTH_AFF_E!V69</f>
        <v>0</v>
      </c>
      <c r="W69" s="10">
        <f>FC_OTH_CP_E!W69+FC_OTH_HH_E!W69+FC_OTH_AFF_E!W69</f>
        <v>0</v>
      </c>
      <c r="X69" s="10">
        <f>FC_OTH_CP_E!X69+FC_OTH_HH_E!X69+FC_OTH_AFF_E!X69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FC_OTH_CP_E!C70+FC_OTH_HH_E!C70+FC_OTH_AFF_E!C70</f>
        <v>0</v>
      </c>
      <c r="D70" s="10">
        <f>FC_OTH_CP_E!D70+FC_OTH_HH_E!D70+FC_OTH_AFF_E!D70</f>
        <v>0</v>
      </c>
      <c r="E70" s="10">
        <f>FC_OTH_CP_E!E70+FC_OTH_HH_E!E70+FC_OTH_AFF_E!E70</f>
        <v>0</v>
      </c>
      <c r="F70" s="10">
        <f>FC_OTH_CP_E!F70+FC_OTH_HH_E!F70+FC_OTH_AFF_E!F70</f>
        <v>0</v>
      </c>
      <c r="G70" s="10">
        <f>FC_OTH_CP_E!G70+FC_OTH_HH_E!G70+FC_OTH_AFF_E!G70</f>
        <v>0</v>
      </c>
      <c r="H70" s="10">
        <f>FC_OTH_CP_E!H70+FC_OTH_HH_E!H70+FC_OTH_AFF_E!H70</f>
        <v>0</v>
      </c>
      <c r="I70" s="10">
        <f>FC_OTH_CP_E!I70+FC_OTH_HH_E!I70+FC_OTH_AFF_E!I70</f>
        <v>0</v>
      </c>
      <c r="J70" s="10">
        <f>FC_OTH_CP_E!J70+FC_OTH_HH_E!J70+FC_OTH_AFF_E!J70</f>
        <v>0</v>
      </c>
      <c r="K70" s="10">
        <f>FC_OTH_CP_E!K70+FC_OTH_HH_E!K70+FC_OTH_AFF_E!K70</f>
        <v>0</v>
      </c>
      <c r="L70" s="10">
        <f>FC_OTH_CP_E!L70+FC_OTH_HH_E!L70+FC_OTH_AFF_E!L70</f>
        <v>0</v>
      </c>
      <c r="M70" s="10">
        <f>FC_OTH_CP_E!M70+FC_OTH_HH_E!M70+FC_OTH_AFF_E!M70</f>
        <v>0</v>
      </c>
      <c r="N70" s="10">
        <f>FC_OTH_CP_E!N70+FC_OTH_HH_E!N70+FC_OTH_AFF_E!N70</f>
        <v>0</v>
      </c>
      <c r="O70" s="10">
        <f>FC_OTH_CP_E!O70+FC_OTH_HH_E!O70+FC_OTH_AFF_E!O70</f>
        <v>0</v>
      </c>
      <c r="P70" s="10">
        <f>FC_OTH_CP_E!P70+FC_OTH_HH_E!P70+FC_OTH_AFF_E!P70</f>
        <v>0</v>
      </c>
      <c r="Q70" s="10">
        <f>FC_OTH_CP_E!Q70+FC_OTH_HH_E!Q70+FC_OTH_AFF_E!Q70</f>
        <v>0</v>
      </c>
      <c r="R70" s="10">
        <f>FC_OTH_CP_E!R70+FC_OTH_HH_E!R70+FC_OTH_AFF_E!R70</f>
        <v>0</v>
      </c>
      <c r="S70" s="10">
        <f>FC_OTH_CP_E!S70+FC_OTH_HH_E!S70+FC_OTH_AFF_E!S70</f>
        <v>0</v>
      </c>
      <c r="T70" s="10">
        <f>FC_OTH_CP_E!T70+FC_OTH_HH_E!T70+FC_OTH_AFF_E!T70</f>
        <v>0</v>
      </c>
      <c r="U70" s="10">
        <f>FC_OTH_CP_E!U70+FC_OTH_HH_E!U70+FC_OTH_AFF_E!U70</f>
        <v>0</v>
      </c>
      <c r="V70" s="10">
        <f>FC_OTH_CP_E!V70+FC_OTH_HH_E!V70+FC_OTH_AFF_E!V70</f>
        <v>0</v>
      </c>
      <c r="W70" s="10">
        <f>FC_OTH_CP_E!W70+FC_OTH_HH_E!W70+FC_OTH_AFF_E!W70</f>
        <v>0</v>
      </c>
      <c r="X70" s="10">
        <f>FC_OTH_CP_E!X70+FC_OTH_HH_E!X70+FC_OTH_AFF_E!X70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18.892691315563198</v>
      </c>
      <c r="D71" s="37">
        <f t="shared" ref="D71:W71" si="34">SUM(D72:D73)</f>
        <v>16.33705932932072</v>
      </c>
      <c r="E71" s="37">
        <f t="shared" si="34"/>
        <v>5.6368013757523636</v>
      </c>
      <c r="F71" s="37">
        <f t="shared" si="34"/>
        <v>5.4217540842648315</v>
      </c>
      <c r="G71" s="37">
        <f t="shared" si="34"/>
        <v>5.0396388650042994</v>
      </c>
      <c r="H71" s="37">
        <f t="shared" si="34"/>
        <v>1.2420464316423048</v>
      </c>
      <c r="I71" s="37">
        <f t="shared" si="34"/>
        <v>1.7674118658641444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4.7807394668959599E-2</v>
      </c>
      <c r="Q71" s="37">
        <f t="shared" si="34"/>
        <v>5.8278589853826341</v>
      </c>
      <c r="R71" s="37">
        <f t="shared" si="34"/>
        <v>5.5889939810834015</v>
      </c>
      <c r="S71" s="37">
        <f t="shared" si="34"/>
        <v>5.1829750644883923</v>
      </c>
      <c r="T71" s="37">
        <f t="shared" si="34"/>
        <v>3.7392089423903716</v>
      </c>
      <c r="U71" s="37">
        <f t="shared" si="34"/>
        <v>2.9854686156491823</v>
      </c>
      <c r="V71" s="37">
        <f t="shared" si="34"/>
        <v>3.0036973344797944</v>
      </c>
      <c r="W71" s="37">
        <f t="shared" si="34"/>
        <v>2.4284608770421321</v>
      </c>
      <c r="X71" s="37">
        <f t="shared" ref="X71" si="35">SUM(X72:X73)</f>
        <v>2.4858125537403266</v>
      </c>
    </row>
    <row r="72" spans="1:24" ht="11.25" customHeight="1" x14ac:dyDescent="0.2">
      <c r="A72" s="42" t="s">
        <v>131</v>
      </c>
      <c r="B72" s="9" t="s">
        <v>132</v>
      </c>
      <c r="C72" s="10">
        <f>FC_OTH_CP_E!C72+FC_OTH_HH_E!C72+FC_OTH_AFF_E!C72</f>
        <v>18.892691315563198</v>
      </c>
      <c r="D72" s="10">
        <f>FC_OTH_CP_E!D72+FC_OTH_HH_E!D72+FC_OTH_AFF_E!D72</f>
        <v>16.33705932932072</v>
      </c>
      <c r="E72" s="10">
        <f>FC_OTH_CP_E!E72+FC_OTH_HH_E!E72+FC_OTH_AFF_E!E72</f>
        <v>5.6368013757523636</v>
      </c>
      <c r="F72" s="10">
        <f>FC_OTH_CP_E!F72+FC_OTH_HH_E!F72+FC_OTH_AFF_E!F72</f>
        <v>5.4217540842648315</v>
      </c>
      <c r="G72" s="10">
        <f>FC_OTH_CP_E!G72+FC_OTH_HH_E!G72+FC_OTH_AFF_E!G72</f>
        <v>5.0396388650042994</v>
      </c>
      <c r="H72" s="10">
        <f>FC_OTH_CP_E!H72+FC_OTH_HH_E!H72+FC_OTH_AFF_E!H72</f>
        <v>1.2420464316423048</v>
      </c>
      <c r="I72" s="10">
        <f>FC_OTH_CP_E!I72+FC_OTH_HH_E!I72+FC_OTH_AFF_E!I72</f>
        <v>1.7674118658641444</v>
      </c>
      <c r="J72" s="10">
        <f>FC_OTH_CP_E!J72+FC_OTH_HH_E!J72+FC_OTH_AFF_E!J72</f>
        <v>0</v>
      </c>
      <c r="K72" s="10">
        <f>FC_OTH_CP_E!K72+FC_OTH_HH_E!K72+FC_OTH_AFF_E!K72</f>
        <v>0</v>
      </c>
      <c r="L72" s="10">
        <f>FC_OTH_CP_E!L72+FC_OTH_HH_E!L72+FC_OTH_AFF_E!L72</f>
        <v>0</v>
      </c>
      <c r="M72" s="10">
        <f>FC_OTH_CP_E!M72+FC_OTH_HH_E!M72+FC_OTH_AFF_E!M72</f>
        <v>0</v>
      </c>
      <c r="N72" s="10">
        <f>FC_OTH_CP_E!N72+FC_OTH_HH_E!N72+FC_OTH_AFF_E!N72</f>
        <v>0</v>
      </c>
      <c r="O72" s="10">
        <f>FC_OTH_CP_E!O72+FC_OTH_HH_E!O72+FC_OTH_AFF_E!O72</f>
        <v>0</v>
      </c>
      <c r="P72" s="10">
        <f>FC_OTH_CP_E!P72+FC_OTH_HH_E!P72+FC_OTH_AFF_E!P72</f>
        <v>0</v>
      </c>
      <c r="Q72" s="10">
        <f>FC_OTH_CP_E!Q72+FC_OTH_HH_E!Q72+FC_OTH_AFF_E!Q72</f>
        <v>3.3677558039552897</v>
      </c>
      <c r="R72" s="10">
        <f>FC_OTH_CP_E!R72+FC_OTH_HH_E!R72+FC_OTH_AFF_E!R72</f>
        <v>3.1049871023215805</v>
      </c>
      <c r="S72" s="10">
        <f>FC_OTH_CP_E!S72+FC_OTH_HH_E!S72+FC_OTH_AFF_E!S72</f>
        <v>2.3884780739466893</v>
      </c>
      <c r="T72" s="10">
        <f>FC_OTH_CP_E!T72+FC_OTH_HH_E!T72+FC_OTH_AFF_E!T72</f>
        <v>0.97067927773000906</v>
      </c>
      <c r="U72" s="10">
        <f>FC_OTH_CP_E!U72+FC_OTH_HH_E!U72+FC_OTH_AFF_E!U72</f>
        <v>0.55288048151332758</v>
      </c>
      <c r="V72" s="10">
        <f>FC_OTH_CP_E!V72+FC_OTH_HH_E!V72+FC_OTH_AFF_E!V72</f>
        <v>0.58787618228718852</v>
      </c>
      <c r="W72" s="10">
        <f>FC_OTH_CP_E!W72+FC_OTH_HH_E!W72+FC_OTH_AFF_E!W72</f>
        <v>2.3129836629406715E-2</v>
      </c>
      <c r="X72" s="10">
        <f>FC_OTH_CP_E!X72+FC_OTH_HH_E!X72+FC_OTH_AFF_E!X72</f>
        <v>4.4110060189165939E-2</v>
      </c>
    </row>
    <row r="73" spans="1:24" ht="11.25" customHeight="1" x14ac:dyDescent="0.2">
      <c r="A73" s="42" t="s">
        <v>133</v>
      </c>
      <c r="B73" s="9" t="s">
        <v>134</v>
      </c>
      <c r="C73" s="10">
        <f>FC_OTH_CP_E!C73+FC_OTH_HH_E!C73+FC_OTH_AFF_E!C73</f>
        <v>0</v>
      </c>
      <c r="D73" s="10">
        <f>FC_OTH_CP_E!D73+FC_OTH_HH_E!D73+FC_OTH_AFF_E!D73</f>
        <v>0</v>
      </c>
      <c r="E73" s="10">
        <f>FC_OTH_CP_E!E73+FC_OTH_HH_E!E73+FC_OTH_AFF_E!E73</f>
        <v>0</v>
      </c>
      <c r="F73" s="10">
        <f>FC_OTH_CP_E!F73+FC_OTH_HH_E!F73+FC_OTH_AFF_E!F73</f>
        <v>0</v>
      </c>
      <c r="G73" s="10">
        <f>FC_OTH_CP_E!G73+FC_OTH_HH_E!G73+FC_OTH_AFF_E!G73</f>
        <v>0</v>
      </c>
      <c r="H73" s="10">
        <f>FC_OTH_CP_E!H73+FC_OTH_HH_E!H73+FC_OTH_AFF_E!H73</f>
        <v>0</v>
      </c>
      <c r="I73" s="10">
        <f>FC_OTH_CP_E!I73+FC_OTH_HH_E!I73+FC_OTH_AFF_E!I73</f>
        <v>0</v>
      </c>
      <c r="J73" s="10">
        <f>FC_OTH_CP_E!J73+FC_OTH_HH_E!J73+FC_OTH_AFF_E!J73</f>
        <v>0</v>
      </c>
      <c r="K73" s="10">
        <f>FC_OTH_CP_E!K73+FC_OTH_HH_E!K73+FC_OTH_AFF_E!K73</f>
        <v>0</v>
      </c>
      <c r="L73" s="10">
        <f>FC_OTH_CP_E!L73+FC_OTH_HH_E!L73+FC_OTH_AFF_E!L73</f>
        <v>0</v>
      </c>
      <c r="M73" s="10">
        <f>FC_OTH_CP_E!M73+FC_OTH_HH_E!M73+FC_OTH_AFF_E!M73</f>
        <v>0</v>
      </c>
      <c r="N73" s="10">
        <f>FC_OTH_CP_E!N73+FC_OTH_HH_E!N73+FC_OTH_AFF_E!N73</f>
        <v>0</v>
      </c>
      <c r="O73" s="10">
        <f>FC_OTH_CP_E!O73+FC_OTH_HH_E!O73+FC_OTH_AFF_E!O73</f>
        <v>0</v>
      </c>
      <c r="P73" s="10">
        <f>FC_OTH_CP_E!P73+FC_OTH_HH_E!P73+FC_OTH_AFF_E!P73</f>
        <v>4.7807394668959599E-2</v>
      </c>
      <c r="Q73" s="10">
        <f>FC_OTH_CP_E!Q73+FC_OTH_HH_E!Q73+FC_OTH_AFF_E!Q73</f>
        <v>2.4601031814273444</v>
      </c>
      <c r="R73" s="10">
        <f>FC_OTH_CP_E!R73+FC_OTH_HH_E!R73+FC_OTH_AFF_E!R73</f>
        <v>2.4840068787618215</v>
      </c>
      <c r="S73" s="10">
        <f>FC_OTH_CP_E!S73+FC_OTH_HH_E!S73+FC_OTH_AFF_E!S73</f>
        <v>2.7944969905417025</v>
      </c>
      <c r="T73" s="10">
        <f>FC_OTH_CP_E!T73+FC_OTH_HH_E!T73+FC_OTH_AFF_E!T73</f>
        <v>2.7685296646603623</v>
      </c>
      <c r="U73" s="10">
        <f>FC_OTH_CP_E!U73+FC_OTH_HH_E!U73+FC_OTH_AFF_E!U73</f>
        <v>2.4325881341358548</v>
      </c>
      <c r="V73" s="10">
        <f>FC_OTH_CP_E!V73+FC_OTH_HH_E!V73+FC_OTH_AFF_E!V73</f>
        <v>2.4158211521926058</v>
      </c>
      <c r="W73" s="10">
        <f>FC_OTH_CP_E!W73+FC_OTH_HH_E!W73+FC_OTH_AFF_E!W73</f>
        <v>2.4053310404127255</v>
      </c>
      <c r="X73" s="10">
        <f>FC_OTH_CP_E!X73+FC_OTH_HH_E!X73+FC_OTH_AFF_E!X73</f>
        <v>2.4417024935511606</v>
      </c>
    </row>
    <row r="74" spans="1:24" ht="11.25" customHeight="1" x14ac:dyDescent="0.2">
      <c r="A74" s="35" t="s">
        <v>135</v>
      </c>
      <c r="B74" s="36" t="s">
        <v>136</v>
      </c>
      <c r="C74" s="37">
        <f>FC_OTH_CP_E!C74+FC_OTH_HH_E!C74+FC_OTH_AFF_E!C74</f>
        <v>0</v>
      </c>
      <c r="D74" s="37">
        <f>FC_OTH_CP_E!D74+FC_OTH_HH_E!D74+FC_OTH_AFF_E!D74</f>
        <v>0</v>
      </c>
      <c r="E74" s="37">
        <f>FC_OTH_CP_E!E74+FC_OTH_HH_E!E74+FC_OTH_AFF_E!E74</f>
        <v>0</v>
      </c>
      <c r="F74" s="37">
        <f>FC_OTH_CP_E!F74+FC_OTH_HH_E!F74+FC_OTH_AFF_E!F74</f>
        <v>0</v>
      </c>
      <c r="G74" s="37">
        <f>FC_OTH_CP_E!G74+FC_OTH_HH_E!G74+FC_OTH_AFF_E!G74</f>
        <v>0</v>
      </c>
      <c r="H74" s="37">
        <f>FC_OTH_CP_E!H74+FC_OTH_HH_E!H74+FC_OTH_AFF_E!H74</f>
        <v>0</v>
      </c>
      <c r="I74" s="37">
        <f>FC_OTH_CP_E!I74+FC_OTH_HH_E!I74+FC_OTH_AFF_E!I74</f>
        <v>0</v>
      </c>
      <c r="J74" s="37">
        <f>FC_OTH_CP_E!J74+FC_OTH_HH_E!J74+FC_OTH_AFF_E!J74</f>
        <v>0</v>
      </c>
      <c r="K74" s="37">
        <f>FC_OTH_CP_E!K74+FC_OTH_HH_E!K74+FC_OTH_AFF_E!K74</f>
        <v>0</v>
      </c>
      <c r="L74" s="37">
        <f>FC_OTH_CP_E!L74+FC_OTH_HH_E!L74+FC_OTH_AFF_E!L74</f>
        <v>0</v>
      </c>
      <c r="M74" s="37">
        <f>FC_OTH_CP_E!M74+FC_OTH_HH_E!M74+FC_OTH_AFF_E!M74</f>
        <v>0</v>
      </c>
      <c r="N74" s="37">
        <f>FC_OTH_CP_E!N74+FC_OTH_HH_E!N74+FC_OTH_AFF_E!N74</f>
        <v>0</v>
      </c>
      <c r="O74" s="37">
        <f>FC_OTH_CP_E!O74+FC_OTH_HH_E!O74+FC_OTH_AFF_E!O74</f>
        <v>0</v>
      </c>
      <c r="P74" s="37">
        <f>FC_OTH_CP_E!P74+FC_OTH_HH_E!P74+FC_OTH_AFF_E!P74</f>
        <v>0</v>
      </c>
      <c r="Q74" s="37">
        <f>FC_OTH_CP_E!Q74+FC_OTH_HH_E!Q74+FC_OTH_AFF_E!Q74</f>
        <v>0</v>
      </c>
      <c r="R74" s="37">
        <f>FC_OTH_CP_E!R74+FC_OTH_HH_E!R74+FC_OTH_AFF_E!R74</f>
        <v>0</v>
      </c>
      <c r="S74" s="37">
        <f>FC_OTH_CP_E!S74+FC_OTH_HH_E!S74+FC_OTH_AFF_E!S74</f>
        <v>0</v>
      </c>
      <c r="T74" s="37">
        <f>FC_OTH_CP_E!T74+FC_OTH_HH_E!T74+FC_OTH_AFF_E!T74</f>
        <v>0</v>
      </c>
      <c r="U74" s="37">
        <f>FC_OTH_CP_E!U74+FC_OTH_HH_E!U74+FC_OTH_AFF_E!U74</f>
        <v>0</v>
      </c>
      <c r="V74" s="37">
        <f>FC_OTH_CP_E!V74+FC_OTH_HH_E!V74+FC_OTH_AFF_E!V74</f>
        <v>0</v>
      </c>
      <c r="W74" s="37">
        <f>FC_OTH_CP_E!W74+FC_OTH_HH_E!W74+FC_OTH_AFF_E!W74</f>
        <v>0</v>
      </c>
      <c r="X74" s="37">
        <f>FC_OTH_CP_E!X74+FC_OTH_HH_E!X74+FC_OTH_AFF_E!X74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FC_OTH_CP_E!C75+FC_OTH_HH_E!C75+FC_OTH_AFF_E!C75</f>
        <v>3101.4856405846949</v>
      </c>
      <c r="D75" s="37">
        <f>FC_OTH_CP_E!D75+FC_OTH_HH_E!D75+FC_OTH_AFF_E!D75</f>
        <v>2851.0079105760965</v>
      </c>
      <c r="E75" s="37">
        <f>FC_OTH_CP_E!E75+FC_OTH_HH_E!E75+FC_OTH_AFF_E!E75</f>
        <v>2218.3767841788476</v>
      </c>
      <c r="F75" s="37">
        <f>FC_OTH_CP_E!F75+FC_OTH_HH_E!F75+FC_OTH_AFF_E!F75</f>
        <v>2075.7380051590717</v>
      </c>
      <c r="G75" s="37">
        <f>FC_OTH_CP_E!G75+FC_OTH_HH_E!G75+FC_OTH_AFF_E!G75</f>
        <v>1707.8197764402414</v>
      </c>
      <c r="H75" s="37">
        <f>FC_OTH_CP_E!H75+FC_OTH_HH_E!H75+FC_OTH_AFF_E!H75</f>
        <v>1780.3811693895095</v>
      </c>
      <c r="I75" s="37">
        <f>FC_OTH_CP_E!I75+FC_OTH_HH_E!I75+FC_OTH_AFF_E!I75</f>
        <v>1650.6639724849526</v>
      </c>
      <c r="J75" s="37">
        <f>FC_OTH_CP_E!J75+FC_OTH_HH_E!J75+FC_OTH_AFF_E!J75</f>
        <v>1490.4461736887365</v>
      </c>
      <c r="K75" s="37">
        <f>FC_OTH_CP_E!K75+FC_OTH_HH_E!K75+FC_OTH_AFF_E!K75</f>
        <v>1455.3835769561476</v>
      </c>
      <c r="L75" s="37">
        <f>FC_OTH_CP_E!L75+FC_OTH_HH_E!L75+FC_OTH_AFF_E!L75</f>
        <v>1397.7739466895957</v>
      </c>
      <c r="M75" s="37">
        <f>FC_OTH_CP_E!M75+FC_OTH_HH_E!M75+FC_OTH_AFF_E!M75</f>
        <v>1366.8911435941527</v>
      </c>
      <c r="N75" s="37">
        <f>FC_OTH_CP_E!N75+FC_OTH_HH_E!N75+FC_OTH_AFF_E!N75</f>
        <v>1369.6856405846945</v>
      </c>
      <c r="O75" s="37">
        <f>FC_OTH_CP_E!O75+FC_OTH_HH_E!O75+FC_OTH_AFF_E!O75</f>
        <v>1224.1807394668958</v>
      </c>
      <c r="P75" s="37">
        <f>FC_OTH_CP_E!P75+FC_OTH_HH_E!P75+FC_OTH_AFF_E!P75</f>
        <v>1155.2259673258807</v>
      </c>
      <c r="Q75" s="37">
        <f>FC_OTH_CP_E!Q75+FC_OTH_HH_E!Q75+FC_OTH_AFF_E!Q75</f>
        <v>1005.3263112639723</v>
      </c>
      <c r="R75" s="37">
        <f>FC_OTH_CP_E!R75+FC_OTH_HH_E!R75+FC_OTH_AFF_E!R75</f>
        <v>1002.5556319862422</v>
      </c>
      <c r="S75" s="37">
        <f>FC_OTH_CP_E!S75+FC_OTH_HH_E!S75+FC_OTH_AFF_E!S75</f>
        <v>1008.646259673259</v>
      </c>
      <c r="T75" s="37">
        <f>FC_OTH_CP_E!T75+FC_OTH_HH_E!T75+FC_OTH_AFF_E!T75</f>
        <v>992.32648323301873</v>
      </c>
      <c r="U75" s="37">
        <f>FC_OTH_CP_E!U75+FC_OTH_HH_E!U75+FC_OTH_AFF_E!U75</f>
        <v>955.72390369733421</v>
      </c>
      <c r="V75" s="37">
        <f>FC_OTH_CP_E!V75+FC_OTH_HH_E!V75+FC_OTH_AFF_E!V75</f>
        <v>860.42897678417864</v>
      </c>
      <c r="W75" s="37">
        <f>FC_OTH_CP_E!W75+FC_OTH_HH_E!W75+FC_OTH_AFF_E!W75</f>
        <v>865.53482373172778</v>
      </c>
      <c r="X75" s="37">
        <f>FC_OTH_CP_E!X75+FC_OTH_HH_E!X75+FC_OTH_AFF_E!X75</f>
        <v>880.56904557179689</v>
      </c>
    </row>
    <row r="76" spans="1:24" ht="11.25" customHeight="1" x14ac:dyDescent="0.2">
      <c r="A76" s="38" t="s">
        <v>139</v>
      </c>
      <c r="B76" s="39" t="s">
        <v>140</v>
      </c>
      <c r="C76" s="40">
        <f>FC_OTH_CP_E!C76+FC_OTH_HH_E!C76+FC_OTH_AFF_E!C76</f>
        <v>1141.0146173688734</v>
      </c>
      <c r="D76" s="40">
        <f>FC_OTH_CP_E!D76+FC_OTH_HH_E!D76+FC_OTH_AFF_E!D76</f>
        <v>1264.488392089424</v>
      </c>
      <c r="E76" s="40">
        <f>FC_OTH_CP_E!E76+FC_OTH_HH_E!E76+FC_OTH_AFF_E!E76</f>
        <v>993.72312983662937</v>
      </c>
      <c r="F76" s="40">
        <f>FC_OTH_CP_E!F76+FC_OTH_HH_E!F76+FC_OTH_AFF_E!F76</f>
        <v>1195.4428202923473</v>
      </c>
      <c r="G76" s="40">
        <f>FC_OTH_CP_E!G76+FC_OTH_HH_E!G76+FC_OTH_AFF_E!G76</f>
        <v>1076.5262252794496</v>
      </c>
      <c r="H76" s="40">
        <f>FC_OTH_CP_E!H76+FC_OTH_HH_E!H76+FC_OTH_AFF_E!H76</f>
        <v>1215.9071367153911</v>
      </c>
      <c r="I76" s="40">
        <f>FC_OTH_CP_E!I76+FC_OTH_HH_E!I76+FC_OTH_AFF_E!I76</f>
        <v>1356.9217540842649</v>
      </c>
      <c r="J76" s="40">
        <f>FC_OTH_CP_E!J76+FC_OTH_HH_E!J76+FC_OTH_AFF_E!J76</f>
        <v>1475.7523645743765</v>
      </c>
      <c r="K76" s="40">
        <f>FC_OTH_CP_E!K76+FC_OTH_HH_E!K76+FC_OTH_AFF_E!K76</f>
        <v>1542.4763542562337</v>
      </c>
      <c r="L76" s="40">
        <f>FC_OTH_CP_E!L76+FC_OTH_HH_E!L76+FC_OTH_AFF_E!L76</f>
        <v>1595.4426645514593</v>
      </c>
      <c r="M76" s="40">
        <f>FC_OTH_CP_E!M76+FC_OTH_HH_E!M76+FC_OTH_AFF_E!M76</f>
        <v>1721.2947325913674</v>
      </c>
      <c r="N76" s="40">
        <f>FC_OTH_CP_E!N76+FC_OTH_HH_E!N76+FC_OTH_AFF_E!N76</f>
        <v>1767.0836437718367</v>
      </c>
      <c r="O76" s="40">
        <f>FC_OTH_CP_E!O76+FC_OTH_HH_E!O76+FC_OTH_AFF_E!O76</f>
        <v>1789.6317102873168</v>
      </c>
      <c r="P76" s="40">
        <f>FC_OTH_CP_E!P76+FC_OTH_HH_E!P76+FC_OTH_AFF_E!P76</f>
        <v>1781.8388135091079</v>
      </c>
      <c r="Q76" s="40">
        <f>FC_OTH_CP_E!Q76+FC_OTH_HH_E!Q76+FC_OTH_AFF_E!Q76</f>
        <v>1808.3633618582294</v>
      </c>
      <c r="R76" s="40">
        <f>FC_OTH_CP_E!R76+FC_OTH_HH_E!R76+FC_OTH_AFF_E!R76</f>
        <v>1845.3679367077871</v>
      </c>
      <c r="S76" s="40">
        <f>FC_OTH_CP_E!S76+FC_OTH_HH_E!S76+FC_OTH_AFF_E!S76</f>
        <v>1842.228601356145</v>
      </c>
      <c r="T76" s="40">
        <f>FC_OTH_CP_E!T76+FC_OTH_HH_E!T76+FC_OTH_AFF_E!T76</f>
        <v>1884.7210287043072</v>
      </c>
      <c r="U76" s="40">
        <f>FC_OTH_CP_E!U76+FC_OTH_HH_E!U76+FC_OTH_AFF_E!U76</f>
        <v>1918.7735069699288</v>
      </c>
      <c r="V76" s="40">
        <f>FC_OTH_CP_E!V76+FC_OTH_HH_E!V76+FC_OTH_AFF_E!V76</f>
        <v>1941.7920721270393</v>
      </c>
      <c r="W76" s="40">
        <f>FC_OTH_CP_E!W76+FC_OTH_HH_E!W76+FC_OTH_AFF_E!W76</f>
        <v>1950.2674971089255</v>
      </c>
      <c r="X76" s="40">
        <f>FC_OTH_CP_E!X76+FC_OTH_HH_E!X76+FC_OTH_AFF_E!X76</f>
        <v>2039.9216011671911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203</v>
      </c>
      <c r="B1" s="4" t="s">
        <v>232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1236.3976356943149</v>
      </c>
      <c r="D2" s="31">
        <f t="shared" ref="D2:W2" si="1">SUM(D3,D17,D22,D25,D26,D51,D52,D71,D74,D75,D76)</f>
        <v>1643.3741476784044</v>
      </c>
      <c r="E2" s="31">
        <f t="shared" si="1"/>
        <v>873.50686250583476</v>
      </c>
      <c r="F2" s="31">
        <f t="shared" si="1"/>
        <v>1450.8091203110334</v>
      </c>
      <c r="G2" s="31">
        <f t="shared" si="1"/>
        <v>1680.7845338334546</v>
      </c>
      <c r="H2" s="31">
        <f t="shared" si="1"/>
        <v>2135.2852281303476</v>
      </c>
      <c r="I2" s="31">
        <f t="shared" si="1"/>
        <v>2739.7321951157628</v>
      </c>
      <c r="J2" s="31">
        <f t="shared" si="1"/>
        <v>2430.2449805228016</v>
      </c>
      <c r="K2" s="31">
        <f t="shared" si="1"/>
        <v>2077.673096511463</v>
      </c>
      <c r="L2" s="31">
        <f t="shared" si="1"/>
        <v>1988.6505517846333</v>
      </c>
      <c r="M2" s="31">
        <f t="shared" si="1"/>
        <v>2111.0705263199325</v>
      </c>
      <c r="N2" s="31">
        <f t="shared" si="1"/>
        <v>2015.8306213693463</v>
      </c>
      <c r="O2" s="31">
        <f t="shared" si="1"/>
        <v>1984.482351898863</v>
      </c>
      <c r="P2" s="31">
        <f t="shared" si="1"/>
        <v>1956.4601974092986</v>
      </c>
      <c r="Q2" s="31">
        <f t="shared" si="1"/>
        <v>1931.8578615042636</v>
      </c>
      <c r="R2" s="31">
        <f t="shared" si="1"/>
        <v>1995.1058796549869</v>
      </c>
      <c r="S2" s="31">
        <f t="shared" si="1"/>
        <v>2052.0430768317506</v>
      </c>
      <c r="T2" s="31">
        <f t="shared" si="1"/>
        <v>2148.2950860747374</v>
      </c>
      <c r="U2" s="31">
        <f t="shared" si="1"/>
        <v>2172.6604358124214</v>
      </c>
      <c r="V2" s="31">
        <f t="shared" si="1"/>
        <v>2154.9244221456538</v>
      </c>
      <c r="W2" s="31">
        <f t="shared" si="1"/>
        <v>2021.1884176255662</v>
      </c>
      <c r="X2" s="31">
        <f t="shared" ref="X2" si="2">SUM(X3,X17,X22,X25,X26,X51,X52,X71,X74,X75,X76)</f>
        <v>2199.069241938686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1.9241616509028374</v>
      </c>
      <c r="D3" s="34">
        <f t="shared" ref="D3:W3" si="4">SUM(D4,D8,D11)</f>
        <v>4.4387790197764412</v>
      </c>
      <c r="E3" s="34">
        <f t="shared" si="4"/>
        <v>4.4060189165950145</v>
      </c>
      <c r="F3" s="34">
        <f t="shared" si="4"/>
        <v>2.7844368013757514</v>
      </c>
      <c r="G3" s="34">
        <f t="shared" si="4"/>
        <v>1.1445399828030953</v>
      </c>
      <c r="H3" s="34">
        <f t="shared" si="4"/>
        <v>0.37179707652622501</v>
      </c>
      <c r="I3" s="34">
        <f t="shared" si="4"/>
        <v>2.9208082545141871</v>
      </c>
      <c r="J3" s="34">
        <f t="shared" si="4"/>
        <v>1.3739466895958721</v>
      </c>
      <c r="K3" s="34">
        <f t="shared" si="4"/>
        <v>0.38890799656061908</v>
      </c>
      <c r="L3" s="34">
        <f t="shared" si="4"/>
        <v>0.18993981083404995</v>
      </c>
      <c r="M3" s="34">
        <f t="shared" si="4"/>
        <v>0.55288048151332747</v>
      </c>
      <c r="N3" s="34">
        <f t="shared" si="4"/>
        <v>0.76096302665520177</v>
      </c>
      <c r="O3" s="34">
        <f t="shared" si="4"/>
        <v>0.41547721410146182</v>
      </c>
      <c r="P3" s="34">
        <f t="shared" si="4"/>
        <v>0.60834049871023199</v>
      </c>
      <c r="Q3" s="34">
        <f t="shared" si="4"/>
        <v>0.40696474634565755</v>
      </c>
      <c r="R3" s="34">
        <f t="shared" si="4"/>
        <v>0.4431642304385206</v>
      </c>
      <c r="S3" s="34">
        <f t="shared" si="4"/>
        <v>0.8826311263972485</v>
      </c>
      <c r="T3" s="34">
        <f t="shared" si="4"/>
        <v>0</v>
      </c>
      <c r="U3" s="34">
        <f t="shared" si="4"/>
        <v>0.62794496990541693</v>
      </c>
      <c r="V3" s="34">
        <f t="shared" si="4"/>
        <v>0.40851246775580402</v>
      </c>
      <c r="W3" s="34">
        <f t="shared" si="4"/>
        <v>7.8417884780739508E-2</v>
      </c>
      <c r="X3" s="34">
        <f t="shared" ref="X3" si="5">SUM(X4,X8,X11)</f>
        <v>0.14015477214101457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1.1753224419604471</v>
      </c>
      <c r="D4" s="29">
        <f t="shared" ref="D4:W4" si="7">SUM(D5:D7)</f>
        <v>1.1881341358555462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FC_OTH_CP_SH_E!C5+FC_OTH_CP_SC_E!C5+FC_OTH_CP_HW_E!C5+FC_OTH_CP_CA_E!C5+FC_OTH_CP_VE_E!C5+FC_OTH_CP_SL_E!C5+FC_OTH_CP_BL_E!C5+FC_OTH_CP_CR_E!C5+FC_OTH_CP_BT_E!C5+FC_OTH_CP_IT_E!C5</f>
        <v>0</v>
      </c>
      <c r="D5" s="10">
        <f>FC_OTH_CP_SH_E!D5+FC_OTH_CP_SC_E!D5+FC_OTH_CP_HW_E!D5+FC_OTH_CP_CA_E!D5+FC_OTH_CP_VE_E!D5+FC_OTH_CP_SL_E!D5+FC_OTH_CP_BL_E!D5+FC_OTH_CP_CR_E!D5+FC_OTH_CP_BT_E!D5+FC_OTH_CP_IT_E!D5</f>
        <v>0</v>
      </c>
      <c r="E5" s="10">
        <f>FC_OTH_CP_SH_E!E5+FC_OTH_CP_SC_E!E5+FC_OTH_CP_HW_E!E5+FC_OTH_CP_CA_E!E5+FC_OTH_CP_VE_E!E5+FC_OTH_CP_SL_E!E5+FC_OTH_CP_BL_E!E5+FC_OTH_CP_CR_E!E5+FC_OTH_CP_BT_E!E5+FC_OTH_CP_IT_E!E5</f>
        <v>0</v>
      </c>
      <c r="F5" s="10">
        <f>FC_OTH_CP_SH_E!F5+FC_OTH_CP_SC_E!F5+FC_OTH_CP_HW_E!F5+FC_OTH_CP_CA_E!F5+FC_OTH_CP_VE_E!F5+FC_OTH_CP_SL_E!F5+FC_OTH_CP_BL_E!F5+FC_OTH_CP_CR_E!F5+FC_OTH_CP_BT_E!F5+FC_OTH_CP_IT_E!F5</f>
        <v>0</v>
      </c>
      <c r="G5" s="10">
        <f>FC_OTH_CP_SH_E!G5+FC_OTH_CP_SC_E!G5+FC_OTH_CP_HW_E!G5+FC_OTH_CP_CA_E!G5+FC_OTH_CP_VE_E!G5+FC_OTH_CP_SL_E!G5+FC_OTH_CP_BL_E!G5+FC_OTH_CP_CR_E!G5+FC_OTH_CP_BT_E!G5+FC_OTH_CP_IT_E!G5</f>
        <v>0</v>
      </c>
      <c r="H5" s="10">
        <f>FC_OTH_CP_SH_E!H5+FC_OTH_CP_SC_E!H5+FC_OTH_CP_HW_E!H5+FC_OTH_CP_CA_E!H5+FC_OTH_CP_VE_E!H5+FC_OTH_CP_SL_E!H5+FC_OTH_CP_BL_E!H5+FC_OTH_CP_CR_E!H5+FC_OTH_CP_BT_E!H5+FC_OTH_CP_IT_E!H5</f>
        <v>0</v>
      </c>
      <c r="I5" s="10">
        <f>FC_OTH_CP_SH_E!I5+FC_OTH_CP_SC_E!I5+FC_OTH_CP_HW_E!I5+FC_OTH_CP_CA_E!I5+FC_OTH_CP_VE_E!I5+FC_OTH_CP_SL_E!I5+FC_OTH_CP_BL_E!I5+FC_OTH_CP_CR_E!I5+FC_OTH_CP_BT_E!I5+FC_OTH_CP_IT_E!I5</f>
        <v>0</v>
      </c>
      <c r="J5" s="10">
        <f>FC_OTH_CP_SH_E!J5+FC_OTH_CP_SC_E!J5+FC_OTH_CP_HW_E!J5+FC_OTH_CP_CA_E!J5+FC_OTH_CP_VE_E!J5+FC_OTH_CP_SL_E!J5+FC_OTH_CP_BL_E!J5+FC_OTH_CP_CR_E!J5+FC_OTH_CP_BT_E!J5+FC_OTH_CP_IT_E!J5</f>
        <v>0</v>
      </c>
      <c r="K5" s="10">
        <f>FC_OTH_CP_SH_E!K5+FC_OTH_CP_SC_E!K5+FC_OTH_CP_HW_E!K5+FC_OTH_CP_CA_E!K5+FC_OTH_CP_VE_E!K5+FC_OTH_CP_SL_E!K5+FC_OTH_CP_BL_E!K5+FC_OTH_CP_CR_E!K5+FC_OTH_CP_BT_E!K5+FC_OTH_CP_IT_E!K5</f>
        <v>0</v>
      </c>
      <c r="L5" s="10">
        <f>FC_OTH_CP_SH_E!L5+FC_OTH_CP_SC_E!L5+FC_OTH_CP_HW_E!L5+FC_OTH_CP_CA_E!L5+FC_OTH_CP_VE_E!L5+FC_OTH_CP_SL_E!L5+FC_OTH_CP_BL_E!L5+FC_OTH_CP_CR_E!L5+FC_OTH_CP_BT_E!L5+FC_OTH_CP_IT_E!L5</f>
        <v>0</v>
      </c>
      <c r="M5" s="10">
        <f>FC_OTH_CP_SH_E!M5+FC_OTH_CP_SC_E!M5+FC_OTH_CP_HW_E!M5+FC_OTH_CP_CA_E!M5+FC_OTH_CP_VE_E!M5+FC_OTH_CP_SL_E!M5+FC_OTH_CP_BL_E!M5+FC_OTH_CP_CR_E!M5+FC_OTH_CP_BT_E!M5+FC_OTH_CP_IT_E!M5</f>
        <v>0</v>
      </c>
      <c r="N5" s="10">
        <f>FC_OTH_CP_SH_E!N5+FC_OTH_CP_SC_E!N5+FC_OTH_CP_HW_E!N5+FC_OTH_CP_CA_E!N5+FC_OTH_CP_VE_E!N5+FC_OTH_CP_SL_E!N5+FC_OTH_CP_BL_E!N5+FC_OTH_CP_CR_E!N5+FC_OTH_CP_BT_E!N5+FC_OTH_CP_IT_E!N5</f>
        <v>0</v>
      </c>
      <c r="O5" s="10">
        <f>FC_OTH_CP_SH_E!O5+FC_OTH_CP_SC_E!O5+FC_OTH_CP_HW_E!O5+FC_OTH_CP_CA_E!O5+FC_OTH_CP_VE_E!O5+FC_OTH_CP_SL_E!O5+FC_OTH_CP_BL_E!O5+FC_OTH_CP_CR_E!O5+FC_OTH_CP_BT_E!O5+FC_OTH_CP_IT_E!O5</f>
        <v>0</v>
      </c>
      <c r="P5" s="10">
        <f>FC_OTH_CP_SH_E!P5+FC_OTH_CP_SC_E!P5+FC_OTH_CP_HW_E!P5+FC_OTH_CP_CA_E!P5+FC_OTH_CP_VE_E!P5+FC_OTH_CP_SL_E!P5+FC_OTH_CP_BL_E!P5+FC_OTH_CP_CR_E!P5+FC_OTH_CP_BT_E!P5+FC_OTH_CP_IT_E!P5</f>
        <v>0</v>
      </c>
      <c r="Q5" s="10">
        <f>FC_OTH_CP_SH_E!Q5+FC_OTH_CP_SC_E!Q5+FC_OTH_CP_HW_E!Q5+FC_OTH_CP_CA_E!Q5+FC_OTH_CP_VE_E!Q5+FC_OTH_CP_SL_E!Q5+FC_OTH_CP_BL_E!Q5+FC_OTH_CP_CR_E!Q5+FC_OTH_CP_BT_E!Q5+FC_OTH_CP_IT_E!Q5</f>
        <v>0</v>
      </c>
      <c r="R5" s="10">
        <f>FC_OTH_CP_SH_E!R5+FC_OTH_CP_SC_E!R5+FC_OTH_CP_HW_E!R5+FC_OTH_CP_CA_E!R5+FC_OTH_CP_VE_E!R5+FC_OTH_CP_SL_E!R5+FC_OTH_CP_BL_E!R5+FC_OTH_CP_CR_E!R5+FC_OTH_CP_BT_E!R5+FC_OTH_CP_IT_E!R5</f>
        <v>0</v>
      </c>
      <c r="S5" s="10">
        <f>FC_OTH_CP_SH_E!S5+FC_OTH_CP_SC_E!S5+FC_OTH_CP_HW_E!S5+FC_OTH_CP_CA_E!S5+FC_OTH_CP_VE_E!S5+FC_OTH_CP_SL_E!S5+FC_OTH_CP_BL_E!S5+FC_OTH_CP_CR_E!S5+FC_OTH_CP_BT_E!S5+FC_OTH_CP_IT_E!S5</f>
        <v>0</v>
      </c>
      <c r="T5" s="10">
        <f>FC_OTH_CP_SH_E!T5+FC_OTH_CP_SC_E!T5+FC_OTH_CP_HW_E!T5+FC_OTH_CP_CA_E!T5+FC_OTH_CP_VE_E!T5+FC_OTH_CP_SL_E!T5+FC_OTH_CP_BL_E!T5+FC_OTH_CP_CR_E!T5+FC_OTH_CP_BT_E!T5+FC_OTH_CP_IT_E!T5</f>
        <v>0</v>
      </c>
      <c r="U5" s="10">
        <f>FC_OTH_CP_SH_E!U5+FC_OTH_CP_SC_E!U5+FC_OTH_CP_HW_E!U5+FC_OTH_CP_CA_E!U5+FC_OTH_CP_VE_E!U5+FC_OTH_CP_SL_E!U5+FC_OTH_CP_BL_E!U5+FC_OTH_CP_CR_E!U5+FC_OTH_CP_BT_E!U5+FC_OTH_CP_IT_E!U5</f>
        <v>0</v>
      </c>
      <c r="V5" s="10">
        <f>FC_OTH_CP_SH_E!V5+FC_OTH_CP_SC_E!V5+FC_OTH_CP_HW_E!V5+FC_OTH_CP_CA_E!V5+FC_OTH_CP_VE_E!V5+FC_OTH_CP_SL_E!V5+FC_OTH_CP_BL_E!V5+FC_OTH_CP_CR_E!V5+FC_OTH_CP_BT_E!V5+FC_OTH_CP_IT_E!V5</f>
        <v>0</v>
      </c>
      <c r="W5" s="10">
        <f>FC_OTH_CP_SH_E!W5+FC_OTH_CP_SC_E!W5+FC_OTH_CP_HW_E!W5+FC_OTH_CP_CA_E!W5+FC_OTH_CP_VE_E!W5+FC_OTH_CP_SL_E!W5+FC_OTH_CP_BL_E!W5+FC_OTH_CP_CR_E!W5+FC_OTH_CP_BT_E!W5+FC_OTH_CP_IT_E!W5</f>
        <v>0</v>
      </c>
      <c r="X5" s="10">
        <f>FC_OTH_CP_SH_E!X5+FC_OTH_CP_SC_E!X5+FC_OTH_CP_HW_E!X5+FC_OTH_CP_CA_E!X5+FC_OTH_CP_VE_E!X5+FC_OTH_CP_SL_E!X5+FC_OTH_CP_BL_E!X5+FC_OTH_CP_CR_E!X5+FC_OTH_CP_BT_E!X5+FC_OTH_CP_IT_E!X5</f>
        <v>0</v>
      </c>
    </row>
    <row r="6" spans="1:24" ht="11.25" customHeight="1" x14ac:dyDescent="0.2">
      <c r="A6" s="41" t="s">
        <v>7</v>
      </c>
      <c r="B6" s="9" t="s">
        <v>8</v>
      </c>
      <c r="C6" s="10">
        <f>FC_OTH_CP_SH_E!C6+FC_OTH_CP_SC_E!C6+FC_OTH_CP_HW_E!C6+FC_OTH_CP_CA_E!C6+FC_OTH_CP_VE_E!C6+FC_OTH_CP_SL_E!C6+FC_OTH_CP_BL_E!C6+FC_OTH_CP_CR_E!C6+FC_OTH_CP_BT_E!C6+FC_OTH_CP_IT_E!C6</f>
        <v>0</v>
      </c>
      <c r="D6" s="10">
        <f>FC_OTH_CP_SH_E!D6+FC_OTH_CP_SC_E!D6+FC_OTH_CP_HW_E!D6+FC_OTH_CP_CA_E!D6+FC_OTH_CP_VE_E!D6+FC_OTH_CP_SL_E!D6+FC_OTH_CP_BL_E!D6+FC_OTH_CP_CR_E!D6+FC_OTH_CP_BT_E!D6+FC_OTH_CP_IT_E!D6</f>
        <v>0</v>
      </c>
      <c r="E6" s="10">
        <f>FC_OTH_CP_SH_E!E6+FC_OTH_CP_SC_E!E6+FC_OTH_CP_HW_E!E6+FC_OTH_CP_CA_E!E6+FC_OTH_CP_VE_E!E6+FC_OTH_CP_SL_E!E6+FC_OTH_CP_BL_E!E6+FC_OTH_CP_CR_E!E6+FC_OTH_CP_BT_E!E6+FC_OTH_CP_IT_E!E6</f>
        <v>0</v>
      </c>
      <c r="F6" s="10">
        <f>FC_OTH_CP_SH_E!F6+FC_OTH_CP_SC_E!F6+FC_OTH_CP_HW_E!F6+FC_OTH_CP_CA_E!F6+FC_OTH_CP_VE_E!F6+FC_OTH_CP_SL_E!F6+FC_OTH_CP_BL_E!F6+FC_OTH_CP_CR_E!F6+FC_OTH_CP_BT_E!F6+FC_OTH_CP_IT_E!F6</f>
        <v>0</v>
      </c>
      <c r="G6" s="10">
        <f>FC_OTH_CP_SH_E!G6+FC_OTH_CP_SC_E!G6+FC_OTH_CP_HW_E!G6+FC_OTH_CP_CA_E!G6+FC_OTH_CP_VE_E!G6+FC_OTH_CP_SL_E!G6+FC_OTH_CP_BL_E!G6+FC_OTH_CP_CR_E!G6+FC_OTH_CP_BT_E!G6+FC_OTH_CP_IT_E!G6</f>
        <v>0</v>
      </c>
      <c r="H6" s="10">
        <f>FC_OTH_CP_SH_E!H6+FC_OTH_CP_SC_E!H6+FC_OTH_CP_HW_E!H6+FC_OTH_CP_CA_E!H6+FC_OTH_CP_VE_E!H6+FC_OTH_CP_SL_E!H6+FC_OTH_CP_BL_E!H6+FC_OTH_CP_CR_E!H6+FC_OTH_CP_BT_E!H6+FC_OTH_CP_IT_E!H6</f>
        <v>0</v>
      </c>
      <c r="I6" s="10">
        <f>FC_OTH_CP_SH_E!I6+FC_OTH_CP_SC_E!I6+FC_OTH_CP_HW_E!I6+FC_OTH_CP_CA_E!I6+FC_OTH_CP_VE_E!I6+FC_OTH_CP_SL_E!I6+FC_OTH_CP_BL_E!I6+FC_OTH_CP_CR_E!I6+FC_OTH_CP_BT_E!I6+FC_OTH_CP_IT_E!I6</f>
        <v>0</v>
      </c>
      <c r="J6" s="10">
        <f>FC_OTH_CP_SH_E!J6+FC_OTH_CP_SC_E!J6+FC_OTH_CP_HW_E!J6+FC_OTH_CP_CA_E!J6+FC_OTH_CP_VE_E!J6+FC_OTH_CP_SL_E!J6+FC_OTH_CP_BL_E!J6+FC_OTH_CP_CR_E!J6+FC_OTH_CP_BT_E!J6+FC_OTH_CP_IT_E!J6</f>
        <v>0</v>
      </c>
      <c r="K6" s="10">
        <f>FC_OTH_CP_SH_E!K6+FC_OTH_CP_SC_E!K6+FC_OTH_CP_HW_E!K6+FC_OTH_CP_CA_E!K6+FC_OTH_CP_VE_E!K6+FC_OTH_CP_SL_E!K6+FC_OTH_CP_BL_E!K6+FC_OTH_CP_CR_E!K6+FC_OTH_CP_BT_E!K6+FC_OTH_CP_IT_E!K6</f>
        <v>0</v>
      </c>
      <c r="L6" s="10">
        <f>FC_OTH_CP_SH_E!L6+FC_OTH_CP_SC_E!L6+FC_OTH_CP_HW_E!L6+FC_OTH_CP_CA_E!L6+FC_OTH_CP_VE_E!L6+FC_OTH_CP_SL_E!L6+FC_OTH_CP_BL_E!L6+FC_OTH_CP_CR_E!L6+FC_OTH_CP_BT_E!L6+FC_OTH_CP_IT_E!L6</f>
        <v>0</v>
      </c>
      <c r="M6" s="10">
        <f>FC_OTH_CP_SH_E!M6+FC_OTH_CP_SC_E!M6+FC_OTH_CP_HW_E!M6+FC_OTH_CP_CA_E!M6+FC_OTH_CP_VE_E!M6+FC_OTH_CP_SL_E!M6+FC_OTH_CP_BL_E!M6+FC_OTH_CP_CR_E!M6+FC_OTH_CP_BT_E!M6+FC_OTH_CP_IT_E!M6</f>
        <v>0</v>
      </c>
      <c r="N6" s="10">
        <f>FC_OTH_CP_SH_E!N6+FC_OTH_CP_SC_E!N6+FC_OTH_CP_HW_E!N6+FC_OTH_CP_CA_E!N6+FC_OTH_CP_VE_E!N6+FC_OTH_CP_SL_E!N6+FC_OTH_CP_BL_E!N6+FC_OTH_CP_CR_E!N6+FC_OTH_CP_BT_E!N6+FC_OTH_CP_IT_E!N6</f>
        <v>0</v>
      </c>
      <c r="O6" s="10">
        <f>FC_OTH_CP_SH_E!O6+FC_OTH_CP_SC_E!O6+FC_OTH_CP_HW_E!O6+FC_OTH_CP_CA_E!O6+FC_OTH_CP_VE_E!O6+FC_OTH_CP_SL_E!O6+FC_OTH_CP_BL_E!O6+FC_OTH_CP_CR_E!O6+FC_OTH_CP_BT_E!O6+FC_OTH_CP_IT_E!O6</f>
        <v>0</v>
      </c>
      <c r="P6" s="10">
        <f>FC_OTH_CP_SH_E!P6+FC_OTH_CP_SC_E!P6+FC_OTH_CP_HW_E!P6+FC_OTH_CP_CA_E!P6+FC_OTH_CP_VE_E!P6+FC_OTH_CP_SL_E!P6+FC_OTH_CP_BL_E!P6+FC_OTH_CP_CR_E!P6+FC_OTH_CP_BT_E!P6+FC_OTH_CP_IT_E!P6</f>
        <v>0</v>
      </c>
      <c r="Q6" s="10">
        <f>FC_OTH_CP_SH_E!Q6+FC_OTH_CP_SC_E!Q6+FC_OTH_CP_HW_E!Q6+FC_OTH_CP_CA_E!Q6+FC_OTH_CP_VE_E!Q6+FC_OTH_CP_SL_E!Q6+FC_OTH_CP_BL_E!Q6+FC_OTH_CP_CR_E!Q6+FC_OTH_CP_BT_E!Q6+FC_OTH_CP_IT_E!Q6</f>
        <v>0</v>
      </c>
      <c r="R6" s="10">
        <f>FC_OTH_CP_SH_E!R6+FC_OTH_CP_SC_E!R6+FC_OTH_CP_HW_E!R6+FC_OTH_CP_CA_E!R6+FC_OTH_CP_VE_E!R6+FC_OTH_CP_SL_E!R6+FC_OTH_CP_BL_E!R6+FC_OTH_CP_CR_E!R6+FC_OTH_CP_BT_E!R6+FC_OTH_CP_IT_E!R6</f>
        <v>0</v>
      </c>
      <c r="S6" s="10">
        <f>FC_OTH_CP_SH_E!S6+FC_OTH_CP_SC_E!S6+FC_OTH_CP_HW_E!S6+FC_OTH_CP_CA_E!S6+FC_OTH_CP_VE_E!S6+FC_OTH_CP_SL_E!S6+FC_OTH_CP_BL_E!S6+FC_OTH_CP_CR_E!S6+FC_OTH_CP_BT_E!S6+FC_OTH_CP_IT_E!S6</f>
        <v>0</v>
      </c>
      <c r="T6" s="10">
        <f>FC_OTH_CP_SH_E!T6+FC_OTH_CP_SC_E!T6+FC_OTH_CP_HW_E!T6+FC_OTH_CP_CA_E!T6+FC_OTH_CP_VE_E!T6+FC_OTH_CP_SL_E!T6+FC_OTH_CP_BL_E!T6+FC_OTH_CP_CR_E!T6+FC_OTH_CP_BT_E!T6+FC_OTH_CP_IT_E!T6</f>
        <v>0</v>
      </c>
      <c r="U6" s="10">
        <f>FC_OTH_CP_SH_E!U6+FC_OTH_CP_SC_E!U6+FC_OTH_CP_HW_E!U6+FC_OTH_CP_CA_E!U6+FC_OTH_CP_VE_E!U6+FC_OTH_CP_SL_E!U6+FC_OTH_CP_BL_E!U6+FC_OTH_CP_CR_E!U6+FC_OTH_CP_BT_E!U6+FC_OTH_CP_IT_E!U6</f>
        <v>0</v>
      </c>
      <c r="V6" s="10">
        <f>FC_OTH_CP_SH_E!V6+FC_OTH_CP_SC_E!V6+FC_OTH_CP_HW_E!V6+FC_OTH_CP_CA_E!V6+FC_OTH_CP_VE_E!V6+FC_OTH_CP_SL_E!V6+FC_OTH_CP_BL_E!V6+FC_OTH_CP_CR_E!V6+FC_OTH_CP_BT_E!V6+FC_OTH_CP_IT_E!V6</f>
        <v>0</v>
      </c>
      <c r="W6" s="10">
        <f>FC_OTH_CP_SH_E!W6+FC_OTH_CP_SC_E!W6+FC_OTH_CP_HW_E!W6+FC_OTH_CP_CA_E!W6+FC_OTH_CP_VE_E!W6+FC_OTH_CP_SL_E!W6+FC_OTH_CP_BL_E!W6+FC_OTH_CP_CR_E!W6+FC_OTH_CP_BT_E!W6+FC_OTH_CP_IT_E!W6</f>
        <v>0</v>
      </c>
      <c r="X6" s="10">
        <f>FC_OTH_CP_SH_E!X6+FC_OTH_CP_SC_E!X6+FC_OTH_CP_HW_E!X6+FC_OTH_CP_CA_E!X6+FC_OTH_CP_VE_E!X6+FC_OTH_CP_SL_E!X6+FC_OTH_CP_BL_E!X6+FC_OTH_CP_CR_E!X6+FC_OTH_CP_BT_E!X6+FC_OTH_CP_IT_E!X6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FC_OTH_CP_SH_E!C7+FC_OTH_CP_SC_E!C7+FC_OTH_CP_HW_E!C7+FC_OTH_CP_CA_E!C7+FC_OTH_CP_VE_E!C7+FC_OTH_CP_SL_E!C7+FC_OTH_CP_BL_E!C7+FC_OTH_CP_CR_E!C7+FC_OTH_CP_BT_E!C7+FC_OTH_CP_IT_E!C7</f>
        <v>1.1753224419604471</v>
      </c>
      <c r="D7" s="10">
        <f>FC_OTH_CP_SH_E!D7+FC_OTH_CP_SC_E!D7+FC_OTH_CP_HW_E!D7+FC_OTH_CP_CA_E!D7+FC_OTH_CP_VE_E!D7+FC_OTH_CP_SL_E!D7+FC_OTH_CP_BL_E!D7+FC_OTH_CP_CR_E!D7+FC_OTH_CP_BT_E!D7+FC_OTH_CP_IT_E!D7</f>
        <v>1.1881341358555462</v>
      </c>
      <c r="E7" s="10">
        <f>FC_OTH_CP_SH_E!E7+FC_OTH_CP_SC_E!E7+FC_OTH_CP_HW_E!E7+FC_OTH_CP_CA_E!E7+FC_OTH_CP_VE_E!E7+FC_OTH_CP_SL_E!E7+FC_OTH_CP_BL_E!E7+FC_OTH_CP_CR_E!E7+FC_OTH_CP_BT_E!E7+FC_OTH_CP_IT_E!E7</f>
        <v>0</v>
      </c>
      <c r="F7" s="10">
        <f>FC_OTH_CP_SH_E!F7+FC_OTH_CP_SC_E!F7+FC_OTH_CP_HW_E!F7+FC_OTH_CP_CA_E!F7+FC_OTH_CP_VE_E!F7+FC_OTH_CP_SL_E!F7+FC_OTH_CP_BL_E!F7+FC_OTH_CP_CR_E!F7+FC_OTH_CP_BT_E!F7+FC_OTH_CP_IT_E!F7</f>
        <v>0</v>
      </c>
      <c r="G7" s="10">
        <f>FC_OTH_CP_SH_E!G7+FC_OTH_CP_SC_E!G7+FC_OTH_CP_HW_E!G7+FC_OTH_CP_CA_E!G7+FC_OTH_CP_VE_E!G7+FC_OTH_CP_SL_E!G7+FC_OTH_CP_BL_E!G7+FC_OTH_CP_CR_E!G7+FC_OTH_CP_BT_E!G7+FC_OTH_CP_IT_E!G7</f>
        <v>0</v>
      </c>
      <c r="H7" s="10">
        <f>FC_OTH_CP_SH_E!H7+FC_OTH_CP_SC_E!H7+FC_OTH_CP_HW_E!H7+FC_OTH_CP_CA_E!H7+FC_OTH_CP_VE_E!H7+FC_OTH_CP_SL_E!H7+FC_OTH_CP_BL_E!H7+FC_OTH_CP_CR_E!H7+FC_OTH_CP_BT_E!H7+FC_OTH_CP_IT_E!H7</f>
        <v>0</v>
      </c>
      <c r="I7" s="10">
        <f>FC_OTH_CP_SH_E!I7+FC_OTH_CP_SC_E!I7+FC_OTH_CP_HW_E!I7+FC_OTH_CP_CA_E!I7+FC_OTH_CP_VE_E!I7+FC_OTH_CP_SL_E!I7+FC_OTH_CP_BL_E!I7+FC_OTH_CP_CR_E!I7+FC_OTH_CP_BT_E!I7+FC_OTH_CP_IT_E!I7</f>
        <v>0</v>
      </c>
      <c r="J7" s="10">
        <f>FC_OTH_CP_SH_E!J7+FC_OTH_CP_SC_E!J7+FC_OTH_CP_HW_E!J7+FC_OTH_CP_CA_E!J7+FC_OTH_CP_VE_E!J7+FC_OTH_CP_SL_E!J7+FC_OTH_CP_BL_E!J7+FC_OTH_CP_CR_E!J7+FC_OTH_CP_BT_E!J7+FC_OTH_CP_IT_E!J7</f>
        <v>0</v>
      </c>
      <c r="K7" s="10">
        <f>FC_OTH_CP_SH_E!K7+FC_OTH_CP_SC_E!K7+FC_OTH_CP_HW_E!K7+FC_OTH_CP_CA_E!K7+FC_OTH_CP_VE_E!K7+FC_OTH_CP_SL_E!K7+FC_OTH_CP_BL_E!K7+FC_OTH_CP_CR_E!K7+FC_OTH_CP_BT_E!K7+FC_OTH_CP_IT_E!K7</f>
        <v>0</v>
      </c>
      <c r="L7" s="10">
        <f>FC_OTH_CP_SH_E!L7+FC_OTH_CP_SC_E!L7+FC_OTH_CP_HW_E!L7+FC_OTH_CP_CA_E!L7+FC_OTH_CP_VE_E!L7+FC_OTH_CP_SL_E!L7+FC_OTH_CP_BL_E!L7+FC_OTH_CP_CR_E!L7+FC_OTH_CP_BT_E!L7+FC_OTH_CP_IT_E!L7</f>
        <v>0</v>
      </c>
      <c r="M7" s="10">
        <f>FC_OTH_CP_SH_E!M7+FC_OTH_CP_SC_E!M7+FC_OTH_CP_HW_E!M7+FC_OTH_CP_CA_E!M7+FC_OTH_CP_VE_E!M7+FC_OTH_CP_SL_E!M7+FC_OTH_CP_BL_E!M7+FC_OTH_CP_CR_E!M7+FC_OTH_CP_BT_E!M7+FC_OTH_CP_IT_E!M7</f>
        <v>0</v>
      </c>
      <c r="N7" s="10">
        <f>FC_OTH_CP_SH_E!N7+FC_OTH_CP_SC_E!N7+FC_OTH_CP_HW_E!N7+FC_OTH_CP_CA_E!N7+FC_OTH_CP_VE_E!N7+FC_OTH_CP_SL_E!N7+FC_OTH_CP_BL_E!N7+FC_OTH_CP_CR_E!N7+FC_OTH_CP_BT_E!N7+FC_OTH_CP_IT_E!N7</f>
        <v>0</v>
      </c>
      <c r="O7" s="10">
        <f>FC_OTH_CP_SH_E!O7+FC_OTH_CP_SC_E!O7+FC_OTH_CP_HW_E!O7+FC_OTH_CP_CA_E!O7+FC_OTH_CP_VE_E!O7+FC_OTH_CP_SL_E!O7+FC_OTH_CP_BL_E!O7+FC_OTH_CP_CR_E!O7+FC_OTH_CP_BT_E!O7+FC_OTH_CP_IT_E!O7</f>
        <v>0</v>
      </c>
      <c r="P7" s="10">
        <f>FC_OTH_CP_SH_E!P7+FC_OTH_CP_SC_E!P7+FC_OTH_CP_HW_E!P7+FC_OTH_CP_CA_E!P7+FC_OTH_CP_VE_E!P7+FC_OTH_CP_SL_E!P7+FC_OTH_CP_BL_E!P7+FC_OTH_CP_CR_E!P7+FC_OTH_CP_BT_E!P7+FC_OTH_CP_IT_E!P7</f>
        <v>0</v>
      </c>
      <c r="Q7" s="10">
        <f>FC_OTH_CP_SH_E!Q7+FC_OTH_CP_SC_E!Q7+FC_OTH_CP_HW_E!Q7+FC_OTH_CP_CA_E!Q7+FC_OTH_CP_VE_E!Q7+FC_OTH_CP_SL_E!Q7+FC_OTH_CP_BL_E!Q7+FC_OTH_CP_CR_E!Q7+FC_OTH_CP_BT_E!Q7+FC_OTH_CP_IT_E!Q7</f>
        <v>0</v>
      </c>
      <c r="R7" s="10">
        <f>FC_OTH_CP_SH_E!R7+FC_OTH_CP_SC_E!R7+FC_OTH_CP_HW_E!R7+FC_OTH_CP_CA_E!R7+FC_OTH_CP_VE_E!R7+FC_OTH_CP_SL_E!R7+FC_OTH_CP_BL_E!R7+FC_OTH_CP_CR_E!R7+FC_OTH_CP_BT_E!R7+FC_OTH_CP_IT_E!R7</f>
        <v>0</v>
      </c>
      <c r="S7" s="10">
        <f>FC_OTH_CP_SH_E!S7+FC_OTH_CP_SC_E!S7+FC_OTH_CP_HW_E!S7+FC_OTH_CP_CA_E!S7+FC_OTH_CP_VE_E!S7+FC_OTH_CP_SL_E!S7+FC_OTH_CP_BL_E!S7+FC_OTH_CP_CR_E!S7+FC_OTH_CP_BT_E!S7+FC_OTH_CP_IT_E!S7</f>
        <v>0</v>
      </c>
      <c r="T7" s="10">
        <f>FC_OTH_CP_SH_E!T7+FC_OTH_CP_SC_E!T7+FC_OTH_CP_HW_E!T7+FC_OTH_CP_CA_E!T7+FC_OTH_CP_VE_E!T7+FC_OTH_CP_SL_E!T7+FC_OTH_CP_BL_E!T7+FC_OTH_CP_CR_E!T7+FC_OTH_CP_BT_E!T7+FC_OTH_CP_IT_E!T7</f>
        <v>0</v>
      </c>
      <c r="U7" s="10">
        <f>FC_OTH_CP_SH_E!U7+FC_OTH_CP_SC_E!U7+FC_OTH_CP_HW_E!U7+FC_OTH_CP_CA_E!U7+FC_OTH_CP_VE_E!U7+FC_OTH_CP_SL_E!U7+FC_OTH_CP_BL_E!U7+FC_OTH_CP_CR_E!U7+FC_OTH_CP_BT_E!U7+FC_OTH_CP_IT_E!U7</f>
        <v>0</v>
      </c>
      <c r="V7" s="10">
        <f>FC_OTH_CP_SH_E!V7+FC_OTH_CP_SC_E!V7+FC_OTH_CP_HW_E!V7+FC_OTH_CP_CA_E!V7+FC_OTH_CP_VE_E!V7+FC_OTH_CP_SL_E!V7+FC_OTH_CP_BL_E!V7+FC_OTH_CP_CR_E!V7+FC_OTH_CP_BT_E!V7+FC_OTH_CP_IT_E!V7</f>
        <v>0</v>
      </c>
      <c r="W7" s="10">
        <f>FC_OTH_CP_SH_E!W7+FC_OTH_CP_SC_E!W7+FC_OTH_CP_HW_E!W7+FC_OTH_CP_CA_E!W7+FC_OTH_CP_VE_E!W7+FC_OTH_CP_SL_E!W7+FC_OTH_CP_BL_E!W7+FC_OTH_CP_CR_E!W7+FC_OTH_CP_BT_E!W7+FC_OTH_CP_IT_E!W7</f>
        <v>0</v>
      </c>
      <c r="X7" s="10">
        <f>FC_OTH_CP_SH_E!X7+FC_OTH_CP_SC_E!X7+FC_OTH_CP_HW_E!X7+FC_OTH_CP_CA_E!X7+FC_OTH_CP_VE_E!X7+FC_OTH_CP_SL_E!X7+FC_OTH_CP_BL_E!X7+FC_OTH_CP_CR_E!X7+FC_OTH_CP_BT_E!X7+FC_OTH_CP_IT_E!X7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0.74883920894239031</v>
      </c>
      <c r="D8" s="29">
        <f t="shared" ref="D8:W8" si="10">SUM(D9:D10)</f>
        <v>3.250644883920895</v>
      </c>
      <c r="E8" s="29">
        <f t="shared" si="10"/>
        <v>4.4060189165950145</v>
      </c>
      <c r="F8" s="29">
        <f t="shared" si="10"/>
        <v>2.7844368013757514</v>
      </c>
      <c r="G8" s="29">
        <f t="shared" si="10"/>
        <v>1.1445399828030953</v>
      </c>
      <c r="H8" s="29">
        <f t="shared" si="10"/>
        <v>0.37179707652622501</v>
      </c>
      <c r="I8" s="29">
        <f t="shared" si="10"/>
        <v>2.9208082545141871</v>
      </c>
      <c r="J8" s="29">
        <f t="shared" si="10"/>
        <v>1.3739466895958721</v>
      </c>
      <c r="K8" s="29">
        <f t="shared" si="10"/>
        <v>0.38890799656061908</v>
      </c>
      <c r="L8" s="29">
        <f t="shared" si="10"/>
        <v>0.18993981083404995</v>
      </c>
      <c r="M8" s="29">
        <f t="shared" si="10"/>
        <v>0.55288048151332747</v>
      </c>
      <c r="N8" s="29">
        <f t="shared" si="10"/>
        <v>0.76096302665520177</v>
      </c>
      <c r="O8" s="29">
        <f t="shared" si="10"/>
        <v>0.41547721410146182</v>
      </c>
      <c r="P8" s="29">
        <f t="shared" si="10"/>
        <v>0.60834049871023199</v>
      </c>
      <c r="Q8" s="29">
        <f t="shared" si="10"/>
        <v>0.40696474634565755</v>
      </c>
      <c r="R8" s="29">
        <f t="shared" si="10"/>
        <v>0.4431642304385206</v>
      </c>
      <c r="S8" s="29">
        <f t="shared" si="10"/>
        <v>0.8826311263972485</v>
      </c>
      <c r="T8" s="29">
        <f t="shared" si="10"/>
        <v>0</v>
      </c>
      <c r="U8" s="29">
        <f t="shared" si="10"/>
        <v>0.62794496990541693</v>
      </c>
      <c r="V8" s="29">
        <f t="shared" si="10"/>
        <v>0.40851246775580402</v>
      </c>
      <c r="W8" s="29">
        <f t="shared" si="10"/>
        <v>7.8417884780739508E-2</v>
      </c>
      <c r="X8" s="29">
        <f t="shared" ref="X8" si="11">SUM(X9:X10)</f>
        <v>0.14015477214101457</v>
      </c>
    </row>
    <row r="9" spans="1:24" ht="11.25" customHeight="1" x14ac:dyDescent="0.2">
      <c r="A9" s="41" t="s">
        <v>11</v>
      </c>
      <c r="B9" s="9" t="s">
        <v>12</v>
      </c>
      <c r="C9" s="10">
        <f>FC_OTH_CP_SH_E!C9+FC_OTH_CP_SC_E!C9+FC_OTH_CP_HW_E!C9+FC_OTH_CP_CA_E!C9+FC_OTH_CP_VE_E!C9+FC_OTH_CP_SL_E!C9+FC_OTH_CP_BL_E!C9+FC_OTH_CP_CR_E!C9+FC_OTH_CP_BT_E!C9+FC_OTH_CP_IT_E!C9</f>
        <v>0</v>
      </c>
      <c r="D9" s="10">
        <f>FC_OTH_CP_SH_E!D9+FC_OTH_CP_SC_E!D9+FC_OTH_CP_HW_E!D9+FC_OTH_CP_CA_E!D9+FC_OTH_CP_VE_E!D9+FC_OTH_CP_SL_E!D9+FC_OTH_CP_BL_E!D9+FC_OTH_CP_CR_E!D9+FC_OTH_CP_BT_E!D9+FC_OTH_CP_IT_E!D9</f>
        <v>0</v>
      </c>
      <c r="E9" s="10">
        <f>FC_OTH_CP_SH_E!E9+FC_OTH_CP_SC_E!E9+FC_OTH_CP_HW_E!E9+FC_OTH_CP_CA_E!E9+FC_OTH_CP_VE_E!E9+FC_OTH_CP_SL_E!E9+FC_OTH_CP_BL_E!E9+FC_OTH_CP_CR_E!E9+FC_OTH_CP_BT_E!E9+FC_OTH_CP_IT_E!E9</f>
        <v>0</v>
      </c>
      <c r="F9" s="10">
        <f>FC_OTH_CP_SH_E!F9+FC_OTH_CP_SC_E!F9+FC_OTH_CP_HW_E!F9+FC_OTH_CP_CA_E!F9+FC_OTH_CP_VE_E!F9+FC_OTH_CP_SL_E!F9+FC_OTH_CP_BL_E!F9+FC_OTH_CP_CR_E!F9+FC_OTH_CP_BT_E!F9+FC_OTH_CP_IT_E!F9</f>
        <v>0</v>
      </c>
      <c r="G9" s="10">
        <f>FC_OTH_CP_SH_E!G9+FC_OTH_CP_SC_E!G9+FC_OTH_CP_HW_E!G9+FC_OTH_CP_CA_E!G9+FC_OTH_CP_VE_E!G9+FC_OTH_CP_SL_E!G9+FC_OTH_CP_BL_E!G9+FC_OTH_CP_CR_E!G9+FC_OTH_CP_BT_E!G9+FC_OTH_CP_IT_E!G9</f>
        <v>0.58761822871883052</v>
      </c>
      <c r="H9" s="10">
        <f>FC_OTH_CP_SH_E!H9+FC_OTH_CP_SC_E!H9+FC_OTH_CP_HW_E!H9+FC_OTH_CP_CA_E!H9+FC_OTH_CP_VE_E!H9+FC_OTH_CP_SL_E!H9+FC_OTH_CP_BL_E!H9+FC_OTH_CP_CR_E!H9+FC_OTH_CP_BT_E!H9+FC_OTH_CP_IT_E!H9</f>
        <v>0</v>
      </c>
      <c r="I9" s="10">
        <f>FC_OTH_CP_SH_E!I9+FC_OTH_CP_SC_E!I9+FC_OTH_CP_HW_E!I9+FC_OTH_CP_CA_E!I9+FC_OTH_CP_VE_E!I9+FC_OTH_CP_SL_E!I9+FC_OTH_CP_BL_E!I9+FC_OTH_CP_CR_E!I9+FC_OTH_CP_BT_E!I9+FC_OTH_CP_IT_E!I9</f>
        <v>0</v>
      </c>
      <c r="J9" s="10">
        <f>FC_OTH_CP_SH_E!J9+FC_OTH_CP_SC_E!J9+FC_OTH_CP_HW_E!J9+FC_OTH_CP_CA_E!J9+FC_OTH_CP_VE_E!J9+FC_OTH_CP_SL_E!J9+FC_OTH_CP_BL_E!J9+FC_OTH_CP_CR_E!J9+FC_OTH_CP_BT_E!J9+FC_OTH_CP_IT_E!J9</f>
        <v>0</v>
      </c>
      <c r="K9" s="10">
        <f>FC_OTH_CP_SH_E!K9+FC_OTH_CP_SC_E!K9+FC_OTH_CP_HW_E!K9+FC_OTH_CP_CA_E!K9+FC_OTH_CP_VE_E!K9+FC_OTH_CP_SL_E!K9+FC_OTH_CP_BL_E!K9+FC_OTH_CP_CR_E!K9+FC_OTH_CP_BT_E!K9+FC_OTH_CP_IT_E!K9</f>
        <v>0</v>
      </c>
      <c r="L9" s="10">
        <f>FC_OTH_CP_SH_E!L9+FC_OTH_CP_SC_E!L9+FC_OTH_CP_HW_E!L9+FC_OTH_CP_CA_E!L9+FC_OTH_CP_VE_E!L9+FC_OTH_CP_SL_E!L9+FC_OTH_CP_BL_E!L9+FC_OTH_CP_CR_E!L9+FC_OTH_CP_BT_E!L9+FC_OTH_CP_IT_E!L9</f>
        <v>0</v>
      </c>
      <c r="M9" s="10">
        <f>FC_OTH_CP_SH_E!M9+FC_OTH_CP_SC_E!M9+FC_OTH_CP_HW_E!M9+FC_OTH_CP_CA_E!M9+FC_OTH_CP_VE_E!M9+FC_OTH_CP_SL_E!M9+FC_OTH_CP_BL_E!M9+FC_OTH_CP_CR_E!M9+FC_OTH_CP_BT_E!M9+FC_OTH_CP_IT_E!M9</f>
        <v>0</v>
      </c>
      <c r="N9" s="10">
        <f>FC_OTH_CP_SH_E!N9+FC_OTH_CP_SC_E!N9+FC_OTH_CP_HW_E!N9+FC_OTH_CP_CA_E!N9+FC_OTH_CP_VE_E!N9+FC_OTH_CP_SL_E!N9+FC_OTH_CP_BL_E!N9+FC_OTH_CP_CR_E!N9+FC_OTH_CP_BT_E!N9+FC_OTH_CP_IT_E!N9</f>
        <v>0.58374892519346488</v>
      </c>
      <c r="O9" s="10">
        <f>FC_OTH_CP_SH_E!O9+FC_OTH_CP_SC_E!O9+FC_OTH_CP_HW_E!O9+FC_OTH_CP_CA_E!O9+FC_OTH_CP_VE_E!O9+FC_OTH_CP_SL_E!O9+FC_OTH_CP_BL_E!O9+FC_OTH_CP_CR_E!O9+FC_OTH_CP_BT_E!O9+FC_OTH_CP_IT_E!O9</f>
        <v>0</v>
      </c>
      <c r="P9" s="10">
        <f>FC_OTH_CP_SH_E!P9+FC_OTH_CP_SC_E!P9+FC_OTH_CP_HW_E!P9+FC_OTH_CP_CA_E!P9+FC_OTH_CP_VE_E!P9+FC_OTH_CP_SL_E!P9+FC_OTH_CP_BL_E!P9+FC_OTH_CP_CR_E!P9+FC_OTH_CP_BT_E!P9+FC_OTH_CP_IT_E!P9</f>
        <v>0</v>
      </c>
      <c r="Q9" s="10">
        <f>FC_OTH_CP_SH_E!Q9+FC_OTH_CP_SC_E!Q9+FC_OTH_CP_HW_E!Q9+FC_OTH_CP_CA_E!Q9+FC_OTH_CP_VE_E!Q9+FC_OTH_CP_SL_E!Q9+FC_OTH_CP_BL_E!Q9+FC_OTH_CP_CR_E!Q9+FC_OTH_CP_BT_E!Q9+FC_OTH_CP_IT_E!Q9</f>
        <v>0</v>
      </c>
      <c r="R9" s="10">
        <f>FC_OTH_CP_SH_E!R9+FC_OTH_CP_SC_E!R9+FC_OTH_CP_HW_E!R9+FC_OTH_CP_CA_E!R9+FC_OTH_CP_VE_E!R9+FC_OTH_CP_SL_E!R9+FC_OTH_CP_BL_E!R9+FC_OTH_CP_CR_E!R9+FC_OTH_CP_BT_E!R9+FC_OTH_CP_IT_E!R9</f>
        <v>0</v>
      </c>
      <c r="S9" s="10">
        <f>FC_OTH_CP_SH_E!S9+FC_OTH_CP_SC_E!S9+FC_OTH_CP_HW_E!S9+FC_OTH_CP_CA_E!S9+FC_OTH_CP_VE_E!S9+FC_OTH_CP_SL_E!S9+FC_OTH_CP_BL_E!S9+FC_OTH_CP_CR_E!S9+FC_OTH_CP_BT_E!S9+FC_OTH_CP_IT_E!S9</f>
        <v>0</v>
      </c>
      <c r="T9" s="10">
        <f>FC_OTH_CP_SH_E!T9+FC_OTH_CP_SC_E!T9+FC_OTH_CP_HW_E!T9+FC_OTH_CP_CA_E!T9+FC_OTH_CP_VE_E!T9+FC_OTH_CP_SL_E!T9+FC_OTH_CP_BL_E!T9+FC_OTH_CP_CR_E!T9+FC_OTH_CP_BT_E!T9+FC_OTH_CP_IT_E!T9</f>
        <v>0</v>
      </c>
      <c r="U9" s="10">
        <f>FC_OTH_CP_SH_E!U9+FC_OTH_CP_SC_E!U9+FC_OTH_CP_HW_E!U9+FC_OTH_CP_CA_E!U9+FC_OTH_CP_VE_E!U9+FC_OTH_CP_SL_E!U9+FC_OTH_CP_BL_E!U9+FC_OTH_CP_CR_E!U9+FC_OTH_CP_BT_E!U9+FC_OTH_CP_IT_E!U9</f>
        <v>0</v>
      </c>
      <c r="V9" s="10">
        <f>FC_OTH_CP_SH_E!V9+FC_OTH_CP_SC_E!V9+FC_OTH_CP_HW_E!V9+FC_OTH_CP_CA_E!V9+FC_OTH_CP_VE_E!V9+FC_OTH_CP_SL_E!V9+FC_OTH_CP_BL_E!V9+FC_OTH_CP_CR_E!V9+FC_OTH_CP_BT_E!V9+FC_OTH_CP_IT_E!V9</f>
        <v>0</v>
      </c>
      <c r="W9" s="10">
        <f>FC_OTH_CP_SH_E!W9+FC_OTH_CP_SC_E!W9+FC_OTH_CP_HW_E!W9+FC_OTH_CP_CA_E!W9+FC_OTH_CP_VE_E!W9+FC_OTH_CP_SL_E!W9+FC_OTH_CP_BL_E!W9+FC_OTH_CP_CR_E!W9+FC_OTH_CP_BT_E!W9+FC_OTH_CP_IT_E!W9</f>
        <v>0</v>
      </c>
      <c r="X9" s="10">
        <f>FC_OTH_CP_SH_E!X9+FC_OTH_CP_SC_E!X9+FC_OTH_CP_HW_E!X9+FC_OTH_CP_CA_E!X9+FC_OTH_CP_VE_E!X9+FC_OTH_CP_SL_E!X9+FC_OTH_CP_BL_E!X9+FC_OTH_CP_CR_E!X9+FC_OTH_CP_BT_E!X9+FC_OTH_CP_IT_E!X9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FC_OTH_CP_SH_E!C10+FC_OTH_CP_SC_E!C10+FC_OTH_CP_HW_E!C10+FC_OTH_CP_CA_E!C10+FC_OTH_CP_VE_E!C10+FC_OTH_CP_SL_E!C10+FC_OTH_CP_BL_E!C10+FC_OTH_CP_CR_E!C10+FC_OTH_CP_BT_E!C10+FC_OTH_CP_IT_E!C10</f>
        <v>0.74883920894239031</v>
      </c>
      <c r="D10" s="10">
        <f>FC_OTH_CP_SH_E!D10+FC_OTH_CP_SC_E!D10+FC_OTH_CP_HW_E!D10+FC_OTH_CP_CA_E!D10+FC_OTH_CP_VE_E!D10+FC_OTH_CP_SL_E!D10+FC_OTH_CP_BL_E!D10+FC_OTH_CP_CR_E!D10+FC_OTH_CP_BT_E!D10+FC_OTH_CP_IT_E!D10</f>
        <v>3.250644883920895</v>
      </c>
      <c r="E10" s="10">
        <f>FC_OTH_CP_SH_E!E10+FC_OTH_CP_SC_E!E10+FC_OTH_CP_HW_E!E10+FC_OTH_CP_CA_E!E10+FC_OTH_CP_VE_E!E10+FC_OTH_CP_SL_E!E10+FC_OTH_CP_BL_E!E10+FC_OTH_CP_CR_E!E10+FC_OTH_CP_BT_E!E10+FC_OTH_CP_IT_E!E10</f>
        <v>4.4060189165950145</v>
      </c>
      <c r="F10" s="10">
        <f>FC_OTH_CP_SH_E!F10+FC_OTH_CP_SC_E!F10+FC_OTH_CP_HW_E!F10+FC_OTH_CP_CA_E!F10+FC_OTH_CP_VE_E!F10+FC_OTH_CP_SL_E!F10+FC_OTH_CP_BL_E!F10+FC_OTH_CP_CR_E!F10+FC_OTH_CP_BT_E!F10+FC_OTH_CP_IT_E!F10</f>
        <v>2.7844368013757514</v>
      </c>
      <c r="G10" s="10">
        <f>FC_OTH_CP_SH_E!G10+FC_OTH_CP_SC_E!G10+FC_OTH_CP_HW_E!G10+FC_OTH_CP_CA_E!G10+FC_OTH_CP_VE_E!G10+FC_OTH_CP_SL_E!G10+FC_OTH_CP_BL_E!G10+FC_OTH_CP_CR_E!G10+FC_OTH_CP_BT_E!G10+FC_OTH_CP_IT_E!G10</f>
        <v>0.55692175408426481</v>
      </c>
      <c r="H10" s="10">
        <f>FC_OTH_CP_SH_E!H10+FC_OTH_CP_SC_E!H10+FC_OTH_CP_HW_E!H10+FC_OTH_CP_CA_E!H10+FC_OTH_CP_VE_E!H10+FC_OTH_CP_SL_E!H10+FC_OTH_CP_BL_E!H10+FC_OTH_CP_CR_E!H10+FC_OTH_CP_BT_E!H10+FC_OTH_CP_IT_E!H10</f>
        <v>0.37179707652622501</v>
      </c>
      <c r="I10" s="10">
        <f>FC_OTH_CP_SH_E!I10+FC_OTH_CP_SC_E!I10+FC_OTH_CP_HW_E!I10+FC_OTH_CP_CA_E!I10+FC_OTH_CP_VE_E!I10+FC_OTH_CP_SL_E!I10+FC_OTH_CP_BL_E!I10+FC_OTH_CP_CR_E!I10+FC_OTH_CP_BT_E!I10+FC_OTH_CP_IT_E!I10</f>
        <v>2.9208082545141871</v>
      </c>
      <c r="J10" s="10">
        <f>FC_OTH_CP_SH_E!J10+FC_OTH_CP_SC_E!J10+FC_OTH_CP_HW_E!J10+FC_OTH_CP_CA_E!J10+FC_OTH_CP_VE_E!J10+FC_OTH_CP_SL_E!J10+FC_OTH_CP_BL_E!J10+FC_OTH_CP_CR_E!J10+FC_OTH_CP_BT_E!J10+FC_OTH_CP_IT_E!J10</f>
        <v>1.3739466895958721</v>
      </c>
      <c r="K10" s="10">
        <f>FC_OTH_CP_SH_E!K10+FC_OTH_CP_SC_E!K10+FC_OTH_CP_HW_E!K10+FC_OTH_CP_CA_E!K10+FC_OTH_CP_VE_E!K10+FC_OTH_CP_SL_E!K10+FC_OTH_CP_BL_E!K10+FC_OTH_CP_CR_E!K10+FC_OTH_CP_BT_E!K10+FC_OTH_CP_IT_E!K10</f>
        <v>0.38890799656061908</v>
      </c>
      <c r="L10" s="10">
        <f>FC_OTH_CP_SH_E!L10+FC_OTH_CP_SC_E!L10+FC_OTH_CP_HW_E!L10+FC_OTH_CP_CA_E!L10+FC_OTH_CP_VE_E!L10+FC_OTH_CP_SL_E!L10+FC_OTH_CP_BL_E!L10+FC_OTH_CP_CR_E!L10+FC_OTH_CP_BT_E!L10+FC_OTH_CP_IT_E!L10</f>
        <v>0.18993981083404995</v>
      </c>
      <c r="M10" s="10">
        <f>FC_OTH_CP_SH_E!M10+FC_OTH_CP_SC_E!M10+FC_OTH_CP_HW_E!M10+FC_OTH_CP_CA_E!M10+FC_OTH_CP_VE_E!M10+FC_OTH_CP_SL_E!M10+FC_OTH_CP_BL_E!M10+FC_OTH_CP_CR_E!M10+FC_OTH_CP_BT_E!M10+FC_OTH_CP_IT_E!M10</f>
        <v>0.55288048151332747</v>
      </c>
      <c r="N10" s="10">
        <f>FC_OTH_CP_SH_E!N10+FC_OTH_CP_SC_E!N10+FC_OTH_CP_HW_E!N10+FC_OTH_CP_CA_E!N10+FC_OTH_CP_VE_E!N10+FC_OTH_CP_SL_E!N10+FC_OTH_CP_BL_E!N10+FC_OTH_CP_CR_E!N10+FC_OTH_CP_BT_E!N10+FC_OTH_CP_IT_E!N10</f>
        <v>0.17721410146173686</v>
      </c>
      <c r="O10" s="10">
        <f>FC_OTH_CP_SH_E!O10+FC_OTH_CP_SC_E!O10+FC_OTH_CP_HW_E!O10+FC_OTH_CP_CA_E!O10+FC_OTH_CP_VE_E!O10+FC_OTH_CP_SL_E!O10+FC_OTH_CP_BL_E!O10+FC_OTH_CP_CR_E!O10+FC_OTH_CP_BT_E!O10+FC_OTH_CP_IT_E!O10</f>
        <v>0.41547721410146182</v>
      </c>
      <c r="P10" s="10">
        <f>FC_OTH_CP_SH_E!P10+FC_OTH_CP_SC_E!P10+FC_OTH_CP_HW_E!P10+FC_OTH_CP_CA_E!P10+FC_OTH_CP_VE_E!P10+FC_OTH_CP_SL_E!P10+FC_OTH_CP_BL_E!P10+FC_OTH_CP_CR_E!P10+FC_OTH_CP_BT_E!P10+FC_OTH_CP_IT_E!P10</f>
        <v>0.60834049871023199</v>
      </c>
      <c r="Q10" s="10">
        <f>FC_OTH_CP_SH_E!Q10+FC_OTH_CP_SC_E!Q10+FC_OTH_CP_HW_E!Q10+FC_OTH_CP_CA_E!Q10+FC_OTH_CP_VE_E!Q10+FC_OTH_CP_SL_E!Q10+FC_OTH_CP_BL_E!Q10+FC_OTH_CP_CR_E!Q10+FC_OTH_CP_BT_E!Q10+FC_OTH_CP_IT_E!Q10</f>
        <v>0.40696474634565755</v>
      </c>
      <c r="R10" s="10">
        <f>FC_OTH_CP_SH_E!R10+FC_OTH_CP_SC_E!R10+FC_OTH_CP_HW_E!R10+FC_OTH_CP_CA_E!R10+FC_OTH_CP_VE_E!R10+FC_OTH_CP_SL_E!R10+FC_OTH_CP_BL_E!R10+FC_OTH_CP_CR_E!R10+FC_OTH_CP_BT_E!R10+FC_OTH_CP_IT_E!R10</f>
        <v>0.4431642304385206</v>
      </c>
      <c r="S10" s="10">
        <f>FC_OTH_CP_SH_E!S10+FC_OTH_CP_SC_E!S10+FC_OTH_CP_HW_E!S10+FC_OTH_CP_CA_E!S10+FC_OTH_CP_VE_E!S10+FC_OTH_CP_SL_E!S10+FC_OTH_CP_BL_E!S10+FC_OTH_CP_CR_E!S10+FC_OTH_CP_BT_E!S10+FC_OTH_CP_IT_E!S10</f>
        <v>0.8826311263972485</v>
      </c>
      <c r="T10" s="10">
        <f>FC_OTH_CP_SH_E!T10+FC_OTH_CP_SC_E!T10+FC_OTH_CP_HW_E!T10+FC_OTH_CP_CA_E!T10+FC_OTH_CP_VE_E!T10+FC_OTH_CP_SL_E!T10+FC_OTH_CP_BL_E!T10+FC_OTH_CP_CR_E!T10+FC_OTH_CP_BT_E!T10+FC_OTH_CP_IT_E!T10</f>
        <v>0</v>
      </c>
      <c r="U10" s="10">
        <f>FC_OTH_CP_SH_E!U10+FC_OTH_CP_SC_E!U10+FC_OTH_CP_HW_E!U10+FC_OTH_CP_CA_E!U10+FC_OTH_CP_VE_E!U10+FC_OTH_CP_SL_E!U10+FC_OTH_CP_BL_E!U10+FC_OTH_CP_CR_E!U10+FC_OTH_CP_BT_E!U10+FC_OTH_CP_IT_E!U10</f>
        <v>0.62794496990541693</v>
      </c>
      <c r="V10" s="10">
        <f>FC_OTH_CP_SH_E!V10+FC_OTH_CP_SC_E!V10+FC_OTH_CP_HW_E!V10+FC_OTH_CP_CA_E!V10+FC_OTH_CP_VE_E!V10+FC_OTH_CP_SL_E!V10+FC_OTH_CP_BL_E!V10+FC_OTH_CP_CR_E!V10+FC_OTH_CP_BT_E!V10+FC_OTH_CP_IT_E!V10</f>
        <v>0.40851246775580402</v>
      </c>
      <c r="W10" s="10">
        <f>FC_OTH_CP_SH_E!W10+FC_OTH_CP_SC_E!W10+FC_OTH_CP_HW_E!W10+FC_OTH_CP_CA_E!W10+FC_OTH_CP_VE_E!W10+FC_OTH_CP_SL_E!W10+FC_OTH_CP_BL_E!W10+FC_OTH_CP_CR_E!W10+FC_OTH_CP_BT_E!W10+FC_OTH_CP_IT_E!W10</f>
        <v>7.8417884780739508E-2</v>
      </c>
      <c r="X10" s="10">
        <f>FC_OTH_CP_SH_E!X10+FC_OTH_CP_SC_E!X10+FC_OTH_CP_HW_E!X10+FC_OTH_CP_CA_E!X10+FC_OTH_CP_VE_E!X10+FC_OTH_CP_SL_E!X10+FC_OTH_CP_BL_E!X10+FC_OTH_CP_CR_E!X10+FC_OTH_CP_BT_E!X10+FC_OTH_CP_IT_E!X10</f>
        <v>0.14015477214101457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FC_OTH_CP_SH_E!C12+FC_OTH_CP_SC_E!C12+FC_OTH_CP_HW_E!C12+FC_OTH_CP_CA_E!C12+FC_OTH_CP_VE_E!C12+FC_OTH_CP_SL_E!C12+FC_OTH_CP_BL_E!C12+FC_OTH_CP_CR_E!C12+FC_OTH_CP_BT_E!C12+FC_OTH_CP_IT_E!C12</f>
        <v>0</v>
      </c>
      <c r="D12" s="10">
        <f>FC_OTH_CP_SH_E!D12+FC_OTH_CP_SC_E!D12+FC_OTH_CP_HW_E!D12+FC_OTH_CP_CA_E!D12+FC_OTH_CP_VE_E!D12+FC_OTH_CP_SL_E!D12+FC_OTH_CP_BL_E!D12+FC_OTH_CP_CR_E!D12+FC_OTH_CP_BT_E!D12+FC_OTH_CP_IT_E!D12</f>
        <v>0</v>
      </c>
      <c r="E12" s="10">
        <f>FC_OTH_CP_SH_E!E12+FC_OTH_CP_SC_E!E12+FC_OTH_CP_HW_E!E12+FC_OTH_CP_CA_E!E12+FC_OTH_CP_VE_E!E12+FC_OTH_CP_SL_E!E12+FC_OTH_CP_BL_E!E12+FC_OTH_CP_CR_E!E12+FC_OTH_CP_BT_E!E12+FC_OTH_CP_IT_E!E12</f>
        <v>0</v>
      </c>
      <c r="F12" s="10">
        <f>FC_OTH_CP_SH_E!F12+FC_OTH_CP_SC_E!F12+FC_OTH_CP_HW_E!F12+FC_OTH_CP_CA_E!F12+FC_OTH_CP_VE_E!F12+FC_OTH_CP_SL_E!F12+FC_OTH_CP_BL_E!F12+FC_OTH_CP_CR_E!F12+FC_OTH_CP_BT_E!F12+FC_OTH_CP_IT_E!F12</f>
        <v>0</v>
      </c>
      <c r="G12" s="10">
        <f>FC_OTH_CP_SH_E!G12+FC_OTH_CP_SC_E!G12+FC_OTH_CP_HW_E!G12+FC_OTH_CP_CA_E!G12+FC_OTH_CP_VE_E!G12+FC_OTH_CP_SL_E!G12+FC_OTH_CP_BL_E!G12+FC_OTH_CP_CR_E!G12+FC_OTH_CP_BT_E!G12+FC_OTH_CP_IT_E!G12</f>
        <v>0</v>
      </c>
      <c r="H12" s="10">
        <f>FC_OTH_CP_SH_E!H12+FC_OTH_CP_SC_E!H12+FC_OTH_CP_HW_E!H12+FC_OTH_CP_CA_E!H12+FC_OTH_CP_VE_E!H12+FC_OTH_CP_SL_E!H12+FC_OTH_CP_BL_E!H12+FC_OTH_CP_CR_E!H12+FC_OTH_CP_BT_E!H12+FC_OTH_CP_IT_E!H12</f>
        <v>0</v>
      </c>
      <c r="I12" s="10">
        <f>FC_OTH_CP_SH_E!I12+FC_OTH_CP_SC_E!I12+FC_OTH_CP_HW_E!I12+FC_OTH_CP_CA_E!I12+FC_OTH_CP_VE_E!I12+FC_OTH_CP_SL_E!I12+FC_OTH_CP_BL_E!I12+FC_OTH_CP_CR_E!I12+FC_OTH_CP_BT_E!I12+FC_OTH_CP_IT_E!I12</f>
        <v>0</v>
      </c>
      <c r="J12" s="10">
        <f>FC_OTH_CP_SH_E!J12+FC_OTH_CP_SC_E!J12+FC_OTH_CP_HW_E!J12+FC_OTH_CP_CA_E!J12+FC_OTH_CP_VE_E!J12+FC_OTH_CP_SL_E!J12+FC_OTH_CP_BL_E!J12+FC_OTH_CP_CR_E!J12+FC_OTH_CP_BT_E!J12+FC_OTH_CP_IT_E!J12</f>
        <v>0</v>
      </c>
      <c r="K12" s="10">
        <f>FC_OTH_CP_SH_E!K12+FC_OTH_CP_SC_E!K12+FC_OTH_CP_HW_E!K12+FC_OTH_CP_CA_E!K12+FC_OTH_CP_VE_E!K12+FC_OTH_CP_SL_E!K12+FC_OTH_CP_BL_E!K12+FC_OTH_CP_CR_E!K12+FC_OTH_CP_BT_E!K12+FC_OTH_CP_IT_E!K12</f>
        <v>0</v>
      </c>
      <c r="L12" s="10">
        <f>FC_OTH_CP_SH_E!L12+FC_OTH_CP_SC_E!L12+FC_OTH_CP_HW_E!L12+FC_OTH_CP_CA_E!L12+FC_OTH_CP_VE_E!L12+FC_OTH_CP_SL_E!L12+FC_OTH_CP_BL_E!L12+FC_OTH_CP_CR_E!L12+FC_OTH_CP_BT_E!L12+FC_OTH_CP_IT_E!L12</f>
        <v>0</v>
      </c>
      <c r="M12" s="10">
        <f>FC_OTH_CP_SH_E!M12+FC_OTH_CP_SC_E!M12+FC_OTH_CP_HW_E!M12+FC_OTH_CP_CA_E!M12+FC_OTH_CP_VE_E!M12+FC_OTH_CP_SL_E!M12+FC_OTH_CP_BL_E!M12+FC_OTH_CP_CR_E!M12+FC_OTH_CP_BT_E!M12+FC_OTH_CP_IT_E!M12</f>
        <v>0</v>
      </c>
      <c r="N12" s="10">
        <f>FC_OTH_CP_SH_E!N12+FC_OTH_CP_SC_E!N12+FC_OTH_CP_HW_E!N12+FC_OTH_CP_CA_E!N12+FC_OTH_CP_VE_E!N12+FC_OTH_CP_SL_E!N12+FC_OTH_CP_BL_E!N12+FC_OTH_CP_CR_E!N12+FC_OTH_CP_BT_E!N12+FC_OTH_CP_IT_E!N12</f>
        <v>0</v>
      </c>
      <c r="O12" s="10">
        <f>FC_OTH_CP_SH_E!O12+FC_OTH_CP_SC_E!O12+FC_OTH_CP_HW_E!O12+FC_OTH_CP_CA_E!O12+FC_OTH_CP_VE_E!O12+FC_OTH_CP_SL_E!O12+FC_OTH_CP_BL_E!O12+FC_OTH_CP_CR_E!O12+FC_OTH_CP_BT_E!O12+FC_OTH_CP_IT_E!O12</f>
        <v>0</v>
      </c>
      <c r="P12" s="10">
        <f>FC_OTH_CP_SH_E!P12+FC_OTH_CP_SC_E!P12+FC_OTH_CP_HW_E!P12+FC_OTH_CP_CA_E!P12+FC_OTH_CP_VE_E!P12+FC_OTH_CP_SL_E!P12+FC_OTH_CP_BL_E!P12+FC_OTH_CP_CR_E!P12+FC_OTH_CP_BT_E!P12+FC_OTH_CP_IT_E!P12</f>
        <v>0</v>
      </c>
      <c r="Q12" s="10">
        <f>FC_OTH_CP_SH_E!Q12+FC_OTH_CP_SC_E!Q12+FC_OTH_CP_HW_E!Q12+FC_OTH_CP_CA_E!Q12+FC_OTH_CP_VE_E!Q12+FC_OTH_CP_SL_E!Q12+FC_OTH_CP_BL_E!Q12+FC_OTH_CP_CR_E!Q12+FC_OTH_CP_BT_E!Q12+FC_OTH_CP_IT_E!Q12</f>
        <v>0</v>
      </c>
      <c r="R12" s="10">
        <f>FC_OTH_CP_SH_E!R12+FC_OTH_CP_SC_E!R12+FC_OTH_CP_HW_E!R12+FC_OTH_CP_CA_E!R12+FC_OTH_CP_VE_E!R12+FC_OTH_CP_SL_E!R12+FC_OTH_CP_BL_E!R12+FC_OTH_CP_CR_E!R12+FC_OTH_CP_BT_E!R12+FC_OTH_CP_IT_E!R12</f>
        <v>0</v>
      </c>
      <c r="S12" s="10">
        <f>FC_OTH_CP_SH_E!S12+FC_OTH_CP_SC_E!S12+FC_OTH_CP_HW_E!S12+FC_OTH_CP_CA_E!S12+FC_OTH_CP_VE_E!S12+FC_OTH_CP_SL_E!S12+FC_OTH_CP_BL_E!S12+FC_OTH_CP_CR_E!S12+FC_OTH_CP_BT_E!S12+FC_OTH_CP_IT_E!S12</f>
        <v>0</v>
      </c>
      <c r="T12" s="10">
        <f>FC_OTH_CP_SH_E!T12+FC_OTH_CP_SC_E!T12+FC_OTH_CP_HW_E!T12+FC_OTH_CP_CA_E!T12+FC_OTH_CP_VE_E!T12+FC_OTH_CP_SL_E!T12+FC_OTH_CP_BL_E!T12+FC_OTH_CP_CR_E!T12+FC_OTH_CP_BT_E!T12+FC_OTH_CP_IT_E!T12</f>
        <v>0</v>
      </c>
      <c r="U12" s="10">
        <f>FC_OTH_CP_SH_E!U12+FC_OTH_CP_SC_E!U12+FC_OTH_CP_HW_E!U12+FC_OTH_CP_CA_E!U12+FC_OTH_CP_VE_E!U12+FC_OTH_CP_SL_E!U12+FC_OTH_CP_BL_E!U12+FC_OTH_CP_CR_E!U12+FC_OTH_CP_BT_E!U12+FC_OTH_CP_IT_E!U12</f>
        <v>0</v>
      </c>
      <c r="V12" s="10">
        <f>FC_OTH_CP_SH_E!V12+FC_OTH_CP_SC_E!V12+FC_OTH_CP_HW_E!V12+FC_OTH_CP_CA_E!V12+FC_OTH_CP_VE_E!V12+FC_OTH_CP_SL_E!V12+FC_OTH_CP_BL_E!V12+FC_OTH_CP_CR_E!V12+FC_OTH_CP_BT_E!V12+FC_OTH_CP_IT_E!V12</f>
        <v>0</v>
      </c>
      <c r="W12" s="10">
        <f>FC_OTH_CP_SH_E!W12+FC_OTH_CP_SC_E!W12+FC_OTH_CP_HW_E!W12+FC_OTH_CP_CA_E!W12+FC_OTH_CP_VE_E!W12+FC_OTH_CP_SL_E!W12+FC_OTH_CP_BL_E!W12+FC_OTH_CP_CR_E!W12+FC_OTH_CP_BT_E!W12+FC_OTH_CP_IT_E!W12</f>
        <v>0</v>
      </c>
      <c r="X12" s="10">
        <f>FC_OTH_CP_SH_E!X12+FC_OTH_CP_SC_E!X12+FC_OTH_CP_HW_E!X12+FC_OTH_CP_CA_E!X12+FC_OTH_CP_VE_E!X12+FC_OTH_CP_SL_E!X12+FC_OTH_CP_BL_E!X12+FC_OTH_CP_CR_E!X12+FC_OTH_CP_BT_E!X12+FC_OTH_CP_IT_E!X12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FC_OTH_CP_SH_E!C13+FC_OTH_CP_SC_E!C13+FC_OTH_CP_HW_E!C13+FC_OTH_CP_CA_E!C13+FC_OTH_CP_VE_E!C13+FC_OTH_CP_SL_E!C13+FC_OTH_CP_BL_E!C13+FC_OTH_CP_CR_E!C13+FC_OTH_CP_BT_E!C13+FC_OTH_CP_IT_E!C13</f>
        <v>0</v>
      </c>
      <c r="D13" s="10">
        <f>FC_OTH_CP_SH_E!D13+FC_OTH_CP_SC_E!D13+FC_OTH_CP_HW_E!D13+FC_OTH_CP_CA_E!D13+FC_OTH_CP_VE_E!D13+FC_OTH_CP_SL_E!D13+FC_OTH_CP_BL_E!D13+FC_OTH_CP_CR_E!D13+FC_OTH_CP_BT_E!D13+FC_OTH_CP_IT_E!D13</f>
        <v>0</v>
      </c>
      <c r="E13" s="10">
        <f>FC_OTH_CP_SH_E!E13+FC_OTH_CP_SC_E!E13+FC_OTH_CP_HW_E!E13+FC_OTH_CP_CA_E!E13+FC_OTH_CP_VE_E!E13+FC_OTH_CP_SL_E!E13+FC_OTH_CP_BL_E!E13+FC_OTH_CP_CR_E!E13+FC_OTH_CP_BT_E!E13+FC_OTH_CP_IT_E!E13</f>
        <v>0</v>
      </c>
      <c r="F13" s="10">
        <f>FC_OTH_CP_SH_E!F13+FC_OTH_CP_SC_E!F13+FC_OTH_CP_HW_E!F13+FC_OTH_CP_CA_E!F13+FC_OTH_CP_VE_E!F13+FC_OTH_CP_SL_E!F13+FC_OTH_CP_BL_E!F13+FC_OTH_CP_CR_E!F13+FC_OTH_CP_BT_E!F13+FC_OTH_CP_IT_E!F13</f>
        <v>0</v>
      </c>
      <c r="G13" s="10">
        <f>FC_OTH_CP_SH_E!G13+FC_OTH_CP_SC_E!G13+FC_OTH_CP_HW_E!G13+FC_OTH_CP_CA_E!G13+FC_OTH_CP_VE_E!G13+FC_OTH_CP_SL_E!G13+FC_OTH_CP_BL_E!G13+FC_OTH_CP_CR_E!G13+FC_OTH_CP_BT_E!G13+FC_OTH_CP_IT_E!G13</f>
        <v>0</v>
      </c>
      <c r="H13" s="10">
        <f>FC_OTH_CP_SH_E!H13+FC_OTH_CP_SC_E!H13+FC_OTH_CP_HW_E!H13+FC_OTH_CP_CA_E!H13+FC_OTH_CP_VE_E!H13+FC_OTH_CP_SL_E!H13+FC_OTH_CP_BL_E!H13+FC_OTH_CP_CR_E!H13+FC_OTH_CP_BT_E!H13+FC_OTH_CP_IT_E!H13</f>
        <v>0</v>
      </c>
      <c r="I13" s="10">
        <f>FC_OTH_CP_SH_E!I13+FC_OTH_CP_SC_E!I13+FC_OTH_CP_HW_E!I13+FC_OTH_CP_CA_E!I13+FC_OTH_CP_VE_E!I13+FC_OTH_CP_SL_E!I13+FC_OTH_CP_BL_E!I13+FC_OTH_CP_CR_E!I13+FC_OTH_CP_BT_E!I13+FC_OTH_CP_IT_E!I13</f>
        <v>0</v>
      </c>
      <c r="J13" s="10">
        <f>FC_OTH_CP_SH_E!J13+FC_OTH_CP_SC_E!J13+FC_OTH_CP_HW_E!J13+FC_OTH_CP_CA_E!J13+FC_OTH_CP_VE_E!J13+FC_OTH_CP_SL_E!J13+FC_OTH_CP_BL_E!J13+FC_OTH_CP_CR_E!J13+FC_OTH_CP_BT_E!J13+FC_OTH_CP_IT_E!J13</f>
        <v>0</v>
      </c>
      <c r="K13" s="10">
        <f>FC_OTH_CP_SH_E!K13+FC_OTH_CP_SC_E!K13+FC_OTH_CP_HW_E!K13+FC_OTH_CP_CA_E!K13+FC_OTH_CP_VE_E!K13+FC_OTH_CP_SL_E!K13+FC_OTH_CP_BL_E!K13+FC_OTH_CP_CR_E!K13+FC_OTH_CP_BT_E!K13+FC_OTH_CP_IT_E!K13</f>
        <v>0</v>
      </c>
      <c r="L13" s="10">
        <f>FC_OTH_CP_SH_E!L13+FC_OTH_CP_SC_E!L13+FC_OTH_CP_HW_E!L13+FC_OTH_CP_CA_E!L13+FC_OTH_CP_VE_E!L13+FC_OTH_CP_SL_E!L13+FC_OTH_CP_BL_E!L13+FC_OTH_CP_CR_E!L13+FC_OTH_CP_BT_E!L13+FC_OTH_CP_IT_E!L13</f>
        <v>0</v>
      </c>
      <c r="M13" s="10">
        <f>FC_OTH_CP_SH_E!M13+FC_OTH_CP_SC_E!M13+FC_OTH_CP_HW_E!M13+FC_OTH_CP_CA_E!M13+FC_OTH_CP_VE_E!M13+FC_OTH_CP_SL_E!M13+FC_OTH_CP_BL_E!M13+FC_OTH_CP_CR_E!M13+FC_OTH_CP_BT_E!M13+FC_OTH_CP_IT_E!M13</f>
        <v>0</v>
      </c>
      <c r="N13" s="10">
        <f>FC_OTH_CP_SH_E!N13+FC_OTH_CP_SC_E!N13+FC_OTH_CP_HW_E!N13+FC_OTH_CP_CA_E!N13+FC_OTH_CP_VE_E!N13+FC_OTH_CP_SL_E!N13+FC_OTH_CP_BL_E!N13+FC_OTH_CP_CR_E!N13+FC_OTH_CP_BT_E!N13+FC_OTH_CP_IT_E!N13</f>
        <v>0</v>
      </c>
      <c r="O13" s="10">
        <f>FC_OTH_CP_SH_E!O13+FC_OTH_CP_SC_E!O13+FC_OTH_CP_HW_E!O13+FC_OTH_CP_CA_E!O13+FC_OTH_CP_VE_E!O13+FC_OTH_CP_SL_E!O13+FC_OTH_CP_BL_E!O13+FC_OTH_CP_CR_E!O13+FC_OTH_CP_BT_E!O13+FC_OTH_CP_IT_E!O13</f>
        <v>0</v>
      </c>
      <c r="P13" s="10">
        <f>FC_OTH_CP_SH_E!P13+FC_OTH_CP_SC_E!P13+FC_OTH_CP_HW_E!P13+FC_OTH_CP_CA_E!P13+FC_OTH_CP_VE_E!P13+FC_OTH_CP_SL_E!P13+FC_OTH_CP_BL_E!P13+FC_OTH_CP_CR_E!P13+FC_OTH_CP_BT_E!P13+FC_OTH_CP_IT_E!P13</f>
        <v>0</v>
      </c>
      <c r="Q13" s="10">
        <f>FC_OTH_CP_SH_E!Q13+FC_OTH_CP_SC_E!Q13+FC_OTH_CP_HW_E!Q13+FC_OTH_CP_CA_E!Q13+FC_OTH_CP_VE_E!Q13+FC_OTH_CP_SL_E!Q13+FC_OTH_CP_BL_E!Q13+FC_OTH_CP_CR_E!Q13+FC_OTH_CP_BT_E!Q13+FC_OTH_CP_IT_E!Q13</f>
        <v>0</v>
      </c>
      <c r="R13" s="10">
        <f>FC_OTH_CP_SH_E!R13+FC_OTH_CP_SC_E!R13+FC_OTH_CP_HW_E!R13+FC_OTH_CP_CA_E!R13+FC_OTH_CP_VE_E!R13+FC_OTH_CP_SL_E!R13+FC_OTH_CP_BL_E!R13+FC_OTH_CP_CR_E!R13+FC_OTH_CP_BT_E!R13+FC_OTH_CP_IT_E!R13</f>
        <v>0</v>
      </c>
      <c r="S13" s="10">
        <f>FC_OTH_CP_SH_E!S13+FC_OTH_CP_SC_E!S13+FC_OTH_CP_HW_E!S13+FC_OTH_CP_CA_E!S13+FC_OTH_CP_VE_E!S13+FC_OTH_CP_SL_E!S13+FC_OTH_CP_BL_E!S13+FC_OTH_CP_CR_E!S13+FC_OTH_CP_BT_E!S13+FC_OTH_CP_IT_E!S13</f>
        <v>0</v>
      </c>
      <c r="T13" s="10">
        <f>FC_OTH_CP_SH_E!T13+FC_OTH_CP_SC_E!T13+FC_OTH_CP_HW_E!T13+FC_OTH_CP_CA_E!T13+FC_OTH_CP_VE_E!T13+FC_OTH_CP_SL_E!T13+FC_OTH_CP_BL_E!T13+FC_OTH_CP_CR_E!T13+FC_OTH_CP_BT_E!T13+FC_OTH_CP_IT_E!T13</f>
        <v>0</v>
      </c>
      <c r="U13" s="10">
        <f>FC_OTH_CP_SH_E!U13+FC_OTH_CP_SC_E!U13+FC_OTH_CP_HW_E!U13+FC_OTH_CP_CA_E!U13+FC_OTH_CP_VE_E!U13+FC_OTH_CP_SL_E!U13+FC_OTH_CP_BL_E!U13+FC_OTH_CP_CR_E!U13+FC_OTH_CP_BT_E!U13+FC_OTH_CP_IT_E!U13</f>
        <v>0</v>
      </c>
      <c r="V13" s="10">
        <f>FC_OTH_CP_SH_E!V13+FC_OTH_CP_SC_E!V13+FC_OTH_CP_HW_E!V13+FC_OTH_CP_CA_E!V13+FC_OTH_CP_VE_E!V13+FC_OTH_CP_SL_E!V13+FC_OTH_CP_BL_E!V13+FC_OTH_CP_CR_E!V13+FC_OTH_CP_BT_E!V13+FC_OTH_CP_IT_E!V13</f>
        <v>0</v>
      </c>
      <c r="W13" s="10">
        <f>FC_OTH_CP_SH_E!W13+FC_OTH_CP_SC_E!W13+FC_OTH_CP_HW_E!W13+FC_OTH_CP_CA_E!W13+FC_OTH_CP_VE_E!W13+FC_OTH_CP_SL_E!W13+FC_OTH_CP_BL_E!W13+FC_OTH_CP_CR_E!W13+FC_OTH_CP_BT_E!W13+FC_OTH_CP_IT_E!W13</f>
        <v>0</v>
      </c>
      <c r="X13" s="10">
        <f>FC_OTH_CP_SH_E!X13+FC_OTH_CP_SC_E!X13+FC_OTH_CP_HW_E!X13+FC_OTH_CP_CA_E!X13+FC_OTH_CP_VE_E!X13+FC_OTH_CP_SL_E!X13+FC_OTH_CP_BL_E!X13+FC_OTH_CP_CR_E!X13+FC_OTH_CP_BT_E!X13+FC_OTH_CP_IT_E!X13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FC_OTH_CP_SH_E!C14+FC_OTH_CP_SC_E!C14+FC_OTH_CP_HW_E!C14+FC_OTH_CP_CA_E!C14+FC_OTH_CP_VE_E!C14+FC_OTH_CP_SL_E!C14+FC_OTH_CP_BL_E!C14+FC_OTH_CP_CR_E!C14+FC_OTH_CP_BT_E!C14+FC_OTH_CP_IT_E!C14</f>
        <v>0</v>
      </c>
      <c r="D14" s="10">
        <f>FC_OTH_CP_SH_E!D14+FC_OTH_CP_SC_E!D14+FC_OTH_CP_HW_E!D14+FC_OTH_CP_CA_E!D14+FC_OTH_CP_VE_E!D14+FC_OTH_CP_SL_E!D14+FC_OTH_CP_BL_E!D14+FC_OTH_CP_CR_E!D14+FC_OTH_CP_BT_E!D14+FC_OTH_CP_IT_E!D14</f>
        <v>0</v>
      </c>
      <c r="E14" s="10">
        <f>FC_OTH_CP_SH_E!E14+FC_OTH_CP_SC_E!E14+FC_OTH_CP_HW_E!E14+FC_OTH_CP_CA_E!E14+FC_OTH_CP_VE_E!E14+FC_OTH_CP_SL_E!E14+FC_OTH_CP_BL_E!E14+FC_OTH_CP_CR_E!E14+FC_OTH_CP_BT_E!E14+FC_OTH_CP_IT_E!E14</f>
        <v>0</v>
      </c>
      <c r="F14" s="10">
        <f>FC_OTH_CP_SH_E!F14+FC_OTH_CP_SC_E!F14+FC_OTH_CP_HW_E!F14+FC_OTH_CP_CA_E!F14+FC_OTH_CP_VE_E!F14+FC_OTH_CP_SL_E!F14+FC_OTH_CP_BL_E!F14+FC_OTH_CP_CR_E!F14+FC_OTH_CP_BT_E!F14+FC_OTH_CP_IT_E!F14</f>
        <v>0</v>
      </c>
      <c r="G14" s="10">
        <f>FC_OTH_CP_SH_E!G14+FC_OTH_CP_SC_E!G14+FC_OTH_CP_HW_E!G14+FC_OTH_CP_CA_E!G14+FC_OTH_CP_VE_E!G14+FC_OTH_CP_SL_E!G14+FC_OTH_CP_BL_E!G14+FC_OTH_CP_CR_E!G14+FC_OTH_CP_BT_E!G14+FC_OTH_CP_IT_E!G14</f>
        <v>0</v>
      </c>
      <c r="H14" s="10">
        <f>FC_OTH_CP_SH_E!H14+FC_OTH_CP_SC_E!H14+FC_OTH_CP_HW_E!H14+FC_OTH_CP_CA_E!H14+FC_OTH_CP_VE_E!H14+FC_OTH_CP_SL_E!H14+FC_OTH_CP_BL_E!H14+FC_OTH_CP_CR_E!H14+FC_OTH_CP_BT_E!H14+FC_OTH_CP_IT_E!H14</f>
        <v>0</v>
      </c>
      <c r="I14" s="10">
        <f>FC_OTH_CP_SH_E!I14+FC_OTH_CP_SC_E!I14+FC_OTH_CP_HW_E!I14+FC_OTH_CP_CA_E!I14+FC_OTH_CP_VE_E!I14+FC_OTH_CP_SL_E!I14+FC_OTH_CP_BL_E!I14+FC_OTH_CP_CR_E!I14+FC_OTH_CP_BT_E!I14+FC_OTH_CP_IT_E!I14</f>
        <v>0</v>
      </c>
      <c r="J14" s="10">
        <f>FC_OTH_CP_SH_E!J14+FC_OTH_CP_SC_E!J14+FC_OTH_CP_HW_E!J14+FC_OTH_CP_CA_E!J14+FC_OTH_CP_VE_E!J14+FC_OTH_CP_SL_E!J14+FC_OTH_CP_BL_E!J14+FC_OTH_CP_CR_E!J14+FC_OTH_CP_BT_E!J14+FC_OTH_CP_IT_E!J14</f>
        <v>0</v>
      </c>
      <c r="K14" s="10">
        <f>FC_OTH_CP_SH_E!K14+FC_OTH_CP_SC_E!K14+FC_OTH_CP_HW_E!K14+FC_OTH_CP_CA_E!K14+FC_OTH_CP_VE_E!K14+FC_OTH_CP_SL_E!K14+FC_OTH_CP_BL_E!K14+FC_OTH_CP_CR_E!K14+FC_OTH_CP_BT_E!K14+FC_OTH_CP_IT_E!K14</f>
        <v>0</v>
      </c>
      <c r="L14" s="10">
        <f>FC_OTH_CP_SH_E!L14+FC_OTH_CP_SC_E!L14+FC_OTH_CP_HW_E!L14+FC_OTH_CP_CA_E!L14+FC_OTH_CP_VE_E!L14+FC_OTH_CP_SL_E!L14+FC_OTH_CP_BL_E!L14+FC_OTH_CP_CR_E!L14+FC_OTH_CP_BT_E!L14+FC_OTH_CP_IT_E!L14</f>
        <v>0</v>
      </c>
      <c r="M14" s="10">
        <f>FC_OTH_CP_SH_E!M14+FC_OTH_CP_SC_E!M14+FC_OTH_CP_HW_E!M14+FC_OTH_CP_CA_E!M14+FC_OTH_CP_VE_E!M14+FC_OTH_CP_SL_E!M14+FC_OTH_CP_BL_E!M14+FC_OTH_CP_CR_E!M14+FC_OTH_CP_BT_E!M14+FC_OTH_CP_IT_E!M14</f>
        <v>0</v>
      </c>
      <c r="N14" s="10">
        <f>FC_OTH_CP_SH_E!N14+FC_OTH_CP_SC_E!N14+FC_OTH_CP_HW_E!N14+FC_OTH_CP_CA_E!N14+FC_OTH_CP_VE_E!N14+FC_OTH_CP_SL_E!N14+FC_OTH_CP_BL_E!N14+FC_OTH_CP_CR_E!N14+FC_OTH_CP_BT_E!N14+FC_OTH_CP_IT_E!N14</f>
        <v>0</v>
      </c>
      <c r="O14" s="10">
        <f>FC_OTH_CP_SH_E!O14+FC_OTH_CP_SC_E!O14+FC_OTH_CP_HW_E!O14+FC_OTH_CP_CA_E!O14+FC_OTH_CP_VE_E!O14+FC_OTH_CP_SL_E!O14+FC_OTH_CP_BL_E!O14+FC_OTH_CP_CR_E!O14+FC_OTH_CP_BT_E!O14+FC_OTH_CP_IT_E!O14</f>
        <v>0</v>
      </c>
      <c r="P14" s="10">
        <f>FC_OTH_CP_SH_E!P14+FC_OTH_CP_SC_E!P14+FC_OTH_CP_HW_E!P14+FC_OTH_CP_CA_E!P14+FC_OTH_CP_VE_E!P14+FC_OTH_CP_SL_E!P14+FC_OTH_CP_BL_E!P14+FC_OTH_CP_CR_E!P14+FC_OTH_CP_BT_E!P14+FC_OTH_CP_IT_E!P14</f>
        <v>0</v>
      </c>
      <c r="Q14" s="10">
        <f>FC_OTH_CP_SH_E!Q14+FC_OTH_CP_SC_E!Q14+FC_OTH_CP_HW_E!Q14+FC_OTH_CP_CA_E!Q14+FC_OTH_CP_VE_E!Q14+FC_OTH_CP_SL_E!Q14+FC_OTH_CP_BL_E!Q14+FC_OTH_CP_CR_E!Q14+FC_OTH_CP_BT_E!Q14+FC_OTH_CP_IT_E!Q14</f>
        <v>0</v>
      </c>
      <c r="R14" s="10">
        <f>FC_OTH_CP_SH_E!R14+FC_OTH_CP_SC_E!R14+FC_OTH_CP_HW_E!R14+FC_OTH_CP_CA_E!R14+FC_OTH_CP_VE_E!R14+FC_OTH_CP_SL_E!R14+FC_OTH_CP_BL_E!R14+FC_OTH_CP_CR_E!R14+FC_OTH_CP_BT_E!R14+FC_OTH_CP_IT_E!R14</f>
        <v>0</v>
      </c>
      <c r="S14" s="10">
        <f>FC_OTH_CP_SH_E!S14+FC_OTH_CP_SC_E!S14+FC_OTH_CP_HW_E!S14+FC_OTH_CP_CA_E!S14+FC_OTH_CP_VE_E!S14+FC_OTH_CP_SL_E!S14+FC_OTH_CP_BL_E!S14+FC_OTH_CP_CR_E!S14+FC_OTH_CP_BT_E!S14+FC_OTH_CP_IT_E!S14</f>
        <v>0</v>
      </c>
      <c r="T14" s="10">
        <f>FC_OTH_CP_SH_E!T14+FC_OTH_CP_SC_E!T14+FC_OTH_CP_HW_E!T14+FC_OTH_CP_CA_E!T14+FC_OTH_CP_VE_E!T14+FC_OTH_CP_SL_E!T14+FC_OTH_CP_BL_E!T14+FC_OTH_CP_CR_E!T14+FC_OTH_CP_BT_E!T14+FC_OTH_CP_IT_E!T14</f>
        <v>0</v>
      </c>
      <c r="U14" s="10">
        <f>FC_OTH_CP_SH_E!U14+FC_OTH_CP_SC_E!U14+FC_OTH_CP_HW_E!U14+FC_OTH_CP_CA_E!U14+FC_OTH_CP_VE_E!U14+FC_OTH_CP_SL_E!U14+FC_OTH_CP_BL_E!U14+FC_OTH_CP_CR_E!U14+FC_OTH_CP_BT_E!U14+FC_OTH_CP_IT_E!U14</f>
        <v>0</v>
      </c>
      <c r="V14" s="10">
        <f>FC_OTH_CP_SH_E!V14+FC_OTH_CP_SC_E!V14+FC_OTH_CP_HW_E!V14+FC_OTH_CP_CA_E!V14+FC_OTH_CP_VE_E!V14+FC_OTH_CP_SL_E!V14+FC_OTH_CP_BL_E!V14+FC_OTH_CP_CR_E!V14+FC_OTH_CP_BT_E!V14+FC_OTH_CP_IT_E!V14</f>
        <v>0</v>
      </c>
      <c r="W14" s="10">
        <f>FC_OTH_CP_SH_E!W14+FC_OTH_CP_SC_E!W14+FC_OTH_CP_HW_E!W14+FC_OTH_CP_CA_E!W14+FC_OTH_CP_VE_E!W14+FC_OTH_CP_SL_E!W14+FC_OTH_CP_BL_E!W14+FC_OTH_CP_CR_E!W14+FC_OTH_CP_BT_E!W14+FC_OTH_CP_IT_E!W14</f>
        <v>0</v>
      </c>
      <c r="X14" s="10">
        <f>FC_OTH_CP_SH_E!X14+FC_OTH_CP_SC_E!X14+FC_OTH_CP_HW_E!X14+FC_OTH_CP_CA_E!X14+FC_OTH_CP_VE_E!X14+FC_OTH_CP_SL_E!X14+FC_OTH_CP_BL_E!X14+FC_OTH_CP_CR_E!X14+FC_OTH_CP_BT_E!X14+FC_OTH_CP_IT_E!X14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FC_OTH_CP_SH_E!C15+FC_OTH_CP_SC_E!C15+FC_OTH_CP_HW_E!C15+FC_OTH_CP_CA_E!C15+FC_OTH_CP_VE_E!C15+FC_OTH_CP_SL_E!C15+FC_OTH_CP_BL_E!C15+FC_OTH_CP_CR_E!C15+FC_OTH_CP_BT_E!C15+FC_OTH_CP_IT_E!C15</f>
        <v>0</v>
      </c>
      <c r="D15" s="10">
        <f>FC_OTH_CP_SH_E!D15+FC_OTH_CP_SC_E!D15+FC_OTH_CP_HW_E!D15+FC_OTH_CP_CA_E!D15+FC_OTH_CP_VE_E!D15+FC_OTH_CP_SL_E!D15+FC_OTH_CP_BL_E!D15+FC_OTH_CP_CR_E!D15+FC_OTH_CP_BT_E!D15+FC_OTH_CP_IT_E!D15</f>
        <v>0</v>
      </c>
      <c r="E15" s="10">
        <f>FC_OTH_CP_SH_E!E15+FC_OTH_CP_SC_E!E15+FC_OTH_CP_HW_E!E15+FC_OTH_CP_CA_E!E15+FC_OTH_CP_VE_E!E15+FC_OTH_CP_SL_E!E15+FC_OTH_CP_BL_E!E15+FC_OTH_CP_CR_E!E15+FC_OTH_CP_BT_E!E15+FC_OTH_CP_IT_E!E15</f>
        <v>0</v>
      </c>
      <c r="F15" s="10">
        <f>FC_OTH_CP_SH_E!F15+FC_OTH_CP_SC_E!F15+FC_OTH_CP_HW_E!F15+FC_OTH_CP_CA_E!F15+FC_OTH_CP_VE_E!F15+FC_OTH_CP_SL_E!F15+FC_OTH_CP_BL_E!F15+FC_OTH_CP_CR_E!F15+FC_OTH_CP_BT_E!F15+FC_OTH_CP_IT_E!F15</f>
        <v>0</v>
      </c>
      <c r="G15" s="10">
        <f>FC_OTH_CP_SH_E!G15+FC_OTH_CP_SC_E!G15+FC_OTH_CP_HW_E!G15+FC_OTH_CP_CA_E!G15+FC_OTH_CP_VE_E!G15+FC_OTH_CP_SL_E!G15+FC_OTH_CP_BL_E!G15+FC_OTH_CP_CR_E!G15+FC_OTH_CP_BT_E!G15+FC_OTH_CP_IT_E!G15</f>
        <v>0</v>
      </c>
      <c r="H15" s="10">
        <f>FC_OTH_CP_SH_E!H15+FC_OTH_CP_SC_E!H15+FC_OTH_CP_HW_E!H15+FC_OTH_CP_CA_E!H15+FC_OTH_CP_VE_E!H15+FC_OTH_CP_SL_E!H15+FC_OTH_CP_BL_E!H15+FC_OTH_CP_CR_E!H15+FC_OTH_CP_BT_E!H15+FC_OTH_CP_IT_E!H15</f>
        <v>0</v>
      </c>
      <c r="I15" s="10">
        <f>FC_OTH_CP_SH_E!I15+FC_OTH_CP_SC_E!I15+FC_OTH_CP_HW_E!I15+FC_OTH_CP_CA_E!I15+FC_OTH_CP_VE_E!I15+FC_OTH_CP_SL_E!I15+FC_OTH_CP_BL_E!I15+FC_OTH_CP_CR_E!I15+FC_OTH_CP_BT_E!I15+FC_OTH_CP_IT_E!I15</f>
        <v>0</v>
      </c>
      <c r="J15" s="10">
        <f>FC_OTH_CP_SH_E!J15+FC_OTH_CP_SC_E!J15+FC_OTH_CP_HW_E!J15+FC_OTH_CP_CA_E!J15+FC_OTH_CP_VE_E!J15+FC_OTH_CP_SL_E!J15+FC_OTH_CP_BL_E!J15+FC_OTH_CP_CR_E!J15+FC_OTH_CP_BT_E!J15+FC_OTH_CP_IT_E!J15</f>
        <v>0</v>
      </c>
      <c r="K15" s="10">
        <f>FC_OTH_CP_SH_E!K15+FC_OTH_CP_SC_E!K15+FC_OTH_CP_HW_E!K15+FC_OTH_CP_CA_E!K15+FC_OTH_CP_VE_E!K15+FC_OTH_CP_SL_E!K15+FC_OTH_CP_BL_E!K15+FC_OTH_CP_CR_E!K15+FC_OTH_CP_BT_E!K15+FC_OTH_CP_IT_E!K15</f>
        <v>0</v>
      </c>
      <c r="L15" s="10">
        <f>FC_OTH_CP_SH_E!L15+FC_OTH_CP_SC_E!L15+FC_OTH_CP_HW_E!L15+FC_OTH_CP_CA_E!L15+FC_OTH_CP_VE_E!L15+FC_OTH_CP_SL_E!L15+FC_OTH_CP_BL_E!L15+FC_OTH_CP_CR_E!L15+FC_OTH_CP_BT_E!L15+FC_OTH_CP_IT_E!L15</f>
        <v>0</v>
      </c>
      <c r="M15" s="10">
        <f>FC_OTH_CP_SH_E!M15+FC_OTH_CP_SC_E!M15+FC_OTH_CP_HW_E!M15+FC_OTH_CP_CA_E!M15+FC_OTH_CP_VE_E!M15+FC_OTH_CP_SL_E!M15+FC_OTH_CP_BL_E!M15+FC_OTH_CP_CR_E!M15+FC_OTH_CP_BT_E!M15+FC_OTH_CP_IT_E!M15</f>
        <v>0</v>
      </c>
      <c r="N15" s="10">
        <f>FC_OTH_CP_SH_E!N15+FC_OTH_CP_SC_E!N15+FC_OTH_CP_HW_E!N15+FC_OTH_CP_CA_E!N15+FC_OTH_CP_VE_E!N15+FC_OTH_CP_SL_E!N15+FC_OTH_CP_BL_E!N15+FC_OTH_CP_CR_E!N15+FC_OTH_CP_BT_E!N15+FC_OTH_CP_IT_E!N15</f>
        <v>0</v>
      </c>
      <c r="O15" s="10">
        <f>FC_OTH_CP_SH_E!O15+FC_OTH_CP_SC_E!O15+FC_OTH_CP_HW_E!O15+FC_OTH_CP_CA_E!O15+FC_OTH_CP_VE_E!O15+FC_OTH_CP_SL_E!O15+FC_OTH_CP_BL_E!O15+FC_OTH_CP_CR_E!O15+FC_OTH_CP_BT_E!O15+FC_OTH_CP_IT_E!O15</f>
        <v>0</v>
      </c>
      <c r="P15" s="10">
        <f>FC_OTH_CP_SH_E!P15+FC_OTH_CP_SC_E!P15+FC_OTH_CP_HW_E!P15+FC_OTH_CP_CA_E!P15+FC_OTH_CP_VE_E!P15+FC_OTH_CP_SL_E!P15+FC_OTH_CP_BL_E!P15+FC_OTH_CP_CR_E!P15+FC_OTH_CP_BT_E!P15+FC_OTH_CP_IT_E!P15</f>
        <v>0</v>
      </c>
      <c r="Q15" s="10">
        <f>FC_OTH_CP_SH_E!Q15+FC_OTH_CP_SC_E!Q15+FC_OTH_CP_HW_E!Q15+FC_OTH_CP_CA_E!Q15+FC_OTH_CP_VE_E!Q15+FC_OTH_CP_SL_E!Q15+FC_OTH_CP_BL_E!Q15+FC_OTH_CP_CR_E!Q15+FC_OTH_CP_BT_E!Q15+FC_OTH_CP_IT_E!Q15</f>
        <v>0</v>
      </c>
      <c r="R15" s="10">
        <f>FC_OTH_CP_SH_E!R15+FC_OTH_CP_SC_E!R15+FC_OTH_CP_HW_E!R15+FC_OTH_CP_CA_E!R15+FC_OTH_CP_VE_E!R15+FC_OTH_CP_SL_E!R15+FC_OTH_CP_BL_E!R15+FC_OTH_CP_CR_E!R15+FC_OTH_CP_BT_E!R15+FC_OTH_CP_IT_E!R15</f>
        <v>0</v>
      </c>
      <c r="S15" s="10">
        <f>FC_OTH_CP_SH_E!S15+FC_OTH_CP_SC_E!S15+FC_OTH_CP_HW_E!S15+FC_OTH_CP_CA_E!S15+FC_OTH_CP_VE_E!S15+FC_OTH_CP_SL_E!S15+FC_OTH_CP_BL_E!S15+FC_OTH_CP_CR_E!S15+FC_OTH_CP_BT_E!S15+FC_OTH_CP_IT_E!S15</f>
        <v>0</v>
      </c>
      <c r="T15" s="10">
        <f>FC_OTH_CP_SH_E!T15+FC_OTH_CP_SC_E!T15+FC_OTH_CP_HW_E!T15+FC_OTH_CP_CA_E!T15+FC_OTH_CP_VE_E!T15+FC_OTH_CP_SL_E!T15+FC_OTH_CP_BL_E!T15+FC_OTH_CP_CR_E!T15+FC_OTH_CP_BT_E!T15+FC_OTH_CP_IT_E!T15</f>
        <v>0</v>
      </c>
      <c r="U15" s="10">
        <f>FC_OTH_CP_SH_E!U15+FC_OTH_CP_SC_E!U15+FC_OTH_CP_HW_E!U15+FC_OTH_CP_CA_E!U15+FC_OTH_CP_VE_E!U15+FC_OTH_CP_SL_E!U15+FC_OTH_CP_BL_E!U15+FC_OTH_CP_CR_E!U15+FC_OTH_CP_BT_E!U15+FC_OTH_CP_IT_E!U15</f>
        <v>0</v>
      </c>
      <c r="V15" s="10">
        <f>FC_OTH_CP_SH_E!V15+FC_OTH_CP_SC_E!V15+FC_OTH_CP_HW_E!V15+FC_OTH_CP_CA_E!V15+FC_OTH_CP_VE_E!V15+FC_OTH_CP_SL_E!V15+FC_OTH_CP_BL_E!V15+FC_OTH_CP_CR_E!V15+FC_OTH_CP_BT_E!V15+FC_OTH_CP_IT_E!V15</f>
        <v>0</v>
      </c>
      <c r="W15" s="10">
        <f>FC_OTH_CP_SH_E!W15+FC_OTH_CP_SC_E!W15+FC_OTH_CP_HW_E!W15+FC_OTH_CP_CA_E!W15+FC_OTH_CP_VE_E!W15+FC_OTH_CP_SL_E!W15+FC_OTH_CP_BL_E!W15+FC_OTH_CP_CR_E!W15+FC_OTH_CP_BT_E!W15+FC_OTH_CP_IT_E!W15</f>
        <v>0</v>
      </c>
      <c r="X15" s="10">
        <f>FC_OTH_CP_SH_E!X15+FC_OTH_CP_SC_E!X15+FC_OTH_CP_HW_E!X15+FC_OTH_CP_CA_E!X15+FC_OTH_CP_VE_E!X15+FC_OTH_CP_SL_E!X15+FC_OTH_CP_BL_E!X15+FC_OTH_CP_CR_E!X15+FC_OTH_CP_BT_E!X15+FC_OTH_CP_IT_E!X15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FC_OTH_CP_SH_E!C16+FC_OTH_CP_SC_E!C16+FC_OTH_CP_HW_E!C16+FC_OTH_CP_CA_E!C16+FC_OTH_CP_VE_E!C16+FC_OTH_CP_SL_E!C16+FC_OTH_CP_BL_E!C16+FC_OTH_CP_CR_E!C16+FC_OTH_CP_BT_E!C16+FC_OTH_CP_IT_E!C16</f>
        <v>0</v>
      </c>
      <c r="D16" s="10">
        <f>FC_OTH_CP_SH_E!D16+FC_OTH_CP_SC_E!D16+FC_OTH_CP_HW_E!D16+FC_OTH_CP_CA_E!D16+FC_OTH_CP_VE_E!D16+FC_OTH_CP_SL_E!D16+FC_OTH_CP_BL_E!D16+FC_OTH_CP_CR_E!D16+FC_OTH_CP_BT_E!D16+FC_OTH_CP_IT_E!D16</f>
        <v>0</v>
      </c>
      <c r="E16" s="10">
        <f>FC_OTH_CP_SH_E!E16+FC_OTH_CP_SC_E!E16+FC_OTH_CP_HW_E!E16+FC_OTH_CP_CA_E!E16+FC_OTH_CP_VE_E!E16+FC_OTH_CP_SL_E!E16+FC_OTH_CP_BL_E!E16+FC_OTH_CP_CR_E!E16+FC_OTH_CP_BT_E!E16+FC_OTH_CP_IT_E!E16</f>
        <v>0</v>
      </c>
      <c r="F16" s="10">
        <f>FC_OTH_CP_SH_E!F16+FC_OTH_CP_SC_E!F16+FC_OTH_CP_HW_E!F16+FC_OTH_CP_CA_E!F16+FC_OTH_CP_VE_E!F16+FC_OTH_CP_SL_E!F16+FC_OTH_CP_BL_E!F16+FC_OTH_CP_CR_E!F16+FC_OTH_CP_BT_E!F16+FC_OTH_CP_IT_E!F16</f>
        <v>0</v>
      </c>
      <c r="G16" s="10">
        <f>FC_OTH_CP_SH_E!G16+FC_OTH_CP_SC_E!G16+FC_OTH_CP_HW_E!G16+FC_OTH_CP_CA_E!G16+FC_OTH_CP_VE_E!G16+FC_OTH_CP_SL_E!G16+FC_OTH_CP_BL_E!G16+FC_OTH_CP_CR_E!G16+FC_OTH_CP_BT_E!G16+FC_OTH_CP_IT_E!G16</f>
        <v>0</v>
      </c>
      <c r="H16" s="10">
        <f>FC_OTH_CP_SH_E!H16+FC_OTH_CP_SC_E!H16+FC_OTH_CP_HW_E!H16+FC_OTH_CP_CA_E!H16+FC_OTH_CP_VE_E!H16+FC_OTH_CP_SL_E!H16+FC_OTH_CP_BL_E!H16+FC_OTH_CP_CR_E!H16+FC_OTH_CP_BT_E!H16+FC_OTH_CP_IT_E!H16</f>
        <v>0</v>
      </c>
      <c r="I16" s="10">
        <f>FC_OTH_CP_SH_E!I16+FC_OTH_CP_SC_E!I16+FC_OTH_CP_HW_E!I16+FC_OTH_CP_CA_E!I16+FC_OTH_CP_VE_E!I16+FC_OTH_CP_SL_E!I16+FC_OTH_CP_BL_E!I16+FC_OTH_CP_CR_E!I16+FC_OTH_CP_BT_E!I16+FC_OTH_CP_IT_E!I16</f>
        <v>0</v>
      </c>
      <c r="J16" s="10">
        <f>FC_OTH_CP_SH_E!J16+FC_OTH_CP_SC_E!J16+FC_OTH_CP_HW_E!J16+FC_OTH_CP_CA_E!J16+FC_OTH_CP_VE_E!J16+FC_OTH_CP_SL_E!J16+FC_OTH_CP_BL_E!J16+FC_OTH_CP_CR_E!J16+FC_OTH_CP_BT_E!J16+FC_OTH_CP_IT_E!J16</f>
        <v>0</v>
      </c>
      <c r="K16" s="10">
        <f>FC_OTH_CP_SH_E!K16+FC_OTH_CP_SC_E!K16+FC_OTH_CP_HW_E!K16+FC_OTH_CP_CA_E!K16+FC_OTH_CP_VE_E!K16+FC_OTH_CP_SL_E!K16+FC_OTH_CP_BL_E!K16+FC_OTH_CP_CR_E!K16+FC_OTH_CP_BT_E!K16+FC_OTH_CP_IT_E!K16</f>
        <v>0</v>
      </c>
      <c r="L16" s="10">
        <f>FC_OTH_CP_SH_E!L16+FC_OTH_CP_SC_E!L16+FC_OTH_CP_HW_E!L16+FC_OTH_CP_CA_E!L16+FC_OTH_CP_VE_E!L16+FC_OTH_CP_SL_E!L16+FC_OTH_CP_BL_E!L16+FC_OTH_CP_CR_E!L16+FC_OTH_CP_BT_E!L16+FC_OTH_CP_IT_E!L16</f>
        <v>0</v>
      </c>
      <c r="M16" s="10">
        <f>FC_OTH_CP_SH_E!M16+FC_OTH_CP_SC_E!M16+FC_OTH_CP_HW_E!M16+FC_OTH_CP_CA_E!M16+FC_OTH_CP_VE_E!M16+FC_OTH_CP_SL_E!M16+FC_OTH_CP_BL_E!M16+FC_OTH_CP_CR_E!M16+FC_OTH_CP_BT_E!M16+FC_OTH_CP_IT_E!M16</f>
        <v>0</v>
      </c>
      <c r="N16" s="10">
        <f>FC_OTH_CP_SH_E!N16+FC_OTH_CP_SC_E!N16+FC_OTH_CP_HW_E!N16+FC_OTH_CP_CA_E!N16+FC_OTH_CP_VE_E!N16+FC_OTH_CP_SL_E!N16+FC_OTH_CP_BL_E!N16+FC_OTH_CP_CR_E!N16+FC_OTH_CP_BT_E!N16+FC_OTH_CP_IT_E!N16</f>
        <v>0</v>
      </c>
      <c r="O16" s="10">
        <f>FC_OTH_CP_SH_E!O16+FC_OTH_CP_SC_E!O16+FC_OTH_CP_HW_E!O16+FC_OTH_CP_CA_E!O16+FC_OTH_CP_VE_E!O16+FC_OTH_CP_SL_E!O16+FC_OTH_CP_BL_E!O16+FC_OTH_CP_CR_E!O16+FC_OTH_CP_BT_E!O16+FC_OTH_CP_IT_E!O16</f>
        <v>0</v>
      </c>
      <c r="P16" s="10">
        <f>FC_OTH_CP_SH_E!P16+FC_OTH_CP_SC_E!P16+FC_OTH_CP_HW_E!P16+FC_OTH_CP_CA_E!P16+FC_OTH_CP_VE_E!P16+FC_OTH_CP_SL_E!P16+FC_OTH_CP_BL_E!P16+FC_OTH_CP_CR_E!P16+FC_OTH_CP_BT_E!P16+FC_OTH_CP_IT_E!P16</f>
        <v>0</v>
      </c>
      <c r="Q16" s="10">
        <f>FC_OTH_CP_SH_E!Q16+FC_OTH_CP_SC_E!Q16+FC_OTH_CP_HW_E!Q16+FC_OTH_CP_CA_E!Q16+FC_OTH_CP_VE_E!Q16+FC_OTH_CP_SL_E!Q16+FC_OTH_CP_BL_E!Q16+FC_OTH_CP_CR_E!Q16+FC_OTH_CP_BT_E!Q16+FC_OTH_CP_IT_E!Q16</f>
        <v>0</v>
      </c>
      <c r="R16" s="10">
        <f>FC_OTH_CP_SH_E!R16+FC_OTH_CP_SC_E!R16+FC_OTH_CP_HW_E!R16+FC_OTH_CP_CA_E!R16+FC_OTH_CP_VE_E!R16+FC_OTH_CP_SL_E!R16+FC_OTH_CP_BL_E!R16+FC_OTH_CP_CR_E!R16+FC_OTH_CP_BT_E!R16+FC_OTH_CP_IT_E!R16</f>
        <v>0</v>
      </c>
      <c r="S16" s="10">
        <f>FC_OTH_CP_SH_E!S16+FC_OTH_CP_SC_E!S16+FC_OTH_CP_HW_E!S16+FC_OTH_CP_CA_E!S16+FC_OTH_CP_VE_E!S16+FC_OTH_CP_SL_E!S16+FC_OTH_CP_BL_E!S16+FC_OTH_CP_CR_E!S16+FC_OTH_CP_BT_E!S16+FC_OTH_CP_IT_E!S16</f>
        <v>0</v>
      </c>
      <c r="T16" s="10">
        <f>FC_OTH_CP_SH_E!T16+FC_OTH_CP_SC_E!T16+FC_OTH_CP_HW_E!T16+FC_OTH_CP_CA_E!T16+FC_OTH_CP_VE_E!T16+FC_OTH_CP_SL_E!T16+FC_OTH_CP_BL_E!T16+FC_OTH_CP_CR_E!T16+FC_OTH_CP_BT_E!T16+FC_OTH_CP_IT_E!T16</f>
        <v>0</v>
      </c>
      <c r="U16" s="10">
        <f>FC_OTH_CP_SH_E!U16+FC_OTH_CP_SC_E!U16+FC_OTH_CP_HW_E!U16+FC_OTH_CP_CA_E!U16+FC_OTH_CP_VE_E!U16+FC_OTH_CP_SL_E!U16+FC_OTH_CP_BL_E!U16+FC_OTH_CP_CR_E!U16+FC_OTH_CP_BT_E!U16+FC_OTH_CP_IT_E!U16</f>
        <v>0</v>
      </c>
      <c r="V16" s="10">
        <f>FC_OTH_CP_SH_E!V16+FC_OTH_CP_SC_E!V16+FC_OTH_CP_HW_E!V16+FC_OTH_CP_CA_E!V16+FC_OTH_CP_VE_E!V16+FC_OTH_CP_SL_E!V16+FC_OTH_CP_BL_E!V16+FC_OTH_CP_CR_E!V16+FC_OTH_CP_BT_E!V16+FC_OTH_CP_IT_E!V16</f>
        <v>0</v>
      </c>
      <c r="W16" s="10">
        <f>FC_OTH_CP_SH_E!W16+FC_OTH_CP_SC_E!W16+FC_OTH_CP_HW_E!W16+FC_OTH_CP_CA_E!W16+FC_OTH_CP_VE_E!W16+FC_OTH_CP_SL_E!W16+FC_OTH_CP_BL_E!W16+FC_OTH_CP_CR_E!W16+FC_OTH_CP_BT_E!W16+FC_OTH_CP_IT_E!W16</f>
        <v>0</v>
      </c>
      <c r="X16" s="10">
        <f>FC_OTH_CP_SH_E!X16+FC_OTH_CP_SC_E!X16+FC_OTH_CP_HW_E!X16+FC_OTH_CP_CA_E!X16+FC_OTH_CP_VE_E!X16+FC_OTH_CP_SL_E!X16+FC_OTH_CP_BL_E!X16+FC_OTH_CP_CR_E!X16+FC_OTH_CP_BT_E!X16+FC_OTH_CP_IT_E!X16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0.27944969905417016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FC_OTH_CP_SH_E!C18+FC_OTH_CP_SC_E!C18+FC_OTH_CP_HW_E!C18+FC_OTH_CP_CA_E!C18+FC_OTH_CP_VE_E!C18+FC_OTH_CP_SL_E!C18+FC_OTH_CP_BL_E!C18+FC_OTH_CP_CR_E!C18+FC_OTH_CP_BT_E!C18+FC_OTH_CP_IT_E!C18</f>
        <v>0</v>
      </c>
      <c r="D18" s="10">
        <f>FC_OTH_CP_SH_E!D18+FC_OTH_CP_SC_E!D18+FC_OTH_CP_HW_E!D18+FC_OTH_CP_CA_E!D18+FC_OTH_CP_VE_E!D18+FC_OTH_CP_SL_E!D18+FC_OTH_CP_BL_E!D18+FC_OTH_CP_CR_E!D18+FC_OTH_CP_BT_E!D18+FC_OTH_CP_IT_E!D18</f>
        <v>0</v>
      </c>
      <c r="E18" s="10">
        <f>FC_OTH_CP_SH_E!E18+FC_OTH_CP_SC_E!E18+FC_OTH_CP_HW_E!E18+FC_OTH_CP_CA_E!E18+FC_OTH_CP_VE_E!E18+FC_OTH_CP_SL_E!E18+FC_OTH_CP_BL_E!E18+FC_OTH_CP_CR_E!E18+FC_OTH_CP_BT_E!E18+FC_OTH_CP_IT_E!E18</f>
        <v>0</v>
      </c>
      <c r="F18" s="10">
        <f>FC_OTH_CP_SH_E!F18+FC_OTH_CP_SC_E!F18+FC_OTH_CP_HW_E!F18+FC_OTH_CP_CA_E!F18+FC_OTH_CP_VE_E!F18+FC_OTH_CP_SL_E!F18+FC_OTH_CP_BL_E!F18+FC_OTH_CP_CR_E!F18+FC_OTH_CP_BT_E!F18+FC_OTH_CP_IT_E!F18</f>
        <v>0</v>
      </c>
      <c r="G18" s="10">
        <f>FC_OTH_CP_SH_E!G18+FC_OTH_CP_SC_E!G18+FC_OTH_CP_HW_E!G18+FC_OTH_CP_CA_E!G18+FC_OTH_CP_VE_E!G18+FC_OTH_CP_SL_E!G18+FC_OTH_CP_BL_E!G18+FC_OTH_CP_CR_E!G18+FC_OTH_CP_BT_E!G18+FC_OTH_CP_IT_E!G18</f>
        <v>0</v>
      </c>
      <c r="H18" s="10">
        <f>FC_OTH_CP_SH_E!H18+FC_OTH_CP_SC_E!H18+FC_OTH_CP_HW_E!H18+FC_OTH_CP_CA_E!H18+FC_OTH_CP_VE_E!H18+FC_OTH_CP_SL_E!H18+FC_OTH_CP_BL_E!H18+FC_OTH_CP_CR_E!H18+FC_OTH_CP_BT_E!H18+FC_OTH_CP_IT_E!H18</f>
        <v>0</v>
      </c>
      <c r="I18" s="10">
        <f>FC_OTH_CP_SH_E!I18+FC_OTH_CP_SC_E!I18+FC_OTH_CP_HW_E!I18+FC_OTH_CP_CA_E!I18+FC_OTH_CP_VE_E!I18+FC_OTH_CP_SL_E!I18+FC_OTH_CP_BL_E!I18+FC_OTH_CP_CR_E!I18+FC_OTH_CP_BT_E!I18+FC_OTH_CP_IT_E!I18</f>
        <v>0</v>
      </c>
      <c r="J18" s="10">
        <f>FC_OTH_CP_SH_E!J18+FC_OTH_CP_SC_E!J18+FC_OTH_CP_HW_E!J18+FC_OTH_CP_CA_E!J18+FC_OTH_CP_VE_E!J18+FC_OTH_CP_SL_E!J18+FC_OTH_CP_BL_E!J18+FC_OTH_CP_CR_E!J18+FC_OTH_CP_BT_E!J18+FC_OTH_CP_IT_E!J18</f>
        <v>0</v>
      </c>
      <c r="K18" s="10">
        <f>FC_OTH_CP_SH_E!K18+FC_OTH_CP_SC_E!K18+FC_OTH_CP_HW_E!K18+FC_OTH_CP_CA_E!K18+FC_OTH_CP_VE_E!K18+FC_OTH_CP_SL_E!K18+FC_OTH_CP_BL_E!K18+FC_OTH_CP_CR_E!K18+FC_OTH_CP_BT_E!K18+FC_OTH_CP_IT_E!K18</f>
        <v>0</v>
      </c>
      <c r="L18" s="10">
        <f>FC_OTH_CP_SH_E!L18+FC_OTH_CP_SC_E!L18+FC_OTH_CP_HW_E!L18+FC_OTH_CP_CA_E!L18+FC_OTH_CP_VE_E!L18+FC_OTH_CP_SL_E!L18+FC_OTH_CP_BL_E!L18+FC_OTH_CP_CR_E!L18+FC_OTH_CP_BT_E!L18+FC_OTH_CP_IT_E!L18</f>
        <v>0</v>
      </c>
      <c r="M18" s="10">
        <f>FC_OTH_CP_SH_E!M18+FC_OTH_CP_SC_E!M18+FC_OTH_CP_HW_E!M18+FC_OTH_CP_CA_E!M18+FC_OTH_CP_VE_E!M18+FC_OTH_CP_SL_E!M18+FC_OTH_CP_BL_E!M18+FC_OTH_CP_CR_E!M18+FC_OTH_CP_BT_E!M18+FC_OTH_CP_IT_E!M18</f>
        <v>0</v>
      </c>
      <c r="N18" s="10">
        <f>FC_OTH_CP_SH_E!N18+FC_OTH_CP_SC_E!N18+FC_OTH_CP_HW_E!N18+FC_OTH_CP_CA_E!N18+FC_OTH_CP_VE_E!N18+FC_OTH_CP_SL_E!N18+FC_OTH_CP_BL_E!N18+FC_OTH_CP_CR_E!N18+FC_OTH_CP_BT_E!N18+FC_OTH_CP_IT_E!N18</f>
        <v>0</v>
      </c>
      <c r="O18" s="10">
        <f>FC_OTH_CP_SH_E!O18+FC_OTH_CP_SC_E!O18+FC_OTH_CP_HW_E!O18+FC_OTH_CP_CA_E!O18+FC_OTH_CP_VE_E!O18+FC_OTH_CP_SL_E!O18+FC_OTH_CP_BL_E!O18+FC_OTH_CP_CR_E!O18+FC_OTH_CP_BT_E!O18+FC_OTH_CP_IT_E!O18</f>
        <v>0</v>
      </c>
      <c r="P18" s="10">
        <f>FC_OTH_CP_SH_E!P18+FC_OTH_CP_SC_E!P18+FC_OTH_CP_HW_E!P18+FC_OTH_CP_CA_E!P18+FC_OTH_CP_VE_E!P18+FC_OTH_CP_SL_E!P18+FC_OTH_CP_BL_E!P18+FC_OTH_CP_CR_E!P18+FC_OTH_CP_BT_E!P18+FC_OTH_CP_IT_E!P18</f>
        <v>0</v>
      </c>
      <c r="Q18" s="10">
        <f>FC_OTH_CP_SH_E!Q18+FC_OTH_CP_SC_E!Q18+FC_OTH_CP_HW_E!Q18+FC_OTH_CP_CA_E!Q18+FC_OTH_CP_VE_E!Q18+FC_OTH_CP_SL_E!Q18+FC_OTH_CP_BL_E!Q18+FC_OTH_CP_CR_E!Q18+FC_OTH_CP_BT_E!Q18+FC_OTH_CP_IT_E!Q18</f>
        <v>0</v>
      </c>
      <c r="R18" s="10">
        <f>FC_OTH_CP_SH_E!R18+FC_OTH_CP_SC_E!R18+FC_OTH_CP_HW_E!R18+FC_OTH_CP_CA_E!R18+FC_OTH_CP_VE_E!R18+FC_OTH_CP_SL_E!R18+FC_OTH_CP_BL_E!R18+FC_OTH_CP_CR_E!R18+FC_OTH_CP_BT_E!R18+FC_OTH_CP_IT_E!R18</f>
        <v>0</v>
      </c>
      <c r="S18" s="10">
        <f>FC_OTH_CP_SH_E!S18+FC_OTH_CP_SC_E!S18+FC_OTH_CP_HW_E!S18+FC_OTH_CP_CA_E!S18+FC_OTH_CP_VE_E!S18+FC_OTH_CP_SL_E!S18+FC_OTH_CP_BL_E!S18+FC_OTH_CP_CR_E!S18+FC_OTH_CP_BT_E!S18+FC_OTH_CP_IT_E!S18</f>
        <v>0</v>
      </c>
      <c r="T18" s="10">
        <f>FC_OTH_CP_SH_E!T18+FC_OTH_CP_SC_E!T18+FC_OTH_CP_HW_E!T18+FC_OTH_CP_CA_E!T18+FC_OTH_CP_VE_E!T18+FC_OTH_CP_SL_E!T18+FC_OTH_CP_BL_E!T18+FC_OTH_CP_CR_E!T18+FC_OTH_CP_BT_E!T18+FC_OTH_CP_IT_E!T18</f>
        <v>0</v>
      </c>
      <c r="U18" s="10">
        <f>FC_OTH_CP_SH_E!U18+FC_OTH_CP_SC_E!U18+FC_OTH_CP_HW_E!U18+FC_OTH_CP_CA_E!U18+FC_OTH_CP_VE_E!U18+FC_OTH_CP_SL_E!U18+FC_OTH_CP_BL_E!U18+FC_OTH_CP_CR_E!U18+FC_OTH_CP_BT_E!U18+FC_OTH_CP_IT_E!U18</f>
        <v>0</v>
      </c>
      <c r="V18" s="10">
        <f>FC_OTH_CP_SH_E!V18+FC_OTH_CP_SC_E!V18+FC_OTH_CP_HW_E!V18+FC_OTH_CP_CA_E!V18+FC_OTH_CP_VE_E!V18+FC_OTH_CP_SL_E!V18+FC_OTH_CP_BL_E!V18+FC_OTH_CP_CR_E!V18+FC_OTH_CP_BT_E!V18+FC_OTH_CP_IT_E!V18</f>
        <v>0</v>
      </c>
      <c r="W18" s="10">
        <f>FC_OTH_CP_SH_E!W18+FC_OTH_CP_SC_E!W18+FC_OTH_CP_HW_E!W18+FC_OTH_CP_CA_E!W18+FC_OTH_CP_VE_E!W18+FC_OTH_CP_SL_E!W18+FC_OTH_CP_BL_E!W18+FC_OTH_CP_CR_E!W18+FC_OTH_CP_BT_E!W18+FC_OTH_CP_IT_E!W18</f>
        <v>0</v>
      </c>
      <c r="X18" s="10">
        <f>FC_OTH_CP_SH_E!X18+FC_OTH_CP_SC_E!X18+FC_OTH_CP_HW_E!X18+FC_OTH_CP_CA_E!X18+FC_OTH_CP_VE_E!X18+FC_OTH_CP_SL_E!X18+FC_OTH_CP_BL_E!X18+FC_OTH_CP_CR_E!X18+FC_OTH_CP_BT_E!X18+FC_OTH_CP_IT_E!X18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FC_OTH_CP_SH_E!C19+FC_OTH_CP_SC_E!C19+FC_OTH_CP_HW_E!C19+FC_OTH_CP_CA_E!C19+FC_OTH_CP_VE_E!C19+FC_OTH_CP_SL_E!C19+FC_OTH_CP_BL_E!C19+FC_OTH_CP_CR_E!C19+FC_OTH_CP_BT_E!C19+FC_OTH_CP_IT_E!C19</f>
        <v>0</v>
      </c>
      <c r="D19" s="10">
        <f>FC_OTH_CP_SH_E!D19+FC_OTH_CP_SC_E!D19+FC_OTH_CP_HW_E!D19+FC_OTH_CP_CA_E!D19+FC_OTH_CP_VE_E!D19+FC_OTH_CP_SL_E!D19+FC_OTH_CP_BL_E!D19+FC_OTH_CP_CR_E!D19+FC_OTH_CP_BT_E!D19+FC_OTH_CP_IT_E!D19</f>
        <v>0</v>
      </c>
      <c r="E19" s="10">
        <f>FC_OTH_CP_SH_E!E19+FC_OTH_CP_SC_E!E19+FC_OTH_CP_HW_E!E19+FC_OTH_CP_CA_E!E19+FC_OTH_CP_VE_E!E19+FC_OTH_CP_SL_E!E19+FC_OTH_CP_BL_E!E19+FC_OTH_CP_CR_E!E19+FC_OTH_CP_BT_E!E19+FC_OTH_CP_IT_E!E19</f>
        <v>0</v>
      </c>
      <c r="F19" s="10">
        <f>FC_OTH_CP_SH_E!F19+FC_OTH_CP_SC_E!F19+FC_OTH_CP_HW_E!F19+FC_OTH_CP_CA_E!F19+FC_OTH_CP_VE_E!F19+FC_OTH_CP_SL_E!F19+FC_OTH_CP_BL_E!F19+FC_OTH_CP_CR_E!F19+FC_OTH_CP_BT_E!F19+FC_OTH_CP_IT_E!F19</f>
        <v>0</v>
      </c>
      <c r="G19" s="10">
        <f>FC_OTH_CP_SH_E!G19+FC_OTH_CP_SC_E!G19+FC_OTH_CP_HW_E!G19+FC_OTH_CP_CA_E!G19+FC_OTH_CP_VE_E!G19+FC_OTH_CP_SL_E!G19+FC_OTH_CP_BL_E!G19+FC_OTH_CP_CR_E!G19+FC_OTH_CP_BT_E!G19+FC_OTH_CP_IT_E!G19</f>
        <v>0</v>
      </c>
      <c r="H19" s="10">
        <f>FC_OTH_CP_SH_E!H19+FC_OTH_CP_SC_E!H19+FC_OTH_CP_HW_E!H19+FC_OTH_CP_CA_E!H19+FC_OTH_CP_VE_E!H19+FC_OTH_CP_SL_E!H19+FC_OTH_CP_BL_E!H19+FC_OTH_CP_CR_E!H19+FC_OTH_CP_BT_E!H19+FC_OTH_CP_IT_E!H19</f>
        <v>0</v>
      </c>
      <c r="I19" s="10">
        <f>FC_OTH_CP_SH_E!I19+FC_OTH_CP_SC_E!I19+FC_OTH_CP_HW_E!I19+FC_OTH_CP_CA_E!I19+FC_OTH_CP_VE_E!I19+FC_OTH_CP_SL_E!I19+FC_OTH_CP_BL_E!I19+FC_OTH_CP_CR_E!I19+FC_OTH_CP_BT_E!I19+FC_OTH_CP_IT_E!I19</f>
        <v>0</v>
      </c>
      <c r="J19" s="10">
        <f>FC_OTH_CP_SH_E!J19+FC_OTH_CP_SC_E!J19+FC_OTH_CP_HW_E!J19+FC_OTH_CP_CA_E!J19+FC_OTH_CP_VE_E!J19+FC_OTH_CP_SL_E!J19+FC_OTH_CP_BL_E!J19+FC_OTH_CP_CR_E!J19+FC_OTH_CP_BT_E!J19+FC_OTH_CP_IT_E!J19</f>
        <v>0.27944969905417016</v>
      </c>
      <c r="K19" s="10">
        <f>FC_OTH_CP_SH_E!K19+FC_OTH_CP_SC_E!K19+FC_OTH_CP_HW_E!K19+FC_OTH_CP_CA_E!K19+FC_OTH_CP_VE_E!K19+FC_OTH_CP_SL_E!K19+FC_OTH_CP_BL_E!K19+FC_OTH_CP_CR_E!K19+FC_OTH_CP_BT_E!K19+FC_OTH_CP_IT_E!K19</f>
        <v>0</v>
      </c>
      <c r="L19" s="10">
        <f>FC_OTH_CP_SH_E!L19+FC_OTH_CP_SC_E!L19+FC_OTH_CP_HW_E!L19+FC_OTH_CP_CA_E!L19+FC_OTH_CP_VE_E!L19+FC_OTH_CP_SL_E!L19+FC_OTH_CP_BL_E!L19+FC_OTH_CP_CR_E!L19+FC_OTH_CP_BT_E!L19+FC_OTH_CP_IT_E!L19</f>
        <v>0</v>
      </c>
      <c r="M19" s="10">
        <f>FC_OTH_CP_SH_E!M19+FC_OTH_CP_SC_E!M19+FC_OTH_CP_HW_E!M19+FC_OTH_CP_CA_E!M19+FC_OTH_CP_VE_E!M19+FC_OTH_CP_SL_E!M19+FC_OTH_CP_BL_E!M19+FC_OTH_CP_CR_E!M19+FC_OTH_CP_BT_E!M19+FC_OTH_CP_IT_E!M19</f>
        <v>0</v>
      </c>
      <c r="N19" s="10">
        <f>FC_OTH_CP_SH_E!N19+FC_OTH_CP_SC_E!N19+FC_OTH_CP_HW_E!N19+FC_OTH_CP_CA_E!N19+FC_OTH_CP_VE_E!N19+FC_OTH_CP_SL_E!N19+FC_OTH_CP_BL_E!N19+FC_OTH_CP_CR_E!N19+FC_OTH_CP_BT_E!N19+FC_OTH_CP_IT_E!N19</f>
        <v>0</v>
      </c>
      <c r="O19" s="10">
        <f>FC_OTH_CP_SH_E!O19+FC_OTH_CP_SC_E!O19+FC_OTH_CP_HW_E!O19+FC_OTH_CP_CA_E!O19+FC_OTH_CP_VE_E!O19+FC_OTH_CP_SL_E!O19+FC_OTH_CP_BL_E!O19+FC_OTH_CP_CR_E!O19+FC_OTH_CP_BT_E!O19+FC_OTH_CP_IT_E!O19</f>
        <v>0</v>
      </c>
      <c r="P19" s="10">
        <f>FC_OTH_CP_SH_E!P19+FC_OTH_CP_SC_E!P19+FC_OTH_CP_HW_E!P19+FC_OTH_CP_CA_E!P19+FC_OTH_CP_VE_E!P19+FC_OTH_CP_SL_E!P19+FC_OTH_CP_BL_E!P19+FC_OTH_CP_CR_E!P19+FC_OTH_CP_BT_E!P19+FC_OTH_CP_IT_E!P19</f>
        <v>0</v>
      </c>
      <c r="Q19" s="10">
        <f>FC_OTH_CP_SH_E!Q19+FC_OTH_CP_SC_E!Q19+FC_OTH_CP_HW_E!Q19+FC_OTH_CP_CA_E!Q19+FC_OTH_CP_VE_E!Q19+FC_OTH_CP_SL_E!Q19+FC_OTH_CP_BL_E!Q19+FC_OTH_CP_CR_E!Q19+FC_OTH_CP_BT_E!Q19+FC_OTH_CP_IT_E!Q19</f>
        <v>0</v>
      </c>
      <c r="R19" s="10">
        <f>FC_OTH_CP_SH_E!R19+FC_OTH_CP_SC_E!R19+FC_OTH_CP_HW_E!R19+FC_OTH_CP_CA_E!R19+FC_OTH_CP_VE_E!R19+FC_OTH_CP_SL_E!R19+FC_OTH_CP_BL_E!R19+FC_OTH_CP_CR_E!R19+FC_OTH_CP_BT_E!R19+FC_OTH_CP_IT_E!R19</f>
        <v>0</v>
      </c>
      <c r="S19" s="10">
        <f>FC_OTH_CP_SH_E!S19+FC_OTH_CP_SC_E!S19+FC_OTH_CP_HW_E!S19+FC_OTH_CP_CA_E!S19+FC_OTH_CP_VE_E!S19+FC_OTH_CP_SL_E!S19+FC_OTH_CP_BL_E!S19+FC_OTH_CP_CR_E!S19+FC_OTH_CP_BT_E!S19+FC_OTH_CP_IT_E!S19</f>
        <v>0</v>
      </c>
      <c r="T19" s="10">
        <f>FC_OTH_CP_SH_E!T19+FC_OTH_CP_SC_E!T19+FC_OTH_CP_HW_E!T19+FC_OTH_CP_CA_E!T19+FC_OTH_CP_VE_E!T19+FC_OTH_CP_SL_E!T19+FC_OTH_CP_BL_E!T19+FC_OTH_CP_CR_E!T19+FC_OTH_CP_BT_E!T19+FC_OTH_CP_IT_E!T19</f>
        <v>0</v>
      </c>
      <c r="U19" s="10">
        <f>FC_OTH_CP_SH_E!U19+FC_OTH_CP_SC_E!U19+FC_OTH_CP_HW_E!U19+FC_OTH_CP_CA_E!U19+FC_OTH_CP_VE_E!U19+FC_OTH_CP_SL_E!U19+FC_OTH_CP_BL_E!U19+FC_OTH_CP_CR_E!U19+FC_OTH_CP_BT_E!U19+FC_OTH_CP_IT_E!U19</f>
        <v>0</v>
      </c>
      <c r="V19" s="10">
        <f>FC_OTH_CP_SH_E!V19+FC_OTH_CP_SC_E!V19+FC_OTH_CP_HW_E!V19+FC_OTH_CP_CA_E!V19+FC_OTH_CP_VE_E!V19+FC_OTH_CP_SL_E!V19+FC_OTH_CP_BL_E!V19+FC_OTH_CP_CR_E!V19+FC_OTH_CP_BT_E!V19+FC_OTH_CP_IT_E!V19</f>
        <v>0</v>
      </c>
      <c r="W19" s="10">
        <f>FC_OTH_CP_SH_E!W19+FC_OTH_CP_SC_E!W19+FC_OTH_CP_HW_E!W19+FC_OTH_CP_CA_E!W19+FC_OTH_CP_VE_E!W19+FC_OTH_CP_SL_E!W19+FC_OTH_CP_BL_E!W19+FC_OTH_CP_CR_E!W19+FC_OTH_CP_BT_E!W19+FC_OTH_CP_IT_E!W19</f>
        <v>0</v>
      </c>
      <c r="X19" s="10">
        <f>FC_OTH_CP_SH_E!X19+FC_OTH_CP_SC_E!X19+FC_OTH_CP_HW_E!X19+FC_OTH_CP_CA_E!X19+FC_OTH_CP_VE_E!X19+FC_OTH_CP_SL_E!X19+FC_OTH_CP_BL_E!X19+FC_OTH_CP_CR_E!X19+FC_OTH_CP_BT_E!X19+FC_OTH_CP_IT_E!X19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FC_OTH_CP_SH_E!C20+FC_OTH_CP_SC_E!C20+FC_OTH_CP_HW_E!C20+FC_OTH_CP_CA_E!C20+FC_OTH_CP_VE_E!C20+FC_OTH_CP_SL_E!C20+FC_OTH_CP_BL_E!C20+FC_OTH_CP_CR_E!C20+FC_OTH_CP_BT_E!C20+FC_OTH_CP_IT_E!C20</f>
        <v>0</v>
      </c>
      <c r="D20" s="10">
        <f>FC_OTH_CP_SH_E!D20+FC_OTH_CP_SC_E!D20+FC_OTH_CP_HW_E!D20+FC_OTH_CP_CA_E!D20+FC_OTH_CP_VE_E!D20+FC_OTH_CP_SL_E!D20+FC_OTH_CP_BL_E!D20+FC_OTH_CP_CR_E!D20+FC_OTH_CP_BT_E!D20+FC_OTH_CP_IT_E!D20</f>
        <v>0</v>
      </c>
      <c r="E20" s="10">
        <f>FC_OTH_CP_SH_E!E20+FC_OTH_CP_SC_E!E20+FC_OTH_CP_HW_E!E20+FC_OTH_CP_CA_E!E20+FC_OTH_CP_VE_E!E20+FC_OTH_CP_SL_E!E20+FC_OTH_CP_BL_E!E20+FC_OTH_CP_CR_E!E20+FC_OTH_CP_BT_E!E20+FC_OTH_CP_IT_E!E20</f>
        <v>0</v>
      </c>
      <c r="F20" s="10">
        <f>FC_OTH_CP_SH_E!F20+FC_OTH_CP_SC_E!F20+FC_OTH_CP_HW_E!F20+FC_OTH_CP_CA_E!F20+FC_OTH_CP_VE_E!F20+FC_OTH_CP_SL_E!F20+FC_OTH_CP_BL_E!F20+FC_OTH_CP_CR_E!F20+FC_OTH_CP_BT_E!F20+FC_OTH_CP_IT_E!F20</f>
        <v>0</v>
      </c>
      <c r="G20" s="10">
        <f>FC_OTH_CP_SH_E!G20+FC_OTH_CP_SC_E!G20+FC_OTH_CP_HW_E!G20+FC_OTH_CP_CA_E!G20+FC_OTH_CP_VE_E!G20+FC_OTH_CP_SL_E!G20+FC_OTH_CP_BL_E!G20+FC_OTH_CP_CR_E!G20+FC_OTH_CP_BT_E!G20+FC_OTH_CP_IT_E!G20</f>
        <v>0</v>
      </c>
      <c r="H20" s="10">
        <f>FC_OTH_CP_SH_E!H20+FC_OTH_CP_SC_E!H20+FC_OTH_CP_HW_E!H20+FC_OTH_CP_CA_E!H20+FC_OTH_CP_VE_E!H20+FC_OTH_CP_SL_E!H20+FC_OTH_CP_BL_E!H20+FC_OTH_CP_CR_E!H20+FC_OTH_CP_BT_E!H20+FC_OTH_CP_IT_E!H20</f>
        <v>0</v>
      </c>
      <c r="I20" s="10">
        <f>FC_OTH_CP_SH_E!I20+FC_OTH_CP_SC_E!I20+FC_OTH_CP_HW_E!I20+FC_OTH_CP_CA_E!I20+FC_OTH_CP_VE_E!I20+FC_OTH_CP_SL_E!I20+FC_OTH_CP_BL_E!I20+FC_OTH_CP_CR_E!I20+FC_OTH_CP_BT_E!I20+FC_OTH_CP_IT_E!I20</f>
        <v>0</v>
      </c>
      <c r="J20" s="10">
        <f>FC_OTH_CP_SH_E!J20+FC_OTH_CP_SC_E!J20+FC_OTH_CP_HW_E!J20+FC_OTH_CP_CA_E!J20+FC_OTH_CP_VE_E!J20+FC_OTH_CP_SL_E!J20+FC_OTH_CP_BL_E!J20+FC_OTH_CP_CR_E!J20+FC_OTH_CP_BT_E!J20+FC_OTH_CP_IT_E!J20</f>
        <v>0</v>
      </c>
      <c r="K20" s="10">
        <f>FC_OTH_CP_SH_E!K20+FC_OTH_CP_SC_E!K20+FC_OTH_CP_HW_E!K20+FC_OTH_CP_CA_E!K20+FC_OTH_CP_VE_E!K20+FC_OTH_CP_SL_E!K20+FC_OTH_CP_BL_E!K20+FC_OTH_CP_CR_E!K20+FC_OTH_CP_BT_E!K20+FC_OTH_CP_IT_E!K20</f>
        <v>0</v>
      </c>
      <c r="L20" s="10">
        <f>FC_OTH_CP_SH_E!L20+FC_OTH_CP_SC_E!L20+FC_OTH_CP_HW_E!L20+FC_OTH_CP_CA_E!L20+FC_OTH_CP_VE_E!L20+FC_OTH_CP_SL_E!L20+FC_OTH_CP_BL_E!L20+FC_OTH_CP_CR_E!L20+FC_OTH_CP_BT_E!L20+FC_OTH_CP_IT_E!L20</f>
        <v>0</v>
      </c>
      <c r="M20" s="10">
        <f>FC_OTH_CP_SH_E!M20+FC_OTH_CP_SC_E!M20+FC_OTH_CP_HW_E!M20+FC_OTH_CP_CA_E!M20+FC_OTH_CP_VE_E!M20+FC_OTH_CP_SL_E!M20+FC_OTH_CP_BL_E!M20+FC_OTH_CP_CR_E!M20+FC_OTH_CP_BT_E!M20+FC_OTH_CP_IT_E!M20</f>
        <v>0</v>
      </c>
      <c r="N20" s="10">
        <f>FC_OTH_CP_SH_E!N20+FC_OTH_CP_SC_E!N20+FC_OTH_CP_HW_E!N20+FC_OTH_CP_CA_E!N20+FC_OTH_CP_VE_E!N20+FC_OTH_CP_SL_E!N20+FC_OTH_CP_BL_E!N20+FC_OTH_CP_CR_E!N20+FC_OTH_CP_BT_E!N20+FC_OTH_CP_IT_E!N20</f>
        <v>0</v>
      </c>
      <c r="O20" s="10">
        <f>FC_OTH_CP_SH_E!O20+FC_OTH_CP_SC_E!O20+FC_OTH_CP_HW_E!O20+FC_OTH_CP_CA_E!O20+FC_OTH_CP_VE_E!O20+FC_OTH_CP_SL_E!O20+FC_OTH_CP_BL_E!O20+FC_OTH_CP_CR_E!O20+FC_OTH_CP_BT_E!O20+FC_OTH_CP_IT_E!O20</f>
        <v>0</v>
      </c>
      <c r="P20" s="10">
        <f>FC_OTH_CP_SH_E!P20+FC_OTH_CP_SC_E!P20+FC_OTH_CP_HW_E!P20+FC_OTH_CP_CA_E!P20+FC_OTH_CP_VE_E!P20+FC_OTH_CP_SL_E!P20+FC_OTH_CP_BL_E!P20+FC_OTH_CP_CR_E!P20+FC_OTH_CP_BT_E!P20+FC_OTH_CP_IT_E!P20</f>
        <v>0</v>
      </c>
      <c r="Q20" s="10">
        <f>FC_OTH_CP_SH_E!Q20+FC_OTH_CP_SC_E!Q20+FC_OTH_CP_HW_E!Q20+FC_OTH_CP_CA_E!Q20+FC_OTH_CP_VE_E!Q20+FC_OTH_CP_SL_E!Q20+FC_OTH_CP_BL_E!Q20+FC_OTH_CP_CR_E!Q20+FC_OTH_CP_BT_E!Q20+FC_OTH_CP_IT_E!Q20</f>
        <v>0</v>
      </c>
      <c r="R20" s="10">
        <f>FC_OTH_CP_SH_E!R20+FC_OTH_CP_SC_E!R20+FC_OTH_CP_HW_E!R20+FC_OTH_CP_CA_E!R20+FC_OTH_CP_VE_E!R20+FC_OTH_CP_SL_E!R20+FC_OTH_CP_BL_E!R20+FC_OTH_CP_CR_E!R20+FC_OTH_CP_BT_E!R20+FC_OTH_CP_IT_E!R20</f>
        <v>0</v>
      </c>
      <c r="S20" s="10">
        <f>FC_OTH_CP_SH_E!S20+FC_OTH_CP_SC_E!S20+FC_OTH_CP_HW_E!S20+FC_OTH_CP_CA_E!S20+FC_OTH_CP_VE_E!S20+FC_OTH_CP_SL_E!S20+FC_OTH_CP_BL_E!S20+FC_OTH_CP_CR_E!S20+FC_OTH_CP_BT_E!S20+FC_OTH_CP_IT_E!S20</f>
        <v>0</v>
      </c>
      <c r="T20" s="10">
        <f>FC_OTH_CP_SH_E!T20+FC_OTH_CP_SC_E!T20+FC_OTH_CP_HW_E!T20+FC_OTH_CP_CA_E!T20+FC_OTH_CP_VE_E!T20+FC_OTH_CP_SL_E!T20+FC_OTH_CP_BL_E!T20+FC_OTH_CP_CR_E!T20+FC_OTH_CP_BT_E!T20+FC_OTH_CP_IT_E!T20</f>
        <v>0</v>
      </c>
      <c r="U20" s="10">
        <f>FC_OTH_CP_SH_E!U20+FC_OTH_CP_SC_E!U20+FC_OTH_CP_HW_E!U20+FC_OTH_CP_CA_E!U20+FC_OTH_CP_VE_E!U20+FC_OTH_CP_SL_E!U20+FC_OTH_CP_BL_E!U20+FC_OTH_CP_CR_E!U20+FC_OTH_CP_BT_E!U20+FC_OTH_CP_IT_E!U20</f>
        <v>0</v>
      </c>
      <c r="V20" s="10">
        <f>FC_OTH_CP_SH_E!V20+FC_OTH_CP_SC_E!V20+FC_OTH_CP_HW_E!V20+FC_OTH_CP_CA_E!V20+FC_OTH_CP_VE_E!V20+FC_OTH_CP_SL_E!V20+FC_OTH_CP_BL_E!V20+FC_OTH_CP_CR_E!V20+FC_OTH_CP_BT_E!V20+FC_OTH_CP_IT_E!V20</f>
        <v>0</v>
      </c>
      <c r="W20" s="10">
        <f>FC_OTH_CP_SH_E!W20+FC_OTH_CP_SC_E!W20+FC_OTH_CP_HW_E!W20+FC_OTH_CP_CA_E!W20+FC_OTH_CP_VE_E!W20+FC_OTH_CP_SL_E!W20+FC_OTH_CP_BL_E!W20+FC_OTH_CP_CR_E!W20+FC_OTH_CP_BT_E!W20+FC_OTH_CP_IT_E!W20</f>
        <v>0</v>
      </c>
      <c r="X20" s="10">
        <f>FC_OTH_CP_SH_E!X20+FC_OTH_CP_SC_E!X20+FC_OTH_CP_HW_E!X20+FC_OTH_CP_CA_E!X20+FC_OTH_CP_VE_E!X20+FC_OTH_CP_SL_E!X20+FC_OTH_CP_BL_E!X20+FC_OTH_CP_CR_E!X20+FC_OTH_CP_BT_E!X20+FC_OTH_CP_IT_E!X20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FC_OTH_CP_SH_E!C21+FC_OTH_CP_SC_E!C21+FC_OTH_CP_HW_E!C21+FC_OTH_CP_CA_E!C21+FC_OTH_CP_VE_E!C21+FC_OTH_CP_SL_E!C21+FC_OTH_CP_BL_E!C21+FC_OTH_CP_CR_E!C21+FC_OTH_CP_BT_E!C21+FC_OTH_CP_IT_E!C21</f>
        <v>0</v>
      </c>
      <c r="D21" s="10">
        <f>FC_OTH_CP_SH_E!D21+FC_OTH_CP_SC_E!D21+FC_OTH_CP_HW_E!D21+FC_OTH_CP_CA_E!D21+FC_OTH_CP_VE_E!D21+FC_OTH_CP_SL_E!D21+FC_OTH_CP_BL_E!D21+FC_OTH_CP_CR_E!D21+FC_OTH_CP_BT_E!D21+FC_OTH_CP_IT_E!D21</f>
        <v>0</v>
      </c>
      <c r="E21" s="10">
        <f>FC_OTH_CP_SH_E!E21+FC_OTH_CP_SC_E!E21+FC_OTH_CP_HW_E!E21+FC_OTH_CP_CA_E!E21+FC_OTH_CP_VE_E!E21+FC_OTH_CP_SL_E!E21+FC_OTH_CP_BL_E!E21+FC_OTH_CP_CR_E!E21+FC_OTH_CP_BT_E!E21+FC_OTH_CP_IT_E!E21</f>
        <v>0</v>
      </c>
      <c r="F21" s="10">
        <f>FC_OTH_CP_SH_E!F21+FC_OTH_CP_SC_E!F21+FC_OTH_CP_HW_E!F21+FC_OTH_CP_CA_E!F21+FC_OTH_CP_VE_E!F21+FC_OTH_CP_SL_E!F21+FC_OTH_CP_BL_E!F21+FC_OTH_CP_CR_E!F21+FC_OTH_CP_BT_E!F21+FC_OTH_CP_IT_E!F21</f>
        <v>0</v>
      </c>
      <c r="G21" s="10">
        <f>FC_OTH_CP_SH_E!G21+FC_OTH_CP_SC_E!G21+FC_OTH_CP_HW_E!G21+FC_OTH_CP_CA_E!G21+FC_OTH_CP_VE_E!G21+FC_OTH_CP_SL_E!G21+FC_OTH_CP_BL_E!G21+FC_OTH_CP_CR_E!G21+FC_OTH_CP_BT_E!G21+FC_OTH_CP_IT_E!G21</f>
        <v>0</v>
      </c>
      <c r="H21" s="10">
        <f>FC_OTH_CP_SH_E!H21+FC_OTH_CP_SC_E!H21+FC_OTH_CP_HW_E!H21+FC_OTH_CP_CA_E!H21+FC_OTH_CP_VE_E!H21+FC_OTH_CP_SL_E!H21+FC_OTH_CP_BL_E!H21+FC_OTH_CP_CR_E!H21+FC_OTH_CP_BT_E!H21+FC_OTH_CP_IT_E!H21</f>
        <v>0</v>
      </c>
      <c r="I21" s="10">
        <f>FC_OTH_CP_SH_E!I21+FC_OTH_CP_SC_E!I21+FC_OTH_CP_HW_E!I21+FC_OTH_CP_CA_E!I21+FC_OTH_CP_VE_E!I21+FC_OTH_CP_SL_E!I21+FC_OTH_CP_BL_E!I21+FC_OTH_CP_CR_E!I21+FC_OTH_CP_BT_E!I21+FC_OTH_CP_IT_E!I21</f>
        <v>0</v>
      </c>
      <c r="J21" s="10">
        <f>FC_OTH_CP_SH_E!J21+FC_OTH_CP_SC_E!J21+FC_OTH_CP_HW_E!J21+FC_OTH_CP_CA_E!J21+FC_OTH_CP_VE_E!J21+FC_OTH_CP_SL_E!J21+FC_OTH_CP_BL_E!J21+FC_OTH_CP_CR_E!J21+FC_OTH_CP_BT_E!J21+FC_OTH_CP_IT_E!J21</f>
        <v>0</v>
      </c>
      <c r="K21" s="10">
        <f>FC_OTH_CP_SH_E!K21+FC_OTH_CP_SC_E!K21+FC_OTH_CP_HW_E!K21+FC_OTH_CP_CA_E!K21+FC_OTH_CP_VE_E!K21+FC_OTH_CP_SL_E!K21+FC_OTH_CP_BL_E!K21+FC_OTH_CP_CR_E!K21+FC_OTH_CP_BT_E!K21+FC_OTH_CP_IT_E!K21</f>
        <v>0</v>
      </c>
      <c r="L21" s="10">
        <f>FC_OTH_CP_SH_E!L21+FC_OTH_CP_SC_E!L21+FC_OTH_CP_HW_E!L21+FC_OTH_CP_CA_E!L21+FC_OTH_CP_VE_E!L21+FC_OTH_CP_SL_E!L21+FC_OTH_CP_BL_E!L21+FC_OTH_CP_CR_E!L21+FC_OTH_CP_BT_E!L21+FC_OTH_CP_IT_E!L21</f>
        <v>0</v>
      </c>
      <c r="M21" s="10">
        <f>FC_OTH_CP_SH_E!M21+FC_OTH_CP_SC_E!M21+FC_OTH_CP_HW_E!M21+FC_OTH_CP_CA_E!M21+FC_OTH_CP_VE_E!M21+FC_OTH_CP_SL_E!M21+FC_OTH_CP_BL_E!M21+FC_OTH_CP_CR_E!M21+FC_OTH_CP_BT_E!M21+FC_OTH_CP_IT_E!M21</f>
        <v>0</v>
      </c>
      <c r="N21" s="10">
        <f>FC_OTH_CP_SH_E!N21+FC_OTH_CP_SC_E!N21+FC_OTH_CP_HW_E!N21+FC_OTH_CP_CA_E!N21+FC_OTH_CP_VE_E!N21+FC_OTH_CP_SL_E!N21+FC_OTH_CP_BL_E!N21+FC_OTH_CP_CR_E!N21+FC_OTH_CP_BT_E!N21+FC_OTH_CP_IT_E!N21</f>
        <v>0</v>
      </c>
      <c r="O21" s="10">
        <f>FC_OTH_CP_SH_E!O21+FC_OTH_CP_SC_E!O21+FC_OTH_CP_HW_E!O21+FC_OTH_CP_CA_E!O21+FC_OTH_CP_VE_E!O21+FC_OTH_CP_SL_E!O21+FC_OTH_CP_BL_E!O21+FC_OTH_CP_CR_E!O21+FC_OTH_CP_BT_E!O21+FC_OTH_CP_IT_E!O21</f>
        <v>0</v>
      </c>
      <c r="P21" s="10">
        <f>FC_OTH_CP_SH_E!P21+FC_OTH_CP_SC_E!P21+FC_OTH_CP_HW_E!P21+FC_OTH_CP_CA_E!P21+FC_OTH_CP_VE_E!P21+FC_OTH_CP_SL_E!P21+FC_OTH_CP_BL_E!P21+FC_OTH_CP_CR_E!P21+FC_OTH_CP_BT_E!P21+FC_OTH_CP_IT_E!P21</f>
        <v>0</v>
      </c>
      <c r="Q21" s="10">
        <f>FC_OTH_CP_SH_E!Q21+FC_OTH_CP_SC_E!Q21+FC_OTH_CP_HW_E!Q21+FC_OTH_CP_CA_E!Q21+FC_OTH_CP_VE_E!Q21+FC_OTH_CP_SL_E!Q21+FC_OTH_CP_BL_E!Q21+FC_OTH_CP_CR_E!Q21+FC_OTH_CP_BT_E!Q21+FC_OTH_CP_IT_E!Q21</f>
        <v>0</v>
      </c>
      <c r="R21" s="10">
        <f>FC_OTH_CP_SH_E!R21+FC_OTH_CP_SC_E!R21+FC_OTH_CP_HW_E!R21+FC_OTH_CP_CA_E!R21+FC_OTH_CP_VE_E!R21+FC_OTH_CP_SL_E!R21+FC_OTH_CP_BL_E!R21+FC_OTH_CP_CR_E!R21+FC_OTH_CP_BT_E!R21+FC_OTH_CP_IT_E!R21</f>
        <v>0</v>
      </c>
      <c r="S21" s="10">
        <f>FC_OTH_CP_SH_E!S21+FC_OTH_CP_SC_E!S21+FC_OTH_CP_HW_E!S21+FC_OTH_CP_CA_E!S21+FC_OTH_CP_VE_E!S21+FC_OTH_CP_SL_E!S21+FC_OTH_CP_BL_E!S21+FC_OTH_CP_CR_E!S21+FC_OTH_CP_BT_E!S21+FC_OTH_CP_IT_E!S21</f>
        <v>0</v>
      </c>
      <c r="T21" s="10">
        <f>FC_OTH_CP_SH_E!T21+FC_OTH_CP_SC_E!T21+FC_OTH_CP_HW_E!T21+FC_OTH_CP_CA_E!T21+FC_OTH_CP_VE_E!T21+FC_OTH_CP_SL_E!T21+FC_OTH_CP_BL_E!T21+FC_OTH_CP_CR_E!T21+FC_OTH_CP_BT_E!T21+FC_OTH_CP_IT_E!T21</f>
        <v>0</v>
      </c>
      <c r="U21" s="10">
        <f>FC_OTH_CP_SH_E!U21+FC_OTH_CP_SC_E!U21+FC_OTH_CP_HW_E!U21+FC_OTH_CP_CA_E!U21+FC_OTH_CP_VE_E!U21+FC_OTH_CP_SL_E!U21+FC_OTH_CP_BL_E!U21+FC_OTH_CP_CR_E!U21+FC_OTH_CP_BT_E!U21+FC_OTH_CP_IT_E!U21</f>
        <v>0</v>
      </c>
      <c r="V21" s="10">
        <f>FC_OTH_CP_SH_E!V21+FC_OTH_CP_SC_E!V21+FC_OTH_CP_HW_E!V21+FC_OTH_CP_CA_E!V21+FC_OTH_CP_VE_E!V21+FC_OTH_CP_SL_E!V21+FC_OTH_CP_BL_E!V21+FC_OTH_CP_CR_E!V21+FC_OTH_CP_BT_E!V21+FC_OTH_CP_IT_E!V21</f>
        <v>0</v>
      </c>
      <c r="W21" s="10">
        <f>FC_OTH_CP_SH_E!W21+FC_OTH_CP_SC_E!W21+FC_OTH_CP_HW_E!W21+FC_OTH_CP_CA_E!W21+FC_OTH_CP_VE_E!W21+FC_OTH_CP_SL_E!W21+FC_OTH_CP_BL_E!W21+FC_OTH_CP_CR_E!W21+FC_OTH_CP_BT_E!W21+FC_OTH_CP_IT_E!W21</f>
        <v>0</v>
      </c>
      <c r="X21" s="10">
        <f>FC_OTH_CP_SH_E!X21+FC_OTH_CP_SC_E!X21+FC_OTH_CP_HW_E!X21+FC_OTH_CP_CA_E!X21+FC_OTH_CP_VE_E!X21+FC_OTH_CP_SL_E!X21+FC_OTH_CP_BL_E!X21+FC_OTH_CP_CR_E!X21+FC_OTH_CP_BT_E!X21+FC_OTH_CP_IT_E!X21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1.6795356835769559</v>
      </c>
      <c r="D22" s="37">
        <f t="shared" ref="D22:W22" si="19">SUM(D23:D24)</f>
        <v>2.9147893379191743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2.3129836629406712E-2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FC_OTH_CP_SH_E!C23+FC_OTH_CP_SC_E!C23+FC_OTH_CP_HW_E!C23+FC_OTH_CP_CA_E!C23+FC_OTH_CP_VE_E!C23+FC_OTH_CP_SL_E!C23+FC_OTH_CP_BL_E!C23+FC_OTH_CP_CR_E!C23+FC_OTH_CP_BT_E!C23+FC_OTH_CP_IT_E!C23</f>
        <v>1.6795356835769559</v>
      </c>
      <c r="D23" s="10">
        <f>FC_OTH_CP_SH_E!D23+FC_OTH_CP_SC_E!D23+FC_OTH_CP_HW_E!D23+FC_OTH_CP_CA_E!D23+FC_OTH_CP_VE_E!D23+FC_OTH_CP_SL_E!D23+FC_OTH_CP_BL_E!D23+FC_OTH_CP_CR_E!D23+FC_OTH_CP_BT_E!D23+FC_OTH_CP_IT_E!D23</f>
        <v>2.9147893379191743</v>
      </c>
      <c r="E23" s="10">
        <f>FC_OTH_CP_SH_E!E23+FC_OTH_CP_SC_E!E23+FC_OTH_CP_HW_E!E23+FC_OTH_CP_CA_E!E23+FC_OTH_CP_VE_E!E23+FC_OTH_CP_SL_E!E23+FC_OTH_CP_BL_E!E23+FC_OTH_CP_CR_E!E23+FC_OTH_CP_BT_E!E23+FC_OTH_CP_IT_E!E23</f>
        <v>0</v>
      </c>
      <c r="F23" s="10">
        <f>FC_OTH_CP_SH_E!F23+FC_OTH_CP_SC_E!F23+FC_OTH_CP_HW_E!F23+FC_OTH_CP_CA_E!F23+FC_OTH_CP_VE_E!F23+FC_OTH_CP_SL_E!F23+FC_OTH_CP_BL_E!F23+FC_OTH_CP_CR_E!F23+FC_OTH_CP_BT_E!F23+FC_OTH_CP_IT_E!F23</f>
        <v>0</v>
      </c>
      <c r="G23" s="10">
        <f>FC_OTH_CP_SH_E!G23+FC_OTH_CP_SC_E!G23+FC_OTH_CP_HW_E!G23+FC_OTH_CP_CA_E!G23+FC_OTH_CP_VE_E!G23+FC_OTH_CP_SL_E!G23+FC_OTH_CP_BL_E!G23+FC_OTH_CP_CR_E!G23+FC_OTH_CP_BT_E!G23+FC_OTH_CP_IT_E!G23</f>
        <v>0</v>
      </c>
      <c r="H23" s="10">
        <f>FC_OTH_CP_SH_E!H23+FC_OTH_CP_SC_E!H23+FC_OTH_CP_HW_E!H23+FC_OTH_CP_CA_E!H23+FC_OTH_CP_VE_E!H23+FC_OTH_CP_SL_E!H23+FC_OTH_CP_BL_E!H23+FC_OTH_CP_CR_E!H23+FC_OTH_CP_BT_E!H23+FC_OTH_CP_IT_E!H23</f>
        <v>0</v>
      </c>
      <c r="I23" s="10">
        <f>FC_OTH_CP_SH_E!I23+FC_OTH_CP_SC_E!I23+FC_OTH_CP_HW_E!I23+FC_OTH_CP_CA_E!I23+FC_OTH_CP_VE_E!I23+FC_OTH_CP_SL_E!I23+FC_OTH_CP_BL_E!I23+FC_OTH_CP_CR_E!I23+FC_OTH_CP_BT_E!I23+FC_OTH_CP_IT_E!I23</f>
        <v>0</v>
      </c>
      <c r="J23" s="10">
        <f>FC_OTH_CP_SH_E!J23+FC_OTH_CP_SC_E!J23+FC_OTH_CP_HW_E!J23+FC_OTH_CP_CA_E!J23+FC_OTH_CP_VE_E!J23+FC_OTH_CP_SL_E!J23+FC_OTH_CP_BL_E!J23+FC_OTH_CP_CR_E!J23+FC_OTH_CP_BT_E!J23+FC_OTH_CP_IT_E!J23</f>
        <v>0</v>
      </c>
      <c r="K23" s="10">
        <f>FC_OTH_CP_SH_E!K23+FC_OTH_CP_SC_E!K23+FC_OTH_CP_HW_E!K23+FC_OTH_CP_CA_E!K23+FC_OTH_CP_VE_E!K23+FC_OTH_CP_SL_E!K23+FC_OTH_CP_BL_E!K23+FC_OTH_CP_CR_E!K23+FC_OTH_CP_BT_E!K23+FC_OTH_CP_IT_E!K23</f>
        <v>0</v>
      </c>
      <c r="L23" s="10">
        <f>FC_OTH_CP_SH_E!L23+FC_OTH_CP_SC_E!L23+FC_OTH_CP_HW_E!L23+FC_OTH_CP_CA_E!L23+FC_OTH_CP_VE_E!L23+FC_OTH_CP_SL_E!L23+FC_OTH_CP_BL_E!L23+FC_OTH_CP_CR_E!L23+FC_OTH_CP_BT_E!L23+FC_OTH_CP_IT_E!L23</f>
        <v>0</v>
      </c>
      <c r="M23" s="10">
        <f>FC_OTH_CP_SH_E!M23+FC_OTH_CP_SC_E!M23+FC_OTH_CP_HW_E!M23+FC_OTH_CP_CA_E!M23+FC_OTH_CP_VE_E!M23+FC_OTH_CP_SL_E!M23+FC_OTH_CP_BL_E!M23+FC_OTH_CP_CR_E!M23+FC_OTH_CP_BT_E!M23+FC_OTH_CP_IT_E!M23</f>
        <v>0</v>
      </c>
      <c r="N23" s="10">
        <f>FC_OTH_CP_SH_E!N23+FC_OTH_CP_SC_E!N23+FC_OTH_CP_HW_E!N23+FC_OTH_CP_CA_E!N23+FC_OTH_CP_VE_E!N23+FC_OTH_CP_SL_E!N23+FC_OTH_CP_BL_E!N23+FC_OTH_CP_CR_E!N23+FC_OTH_CP_BT_E!N23+FC_OTH_CP_IT_E!N23</f>
        <v>0</v>
      </c>
      <c r="O23" s="10">
        <f>FC_OTH_CP_SH_E!O23+FC_OTH_CP_SC_E!O23+FC_OTH_CP_HW_E!O23+FC_OTH_CP_CA_E!O23+FC_OTH_CP_VE_E!O23+FC_OTH_CP_SL_E!O23+FC_OTH_CP_BL_E!O23+FC_OTH_CP_CR_E!O23+FC_OTH_CP_BT_E!O23+FC_OTH_CP_IT_E!O23</f>
        <v>0</v>
      </c>
      <c r="P23" s="10">
        <f>FC_OTH_CP_SH_E!P23+FC_OTH_CP_SC_E!P23+FC_OTH_CP_HW_E!P23+FC_OTH_CP_CA_E!P23+FC_OTH_CP_VE_E!P23+FC_OTH_CP_SL_E!P23+FC_OTH_CP_BL_E!P23+FC_OTH_CP_CR_E!P23+FC_OTH_CP_BT_E!P23+FC_OTH_CP_IT_E!P23</f>
        <v>0</v>
      </c>
      <c r="Q23" s="10">
        <f>FC_OTH_CP_SH_E!Q23+FC_OTH_CP_SC_E!Q23+FC_OTH_CP_HW_E!Q23+FC_OTH_CP_CA_E!Q23+FC_OTH_CP_VE_E!Q23+FC_OTH_CP_SL_E!Q23+FC_OTH_CP_BL_E!Q23+FC_OTH_CP_CR_E!Q23+FC_OTH_CP_BT_E!Q23+FC_OTH_CP_IT_E!Q23</f>
        <v>0</v>
      </c>
      <c r="R23" s="10">
        <f>FC_OTH_CP_SH_E!R23+FC_OTH_CP_SC_E!R23+FC_OTH_CP_HW_E!R23+FC_OTH_CP_CA_E!R23+FC_OTH_CP_VE_E!R23+FC_OTH_CP_SL_E!R23+FC_OTH_CP_BL_E!R23+FC_OTH_CP_CR_E!R23+FC_OTH_CP_BT_E!R23+FC_OTH_CP_IT_E!R23</f>
        <v>0</v>
      </c>
      <c r="S23" s="10">
        <f>FC_OTH_CP_SH_E!S23+FC_OTH_CP_SC_E!S23+FC_OTH_CP_HW_E!S23+FC_OTH_CP_CA_E!S23+FC_OTH_CP_VE_E!S23+FC_OTH_CP_SL_E!S23+FC_OTH_CP_BL_E!S23+FC_OTH_CP_CR_E!S23+FC_OTH_CP_BT_E!S23+FC_OTH_CP_IT_E!S23</f>
        <v>0</v>
      </c>
      <c r="T23" s="10">
        <f>FC_OTH_CP_SH_E!T23+FC_OTH_CP_SC_E!T23+FC_OTH_CP_HW_E!T23+FC_OTH_CP_CA_E!T23+FC_OTH_CP_VE_E!T23+FC_OTH_CP_SL_E!T23+FC_OTH_CP_BL_E!T23+FC_OTH_CP_CR_E!T23+FC_OTH_CP_BT_E!T23+FC_OTH_CP_IT_E!T23</f>
        <v>0</v>
      </c>
      <c r="U23" s="10">
        <f>FC_OTH_CP_SH_E!U23+FC_OTH_CP_SC_E!U23+FC_OTH_CP_HW_E!U23+FC_OTH_CP_CA_E!U23+FC_OTH_CP_VE_E!U23+FC_OTH_CP_SL_E!U23+FC_OTH_CP_BL_E!U23+FC_OTH_CP_CR_E!U23+FC_OTH_CP_BT_E!U23+FC_OTH_CP_IT_E!U23</f>
        <v>2.3129836629406712E-2</v>
      </c>
      <c r="V23" s="10">
        <f>FC_OTH_CP_SH_E!V23+FC_OTH_CP_SC_E!V23+FC_OTH_CP_HW_E!V23+FC_OTH_CP_CA_E!V23+FC_OTH_CP_VE_E!V23+FC_OTH_CP_SL_E!V23+FC_OTH_CP_BL_E!V23+FC_OTH_CP_CR_E!V23+FC_OTH_CP_BT_E!V23+FC_OTH_CP_IT_E!V23</f>
        <v>0</v>
      </c>
      <c r="W23" s="10">
        <f>FC_OTH_CP_SH_E!W23+FC_OTH_CP_SC_E!W23+FC_OTH_CP_HW_E!W23+FC_OTH_CP_CA_E!W23+FC_OTH_CP_VE_E!W23+FC_OTH_CP_SL_E!W23+FC_OTH_CP_BL_E!W23+FC_OTH_CP_CR_E!W23+FC_OTH_CP_BT_E!W23+FC_OTH_CP_IT_E!W23</f>
        <v>0</v>
      </c>
      <c r="X23" s="10">
        <f>FC_OTH_CP_SH_E!X23+FC_OTH_CP_SC_E!X23+FC_OTH_CP_HW_E!X23+FC_OTH_CP_CA_E!X23+FC_OTH_CP_VE_E!X23+FC_OTH_CP_SL_E!X23+FC_OTH_CP_BL_E!X23+FC_OTH_CP_CR_E!X23+FC_OTH_CP_BT_E!X23+FC_OTH_CP_IT_E!X23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FC_OTH_CP_SH_E!C24+FC_OTH_CP_SC_E!C24+FC_OTH_CP_HW_E!C24+FC_OTH_CP_CA_E!C24+FC_OTH_CP_VE_E!C24+FC_OTH_CP_SL_E!C24+FC_OTH_CP_BL_E!C24+FC_OTH_CP_CR_E!C24+FC_OTH_CP_BT_E!C24+FC_OTH_CP_IT_E!C24</f>
        <v>0</v>
      </c>
      <c r="D24" s="10">
        <f>FC_OTH_CP_SH_E!D24+FC_OTH_CP_SC_E!D24+FC_OTH_CP_HW_E!D24+FC_OTH_CP_CA_E!D24+FC_OTH_CP_VE_E!D24+FC_OTH_CP_SL_E!D24+FC_OTH_CP_BL_E!D24+FC_OTH_CP_CR_E!D24+FC_OTH_CP_BT_E!D24+FC_OTH_CP_IT_E!D24</f>
        <v>0</v>
      </c>
      <c r="E24" s="10">
        <f>FC_OTH_CP_SH_E!E24+FC_OTH_CP_SC_E!E24+FC_OTH_CP_HW_E!E24+FC_OTH_CP_CA_E!E24+FC_OTH_CP_VE_E!E24+FC_OTH_CP_SL_E!E24+FC_OTH_CP_BL_E!E24+FC_OTH_CP_CR_E!E24+FC_OTH_CP_BT_E!E24+FC_OTH_CP_IT_E!E24</f>
        <v>0</v>
      </c>
      <c r="F24" s="10">
        <f>FC_OTH_CP_SH_E!F24+FC_OTH_CP_SC_E!F24+FC_OTH_CP_HW_E!F24+FC_OTH_CP_CA_E!F24+FC_OTH_CP_VE_E!F24+FC_OTH_CP_SL_E!F24+FC_OTH_CP_BL_E!F24+FC_OTH_CP_CR_E!F24+FC_OTH_CP_BT_E!F24+FC_OTH_CP_IT_E!F24</f>
        <v>0</v>
      </c>
      <c r="G24" s="10">
        <f>FC_OTH_CP_SH_E!G24+FC_OTH_CP_SC_E!G24+FC_OTH_CP_HW_E!G24+FC_OTH_CP_CA_E!G24+FC_OTH_CP_VE_E!G24+FC_OTH_CP_SL_E!G24+FC_OTH_CP_BL_E!G24+FC_OTH_CP_CR_E!G24+FC_OTH_CP_BT_E!G24+FC_OTH_CP_IT_E!G24</f>
        <v>0</v>
      </c>
      <c r="H24" s="10">
        <f>FC_OTH_CP_SH_E!H24+FC_OTH_CP_SC_E!H24+FC_OTH_CP_HW_E!H24+FC_OTH_CP_CA_E!H24+FC_OTH_CP_VE_E!H24+FC_OTH_CP_SL_E!H24+FC_OTH_CP_BL_E!H24+FC_OTH_CP_CR_E!H24+FC_OTH_CP_BT_E!H24+FC_OTH_CP_IT_E!H24</f>
        <v>0</v>
      </c>
      <c r="I24" s="10">
        <f>FC_OTH_CP_SH_E!I24+FC_OTH_CP_SC_E!I24+FC_OTH_CP_HW_E!I24+FC_OTH_CP_CA_E!I24+FC_OTH_CP_VE_E!I24+FC_OTH_CP_SL_E!I24+FC_OTH_CP_BL_E!I24+FC_OTH_CP_CR_E!I24+FC_OTH_CP_BT_E!I24+FC_OTH_CP_IT_E!I24</f>
        <v>0</v>
      </c>
      <c r="J24" s="10">
        <f>FC_OTH_CP_SH_E!J24+FC_OTH_CP_SC_E!J24+FC_OTH_CP_HW_E!J24+FC_OTH_CP_CA_E!J24+FC_OTH_CP_VE_E!J24+FC_OTH_CP_SL_E!J24+FC_OTH_CP_BL_E!J24+FC_OTH_CP_CR_E!J24+FC_OTH_CP_BT_E!J24+FC_OTH_CP_IT_E!J24</f>
        <v>0</v>
      </c>
      <c r="K24" s="10">
        <f>FC_OTH_CP_SH_E!K24+FC_OTH_CP_SC_E!K24+FC_OTH_CP_HW_E!K24+FC_OTH_CP_CA_E!K24+FC_OTH_CP_VE_E!K24+FC_OTH_CP_SL_E!K24+FC_OTH_CP_BL_E!K24+FC_OTH_CP_CR_E!K24+FC_OTH_CP_BT_E!K24+FC_OTH_CP_IT_E!K24</f>
        <v>0</v>
      </c>
      <c r="L24" s="10">
        <f>FC_OTH_CP_SH_E!L24+FC_OTH_CP_SC_E!L24+FC_OTH_CP_HW_E!L24+FC_OTH_CP_CA_E!L24+FC_OTH_CP_VE_E!L24+FC_OTH_CP_SL_E!L24+FC_OTH_CP_BL_E!L24+FC_OTH_CP_CR_E!L24+FC_OTH_CP_BT_E!L24+FC_OTH_CP_IT_E!L24</f>
        <v>0</v>
      </c>
      <c r="M24" s="10">
        <f>FC_OTH_CP_SH_E!M24+FC_OTH_CP_SC_E!M24+FC_OTH_CP_HW_E!M24+FC_OTH_CP_CA_E!M24+FC_OTH_CP_VE_E!M24+FC_OTH_CP_SL_E!M24+FC_OTH_CP_BL_E!M24+FC_OTH_CP_CR_E!M24+FC_OTH_CP_BT_E!M24+FC_OTH_CP_IT_E!M24</f>
        <v>0</v>
      </c>
      <c r="N24" s="10">
        <f>FC_OTH_CP_SH_E!N24+FC_OTH_CP_SC_E!N24+FC_OTH_CP_HW_E!N24+FC_OTH_CP_CA_E!N24+FC_OTH_CP_VE_E!N24+FC_OTH_CP_SL_E!N24+FC_OTH_CP_BL_E!N24+FC_OTH_CP_CR_E!N24+FC_OTH_CP_BT_E!N24+FC_OTH_CP_IT_E!N24</f>
        <v>0</v>
      </c>
      <c r="O24" s="10">
        <f>FC_OTH_CP_SH_E!O24+FC_OTH_CP_SC_E!O24+FC_OTH_CP_HW_E!O24+FC_OTH_CP_CA_E!O24+FC_OTH_CP_VE_E!O24+FC_OTH_CP_SL_E!O24+FC_OTH_CP_BL_E!O24+FC_OTH_CP_CR_E!O24+FC_OTH_CP_BT_E!O24+FC_OTH_CP_IT_E!O24</f>
        <v>0</v>
      </c>
      <c r="P24" s="10">
        <f>FC_OTH_CP_SH_E!P24+FC_OTH_CP_SC_E!P24+FC_OTH_CP_HW_E!P24+FC_OTH_CP_CA_E!P24+FC_OTH_CP_VE_E!P24+FC_OTH_CP_SL_E!P24+FC_OTH_CP_BL_E!P24+FC_OTH_CP_CR_E!P24+FC_OTH_CP_BT_E!P24+FC_OTH_CP_IT_E!P24</f>
        <v>0</v>
      </c>
      <c r="Q24" s="10">
        <f>FC_OTH_CP_SH_E!Q24+FC_OTH_CP_SC_E!Q24+FC_OTH_CP_HW_E!Q24+FC_OTH_CP_CA_E!Q24+FC_OTH_CP_VE_E!Q24+FC_OTH_CP_SL_E!Q24+FC_OTH_CP_BL_E!Q24+FC_OTH_CP_CR_E!Q24+FC_OTH_CP_BT_E!Q24+FC_OTH_CP_IT_E!Q24</f>
        <v>0</v>
      </c>
      <c r="R24" s="10">
        <f>FC_OTH_CP_SH_E!R24+FC_OTH_CP_SC_E!R24+FC_OTH_CP_HW_E!R24+FC_OTH_CP_CA_E!R24+FC_OTH_CP_VE_E!R24+FC_OTH_CP_SL_E!R24+FC_OTH_CP_BL_E!R24+FC_OTH_CP_CR_E!R24+FC_OTH_CP_BT_E!R24+FC_OTH_CP_IT_E!R24</f>
        <v>0</v>
      </c>
      <c r="S24" s="10">
        <f>FC_OTH_CP_SH_E!S24+FC_OTH_CP_SC_E!S24+FC_OTH_CP_HW_E!S24+FC_OTH_CP_CA_E!S24+FC_OTH_CP_VE_E!S24+FC_OTH_CP_SL_E!S24+FC_OTH_CP_BL_E!S24+FC_OTH_CP_CR_E!S24+FC_OTH_CP_BT_E!S24+FC_OTH_CP_IT_E!S24</f>
        <v>0</v>
      </c>
      <c r="T24" s="10">
        <f>FC_OTH_CP_SH_E!T24+FC_OTH_CP_SC_E!T24+FC_OTH_CP_HW_E!T24+FC_OTH_CP_CA_E!T24+FC_OTH_CP_VE_E!T24+FC_OTH_CP_SL_E!T24+FC_OTH_CP_BL_E!T24+FC_OTH_CP_CR_E!T24+FC_OTH_CP_BT_E!T24+FC_OTH_CP_IT_E!T24</f>
        <v>0</v>
      </c>
      <c r="U24" s="10">
        <f>FC_OTH_CP_SH_E!U24+FC_OTH_CP_SC_E!U24+FC_OTH_CP_HW_E!U24+FC_OTH_CP_CA_E!U24+FC_OTH_CP_VE_E!U24+FC_OTH_CP_SL_E!U24+FC_OTH_CP_BL_E!U24+FC_OTH_CP_CR_E!U24+FC_OTH_CP_BT_E!U24+FC_OTH_CP_IT_E!U24</f>
        <v>0</v>
      </c>
      <c r="V24" s="10">
        <f>FC_OTH_CP_SH_E!V24+FC_OTH_CP_SC_E!V24+FC_OTH_CP_HW_E!V24+FC_OTH_CP_CA_E!V24+FC_OTH_CP_VE_E!V24+FC_OTH_CP_SL_E!V24+FC_OTH_CP_BL_E!V24+FC_OTH_CP_CR_E!V24+FC_OTH_CP_BT_E!V24+FC_OTH_CP_IT_E!V24</f>
        <v>0</v>
      </c>
      <c r="W24" s="10">
        <f>FC_OTH_CP_SH_E!W24+FC_OTH_CP_SC_E!W24+FC_OTH_CP_HW_E!W24+FC_OTH_CP_CA_E!W24+FC_OTH_CP_VE_E!W24+FC_OTH_CP_SL_E!W24+FC_OTH_CP_BL_E!W24+FC_OTH_CP_CR_E!W24+FC_OTH_CP_BT_E!W24+FC_OTH_CP_IT_E!W24</f>
        <v>0</v>
      </c>
      <c r="X24" s="10">
        <f>FC_OTH_CP_SH_E!X24+FC_OTH_CP_SC_E!X24+FC_OTH_CP_HW_E!X24+FC_OTH_CP_CA_E!X24+FC_OTH_CP_VE_E!X24+FC_OTH_CP_SL_E!X24+FC_OTH_CP_BL_E!X24+FC_OTH_CP_CR_E!X24+FC_OTH_CP_BT_E!X24+FC_OTH_CP_IT_E!X24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FC_OTH_CP_SH_E!C25+FC_OTH_CP_SC_E!C25+FC_OTH_CP_HW_E!C25+FC_OTH_CP_CA_E!C25+FC_OTH_CP_VE_E!C25+FC_OTH_CP_SL_E!C25+FC_OTH_CP_BL_E!C25+FC_OTH_CP_CR_E!C25+FC_OTH_CP_BT_E!C25+FC_OTH_CP_IT_E!C25</f>
        <v>0</v>
      </c>
      <c r="D25" s="37">
        <f>FC_OTH_CP_SH_E!D25+FC_OTH_CP_SC_E!D25+FC_OTH_CP_HW_E!D25+FC_OTH_CP_CA_E!D25+FC_OTH_CP_VE_E!D25+FC_OTH_CP_SL_E!D25+FC_OTH_CP_BL_E!D25+FC_OTH_CP_CR_E!D25+FC_OTH_CP_BT_E!D25+FC_OTH_CP_IT_E!D25</f>
        <v>0</v>
      </c>
      <c r="E25" s="37">
        <f>FC_OTH_CP_SH_E!E25+FC_OTH_CP_SC_E!E25+FC_OTH_CP_HW_E!E25+FC_OTH_CP_CA_E!E25+FC_OTH_CP_VE_E!E25+FC_OTH_CP_SL_E!E25+FC_OTH_CP_BL_E!E25+FC_OTH_CP_CR_E!E25+FC_OTH_CP_BT_E!E25+FC_OTH_CP_IT_E!E25</f>
        <v>0</v>
      </c>
      <c r="F25" s="37">
        <f>FC_OTH_CP_SH_E!F25+FC_OTH_CP_SC_E!F25+FC_OTH_CP_HW_E!F25+FC_OTH_CP_CA_E!F25+FC_OTH_CP_VE_E!F25+FC_OTH_CP_SL_E!F25+FC_OTH_CP_BL_E!F25+FC_OTH_CP_CR_E!F25+FC_OTH_CP_BT_E!F25+FC_OTH_CP_IT_E!F25</f>
        <v>0</v>
      </c>
      <c r="G25" s="37">
        <f>FC_OTH_CP_SH_E!G25+FC_OTH_CP_SC_E!G25+FC_OTH_CP_HW_E!G25+FC_OTH_CP_CA_E!G25+FC_OTH_CP_VE_E!G25+FC_OTH_CP_SL_E!G25+FC_OTH_CP_BL_E!G25+FC_OTH_CP_CR_E!G25+FC_OTH_CP_BT_E!G25+FC_OTH_CP_IT_E!G25</f>
        <v>0</v>
      </c>
      <c r="H25" s="37">
        <f>FC_OTH_CP_SH_E!H25+FC_OTH_CP_SC_E!H25+FC_OTH_CP_HW_E!H25+FC_OTH_CP_CA_E!H25+FC_OTH_CP_VE_E!H25+FC_OTH_CP_SL_E!H25+FC_OTH_CP_BL_E!H25+FC_OTH_CP_CR_E!H25+FC_OTH_CP_BT_E!H25+FC_OTH_CP_IT_E!H25</f>
        <v>0</v>
      </c>
      <c r="I25" s="37">
        <f>FC_OTH_CP_SH_E!I25+FC_OTH_CP_SC_E!I25+FC_OTH_CP_HW_E!I25+FC_OTH_CP_CA_E!I25+FC_OTH_CP_VE_E!I25+FC_OTH_CP_SL_E!I25+FC_OTH_CP_BL_E!I25+FC_OTH_CP_CR_E!I25+FC_OTH_CP_BT_E!I25+FC_OTH_CP_IT_E!I25</f>
        <v>0</v>
      </c>
      <c r="J25" s="37">
        <f>FC_OTH_CP_SH_E!J25+FC_OTH_CP_SC_E!J25+FC_OTH_CP_HW_E!J25+FC_OTH_CP_CA_E!J25+FC_OTH_CP_VE_E!J25+FC_OTH_CP_SL_E!J25+FC_OTH_CP_BL_E!J25+FC_OTH_CP_CR_E!J25+FC_OTH_CP_BT_E!J25+FC_OTH_CP_IT_E!J25</f>
        <v>0</v>
      </c>
      <c r="K25" s="37">
        <f>FC_OTH_CP_SH_E!K25+FC_OTH_CP_SC_E!K25+FC_OTH_CP_HW_E!K25+FC_OTH_CP_CA_E!K25+FC_OTH_CP_VE_E!K25+FC_OTH_CP_SL_E!K25+FC_OTH_CP_BL_E!K25+FC_OTH_CP_CR_E!K25+FC_OTH_CP_BT_E!K25+FC_OTH_CP_IT_E!K25</f>
        <v>0</v>
      </c>
      <c r="L25" s="37">
        <f>FC_OTH_CP_SH_E!L25+FC_OTH_CP_SC_E!L25+FC_OTH_CP_HW_E!L25+FC_OTH_CP_CA_E!L25+FC_OTH_CP_VE_E!L25+FC_OTH_CP_SL_E!L25+FC_OTH_CP_BL_E!L25+FC_OTH_CP_CR_E!L25+FC_OTH_CP_BT_E!L25+FC_OTH_CP_IT_E!L25</f>
        <v>0</v>
      </c>
      <c r="M25" s="37">
        <f>FC_OTH_CP_SH_E!M25+FC_OTH_CP_SC_E!M25+FC_OTH_CP_HW_E!M25+FC_OTH_CP_CA_E!M25+FC_OTH_CP_VE_E!M25+FC_OTH_CP_SL_E!M25+FC_OTH_CP_BL_E!M25+FC_OTH_CP_CR_E!M25+FC_OTH_CP_BT_E!M25+FC_OTH_CP_IT_E!M25</f>
        <v>0</v>
      </c>
      <c r="N25" s="37">
        <f>FC_OTH_CP_SH_E!N25+FC_OTH_CP_SC_E!N25+FC_OTH_CP_HW_E!N25+FC_OTH_CP_CA_E!N25+FC_OTH_CP_VE_E!N25+FC_OTH_CP_SL_E!N25+FC_OTH_CP_BL_E!N25+FC_OTH_CP_CR_E!N25+FC_OTH_CP_BT_E!N25+FC_OTH_CP_IT_E!N25</f>
        <v>0</v>
      </c>
      <c r="O25" s="37">
        <f>FC_OTH_CP_SH_E!O25+FC_OTH_CP_SC_E!O25+FC_OTH_CP_HW_E!O25+FC_OTH_CP_CA_E!O25+FC_OTH_CP_VE_E!O25+FC_OTH_CP_SL_E!O25+FC_OTH_CP_BL_E!O25+FC_OTH_CP_CR_E!O25+FC_OTH_CP_BT_E!O25+FC_OTH_CP_IT_E!O25</f>
        <v>0</v>
      </c>
      <c r="P25" s="37">
        <f>FC_OTH_CP_SH_E!P25+FC_OTH_CP_SC_E!P25+FC_OTH_CP_HW_E!P25+FC_OTH_CP_CA_E!P25+FC_OTH_CP_VE_E!P25+FC_OTH_CP_SL_E!P25+FC_OTH_CP_BL_E!P25+FC_OTH_CP_CR_E!P25+FC_OTH_CP_BT_E!P25+FC_OTH_CP_IT_E!P25</f>
        <v>0</v>
      </c>
      <c r="Q25" s="37">
        <f>FC_OTH_CP_SH_E!Q25+FC_OTH_CP_SC_E!Q25+FC_OTH_CP_HW_E!Q25+FC_OTH_CP_CA_E!Q25+FC_OTH_CP_VE_E!Q25+FC_OTH_CP_SL_E!Q25+FC_OTH_CP_BL_E!Q25+FC_OTH_CP_CR_E!Q25+FC_OTH_CP_BT_E!Q25+FC_OTH_CP_IT_E!Q25</f>
        <v>0</v>
      </c>
      <c r="R25" s="37">
        <f>FC_OTH_CP_SH_E!R25+FC_OTH_CP_SC_E!R25+FC_OTH_CP_HW_E!R25+FC_OTH_CP_CA_E!R25+FC_OTH_CP_VE_E!R25+FC_OTH_CP_SL_E!R25+FC_OTH_CP_BL_E!R25+FC_OTH_CP_CR_E!R25+FC_OTH_CP_BT_E!R25+FC_OTH_CP_IT_E!R25</f>
        <v>0</v>
      </c>
      <c r="S25" s="37">
        <f>FC_OTH_CP_SH_E!S25+FC_OTH_CP_SC_E!S25+FC_OTH_CP_HW_E!S25+FC_OTH_CP_CA_E!S25+FC_OTH_CP_VE_E!S25+FC_OTH_CP_SL_E!S25+FC_OTH_CP_BL_E!S25+FC_OTH_CP_CR_E!S25+FC_OTH_CP_BT_E!S25+FC_OTH_CP_IT_E!S25</f>
        <v>0</v>
      </c>
      <c r="T25" s="37">
        <f>FC_OTH_CP_SH_E!T25+FC_OTH_CP_SC_E!T25+FC_OTH_CP_HW_E!T25+FC_OTH_CP_CA_E!T25+FC_OTH_CP_VE_E!T25+FC_OTH_CP_SL_E!T25+FC_OTH_CP_BL_E!T25+FC_OTH_CP_CR_E!T25+FC_OTH_CP_BT_E!T25+FC_OTH_CP_IT_E!T25</f>
        <v>0</v>
      </c>
      <c r="U25" s="37">
        <f>FC_OTH_CP_SH_E!U25+FC_OTH_CP_SC_E!U25+FC_OTH_CP_HW_E!U25+FC_OTH_CP_CA_E!U25+FC_OTH_CP_VE_E!U25+FC_OTH_CP_SL_E!U25+FC_OTH_CP_BL_E!U25+FC_OTH_CP_CR_E!U25+FC_OTH_CP_BT_E!U25+FC_OTH_CP_IT_E!U25</f>
        <v>0</v>
      </c>
      <c r="V25" s="37">
        <f>FC_OTH_CP_SH_E!V25+FC_OTH_CP_SC_E!V25+FC_OTH_CP_HW_E!V25+FC_OTH_CP_CA_E!V25+FC_OTH_CP_VE_E!V25+FC_OTH_CP_SL_E!V25+FC_OTH_CP_BL_E!V25+FC_OTH_CP_CR_E!V25+FC_OTH_CP_BT_E!V25+FC_OTH_CP_IT_E!V25</f>
        <v>0</v>
      </c>
      <c r="W25" s="37">
        <f>FC_OTH_CP_SH_E!W25+FC_OTH_CP_SC_E!W25+FC_OTH_CP_HW_E!W25+FC_OTH_CP_CA_E!W25+FC_OTH_CP_VE_E!W25+FC_OTH_CP_SL_E!W25+FC_OTH_CP_BL_E!W25+FC_OTH_CP_CR_E!W25+FC_OTH_CP_BT_E!W25+FC_OTH_CP_IT_E!W25</f>
        <v>0</v>
      </c>
      <c r="X25" s="37">
        <f>FC_OTH_CP_SH_E!X25+FC_OTH_CP_SC_E!X25+FC_OTH_CP_HW_E!X25+FC_OTH_CP_CA_E!X25+FC_OTH_CP_VE_E!X25+FC_OTH_CP_SL_E!X25+FC_OTH_CP_BL_E!X25+FC_OTH_CP_CR_E!X25+FC_OTH_CP_BT_E!X25+FC_OTH_CP_IT_E!X25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103.86969072440947</v>
      </c>
      <c r="D26" s="37">
        <f t="shared" ref="D26:W26" si="22">SUM(D27,D33)</f>
        <v>135.17603933790565</v>
      </c>
      <c r="E26" s="37">
        <f t="shared" si="22"/>
        <v>236.33549535192267</v>
      </c>
      <c r="F26" s="37">
        <f t="shared" si="22"/>
        <v>262.01195780028559</v>
      </c>
      <c r="G26" s="37">
        <f t="shared" si="22"/>
        <v>481.37404372167498</v>
      </c>
      <c r="H26" s="37">
        <f t="shared" si="22"/>
        <v>475.09210689217031</v>
      </c>
      <c r="I26" s="37">
        <f t="shared" si="22"/>
        <v>264.69186837457642</v>
      </c>
      <c r="J26" s="37">
        <f t="shared" si="22"/>
        <v>446.25899600001588</v>
      </c>
      <c r="K26" s="37">
        <f t="shared" si="22"/>
        <v>286.20989788721528</v>
      </c>
      <c r="L26" s="37">
        <f t="shared" si="22"/>
        <v>129.23179093050811</v>
      </c>
      <c r="M26" s="37">
        <f t="shared" si="22"/>
        <v>143.43856243019835</v>
      </c>
      <c r="N26" s="37">
        <f t="shared" si="22"/>
        <v>256.23812119166274</v>
      </c>
      <c r="O26" s="37">
        <f t="shared" si="22"/>
        <v>228.94367686520027</v>
      </c>
      <c r="P26" s="37">
        <f t="shared" si="22"/>
        <v>194.35775535332962</v>
      </c>
      <c r="Q26" s="37">
        <f t="shared" si="22"/>
        <v>189.51049276727184</v>
      </c>
      <c r="R26" s="37">
        <f t="shared" si="22"/>
        <v>207.58274088357206</v>
      </c>
      <c r="S26" s="37">
        <f t="shared" si="22"/>
        <v>208.59022784018009</v>
      </c>
      <c r="T26" s="37">
        <f t="shared" si="22"/>
        <v>272.37706682872778</v>
      </c>
      <c r="U26" s="37">
        <f t="shared" si="22"/>
        <v>297.26689444868367</v>
      </c>
      <c r="V26" s="37">
        <f t="shared" si="22"/>
        <v>299.40775844509812</v>
      </c>
      <c r="W26" s="37">
        <f t="shared" si="22"/>
        <v>279.07973393022598</v>
      </c>
      <c r="X26" s="37">
        <f t="shared" ref="X26" si="23">SUM(X27,X33)</f>
        <v>423.99235272334369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FC_OTH_CP_SH_E!C28+FC_OTH_CP_SC_E!C28+FC_OTH_CP_HW_E!C28+FC_OTH_CP_CA_E!C28+FC_OTH_CP_VE_E!C28+FC_OTH_CP_SL_E!C28+FC_OTH_CP_BL_E!C28+FC_OTH_CP_CR_E!C28+FC_OTH_CP_BT_E!C28+FC_OTH_CP_IT_E!C28</f>
        <v>0</v>
      </c>
      <c r="D28" s="10">
        <f>FC_OTH_CP_SH_E!D28+FC_OTH_CP_SC_E!D28+FC_OTH_CP_HW_E!D28+FC_OTH_CP_CA_E!D28+FC_OTH_CP_VE_E!D28+FC_OTH_CP_SL_E!D28+FC_OTH_CP_BL_E!D28+FC_OTH_CP_CR_E!D28+FC_OTH_CP_BT_E!D28+FC_OTH_CP_IT_E!D28</f>
        <v>0</v>
      </c>
      <c r="E28" s="10">
        <f>FC_OTH_CP_SH_E!E28+FC_OTH_CP_SC_E!E28+FC_OTH_CP_HW_E!E28+FC_OTH_CP_CA_E!E28+FC_OTH_CP_VE_E!E28+FC_OTH_CP_SL_E!E28+FC_OTH_CP_BL_E!E28+FC_OTH_CP_CR_E!E28+FC_OTH_CP_BT_E!E28+FC_OTH_CP_IT_E!E28</f>
        <v>0</v>
      </c>
      <c r="F28" s="10">
        <f>FC_OTH_CP_SH_E!F28+FC_OTH_CP_SC_E!F28+FC_OTH_CP_HW_E!F28+FC_OTH_CP_CA_E!F28+FC_OTH_CP_VE_E!F28+FC_OTH_CP_SL_E!F28+FC_OTH_CP_BL_E!F28+FC_OTH_CP_CR_E!F28+FC_OTH_CP_BT_E!F28+FC_OTH_CP_IT_E!F28</f>
        <v>0</v>
      </c>
      <c r="G28" s="10">
        <f>FC_OTH_CP_SH_E!G28+FC_OTH_CP_SC_E!G28+FC_OTH_CP_HW_E!G28+FC_OTH_CP_CA_E!G28+FC_OTH_CP_VE_E!G28+FC_OTH_CP_SL_E!G28+FC_OTH_CP_BL_E!G28+FC_OTH_CP_CR_E!G28+FC_OTH_CP_BT_E!G28+FC_OTH_CP_IT_E!G28</f>
        <v>0</v>
      </c>
      <c r="H28" s="10">
        <f>FC_OTH_CP_SH_E!H28+FC_OTH_CP_SC_E!H28+FC_OTH_CP_HW_E!H28+FC_OTH_CP_CA_E!H28+FC_OTH_CP_VE_E!H28+FC_OTH_CP_SL_E!H28+FC_OTH_CP_BL_E!H28+FC_OTH_CP_CR_E!H28+FC_OTH_CP_BT_E!H28+FC_OTH_CP_IT_E!H28</f>
        <v>0</v>
      </c>
      <c r="I28" s="10">
        <f>FC_OTH_CP_SH_E!I28+FC_OTH_CP_SC_E!I28+FC_OTH_CP_HW_E!I28+FC_OTH_CP_CA_E!I28+FC_OTH_CP_VE_E!I28+FC_OTH_CP_SL_E!I28+FC_OTH_CP_BL_E!I28+FC_OTH_CP_CR_E!I28+FC_OTH_CP_BT_E!I28+FC_OTH_CP_IT_E!I28</f>
        <v>0</v>
      </c>
      <c r="J28" s="10">
        <f>FC_OTH_CP_SH_E!J28+FC_OTH_CP_SC_E!J28+FC_OTH_CP_HW_E!J28+FC_OTH_CP_CA_E!J28+FC_OTH_CP_VE_E!J28+FC_OTH_CP_SL_E!J28+FC_OTH_CP_BL_E!J28+FC_OTH_CP_CR_E!J28+FC_OTH_CP_BT_E!J28+FC_OTH_CP_IT_E!J28</f>
        <v>0</v>
      </c>
      <c r="K28" s="10">
        <f>FC_OTH_CP_SH_E!K28+FC_OTH_CP_SC_E!K28+FC_OTH_CP_HW_E!K28+FC_OTH_CP_CA_E!K28+FC_OTH_CP_VE_E!K28+FC_OTH_CP_SL_E!K28+FC_OTH_CP_BL_E!K28+FC_OTH_CP_CR_E!K28+FC_OTH_CP_BT_E!K28+FC_OTH_CP_IT_E!K28</f>
        <v>0</v>
      </c>
      <c r="L28" s="10">
        <f>FC_OTH_CP_SH_E!L28+FC_OTH_CP_SC_E!L28+FC_OTH_CP_HW_E!L28+FC_OTH_CP_CA_E!L28+FC_OTH_CP_VE_E!L28+FC_OTH_CP_SL_E!L28+FC_OTH_CP_BL_E!L28+FC_OTH_CP_CR_E!L28+FC_OTH_CP_BT_E!L28+FC_OTH_CP_IT_E!L28</f>
        <v>0</v>
      </c>
      <c r="M28" s="10">
        <f>FC_OTH_CP_SH_E!M28+FC_OTH_CP_SC_E!M28+FC_OTH_CP_HW_E!M28+FC_OTH_CP_CA_E!M28+FC_OTH_CP_VE_E!M28+FC_OTH_CP_SL_E!M28+FC_OTH_CP_BL_E!M28+FC_OTH_CP_CR_E!M28+FC_OTH_CP_BT_E!M28+FC_OTH_CP_IT_E!M28</f>
        <v>0</v>
      </c>
      <c r="N28" s="10">
        <f>FC_OTH_CP_SH_E!N28+FC_OTH_CP_SC_E!N28+FC_OTH_CP_HW_E!N28+FC_OTH_CP_CA_E!N28+FC_OTH_CP_VE_E!N28+FC_OTH_CP_SL_E!N28+FC_OTH_CP_BL_E!N28+FC_OTH_CP_CR_E!N28+FC_OTH_CP_BT_E!N28+FC_OTH_CP_IT_E!N28</f>
        <v>0</v>
      </c>
      <c r="O28" s="10">
        <f>FC_OTH_CP_SH_E!O28+FC_OTH_CP_SC_E!O28+FC_OTH_CP_HW_E!O28+FC_OTH_CP_CA_E!O28+FC_OTH_CP_VE_E!O28+FC_OTH_CP_SL_E!O28+FC_OTH_CP_BL_E!O28+FC_OTH_CP_CR_E!O28+FC_OTH_CP_BT_E!O28+FC_OTH_CP_IT_E!O28</f>
        <v>0</v>
      </c>
      <c r="P28" s="10">
        <f>FC_OTH_CP_SH_E!P28+FC_OTH_CP_SC_E!P28+FC_OTH_CP_HW_E!P28+FC_OTH_CP_CA_E!P28+FC_OTH_CP_VE_E!P28+FC_OTH_CP_SL_E!P28+FC_OTH_CP_BL_E!P28+FC_OTH_CP_CR_E!P28+FC_OTH_CP_BT_E!P28+FC_OTH_CP_IT_E!P28</f>
        <v>0</v>
      </c>
      <c r="Q28" s="10">
        <f>FC_OTH_CP_SH_E!Q28+FC_OTH_CP_SC_E!Q28+FC_OTH_CP_HW_E!Q28+FC_OTH_CP_CA_E!Q28+FC_OTH_CP_VE_E!Q28+FC_OTH_CP_SL_E!Q28+FC_OTH_CP_BL_E!Q28+FC_OTH_CP_CR_E!Q28+FC_OTH_CP_BT_E!Q28+FC_OTH_CP_IT_E!Q28</f>
        <v>0</v>
      </c>
      <c r="R28" s="10">
        <f>FC_OTH_CP_SH_E!R28+FC_OTH_CP_SC_E!R28+FC_OTH_CP_HW_E!R28+FC_OTH_CP_CA_E!R28+FC_OTH_CP_VE_E!R28+FC_OTH_CP_SL_E!R28+FC_OTH_CP_BL_E!R28+FC_OTH_CP_CR_E!R28+FC_OTH_CP_BT_E!R28+FC_OTH_CP_IT_E!R28</f>
        <v>0</v>
      </c>
      <c r="S28" s="10">
        <f>FC_OTH_CP_SH_E!S28+FC_OTH_CP_SC_E!S28+FC_OTH_CP_HW_E!S28+FC_OTH_CP_CA_E!S28+FC_OTH_CP_VE_E!S28+FC_OTH_CP_SL_E!S28+FC_OTH_CP_BL_E!S28+FC_OTH_CP_CR_E!S28+FC_OTH_CP_BT_E!S28+FC_OTH_CP_IT_E!S28</f>
        <v>0</v>
      </c>
      <c r="T28" s="10">
        <f>FC_OTH_CP_SH_E!T28+FC_OTH_CP_SC_E!T28+FC_OTH_CP_HW_E!T28+FC_OTH_CP_CA_E!T28+FC_OTH_CP_VE_E!T28+FC_OTH_CP_SL_E!T28+FC_OTH_CP_BL_E!T28+FC_OTH_CP_CR_E!T28+FC_OTH_CP_BT_E!T28+FC_OTH_CP_IT_E!T28</f>
        <v>0</v>
      </c>
      <c r="U28" s="10">
        <f>FC_OTH_CP_SH_E!U28+FC_OTH_CP_SC_E!U28+FC_OTH_CP_HW_E!U28+FC_OTH_CP_CA_E!U28+FC_OTH_CP_VE_E!U28+FC_OTH_CP_SL_E!U28+FC_OTH_CP_BL_E!U28+FC_OTH_CP_CR_E!U28+FC_OTH_CP_BT_E!U28+FC_OTH_CP_IT_E!U28</f>
        <v>0</v>
      </c>
      <c r="V28" s="10">
        <f>FC_OTH_CP_SH_E!V28+FC_OTH_CP_SC_E!V28+FC_OTH_CP_HW_E!V28+FC_OTH_CP_CA_E!V28+FC_OTH_CP_VE_E!V28+FC_OTH_CP_SL_E!V28+FC_OTH_CP_BL_E!V28+FC_OTH_CP_CR_E!V28+FC_OTH_CP_BT_E!V28+FC_OTH_CP_IT_E!V28</f>
        <v>0</v>
      </c>
      <c r="W28" s="10">
        <f>FC_OTH_CP_SH_E!W28+FC_OTH_CP_SC_E!W28+FC_OTH_CP_HW_E!W28+FC_OTH_CP_CA_E!W28+FC_OTH_CP_VE_E!W28+FC_OTH_CP_SL_E!W28+FC_OTH_CP_BL_E!W28+FC_OTH_CP_CR_E!W28+FC_OTH_CP_BT_E!W28+FC_OTH_CP_IT_E!W28</f>
        <v>0</v>
      </c>
      <c r="X28" s="10">
        <f>FC_OTH_CP_SH_E!X28+FC_OTH_CP_SC_E!X28+FC_OTH_CP_HW_E!X28+FC_OTH_CP_CA_E!X28+FC_OTH_CP_VE_E!X28+FC_OTH_CP_SL_E!X28+FC_OTH_CP_BL_E!X28+FC_OTH_CP_CR_E!X28+FC_OTH_CP_BT_E!X28+FC_OTH_CP_IT_E!X28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FC_OTH_CP_SH_E!C29+FC_OTH_CP_SC_E!C29+FC_OTH_CP_HW_E!C29+FC_OTH_CP_CA_E!C29+FC_OTH_CP_VE_E!C29+FC_OTH_CP_SL_E!C29+FC_OTH_CP_BL_E!C29+FC_OTH_CP_CR_E!C29+FC_OTH_CP_BT_E!C29+FC_OTH_CP_IT_E!C29</f>
        <v>0</v>
      </c>
      <c r="D29" s="10">
        <f>FC_OTH_CP_SH_E!D29+FC_OTH_CP_SC_E!D29+FC_OTH_CP_HW_E!D29+FC_OTH_CP_CA_E!D29+FC_OTH_CP_VE_E!D29+FC_OTH_CP_SL_E!D29+FC_OTH_CP_BL_E!D29+FC_OTH_CP_CR_E!D29+FC_OTH_CP_BT_E!D29+FC_OTH_CP_IT_E!D29</f>
        <v>0</v>
      </c>
      <c r="E29" s="10">
        <f>FC_OTH_CP_SH_E!E29+FC_OTH_CP_SC_E!E29+FC_OTH_CP_HW_E!E29+FC_OTH_CP_CA_E!E29+FC_OTH_CP_VE_E!E29+FC_OTH_CP_SL_E!E29+FC_OTH_CP_BL_E!E29+FC_OTH_CP_CR_E!E29+FC_OTH_CP_BT_E!E29+FC_OTH_CP_IT_E!E29</f>
        <v>0</v>
      </c>
      <c r="F29" s="10">
        <f>FC_OTH_CP_SH_E!F29+FC_OTH_CP_SC_E!F29+FC_OTH_CP_HW_E!F29+FC_OTH_CP_CA_E!F29+FC_OTH_CP_VE_E!F29+FC_OTH_CP_SL_E!F29+FC_OTH_CP_BL_E!F29+FC_OTH_CP_CR_E!F29+FC_OTH_CP_BT_E!F29+FC_OTH_CP_IT_E!F29</f>
        <v>0</v>
      </c>
      <c r="G29" s="10">
        <f>FC_OTH_CP_SH_E!G29+FC_OTH_CP_SC_E!G29+FC_OTH_CP_HW_E!G29+FC_OTH_CP_CA_E!G29+FC_OTH_CP_VE_E!G29+FC_OTH_CP_SL_E!G29+FC_OTH_CP_BL_E!G29+FC_OTH_CP_CR_E!G29+FC_OTH_CP_BT_E!G29+FC_OTH_CP_IT_E!G29</f>
        <v>0</v>
      </c>
      <c r="H29" s="10">
        <f>FC_OTH_CP_SH_E!H29+FC_OTH_CP_SC_E!H29+FC_OTH_CP_HW_E!H29+FC_OTH_CP_CA_E!H29+FC_OTH_CP_VE_E!H29+FC_OTH_CP_SL_E!H29+FC_OTH_CP_BL_E!H29+FC_OTH_CP_CR_E!H29+FC_OTH_CP_BT_E!H29+FC_OTH_CP_IT_E!H29</f>
        <v>0</v>
      </c>
      <c r="I29" s="10">
        <f>FC_OTH_CP_SH_E!I29+FC_OTH_CP_SC_E!I29+FC_OTH_CP_HW_E!I29+FC_OTH_CP_CA_E!I29+FC_OTH_CP_VE_E!I29+FC_OTH_CP_SL_E!I29+FC_OTH_CP_BL_E!I29+FC_OTH_CP_CR_E!I29+FC_OTH_CP_BT_E!I29+FC_OTH_CP_IT_E!I29</f>
        <v>0</v>
      </c>
      <c r="J29" s="10">
        <f>FC_OTH_CP_SH_E!J29+FC_OTH_CP_SC_E!J29+FC_OTH_CP_HW_E!J29+FC_OTH_CP_CA_E!J29+FC_OTH_CP_VE_E!J29+FC_OTH_CP_SL_E!J29+FC_OTH_CP_BL_E!J29+FC_OTH_CP_CR_E!J29+FC_OTH_CP_BT_E!J29+FC_OTH_CP_IT_E!J29</f>
        <v>0</v>
      </c>
      <c r="K29" s="10">
        <f>FC_OTH_CP_SH_E!K29+FC_OTH_CP_SC_E!K29+FC_OTH_CP_HW_E!K29+FC_OTH_CP_CA_E!K29+FC_OTH_CP_VE_E!K29+FC_OTH_CP_SL_E!K29+FC_OTH_CP_BL_E!K29+FC_OTH_CP_CR_E!K29+FC_OTH_CP_BT_E!K29+FC_OTH_CP_IT_E!K29</f>
        <v>0</v>
      </c>
      <c r="L29" s="10">
        <f>FC_OTH_CP_SH_E!L29+FC_OTH_CP_SC_E!L29+FC_OTH_CP_HW_E!L29+FC_OTH_CP_CA_E!L29+FC_OTH_CP_VE_E!L29+FC_OTH_CP_SL_E!L29+FC_OTH_CP_BL_E!L29+FC_OTH_CP_CR_E!L29+FC_OTH_CP_BT_E!L29+FC_OTH_CP_IT_E!L29</f>
        <v>0</v>
      </c>
      <c r="M29" s="10">
        <f>FC_OTH_CP_SH_E!M29+FC_OTH_CP_SC_E!M29+FC_OTH_CP_HW_E!M29+FC_OTH_CP_CA_E!M29+FC_OTH_CP_VE_E!M29+FC_OTH_CP_SL_E!M29+FC_OTH_CP_BL_E!M29+FC_OTH_CP_CR_E!M29+FC_OTH_CP_BT_E!M29+FC_OTH_CP_IT_E!M29</f>
        <v>0</v>
      </c>
      <c r="N29" s="10">
        <f>FC_OTH_CP_SH_E!N29+FC_OTH_CP_SC_E!N29+FC_OTH_CP_HW_E!N29+FC_OTH_CP_CA_E!N29+FC_OTH_CP_VE_E!N29+FC_OTH_CP_SL_E!N29+FC_OTH_CP_BL_E!N29+FC_OTH_CP_CR_E!N29+FC_OTH_CP_BT_E!N29+FC_OTH_CP_IT_E!N29</f>
        <v>0</v>
      </c>
      <c r="O29" s="10">
        <f>FC_OTH_CP_SH_E!O29+FC_OTH_CP_SC_E!O29+FC_OTH_CP_HW_E!O29+FC_OTH_CP_CA_E!O29+FC_OTH_CP_VE_E!O29+FC_OTH_CP_SL_E!O29+FC_OTH_CP_BL_E!O29+FC_OTH_CP_CR_E!O29+FC_OTH_CP_BT_E!O29+FC_OTH_CP_IT_E!O29</f>
        <v>0</v>
      </c>
      <c r="P29" s="10">
        <f>FC_OTH_CP_SH_E!P29+FC_OTH_CP_SC_E!P29+FC_OTH_CP_HW_E!P29+FC_OTH_CP_CA_E!P29+FC_OTH_CP_VE_E!P29+FC_OTH_CP_SL_E!P29+FC_OTH_CP_BL_E!P29+FC_OTH_CP_CR_E!P29+FC_OTH_CP_BT_E!P29+FC_OTH_CP_IT_E!P29</f>
        <v>0</v>
      </c>
      <c r="Q29" s="10">
        <f>FC_OTH_CP_SH_E!Q29+FC_OTH_CP_SC_E!Q29+FC_OTH_CP_HW_E!Q29+FC_OTH_CP_CA_E!Q29+FC_OTH_CP_VE_E!Q29+FC_OTH_CP_SL_E!Q29+FC_OTH_CP_BL_E!Q29+FC_OTH_CP_CR_E!Q29+FC_OTH_CP_BT_E!Q29+FC_OTH_CP_IT_E!Q29</f>
        <v>0</v>
      </c>
      <c r="R29" s="10">
        <f>FC_OTH_CP_SH_E!R29+FC_OTH_CP_SC_E!R29+FC_OTH_CP_HW_E!R29+FC_OTH_CP_CA_E!R29+FC_OTH_CP_VE_E!R29+FC_OTH_CP_SL_E!R29+FC_OTH_CP_BL_E!R29+FC_OTH_CP_CR_E!R29+FC_OTH_CP_BT_E!R29+FC_OTH_CP_IT_E!R29</f>
        <v>0</v>
      </c>
      <c r="S29" s="10">
        <f>FC_OTH_CP_SH_E!S29+FC_OTH_CP_SC_E!S29+FC_OTH_CP_HW_E!S29+FC_OTH_CP_CA_E!S29+FC_OTH_CP_VE_E!S29+FC_OTH_CP_SL_E!S29+FC_OTH_CP_BL_E!S29+FC_OTH_CP_CR_E!S29+FC_OTH_CP_BT_E!S29+FC_OTH_CP_IT_E!S29</f>
        <v>0</v>
      </c>
      <c r="T29" s="10">
        <f>FC_OTH_CP_SH_E!T29+FC_OTH_CP_SC_E!T29+FC_OTH_CP_HW_E!T29+FC_OTH_CP_CA_E!T29+FC_OTH_CP_VE_E!T29+FC_OTH_CP_SL_E!T29+FC_OTH_CP_BL_E!T29+FC_OTH_CP_CR_E!T29+FC_OTH_CP_BT_E!T29+FC_OTH_CP_IT_E!T29</f>
        <v>0</v>
      </c>
      <c r="U29" s="10">
        <f>FC_OTH_CP_SH_E!U29+FC_OTH_CP_SC_E!U29+FC_OTH_CP_HW_E!U29+FC_OTH_CP_CA_E!U29+FC_OTH_CP_VE_E!U29+FC_OTH_CP_SL_E!U29+FC_OTH_CP_BL_E!U29+FC_OTH_CP_CR_E!U29+FC_OTH_CP_BT_E!U29+FC_OTH_CP_IT_E!U29</f>
        <v>0</v>
      </c>
      <c r="V29" s="10">
        <f>FC_OTH_CP_SH_E!V29+FC_OTH_CP_SC_E!V29+FC_OTH_CP_HW_E!V29+FC_OTH_CP_CA_E!V29+FC_OTH_CP_VE_E!V29+FC_OTH_CP_SL_E!V29+FC_OTH_CP_BL_E!V29+FC_OTH_CP_CR_E!V29+FC_OTH_CP_BT_E!V29+FC_OTH_CP_IT_E!V29</f>
        <v>0</v>
      </c>
      <c r="W29" s="10">
        <f>FC_OTH_CP_SH_E!W29+FC_OTH_CP_SC_E!W29+FC_OTH_CP_HW_E!W29+FC_OTH_CP_CA_E!W29+FC_OTH_CP_VE_E!W29+FC_OTH_CP_SL_E!W29+FC_OTH_CP_BL_E!W29+FC_OTH_CP_CR_E!W29+FC_OTH_CP_BT_E!W29+FC_OTH_CP_IT_E!W29</f>
        <v>0</v>
      </c>
      <c r="X29" s="10">
        <f>FC_OTH_CP_SH_E!X29+FC_OTH_CP_SC_E!X29+FC_OTH_CP_HW_E!X29+FC_OTH_CP_CA_E!X29+FC_OTH_CP_VE_E!X29+FC_OTH_CP_SL_E!X29+FC_OTH_CP_BL_E!X29+FC_OTH_CP_CR_E!X29+FC_OTH_CP_BT_E!X29+FC_OTH_CP_IT_E!X29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FC_OTH_CP_SH_E!C30+FC_OTH_CP_SC_E!C30+FC_OTH_CP_HW_E!C30+FC_OTH_CP_CA_E!C30+FC_OTH_CP_VE_E!C30+FC_OTH_CP_SL_E!C30+FC_OTH_CP_BL_E!C30+FC_OTH_CP_CR_E!C30+FC_OTH_CP_BT_E!C30+FC_OTH_CP_IT_E!C30</f>
        <v>0</v>
      </c>
      <c r="D30" s="10">
        <f>FC_OTH_CP_SH_E!D30+FC_OTH_CP_SC_E!D30+FC_OTH_CP_HW_E!D30+FC_OTH_CP_CA_E!D30+FC_OTH_CP_VE_E!D30+FC_OTH_CP_SL_E!D30+FC_OTH_CP_BL_E!D30+FC_OTH_CP_CR_E!D30+FC_OTH_CP_BT_E!D30+FC_OTH_CP_IT_E!D30</f>
        <v>0</v>
      </c>
      <c r="E30" s="10">
        <f>FC_OTH_CP_SH_E!E30+FC_OTH_CP_SC_E!E30+FC_OTH_CP_HW_E!E30+FC_OTH_CP_CA_E!E30+FC_OTH_CP_VE_E!E30+FC_OTH_CP_SL_E!E30+FC_OTH_CP_BL_E!E30+FC_OTH_CP_CR_E!E30+FC_OTH_CP_BT_E!E30+FC_OTH_CP_IT_E!E30</f>
        <v>0</v>
      </c>
      <c r="F30" s="10">
        <f>FC_OTH_CP_SH_E!F30+FC_OTH_CP_SC_E!F30+FC_OTH_CP_HW_E!F30+FC_OTH_CP_CA_E!F30+FC_OTH_CP_VE_E!F30+FC_OTH_CP_SL_E!F30+FC_OTH_CP_BL_E!F30+FC_OTH_CP_CR_E!F30+FC_OTH_CP_BT_E!F30+FC_OTH_CP_IT_E!F30</f>
        <v>0</v>
      </c>
      <c r="G30" s="10">
        <f>FC_OTH_CP_SH_E!G30+FC_OTH_CP_SC_E!G30+FC_OTH_CP_HW_E!G30+FC_OTH_CP_CA_E!G30+FC_OTH_CP_VE_E!G30+FC_OTH_CP_SL_E!G30+FC_OTH_CP_BL_E!G30+FC_OTH_CP_CR_E!G30+FC_OTH_CP_BT_E!G30+FC_OTH_CP_IT_E!G30</f>
        <v>0</v>
      </c>
      <c r="H30" s="10">
        <f>FC_OTH_CP_SH_E!H30+FC_OTH_CP_SC_E!H30+FC_OTH_CP_HW_E!H30+FC_OTH_CP_CA_E!H30+FC_OTH_CP_VE_E!H30+FC_OTH_CP_SL_E!H30+FC_OTH_CP_BL_E!H30+FC_OTH_CP_CR_E!H30+FC_OTH_CP_BT_E!H30+FC_OTH_CP_IT_E!H30</f>
        <v>0</v>
      </c>
      <c r="I30" s="10">
        <f>FC_OTH_CP_SH_E!I30+FC_OTH_CP_SC_E!I30+FC_OTH_CP_HW_E!I30+FC_OTH_CP_CA_E!I30+FC_OTH_CP_VE_E!I30+FC_OTH_CP_SL_E!I30+FC_OTH_CP_BL_E!I30+FC_OTH_CP_CR_E!I30+FC_OTH_CP_BT_E!I30+FC_OTH_CP_IT_E!I30</f>
        <v>0</v>
      </c>
      <c r="J30" s="10">
        <f>FC_OTH_CP_SH_E!J30+FC_OTH_CP_SC_E!J30+FC_OTH_CP_HW_E!J30+FC_OTH_CP_CA_E!J30+FC_OTH_CP_VE_E!J30+FC_OTH_CP_SL_E!J30+FC_OTH_CP_BL_E!J30+FC_OTH_CP_CR_E!J30+FC_OTH_CP_BT_E!J30+FC_OTH_CP_IT_E!J30</f>
        <v>0</v>
      </c>
      <c r="K30" s="10">
        <f>FC_OTH_CP_SH_E!K30+FC_OTH_CP_SC_E!K30+FC_OTH_CP_HW_E!K30+FC_OTH_CP_CA_E!K30+FC_OTH_CP_VE_E!K30+FC_OTH_CP_SL_E!K30+FC_OTH_CP_BL_E!K30+FC_OTH_CP_CR_E!K30+FC_OTH_CP_BT_E!K30+FC_OTH_CP_IT_E!K30</f>
        <v>0</v>
      </c>
      <c r="L30" s="10">
        <f>FC_OTH_CP_SH_E!L30+FC_OTH_CP_SC_E!L30+FC_OTH_CP_HW_E!L30+FC_OTH_CP_CA_E!L30+FC_OTH_CP_VE_E!L30+FC_OTH_CP_SL_E!L30+FC_OTH_CP_BL_E!L30+FC_OTH_CP_CR_E!L30+FC_OTH_CP_BT_E!L30+FC_OTH_CP_IT_E!L30</f>
        <v>0</v>
      </c>
      <c r="M30" s="10">
        <f>FC_OTH_CP_SH_E!M30+FC_OTH_CP_SC_E!M30+FC_OTH_CP_HW_E!M30+FC_OTH_CP_CA_E!M30+FC_OTH_CP_VE_E!M30+FC_OTH_CP_SL_E!M30+FC_OTH_CP_BL_E!M30+FC_OTH_CP_CR_E!M30+FC_OTH_CP_BT_E!M30+FC_OTH_CP_IT_E!M30</f>
        <v>0</v>
      </c>
      <c r="N30" s="10">
        <f>FC_OTH_CP_SH_E!N30+FC_OTH_CP_SC_E!N30+FC_OTH_CP_HW_E!N30+FC_OTH_CP_CA_E!N30+FC_OTH_CP_VE_E!N30+FC_OTH_CP_SL_E!N30+FC_OTH_CP_BL_E!N30+FC_OTH_CP_CR_E!N30+FC_OTH_CP_BT_E!N30+FC_OTH_CP_IT_E!N30</f>
        <v>0</v>
      </c>
      <c r="O30" s="10">
        <f>FC_OTH_CP_SH_E!O30+FC_OTH_CP_SC_E!O30+FC_OTH_CP_HW_E!O30+FC_OTH_CP_CA_E!O30+FC_OTH_CP_VE_E!O30+FC_OTH_CP_SL_E!O30+FC_OTH_CP_BL_E!O30+FC_OTH_CP_CR_E!O30+FC_OTH_CP_BT_E!O30+FC_OTH_CP_IT_E!O30</f>
        <v>0</v>
      </c>
      <c r="P30" s="10">
        <f>FC_OTH_CP_SH_E!P30+FC_OTH_CP_SC_E!P30+FC_OTH_CP_HW_E!P30+FC_OTH_CP_CA_E!P30+FC_OTH_CP_VE_E!P30+FC_OTH_CP_SL_E!P30+FC_OTH_CP_BL_E!P30+FC_OTH_CP_CR_E!P30+FC_OTH_CP_BT_E!P30+FC_OTH_CP_IT_E!P30</f>
        <v>0</v>
      </c>
      <c r="Q30" s="10">
        <f>FC_OTH_CP_SH_E!Q30+FC_OTH_CP_SC_E!Q30+FC_OTH_CP_HW_E!Q30+FC_OTH_CP_CA_E!Q30+FC_OTH_CP_VE_E!Q30+FC_OTH_CP_SL_E!Q30+FC_OTH_CP_BL_E!Q30+FC_OTH_CP_CR_E!Q30+FC_OTH_CP_BT_E!Q30+FC_OTH_CP_IT_E!Q30</f>
        <v>0</v>
      </c>
      <c r="R30" s="10">
        <f>FC_OTH_CP_SH_E!R30+FC_OTH_CP_SC_E!R30+FC_OTH_CP_HW_E!R30+FC_OTH_CP_CA_E!R30+FC_OTH_CP_VE_E!R30+FC_OTH_CP_SL_E!R30+FC_OTH_CP_BL_E!R30+FC_OTH_CP_CR_E!R30+FC_OTH_CP_BT_E!R30+FC_OTH_CP_IT_E!R30</f>
        <v>0</v>
      </c>
      <c r="S30" s="10">
        <f>FC_OTH_CP_SH_E!S30+FC_OTH_CP_SC_E!S30+FC_OTH_CP_HW_E!S30+FC_OTH_CP_CA_E!S30+FC_OTH_CP_VE_E!S30+FC_OTH_CP_SL_E!S30+FC_OTH_CP_BL_E!S30+FC_OTH_CP_CR_E!S30+FC_OTH_CP_BT_E!S30+FC_OTH_CP_IT_E!S30</f>
        <v>0</v>
      </c>
      <c r="T30" s="10">
        <f>FC_OTH_CP_SH_E!T30+FC_OTH_CP_SC_E!T30+FC_OTH_CP_HW_E!T30+FC_OTH_CP_CA_E!T30+FC_OTH_CP_VE_E!T30+FC_OTH_CP_SL_E!T30+FC_OTH_CP_BL_E!T30+FC_OTH_CP_CR_E!T30+FC_OTH_CP_BT_E!T30+FC_OTH_CP_IT_E!T30</f>
        <v>0</v>
      </c>
      <c r="U30" s="10">
        <f>FC_OTH_CP_SH_E!U30+FC_OTH_CP_SC_E!U30+FC_OTH_CP_HW_E!U30+FC_OTH_CP_CA_E!U30+FC_OTH_CP_VE_E!U30+FC_OTH_CP_SL_E!U30+FC_OTH_CP_BL_E!U30+FC_OTH_CP_CR_E!U30+FC_OTH_CP_BT_E!U30+FC_OTH_CP_IT_E!U30</f>
        <v>0</v>
      </c>
      <c r="V30" s="10">
        <f>FC_OTH_CP_SH_E!V30+FC_OTH_CP_SC_E!V30+FC_OTH_CP_HW_E!V30+FC_OTH_CP_CA_E!V30+FC_OTH_CP_VE_E!V30+FC_OTH_CP_SL_E!V30+FC_OTH_CP_BL_E!V30+FC_OTH_CP_CR_E!V30+FC_OTH_CP_BT_E!V30+FC_OTH_CP_IT_E!V30</f>
        <v>0</v>
      </c>
      <c r="W30" s="10">
        <f>FC_OTH_CP_SH_E!W30+FC_OTH_CP_SC_E!W30+FC_OTH_CP_HW_E!W30+FC_OTH_CP_CA_E!W30+FC_OTH_CP_VE_E!W30+FC_OTH_CP_SL_E!W30+FC_OTH_CP_BL_E!W30+FC_OTH_CP_CR_E!W30+FC_OTH_CP_BT_E!W30+FC_OTH_CP_IT_E!W30</f>
        <v>0</v>
      </c>
      <c r="X30" s="10">
        <f>FC_OTH_CP_SH_E!X30+FC_OTH_CP_SC_E!X30+FC_OTH_CP_HW_E!X30+FC_OTH_CP_CA_E!X30+FC_OTH_CP_VE_E!X30+FC_OTH_CP_SL_E!X30+FC_OTH_CP_BL_E!X30+FC_OTH_CP_CR_E!X30+FC_OTH_CP_BT_E!X30+FC_OTH_CP_IT_E!X30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FC_OTH_CP_SH_E!C31+FC_OTH_CP_SC_E!C31+FC_OTH_CP_HW_E!C31+FC_OTH_CP_CA_E!C31+FC_OTH_CP_VE_E!C31+FC_OTH_CP_SL_E!C31+FC_OTH_CP_BL_E!C31+FC_OTH_CP_CR_E!C31+FC_OTH_CP_BT_E!C31+FC_OTH_CP_IT_E!C31</f>
        <v>0</v>
      </c>
      <c r="D31" s="10">
        <f>FC_OTH_CP_SH_E!D31+FC_OTH_CP_SC_E!D31+FC_OTH_CP_HW_E!D31+FC_OTH_CP_CA_E!D31+FC_OTH_CP_VE_E!D31+FC_OTH_CP_SL_E!D31+FC_OTH_CP_BL_E!D31+FC_OTH_CP_CR_E!D31+FC_OTH_CP_BT_E!D31+FC_OTH_CP_IT_E!D31</f>
        <v>0</v>
      </c>
      <c r="E31" s="10">
        <f>FC_OTH_CP_SH_E!E31+FC_OTH_CP_SC_E!E31+FC_OTH_CP_HW_E!E31+FC_OTH_CP_CA_E!E31+FC_OTH_CP_VE_E!E31+FC_OTH_CP_SL_E!E31+FC_OTH_CP_BL_E!E31+FC_OTH_CP_CR_E!E31+FC_OTH_CP_BT_E!E31+FC_OTH_CP_IT_E!E31</f>
        <v>0</v>
      </c>
      <c r="F31" s="10">
        <f>FC_OTH_CP_SH_E!F31+FC_OTH_CP_SC_E!F31+FC_OTH_CP_HW_E!F31+FC_OTH_CP_CA_E!F31+FC_OTH_CP_VE_E!F31+FC_OTH_CP_SL_E!F31+FC_OTH_CP_BL_E!F31+FC_OTH_CP_CR_E!F31+FC_OTH_CP_BT_E!F31+FC_OTH_CP_IT_E!F31</f>
        <v>0</v>
      </c>
      <c r="G31" s="10">
        <f>FC_OTH_CP_SH_E!G31+FC_OTH_CP_SC_E!G31+FC_OTH_CP_HW_E!G31+FC_OTH_CP_CA_E!G31+FC_OTH_CP_VE_E!G31+FC_OTH_CP_SL_E!G31+FC_OTH_CP_BL_E!G31+FC_OTH_CP_CR_E!G31+FC_OTH_CP_BT_E!G31+FC_OTH_CP_IT_E!G31</f>
        <v>0</v>
      </c>
      <c r="H31" s="10">
        <f>FC_OTH_CP_SH_E!H31+FC_OTH_CP_SC_E!H31+FC_OTH_CP_HW_E!H31+FC_OTH_CP_CA_E!H31+FC_OTH_CP_VE_E!H31+FC_OTH_CP_SL_E!H31+FC_OTH_CP_BL_E!H31+FC_OTH_CP_CR_E!H31+FC_OTH_CP_BT_E!H31+FC_OTH_CP_IT_E!H31</f>
        <v>0</v>
      </c>
      <c r="I31" s="10">
        <f>FC_OTH_CP_SH_E!I31+FC_OTH_CP_SC_E!I31+FC_OTH_CP_HW_E!I31+FC_OTH_CP_CA_E!I31+FC_OTH_CP_VE_E!I31+FC_OTH_CP_SL_E!I31+FC_OTH_CP_BL_E!I31+FC_OTH_CP_CR_E!I31+FC_OTH_CP_BT_E!I31+FC_OTH_CP_IT_E!I31</f>
        <v>0</v>
      </c>
      <c r="J31" s="10">
        <f>FC_OTH_CP_SH_E!J31+FC_OTH_CP_SC_E!J31+FC_OTH_CP_HW_E!J31+FC_OTH_CP_CA_E!J31+FC_OTH_CP_VE_E!J31+FC_OTH_CP_SL_E!J31+FC_OTH_CP_BL_E!J31+FC_OTH_CP_CR_E!J31+FC_OTH_CP_BT_E!J31+FC_OTH_CP_IT_E!J31</f>
        <v>0</v>
      </c>
      <c r="K31" s="10">
        <f>FC_OTH_CP_SH_E!K31+FC_OTH_CP_SC_E!K31+FC_OTH_CP_HW_E!K31+FC_OTH_CP_CA_E!K31+FC_OTH_CP_VE_E!K31+FC_OTH_CP_SL_E!K31+FC_OTH_CP_BL_E!K31+FC_OTH_CP_CR_E!K31+FC_OTH_CP_BT_E!K31+FC_OTH_CP_IT_E!K31</f>
        <v>0</v>
      </c>
      <c r="L31" s="10">
        <f>FC_OTH_CP_SH_E!L31+FC_OTH_CP_SC_E!L31+FC_OTH_CP_HW_E!L31+FC_OTH_CP_CA_E!L31+FC_OTH_CP_VE_E!L31+FC_OTH_CP_SL_E!L31+FC_OTH_CP_BL_E!L31+FC_OTH_CP_CR_E!L31+FC_OTH_CP_BT_E!L31+FC_OTH_CP_IT_E!L31</f>
        <v>0</v>
      </c>
      <c r="M31" s="10">
        <f>FC_OTH_CP_SH_E!M31+FC_OTH_CP_SC_E!M31+FC_OTH_CP_HW_E!M31+FC_OTH_CP_CA_E!M31+FC_OTH_CP_VE_E!M31+FC_OTH_CP_SL_E!M31+FC_OTH_CP_BL_E!M31+FC_OTH_CP_CR_E!M31+FC_OTH_CP_BT_E!M31+FC_OTH_CP_IT_E!M31</f>
        <v>0</v>
      </c>
      <c r="N31" s="10">
        <f>FC_OTH_CP_SH_E!N31+FC_OTH_CP_SC_E!N31+FC_OTH_CP_HW_E!N31+FC_OTH_CP_CA_E!N31+FC_OTH_CP_VE_E!N31+FC_OTH_CP_SL_E!N31+FC_OTH_CP_BL_E!N31+FC_OTH_CP_CR_E!N31+FC_OTH_CP_BT_E!N31+FC_OTH_CP_IT_E!N31</f>
        <v>0</v>
      </c>
      <c r="O31" s="10">
        <f>FC_OTH_CP_SH_E!O31+FC_OTH_CP_SC_E!O31+FC_OTH_CP_HW_E!O31+FC_OTH_CP_CA_E!O31+FC_OTH_CP_VE_E!O31+FC_OTH_CP_SL_E!O31+FC_OTH_CP_BL_E!O31+FC_OTH_CP_CR_E!O31+FC_OTH_CP_BT_E!O31+FC_OTH_CP_IT_E!O31</f>
        <v>0</v>
      </c>
      <c r="P31" s="10">
        <f>FC_OTH_CP_SH_E!P31+FC_OTH_CP_SC_E!P31+FC_OTH_CP_HW_E!P31+FC_OTH_CP_CA_E!P31+FC_OTH_CP_VE_E!P31+FC_OTH_CP_SL_E!P31+FC_OTH_CP_BL_E!P31+FC_OTH_CP_CR_E!P31+FC_OTH_CP_BT_E!P31+FC_OTH_CP_IT_E!P31</f>
        <v>0</v>
      </c>
      <c r="Q31" s="10">
        <f>FC_OTH_CP_SH_E!Q31+FC_OTH_CP_SC_E!Q31+FC_OTH_CP_HW_E!Q31+FC_OTH_CP_CA_E!Q31+FC_OTH_CP_VE_E!Q31+FC_OTH_CP_SL_E!Q31+FC_OTH_CP_BL_E!Q31+FC_OTH_CP_CR_E!Q31+FC_OTH_CP_BT_E!Q31+FC_OTH_CP_IT_E!Q31</f>
        <v>0</v>
      </c>
      <c r="R31" s="10">
        <f>FC_OTH_CP_SH_E!R31+FC_OTH_CP_SC_E!R31+FC_OTH_CP_HW_E!R31+FC_OTH_CP_CA_E!R31+FC_OTH_CP_VE_E!R31+FC_OTH_CP_SL_E!R31+FC_OTH_CP_BL_E!R31+FC_OTH_CP_CR_E!R31+FC_OTH_CP_BT_E!R31+FC_OTH_CP_IT_E!R31</f>
        <v>0</v>
      </c>
      <c r="S31" s="10">
        <f>FC_OTH_CP_SH_E!S31+FC_OTH_CP_SC_E!S31+FC_OTH_CP_HW_E!S31+FC_OTH_CP_CA_E!S31+FC_OTH_CP_VE_E!S31+FC_OTH_CP_SL_E!S31+FC_OTH_CP_BL_E!S31+FC_OTH_CP_CR_E!S31+FC_OTH_CP_BT_E!S31+FC_OTH_CP_IT_E!S31</f>
        <v>0</v>
      </c>
      <c r="T31" s="10">
        <f>FC_OTH_CP_SH_E!T31+FC_OTH_CP_SC_E!T31+FC_OTH_CP_HW_E!T31+FC_OTH_CP_CA_E!T31+FC_OTH_CP_VE_E!T31+FC_OTH_CP_SL_E!T31+FC_OTH_CP_BL_E!T31+FC_OTH_CP_CR_E!T31+FC_OTH_CP_BT_E!T31+FC_OTH_CP_IT_E!T31</f>
        <v>0</v>
      </c>
      <c r="U31" s="10">
        <f>FC_OTH_CP_SH_E!U31+FC_OTH_CP_SC_E!U31+FC_OTH_CP_HW_E!U31+FC_OTH_CP_CA_E!U31+FC_OTH_CP_VE_E!U31+FC_OTH_CP_SL_E!U31+FC_OTH_CP_BL_E!U31+FC_OTH_CP_CR_E!U31+FC_OTH_CP_BT_E!U31+FC_OTH_CP_IT_E!U31</f>
        <v>0</v>
      </c>
      <c r="V31" s="10">
        <f>FC_OTH_CP_SH_E!V31+FC_OTH_CP_SC_E!V31+FC_OTH_CP_HW_E!V31+FC_OTH_CP_CA_E!V31+FC_OTH_CP_VE_E!V31+FC_OTH_CP_SL_E!V31+FC_OTH_CP_BL_E!V31+FC_OTH_CP_CR_E!V31+FC_OTH_CP_BT_E!V31+FC_OTH_CP_IT_E!V31</f>
        <v>0</v>
      </c>
      <c r="W31" s="10">
        <f>FC_OTH_CP_SH_E!W31+FC_OTH_CP_SC_E!W31+FC_OTH_CP_HW_E!W31+FC_OTH_CP_CA_E!W31+FC_OTH_CP_VE_E!W31+FC_OTH_CP_SL_E!W31+FC_OTH_CP_BL_E!W31+FC_OTH_CP_CR_E!W31+FC_OTH_CP_BT_E!W31+FC_OTH_CP_IT_E!W31</f>
        <v>0</v>
      </c>
      <c r="X31" s="10">
        <f>FC_OTH_CP_SH_E!X31+FC_OTH_CP_SC_E!X31+FC_OTH_CP_HW_E!X31+FC_OTH_CP_CA_E!X31+FC_OTH_CP_VE_E!X31+FC_OTH_CP_SL_E!X31+FC_OTH_CP_BL_E!X31+FC_OTH_CP_CR_E!X31+FC_OTH_CP_BT_E!X31+FC_OTH_CP_IT_E!X31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FC_OTH_CP_SH_E!C32+FC_OTH_CP_SC_E!C32+FC_OTH_CP_HW_E!C32+FC_OTH_CP_CA_E!C32+FC_OTH_CP_VE_E!C32+FC_OTH_CP_SL_E!C32+FC_OTH_CP_BL_E!C32+FC_OTH_CP_CR_E!C32+FC_OTH_CP_BT_E!C32+FC_OTH_CP_IT_E!C32</f>
        <v>0</v>
      </c>
      <c r="D32" s="10">
        <f>FC_OTH_CP_SH_E!D32+FC_OTH_CP_SC_E!D32+FC_OTH_CP_HW_E!D32+FC_OTH_CP_CA_E!D32+FC_OTH_CP_VE_E!D32+FC_OTH_CP_SL_E!D32+FC_OTH_CP_BL_E!D32+FC_OTH_CP_CR_E!D32+FC_OTH_CP_BT_E!D32+FC_OTH_CP_IT_E!D32</f>
        <v>0</v>
      </c>
      <c r="E32" s="10">
        <f>FC_OTH_CP_SH_E!E32+FC_OTH_CP_SC_E!E32+FC_OTH_CP_HW_E!E32+FC_OTH_CP_CA_E!E32+FC_OTH_CP_VE_E!E32+FC_OTH_CP_SL_E!E32+FC_OTH_CP_BL_E!E32+FC_OTH_CP_CR_E!E32+FC_OTH_CP_BT_E!E32+FC_OTH_CP_IT_E!E32</f>
        <v>0</v>
      </c>
      <c r="F32" s="10">
        <f>FC_OTH_CP_SH_E!F32+FC_OTH_CP_SC_E!F32+FC_OTH_CP_HW_E!F32+FC_OTH_CP_CA_E!F32+FC_OTH_CP_VE_E!F32+FC_OTH_CP_SL_E!F32+FC_OTH_CP_BL_E!F32+FC_OTH_CP_CR_E!F32+FC_OTH_CP_BT_E!F32+FC_OTH_CP_IT_E!F32</f>
        <v>0</v>
      </c>
      <c r="G32" s="10">
        <f>FC_OTH_CP_SH_E!G32+FC_OTH_CP_SC_E!G32+FC_OTH_CP_HW_E!G32+FC_OTH_CP_CA_E!G32+FC_OTH_CP_VE_E!G32+FC_OTH_CP_SL_E!G32+FC_OTH_CP_BL_E!G32+FC_OTH_CP_CR_E!G32+FC_OTH_CP_BT_E!G32+FC_OTH_CP_IT_E!G32</f>
        <v>0</v>
      </c>
      <c r="H32" s="10">
        <f>FC_OTH_CP_SH_E!H32+FC_OTH_CP_SC_E!H32+FC_OTH_CP_HW_E!H32+FC_OTH_CP_CA_E!H32+FC_OTH_CP_VE_E!H32+FC_OTH_CP_SL_E!H32+FC_OTH_CP_BL_E!H32+FC_OTH_CP_CR_E!H32+FC_OTH_CP_BT_E!H32+FC_OTH_CP_IT_E!H32</f>
        <v>0</v>
      </c>
      <c r="I32" s="10">
        <f>FC_OTH_CP_SH_E!I32+FC_OTH_CP_SC_E!I32+FC_OTH_CP_HW_E!I32+FC_OTH_CP_CA_E!I32+FC_OTH_CP_VE_E!I32+FC_OTH_CP_SL_E!I32+FC_OTH_CP_BL_E!I32+FC_OTH_CP_CR_E!I32+FC_OTH_CP_BT_E!I32+FC_OTH_CP_IT_E!I32</f>
        <v>0</v>
      </c>
      <c r="J32" s="10">
        <f>FC_OTH_CP_SH_E!J32+FC_OTH_CP_SC_E!J32+FC_OTH_CP_HW_E!J32+FC_OTH_CP_CA_E!J32+FC_OTH_CP_VE_E!J32+FC_OTH_CP_SL_E!J32+FC_OTH_CP_BL_E!J32+FC_OTH_CP_CR_E!J32+FC_OTH_CP_BT_E!J32+FC_OTH_CP_IT_E!J32</f>
        <v>0</v>
      </c>
      <c r="K32" s="10">
        <f>FC_OTH_CP_SH_E!K32+FC_OTH_CP_SC_E!K32+FC_OTH_CP_HW_E!K32+FC_OTH_CP_CA_E!K32+FC_OTH_CP_VE_E!K32+FC_OTH_CP_SL_E!K32+FC_OTH_CP_BL_E!K32+FC_OTH_CP_CR_E!K32+FC_OTH_CP_BT_E!K32+FC_OTH_CP_IT_E!K32</f>
        <v>0</v>
      </c>
      <c r="L32" s="10">
        <f>FC_OTH_CP_SH_E!L32+FC_OTH_CP_SC_E!L32+FC_OTH_CP_HW_E!L32+FC_OTH_CP_CA_E!L32+FC_OTH_CP_VE_E!L32+FC_OTH_CP_SL_E!L32+FC_OTH_CP_BL_E!L32+FC_OTH_CP_CR_E!L32+FC_OTH_CP_BT_E!L32+FC_OTH_CP_IT_E!L32</f>
        <v>0</v>
      </c>
      <c r="M32" s="10">
        <f>FC_OTH_CP_SH_E!M32+FC_OTH_CP_SC_E!M32+FC_OTH_CP_HW_E!M32+FC_OTH_CP_CA_E!M32+FC_OTH_CP_VE_E!M32+FC_OTH_CP_SL_E!M32+FC_OTH_CP_BL_E!M32+FC_OTH_CP_CR_E!M32+FC_OTH_CP_BT_E!M32+FC_OTH_CP_IT_E!M32</f>
        <v>0</v>
      </c>
      <c r="N32" s="10">
        <f>FC_OTH_CP_SH_E!N32+FC_OTH_CP_SC_E!N32+FC_OTH_CP_HW_E!N32+FC_OTH_CP_CA_E!N32+FC_OTH_CP_VE_E!N32+FC_OTH_CP_SL_E!N32+FC_OTH_CP_BL_E!N32+FC_OTH_CP_CR_E!N32+FC_OTH_CP_BT_E!N32+FC_OTH_CP_IT_E!N32</f>
        <v>0</v>
      </c>
      <c r="O32" s="10">
        <f>FC_OTH_CP_SH_E!O32+FC_OTH_CP_SC_E!O32+FC_OTH_CP_HW_E!O32+FC_OTH_CP_CA_E!O32+FC_OTH_CP_VE_E!O32+FC_OTH_CP_SL_E!O32+FC_OTH_CP_BL_E!O32+FC_OTH_CP_CR_E!O32+FC_OTH_CP_BT_E!O32+FC_OTH_CP_IT_E!O32</f>
        <v>0</v>
      </c>
      <c r="P32" s="10">
        <f>FC_OTH_CP_SH_E!P32+FC_OTH_CP_SC_E!P32+FC_OTH_CP_HW_E!P32+FC_OTH_CP_CA_E!P32+FC_OTH_CP_VE_E!P32+FC_OTH_CP_SL_E!P32+FC_OTH_CP_BL_E!P32+FC_OTH_CP_CR_E!P32+FC_OTH_CP_BT_E!P32+FC_OTH_CP_IT_E!P32</f>
        <v>0</v>
      </c>
      <c r="Q32" s="10">
        <f>FC_OTH_CP_SH_E!Q32+FC_OTH_CP_SC_E!Q32+FC_OTH_CP_HW_E!Q32+FC_OTH_CP_CA_E!Q32+FC_OTH_CP_VE_E!Q32+FC_OTH_CP_SL_E!Q32+FC_OTH_CP_BL_E!Q32+FC_OTH_CP_CR_E!Q32+FC_OTH_CP_BT_E!Q32+FC_OTH_CP_IT_E!Q32</f>
        <v>0</v>
      </c>
      <c r="R32" s="10">
        <f>FC_OTH_CP_SH_E!R32+FC_OTH_CP_SC_E!R32+FC_OTH_CP_HW_E!R32+FC_OTH_CP_CA_E!R32+FC_OTH_CP_VE_E!R32+FC_OTH_CP_SL_E!R32+FC_OTH_CP_BL_E!R32+FC_OTH_CP_CR_E!R32+FC_OTH_CP_BT_E!R32+FC_OTH_CP_IT_E!R32</f>
        <v>0</v>
      </c>
      <c r="S32" s="10">
        <f>FC_OTH_CP_SH_E!S32+FC_OTH_CP_SC_E!S32+FC_OTH_CP_HW_E!S32+FC_OTH_CP_CA_E!S32+FC_OTH_CP_VE_E!S32+FC_OTH_CP_SL_E!S32+FC_OTH_CP_BL_E!S32+FC_OTH_CP_CR_E!S32+FC_OTH_CP_BT_E!S32+FC_OTH_CP_IT_E!S32</f>
        <v>0</v>
      </c>
      <c r="T32" s="10">
        <f>FC_OTH_CP_SH_E!T32+FC_OTH_CP_SC_E!T32+FC_OTH_CP_HW_E!T32+FC_OTH_CP_CA_E!T32+FC_OTH_CP_VE_E!T32+FC_OTH_CP_SL_E!T32+FC_OTH_CP_BL_E!T32+FC_OTH_CP_CR_E!T32+FC_OTH_CP_BT_E!T32+FC_OTH_CP_IT_E!T32</f>
        <v>0</v>
      </c>
      <c r="U32" s="10">
        <f>FC_OTH_CP_SH_E!U32+FC_OTH_CP_SC_E!U32+FC_OTH_CP_HW_E!U32+FC_OTH_CP_CA_E!U32+FC_OTH_CP_VE_E!U32+FC_OTH_CP_SL_E!U32+FC_OTH_CP_BL_E!U32+FC_OTH_CP_CR_E!U32+FC_OTH_CP_BT_E!U32+FC_OTH_CP_IT_E!U32</f>
        <v>0</v>
      </c>
      <c r="V32" s="10">
        <f>FC_OTH_CP_SH_E!V32+FC_OTH_CP_SC_E!V32+FC_OTH_CP_HW_E!V32+FC_OTH_CP_CA_E!V32+FC_OTH_CP_VE_E!V32+FC_OTH_CP_SL_E!V32+FC_OTH_CP_BL_E!V32+FC_OTH_CP_CR_E!V32+FC_OTH_CP_BT_E!V32+FC_OTH_CP_IT_E!V32</f>
        <v>0</v>
      </c>
      <c r="W32" s="10">
        <f>FC_OTH_CP_SH_E!W32+FC_OTH_CP_SC_E!W32+FC_OTH_CP_HW_E!W32+FC_OTH_CP_CA_E!W32+FC_OTH_CP_VE_E!W32+FC_OTH_CP_SL_E!W32+FC_OTH_CP_BL_E!W32+FC_OTH_CP_CR_E!W32+FC_OTH_CP_BT_E!W32+FC_OTH_CP_IT_E!W32</f>
        <v>0</v>
      </c>
      <c r="X32" s="10">
        <f>FC_OTH_CP_SH_E!X32+FC_OTH_CP_SC_E!X32+FC_OTH_CP_HW_E!X32+FC_OTH_CP_CA_E!X32+FC_OTH_CP_VE_E!X32+FC_OTH_CP_SL_E!X32+FC_OTH_CP_BL_E!X32+FC_OTH_CP_CR_E!X32+FC_OTH_CP_BT_E!X32+FC_OTH_CP_IT_E!X32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103.86969072440947</v>
      </c>
      <c r="D33" s="29">
        <f t="shared" ref="D33:W33" si="28">SUM(D34:D50)</f>
        <v>135.17603933790565</v>
      </c>
      <c r="E33" s="29">
        <f t="shared" si="28"/>
        <v>236.33549535192267</v>
      </c>
      <c r="F33" s="29">
        <f t="shared" si="28"/>
        <v>262.01195780028559</v>
      </c>
      <c r="G33" s="29">
        <f t="shared" si="28"/>
        <v>481.37404372167498</v>
      </c>
      <c r="H33" s="29">
        <f t="shared" si="28"/>
        <v>475.09210689217031</v>
      </c>
      <c r="I33" s="29">
        <f t="shared" si="28"/>
        <v>264.69186837457642</v>
      </c>
      <c r="J33" s="29">
        <f t="shared" si="28"/>
        <v>446.25899600001588</v>
      </c>
      <c r="K33" s="29">
        <f t="shared" si="28"/>
        <v>286.20989788721528</v>
      </c>
      <c r="L33" s="29">
        <f t="shared" si="28"/>
        <v>129.23179093050811</v>
      </c>
      <c r="M33" s="29">
        <f t="shared" si="28"/>
        <v>143.43856243019835</v>
      </c>
      <c r="N33" s="29">
        <f t="shared" si="28"/>
        <v>256.23812119166274</v>
      </c>
      <c r="O33" s="29">
        <f t="shared" si="28"/>
        <v>228.94367686520027</v>
      </c>
      <c r="P33" s="29">
        <f t="shared" si="28"/>
        <v>194.35775535332962</v>
      </c>
      <c r="Q33" s="29">
        <f t="shared" si="28"/>
        <v>189.51049276727184</v>
      </c>
      <c r="R33" s="29">
        <f t="shared" si="28"/>
        <v>207.58274088357206</v>
      </c>
      <c r="S33" s="29">
        <f t="shared" si="28"/>
        <v>208.59022784018009</v>
      </c>
      <c r="T33" s="29">
        <f t="shared" si="28"/>
        <v>272.37706682872778</v>
      </c>
      <c r="U33" s="29">
        <f t="shared" si="28"/>
        <v>297.26689444868367</v>
      </c>
      <c r="V33" s="29">
        <f t="shared" si="28"/>
        <v>299.40775844509812</v>
      </c>
      <c r="W33" s="29">
        <f t="shared" si="28"/>
        <v>279.07973393022598</v>
      </c>
      <c r="X33" s="29">
        <f t="shared" ref="X33" si="29">SUM(X34:X50)</f>
        <v>423.99235272334369</v>
      </c>
    </row>
    <row r="34" spans="1:24" ht="11.25" customHeight="1" x14ac:dyDescent="0.2">
      <c r="A34" s="41" t="s">
        <v>55</v>
      </c>
      <c r="B34" s="9" t="s">
        <v>56</v>
      </c>
      <c r="C34" s="10">
        <f>FC_OTH_CP_SH_E!C34+FC_OTH_CP_SC_E!C34+FC_OTH_CP_HW_E!C34+FC_OTH_CP_CA_E!C34+FC_OTH_CP_VE_E!C34+FC_OTH_CP_SL_E!C34+FC_OTH_CP_BL_E!C34+FC_OTH_CP_CR_E!C34+FC_OTH_CP_BT_E!C34+FC_OTH_CP_IT_E!C34</f>
        <v>0</v>
      </c>
      <c r="D34" s="10">
        <f>FC_OTH_CP_SH_E!D34+FC_OTH_CP_SC_E!D34+FC_OTH_CP_HW_E!D34+FC_OTH_CP_CA_E!D34+FC_OTH_CP_VE_E!D34+FC_OTH_CP_SL_E!D34+FC_OTH_CP_BL_E!D34+FC_OTH_CP_CR_E!D34+FC_OTH_CP_BT_E!D34+FC_OTH_CP_IT_E!D34</f>
        <v>0</v>
      </c>
      <c r="E34" s="10">
        <f>FC_OTH_CP_SH_E!E34+FC_OTH_CP_SC_E!E34+FC_OTH_CP_HW_E!E34+FC_OTH_CP_CA_E!E34+FC_OTH_CP_VE_E!E34+FC_OTH_CP_SL_E!E34+FC_OTH_CP_BL_E!E34+FC_OTH_CP_CR_E!E34+FC_OTH_CP_BT_E!E34+FC_OTH_CP_IT_E!E34</f>
        <v>0</v>
      </c>
      <c r="F34" s="10">
        <f>FC_OTH_CP_SH_E!F34+FC_OTH_CP_SC_E!F34+FC_OTH_CP_HW_E!F34+FC_OTH_CP_CA_E!F34+FC_OTH_CP_VE_E!F34+FC_OTH_CP_SL_E!F34+FC_OTH_CP_BL_E!F34+FC_OTH_CP_CR_E!F34+FC_OTH_CP_BT_E!F34+FC_OTH_CP_IT_E!F34</f>
        <v>0</v>
      </c>
      <c r="G34" s="10">
        <f>FC_OTH_CP_SH_E!G34+FC_OTH_CP_SC_E!G34+FC_OTH_CP_HW_E!G34+FC_OTH_CP_CA_E!G34+FC_OTH_CP_VE_E!G34+FC_OTH_CP_SL_E!G34+FC_OTH_CP_BL_E!G34+FC_OTH_CP_CR_E!G34+FC_OTH_CP_BT_E!G34+FC_OTH_CP_IT_E!G34</f>
        <v>0</v>
      </c>
      <c r="H34" s="10">
        <f>FC_OTH_CP_SH_E!H34+FC_OTH_CP_SC_E!H34+FC_OTH_CP_HW_E!H34+FC_OTH_CP_CA_E!H34+FC_OTH_CP_VE_E!H34+FC_OTH_CP_SL_E!H34+FC_OTH_CP_BL_E!H34+FC_OTH_CP_CR_E!H34+FC_OTH_CP_BT_E!H34+FC_OTH_CP_IT_E!H34</f>
        <v>0</v>
      </c>
      <c r="I34" s="10">
        <f>FC_OTH_CP_SH_E!I34+FC_OTH_CP_SC_E!I34+FC_OTH_CP_HW_E!I34+FC_OTH_CP_CA_E!I34+FC_OTH_CP_VE_E!I34+FC_OTH_CP_SL_E!I34+FC_OTH_CP_BL_E!I34+FC_OTH_CP_CR_E!I34+FC_OTH_CP_BT_E!I34+FC_OTH_CP_IT_E!I34</f>
        <v>0</v>
      </c>
      <c r="J34" s="10">
        <f>FC_OTH_CP_SH_E!J34+FC_OTH_CP_SC_E!J34+FC_OTH_CP_HW_E!J34+FC_OTH_CP_CA_E!J34+FC_OTH_CP_VE_E!J34+FC_OTH_CP_SL_E!J34+FC_OTH_CP_BL_E!J34+FC_OTH_CP_CR_E!J34+FC_OTH_CP_BT_E!J34+FC_OTH_CP_IT_E!J34</f>
        <v>0</v>
      </c>
      <c r="K34" s="10">
        <f>FC_OTH_CP_SH_E!K34+FC_OTH_CP_SC_E!K34+FC_OTH_CP_HW_E!K34+FC_OTH_CP_CA_E!K34+FC_OTH_CP_VE_E!K34+FC_OTH_CP_SL_E!K34+FC_OTH_CP_BL_E!K34+FC_OTH_CP_CR_E!K34+FC_OTH_CP_BT_E!K34+FC_OTH_CP_IT_E!K34</f>
        <v>0</v>
      </c>
      <c r="L34" s="10">
        <f>FC_OTH_CP_SH_E!L34+FC_OTH_CP_SC_E!L34+FC_OTH_CP_HW_E!L34+FC_OTH_CP_CA_E!L34+FC_OTH_CP_VE_E!L34+FC_OTH_CP_SL_E!L34+FC_OTH_CP_BL_E!L34+FC_OTH_CP_CR_E!L34+FC_OTH_CP_BT_E!L34+FC_OTH_CP_IT_E!L34</f>
        <v>0</v>
      </c>
      <c r="M34" s="10">
        <f>FC_OTH_CP_SH_E!M34+FC_OTH_CP_SC_E!M34+FC_OTH_CP_HW_E!M34+FC_OTH_CP_CA_E!M34+FC_OTH_CP_VE_E!M34+FC_OTH_CP_SL_E!M34+FC_OTH_CP_BL_E!M34+FC_OTH_CP_CR_E!M34+FC_OTH_CP_BT_E!M34+FC_OTH_CP_IT_E!M34</f>
        <v>0</v>
      </c>
      <c r="N34" s="10">
        <f>FC_OTH_CP_SH_E!N34+FC_OTH_CP_SC_E!N34+FC_OTH_CP_HW_E!N34+FC_OTH_CP_CA_E!N34+FC_OTH_CP_VE_E!N34+FC_OTH_CP_SL_E!N34+FC_OTH_CP_BL_E!N34+FC_OTH_CP_CR_E!N34+FC_OTH_CP_BT_E!N34+FC_OTH_CP_IT_E!N34</f>
        <v>0</v>
      </c>
      <c r="O34" s="10">
        <f>FC_OTH_CP_SH_E!O34+FC_OTH_CP_SC_E!O34+FC_OTH_CP_HW_E!O34+FC_OTH_CP_CA_E!O34+FC_OTH_CP_VE_E!O34+FC_OTH_CP_SL_E!O34+FC_OTH_CP_BL_E!O34+FC_OTH_CP_CR_E!O34+FC_OTH_CP_BT_E!O34+FC_OTH_CP_IT_E!O34</f>
        <v>0</v>
      </c>
      <c r="P34" s="10">
        <f>FC_OTH_CP_SH_E!P34+FC_OTH_CP_SC_E!P34+FC_OTH_CP_HW_E!P34+FC_OTH_CP_CA_E!P34+FC_OTH_CP_VE_E!P34+FC_OTH_CP_SL_E!P34+FC_OTH_CP_BL_E!P34+FC_OTH_CP_CR_E!P34+FC_OTH_CP_BT_E!P34+FC_OTH_CP_IT_E!P34</f>
        <v>0</v>
      </c>
      <c r="Q34" s="10">
        <f>FC_OTH_CP_SH_E!Q34+FC_OTH_CP_SC_E!Q34+FC_OTH_CP_HW_E!Q34+FC_OTH_CP_CA_E!Q34+FC_OTH_CP_VE_E!Q34+FC_OTH_CP_SL_E!Q34+FC_OTH_CP_BL_E!Q34+FC_OTH_CP_CR_E!Q34+FC_OTH_CP_BT_E!Q34+FC_OTH_CP_IT_E!Q34</f>
        <v>0</v>
      </c>
      <c r="R34" s="10">
        <f>FC_OTH_CP_SH_E!R34+FC_OTH_CP_SC_E!R34+FC_OTH_CP_HW_E!R34+FC_OTH_CP_CA_E!R34+FC_OTH_CP_VE_E!R34+FC_OTH_CP_SL_E!R34+FC_OTH_CP_BL_E!R34+FC_OTH_CP_CR_E!R34+FC_OTH_CP_BT_E!R34+FC_OTH_CP_IT_E!R34</f>
        <v>0</v>
      </c>
      <c r="S34" s="10">
        <f>FC_OTH_CP_SH_E!S34+FC_OTH_CP_SC_E!S34+FC_OTH_CP_HW_E!S34+FC_OTH_CP_CA_E!S34+FC_OTH_CP_VE_E!S34+FC_OTH_CP_SL_E!S34+FC_OTH_CP_BL_E!S34+FC_OTH_CP_CR_E!S34+FC_OTH_CP_BT_E!S34+FC_OTH_CP_IT_E!S34</f>
        <v>0</v>
      </c>
      <c r="T34" s="10">
        <f>FC_OTH_CP_SH_E!T34+FC_OTH_CP_SC_E!T34+FC_OTH_CP_HW_E!T34+FC_OTH_CP_CA_E!T34+FC_OTH_CP_VE_E!T34+FC_OTH_CP_SL_E!T34+FC_OTH_CP_BL_E!T34+FC_OTH_CP_CR_E!T34+FC_OTH_CP_BT_E!T34+FC_OTH_CP_IT_E!T34</f>
        <v>0</v>
      </c>
      <c r="U34" s="10">
        <f>FC_OTH_CP_SH_E!U34+FC_OTH_CP_SC_E!U34+FC_OTH_CP_HW_E!U34+FC_OTH_CP_CA_E!U34+FC_OTH_CP_VE_E!U34+FC_OTH_CP_SL_E!U34+FC_OTH_CP_BL_E!U34+FC_OTH_CP_CR_E!U34+FC_OTH_CP_BT_E!U34+FC_OTH_CP_IT_E!U34</f>
        <v>0</v>
      </c>
      <c r="V34" s="10">
        <f>FC_OTH_CP_SH_E!V34+FC_OTH_CP_SC_E!V34+FC_OTH_CP_HW_E!V34+FC_OTH_CP_CA_E!V34+FC_OTH_CP_VE_E!V34+FC_OTH_CP_SL_E!V34+FC_OTH_CP_BL_E!V34+FC_OTH_CP_CR_E!V34+FC_OTH_CP_BT_E!V34+FC_OTH_CP_IT_E!V34</f>
        <v>0</v>
      </c>
      <c r="W34" s="10">
        <f>FC_OTH_CP_SH_E!W34+FC_OTH_CP_SC_E!W34+FC_OTH_CP_HW_E!W34+FC_OTH_CP_CA_E!W34+FC_OTH_CP_VE_E!W34+FC_OTH_CP_SL_E!W34+FC_OTH_CP_BL_E!W34+FC_OTH_CP_CR_E!W34+FC_OTH_CP_BT_E!W34+FC_OTH_CP_IT_E!W34</f>
        <v>0</v>
      </c>
      <c r="X34" s="10">
        <f>FC_OTH_CP_SH_E!X34+FC_OTH_CP_SC_E!X34+FC_OTH_CP_HW_E!X34+FC_OTH_CP_CA_E!X34+FC_OTH_CP_VE_E!X34+FC_OTH_CP_SL_E!X34+FC_OTH_CP_BL_E!X34+FC_OTH_CP_CR_E!X34+FC_OTH_CP_BT_E!X34+FC_OTH_CP_IT_E!X34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FC_OTH_CP_SH_E!C35+FC_OTH_CP_SC_E!C35+FC_OTH_CP_HW_E!C35+FC_OTH_CP_CA_E!C35+FC_OTH_CP_VE_E!C35+FC_OTH_CP_SL_E!C35+FC_OTH_CP_BL_E!C35+FC_OTH_CP_CR_E!C35+FC_OTH_CP_BT_E!C35+FC_OTH_CP_IT_E!C35</f>
        <v>0</v>
      </c>
      <c r="D35" s="10">
        <f>FC_OTH_CP_SH_E!D35+FC_OTH_CP_SC_E!D35+FC_OTH_CP_HW_E!D35+FC_OTH_CP_CA_E!D35+FC_OTH_CP_VE_E!D35+FC_OTH_CP_SL_E!D35+FC_OTH_CP_BL_E!D35+FC_OTH_CP_CR_E!D35+FC_OTH_CP_BT_E!D35+FC_OTH_CP_IT_E!D35</f>
        <v>0</v>
      </c>
      <c r="E35" s="10">
        <f>FC_OTH_CP_SH_E!E35+FC_OTH_CP_SC_E!E35+FC_OTH_CP_HW_E!E35+FC_OTH_CP_CA_E!E35+FC_OTH_CP_VE_E!E35+FC_OTH_CP_SL_E!E35+FC_OTH_CP_BL_E!E35+FC_OTH_CP_CR_E!E35+FC_OTH_CP_BT_E!E35+FC_OTH_CP_IT_E!E35</f>
        <v>0</v>
      </c>
      <c r="F35" s="10">
        <f>FC_OTH_CP_SH_E!F35+FC_OTH_CP_SC_E!F35+FC_OTH_CP_HW_E!F35+FC_OTH_CP_CA_E!F35+FC_OTH_CP_VE_E!F35+FC_OTH_CP_SL_E!F35+FC_OTH_CP_BL_E!F35+FC_OTH_CP_CR_E!F35+FC_OTH_CP_BT_E!F35+FC_OTH_CP_IT_E!F35</f>
        <v>0</v>
      </c>
      <c r="G35" s="10">
        <f>FC_OTH_CP_SH_E!G35+FC_OTH_CP_SC_E!G35+FC_OTH_CP_HW_E!G35+FC_OTH_CP_CA_E!G35+FC_OTH_CP_VE_E!G35+FC_OTH_CP_SL_E!G35+FC_OTH_CP_BL_E!G35+FC_OTH_CP_CR_E!G35+FC_OTH_CP_BT_E!G35+FC_OTH_CP_IT_E!G35</f>
        <v>0</v>
      </c>
      <c r="H35" s="10">
        <f>FC_OTH_CP_SH_E!H35+FC_OTH_CP_SC_E!H35+FC_OTH_CP_HW_E!H35+FC_OTH_CP_CA_E!H35+FC_OTH_CP_VE_E!H35+FC_OTH_CP_SL_E!H35+FC_OTH_CP_BL_E!H35+FC_OTH_CP_CR_E!H35+FC_OTH_CP_BT_E!H35+FC_OTH_CP_IT_E!H35</f>
        <v>0</v>
      </c>
      <c r="I35" s="10">
        <f>FC_OTH_CP_SH_E!I35+FC_OTH_CP_SC_E!I35+FC_OTH_CP_HW_E!I35+FC_OTH_CP_CA_E!I35+FC_OTH_CP_VE_E!I35+FC_OTH_CP_SL_E!I35+FC_OTH_CP_BL_E!I35+FC_OTH_CP_CR_E!I35+FC_OTH_CP_BT_E!I35+FC_OTH_CP_IT_E!I35</f>
        <v>0</v>
      </c>
      <c r="J35" s="10">
        <f>FC_OTH_CP_SH_E!J35+FC_OTH_CP_SC_E!J35+FC_OTH_CP_HW_E!J35+FC_OTH_CP_CA_E!J35+FC_OTH_CP_VE_E!J35+FC_OTH_CP_SL_E!J35+FC_OTH_CP_BL_E!J35+FC_OTH_CP_CR_E!J35+FC_OTH_CP_BT_E!J35+FC_OTH_CP_IT_E!J35</f>
        <v>0</v>
      </c>
      <c r="K35" s="10">
        <f>FC_OTH_CP_SH_E!K35+FC_OTH_CP_SC_E!K35+FC_OTH_CP_HW_E!K35+FC_OTH_CP_CA_E!K35+FC_OTH_CP_VE_E!K35+FC_OTH_CP_SL_E!K35+FC_OTH_CP_BL_E!K35+FC_OTH_CP_CR_E!K35+FC_OTH_CP_BT_E!K35+FC_OTH_CP_IT_E!K35</f>
        <v>0</v>
      </c>
      <c r="L35" s="10">
        <f>FC_OTH_CP_SH_E!L35+FC_OTH_CP_SC_E!L35+FC_OTH_CP_HW_E!L35+FC_OTH_CP_CA_E!L35+FC_OTH_CP_VE_E!L35+FC_OTH_CP_SL_E!L35+FC_OTH_CP_BL_E!L35+FC_OTH_CP_CR_E!L35+FC_OTH_CP_BT_E!L35+FC_OTH_CP_IT_E!L35</f>
        <v>0</v>
      </c>
      <c r="M35" s="10">
        <f>FC_OTH_CP_SH_E!M35+FC_OTH_CP_SC_E!M35+FC_OTH_CP_HW_E!M35+FC_OTH_CP_CA_E!M35+FC_OTH_CP_VE_E!M35+FC_OTH_CP_SL_E!M35+FC_OTH_CP_BL_E!M35+FC_OTH_CP_CR_E!M35+FC_OTH_CP_BT_E!M35+FC_OTH_CP_IT_E!M35</f>
        <v>0</v>
      </c>
      <c r="N35" s="10">
        <f>FC_OTH_CP_SH_E!N35+FC_OTH_CP_SC_E!N35+FC_OTH_CP_HW_E!N35+FC_OTH_CP_CA_E!N35+FC_OTH_CP_VE_E!N35+FC_OTH_CP_SL_E!N35+FC_OTH_CP_BL_E!N35+FC_OTH_CP_CR_E!N35+FC_OTH_CP_BT_E!N35+FC_OTH_CP_IT_E!N35</f>
        <v>0</v>
      </c>
      <c r="O35" s="10">
        <f>FC_OTH_CP_SH_E!O35+FC_OTH_CP_SC_E!O35+FC_OTH_CP_HW_E!O35+FC_OTH_CP_CA_E!O35+FC_OTH_CP_VE_E!O35+FC_OTH_CP_SL_E!O35+FC_OTH_CP_BL_E!O35+FC_OTH_CP_CR_E!O35+FC_OTH_CP_BT_E!O35+FC_OTH_CP_IT_E!O35</f>
        <v>0</v>
      </c>
      <c r="P35" s="10">
        <f>FC_OTH_CP_SH_E!P35+FC_OTH_CP_SC_E!P35+FC_OTH_CP_HW_E!P35+FC_OTH_CP_CA_E!P35+FC_OTH_CP_VE_E!P35+FC_OTH_CP_SL_E!P35+FC_OTH_CP_BL_E!P35+FC_OTH_CP_CR_E!P35+FC_OTH_CP_BT_E!P35+FC_OTH_CP_IT_E!P35</f>
        <v>0</v>
      </c>
      <c r="Q35" s="10">
        <f>FC_OTH_CP_SH_E!Q35+FC_OTH_CP_SC_E!Q35+FC_OTH_CP_HW_E!Q35+FC_OTH_CP_CA_E!Q35+FC_OTH_CP_VE_E!Q35+FC_OTH_CP_SL_E!Q35+FC_OTH_CP_BL_E!Q35+FC_OTH_CP_CR_E!Q35+FC_OTH_CP_BT_E!Q35+FC_OTH_CP_IT_E!Q35</f>
        <v>0</v>
      </c>
      <c r="R35" s="10">
        <f>FC_OTH_CP_SH_E!R35+FC_OTH_CP_SC_E!R35+FC_OTH_CP_HW_E!R35+FC_OTH_CP_CA_E!R35+FC_OTH_CP_VE_E!R35+FC_OTH_CP_SL_E!R35+FC_OTH_CP_BL_E!R35+FC_OTH_CP_CR_E!R35+FC_OTH_CP_BT_E!R35+FC_OTH_CP_IT_E!R35</f>
        <v>0</v>
      </c>
      <c r="S35" s="10">
        <f>FC_OTH_CP_SH_E!S35+FC_OTH_CP_SC_E!S35+FC_OTH_CP_HW_E!S35+FC_OTH_CP_CA_E!S35+FC_OTH_CP_VE_E!S35+FC_OTH_CP_SL_E!S35+FC_OTH_CP_BL_E!S35+FC_OTH_CP_CR_E!S35+FC_OTH_CP_BT_E!S35+FC_OTH_CP_IT_E!S35</f>
        <v>0</v>
      </c>
      <c r="T35" s="10">
        <f>FC_OTH_CP_SH_E!T35+FC_OTH_CP_SC_E!T35+FC_OTH_CP_HW_E!T35+FC_OTH_CP_CA_E!T35+FC_OTH_CP_VE_E!T35+FC_OTH_CP_SL_E!T35+FC_OTH_CP_BL_E!T35+FC_OTH_CP_CR_E!T35+FC_OTH_CP_BT_E!T35+FC_OTH_CP_IT_E!T35</f>
        <v>0</v>
      </c>
      <c r="U35" s="10">
        <f>FC_OTH_CP_SH_E!U35+FC_OTH_CP_SC_E!U35+FC_OTH_CP_HW_E!U35+FC_OTH_CP_CA_E!U35+FC_OTH_CP_VE_E!U35+FC_OTH_CP_SL_E!U35+FC_OTH_CP_BL_E!U35+FC_OTH_CP_CR_E!U35+FC_OTH_CP_BT_E!U35+FC_OTH_CP_IT_E!U35</f>
        <v>0</v>
      </c>
      <c r="V35" s="10">
        <f>FC_OTH_CP_SH_E!V35+FC_OTH_CP_SC_E!V35+FC_OTH_CP_HW_E!V35+FC_OTH_CP_CA_E!V35+FC_OTH_CP_VE_E!V35+FC_OTH_CP_SL_E!V35+FC_OTH_CP_BL_E!V35+FC_OTH_CP_CR_E!V35+FC_OTH_CP_BT_E!V35+FC_OTH_CP_IT_E!V35</f>
        <v>0</v>
      </c>
      <c r="W35" s="10">
        <f>FC_OTH_CP_SH_E!W35+FC_OTH_CP_SC_E!W35+FC_OTH_CP_HW_E!W35+FC_OTH_CP_CA_E!W35+FC_OTH_CP_VE_E!W35+FC_OTH_CP_SL_E!W35+FC_OTH_CP_BL_E!W35+FC_OTH_CP_CR_E!W35+FC_OTH_CP_BT_E!W35+FC_OTH_CP_IT_E!W35</f>
        <v>0</v>
      </c>
      <c r="X35" s="10">
        <f>FC_OTH_CP_SH_E!X35+FC_OTH_CP_SC_E!X35+FC_OTH_CP_HW_E!X35+FC_OTH_CP_CA_E!X35+FC_OTH_CP_VE_E!X35+FC_OTH_CP_SL_E!X35+FC_OTH_CP_BL_E!X35+FC_OTH_CP_CR_E!X35+FC_OTH_CP_BT_E!X35+FC_OTH_CP_IT_E!X35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FC_OTH_CP_SH_E!C36+FC_OTH_CP_SC_E!C36+FC_OTH_CP_HW_E!C36+FC_OTH_CP_CA_E!C36+FC_OTH_CP_VE_E!C36+FC_OTH_CP_SL_E!C36+FC_OTH_CP_BL_E!C36+FC_OTH_CP_CR_E!C36+FC_OTH_CP_BT_E!C36+FC_OTH_CP_IT_E!C36</f>
        <v>22.594840928632841</v>
      </c>
      <c r="D36" s="10">
        <f>FC_OTH_CP_SH_E!D36+FC_OTH_CP_SC_E!D36+FC_OTH_CP_HW_E!D36+FC_OTH_CP_CA_E!D36+FC_OTH_CP_VE_E!D36+FC_OTH_CP_SL_E!D36+FC_OTH_CP_BL_E!D36+FC_OTH_CP_CR_E!D36+FC_OTH_CP_BT_E!D36+FC_OTH_CP_IT_E!D36</f>
        <v>12.427171109200341</v>
      </c>
      <c r="E36" s="10">
        <f>FC_OTH_CP_SH_E!E36+FC_OTH_CP_SC_E!E36+FC_OTH_CP_HW_E!E36+FC_OTH_CP_CA_E!E36+FC_OTH_CP_VE_E!E36+FC_OTH_CP_SL_E!E36+FC_OTH_CP_BL_E!E36+FC_OTH_CP_CR_E!E36+FC_OTH_CP_BT_E!E36+FC_OTH_CP_IT_E!E36</f>
        <v>7.9081685296646604</v>
      </c>
      <c r="F36" s="10">
        <f>FC_OTH_CP_SH_E!F36+FC_OTH_CP_SC_E!F36+FC_OTH_CP_HW_E!F36+FC_OTH_CP_CA_E!F36+FC_OTH_CP_VE_E!F36+FC_OTH_CP_SL_E!F36+FC_OTH_CP_BL_E!F36+FC_OTH_CP_CR_E!F36+FC_OTH_CP_BT_E!F36+FC_OTH_CP_IT_E!F36</f>
        <v>33.892261392949266</v>
      </c>
      <c r="G36" s="10">
        <f>FC_OTH_CP_SH_E!G36+FC_OTH_CP_SC_E!G36+FC_OTH_CP_HW_E!G36+FC_OTH_CP_CA_E!G36+FC_OTH_CP_VE_E!G36+FC_OTH_CP_SL_E!G36+FC_OTH_CP_BL_E!G36+FC_OTH_CP_CR_E!G36+FC_OTH_CP_BT_E!G36+FC_OTH_CP_IT_E!G36</f>
        <v>73.433190025795383</v>
      </c>
      <c r="H36" s="10">
        <f>FC_OTH_CP_SH_E!H36+FC_OTH_CP_SC_E!H36+FC_OTH_CP_HW_E!H36+FC_OTH_CP_CA_E!H36+FC_OTH_CP_VE_E!H36+FC_OTH_CP_SL_E!H36+FC_OTH_CP_BL_E!H36+FC_OTH_CP_CR_E!H36+FC_OTH_CP_BT_E!H36+FC_OTH_CP_IT_E!H36</f>
        <v>90.826999140154768</v>
      </c>
      <c r="I36" s="10">
        <f>FC_OTH_CP_SH_E!I36+FC_OTH_CP_SC_E!I36+FC_OTH_CP_HW_E!I36+FC_OTH_CP_CA_E!I36+FC_OTH_CP_VE_E!I36+FC_OTH_CP_SL_E!I36+FC_OTH_CP_BL_E!I36+FC_OTH_CP_CR_E!I36+FC_OTH_CP_BT_E!I36+FC_OTH_CP_IT_E!I36</f>
        <v>36.793723129836614</v>
      </c>
      <c r="J36" s="10">
        <f>FC_OTH_CP_SH_E!J36+FC_OTH_CP_SC_E!J36+FC_OTH_CP_HW_E!J36+FC_OTH_CP_CA_E!J36+FC_OTH_CP_VE_E!J36+FC_OTH_CP_SL_E!J36+FC_OTH_CP_BL_E!J36+FC_OTH_CP_CR_E!J36+FC_OTH_CP_BT_E!J36+FC_OTH_CP_IT_E!J36</f>
        <v>109.22235597592429</v>
      </c>
      <c r="K36" s="10">
        <f>FC_OTH_CP_SH_E!K36+FC_OTH_CP_SC_E!K36+FC_OTH_CP_HW_E!K36+FC_OTH_CP_CA_E!K36+FC_OTH_CP_VE_E!K36+FC_OTH_CP_SL_E!K36+FC_OTH_CP_BL_E!K36+FC_OTH_CP_CR_E!K36+FC_OTH_CP_BT_E!K36+FC_OTH_CP_IT_E!K36</f>
        <v>25.293551160791051</v>
      </c>
      <c r="L36" s="10">
        <f>FC_OTH_CP_SH_E!L36+FC_OTH_CP_SC_E!L36+FC_OTH_CP_HW_E!L36+FC_OTH_CP_CA_E!L36+FC_OTH_CP_VE_E!L36+FC_OTH_CP_SL_E!L36+FC_OTH_CP_BL_E!L36+FC_OTH_CP_CR_E!L36+FC_OTH_CP_BT_E!L36+FC_OTH_CP_IT_E!L36</f>
        <v>13.798538263112643</v>
      </c>
      <c r="M36" s="10">
        <f>FC_OTH_CP_SH_E!M36+FC_OTH_CP_SC_E!M36+FC_OTH_CP_HW_E!M36+FC_OTH_CP_CA_E!M36+FC_OTH_CP_VE_E!M36+FC_OTH_CP_SL_E!M36+FC_OTH_CP_BL_E!M36+FC_OTH_CP_CR_E!M36+FC_OTH_CP_BT_E!M36+FC_OTH_CP_IT_E!M36</f>
        <v>21.844453998280311</v>
      </c>
      <c r="N36" s="10">
        <f>FC_OTH_CP_SH_E!N36+FC_OTH_CP_SC_E!N36+FC_OTH_CP_HW_E!N36+FC_OTH_CP_CA_E!N36+FC_OTH_CP_VE_E!N36+FC_OTH_CP_SL_E!N36+FC_OTH_CP_BL_E!N36+FC_OTH_CP_CR_E!N36+FC_OTH_CP_BT_E!N36+FC_OTH_CP_IT_E!N36</f>
        <v>13.796474634565776</v>
      </c>
      <c r="O36" s="10">
        <f>FC_OTH_CP_SH_E!O36+FC_OTH_CP_SC_E!O36+FC_OTH_CP_HW_E!O36+FC_OTH_CP_CA_E!O36+FC_OTH_CP_VE_E!O36+FC_OTH_CP_SL_E!O36+FC_OTH_CP_BL_E!O36+FC_OTH_CP_CR_E!O36+FC_OTH_CP_BT_E!O36+FC_OTH_CP_IT_E!O36</f>
        <v>17.245657781599309</v>
      </c>
      <c r="P36" s="10">
        <f>FC_OTH_CP_SH_E!P36+FC_OTH_CP_SC_E!P36+FC_OTH_CP_HW_E!P36+FC_OTH_CP_CA_E!P36+FC_OTH_CP_VE_E!P36+FC_OTH_CP_SL_E!P36+FC_OTH_CP_BL_E!P36+FC_OTH_CP_CR_E!P36+FC_OTH_CP_BT_E!P36+FC_OTH_CP_IT_E!P36</f>
        <v>19.545055889939807</v>
      </c>
      <c r="Q36" s="10">
        <f>FC_OTH_CP_SH_E!Q36+FC_OTH_CP_SC_E!Q36+FC_OTH_CP_HW_E!Q36+FC_OTH_CP_CA_E!Q36+FC_OTH_CP_VE_E!Q36+FC_OTH_CP_SL_E!Q36+FC_OTH_CP_BL_E!Q36+FC_OTH_CP_CR_E!Q36+FC_OTH_CP_BT_E!Q36+FC_OTH_CP_IT_E!Q36</f>
        <v>25.293551160791058</v>
      </c>
      <c r="R36" s="10">
        <f>FC_OTH_CP_SH_E!R36+FC_OTH_CP_SC_E!R36+FC_OTH_CP_HW_E!R36+FC_OTH_CP_CA_E!R36+FC_OTH_CP_VE_E!R36+FC_OTH_CP_SL_E!R36+FC_OTH_CP_BL_E!R36+FC_OTH_CP_CR_E!R36+FC_OTH_CP_BT_E!R36+FC_OTH_CP_IT_E!R36</f>
        <v>32.191831470335352</v>
      </c>
      <c r="S36" s="10">
        <f>FC_OTH_CP_SH_E!S36+FC_OTH_CP_SC_E!S36+FC_OTH_CP_HW_E!S36+FC_OTH_CP_CA_E!S36+FC_OTH_CP_VE_E!S36+FC_OTH_CP_SL_E!S36+FC_OTH_CP_BL_E!S36+FC_OTH_CP_CR_E!S36+FC_OTH_CP_BT_E!S36+FC_OTH_CP_IT_E!S36</f>
        <v>29.892433361994865</v>
      </c>
      <c r="T36" s="10">
        <f>FC_OTH_CP_SH_E!T36+FC_OTH_CP_SC_E!T36+FC_OTH_CP_HW_E!T36+FC_OTH_CP_CA_E!T36+FC_OTH_CP_VE_E!T36+FC_OTH_CP_SL_E!T36+FC_OTH_CP_BL_E!T36+FC_OTH_CP_CR_E!T36+FC_OTH_CP_BT_E!T36+FC_OTH_CP_IT_E!T36</f>
        <v>29.652794496990548</v>
      </c>
      <c r="U36" s="10">
        <f>FC_OTH_CP_SH_E!U36+FC_OTH_CP_SC_E!U36+FC_OTH_CP_HW_E!U36+FC_OTH_CP_CA_E!U36+FC_OTH_CP_VE_E!U36+FC_OTH_CP_SL_E!U36+FC_OTH_CP_BL_E!U36+FC_OTH_CP_CR_E!U36+FC_OTH_CP_BT_E!U36+FC_OTH_CP_IT_E!U36</f>
        <v>30.441530524505591</v>
      </c>
      <c r="V36" s="10">
        <f>FC_OTH_CP_SH_E!V36+FC_OTH_CP_SC_E!V36+FC_OTH_CP_HW_E!V36+FC_OTH_CP_CA_E!V36+FC_OTH_CP_VE_E!V36+FC_OTH_CP_SL_E!V36+FC_OTH_CP_BL_E!V36+FC_OTH_CP_CR_E!V36+FC_OTH_CP_BT_E!V36+FC_OTH_CP_IT_E!V36</f>
        <v>29.832158211521943</v>
      </c>
      <c r="W36" s="10">
        <f>FC_OTH_CP_SH_E!W36+FC_OTH_CP_SC_E!W36+FC_OTH_CP_HW_E!W36+FC_OTH_CP_CA_E!W36+FC_OTH_CP_VE_E!W36+FC_OTH_CP_SL_E!W36+FC_OTH_CP_BL_E!W36+FC_OTH_CP_CR_E!W36+FC_OTH_CP_BT_E!W36+FC_OTH_CP_IT_E!W36</f>
        <v>26.8402407566638</v>
      </c>
      <c r="X36" s="10">
        <f>FC_OTH_CP_SH_E!X36+FC_OTH_CP_SC_E!X36+FC_OTH_CP_HW_E!X36+FC_OTH_CP_CA_E!X36+FC_OTH_CP_VE_E!X36+FC_OTH_CP_SL_E!X36+FC_OTH_CP_BL_E!X36+FC_OTH_CP_CR_E!X36+FC_OTH_CP_BT_E!X36+FC_OTH_CP_IT_E!X36</f>
        <v>26.553998280309568</v>
      </c>
    </row>
    <row r="37" spans="1:24" ht="11.25" customHeight="1" x14ac:dyDescent="0.2">
      <c r="A37" s="41" t="s">
        <v>61</v>
      </c>
      <c r="B37" s="9" t="s">
        <v>62</v>
      </c>
      <c r="C37" s="10">
        <f>FC_OTH_CP_SH_E!C37+FC_OTH_CP_SC_E!C37+FC_OTH_CP_HW_E!C37+FC_OTH_CP_CA_E!C37+FC_OTH_CP_VE_E!C37+FC_OTH_CP_SL_E!C37+FC_OTH_CP_BL_E!C37+FC_OTH_CP_CR_E!C37+FC_OTH_CP_BT_E!C37+FC_OTH_CP_IT_E!C37</f>
        <v>43.381599312123825</v>
      </c>
      <c r="D37" s="10">
        <f>FC_OTH_CP_SH_E!D37+FC_OTH_CP_SC_E!D37+FC_OTH_CP_HW_E!D37+FC_OTH_CP_CA_E!D37+FC_OTH_CP_VE_E!D37+FC_OTH_CP_SL_E!D37+FC_OTH_CP_BL_E!D37+FC_OTH_CP_CR_E!D37+FC_OTH_CP_BT_E!D37+FC_OTH_CP_IT_E!D37</f>
        <v>81.472742906276864</v>
      </c>
      <c r="E37" s="10">
        <f>FC_OTH_CP_SH_E!E37+FC_OTH_CP_SC_E!E37+FC_OTH_CP_HW_E!E37+FC_OTH_CP_CA_E!E37+FC_OTH_CP_VE_E!E37+FC_OTH_CP_SL_E!E37+FC_OTH_CP_BL_E!E37+FC_OTH_CP_CR_E!E37+FC_OTH_CP_BT_E!E37+FC_OTH_CP_IT_E!E37</f>
        <v>33.858813413585558</v>
      </c>
      <c r="F37" s="10">
        <f>FC_OTH_CP_SH_E!F37+FC_OTH_CP_SC_E!F37+FC_OTH_CP_HW_E!F37+FC_OTH_CP_CA_E!F37+FC_OTH_CP_VE_E!F37+FC_OTH_CP_SL_E!F37+FC_OTH_CP_BL_E!F37+FC_OTH_CP_CR_E!F37+FC_OTH_CP_BT_E!F37+FC_OTH_CP_IT_E!F37</f>
        <v>53.962424763542558</v>
      </c>
      <c r="G37" s="10">
        <f>FC_OTH_CP_SH_E!G37+FC_OTH_CP_SC_E!G37+FC_OTH_CP_HW_E!G37+FC_OTH_CP_CA_E!G37+FC_OTH_CP_VE_E!G37+FC_OTH_CP_SL_E!G37+FC_OTH_CP_BL_E!G37+FC_OTH_CP_CR_E!G37+FC_OTH_CP_BT_E!G37+FC_OTH_CP_IT_E!G37</f>
        <v>56.078589853826308</v>
      </c>
      <c r="H37" s="10">
        <f>FC_OTH_CP_SH_E!H37+FC_OTH_CP_SC_E!H37+FC_OTH_CP_HW_E!H37+FC_OTH_CP_CA_E!H37+FC_OTH_CP_VE_E!H37+FC_OTH_CP_SL_E!H37+FC_OTH_CP_BL_E!H37+FC_OTH_CP_CR_E!H37+FC_OTH_CP_BT_E!H37+FC_OTH_CP_IT_E!H37</f>
        <v>103.95047291487532</v>
      </c>
      <c r="I37" s="10">
        <f>FC_OTH_CP_SH_E!I37+FC_OTH_CP_SC_E!I37+FC_OTH_CP_HW_E!I37+FC_OTH_CP_CA_E!I37+FC_OTH_CP_VE_E!I37+FC_OTH_CP_SL_E!I37+FC_OTH_CP_BL_E!I37+FC_OTH_CP_CR_E!I37+FC_OTH_CP_BT_E!I37+FC_OTH_CP_IT_E!I37</f>
        <v>69.646861564918325</v>
      </c>
      <c r="J37" s="10">
        <f>FC_OTH_CP_SH_E!J37+FC_OTH_CP_SC_E!J37+FC_OTH_CP_HW_E!J37+FC_OTH_CP_CA_E!J37+FC_OTH_CP_VE_E!J37+FC_OTH_CP_SL_E!J37+FC_OTH_CP_BL_E!J37+FC_OTH_CP_CR_E!J37+FC_OTH_CP_BT_E!J37+FC_OTH_CP_IT_E!J37</f>
        <v>101.2119518486672</v>
      </c>
      <c r="K37" s="10">
        <f>FC_OTH_CP_SH_E!K37+FC_OTH_CP_SC_E!K37+FC_OTH_CP_HW_E!K37+FC_OTH_CP_CA_E!K37+FC_OTH_CP_VE_E!K37+FC_OTH_CP_SL_E!K37+FC_OTH_CP_BL_E!K37+FC_OTH_CP_CR_E!K37+FC_OTH_CP_BT_E!K37+FC_OTH_CP_IT_E!K37</f>
        <v>52.124505588993991</v>
      </c>
      <c r="L37" s="10">
        <f>FC_OTH_CP_SH_E!L37+FC_OTH_CP_SC_E!L37+FC_OTH_CP_HW_E!L37+FC_OTH_CP_CA_E!L37+FC_OTH_CP_VE_E!L37+FC_OTH_CP_SL_E!L37+FC_OTH_CP_BL_E!L37+FC_OTH_CP_CR_E!L37+FC_OTH_CP_BT_E!L37+FC_OTH_CP_IT_E!L37</f>
        <v>18.702493551160785</v>
      </c>
      <c r="M37" s="10">
        <f>FC_OTH_CP_SH_E!M37+FC_OTH_CP_SC_E!M37+FC_OTH_CP_HW_E!M37+FC_OTH_CP_CA_E!M37+FC_OTH_CP_VE_E!M37+FC_OTH_CP_SL_E!M37+FC_OTH_CP_BL_E!M37+FC_OTH_CP_CR_E!M37+FC_OTH_CP_BT_E!M37+FC_OTH_CP_IT_E!M37</f>
        <v>19.745141874462586</v>
      </c>
      <c r="N37" s="10">
        <f>FC_OTH_CP_SH_E!N37+FC_OTH_CP_SC_E!N37+FC_OTH_CP_HW_E!N37+FC_OTH_CP_CA_E!N37+FC_OTH_CP_VE_E!N37+FC_OTH_CP_SL_E!N37+FC_OTH_CP_BL_E!N37+FC_OTH_CP_CR_E!N37+FC_OTH_CP_BT_E!N37+FC_OTH_CP_IT_E!N37</f>
        <v>47.804041272570942</v>
      </c>
      <c r="O37" s="10">
        <f>FC_OTH_CP_SH_E!O37+FC_OTH_CP_SC_E!O37+FC_OTH_CP_HW_E!O37+FC_OTH_CP_CA_E!O37+FC_OTH_CP_VE_E!O37+FC_OTH_CP_SL_E!O37+FC_OTH_CP_BL_E!O37+FC_OTH_CP_CR_E!O37+FC_OTH_CP_BT_E!O37+FC_OTH_CP_IT_E!O37</f>
        <v>23.902063628546852</v>
      </c>
      <c r="P37" s="10">
        <f>FC_OTH_CP_SH_E!P37+FC_OTH_CP_SC_E!P37+FC_OTH_CP_HW_E!P37+FC_OTH_CP_CA_E!P37+FC_OTH_CP_VE_E!P37+FC_OTH_CP_SL_E!P37+FC_OTH_CP_BL_E!P37+FC_OTH_CP_CR_E!P37+FC_OTH_CP_BT_E!P37+FC_OTH_CP_IT_E!P37</f>
        <v>33.25503009458297</v>
      </c>
      <c r="Q37" s="10">
        <f>FC_OTH_CP_SH_E!Q37+FC_OTH_CP_SC_E!Q37+FC_OTH_CP_HW_E!Q37+FC_OTH_CP_CA_E!Q37+FC_OTH_CP_VE_E!Q37+FC_OTH_CP_SL_E!Q37+FC_OTH_CP_BL_E!Q37+FC_OTH_CP_CR_E!Q37+FC_OTH_CP_BT_E!Q37+FC_OTH_CP_IT_E!Q37</f>
        <v>28.058899398108341</v>
      </c>
      <c r="R37" s="10">
        <f>FC_OTH_CP_SH_E!R37+FC_OTH_CP_SC_E!R37+FC_OTH_CP_HW_E!R37+FC_OTH_CP_CA_E!R37+FC_OTH_CP_VE_E!R37+FC_OTH_CP_SL_E!R37+FC_OTH_CP_BL_E!R37+FC_OTH_CP_CR_E!R37+FC_OTH_CP_BT_E!R37+FC_OTH_CP_IT_E!R37</f>
        <v>27.019690455717971</v>
      </c>
      <c r="S37" s="10">
        <f>FC_OTH_CP_SH_E!S37+FC_OTH_CP_SC_E!S37+FC_OTH_CP_HW_E!S37+FC_OTH_CP_CA_E!S37+FC_OTH_CP_VE_E!S37+FC_OTH_CP_SL_E!S37+FC_OTH_CP_BL_E!S37+FC_OTH_CP_CR_E!S37+FC_OTH_CP_BT_E!S37+FC_OTH_CP_IT_E!S37</f>
        <v>38.45107480653482</v>
      </c>
      <c r="T37" s="10">
        <f>FC_OTH_CP_SH_E!T37+FC_OTH_CP_SC_E!T37+FC_OTH_CP_HW_E!T37+FC_OTH_CP_CA_E!T37+FC_OTH_CP_VE_E!T37+FC_OTH_CP_SL_E!T37+FC_OTH_CP_BL_E!T37+FC_OTH_CP_CR_E!T37+FC_OTH_CP_BT_E!T37+FC_OTH_CP_IT_E!T37</f>
        <v>39.434995700773825</v>
      </c>
      <c r="U37" s="10">
        <f>FC_OTH_CP_SH_E!U37+FC_OTH_CP_SC_E!U37+FC_OTH_CP_HW_E!U37+FC_OTH_CP_CA_E!U37+FC_OTH_CP_VE_E!U37+FC_OTH_CP_SL_E!U37+FC_OTH_CP_BL_E!U37+FC_OTH_CP_CR_E!U37+FC_OTH_CP_BT_E!U37+FC_OTH_CP_IT_E!U37</f>
        <v>53.122699914015456</v>
      </c>
      <c r="V37" s="10">
        <f>FC_OTH_CP_SH_E!V37+FC_OTH_CP_SC_E!V37+FC_OTH_CP_HW_E!V37+FC_OTH_CP_CA_E!V37+FC_OTH_CP_VE_E!V37+FC_OTH_CP_SL_E!V37+FC_OTH_CP_BL_E!V37+FC_OTH_CP_CR_E!V37+FC_OTH_CP_BT_E!V37+FC_OTH_CP_IT_E!V37</f>
        <v>56.400773860705044</v>
      </c>
      <c r="W37" s="10">
        <f>FC_OTH_CP_SH_E!W37+FC_OTH_CP_SC_E!W37+FC_OTH_CP_HW_E!W37+FC_OTH_CP_CA_E!W37+FC_OTH_CP_VE_E!W37+FC_OTH_CP_SL_E!W37+FC_OTH_CP_BL_E!W37+FC_OTH_CP_CR_E!W37+FC_OTH_CP_BT_E!W37+FC_OTH_CP_IT_E!W37</f>
        <v>41.124505588994012</v>
      </c>
      <c r="X37" s="10">
        <f>FC_OTH_CP_SH_E!X37+FC_OTH_CP_SC_E!X37+FC_OTH_CP_HW_E!X37+FC_OTH_CP_CA_E!X37+FC_OTH_CP_VE_E!X37+FC_OTH_CP_SL_E!X37+FC_OTH_CP_BL_E!X37+FC_OTH_CP_CR_E!X37+FC_OTH_CP_BT_E!X37+FC_OTH_CP_IT_E!X37</f>
        <v>46.069045571797083</v>
      </c>
    </row>
    <row r="38" spans="1:24" ht="11.25" customHeight="1" x14ac:dyDescent="0.2">
      <c r="A38" s="41" t="s">
        <v>63</v>
      </c>
      <c r="B38" s="9" t="s">
        <v>64</v>
      </c>
      <c r="C38" s="10">
        <f>FC_OTH_CP_SH_E!C38+FC_OTH_CP_SC_E!C38+FC_OTH_CP_HW_E!C38+FC_OTH_CP_CA_E!C38+FC_OTH_CP_VE_E!C38+FC_OTH_CP_SL_E!C38+FC_OTH_CP_BL_E!C38+FC_OTH_CP_CR_E!C38+FC_OTH_CP_BT_E!C38+FC_OTH_CP_IT_E!C38</f>
        <v>0</v>
      </c>
      <c r="D38" s="10">
        <f>FC_OTH_CP_SH_E!D38+FC_OTH_CP_SC_E!D38+FC_OTH_CP_HW_E!D38+FC_OTH_CP_CA_E!D38+FC_OTH_CP_VE_E!D38+FC_OTH_CP_SL_E!D38+FC_OTH_CP_BL_E!D38+FC_OTH_CP_CR_E!D38+FC_OTH_CP_BT_E!D38+FC_OTH_CP_IT_E!D38</f>
        <v>0</v>
      </c>
      <c r="E38" s="10">
        <f>FC_OTH_CP_SH_E!E38+FC_OTH_CP_SC_E!E38+FC_OTH_CP_HW_E!E38+FC_OTH_CP_CA_E!E38+FC_OTH_CP_VE_E!E38+FC_OTH_CP_SL_E!E38+FC_OTH_CP_BL_E!E38+FC_OTH_CP_CR_E!E38+FC_OTH_CP_BT_E!E38+FC_OTH_CP_IT_E!E38</f>
        <v>0</v>
      </c>
      <c r="F38" s="10">
        <f>FC_OTH_CP_SH_E!F38+FC_OTH_CP_SC_E!F38+FC_OTH_CP_HW_E!F38+FC_OTH_CP_CA_E!F38+FC_OTH_CP_VE_E!F38+FC_OTH_CP_SL_E!F38+FC_OTH_CP_BL_E!F38+FC_OTH_CP_CR_E!F38+FC_OTH_CP_BT_E!F38+FC_OTH_CP_IT_E!F38</f>
        <v>0</v>
      </c>
      <c r="G38" s="10">
        <f>FC_OTH_CP_SH_E!G38+FC_OTH_CP_SC_E!G38+FC_OTH_CP_HW_E!G38+FC_OTH_CP_CA_E!G38+FC_OTH_CP_VE_E!G38+FC_OTH_CP_SL_E!G38+FC_OTH_CP_BL_E!G38+FC_OTH_CP_CR_E!G38+FC_OTH_CP_BT_E!G38+FC_OTH_CP_IT_E!G38</f>
        <v>0</v>
      </c>
      <c r="H38" s="10">
        <f>FC_OTH_CP_SH_E!H38+FC_OTH_CP_SC_E!H38+FC_OTH_CP_HW_E!H38+FC_OTH_CP_CA_E!H38+FC_OTH_CP_VE_E!H38+FC_OTH_CP_SL_E!H38+FC_OTH_CP_BL_E!H38+FC_OTH_CP_CR_E!H38+FC_OTH_CP_BT_E!H38+FC_OTH_CP_IT_E!H38</f>
        <v>0</v>
      </c>
      <c r="I38" s="10">
        <f>FC_OTH_CP_SH_E!I38+FC_OTH_CP_SC_E!I38+FC_OTH_CP_HW_E!I38+FC_OTH_CP_CA_E!I38+FC_OTH_CP_VE_E!I38+FC_OTH_CP_SL_E!I38+FC_OTH_CP_BL_E!I38+FC_OTH_CP_CR_E!I38+FC_OTH_CP_BT_E!I38+FC_OTH_CP_IT_E!I38</f>
        <v>0</v>
      </c>
      <c r="J38" s="10">
        <f>FC_OTH_CP_SH_E!J38+FC_OTH_CP_SC_E!J38+FC_OTH_CP_HW_E!J38+FC_OTH_CP_CA_E!J38+FC_OTH_CP_VE_E!J38+FC_OTH_CP_SL_E!J38+FC_OTH_CP_BL_E!J38+FC_OTH_CP_CR_E!J38+FC_OTH_CP_BT_E!J38+FC_OTH_CP_IT_E!J38</f>
        <v>0</v>
      </c>
      <c r="K38" s="10">
        <f>FC_OTH_CP_SH_E!K38+FC_OTH_CP_SC_E!K38+FC_OTH_CP_HW_E!K38+FC_OTH_CP_CA_E!K38+FC_OTH_CP_VE_E!K38+FC_OTH_CP_SL_E!K38+FC_OTH_CP_BL_E!K38+FC_OTH_CP_CR_E!K38+FC_OTH_CP_BT_E!K38+FC_OTH_CP_IT_E!K38</f>
        <v>0</v>
      </c>
      <c r="L38" s="10">
        <f>FC_OTH_CP_SH_E!L38+FC_OTH_CP_SC_E!L38+FC_OTH_CP_HW_E!L38+FC_OTH_CP_CA_E!L38+FC_OTH_CP_VE_E!L38+FC_OTH_CP_SL_E!L38+FC_OTH_CP_BL_E!L38+FC_OTH_CP_CR_E!L38+FC_OTH_CP_BT_E!L38+FC_OTH_CP_IT_E!L38</f>
        <v>0</v>
      </c>
      <c r="M38" s="10">
        <f>FC_OTH_CP_SH_E!M38+FC_OTH_CP_SC_E!M38+FC_OTH_CP_HW_E!M38+FC_OTH_CP_CA_E!M38+FC_OTH_CP_VE_E!M38+FC_OTH_CP_SL_E!M38+FC_OTH_CP_BL_E!M38+FC_OTH_CP_CR_E!M38+FC_OTH_CP_BT_E!M38+FC_OTH_CP_IT_E!M38</f>
        <v>0</v>
      </c>
      <c r="N38" s="10">
        <f>FC_OTH_CP_SH_E!N38+FC_OTH_CP_SC_E!N38+FC_OTH_CP_HW_E!N38+FC_OTH_CP_CA_E!N38+FC_OTH_CP_VE_E!N38+FC_OTH_CP_SL_E!N38+FC_OTH_CP_BL_E!N38+FC_OTH_CP_CR_E!N38+FC_OTH_CP_BT_E!N38+FC_OTH_CP_IT_E!N38</f>
        <v>0</v>
      </c>
      <c r="O38" s="10">
        <f>FC_OTH_CP_SH_E!O38+FC_OTH_CP_SC_E!O38+FC_OTH_CP_HW_E!O38+FC_OTH_CP_CA_E!O38+FC_OTH_CP_VE_E!O38+FC_OTH_CP_SL_E!O38+FC_OTH_CP_BL_E!O38+FC_OTH_CP_CR_E!O38+FC_OTH_CP_BT_E!O38+FC_OTH_CP_IT_E!O38</f>
        <v>0</v>
      </c>
      <c r="P38" s="10">
        <f>FC_OTH_CP_SH_E!P38+FC_OTH_CP_SC_E!P38+FC_OTH_CP_HW_E!P38+FC_OTH_CP_CA_E!P38+FC_OTH_CP_VE_E!P38+FC_OTH_CP_SL_E!P38+FC_OTH_CP_BL_E!P38+FC_OTH_CP_CR_E!P38+FC_OTH_CP_BT_E!P38+FC_OTH_CP_IT_E!P38</f>
        <v>0</v>
      </c>
      <c r="Q38" s="10">
        <f>FC_OTH_CP_SH_E!Q38+FC_OTH_CP_SC_E!Q38+FC_OTH_CP_HW_E!Q38+FC_OTH_CP_CA_E!Q38+FC_OTH_CP_VE_E!Q38+FC_OTH_CP_SL_E!Q38+FC_OTH_CP_BL_E!Q38+FC_OTH_CP_CR_E!Q38+FC_OTH_CP_BT_E!Q38+FC_OTH_CP_IT_E!Q38</f>
        <v>0</v>
      </c>
      <c r="R38" s="10">
        <f>FC_OTH_CP_SH_E!R38+FC_OTH_CP_SC_E!R38+FC_OTH_CP_HW_E!R38+FC_OTH_CP_CA_E!R38+FC_OTH_CP_VE_E!R38+FC_OTH_CP_SL_E!R38+FC_OTH_CP_BL_E!R38+FC_OTH_CP_CR_E!R38+FC_OTH_CP_BT_E!R38+FC_OTH_CP_IT_E!R38</f>
        <v>0</v>
      </c>
      <c r="S38" s="10">
        <f>FC_OTH_CP_SH_E!S38+FC_OTH_CP_SC_E!S38+FC_OTH_CP_HW_E!S38+FC_OTH_CP_CA_E!S38+FC_OTH_CP_VE_E!S38+FC_OTH_CP_SL_E!S38+FC_OTH_CP_BL_E!S38+FC_OTH_CP_CR_E!S38+FC_OTH_CP_BT_E!S38+FC_OTH_CP_IT_E!S38</f>
        <v>0</v>
      </c>
      <c r="T38" s="10">
        <f>FC_OTH_CP_SH_E!T38+FC_OTH_CP_SC_E!T38+FC_OTH_CP_HW_E!T38+FC_OTH_CP_CA_E!T38+FC_OTH_CP_VE_E!T38+FC_OTH_CP_SL_E!T38+FC_OTH_CP_BL_E!T38+FC_OTH_CP_CR_E!T38+FC_OTH_CP_BT_E!T38+FC_OTH_CP_IT_E!T38</f>
        <v>0</v>
      </c>
      <c r="U38" s="10">
        <f>FC_OTH_CP_SH_E!U38+FC_OTH_CP_SC_E!U38+FC_OTH_CP_HW_E!U38+FC_OTH_CP_CA_E!U38+FC_OTH_CP_VE_E!U38+FC_OTH_CP_SL_E!U38+FC_OTH_CP_BL_E!U38+FC_OTH_CP_CR_E!U38+FC_OTH_CP_BT_E!U38+FC_OTH_CP_IT_E!U38</f>
        <v>0</v>
      </c>
      <c r="V38" s="10">
        <f>FC_OTH_CP_SH_E!V38+FC_OTH_CP_SC_E!V38+FC_OTH_CP_HW_E!V38+FC_OTH_CP_CA_E!V38+FC_OTH_CP_VE_E!V38+FC_OTH_CP_SL_E!V38+FC_OTH_CP_BL_E!V38+FC_OTH_CP_CR_E!V38+FC_OTH_CP_BT_E!V38+FC_OTH_CP_IT_E!V38</f>
        <v>0</v>
      </c>
      <c r="W38" s="10">
        <f>FC_OTH_CP_SH_E!W38+FC_OTH_CP_SC_E!W38+FC_OTH_CP_HW_E!W38+FC_OTH_CP_CA_E!W38+FC_OTH_CP_VE_E!W38+FC_OTH_CP_SL_E!W38+FC_OTH_CP_BL_E!W38+FC_OTH_CP_CR_E!W38+FC_OTH_CP_BT_E!W38+FC_OTH_CP_IT_E!W38</f>
        <v>0</v>
      </c>
      <c r="X38" s="10">
        <f>FC_OTH_CP_SH_E!X38+FC_OTH_CP_SC_E!X38+FC_OTH_CP_HW_E!X38+FC_OTH_CP_CA_E!X38+FC_OTH_CP_VE_E!X38+FC_OTH_CP_SL_E!X38+FC_OTH_CP_BL_E!X38+FC_OTH_CP_CR_E!X38+FC_OTH_CP_BT_E!X38+FC_OTH_CP_IT_E!X38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FC_OTH_CP_SH_E!C39+FC_OTH_CP_SC_E!C39+FC_OTH_CP_HW_E!C39+FC_OTH_CP_CA_E!C39+FC_OTH_CP_VE_E!C39+FC_OTH_CP_SL_E!C39+FC_OTH_CP_BL_E!C39+FC_OTH_CP_CR_E!C39+FC_OTH_CP_BT_E!C39+FC_OTH_CP_IT_E!C39</f>
        <v>0</v>
      </c>
      <c r="D39" s="10">
        <f>FC_OTH_CP_SH_E!D39+FC_OTH_CP_SC_E!D39+FC_OTH_CP_HW_E!D39+FC_OTH_CP_CA_E!D39+FC_OTH_CP_VE_E!D39+FC_OTH_CP_SL_E!D39+FC_OTH_CP_BL_E!D39+FC_OTH_CP_CR_E!D39+FC_OTH_CP_BT_E!D39+FC_OTH_CP_IT_E!D39</f>
        <v>0</v>
      </c>
      <c r="E39" s="10">
        <f>FC_OTH_CP_SH_E!E39+FC_OTH_CP_SC_E!E39+FC_OTH_CP_HW_E!E39+FC_OTH_CP_CA_E!E39+FC_OTH_CP_VE_E!E39+FC_OTH_CP_SL_E!E39+FC_OTH_CP_BL_E!E39+FC_OTH_CP_CR_E!E39+FC_OTH_CP_BT_E!E39+FC_OTH_CP_IT_E!E39</f>
        <v>0</v>
      </c>
      <c r="F39" s="10">
        <f>FC_OTH_CP_SH_E!F39+FC_OTH_CP_SC_E!F39+FC_OTH_CP_HW_E!F39+FC_OTH_CP_CA_E!F39+FC_OTH_CP_VE_E!F39+FC_OTH_CP_SL_E!F39+FC_OTH_CP_BL_E!F39+FC_OTH_CP_CR_E!F39+FC_OTH_CP_BT_E!F39+FC_OTH_CP_IT_E!F39</f>
        <v>0</v>
      </c>
      <c r="G39" s="10">
        <f>FC_OTH_CP_SH_E!G39+FC_OTH_CP_SC_E!G39+FC_OTH_CP_HW_E!G39+FC_OTH_CP_CA_E!G39+FC_OTH_CP_VE_E!G39+FC_OTH_CP_SL_E!G39+FC_OTH_CP_BL_E!G39+FC_OTH_CP_CR_E!G39+FC_OTH_CP_BT_E!G39+FC_OTH_CP_IT_E!G39</f>
        <v>0</v>
      </c>
      <c r="H39" s="10">
        <f>FC_OTH_CP_SH_E!H39+FC_OTH_CP_SC_E!H39+FC_OTH_CP_HW_E!H39+FC_OTH_CP_CA_E!H39+FC_OTH_CP_VE_E!H39+FC_OTH_CP_SL_E!H39+FC_OTH_CP_BL_E!H39+FC_OTH_CP_CR_E!H39+FC_OTH_CP_BT_E!H39+FC_OTH_CP_IT_E!H39</f>
        <v>0</v>
      </c>
      <c r="I39" s="10">
        <f>FC_OTH_CP_SH_E!I39+FC_OTH_CP_SC_E!I39+FC_OTH_CP_HW_E!I39+FC_OTH_CP_CA_E!I39+FC_OTH_CP_VE_E!I39+FC_OTH_CP_SL_E!I39+FC_OTH_CP_BL_E!I39+FC_OTH_CP_CR_E!I39+FC_OTH_CP_BT_E!I39+FC_OTH_CP_IT_E!I39</f>
        <v>0</v>
      </c>
      <c r="J39" s="10">
        <f>FC_OTH_CP_SH_E!J39+FC_OTH_CP_SC_E!J39+FC_OTH_CP_HW_E!J39+FC_OTH_CP_CA_E!J39+FC_OTH_CP_VE_E!J39+FC_OTH_CP_SL_E!J39+FC_OTH_CP_BL_E!J39+FC_OTH_CP_CR_E!J39+FC_OTH_CP_BT_E!J39+FC_OTH_CP_IT_E!J39</f>
        <v>0</v>
      </c>
      <c r="K39" s="10">
        <f>FC_OTH_CP_SH_E!K39+FC_OTH_CP_SC_E!K39+FC_OTH_CP_HW_E!K39+FC_OTH_CP_CA_E!K39+FC_OTH_CP_VE_E!K39+FC_OTH_CP_SL_E!K39+FC_OTH_CP_BL_E!K39+FC_OTH_CP_CR_E!K39+FC_OTH_CP_BT_E!K39+FC_OTH_CP_IT_E!K39</f>
        <v>0</v>
      </c>
      <c r="L39" s="10">
        <f>FC_OTH_CP_SH_E!L39+FC_OTH_CP_SC_E!L39+FC_OTH_CP_HW_E!L39+FC_OTH_CP_CA_E!L39+FC_OTH_CP_VE_E!L39+FC_OTH_CP_SL_E!L39+FC_OTH_CP_BL_E!L39+FC_OTH_CP_CR_E!L39+FC_OTH_CP_BT_E!L39+FC_OTH_CP_IT_E!L39</f>
        <v>0</v>
      </c>
      <c r="M39" s="10">
        <f>FC_OTH_CP_SH_E!M39+FC_OTH_CP_SC_E!M39+FC_OTH_CP_HW_E!M39+FC_OTH_CP_CA_E!M39+FC_OTH_CP_VE_E!M39+FC_OTH_CP_SL_E!M39+FC_OTH_CP_BL_E!M39+FC_OTH_CP_CR_E!M39+FC_OTH_CP_BT_E!M39+FC_OTH_CP_IT_E!M39</f>
        <v>0</v>
      </c>
      <c r="N39" s="10">
        <f>FC_OTH_CP_SH_E!N39+FC_OTH_CP_SC_E!N39+FC_OTH_CP_HW_E!N39+FC_OTH_CP_CA_E!N39+FC_OTH_CP_VE_E!N39+FC_OTH_CP_SL_E!N39+FC_OTH_CP_BL_E!N39+FC_OTH_CP_CR_E!N39+FC_OTH_CP_BT_E!N39+FC_OTH_CP_IT_E!N39</f>
        <v>0</v>
      </c>
      <c r="O39" s="10">
        <f>FC_OTH_CP_SH_E!O39+FC_OTH_CP_SC_E!O39+FC_OTH_CP_HW_E!O39+FC_OTH_CP_CA_E!O39+FC_OTH_CP_VE_E!O39+FC_OTH_CP_SL_E!O39+FC_OTH_CP_BL_E!O39+FC_OTH_CP_CR_E!O39+FC_OTH_CP_BT_E!O39+FC_OTH_CP_IT_E!O39</f>
        <v>0</v>
      </c>
      <c r="P39" s="10">
        <f>FC_OTH_CP_SH_E!P39+FC_OTH_CP_SC_E!P39+FC_OTH_CP_HW_E!P39+FC_OTH_CP_CA_E!P39+FC_OTH_CP_VE_E!P39+FC_OTH_CP_SL_E!P39+FC_OTH_CP_BL_E!P39+FC_OTH_CP_CR_E!P39+FC_OTH_CP_BT_E!P39+FC_OTH_CP_IT_E!P39</f>
        <v>0</v>
      </c>
      <c r="Q39" s="10">
        <f>FC_OTH_CP_SH_E!Q39+FC_OTH_CP_SC_E!Q39+FC_OTH_CP_HW_E!Q39+FC_OTH_CP_CA_E!Q39+FC_OTH_CP_VE_E!Q39+FC_OTH_CP_SL_E!Q39+FC_OTH_CP_BL_E!Q39+FC_OTH_CP_CR_E!Q39+FC_OTH_CP_BT_E!Q39+FC_OTH_CP_IT_E!Q39</f>
        <v>0</v>
      </c>
      <c r="R39" s="10">
        <f>FC_OTH_CP_SH_E!R39+FC_OTH_CP_SC_E!R39+FC_OTH_CP_HW_E!R39+FC_OTH_CP_CA_E!R39+FC_OTH_CP_VE_E!R39+FC_OTH_CP_SL_E!R39+FC_OTH_CP_BL_E!R39+FC_OTH_CP_CR_E!R39+FC_OTH_CP_BT_E!R39+FC_OTH_CP_IT_E!R39</f>
        <v>0</v>
      </c>
      <c r="S39" s="10">
        <f>FC_OTH_CP_SH_E!S39+FC_OTH_CP_SC_E!S39+FC_OTH_CP_HW_E!S39+FC_OTH_CP_CA_E!S39+FC_OTH_CP_VE_E!S39+FC_OTH_CP_SL_E!S39+FC_OTH_CP_BL_E!S39+FC_OTH_CP_CR_E!S39+FC_OTH_CP_BT_E!S39+FC_OTH_CP_IT_E!S39</f>
        <v>0</v>
      </c>
      <c r="T39" s="10">
        <f>FC_OTH_CP_SH_E!T39+FC_OTH_CP_SC_E!T39+FC_OTH_CP_HW_E!T39+FC_OTH_CP_CA_E!T39+FC_OTH_CP_VE_E!T39+FC_OTH_CP_SL_E!T39+FC_OTH_CP_BL_E!T39+FC_OTH_CP_CR_E!T39+FC_OTH_CP_BT_E!T39+FC_OTH_CP_IT_E!T39</f>
        <v>0</v>
      </c>
      <c r="U39" s="10">
        <f>FC_OTH_CP_SH_E!U39+FC_OTH_CP_SC_E!U39+FC_OTH_CP_HW_E!U39+FC_OTH_CP_CA_E!U39+FC_OTH_CP_VE_E!U39+FC_OTH_CP_SL_E!U39+FC_OTH_CP_BL_E!U39+FC_OTH_CP_CR_E!U39+FC_OTH_CP_BT_E!U39+FC_OTH_CP_IT_E!U39</f>
        <v>0</v>
      </c>
      <c r="V39" s="10">
        <f>FC_OTH_CP_SH_E!V39+FC_OTH_CP_SC_E!V39+FC_OTH_CP_HW_E!V39+FC_OTH_CP_CA_E!V39+FC_OTH_CP_VE_E!V39+FC_OTH_CP_SL_E!V39+FC_OTH_CP_BL_E!V39+FC_OTH_CP_CR_E!V39+FC_OTH_CP_BT_E!V39+FC_OTH_CP_IT_E!V39</f>
        <v>0</v>
      </c>
      <c r="W39" s="10">
        <f>FC_OTH_CP_SH_E!W39+FC_OTH_CP_SC_E!W39+FC_OTH_CP_HW_E!W39+FC_OTH_CP_CA_E!W39+FC_OTH_CP_VE_E!W39+FC_OTH_CP_SL_E!W39+FC_OTH_CP_BL_E!W39+FC_OTH_CP_CR_E!W39+FC_OTH_CP_BT_E!W39+FC_OTH_CP_IT_E!W39</f>
        <v>0</v>
      </c>
      <c r="X39" s="10">
        <f>FC_OTH_CP_SH_E!X39+FC_OTH_CP_SC_E!X39+FC_OTH_CP_HW_E!X39+FC_OTH_CP_CA_E!X39+FC_OTH_CP_VE_E!X39+FC_OTH_CP_SL_E!X39+FC_OTH_CP_BL_E!X39+FC_OTH_CP_CR_E!X39+FC_OTH_CP_BT_E!X39+FC_OTH_CP_IT_E!X39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FC_OTH_CP_SH_E!C40+FC_OTH_CP_SC_E!C40+FC_OTH_CP_HW_E!C40+FC_OTH_CP_CA_E!C40+FC_OTH_CP_VE_E!C40+FC_OTH_CP_SL_E!C40+FC_OTH_CP_BL_E!C40+FC_OTH_CP_CR_E!C40+FC_OTH_CP_BT_E!C40+FC_OTH_CP_IT_E!C40</f>
        <v>0</v>
      </c>
      <c r="D40" s="10">
        <f>FC_OTH_CP_SH_E!D40+FC_OTH_CP_SC_E!D40+FC_OTH_CP_HW_E!D40+FC_OTH_CP_CA_E!D40+FC_OTH_CP_VE_E!D40+FC_OTH_CP_SL_E!D40+FC_OTH_CP_BL_E!D40+FC_OTH_CP_CR_E!D40+FC_OTH_CP_BT_E!D40+FC_OTH_CP_IT_E!D40</f>
        <v>0</v>
      </c>
      <c r="E40" s="10">
        <f>FC_OTH_CP_SH_E!E40+FC_OTH_CP_SC_E!E40+FC_OTH_CP_HW_E!E40+FC_OTH_CP_CA_E!E40+FC_OTH_CP_VE_E!E40+FC_OTH_CP_SL_E!E40+FC_OTH_CP_BL_E!E40+FC_OTH_CP_CR_E!E40+FC_OTH_CP_BT_E!E40+FC_OTH_CP_IT_E!E40</f>
        <v>0</v>
      </c>
      <c r="F40" s="10">
        <f>FC_OTH_CP_SH_E!F40+FC_OTH_CP_SC_E!F40+FC_OTH_CP_HW_E!F40+FC_OTH_CP_CA_E!F40+FC_OTH_CP_VE_E!F40+FC_OTH_CP_SL_E!F40+FC_OTH_CP_BL_E!F40+FC_OTH_CP_CR_E!F40+FC_OTH_CP_BT_E!F40+FC_OTH_CP_IT_E!F40</f>
        <v>0</v>
      </c>
      <c r="G40" s="10">
        <f>FC_OTH_CP_SH_E!G40+FC_OTH_CP_SC_E!G40+FC_OTH_CP_HW_E!G40+FC_OTH_CP_CA_E!G40+FC_OTH_CP_VE_E!G40+FC_OTH_CP_SL_E!G40+FC_OTH_CP_BL_E!G40+FC_OTH_CP_CR_E!G40+FC_OTH_CP_BT_E!G40+FC_OTH_CP_IT_E!G40</f>
        <v>0</v>
      </c>
      <c r="H40" s="10">
        <f>FC_OTH_CP_SH_E!H40+FC_OTH_CP_SC_E!H40+FC_OTH_CP_HW_E!H40+FC_OTH_CP_CA_E!H40+FC_OTH_CP_VE_E!H40+FC_OTH_CP_SL_E!H40+FC_OTH_CP_BL_E!H40+FC_OTH_CP_CR_E!H40+FC_OTH_CP_BT_E!H40+FC_OTH_CP_IT_E!H40</f>
        <v>0</v>
      </c>
      <c r="I40" s="10">
        <f>FC_OTH_CP_SH_E!I40+FC_OTH_CP_SC_E!I40+FC_OTH_CP_HW_E!I40+FC_OTH_CP_CA_E!I40+FC_OTH_CP_VE_E!I40+FC_OTH_CP_SL_E!I40+FC_OTH_CP_BL_E!I40+FC_OTH_CP_CR_E!I40+FC_OTH_CP_BT_E!I40+FC_OTH_CP_IT_E!I40</f>
        <v>0</v>
      </c>
      <c r="J40" s="10">
        <f>FC_OTH_CP_SH_E!J40+FC_OTH_CP_SC_E!J40+FC_OTH_CP_HW_E!J40+FC_OTH_CP_CA_E!J40+FC_OTH_CP_VE_E!J40+FC_OTH_CP_SL_E!J40+FC_OTH_CP_BL_E!J40+FC_OTH_CP_CR_E!J40+FC_OTH_CP_BT_E!J40+FC_OTH_CP_IT_E!J40</f>
        <v>0</v>
      </c>
      <c r="K40" s="10">
        <f>FC_OTH_CP_SH_E!K40+FC_OTH_CP_SC_E!K40+FC_OTH_CP_HW_E!K40+FC_OTH_CP_CA_E!K40+FC_OTH_CP_VE_E!K40+FC_OTH_CP_SL_E!K40+FC_OTH_CP_BL_E!K40+FC_OTH_CP_CR_E!K40+FC_OTH_CP_BT_E!K40+FC_OTH_CP_IT_E!K40</f>
        <v>0</v>
      </c>
      <c r="L40" s="10">
        <f>FC_OTH_CP_SH_E!L40+FC_OTH_CP_SC_E!L40+FC_OTH_CP_HW_E!L40+FC_OTH_CP_CA_E!L40+FC_OTH_CP_VE_E!L40+FC_OTH_CP_SL_E!L40+FC_OTH_CP_BL_E!L40+FC_OTH_CP_CR_E!L40+FC_OTH_CP_BT_E!L40+FC_OTH_CP_IT_E!L40</f>
        <v>0</v>
      </c>
      <c r="M40" s="10">
        <f>FC_OTH_CP_SH_E!M40+FC_OTH_CP_SC_E!M40+FC_OTH_CP_HW_E!M40+FC_OTH_CP_CA_E!M40+FC_OTH_CP_VE_E!M40+FC_OTH_CP_SL_E!M40+FC_OTH_CP_BL_E!M40+FC_OTH_CP_CR_E!M40+FC_OTH_CP_BT_E!M40+FC_OTH_CP_IT_E!M40</f>
        <v>0</v>
      </c>
      <c r="N40" s="10">
        <f>FC_OTH_CP_SH_E!N40+FC_OTH_CP_SC_E!N40+FC_OTH_CP_HW_E!N40+FC_OTH_CP_CA_E!N40+FC_OTH_CP_VE_E!N40+FC_OTH_CP_SL_E!N40+FC_OTH_CP_BL_E!N40+FC_OTH_CP_CR_E!N40+FC_OTH_CP_BT_E!N40+FC_OTH_CP_IT_E!N40</f>
        <v>0</v>
      </c>
      <c r="O40" s="10">
        <f>FC_OTH_CP_SH_E!O40+FC_OTH_CP_SC_E!O40+FC_OTH_CP_HW_E!O40+FC_OTH_CP_CA_E!O40+FC_OTH_CP_VE_E!O40+FC_OTH_CP_SL_E!O40+FC_OTH_CP_BL_E!O40+FC_OTH_CP_CR_E!O40+FC_OTH_CP_BT_E!O40+FC_OTH_CP_IT_E!O40</f>
        <v>0</v>
      </c>
      <c r="P40" s="10">
        <f>FC_OTH_CP_SH_E!P40+FC_OTH_CP_SC_E!P40+FC_OTH_CP_HW_E!P40+FC_OTH_CP_CA_E!P40+FC_OTH_CP_VE_E!P40+FC_OTH_CP_SL_E!P40+FC_OTH_CP_BL_E!P40+FC_OTH_CP_CR_E!P40+FC_OTH_CP_BT_E!P40+FC_OTH_CP_IT_E!P40</f>
        <v>0</v>
      </c>
      <c r="Q40" s="10">
        <f>FC_OTH_CP_SH_E!Q40+FC_OTH_CP_SC_E!Q40+FC_OTH_CP_HW_E!Q40+FC_OTH_CP_CA_E!Q40+FC_OTH_CP_VE_E!Q40+FC_OTH_CP_SL_E!Q40+FC_OTH_CP_BL_E!Q40+FC_OTH_CP_CR_E!Q40+FC_OTH_CP_BT_E!Q40+FC_OTH_CP_IT_E!Q40</f>
        <v>0</v>
      </c>
      <c r="R40" s="10">
        <f>FC_OTH_CP_SH_E!R40+FC_OTH_CP_SC_E!R40+FC_OTH_CP_HW_E!R40+FC_OTH_CP_CA_E!R40+FC_OTH_CP_VE_E!R40+FC_OTH_CP_SL_E!R40+FC_OTH_CP_BL_E!R40+FC_OTH_CP_CR_E!R40+FC_OTH_CP_BT_E!R40+FC_OTH_CP_IT_E!R40</f>
        <v>0</v>
      </c>
      <c r="S40" s="10">
        <f>FC_OTH_CP_SH_E!S40+FC_OTH_CP_SC_E!S40+FC_OTH_CP_HW_E!S40+FC_OTH_CP_CA_E!S40+FC_OTH_CP_VE_E!S40+FC_OTH_CP_SL_E!S40+FC_OTH_CP_BL_E!S40+FC_OTH_CP_CR_E!S40+FC_OTH_CP_BT_E!S40+FC_OTH_CP_IT_E!S40</f>
        <v>0</v>
      </c>
      <c r="T40" s="10">
        <f>FC_OTH_CP_SH_E!T40+FC_OTH_CP_SC_E!T40+FC_OTH_CP_HW_E!T40+FC_OTH_CP_CA_E!T40+FC_OTH_CP_VE_E!T40+FC_OTH_CP_SL_E!T40+FC_OTH_CP_BL_E!T40+FC_OTH_CP_CR_E!T40+FC_OTH_CP_BT_E!T40+FC_OTH_CP_IT_E!T40</f>
        <v>0.1208942390369732</v>
      </c>
      <c r="U40" s="10">
        <f>FC_OTH_CP_SH_E!U40+FC_OTH_CP_SC_E!U40+FC_OTH_CP_HW_E!U40+FC_OTH_CP_CA_E!U40+FC_OTH_CP_VE_E!U40+FC_OTH_CP_SL_E!U40+FC_OTH_CP_BL_E!U40+FC_OTH_CP_CR_E!U40+FC_OTH_CP_BT_E!U40+FC_OTH_CP_IT_E!U40</f>
        <v>7.3946689595872708E-2</v>
      </c>
      <c r="V40" s="10">
        <f>FC_OTH_CP_SH_E!V40+FC_OTH_CP_SC_E!V40+FC_OTH_CP_HW_E!V40+FC_OTH_CP_CA_E!V40+FC_OTH_CP_VE_E!V40+FC_OTH_CP_SL_E!V40+FC_OTH_CP_BL_E!V40+FC_OTH_CP_CR_E!V40+FC_OTH_CP_BT_E!V40+FC_OTH_CP_IT_E!V40</f>
        <v>0.20447119518486662</v>
      </c>
      <c r="W40" s="10">
        <f>FC_OTH_CP_SH_E!W40+FC_OTH_CP_SC_E!W40+FC_OTH_CP_HW_E!W40+FC_OTH_CP_CA_E!W40+FC_OTH_CP_VE_E!W40+FC_OTH_CP_SL_E!W40+FC_OTH_CP_BL_E!W40+FC_OTH_CP_CR_E!W40+FC_OTH_CP_BT_E!W40+FC_OTH_CP_IT_E!W40</f>
        <v>1.394926913155633</v>
      </c>
      <c r="X40" s="10">
        <f>FC_OTH_CP_SH_E!X40+FC_OTH_CP_SC_E!X40+FC_OTH_CP_HW_E!X40+FC_OTH_CP_CA_E!X40+FC_OTH_CP_VE_E!X40+FC_OTH_CP_SL_E!X40+FC_OTH_CP_BL_E!X40+FC_OTH_CP_CR_E!X40+FC_OTH_CP_BT_E!X40+FC_OTH_CP_IT_E!X40</f>
        <v>3.573516766981943</v>
      </c>
    </row>
    <row r="41" spans="1:24" ht="11.25" customHeight="1" x14ac:dyDescent="0.2">
      <c r="A41" s="41" t="s">
        <v>69</v>
      </c>
      <c r="B41" s="9" t="s">
        <v>70</v>
      </c>
      <c r="C41" s="10">
        <f>FC_OTH_CP_SH_E!C41+FC_OTH_CP_SC_E!C41+FC_OTH_CP_HW_E!C41+FC_OTH_CP_CA_E!C41+FC_OTH_CP_VE_E!C41+FC_OTH_CP_SL_E!C41+FC_OTH_CP_BL_E!C41+FC_OTH_CP_CR_E!C41+FC_OTH_CP_BT_E!C41+FC_OTH_CP_IT_E!C41</f>
        <v>1.0461736887360269</v>
      </c>
      <c r="D41" s="10">
        <f>FC_OTH_CP_SH_E!D41+FC_OTH_CP_SC_E!D41+FC_OTH_CP_HW_E!D41+FC_OTH_CP_CA_E!D41+FC_OTH_CP_VE_E!D41+FC_OTH_CP_SL_E!D41+FC_OTH_CP_BL_E!D41+FC_OTH_CP_CR_E!D41+FC_OTH_CP_BT_E!D41+FC_OTH_CP_IT_E!D41</f>
        <v>0</v>
      </c>
      <c r="E41" s="10">
        <f>FC_OTH_CP_SH_E!E41+FC_OTH_CP_SC_E!E41+FC_OTH_CP_HW_E!E41+FC_OTH_CP_CA_E!E41+FC_OTH_CP_VE_E!E41+FC_OTH_CP_SL_E!E41+FC_OTH_CP_BL_E!E41+FC_OTH_CP_CR_E!E41+FC_OTH_CP_BT_E!E41+FC_OTH_CP_IT_E!E41</f>
        <v>0</v>
      </c>
      <c r="F41" s="10">
        <f>FC_OTH_CP_SH_E!F41+FC_OTH_CP_SC_E!F41+FC_OTH_CP_HW_E!F41+FC_OTH_CP_CA_E!F41+FC_OTH_CP_VE_E!F41+FC_OTH_CP_SL_E!F41+FC_OTH_CP_BL_E!F41+FC_OTH_CP_CR_E!F41+FC_OTH_CP_BT_E!F41+FC_OTH_CP_IT_E!F41</f>
        <v>1.0461736887360269</v>
      </c>
      <c r="G41" s="10">
        <f>FC_OTH_CP_SH_E!G41+FC_OTH_CP_SC_E!G41+FC_OTH_CP_HW_E!G41+FC_OTH_CP_CA_E!G41+FC_OTH_CP_VE_E!G41+FC_OTH_CP_SL_E!G41+FC_OTH_CP_BL_E!G41+FC_OTH_CP_CR_E!G41+FC_OTH_CP_BT_E!G41+FC_OTH_CP_IT_E!G41</f>
        <v>5.2306964746345663</v>
      </c>
      <c r="H41" s="10">
        <f>FC_OTH_CP_SH_E!H41+FC_OTH_CP_SC_E!H41+FC_OTH_CP_HW_E!H41+FC_OTH_CP_CA_E!H41+FC_OTH_CP_VE_E!H41+FC_OTH_CP_SL_E!H41+FC_OTH_CP_BL_E!H41+FC_OTH_CP_CR_E!H41+FC_OTH_CP_BT_E!H41+FC_OTH_CP_IT_E!H41</f>
        <v>0</v>
      </c>
      <c r="I41" s="10">
        <f>FC_OTH_CP_SH_E!I41+FC_OTH_CP_SC_E!I41+FC_OTH_CP_HW_E!I41+FC_OTH_CP_CA_E!I41+FC_OTH_CP_VE_E!I41+FC_OTH_CP_SL_E!I41+FC_OTH_CP_BL_E!I41+FC_OTH_CP_CR_E!I41+FC_OTH_CP_BT_E!I41+FC_OTH_CP_IT_E!I41</f>
        <v>0</v>
      </c>
      <c r="J41" s="10">
        <f>FC_OTH_CP_SH_E!J41+FC_OTH_CP_SC_E!J41+FC_OTH_CP_HW_E!J41+FC_OTH_CP_CA_E!J41+FC_OTH_CP_VE_E!J41+FC_OTH_CP_SL_E!J41+FC_OTH_CP_BL_E!J41+FC_OTH_CP_CR_E!J41+FC_OTH_CP_BT_E!J41+FC_OTH_CP_IT_E!J41</f>
        <v>0</v>
      </c>
      <c r="K41" s="10">
        <f>FC_OTH_CP_SH_E!K41+FC_OTH_CP_SC_E!K41+FC_OTH_CP_HW_E!K41+FC_OTH_CP_CA_E!K41+FC_OTH_CP_VE_E!K41+FC_OTH_CP_SL_E!K41+FC_OTH_CP_BL_E!K41+FC_OTH_CP_CR_E!K41+FC_OTH_CP_BT_E!K41+FC_OTH_CP_IT_E!K41</f>
        <v>0</v>
      </c>
      <c r="L41" s="10">
        <f>FC_OTH_CP_SH_E!L41+FC_OTH_CP_SC_E!L41+FC_OTH_CP_HW_E!L41+FC_OTH_CP_CA_E!L41+FC_OTH_CP_VE_E!L41+FC_OTH_CP_SL_E!L41+FC_OTH_CP_BL_E!L41+FC_OTH_CP_CR_E!L41+FC_OTH_CP_BT_E!L41+FC_OTH_CP_IT_E!L41</f>
        <v>0</v>
      </c>
      <c r="M41" s="10">
        <f>FC_OTH_CP_SH_E!M41+FC_OTH_CP_SC_E!M41+FC_OTH_CP_HW_E!M41+FC_OTH_CP_CA_E!M41+FC_OTH_CP_VE_E!M41+FC_OTH_CP_SL_E!M41+FC_OTH_CP_BL_E!M41+FC_OTH_CP_CR_E!M41+FC_OTH_CP_BT_E!M41+FC_OTH_CP_IT_E!M41</f>
        <v>0</v>
      </c>
      <c r="N41" s="10">
        <f>FC_OTH_CP_SH_E!N41+FC_OTH_CP_SC_E!N41+FC_OTH_CP_HW_E!N41+FC_OTH_CP_CA_E!N41+FC_OTH_CP_VE_E!N41+FC_OTH_CP_SL_E!N41+FC_OTH_CP_BL_E!N41+FC_OTH_CP_CR_E!N41+FC_OTH_CP_BT_E!N41+FC_OTH_CP_IT_E!N41</f>
        <v>1.0263972484952713</v>
      </c>
      <c r="O41" s="10">
        <f>FC_OTH_CP_SH_E!O41+FC_OTH_CP_SC_E!O41+FC_OTH_CP_HW_E!O41+FC_OTH_CP_CA_E!O41+FC_OTH_CP_VE_E!O41+FC_OTH_CP_SL_E!O41+FC_OTH_CP_BL_E!O41+FC_OTH_CP_CR_E!O41+FC_OTH_CP_BT_E!O41+FC_OTH_CP_IT_E!O41</f>
        <v>1.0263972484952708</v>
      </c>
      <c r="P41" s="10">
        <f>FC_OTH_CP_SH_E!P41+FC_OTH_CP_SC_E!P41+FC_OTH_CP_HW_E!P41+FC_OTH_CP_CA_E!P41+FC_OTH_CP_VE_E!P41+FC_OTH_CP_SL_E!P41+FC_OTH_CP_BL_E!P41+FC_OTH_CP_CR_E!P41+FC_OTH_CP_BT_E!P41+FC_OTH_CP_IT_E!P41</f>
        <v>0</v>
      </c>
      <c r="Q41" s="10">
        <f>FC_OTH_CP_SH_E!Q41+FC_OTH_CP_SC_E!Q41+FC_OTH_CP_HW_E!Q41+FC_OTH_CP_CA_E!Q41+FC_OTH_CP_VE_E!Q41+FC_OTH_CP_SL_E!Q41+FC_OTH_CP_BL_E!Q41+FC_OTH_CP_CR_E!Q41+FC_OTH_CP_BT_E!Q41+FC_OTH_CP_IT_E!Q41</f>
        <v>2.0527085124677562</v>
      </c>
      <c r="R41" s="10">
        <f>FC_OTH_CP_SH_E!R41+FC_OTH_CP_SC_E!R41+FC_OTH_CP_HW_E!R41+FC_OTH_CP_CA_E!R41+FC_OTH_CP_VE_E!R41+FC_OTH_CP_SL_E!R41+FC_OTH_CP_BL_E!R41+FC_OTH_CP_CR_E!R41+FC_OTH_CP_BT_E!R41+FC_OTH_CP_IT_E!R41</f>
        <v>2.0527085124677562</v>
      </c>
      <c r="S41" s="10">
        <f>FC_OTH_CP_SH_E!S41+FC_OTH_CP_SC_E!S41+FC_OTH_CP_HW_E!S41+FC_OTH_CP_CA_E!S41+FC_OTH_CP_VE_E!S41+FC_OTH_CP_SL_E!S41+FC_OTH_CP_BL_E!S41+FC_OTH_CP_CR_E!S41+FC_OTH_CP_BT_E!S41+FC_OTH_CP_IT_E!S41</f>
        <v>1.026397248495271</v>
      </c>
      <c r="T41" s="10">
        <f>FC_OTH_CP_SH_E!T41+FC_OTH_CP_SC_E!T41+FC_OTH_CP_HW_E!T41+FC_OTH_CP_CA_E!T41+FC_OTH_CP_VE_E!T41+FC_OTH_CP_SL_E!T41+FC_OTH_CP_BL_E!T41+FC_OTH_CP_CR_E!T41+FC_OTH_CP_BT_E!T41+FC_OTH_CP_IT_E!T41</f>
        <v>0.56182287188306057</v>
      </c>
      <c r="U41" s="10">
        <f>FC_OTH_CP_SH_E!U41+FC_OTH_CP_SC_E!U41+FC_OTH_CP_HW_E!U41+FC_OTH_CP_CA_E!U41+FC_OTH_CP_VE_E!U41+FC_OTH_CP_SL_E!U41+FC_OTH_CP_BL_E!U41+FC_OTH_CP_CR_E!U41+FC_OTH_CP_BT_E!U41+FC_OTH_CP_IT_E!U41</f>
        <v>1.3269131556319855</v>
      </c>
      <c r="V41" s="10">
        <f>FC_OTH_CP_SH_E!V41+FC_OTH_CP_SC_E!V41+FC_OTH_CP_HW_E!V41+FC_OTH_CP_CA_E!V41+FC_OTH_CP_VE_E!V41+FC_OTH_CP_SL_E!V41+FC_OTH_CP_BL_E!V41+FC_OTH_CP_CR_E!V41+FC_OTH_CP_BT_E!V41+FC_OTH_CP_IT_E!V41</f>
        <v>0.10077386070507305</v>
      </c>
      <c r="W41" s="10">
        <f>FC_OTH_CP_SH_E!W41+FC_OTH_CP_SC_E!W41+FC_OTH_CP_HW_E!W41+FC_OTH_CP_CA_E!W41+FC_OTH_CP_VE_E!W41+FC_OTH_CP_SL_E!W41+FC_OTH_CP_BL_E!W41+FC_OTH_CP_CR_E!W41+FC_OTH_CP_BT_E!W41+FC_OTH_CP_IT_E!W41</f>
        <v>2.0636285468615665E-3</v>
      </c>
      <c r="X41" s="10">
        <f>FC_OTH_CP_SH_E!X41+FC_OTH_CP_SC_E!X41+FC_OTH_CP_HW_E!X41+FC_OTH_CP_CA_E!X41+FC_OTH_CP_VE_E!X41+FC_OTH_CP_SL_E!X41+FC_OTH_CP_BL_E!X41+FC_OTH_CP_CR_E!X41+FC_OTH_CP_BT_E!X41+FC_OTH_CP_IT_E!X41</f>
        <v>9.2863284608770413E-3</v>
      </c>
    </row>
    <row r="42" spans="1:24" ht="11.25" customHeight="1" x14ac:dyDescent="0.2">
      <c r="A42" s="41" t="s">
        <v>71</v>
      </c>
      <c r="B42" s="9" t="s">
        <v>72</v>
      </c>
      <c r="C42" s="10">
        <f>FC_OTH_CP_SH_E!C42+FC_OTH_CP_SC_E!C42+FC_OTH_CP_HW_E!C42+FC_OTH_CP_CA_E!C42+FC_OTH_CP_VE_E!C42+FC_OTH_CP_SL_E!C42+FC_OTH_CP_BL_E!C42+FC_OTH_CP_CR_E!C42+FC_OTH_CP_BT_E!C42+FC_OTH_CP_IT_E!C42</f>
        <v>0</v>
      </c>
      <c r="D42" s="10">
        <f>FC_OTH_CP_SH_E!D42+FC_OTH_CP_SC_E!D42+FC_OTH_CP_HW_E!D42+FC_OTH_CP_CA_E!D42+FC_OTH_CP_VE_E!D42+FC_OTH_CP_SL_E!D42+FC_OTH_CP_BL_E!D42+FC_OTH_CP_CR_E!D42+FC_OTH_CP_BT_E!D42+FC_OTH_CP_IT_E!D42</f>
        <v>0</v>
      </c>
      <c r="E42" s="10">
        <f>FC_OTH_CP_SH_E!E42+FC_OTH_CP_SC_E!E42+FC_OTH_CP_HW_E!E42+FC_OTH_CP_CA_E!E42+FC_OTH_CP_VE_E!E42+FC_OTH_CP_SL_E!E42+FC_OTH_CP_BL_E!E42+FC_OTH_CP_CR_E!E42+FC_OTH_CP_BT_E!E42+FC_OTH_CP_IT_E!E42</f>
        <v>0</v>
      </c>
      <c r="F42" s="10">
        <f>FC_OTH_CP_SH_E!F42+FC_OTH_CP_SC_E!F42+FC_OTH_CP_HW_E!F42+FC_OTH_CP_CA_E!F42+FC_OTH_CP_VE_E!F42+FC_OTH_CP_SL_E!F42+FC_OTH_CP_BL_E!F42+FC_OTH_CP_CR_E!F42+FC_OTH_CP_BT_E!F42+FC_OTH_CP_IT_E!F42</f>
        <v>0</v>
      </c>
      <c r="G42" s="10">
        <f>FC_OTH_CP_SH_E!G42+FC_OTH_CP_SC_E!G42+FC_OTH_CP_HW_E!G42+FC_OTH_CP_CA_E!G42+FC_OTH_CP_VE_E!G42+FC_OTH_CP_SL_E!G42+FC_OTH_CP_BL_E!G42+FC_OTH_CP_CR_E!G42+FC_OTH_CP_BT_E!G42+FC_OTH_CP_IT_E!G42</f>
        <v>0</v>
      </c>
      <c r="H42" s="10">
        <f>FC_OTH_CP_SH_E!H42+FC_OTH_CP_SC_E!H42+FC_OTH_CP_HW_E!H42+FC_OTH_CP_CA_E!H42+FC_OTH_CP_VE_E!H42+FC_OTH_CP_SL_E!H42+FC_OTH_CP_BL_E!H42+FC_OTH_CP_CR_E!H42+FC_OTH_CP_BT_E!H42+FC_OTH_CP_IT_E!H42</f>
        <v>0</v>
      </c>
      <c r="I42" s="10">
        <f>FC_OTH_CP_SH_E!I42+FC_OTH_CP_SC_E!I42+FC_OTH_CP_HW_E!I42+FC_OTH_CP_CA_E!I42+FC_OTH_CP_VE_E!I42+FC_OTH_CP_SL_E!I42+FC_OTH_CP_BL_E!I42+FC_OTH_CP_CR_E!I42+FC_OTH_CP_BT_E!I42+FC_OTH_CP_IT_E!I42</f>
        <v>0</v>
      </c>
      <c r="J42" s="10">
        <f>FC_OTH_CP_SH_E!J42+FC_OTH_CP_SC_E!J42+FC_OTH_CP_HW_E!J42+FC_OTH_CP_CA_E!J42+FC_OTH_CP_VE_E!J42+FC_OTH_CP_SL_E!J42+FC_OTH_CP_BL_E!J42+FC_OTH_CP_CR_E!J42+FC_OTH_CP_BT_E!J42+FC_OTH_CP_IT_E!J42</f>
        <v>0</v>
      </c>
      <c r="K42" s="10">
        <f>FC_OTH_CP_SH_E!K42+FC_OTH_CP_SC_E!K42+FC_OTH_CP_HW_E!K42+FC_OTH_CP_CA_E!K42+FC_OTH_CP_VE_E!K42+FC_OTH_CP_SL_E!K42+FC_OTH_CP_BL_E!K42+FC_OTH_CP_CR_E!K42+FC_OTH_CP_BT_E!K42+FC_OTH_CP_IT_E!K42</f>
        <v>0</v>
      </c>
      <c r="L42" s="10">
        <f>FC_OTH_CP_SH_E!L42+FC_OTH_CP_SC_E!L42+FC_OTH_CP_HW_E!L42+FC_OTH_CP_CA_E!L42+FC_OTH_CP_VE_E!L42+FC_OTH_CP_SL_E!L42+FC_OTH_CP_BL_E!L42+FC_OTH_CP_CR_E!L42+FC_OTH_CP_BT_E!L42+FC_OTH_CP_IT_E!L42</f>
        <v>0</v>
      </c>
      <c r="M42" s="10">
        <f>FC_OTH_CP_SH_E!M42+FC_OTH_CP_SC_E!M42+FC_OTH_CP_HW_E!M42+FC_OTH_CP_CA_E!M42+FC_OTH_CP_VE_E!M42+FC_OTH_CP_SL_E!M42+FC_OTH_CP_BL_E!M42+FC_OTH_CP_CR_E!M42+FC_OTH_CP_BT_E!M42+FC_OTH_CP_IT_E!M42</f>
        <v>0</v>
      </c>
      <c r="N42" s="10">
        <f>FC_OTH_CP_SH_E!N42+FC_OTH_CP_SC_E!N42+FC_OTH_CP_HW_E!N42+FC_OTH_CP_CA_E!N42+FC_OTH_CP_VE_E!N42+FC_OTH_CP_SL_E!N42+FC_OTH_CP_BL_E!N42+FC_OTH_CP_CR_E!N42+FC_OTH_CP_BT_E!N42+FC_OTH_CP_IT_E!N42</f>
        <v>0</v>
      </c>
      <c r="O42" s="10">
        <f>FC_OTH_CP_SH_E!O42+FC_OTH_CP_SC_E!O42+FC_OTH_CP_HW_E!O42+FC_OTH_CP_CA_E!O42+FC_OTH_CP_VE_E!O42+FC_OTH_CP_SL_E!O42+FC_OTH_CP_BL_E!O42+FC_OTH_CP_CR_E!O42+FC_OTH_CP_BT_E!O42+FC_OTH_CP_IT_E!O42</f>
        <v>0</v>
      </c>
      <c r="P42" s="10">
        <f>FC_OTH_CP_SH_E!P42+FC_OTH_CP_SC_E!P42+FC_OTH_CP_HW_E!P42+FC_OTH_CP_CA_E!P42+FC_OTH_CP_VE_E!P42+FC_OTH_CP_SL_E!P42+FC_OTH_CP_BL_E!P42+FC_OTH_CP_CR_E!P42+FC_OTH_CP_BT_E!P42+FC_OTH_CP_IT_E!P42</f>
        <v>0</v>
      </c>
      <c r="Q42" s="10">
        <f>FC_OTH_CP_SH_E!Q42+FC_OTH_CP_SC_E!Q42+FC_OTH_CP_HW_E!Q42+FC_OTH_CP_CA_E!Q42+FC_OTH_CP_VE_E!Q42+FC_OTH_CP_SL_E!Q42+FC_OTH_CP_BL_E!Q42+FC_OTH_CP_CR_E!Q42+FC_OTH_CP_BT_E!Q42+FC_OTH_CP_IT_E!Q42</f>
        <v>0</v>
      </c>
      <c r="R42" s="10">
        <f>FC_OTH_CP_SH_E!R42+FC_OTH_CP_SC_E!R42+FC_OTH_CP_HW_E!R42+FC_OTH_CP_CA_E!R42+FC_OTH_CP_VE_E!R42+FC_OTH_CP_SL_E!R42+FC_OTH_CP_BL_E!R42+FC_OTH_CP_CR_E!R42+FC_OTH_CP_BT_E!R42+FC_OTH_CP_IT_E!R42</f>
        <v>0</v>
      </c>
      <c r="S42" s="10">
        <f>FC_OTH_CP_SH_E!S42+FC_OTH_CP_SC_E!S42+FC_OTH_CP_HW_E!S42+FC_OTH_CP_CA_E!S42+FC_OTH_CP_VE_E!S42+FC_OTH_CP_SL_E!S42+FC_OTH_CP_BL_E!S42+FC_OTH_CP_CR_E!S42+FC_OTH_CP_BT_E!S42+FC_OTH_CP_IT_E!S42</f>
        <v>0</v>
      </c>
      <c r="T42" s="10">
        <f>FC_OTH_CP_SH_E!T42+FC_OTH_CP_SC_E!T42+FC_OTH_CP_HW_E!T42+FC_OTH_CP_CA_E!T42+FC_OTH_CP_VE_E!T42+FC_OTH_CP_SL_E!T42+FC_OTH_CP_BL_E!T42+FC_OTH_CP_CR_E!T42+FC_OTH_CP_BT_E!T42+FC_OTH_CP_IT_E!T42</f>
        <v>0</v>
      </c>
      <c r="U42" s="10">
        <f>FC_OTH_CP_SH_E!U42+FC_OTH_CP_SC_E!U42+FC_OTH_CP_HW_E!U42+FC_OTH_CP_CA_E!U42+FC_OTH_CP_VE_E!U42+FC_OTH_CP_SL_E!U42+FC_OTH_CP_BL_E!U42+FC_OTH_CP_CR_E!U42+FC_OTH_CP_BT_E!U42+FC_OTH_CP_IT_E!U42</f>
        <v>0</v>
      </c>
      <c r="V42" s="10">
        <f>FC_OTH_CP_SH_E!V42+FC_OTH_CP_SC_E!V42+FC_OTH_CP_HW_E!V42+FC_OTH_CP_CA_E!V42+FC_OTH_CP_VE_E!V42+FC_OTH_CP_SL_E!V42+FC_OTH_CP_BL_E!V42+FC_OTH_CP_CR_E!V42+FC_OTH_CP_BT_E!V42+FC_OTH_CP_IT_E!V42</f>
        <v>0</v>
      </c>
      <c r="W42" s="10">
        <f>FC_OTH_CP_SH_E!W42+FC_OTH_CP_SC_E!W42+FC_OTH_CP_HW_E!W42+FC_OTH_CP_CA_E!W42+FC_OTH_CP_VE_E!W42+FC_OTH_CP_SL_E!W42+FC_OTH_CP_BL_E!W42+FC_OTH_CP_CR_E!W42+FC_OTH_CP_BT_E!W42+FC_OTH_CP_IT_E!W42</f>
        <v>0</v>
      </c>
      <c r="X42" s="10">
        <f>FC_OTH_CP_SH_E!X42+FC_OTH_CP_SC_E!X42+FC_OTH_CP_HW_E!X42+FC_OTH_CP_CA_E!X42+FC_OTH_CP_VE_E!X42+FC_OTH_CP_SL_E!X42+FC_OTH_CP_BL_E!X42+FC_OTH_CP_CR_E!X42+FC_OTH_CP_BT_E!X42+FC_OTH_CP_IT_E!X42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FC_OTH_CP_SH_E!C43+FC_OTH_CP_SC_E!C43+FC_OTH_CP_HW_E!C43+FC_OTH_CP_CA_E!C43+FC_OTH_CP_VE_E!C43+FC_OTH_CP_SL_E!C43+FC_OTH_CP_BL_E!C43+FC_OTH_CP_CR_E!C43+FC_OTH_CP_BT_E!C43+FC_OTH_CP_IT_E!C43</f>
        <v>35.882158480213427</v>
      </c>
      <c r="D43" s="10">
        <f>FC_OTH_CP_SH_E!D43+FC_OTH_CP_SC_E!D43+FC_OTH_CP_HW_E!D43+FC_OTH_CP_CA_E!D43+FC_OTH_CP_VE_E!D43+FC_OTH_CP_SL_E!D43+FC_OTH_CP_BL_E!D43+FC_OTH_CP_CR_E!D43+FC_OTH_CP_BT_E!D43+FC_OTH_CP_IT_E!D43</f>
        <v>40.311207007725109</v>
      </c>
      <c r="E43" s="10">
        <f>FC_OTH_CP_SH_E!E43+FC_OTH_CP_SC_E!E43+FC_OTH_CP_HW_E!E43+FC_OTH_CP_CA_E!E43+FC_OTH_CP_VE_E!E43+FC_OTH_CP_SL_E!E43+FC_OTH_CP_BL_E!E43+FC_OTH_CP_CR_E!E43+FC_OTH_CP_BT_E!E43+FC_OTH_CP_IT_E!E43</f>
        <v>192.63867677926575</v>
      </c>
      <c r="F43" s="10">
        <f>FC_OTH_CP_SH_E!F43+FC_OTH_CP_SC_E!F43+FC_OTH_CP_HW_E!F43+FC_OTH_CP_CA_E!F43+FC_OTH_CP_VE_E!F43+FC_OTH_CP_SL_E!F43+FC_OTH_CP_BL_E!F43+FC_OTH_CP_CR_E!F43+FC_OTH_CP_BT_E!F43+FC_OTH_CP_IT_E!F43</f>
        <v>172.14617964035438</v>
      </c>
      <c r="G43" s="10">
        <f>FC_OTH_CP_SH_E!G43+FC_OTH_CP_SC_E!G43+FC_OTH_CP_HW_E!G43+FC_OTH_CP_CA_E!G43+FC_OTH_CP_VE_E!G43+FC_OTH_CP_SL_E!G43+FC_OTH_CP_BL_E!G43+FC_OTH_CP_CR_E!G43+FC_OTH_CP_BT_E!G43+FC_OTH_CP_IT_E!G43</f>
        <v>346.63156736741871</v>
      </c>
      <c r="H43" s="10">
        <f>FC_OTH_CP_SH_E!H43+FC_OTH_CP_SC_E!H43+FC_OTH_CP_HW_E!H43+FC_OTH_CP_CA_E!H43+FC_OTH_CP_VE_E!H43+FC_OTH_CP_SL_E!H43+FC_OTH_CP_BL_E!H43+FC_OTH_CP_CR_E!H43+FC_OTH_CP_BT_E!H43+FC_OTH_CP_IT_E!H43</f>
        <v>178.0312298500379</v>
      </c>
      <c r="I43" s="10">
        <f>FC_OTH_CP_SH_E!I43+FC_OTH_CP_SC_E!I43+FC_OTH_CP_HW_E!I43+FC_OTH_CP_CA_E!I43+FC_OTH_CP_VE_E!I43+FC_OTH_CP_SL_E!I43+FC_OTH_CP_BL_E!I43+FC_OTH_CP_CR_E!I43+FC_OTH_CP_BT_E!I43+FC_OTH_CP_IT_E!I43</f>
        <v>128.91078496958934</v>
      </c>
      <c r="J43" s="10">
        <f>FC_OTH_CP_SH_E!J43+FC_OTH_CP_SC_E!J43+FC_OTH_CP_HW_E!J43+FC_OTH_CP_CA_E!J43+FC_OTH_CP_VE_E!J43+FC_OTH_CP_SL_E!J43+FC_OTH_CP_BL_E!J43+FC_OTH_CP_CR_E!J43+FC_OTH_CP_BT_E!J43+FC_OTH_CP_IT_E!J43</f>
        <v>233.89485154601775</v>
      </c>
      <c r="K43" s="10">
        <f>FC_OTH_CP_SH_E!K43+FC_OTH_CP_SC_E!K43+FC_OTH_CP_HW_E!K43+FC_OTH_CP_CA_E!K43+FC_OTH_CP_VE_E!K43+FC_OTH_CP_SL_E!K43+FC_OTH_CP_BL_E!K43+FC_OTH_CP_CR_E!K43+FC_OTH_CP_BT_E!K43+FC_OTH_CP_IT_E!K43</f>
        <v>207.82692282272686</v>
      </c>
      <c r="L43" s="10">
        <f>FC_OTH_CP_SH_E!L43+FC_OTH_CP_SC_E!L43+FC_OTH_CP_HW_E!L43+FC_OTH_CP_CA_E!L43+FC_OTH_CP_VE_E!L43+FC_OTH_CP_SL_E!L43+FC_OTH_CP_BL_E!L43+FC_OTH_CP_CR_E!L43+FC_OTH_CP_BT_E!L43+FC_OTH_CP_IT_E!L43</f>
        <v>76.467044584850342</v>
      </c>
      <c r="M43" s="10">
        <f>FC_OTH_CP_SH_E!M43+FC_OTH_CP_SC_E!M43+FC_OTH_CP_HW_E!M43+FC_OTH_CP_CA_E!M43+FC_OTH_CP_VE_E!M43+FC_OTH_CP_SL_E!M43+FC_OTH_CP_BL_E!M43+FC_OTH_CP_CR_E!M43+FC_OTH_CP_BT_E!M43+FC_OTH_CP_IT_E!M43</f>
        <v>97.028330271986832</v>
      </c>
      <c r="N43" s="10">
        <f>FC_OTH_CP_SH_E!N43+FC_OTH_CP_SC_E!N43+FC_OTH_CP_HW_E!N43+FC_OTH_CP_CA_E!N43+FC_OTH_CP_VE_E!N43+FC_OTH_CP_SL_E!N43+FC_OTH_CP_BL_E!N43+FC_OTH_CP_CR_E!N43+FC_OTH_CP_BT_E!N43+FC_OTH_CP_IT_E!N43</f>
        <v>169.48773426131021</v>
      </c>
      <c r="O43" s="10">
        <f>FC_OTH_CP_SH_E!O43+FC_OTH_CP_SC_E!O43+FC_OTH_CP_HW_E!O43+FC_OTH_CP_CA_E!O43+FC_OTH_CP_VE_E!O43+FC_OTH_CP_SL_E!O43+FC_OTH_CP_BL_E!O43+FC_OTH_CP_CR_E!O43+FC_OTH_CP_BT_E!O43+FC_OTH_CP_IT_E!O43</f>
        <v>182.0717938041513</v>
      </c>
      <c r="P43" s="10">
        <f>FC_OTH_CP_SH_E!P43+FC_OTH_CP_SC_E!P43+FC_OTH_CP_HW_E!P43+FC_OTH_CP_CA_E!P43+FC_OTH_CP_VE_E!P43+FC_OTH_CP_SL_E!P43+FC_OTH_CP_BL_E!P43+FC_OTH_CP_CR_E!P43+FC_OTH_CP_BT_E!P43+FC_OTH_CP_IT_E!P43</f>
        <v>132.1586151985575</v>
      </c>
      <c r="Q43" s="10">
        <f>FC_OTH_CP_SH_E!Q43+FC_OTH_CP_SC_E!Q43+FC_OTH_CP_HW_E!Q43+FC_OTH_CP_CA_E!Q43+FC_OTH_CP_VE_E!Q43+FC_OTH_CP_SL_E!Q43+FC_OTH_CP_BL_E!Q43+FC_OTH_CP_CR_E!Q43+FC_OTH_CP_BT_E!Q43+FC_OTH_CP_IT_E!Q43</f>
        <v>131.28581520923231</v>
      </c>
      <c r="R43" s="10">
        <f>FC_OTH_CP_SH_E!R43+FC_OTH_CP_SC_E!R43+FC_OTH_CP_HW_E!R43+FC_OTH_CP_CA_E!R43+FC_OTH_CP_VE_E!R43+FC_OTH_CP_SL_E!R43+FC_OTH_CP_BL_E!R43+FC_OTH_CP_CR_E!R43+FC_OTH_CP_BT_E!R43+FC_OTH_CP_IT_E!R43</f>
        <v>146.31851044505098</v>
      </c>
      <c r="S43" s="10">
        <f>FC_OTH_CP_SH_E!S43+FC_OTH_CP_SC_E!S43+FC_OTH_CP_HW_E!S43+FC_OTH_CP_CA_E!S43+FC_OTH_CP_VE_E!S43+FC_OTH_CP_SL_E!S43+FC_OTH_CP_BL_E!S43+FC_OTH_CP_CR_E!S43+FC_OTH_CP_BT_E!S43+FC_OTH_CP_IT_E!S43</f>
        <v>139.22032242315515</v>
      </c>
      <c r="T43" s="10">
        <f>FC_OTH_CP_SH_E!T43+FC_OTH_CP_SC_E!T43+FC_OTH_CP_HW_E!T43+FC_OTH_CP_CA_E!T43+FC_OTH_CP_VE_E!T43+FC_OTH_CP_SL_E!T43+FC_OTH_CP_BL_E!T43+FC_OTH_CP_CR_E!T43+FC_OTH_CP_BT_E!T43+FC_OTH_CP_IT_E!T43</f>
        <v>202.16640474790236</v>
      </c>
      <c r="U43" s="10">
        <f>FC_OTH_CP_SH_E!U43+FC_OTH_CP_SC_E!U43+FC_OTH_CP_HW_E!U43+FC_OTH_CP_CA_E!U43+FC_OTH_CP_VE_E!U43+FC_OTH_CP_SL_E!U43+FC_OTH_CP_BL_E!U43+FC_OTH_CP_CR_E!U43+FC_OTH_CP_BT_E!U43+FC_OTH_CP_IT_E!U43</f>
        <v>211.96319711420384</v>
      </c>
      <c r="V43" s="10">
        <f>FC_OTH_CP_SH_E!V43+FC_OTH_CP_SC_E!V43+FC_OTH_CP_HW_E!V43+FC_OTH_CP_CA_E!V43+FC_OTH_CP_VE_E!V43+FC_OTH_CP_SL_E!V43+FC_OTH_CP_BL_E!V43+FC_OTH_CP_CR_E!V43+FC_OTH_CP_BT_E!V43+FC_OTH_CP_IT_E!V43</f>
        <v>212.59752628688662</v>
      </c>
      <c r="W43" s="10">
        <f>FC_OTH_CP_SH_E!W43+FC_OTH_CP_SC_E!W43+FC_OTH_CP_HW_E!W43+FC_OTH_CP_CA_E!W43+FC_OTH_CP_VE_E!W43+FC_OTH_CP_SL_E!W43+FC_OTH_CP_BL_E!W43+FC_OTH_CP_CR_E!W43+FC_OTH_CP_BT_E!W43+FC_OTH_CP_IT_E!W43</f>
        <v>209.41584742979597</v>
      </c>
      <c r="X43" s="10">
        <f>FC_OTH_CP_SH_E!X43+FC_OTH_CP_SC_E!X43+FC_OTH_CP_HW_E!X43+FC_OTH_CP_CA_E!X43+FC_OTH_CP_VE_E!X43+FC_OTH_CP_SL_E!X43+FC_OTH_CP_BL_E!X43+FC_OTH_CP_CR_E!X43+FC_OTH_CP_BT_E!X43+FC_OTH_CP_IT_E!X43</f>
        <v>347.36337593916488</v>
      </c>
    </row>
    <row r="44" spans="1:24" ht="11.25" customHeight="1" x14ac:dyDescent="0.2">
      <c r="A44" s="41" t="s">
        <v>75</v>
      </c>
      <c r="B44" s="9" t="s">
        <v>76</v>
      </c>
      <c r="C44" s="10">
        <f>FC_OTH_CP_SH_E!C44+FC_OTH_CP_SC_E!C44+FC_OTH_CP_HW_E!C44+FC_OTH_CP_CA_E!C44+FC_OTH_CP_VE_E!C44+FC_OTH_CP_SL_E!C44+FC_OTH_CP_BL_E!C44+FC_OTH_CP_CR_E!C44+FC_OTH_CP_BT_E!C44+FC_OTH_CP_IT_E!C44</f>
        <v>0.96491831470335343</v>
      </c>
      <c r="D44" s="10">
        <f>FC_OTH_CP_SH_E!D44+FC_OTH_CP_SC_E!D44+FC_OTH_CP_HW_E!D44+FC_OTH_CP_CA_E!D44+FC_OTH_CP_VE_E!D44+FC_OTH_CP_SL_E!D44+FC_OTH_CP_BL_E!D44+FC_OTH_CP_CR_E!D44+FC_OTH_CP_BT_E!D44+FC_OTH_CP_IT_E!D44</f>
        <v>0.96491831470335332</v>
      </c>
      <c r="E44" s="10">
        <f>FC_OTH_CP_SH_E!E44+FC_OTH_CP_SC_E!E44+FC_OTH_CP_HW_E!E44+FC_OTH_CP_CA_E!E44+FC_OTH_CP_VE_E!E44+FC_OTH_CP_SL_E!E44+FC_OTH_CP_BL_E!E44+FC_OTH_CP_CR_E!E44+FC_OTH_CP_BT_E!E44+FC_OTH_CP_IT_E!E44</f>
        <v>1.9298366294067075</v>
      </c>
      <c r="F44" s="10">
        <f>FC_OTH_CP_SH_E!F44+FC_OTH_CP_SC_E!F44+FC_OTH_CP_HW_E!F44+FC_OTH_CP_CA_E!F44+FC_OTH_CP_VE_E!F44+FC_OTH_CP_SL_E!F44+FC_OTH_CP_BL_E!F44+FC_OTH_CP_CR_E!F44+FC_OTH_CP_BT_E!F44+FC_OTH_CP_IT_E!F44</f>
        <v>0.96491831470335332</v>
      </c>
      <c r="G44" s="10">
        <f>FC_OTH_CP_SH_E!G44+FC_OTH_CP_SC_E!G44+FC_OTH_CP_HW_E!G44+FC_OTH_CP_CA_E!G44+FC_OTH_CP_VE_E!G44+FC_OTH_CP_SL_E!G44+FC_OTH_CP_BL_E!G44+FC_OTH_CP_CR_E!G44+FC_OTH_CP_BT_E!G44+FC_OTH_CP_IT_E!G44</f>
        <v>0</v>
      </c>
      <c r="H44" s="10">
        <f>FC_OTH_CP_SH_E!H44+FC_OTH_CP_SC_E!H44+FC_OTH_CP_HW_E!H44+FC_OTH_CP_CA_E!H44+FC_OTH_CP_VE_E!H44+FC_OTH_CP_SL_E!H44+FC_OTH_CP_BL_E!H44+FC_OTH_CP_CR_E!H44+FC_OTH_CP_BT_E!H44+FC_OTH_CP_IT_E!H44</f>
        <v>102.28340498710232</v>
      </c>
      <c r="I44" s="10">
        <f>FC_OTH_CP_SH_E!I44+FC_OTH_CP_SC_E!I44+FC_OTH_CP_HW_E!I44+FC_OTH_CP_CA_E!I44+FC_OTH_CP_VE_E!I44+FC_OTH_CP_SL_E!I44+FC_OTH_CP_BL_E!I44+FC_OTH_CP_CR_E!I44+FC_OTH_CP_BT_E!I44+FC_OTH_CP_IT_E!I44</f>
        <v>0.96491831470335343</v>
      </c>
      <c r="J44" s="10">
        <f>FC_OTH_CP_SH_E!J44+FC_OTH_CP_SC_E!J44+FC_OTH_CP_HW_E!J44+FC_OTH_CP_CA_E!J44+FC_OTH_CP_VE_E!J44+FC_OTH_CP_SL_E!J44+FC_OTH_CP_BL_E!J44+FC_OTH_CP_CR_E!J44+FC_OTH_CP_BT_E!J44+FC_OTH_CP_IT_E!J44</f>
        <v>1.9298366294067071</v>
      </c>
      <c r="K44" s="10">
        <f>FC_OTH_CP_SH_E!K44+FC_OTH_CP_SC_E!K44+FC_OTH_CP_HW_E!K44+FC_OTH_CP_CA_E!K44+FC_OTH_CP_VE_E!K44+FC_OTH_CP_SL_E!K44+FC_OTH_CP_BL_E!K44+FC_OTH_CP_CR_E!K44+FC_OTH_CP_BT_E!K44+FC_OTH_CP_IT_E!K44</f>
        <v>0.96491831470335354</v>
      </c>
      <c r="L44" s="10">
        <f>FC_OTH_CP_SH_E!L44+FC_OTH_CP_SC_E!L44+FC_OTH_CP_HW_E!L44+FC_OTH_CP_CA_E!L44+FC_OTH_CP_VE_E!L44+FC_OTH_CP_SL_E!L44+FC_OTH_CP_BL_E!L44+FC_OTH_CP_CR_E!L44+FC_OTH_CP_BT_E!L44+FC_OTH_CP_IT_E!L44</f>
        <v>20.263714531384345</v>
      </c>
      <c r="M44" s="10">
        <f>FC_OTH_CP_SH_E!M44+FC_OTH_CP_SC_E!M44+FC_OTH_CP_HW_E!M44+FC_OTH_CP_CA_E!M44+FC_OTH_CP_VE_E!M44+FC_OTH_CP_SL_E!M44+FC_OTH_CP_BL_E!M44+FC_OTH_CP_CR_E!M44+FC_OTH_CP_BT_E!M44+FC_OTH_CP_IT_E!M44</f>
        <v>3.7594153052450552</v>
      </c>
      <c r="N44" s="10">
        <f>FC_OTH_CP_SH_E!N44+FC_OTH_CP_SC_E!N44+FC_OTH_CP_HW_E!N44+FC_OTH_CP_CA_E!N44+FC_OTH_CP_VE_E!N44+FC_OTH_CP_SL_E!N44+FC_OTH_CP_BL_E!N44+FC_OTH_CP_CR_E!N44+FC_OTH_CP_BT_E!N44+FC_OTH_CP_IT_E!N44</f>
        <v>24.123473774720555</v>
      </c>
      <c r="O44" s="10">
        <f>FC_OTH_CP_SH_E!O44+FC_OTH_CP_SC_E!O44+FC_OTH_CP_HW_E!O44+FC_OTH_CP_CA_E!O44+FC_OTH_CP_VE_E!O44+FC_OTH_CP_SL_E!O44+FC_OTH_CP_BL_E!O44+FC_OTH_CP_CR_E!O44+FC_OTH_CP_BT_E!O44+FC_OTH_CP_IT_E!O44</f>
        <v>4.6977644024075653</v>
      </c>
      <c r="P44" s="10">
        <f>FC_OTH_CP_SH_E!P44+FC_OTH_CP_SC_E!P44+FC_OTH_CP_HW_E!P44+FC_OTH_CP_CA_E!P44+FC_OTH_CP_VE_E!P44+FC_OTH_CP_SL_E!P44+FC_OTH_CP_BL_E!P44+FC_OTH_CP_CR_E!P44+FC_OTH_CP_BT_E!P44+FC_OTH_CP_IT_E!P44</f>
        <v>9.3990541702493555</v>
      </c>
      <c r="Q44" s="10">
        <f>FC_OTH_CP_SH_E!Q44+FC_OTH_CP_SC_E!Q44+FC_OTH_CP_HW_E!Q44+FC_OTH_CP_CA_E!Q44+FC_OTH_CP_VE_E!Q44+FC_OTH_CP_SL_E!Q44+FC_OTH_CP_BL_E!Q44+FC_OTH_CP_CR_E!Q44+FC_OTH_CP_BT_E!Q44+FC_OTH_CP_IT_E!Q44</f>
        <v>2.8195184866723979</v>
      </c>
      <c r="R44" s="10">
        <f>FC_OTH_CP_SH_E!R44+FC_OTH_CP_SC_E!R44+FC_OTH_CP_HW_E!R44+FC_OTH_CP_CA_E!R44+FC_OTH_CP_VE_E!R44+FC_OTH_CP_SL_E!R44+FC_OTH_CP_BL_E!R44+FC_OTH_CP_CR_E!R44+FC_OTH_CP_BT_E!R44+FC_OTH_CP_IT_E!R44</f>
        <v>0</v>
      </c>
      <c r="S44" s="10">
        <f>FC_OTH_CP_SH_E!S44+FC_OTH_CP_SC_E!S44+FC_OTH_CP_HW_E!S44+FC_OTH_CP_CA_E!S44+FC_OTH_CP_VE_E!S44+FC_OTH_CP_SL_E!S44+FC_OTH_CP_BL_E!S44+FC_OTH_CP_CR_E!S44+FC_OTH_CP_BT_E!S44+FC_OTH_CP_IT_E!S44</f>
        <v>0</v>
      </c>
      <c r="T44" s="10">
        <f>FC_OTH_CP_SH_E!T44+FC_OTH_CP_SC_E!T44+FC_OTH_CP_HW_E!T44+FC_OTH_CP_CA_E!T44+FC_OTH_CP_VE_E!T44+FC_OTH_CP_SL_E!T44+FC_OTH_CP_BL_E!T44+FC_OTH_CP_CR_E!T44+FC_OTH_CP_BT_E!T44+FC_OTH_CP_IT_E!T44</f>
        <v>0.14471195184866709</v>
      </c>
      <c r="U44" s="10">
        <f>FC_OTH_CP_SH_E!U44+FC_OTH_CP_SC_E!U44+FC_OTH_CP_HW_E!U44+FC_OTH_CP_CA_E!U44+FC_OTH_CP_VE_E!U44+FC_OTH_CP_SL_E!U44+FC_OTH_CP_BL_E!U44+FC_OTH_CP_CR_E!U44+FC_OTH_CP_BT_E!U44+FC_OTH_CP_IT_E!U44</f>
        <v>0.15227858985382625</v>
      </c>
      <c r="V44" s="10">
        <f>FC_OTH_CP_SH_E!V44+FC_OTH_CP_SC_E!V44+FC_OTH_CP_HW_E!V44+FC_OTH_CP_CA_E!V44+FC_OTH_CP_VE_E!V44+FC_OTH_CP_SL_E!V44+FC_OTH_CP_BL_E!V44+FC_OTH_CP_CR_E!V44+FC_OTH_CP_BT_E!V44+FC_OTH_CP_IT_E!V44</f>
        <v>0.19174548581255363</v>
      </c>
      <c r="W44" s="10">
        <f>FC_OTH_CP_SH_E!W44+FC_OTH_CP_SC_E!W44+FC_OTH_CP_HW_E!W44+FC_OTH_CP_CA_E!W44+FC_OTH_CP_VE_E!W44+FC_OTH_CP_SL_E!W44+FC_OTH_CP_BL_E!W44+FC_OTH_CP_CR_E!W44+FC_OTH_CP_BT_E!W44+FC_OTH_CP_IT_E!W44</f>
        <v>0.22837489251934667</v>
      </c>
      <c r="X44" s="10">
        <f>FC_OTH_CP_SH_E!X44+FC_OTH_CP_SC_E!X44+FC_OTH_CP_HW_E!X44+FC_OTH_CP_CA_E!X44+FC_OTH_CP_VE_E!X44+FC_OTH_CP_SL_E!X44+FC_OTH_CP_BL_E!X44+FC_OTH_CP_CR_E!X44+FC_OTH_CP_BT_E!X44+FC_OTH_CP_IT_E!X44</f>
        <v>0.26414445399828024</v>
      </c>
    </row>
    <row r="45" spans="1:24" ht="11.25" customHeight="1" x14ac:dyDescent="0.2">
      <c r="A45" s="41" t="s">
        <v>77</v>
      </c>
      <c r="B45" s="9" t="s">
        <v>78</v>
      </c>
      <c r="C45" s="10">
        <f>FC_OTH_CP_SH_E!C45+FC_OTH_CP_SC_E!C45+FC_OTH_CP_HW_E!C45+FC_OTH_CP_CA_E!C45+FC_OTH_CP_VE_E!C45+FC_OTH_CP_SL_E!C45+FC_OTH_CP_BL_E!C45+FC_OTH_CP_CR_E!C45+FC_OTH_CP_BT_E!C45+FC_OTH_CP_IT_E!C45</f>
        <v>0</v>
      </c>
      <c r="D45" s="10">
        <f>FC_OTH_CP_SH_E!D45+FC_OTH_CP_SC_E!D45+FC_OTH_CP_HW_E!D45+FC_OTH_CP_CA_E!D45+FC_OTH_CP_VE_E!D45+FC_OTH_CP_SL_E!D45+FC_OTH_CP_BL_E!D45+FC_OTH_CP_CR_E!D45+FC_OTH_CP_BT_E!D45+FC_OTH_CP_IT_E!D45</f>
        <v>0</v>
      </c>
      <c r="E45" s="10">
        <f>FC_OTH_CP_SH_E!E45+FC_OTH_CP_SC_E!E45+FC_OTH_CP_HW_E!E45+FC_OTH_CP_CA_E!E45+FC_OTH_CP_VE_E!E45+FC_OTH_CP_SL_E!E45+FC_OTH_CP_BL_E!E45+FC_OTH_CP_CR_E!E45+FC_OTH_CP_BT_E!E45+FC_OTH_CP_IT_E!E45</f>
        <v>0</v>
      </c>
      <c r="F45" s="10">
        <f>FC_OTH_CP_SH_E!F45+FC_OTH_CP_SC_E!F45+FC_OTH_CP_HW_E!F45+FC_OTH_CP_CA_E!F45+FC_OTH_CP_VE_E!F45+FC_OTH_CP_SL_E!F45+FC_OTH_CP_BL_E!F45+FC_OTH_CP_CR_E!F45+FC_OTH_CP_BT_E!F45+FC_OTH_CP_IT_E!F45</f>
        <v>0</v>
      </c>
      <c r="G45" s="10">
        <f>FC_OTH_CP_SH_E!G45+FC_OTH_CP_SC_E!G45+FC_OTH_CP_HW_E!G45+FC_OTH_CP_CA_E!G45+FC_OTH_CP_VE_E!G45+FC_OTH_CP_SL_E!G45+FC_OTH_CP_BL_E!G45+FC_OTH_CP_CR_E!G45+FC_OTH_CP_BT_E!G45+FC_OTH_CP_IT_E!G45</f>
        <v>0</v>
      </c>
      <c r="H45" s="10">
        <f>FC_OTH_CP_SH_E!H45+FC_OTH_CP_SC_E!H45+FC_OTH_CP_HW_E!H45+FC_OTH_CP_CA_E!H45+FC_OTH_CP_VE_E!H45+FC_OTH_CP_SL_E!H45+FC_OTH_CP_BL_E!H45+FC_OTH_CP_CR_E!H45+FC_OTH_CP_BT_E!H45+FC_OTH_CP_IT_E!H45</f>
        <v>0</v>
      </c>
      <c r="I45" s="10">
        <f>FC_OTH_CP_SH_E!I45+FC_OTH_CP_SC_E!I45+FC_OTH_CP_HW_E!I45+FC_OTH_CP_CA_E!I45+FC_OTH_CP_VE_E!I45+FC_OTH_CP_SL_E!I45+FC_OTH_CP_BL_E!I45+FC_OTH_CP_CR_E!I45+FC_OTH_CP_BT_E!I45+FC_OTH_CP_IT_E!I45</f>
        <v>0</v>
      </c>
      <c r="J45" s="10">
        <f>FC_OTH_CP_SH_E!J45+FC_OTH_CP_SC_E!J45+FC_OTH_CP_HW_E!J45+FC_OTH_CP_CA_E!J45+FC_OTH_CP_VE_E!J45+FC_OTH_CP_SL_E!J45+FC_OTH_CP_BL_E!J45+FC_OTH_CP_CR_E!J45+FC_OTH_CP_BT_E!J45+FC_OTH_CP_IT_E!J45</f>
        <v>0</v>
      </c>
      <c r="K45" s="10">
        <f>FC_OTH_CP_SH_E!K45+FC_OTH_CP_SC_E!K45+FC_OTH_CP_HW_E!K45+FC_OTH_CP_CA_E!K45+FC_OTH_CP_VE_E!K45+FC_OTH_CP_SL_E!K45+FC_OTH_CP_BL_E!K45+FC_OTH_CP_CR_E!K45+FC_OTH_CP_BT_E!K45+FC_OTH_CP_IT_E!K45</f>
        <v>0</v>
      </c>
      <c r="L45" s="10">
        <f>FC_OTH_CP_SH_E!L45+FC_OTH_CP_SC_E!L45+FC_OTH_CP_HW_E!L45+FC_OTH_CP_CA_E!L45+FC_OTH_CP_VE_E!L45+FC_OTH_CP_SL_E!L45+FC_OTH_CP_BL_E!L45+FC_OTH_CP_CR_E!L45+FC_OTH_CP_BT_E!L45+FC_OTH_CP_IT_E!L45</f>
        <v>0</v>
      </c>
      <c r="M45" s="10">
        <f>FC_OTH_CP_SH_E!M45+FC_OTH_CP_SC_E!M45+FC_OTH_CP_HW_E!M45+FC_OTH_CP_CA_E!M45+FC_OTH_CP_VE_E!M45+FC_OTH_CP_SL_E!M45+FC_OTH_CP_BL_E!M45+FC_OTH_CP_CR_E!M45+FC_OTH_CP_BT_E!M45+FC_OTH_CP_IT_E!M45</f>
        <v>0</v>
      </c>
      <c r="N45" s="10">
        <f>FC_OTH_CP_SH_E!N45+FC_OTH_CP_SC_E!N45+FC_OTH_CP_HW_E!N45+FC_OTH_CP_CA_E!N45+FC_OTH_CP_VE_E!N45+FC_OTH_CP_SL_E!N45+FC_OTH_CP_BL_E!N45+FC_OTH_CP_CR_E!N45+FC_OTH_CP_BT_E!N45+FC_OTH_CP_IT_E!N45</f>
        <v>0</v>
      </c>
      <c r="O45" s="10">
        <f>FC_OTH_CP_SH_E!O45+FC_OTH_CP_SC_E!O45+FC_OTH_CP_HW_E!O45+FC_OTH_CP_CA_E!O45+FC_OTH_CP_VE_E!O45+FC_OTH_CP_SL_E!O45+FC_OTH_CP_BL_E!O45+FC_OTH_CP_CR_E!O45+FC_OTH_CP_BT_E!O45+FC_OTH_CP_IT_E!O45</f>
        <v>0</v>
      </c>
      <c r="P45" s="10">
        <f>FC_OTH_CP_SH_E!P45+FC_OTH_CP_SC_E!P45+FC_OTH_CP_HW_E!P45+FC_OTH_CP_CA_E!P45+FC_OTH_CP_VE_E!P45+FC_OTH_CP_SL_E!P45+FC_OTH_CP_BL_E!P45+FC_OTH_CP_CR_E!P45+FC_OTH_CP_BT_E!P45+FC_OTH_CP_IT_E!P45</f>
        <v>0</v>
      </c>
      <c r="Q45" s="10">
        <f>FC_OTH_CP_SH_E!Q45+FC_OTH_CP_SC_E!Q45+FC_OTH_CP_HW_E!Q45+FC_OTH_CP_CA_E!Q45+FC_OTH_CP_VE_E!Q45+FC_OTH_CP_SL_E!Q45+FC_OTH_CP_BL_E!Q45+FC_OTH_CP_CR_E!Q45+FC_OTH_CP_BT_E!Q45+FC_OTH_CP_IT_E!Q45</f>
        <v>0</v>
      </c>
      <c r="R45" s="10">
        <f>FC_OTH_CP_SH_E!R45+FC_OTH_CP_SC_E!R45+FC_OTH_CP_HW_E!R45+FC_OTH_CP_CA_E!R45+FC_OTH_CP_VE_E!R45+FC_OTH_CP_SL_E!R45+FC_OTH_CP_BL_E!R45+FC_OTH_CP_CR_E!R45+FC_OTH_CP_BT_E!R45+FC_OTH_CP_IT_E!R45</f>
        <v>0</v>
      </c>
      <c r="S45" s="10">
        <f>FC_OTH_CP_SH_E!S45+FC_OTH_CP_SC_E!S45+FC_OTH_CP_HW_E!S45+FC_OTH_CP_CA_E!S45+FC_OTH_CP_VE_E!S45+FC_OTH_CP_SL_E!S45+FC_OTH_CP_BL_E!S45+FC_OTH_CP_CR_E!S45+FC_OTH_CP_BT_E!S45+FC_OTH_CP_IT_E!S45</f>
        <v>0</v>
      </c>
      <c r="T45" s="10">
        <f>FC_OTH_CP_SH_E!T45+FC_OTH_CP_SC_E!T45+FC_OTH_CP_HW_E!T45+FC_OTH_CP_CA_E!T45+FC_OTH_CP_VE_E!T45+FC_OTH_CP_SL_E!T45+FC_OTH_CP_BL_E!T45+FC_OTH_CP_CR_E!T45+FC_OTH_CP_BT_E!T45+FC_OTH_CP_IT_E!T45</f>
        <v>0.21100601891659485</v>
      </c>
      <c r="U45" s="10">
        <f>FC_OTH_CP_SH_E!U45+FC_OTH_CP_SC_E!U45+FC_OTH_CP_HW_E!U45+FC_OTH_CP_CA_E!U45+FC_OTH_CP_VE_E!U45+FC_OTH_CP_SL_E!U45+FC_OTH_CP_BL_E!U45+FC_OTH_CP_CR_E!U45+FC_OTH_CP_BT_E!U45+FC_OTH_CP_IT_E!U45</f>
        <v>0.10601891659501286</v>
      </c>
      <c r="V45" s="10">
        <f>FC_OTH_CP_SH_E!V45+FC_OTH_CP_SC_E!V45+FC_OTH_CP_HW_E!V45+FC_OTH_CP_CA_E!V45+FC_OTH_CP_VE_E!V45+FC_OTH_CP_SL_E!V45+FC_OTH_CP_BL_E!V45+FC_OTH_CP_CR_E!V45+FC_OTH_CP_BT_E!V45+FC_OTH_CP_IT_E!V45</f>
        <v>0</v>
      </c>
      <c r="W45" s="10">
        <f>FC_OTH_CP_SH_E!W45+FC_OTH_CP_SC_E!W45+FC_OTH_CP_HW_E!W45+FC_OTH_CP_CA_E!W45+FC_OTH_CP_VE_E!W45+FC_OTH_CP_SL_E!W45+FC_OTH_CP_BL_E!W45+FC_OTH_CP_CR_E!W45+FC_OTH_CP_BT_E!W45+FC_OTH_CP_IT_E!W45</f>
        <v>0</v>
      </c>
      <c r="X45" s="10">
        <f>FC_OTH_CP_SH_E!X45+FC_OTH_CP_SC_E!X45+FC_OTH_CP_HW_E!X45+FC_OTH_CP_CA_E!X45+FC_OTH_CP_VE_E!X45+FC_OTH_CP_SL_E!X45+FC_OTH_CP_BL_E!X45+FC_OTH_CP_CR_E!X45+FC_OTH_CP_BT_E!X45+FC_OTH_CP_IT_E!X45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FC_OTH_CP_SH_E!C46+FC_OTH_CP_SC_E!C46+FC_OTH_CP_HW_E!C46+FC_OTH_CP_CA_E!C46+FC_OTH_CP_VE_E!C46+FC_OTH_CP_SL_E!C46+FC_OTH_CP_BL_E!C46+FC_OTH_CP_CR_E!C46+FC_OTH_CP_BT_E!C46+FC_OTH_CP_IT_E!C46</f>
        <v>0</v>
      </c>
      <c r="D46" s="10">
        <f>FC_OTH_CP_SH_E!D46+FC_OTH_CP_SC_E!D46+FC_OTH_CP_HW_E!D46+FC_OTH_CP_CA_E!D46+FC_OTH_CP_VE_E!D46+FC_OTH_CP_SL_E!D46+FC_OTH_CP_BL_E!D46+FC_OTH_CP_CR_E!D46+FC_OTH_CP_BT_E!D46+FC_OTH_CP_IT_E!D46</f>
        <v>0</v>
      </c>
      <c r="E46" s="10">
        <f>FC_OTH_CP_SH_E!E46+FC_OTH_CP_SC_E!E46+FC_OTH_CP_HW_E!E46+FC_OTH_CP_CA_E!E46+FC_OTH_CP_VE_E!E46+FC_OTH_CP_SL_E!E46+FC_OTH_CP_BL_E!E46+FC_OTH_CP_CR_E!E46+FC_OTH_CP_BT_E!E46+FC_OTH_CP_IT_E!E46</f>
        <v>0</v>
      </c>
      <c r="F46" s="10">
        <f>FC_OTH_CP_SH_E!F46+FC_OTH_CP_SC_E!F46+FC_OTH_CP_HW_E!F46+FC_OTH_CP_CA_E!F46+FC_OTH_CP_VE_E!F46+FC_OTH_CP_SL_E!F46+FC_OTH_CP_BL_E!F46+FC_OTH_CP_CR_E!F46+FC_OTH_CP_BT_E!F46+FC_OTH_CP_IT_E!F46</f>
        <v>0</v>
      </c>
      <c r="G46" s="10">
        <f>FC_OTH_CP_SH_E!G46+FC_OTH_CP_SC_E!G46+FC_OTH_CP_HW_E!G46+FC_OTH_CP_CA_E!G46+FC_OTH_CP_VE_E!G46+FC_OTH_CP_SL_E!G46+FC_OTH_CP_BL_E!G46+FC_OTH_CP_CR_E!G46+FC_OTH_CP_BT_E!G46+FC_OTH_CP_IT_E!G46</f>
        <v>0</v>
      </c>
      <c r="H46" s="10">
        <f>FC_OTH_CP_SH_E!H46+FC_OTH_CP_SC_E!H46+FC_OTH_CP_HW_E!H46+FC_OTH_CP_CA_E!H46+FC_OTH_CP_VE_E!H46+FC_OTH_CP_SL_E!H46+FC_OTH_CP_BL_E!H46+FC_OTH_CP_CR_E!H46+FC_OTH_CP_BT_E!H46+FC_OTH_CP_IT_E!H46</f>
        <v>0</v>
      </c>
      <c r="I46" s="10">
        <f>FC_OTH_CP_SH_E!I46+FC_OTH_CP_SC_E!I46+FC_OTH_CP_HW_E!I46+FC_OTH_CP_CA_E!I46+FC_OTH_CP_VE_E!I46+FC_OTH_CP_SL_E!I46+FC_OTH_CP_BL_E!I46+FC_OTH_CP_CR_E!I46+FC_OTH_CP_BT_E!I46+FC_OTH_CP_IT_E!I46</f>
        <v>0</v>
      </c>
      <c r="J46" s="10">
        <f>FC_OTH_CP_SH_E!J46+FC_OTH_CP_SC_E!J46+FC_OTH_CP_HW_E!J46+FC_OTH_CP_CA_E!J46+FC_OTH_CP_VE_E!J46+FC_OTH_CP_SL_E!J46+FC_OTH_CP_BL_E!J46+FC_OTH_CP_CR_E!J46+FC_OTH_CP_BT_E!J46+FC_OTH_CP_IT_E!J46</f>
        <v>0</v>
      </c>
      <c r="K46" s="10">
        <f>FC_OTH_CP_SH_E!K46+FC_OTH_CP_SC_E!K46+FC_OTH_CP_HW_E!K46+FC_OTH_CP_CA_E!K46+FC_OTH_CP_VE_E!K46+FC_OTH_CP_SL_E!K46+FC_OTH_CP_BL_E!K46+FC_OTH_CP_CR_E!K46+FC_OTH_CP_BT_E!K46+FC_OTH_CP_IT_E!K46</f>
        <v>0</v>
      </c>
      <c r="L46" s="10">
        <f>FC_OTH_CP_SH_E!L46+FC_OTH_CP_SC_E!L46+FC_OTH_CP_HW_E!L46+FC_OTH_CP_CA_E!L46+FC_OTH_CP_VE_E!L46+FC_OTH_CP_SL_E!L46+FC_OTH_CP_BL_E!L46+FC_OTH_CP_CR_E!L46+FC_OTH_CP_BT_E!L46+FC_OTH_CP_IT_E!L46</f>
        <v>0</v>
      </c>
      <c r="M46" s="10">
        <f>FC_OTH_CP_SH_E!M46+FC_OTH_CP_SC_E!M46+FC_OTH_CP_HW_E!M46+FC_OTH_CP_CA_E!M46+FC_OTH_CP_VE_E!M46+FC_OTH_CP_SL_E!M46+FC_OTH_CP_BL_E!M46+FC_OTH_CP_CR_E!M46+FC_OTH_CP_BT_E!M46+FC_OTH_CP_IT_E!M46</f>
        <v>0</v>
      </c>
      <c r="N46" s="10">
        <f>FC_OTH_CP_SH_E!N46+FC_OTH_CP_SC_E!N46+FC_OTH_CP_HW_E!N46+FC_OTH_CP_CA_E!N46+FC_OTH_CP_VE_E!N46+FC_OTH_CP_SL_E!N46+FC_OTH_CP_BL_E!N46+FC_OTH_CP_CR_E!N46+FC_OTH_CP_BT_E!N46+FC_OTH_CP_IT_E!N46</f>
        <v>0</v>
      </c>
      <c r="O46" s="10">
        <f>FC_OTH_CP_SH_E!O46+FC_OTH_CP_SC_E!O46+FC_OTH_CP_HW_E!O46+FC_OTH_CP_CA_E!O46+FC_OTH_CP_VE_E!O46+FC_OTH_CP_SL_E!O46+FC_OTH_CP_BL_E!O46+FC_OTH_CP_CR_E!O46+FC_OTH_CP_BT_E!O46+FC_OTH_CP_IT_E!O46</f>
        <v>0</v>
      </c>
      <c r="P46" s="10">
        <f>FC_OTH_CP_SH_E!P46+FC_OTH_CP_SC_E!P46+FC_OTH_CP_HW_E!P46+FC_OTH_CP_CA_E!P46+FC_OTH_CP_VE_E!P46+FC_OTH_CP_SL_E!P46+FC_OTH_CP_BL_E!P46+FC_OTH_CP_CR_E!P46+FC_OTH_CP_BT_E!P46+FC_OTH_CP_IT_E!P46</f>
        <v>0</v>
      </c>
      <c r="Q46" s="10">
        <f>FC_OTH_CP_SH_E!Q46+FC_OTH_CP_SC_E!Q46+FC_OTH_CP_HW_E!Q46+FC_OTH_CP_CA_E!Q46+FC_OTH_CP_VE_E!Q46+FC_OTH_CP_SL_E!Q46+FC_OTH_CP_BL_E!Q46+FC_OTH_CP_CR_E!Q46+FC_OTH_CP_BT_E!Q46+FC_OTH_CP_IT_E!Q46</f>
        <v>0</v>
      </c>
      <c r="R46" s="10">
        <f>FC_OTH_CP_SH_E!R46+FC_OTH_CP_SC_E!R46+FC_OTH_CP_HW_E!R46+FC_OTH_CP_CA_E!R46+FC_OTH_CP_VE_E!R46+FC_OTH_CP_SL_E!R46+FC_OTH_CP_BL_E!R46+FC_OTH_CP_CR_E!R46+FC_OTH_CP_BT_E!R46+FC_OTH_CP_IT_E!R46</f>
        <v>0</v>
      </c>
      <c r="S46" s="10">
        <f>FC_OTH_CP_SH_E!S46+FC_OTH_CP_SC_E!S46+FC_OTH_CP_HW_E!S46+FC_OTH_CP_CA_E!S46+FC_OTH_CP_VE_E!S46+FC_OTH_CP_SL_E!S46+FC_OTH_CP_BL_E!S46+FC_OTH_CP_CR_E!S46+FC_OTH_CP_BT_E!S46+FC_OTH_CP_IT_E!S46</f>
        <v>0</v>
      </c>
      <c r="T46" s="10">
        <f>FC_OTH_CP_SH_E!T46+FC_OTH_CP_SC_E!T46+FC_OTH_CP_HW_E!T46+FC_OTH_CP_CA_E!T46+FC_OTH_CP_VE_E!T46+FC_OTH_CP_SL_E!T46+FC_OTH_CP_BL_E!T46+FC_OTH_CP_CR_E!T46+FC_OTH_CP_BT_E!T46+FC_OTH_CP_IT_E!T46</f>
        <v>0</v>
      </c>
      <c r="U46" s="10">
        <f>FC_OTH_CP_SH_E!U46+FC_OTH_CP_SC_E!U46+FC_OTH_CP_HW_E!U46+FC_OTH_CP_CA_E!U46+FC_OTH_CP_VE_E!U46+FC_OTH_CP_SL_E!U46+FC_OTH_CP_BL_E!U46+FC_OTH_CP_CR_E!U46+FC_OTH_CP_BT_E!U46+FC_OTH_CP_IT_E!U46</f>
        <v>0</v>
      </c>
      <c r="V46" s="10">
        <f>FC_OTH_CP_SH_E!V46+FC_OTH_CP_SC_E!V46+FC_OTH_CP_HW_E!V46+FC_OTH_CP_CA_E!V46+FC_OTH_CP_VE_E!V46+FC_OTH_CP_SL_E!V46+FC_OTH_CP_BL_E!V46+FC_OTH_CP_CR_E!V46+FC_OTH_CP_BT_E!V46+FC_OTH_CP_IT_E!V46</f>
        <v>0</v>
      </c>
      <c r="W46" s="10">
        <f>FC_OTH_CP_SH_E!W46+FC_OTH_CP_SC_E!W46+FC_OTH_CP_HW_E!W46+FC_OTH_CP_CA_E!W46+FC_OTH_CP_VE_E!W46+FC_OTH_CP_SL_E!W46+FC_OTH_CP_BL_E!W46+FC_OTH_CP_CR_E!W46+FC_OTH_CP_BT_E!W46+FC_OTH_CP_IT_E!W46</f>
        <v>0</v>
      </c>
      <c r="X46" s="10">
        <f>FC_OTH_CP_SH_E!X46+FC_OTH_CP_SC_E!X46+FC_OTH_CP_HW_E!X46+FC_OTH_CP_CA_E!X46+FC_OTH_CP_VE_E!X46+FC_OTH_CP_SL_E!X46+FC_OTH_CP_BL_E!X46+FC_OTH_CP_CR_E!X46+FC_OTH_CP_BT_E!X46+FC_OTH_CP_IT_E!X46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FC_OTH_CP_SH_E!C47+FC_OTH_CP_SC_E!C47+FC_OTH_CP_HW_E!C47+FC_OTH_CP_CA_E!C47+FC_OTH_CP_VE_E!C47+FC_OTH_CP_SL_E!C47+FC_OTH_CP_BL_E!C47+FC_OTH_CP_CR_E!C47+FC_OTH_CP_BT_E!C47+FC_OTH_CP_IT_E!C47</f>
        <v>0</v>
      </c>
      <c r="D47" s="10">
        <f>FC_OTH_CP_SH_E!D47+FC_OTH_CP_SC_E!D47+FC_OTH_CP_HW_E!D47+FC_OTH_CP_CA_E!D47+FC_OTH_CP_VE_E!D47+FC_OTH_CP_SL_E!D47+FC_OTH_CP_BL_E!D47+FC_OTH_CP_CR_E!D47+FC_OTH_CP_BT_E!D47+FC_OTH_CP_IT_E!D47</f>
        <v>0</v>
      </c>
      <c r="E47" s="10">
        <f>FC_OTH_CP_SH_E!E47+FC_OTH_CP_SC_E!E47+FC_OTH_CP_HW_E!E47+FC_OTH_CP_CA_E!E47+FC_OTH_CP_VE_E!E47+FC_OTH_CP_SL_E!E47+FC_OTH_CP_BL_E!E47+FC_OTH_CP_CR_E!E47+FC_OTH_CP_BT_E!E47+FC_OTH_CP_IT_E!E47</f>
        <v>0</v>
      </c>
      <c r="F47" s="10">
        <f>FC_OTH_CP_SH_E!F47+FC_OTH_CP_SC_E!F47+FC_OTH_CP_HW_E!F47+FC_OTH_CP_CA_E!F47+FC_OTH_CP_VE_E!F47+FC_OTH_CP_SL_E!F47+FC_OTH_CP_BL_E!F47+FC_OTH_CP_CR_E!F47+FC_OTH_CP_BT_E!F47+FC_OTH_CP_IT_E!F47</f>
        <v>0</v>
      </c>
      <c r="G47" s="10">
        <f>FC_OTH_CP_SH_E!G47+FC_OTH_CP_SC_E!G47+FC_OTH_CP_HW_E!G47+FC_OTH_CP_CA_E!G47+FC_OTH_CP_VE_E!G47+FC_OTH_CP_SL_E!G47+FC_OTH_CP_BL_E!G47+FC_OTH_CP_CR_E!G47+FC_OTH_CP_BT_E!G47+FC_OTH_CP_IT_E!G47</f>
        <v>0</v>
      </c>
      <c r="H47" s="10">
        <f>FC_OTH_CP_SH_E!H47+FC_OTH_CP_SC_E!H47+FC_OTH_CP_HW_E!H47+FC_OTH_CP_CA_E!H47+FC_OTH_CP_VE_E!H47+FC_OTH_CP_SL_E!H47+FC_OTH_CP_BL_E!H47+FC_OTH_CP_CR_E!H47+FC_OTH_CP_BT_E!H47+FC_OTH_CP_IT_E!H47</f>
        <v>0</v>
      </c>
      <c r="I47" s="10">
        <f>FC_OTH_CP_SH_E!I47+FC_OTH_CP_SC_E!I47+FC_OTH_CP_HW_E!I47+FC_OTH_CP_CA_E!I47+FC_OTH_CP_VE_E!I47+FC_OTH_CP_SL_E!I47+FC_OTH_CP_BL_E!I47+FC_OTH_CP_CR_E!I47+FC_OTH_CP_BT_E!I47+FC_OTH_CP_IT_E!I47</f>
        <v>0</v>
      </c>
      <c r="J47" s="10">
        <f>FC_OTH_CP_SH_E!J47+FC_OTH_CP_SC_E!J47+FC_OTH_CP_HW_E!J47+FC_OTH_CP_CA_E!J47+FC_OTH_CP_VE_E!J47+FC_OTH_CP_SL_E!J47+FC_OTH_CP_BL_E!J47+FC_OTH_CP_CR_E!J47+FC_OTH_CP_BT_E!J47+FC_OTH_CP_IT_E!J47</f>
        <v>0</v>
      </c>
      <c r="K47" s="10">
        <f>FC_OTH_CP_SH_E!K47+FC_OTH_CP_SC_E!K47+FC_OTH_CP_HW_E!K47+FC_OTH_CP_CA_E!K47+FC_OTH_CP_VE_E!K47+FC_OTH_CP_SL_E!K47+FC_OTH_CP_BL_E!K47+FC_OTH_CP_CR_E!K47+FC_OTH_CP_BT_E!K47+FC_OTH_CP_IT_E!K47</f>
        <v>0</v>
      </c>
      <c r="L47" s="10">
        <f>FC_OTH_CP_SH_E!L47+FC_OTH_CP_SC_E!L47+FC_OTH_CP_HW_E!L47+FC_OTH_CP_CA_E!L47+FC_OTH_CP_VE_E!L47+FC_OTH_CP_SL_E!L47+FC_OTH_CP_BL_E!L47+FC_OTH_CP_CR_E!L47+FC_OTH_CP_BT_E!L47+FC_OTH_CP_IT_E!L47</f>
        <v>0</v>
      </c>
      <c r="M47" s="10">
        <f>FC_OTH_CP_SH_E!M47+FC_OTH_CP_SC_E!M47+FC_OTH_CP_HW_E!M47+FC_OTH_CP_CA_E!M47+FC_OTH_CP_VE_E!M47+FC_OTH_CP_SL_E!M47+FC_OTH_CP_BL_E!M47+FC_OTH_CP_CR_E!M47+FC_OTH_CP_BT_E!M47+FC_OTH_CP_IT_E!M47</f>
        <v>0</v>
      </c>
      <c r="N47" s="10">
        <f>FC_OTH_CP_SH_E!N47+FC_OTH_CP_SC_E!N47+FC_OTH_CP_HW_E!N47+FC_OTH_CP_CA_E!N47+FC_OTH_CP_VE_E!N47+FC_OTH_CP_SL_E!N47+FC_OTH_CP_BL_E!N47+FC_OTH_CP_CR_E!N47+FC_OTH_CP_BT_E!N47+FC_OTH_CP_IT_E!N47</f>
        <v>0</v>
      </c>
      <c r="O47" s="10">
        <f>FC_OTH_CP_SH_E!O47+FC_OTH_CP_SC_E!O47+FC_OTH_CP_HW_E!O47+FC_OTH_CP_CA_E!O47+FC_OTH_CP_VE_E!O47+FC_OTH_CP_SL_E!O47+FC_OTH_CP_BL_E!O47+FC_OTH_CP_CR_E!O47+FC_OTH_CP_BT_E!O47+FC_OTH_CP_IT_E!O47</f>
        <v>0</v>
      </c>
      <c r="P47" s="10">
        <f>FC_OTH_CP_SH_E!P47+FC_OTH_CP_SC_E!P47+FC_OTH_CP_HW_E!P47+FC_OTH_CP_CA_E!P47+FC_OTH_CP_VE_E!P47+FC_OTH_CP_SL_E!P47+FC_OTH_CP_BL_E!P47+FC_OTH_CP_CR_E!P47+FC_OTH_CP_BT_E!P47+FC_OTH_CP_IT_E!P47</f>
        <v>0</v>
      </c>
      <c r="Q47" s="10">
        <f>FC_OTH_CP_SH_E!Q47+FC_OTH_CP_SC_E!Q47+FC_OTH_CP_HW_E!Q47+FC_OTH_CP_CA_E!Q47+FC_OTH_CP_VE_E!Q47+FC_OTH_CP_SL_E!Q47+FC_OTH_CP_BL_E!Q47+FC_OTH_CP_CR_E!Q47+FC_OTH_CP_BT_E!Q47+FC_OTH_CP_IT_E!Q47</f>
        <v>0</v>
      </c>
      <c r="R47" s="10">
        <f>FC_OTH_CP_SH_E!R47+FC_OTH_CP_SC_E!R47+FC_OTH_CP_HW_E!R47+FC_OTH_CP_CA_E!R47+FC_OTH_CP_VE_E!R47+FC_OTH_CP_SL_E!R47+FC_OTH_CP_BL_E!R47+FC_OTH_CP_CR_E!R47+FC_OTH_CP_BT_E!R47+FC_OTH_CP_IT_E!R47</f>
        <v>0</v>
      </c>
      <c r="S47" s="10">
        <f>FC_OTH_CP_SH_E!S47+FC_OTH_CP_SC_E!S47+FC_OTH_CP_HW_E!S47+FC_OTH_CP_CA_E!S47+FC_OTH_CP_VE_E!S47+FC_OTH_CP_SL_E!S47+FC_OTH_CP_BL_E!S47+FC_OTH_CP_CR_E!S47+FC_OTH_CP_BT_E!S47+FC_OTH_CP_IT_E!S47</f>
        <v>0</v>
      </c>
      <c r="T47" s="10">
        <f>FC_OTH_CP_SH_E!T47+FC_OTH_CP_SC_E!T47+FC_OTH_CP_HW_E!T47+FC_OTH_CP_CA_E!T47+FC_OTH_CP_VE_E!T47+FC_OTH_CP_SL_E!T47+FC_OTH_CP_BL_E!T47+FC_OTH_CP_CR_E!T47+FC_OTH_CP_BT_E!T47+FC_OTH_CP_IT_E!T47</f>
        <v>0</v>
      </c>
      <c r="U47" s="10">
        <f>FC_OTH_CP_SH_E!U47+FC_OTH_CP_SC_E!U47+FC_OTH_CP_HW_E!U47+FC_OTH_CP_CA_E!U47+FC_OTH_CP_VE_E!U47+FC_OTH_CP_SL_E!U47+FC_OTH_CP_BL_E!U47+FC_OTH_CP_CR_E!U47+FC_OTH_CP_BT_E!U47+FC_OTH_CP_IT_E!U47</f>
        <v>0</v>
      </c>
      <c r="V47" s="10">
        <f>FC_OTH_CP_SH_E!V47+FC_OTH_CP_SC_E!V47+FC_OTH_CP_HW_E!V47+FC_OTH_CP_CA_E!V47+FC_OTH_CP_VE_E!V47+FC_OTH_CP_SL_E!V47+FC_OTH_CP_BL_E!V47+FC_OTH_CP_CR_E!V47+FC_OTH_CP_BT_E!V47+FC_OTH_CP_IT_E!V47</f>
        <v>0</v>
      </c>
      <c r="W47" s="10">
        <f>FC_OTH_CP_SH_E!W47+FC_OTH_CP_SC_E!W47+FC_OTH_CP_HW_E!W47+FC_OTH_CP_CA_E!W47+FC_OTH_CP_VE_E!W47+FC_OTH_CP_SL_E!W47+FC_OTH_CP_BL_E!W47+FC_OTH_CP_CR_E!W47+FC_OTH_CP_BT_E!W47+FC_OTH_CP_IT_E!W47</f>
        <v>0</v>
      </c>
      <c r="X47" s="10">
        <f>FC_OTH_CP_SH_E!X47+FC_OTH_CP_SC_E!X47+FC_OTH_CP_HW_E!X47+FC_OTH_CP_CA_E!X47+FC_OTH_CP_VE_E!X47+FC_OTH_CP_SL_E!X47+FC_OTH_CP_BL_E!X47+FC_OTH_CP_CR_E!X47+FC_OTH_CP_BT_E!X47+FC_OTH_CP_IT_E!X47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FC_OTH_CP_SH_E!C48+FC_OTH_CP_SC_E!C48+FC_OTH_CP_HW_E!C48+FC_OTH_CP_CA_E!C48+FC_OTH_CP_VE_E!C48+FC_OTH_CP_SL_E!C48+FC_OTH_CP_BL_E!C48+FC_OTH_CP_CR_E!C48+FC_OTH_CP_BT_E!C48+FC_OTH_CP_IT_E!C48</f>
        <v>0</v>
      </c>
      <c r="D48" s="10">
        <f>FC_OTH_CP_SH_E!D48+FC_OTH_CP_SC_E!D48+FC_OTH_CP_HW_E!D48+FC_OTH_CP_CA_E!D48+FC_OTH_CP_VE_E!D48+FC_OTH_CP_SL_E!D48+FC_OTH_CP_BL_E!D48+FC_OTH_CP_CR_E!D48+FC_OTH_CP_BT_E!D48+FC_OTH_CP_IT_E!D48</f>
        <v>0</v>
      </c>
      <c r="E48" s="10">
        <f>FC_OTH_CP_SH_E!E48+FC_OTH_CP_SC_E!E48+FC_OTH_CP_HW_E!E48+FC_OTH_CP_CA_E!E48+FC_OTH_CP_VE_E!E48+FC_OTH_CP_SL_E!E48+FC_OTH_CP_BL_E!E48+FC_OTH_CP_CR_E!E48+FC_OTH_CP_BT_E!E48+FC_OTH_CP_IT_E!E48</f>
        <v>0</v>
      </c>
      <c r="F48" s="10">
        <f>FC_OTH_CP_SH_E!F48+FC_OTH_CP_SC_E!F48+FC_OTH_CP_HW_E!F48+FC_OTH_CP_CA_E!F48+FC_OTH_CP_VE_E!F48+FC_OTH_CP_SL_E!F48+FC_OTH_CP_BL_E!F48+FC_OTH_CP_CR_E!F48+FC_OTH_CP_BT_E!F48+FC_OTH_CP_IT_E!F48</f>
        <v>0</v>
      </c>
      <c r="G48" s="10">
        <f>FC_OTH_CP_SH_E!G48+FC_OTH_CP_SC_E!G48+FC_OTH_CP_HW_E!G48+FC_OTH_CP_CA_E!G48+FC_OTH_CP_VE_E!G48+FC_OTH_CP_SL_E!G48+FC_OTH_CP_BL_E!G48+FC_OTH_CP_CR_E!G48+FC_OTH_CP_BT_E!G48+FC_OTH_CP_IT_E!G48</f>
        <v>0</v>
      </c>
      <c r="H48" s="10">
        <f>FC_OTH_CP_SH_E!H48+FC_OTH_CP_SC_E!H48+FC_OTH_CP_HW_E!H48+FC_OTH_CP_CA_E!H48+FC_OTH_CP_VE_E!H48+FC_OTH_CP_SL_E!H48+FC_OTH_CP_BL_E!H48+FC_OTH_CP_CR_E!H48+FC_OTH_CP_BT_E!H48+FC_OTH_CP_IT_E!H48</f>
        <v>0</v>
      </c>
      <c r="I48" s="10">
        <f>FC_OTH_CP_SH_E!I48+FC_OTH_CP_SC_E!I48+FC_OTH_CP_HW_E!I48+FC_OTH_CP_CA_E!I48+FC_OTH_CP_VE_E!I48+FC_OTH_CP_SL_E!I48+FC_OTH_CP_BL_E!I48+FC_OTH_CP_CR_E!I48+FC_OTH_CP_BT_E!I48+FC_OTH_CP_IT_E!I48</f>
        <v>0</v>
      </c>
      <c r="J48" s="10">
        <f>FC_OTH_CP_SH_E!J48+FC_OTH_CP_SC_E!J48+FC_OTH_CP_HW_E!J48+FC_OTH_CP_CA_E!J48+FC_OTH_CP_VE_E!J48+FC_OTH_CP_SL_E!J48+FC_OTH_CP_BL_E!J48+FC_OTH_CP_CR_E!J48+FC_OTH_CP_BT_E!J48+FC_OTH_CP_IT_E!J48</f>
        <v>0</v>
      </c>
      <c r="K48" s="10">
        <f>FC_OTH_CP_SH_E!K48+FC_OTH_CP_SC_E!K48+FC_OTH_CP_HW_E!K48+FC_OTH_CP_CA_E!K48+FC_OTH_CP_VE_E!K48+FC_OTH_CP_SL_E!K48+FC_OTH_CP_BL_E!K48+FC_OTH_CP_CR_E!K48+FC_OTH_CP_BT_E!K48+FC_OTH_CP_IT_E!K48</f>
        <v>0</v>
      </c>
      <c r="L48" s="10">
        <f>FC_OTH_CP_SH_E!L48+FC_OTH_CP_SC_E!L48+FC_OTH_CP_HW_E!L48+FC_OTH_CP_CA_E!L48+FC_OTH_CP_VE_E!L48+FC_OTH_CP_SL_E!L48+FC_OTH_CP_BL_E!L48+FC_OTH_CP_CR_E!L48+FC_OTH_CP_BT_E!L48+FC_OTH_CP_IT_E!L48</f>
        <v>0</v>
      </c>
      <c r="M48" s="10">
        <f>FC_OTH_CP_SH_E!M48+FC_OTH_CP_SC_E!M48+FC_OTH_CP_HW_E!M48+FC_OTH_CP_CA_E!M48+FC_OTH_CP_VE_E!M48+FC_OTH_CP_SL_E!M48+FC_OTH_CP_BL_E!M48+FC_OTH_CP_CR_E!M48+FC_OTH_CP_BT_E!M48+FC_OTH_CP_IT_E!M48</f>
        <v>0</v>
      </c>
      <c r="N48" s="10">
        <f>FC_OTH_CP_SH_E!N48+FC_OTH_CP_SC_E!N48+FC_OTH_CP_HW_E!N48+FC_OTH_CP_CA_E!N48+FC_OTH_CP_VE_E!N48+FC_OTH_CP_SL_E!N48+FC_OTH_CP_BL_E!N48+FC_OTH_CP_CR_E!N48+FC_OTH_CP_BT_E!N48+FC_OTH_CP_IT_E!N48</f>
        <v>0</v>
      </c>
      <c r="O48" s="10">
        <f>FC_OTH_CP_SH_E!O48+FC_OTH_CP_SC_E!O48+FC_OTH_CP_HW_E!O48+FC_OTH_CP_CA_E!O48+FC_OTH_CP_VE_E!O48+FC_OTH_CP_SL_E!O48+FC_OTH_CP_BL_E!O48+FC_OTH_CP_CR_E!O48+FC_OTH_CP_BT_E!O48+FC_OTH_CP_IT_E!O48</f>
        <v>0</v>
      </c>
      <c r="P48" s="10">
        <f>FC_OTH_CP_SH_E!P48+FC_OTH_CP_SC_E!P48+FC_OTH_CP_HW_E!P48+FC_OTH_CP_CA_E!P48+FC_OTH_CP_VE_E!P48+FC_OTH_CP_SL_E!P48+FC_OTH_CP_BL_E!P48+FC_OTH_CP_CR_E!P48+FC_OTH_CP_BT_E!P48+FC_OTH_CP_IT_E!P48</f>
        <v>0</v>
      </c>
      <c r="Q48" s="10">
        <f>FC_OTH_CP_SH_E!Q48+FC_OTH_CP_SC_E!Q48+FC_OTH_CP_HW_E!Q48+FC_OTH_CP_CA_E!Q48+FC_OTH_CP_VE_E!Q48+FC_OTH_CP_SL_E!Q48+FC_OTH_CP_BL_E!Q48+FC_OTH_CP_CR_E!Q48+FC_OTH_CP_BT_E!Q48+FC_OTH_CP_IT_E!Q48</f>
        <v>0</v>
      </c>
      <c r="R48" s="10">
        <f>FC_OTH_CP_SH_E!R48+FC_OTH_CP_SC_E!R48+FC_OTH_CP_HW_E!R48+FC_OTH_CP_CA_E!R48+FC_OTH_CP_VE_E!R48+FC_OTH_CP_SL_E!R48+FC_OTH_CP_BL_E!R48+FC_OTH_CP_CR_E!R48+FC_OTH_CP_BT_E!R48+FC_OTH_CP_IT_E!R48</f>
        <v>0</v>
      </c>
      <c r="S48" s="10">
        <f>FC_OTH_CP_SH_E!S48+FC_OTH_CP_SC_E!S48+FC_OTH_CP_HW_E!S48+FC_OTH_CP_CA_E!S48+FC_OTH_CP_VE_E!S48+FC_OTH_CP_SL_E!S48+FC_OTH_CP_BL_E!S48+FC_OTH_CP_CR_E!S48+FC_OTH_CP_BT_E!S48+FC_OTH_CP_IT_E!S48</f>
        <v>0</v>
      </c>
      <c r="T48" s="10">
        <f>FC_OTH_CP_SH_E!T48+FC_OTH_CP_SC_E!T48+FC_OTH_CP_HW_E!T48+FC_OTH_CP_CA_E!T48+FC_OTH_CP_VE_E!T48+FC_OTH_CP_SL_E!T48+FC_OTH_CP_BL_E!T48+FC_OTH_CP_CR_E!T48+FC_OTH_CP_BT_E!T48+FC_OTH_CP_IT_E!T48</f>
        <v>8.4436801375752296E-2</v>
      </c>
      <c r="U48" s="10">
        <f>FC_OTH_CP_SH_E!U48+FC_OTH_CP_SC_E!U48+FC_OTH_CP_HW_E!U48+FC_OTH_CP_CA_E!U48+FC_OTH_CP_VE_E!U48+FC_OTH_CP_SL_E!U48+FC_OTH_CP_BL_E!U48+FC_OTH_CP_CR_E!U48+FC_OTH_CP_BT_E!U48+FC_OTH_CP_IT_E!U48</f>
        <v>8.0309544282029202E-2</v>
      </c>
      <c r="V48" s="10">
        <f>FC_OTH_CP_SH_E!V48+FC_OTH_CP_SC_E!V48+FC_OTH_CP_HW_E!V48+FC_OTH_CP_CA_E!V48+FC_OTH_CP_VE_E!V48+FC_OTH_CP_SL_E!V48+FC_OTH_CP_BL_E!V48+FC_OTH_CP_CR_E!V48+FC_OTH_CP_BT_E!V48+FC_OTH_CP_IT_E!V48</f>
        <v>8.0309544282029202E-2</v>
      </c>
      <c r="W48" s="10">
        <f>FC_OTH_CP_SH_E!W48+FC_OTH_CP_SC_E!W48+FC_OTH_CP_HW_E!W48+FC_OTH_CP_CA_E!W48+FC_OTH_CP_VE_E!W48+FC_OTH_CP_SL_E!W48+FC_OTH_CP_BL_E!W48+FC_OTH_CP_CR_E!W48+FC_OTH_CP_BT_E!W48+FC_OTH_CP_IT_E!W48</f>
        <v>7.3774720550301001E-2</v>
      </c>
      <c r="X48" s="10">
        <f>FC_OTH_CP_SH_E!X48+FC_OTH_CP_SC_E!X48+FC_OTH_CP_HW_E!X48+FC_OTH_CP_CA_E!X48+FC_OTH_CP_VE_E!X48+FC_OTH_CP_SL_E!X48+FC_OTH_CP_BL_E!X48+FC_OTH_CP_CR_E!X48+FC_OTH_CP_BT_E!X48+FC_OTH_CP_IT_E!X48</f>
        <v>0.15898538263112638</v>
      </c>
    </row>
    <row r="49" spans="1:24" ht="11.25" customHeight="1" x14ac:dyDescent="0.2">
      <c r="A49" s="41" t="s">
        <v>85</v>
      </c>
      <c r="B49" s="9" t="s">
        <v>86</v>
      </c>
      <c r="C49" s="10">
        <f>FC_OTH_CP_SH_E!C49+FC_OTH_CP_SC_E!C49+FC_OTH_CP_HW_E!C49+FC_OTH_CP_CA_E!C49+FC_OTH_CP_VE_E!C49+FC_OTH_CP_SL_E!C49+FC_OTH_CP_BL_E!C49+FC_OTH_CP_CR_E!C49+FC_OTH_CP_BT_E!C49+FC_OTH_CP_IT_E!C49</f>
        <v>0</v>
      </c>
      <c r="D49" s="10">
        <f>FC_OTH_CP_SH_E!D49+FC_OTH_CP_SC_E!D49+FC_OTH_CP_HW_E!D49+FC_OTH_CP_CA_E!D49+FC_OTH_CP_VE_E!D49+FC_OTH_CP_SL_E!D49+FC_OTH_CP_BL_E!D49+FC_OTH_CP_CR_E!D49+FC_OTH_CP_BT_E!D49+FC_OTH_CP_IT_E!D49</f>
        <v>0</v>
      </c>
      <c r="E49" s="10">
        <f>FC_OTH_CP_SH_E!E49+FC_OTH_CP_SC_E!E49+FC_OTH_CP_HW_E!E49+FC_OTH_CP_CA_E!E49+FC_OTH_CP_VE_E!E49+FC_OTH_CP_SL_E!E49+FC_OTH_CP_BL_E!E49+FC_OTH_CP_CR_E!E49+FC_OTH_CP_BT_E!E49+FC_OTH_CP_IT_E!E49</f>
        <v>0</v>
      </c>
      <c r="F49" s="10">
        <f>FC_OTH_CP_SH_E!F49+FC_OTH_CP_SC_E!F49+FC_OTH_CP_HW_E!F49+FC_OTH_CP_CA_E!F49+FC_OTH_CP_VE_E!F49+FC_OTH_CP_SL_E!F49+FC_OTH_CP_BL_E!F49+FC_OTH_CP_CR_E!F49+FC_OTH_CP_BT_E!F49+FC_OTH_CP_IT_E!F49</f>
        <v>0</v>
      </c>
      <c r="G49" s="10">
        <f>FC_OTH_CP_SH_E!G49+FC_OTH_CP_SC_E!G49+FC_OTH_CP_HW_E!G49+FC_OTH_CP_CA_E!G49+FC_OTH_CP_VE_E!G49+FC_OTH_CP_SL_E!G49+FC_OTH_CP_BL_E!G49+FC_OTH_CP_CR_E!G49+FC_OTH_CP_BT_E!G49+FC_OTH_CP_IT_E!G49</f>
        <v>0</v>
      </c>
      <c r="H49" s="10">
        <f>FC_OTH_CP_SH_E!H49+FC_OTH_CP_SC_E!H49+FC_OTH_CP_HW_E!H49+FC_OTH_CP_CA_E!H49+FC_OTH_CP_VE_E!H49+FC_OTH_CP_SL_E!H49+FC_OTH_CP_BL_E!H49+FC_OTH_CP_CR_E!H49+FC_OTH_CP_BT_E!H49+FC_OTH_CP_IT_E!H49</f>
        <v>0</v>
      </c>
      <c r="I49" s="10">
        <f>FC_OTH_CP_SH_E!I49+FC_OTH_CP_SC_E!I49+FC_OTH_CP_HW_E!I49+FC_OTH_CP_CA_E!I49+FC_OTH_CP_VE_E!I49+FC_OTH_CP_SL_E!I49+FC_OTH_CP_BL_E!I49+FC_OTH_CP_CR_E!I49+FC_OTH_CP_BT_E!I49+FC_OTH_CP_IT_E!I49</f>
        <v>0</v>
      </c>
      <c r="J49" s="10">
        <f>FC_OTH_CP_SH_E!J49+FC_OTH_CP_SC_E!J49+FC_OTH_CP_HW_E!J49+FC_OTH_CP_CA_E!J49+FC_OTH_CP_VE_E!J49+FC_OTH_CP_SL_E!J49+FC_OTH_CP_BL_E!J49+FC_OTH_CP_CR_E!J49+FC_OTH_CP_BT_E!J49+FC_OTH_CP_IT_E!J49</f>
        <v>0</v>
      </c>
      <c r="K49" s="10">
        <f>FC_OTH_CP_SH_E!K49+FC_OTH_CP_SC_E!K49+FC_OTH_CP_HW_E!K49+FC_OTH_CP_CA_E!K49+FC_OTH_CP_VE_E!K49+FC_OTH_CP_SL_E!K49+FC_OTH_CP_BL_E!K49+FC_OTH_CP_CR_E!K49+FC_OTH_CP_BT_E!K49+FC_OTH_CP_IT_E!K49</f>
        <v>0</v>
      </c>
      <c r="L49" s="10">
        <f>FC_OTH_CP_SH_E!L49+FC_OTH_CP_SC_E!L49+FC_OTH_CP_HW_E!L49+FC_OTH_CP_CA_E!L49+FC_OTH_CP_VE_E!L49+FC_OTH_CP_SL_E!L49+FC_OTH_CP_BL_E!L49+FC_OTH_CP_CR_E!L49+FC_OTH_CP_BT_E!L49+FC_OTH_CP_IT_E!L49</f>
        <v>0</v>
      </c>
      <c r="M49" s="10">
        <f>FC_OTH_CP_SH_E!M49+FC_OTH_CP_SC_E!M49+FC_OTH_CP_HW_E!M49+FC_OTH_CP_CA_E!M49+FC_OTH_CP_VE_E!M49+FC_OTH_CP_SL_E!M49+FC_OTH_CP_BL_E!M49+FC_OTH_CP_CR_E!M49+FC_OTH_CP_BT_E!M49+FC_OTH_CP_IT_E!M49</f>
        <v>0</v>
      </c>
      <c r="N49" s="10">
        <f>FC_OTH_CP_SH_E!N49+FC_OTH_CP_SC_E!N49+FC_OTH_CP_HW_E!N49+FC_OTH_CP_CA_E!N49+FC_OTH_CP_VE_E!N49+FC_OTH_CP_SL_E!N49+FC_OTH_CP_BL_E!N49+FC_OTH_CP_CR_E!N49+FC_OTH_CP_BT_E!N49+FC_OTH_CP_IT_E!N49</f>
        <v>0</v>
      </c>
      <c r="O49" s="10">
        <f>FC_OTH_CP_SH_E!O49+FC_OTH_CP_SC_E!O49+FC_OTH_CP_HW_E!O49+FC_OTH_CP_CA_E!O49+FC_OTH_CP_VE_E!O49+FC_OTH_CP_SL_E!O49+FC_OTH_CP_BL_E!O49+FC_OTH_CP_CR_E!O49+FC_OTH_CP_BT_E!O49+FC_OTH_CP_IT_E!O49</f>
        <v>0</v>
      </c>
      <c r="P49" s="10">
        <f>FC_OTH_CP_SH_E!P49+FC_OTH_CP_SC_E!P49+FC_OTH_CP_HW_E!P49+FC_OTH_CP_CA_E!P49+FC_OTH_CP_VE_E!P49+FC_OTH_CP_SL_E!P49+FC_OTH_CP_BL_E!P49+FC_OTH_CP_CR_E!P49+FC_OTH_CP_BT_E!P49+FC_OTH_CP_IT_E!P49</f>
        <v>0</v>
      </c>
      <c r="Q49" s="10">
        <f>FC_OTH_CP_SH_E!Q49+FC_OTH_CP_SC_E!Q49+FC_OTH_CP_HW_E!Q49+FC_OTH_CP_CA_E!Q49+FC_OTH_CP_VE_E!Q49+FC_OTH_CP_SL_E!Q49+FC_OTH_CP_BL_E!Q49+FC_OTH_CP_CR_E!Q49+FC_OTH_CP_BT_E!Q49+FC_OTH_CP_IT_E!Q49</f>
        <v>0</v>
      </c>
      <c r="R49" s="10">
        <f>FC_OTH_CP_SH_E!R49+FC_OTH_CP_SC_E!R49+FC_OTH_CP_HW_E!R49+FC_OTH_CP_CA_E!R49+FC_OTH_CP_VE_E!R49+FC_OTH_CP_SL_E!R49+FC_OTH_CP_BL_E!R49+FC_OTH_CP_CR_E!R49+FC_OTH_CP_BT_E!R49+FC_OTH_CP_IT_E!R49</f>
        <v>0</v>
      </c>
      <c r="S49" s="10">
        <f>FC_OTH_CP_SH_E!S49+FC_OTH_CP_SC_E!S49+FC_OTH_CP_HW_E!S49+FC_OTH_CP_CA_E!S49+FC_OTH_CP_VE_E!S49+FC_OTH_CP_SL_E!S49+FC_OTH_CP_BL_E!S49+FC_OTH_CP_CR_E!S49+FC_OTH_CP_BT_E!S49+FC_OTH_CP_IT_E!S49</f>
        <v>0</v>
      </c>
      <c r="T49" s="10">
        <f>FC_OTH_CP_SH_E!T49+FC_OTH_CP_SC_E!T49+FC_OTH_CP_HW_E!T49+FC_OTH_CP_CA_E!T49+FC_OTH_CP_VE_E!T49+FC_OTH_CP_SL_E!T49+FC_OTH_CP_BL_E!T49+FC_OTH_CP_CR_E!T49+FC_OTH_CP_BT_E!T49+FC_OTH_CP_IT_E!T49</f>
        <v>0</v>
      </c>
      <c r="U49" s="10">
        <f>FC_OTH_CP_SH_E!U49+FC_OTH_CP_SC_E!U49+FC_OTH_CP_HW_E!U49+FC_OTH_CP_CA_E!U49+FC_OTH_CP_VE_E!U49+FC_OTH_CP_SL_E!U49+FC_OTH_CP_BL_E!U49+FC_OTH_CP_CR_E!U49+FC_OTH_CP_BT_E!U49+FC_OTH_CP_IT_E!U49</f>
        <v>0</v>
      </c>
      <c r="V49" s="10">
        <f>FC_OTH_CP_SH_E!V49+FC_OTH_CP_SC_E!V49+FC_OTH_CP_HW_E!V49+FC_OTH_CP_CA_E!V49+FC_OTH_CP_VE_E!V49+FC_OTH_CP_SL_E!V49+FC_OTH_CP_BL_E!V49+FC_OTH_CP_CR_E!V49+FC_OTH_CP_BT_E!V49+FC_OTH_CP_IT_E!V49</f>
        <v>0</v>
      </c>
      <c r="W49" s="10">
        <f>FC_OTH_CP_SH_E!W49+FC_OTH_CP_SC_E!W49+FC_OTH_CP_HW_E!W49+FC_OTH_CP_CA_E!W49+FC_OTH_CP_VE_E!W49+FC_OTH_CP_SL_E!W49+FC_OTH_CP_BL_E!W49+FC_OTH_CP_CR_E!W49+FC_OTH_CP_BT_E!W49+FC_OTH_CP_IT_E!W49</f>
        <v>0</v>
      </c>
      <c r="X49" s="10">
        <f>FC_OTH_CP_SH_E!X49+FC_OTH_CP_SC_E!X49+FC_OTH_CP_HW_E!X49+FC_OTH_CP_CA_E!X49+FC_OTH_CP_VE_E!X49+FC_OTH_CP_SL_E!X49+FC_OTH_CP_BL_E!X49+FC_OTH_CP_CR_E!X49+FC_OTH_CP_BT_E!X49+FC_OTH_CP_IT_E!X49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FC_OTH_CP_SH_E!C50+FC_OTH_CP_SC_E!C50+FC_OTH_CP_HW_E!C50+FC_OTH_CP_CA_E!C50+FC_OTH_CP_VE_E!C50+FC_OTH_CP_SL_E!C50+FC_OTH_CP_BL_E!C50+FC_OTH_CP_CR_E!C50+FC_OTH_CP_BT_E!C50+FC_OTH_CP_IT_E!C50</f>
        <v>0</v>
      </c>
      <c r="D50" s="10">
        <f>FC_OTH_CP_SH_E!D50+FC_OTH_CP_SC_E!D50+FC_OTH_CP_HW_E!D50+FC_OTH_CP_CA_E!D50+FC_OTH_CP_VE_E!D50+FC_OTH_CP_SL_E!D50+FC_OTH_CP_BL_E!D50+FC_OTH_CP_CR_E!D50+FC_OTH_CP_BT_E!D50+FC_OTH_CP_IT_E!D50</f>
        <v>0</v>
      </c>
      <c r="E50" s="10">
        <f>FC_OTH_CP_SH_E!E50+FC_OTH_CP_SC_E!E50+FC_OTH_CP_HW_E!E50+FC_OTH_CP_CA_E!E50+FC_OTH_CP_VE_E!E50+FC_OTH_CP_SL_E!E50+FC_OTH_CP_BL_E!E50+FC_OTH_CP_CR_E!E50+FC_OTH_CP_BT_E!E50+FC_OTH_CP_IT_E!E50</f>
        <v>0</v>
      </c>
      <c r="F50" s="10">
        <f>FC_OTH_CP_SH_E!F50+FC_OTH_CP_SC_E!F50+FC_OTH_CP_HW_E!F50+FC_OTH_CP_CA_E!F50+FC_OTH_CP_VE_E!F50+FC_OTH_CP_SL_E!F50+FC_OTH_CP_BL_E!F50+FC_OTH_CP_CR_E!F50+FC_OTH_CP_BT_E!F50+FC_OTH_CP_IT_E!F50</f>
        <v>0</v>
      </c>
      <c r="G50" s="10">
        <f>FC_OTH_CP_SH_E!G50+FC_OTH_CP_SC_E!G50+FC_OTH_CP_HW_E!G50+FC_OTH_CP_CA_E!G50+FC_OTH_CP_VE_E!G50+FC_OTH_CP_SL_E!G50+FC_OTH_CP_BL_E!G50+FC_OTH_CP_CR_E!G50+FC_OTH_CP_BT_E!G50+FC_OTH_CP_IT_E!G50</f>
        <v>0</v>
      </c>
      <c r="H50" s="10">
        <f>FC_OTH_CP_SH_E!H50+FC_OTH_CP_SC_E!H50+FC_OTH_CP_HW_E!H50+FC_OTH_CP_CA_E!H50+FC_OTH_CP_VE_E!H50+FC_OTH_CP_SL_E!H50+FC_OTH_CP_BL_E!H50+FC_OTH_CP_CR_E!H50+FC_OTH_CP_BT_E!H50+FC_OTH_CP_IT_E!H50</f>
        <v>0</v>
      </c>
      <c r="I50" s="10">
        <f>FC_OTH_CP_SH_E!I50+FC_OTH_CP_SC_E!I50+FC_OTH_CP_HW_E!I50+FC_OTH_CP_CA_E!I50+FC_OTH_CP_VE_E!I50+FC_OTH_CP_SL_E!I50+FC_OTH_CP_BL_E!I50+FC_OTH_CP_CR_E!I50+FC_OTH_CP_BT_E!I50+FC_OTH_CP_IT_E!I50</f>
        <v>28.375580395528804</v>
      </c>
      <c r="J50" s="10">
        <f>FC_OTH_CP_SH_E!J50+FC_OTH_CP_SC_E!J50+FC_OTH_CP_HW_E!J50+FC_OTH_CP_CA_E!J50+FC_OTH_CP_VE_E!J50+FC_OTH_CP_SL_E!J50+FC_OTH_CP_BL_E!J50+FC_OTH_CP_CR_E!J50+FC_OTH_CP_BT_E!J50+FC_OTH_CP_IT_E!J50</f>
        <v>0</v>
      </c>
      <c r="K50" s="10">
        <f>FC_OTH_CP_SH_E!K50+FC_OTH_CP_SC_E!K50+FC_OTH_CP_HW_E!K50+FC_OTH_CP_CA_E!K50+FC_OTH_CP_VE_E!K50+FC_OTH_CP_SL_E!K50+FC_OTH_CP_BL_E!K50+FC_OTH_CP_CR_E!K50+FC_OTH_CP_BT_E!K50+FC_OTH_CP_IT_E!K50</f>
        <v>0</v>
      </c>
      <c r="L50" s="10">
        <f>FC_OTH_CP_SH_E!L50+FC_OTH_CP_SC_E!L50+FC_OTH_CP_HW_E!L50+FC_OTH_CP_CA_E!L50+FC_OTH_CP_VE_E!L50+FC_OTH_CP_SL_E!L50+FC_OTH_CP_BL_E!L50+FC_OTH_CP_CR_E!L50+FC_OTH_CP_BT_E!L50+FC_OTH_CP_IT_E!L50</f>
        <v>0</v>
      </c>
      <c r="M50" s="10">
        <f>FC_OTH_CP_SH_E!M50+FC_OTH_CP_SC_E!M50+FC_OTH_CP_HW_E!M50+FC_OTH_CP_CA_E!M50+FC_OTH_CP_VE_E!M50+FC_OTH_CP_SL_E!M50+FC_OTH_CP_BL_E!M50+FC_OTH_CP_CR_E!M50+FC_OTH_CP_BT_E!M50+FC_OTH_CP_IT_E!M50</f>
        <v>1.0612209802235597</v>
      </c>
      <c r="N50" s="10">
        <f>FC_OTH_CP_SH_E!N50+FC_OTH_CP_SC_E!N50+FC_OTH_CP_HW_E!N50+FC_OTH_CP_CA_E!N50+FC_OTH_CP_VE_E!N50+FC_OTH_CP_SL_E!N50+FC_OTH_CP_BL_E!N50+FC_OTH_CP_CR_E!N50+FC_OTH_CP_BT_E!N50+FC_OTH_CP_IT_E!N50</f>
        <v>0</v>
      </c>
      <c r="O50" s="10">
        <f>FC_OTH_CP_SH_E!O50+FC_OTH_CP_SC_E!O50+FC_OTH_CP_HW_E!O50+FC_OTH_CP_CA_E!O50+FC_OTH_CP_VE_E!O50+FC_OTH_CP_SL_E!O50+FC_OTH_CP_BL_E!O50+FC_OTH_CP_CR_E!O50+FC_OTH_CP_BT_E!O50+FC_OTH_CP_IT_E!O50</f>
        <v>0</v>
      </c>
      <c r="P50" s="10">
        <f>FC_OTH_CP_SH_E!P50+FC_OTH_CP_SC_E!P50+FC_OTH_CP_HW_E!P50+FC_OTH_CP_CA_E!P50+FC_OTH_CP_VE_E!P50+FC_OTH_CP_SL_E!P50+FC_OTH_CP_BL_E!P50+FC_OTH_CP_CR_E!P50+FC_OTH_CP_BT_E!P50+FC_OTH_CP_IT_E!P50</f>
        <v>0</v>
      </c>
      <c r="Q50" s="10">
        <f>FC_OTH_CP_SH_E!Q50+FC_OTH_CP_SC_E!Q50+FC_OTH_CP_HW_E!Q50+FC_OTH_CP_CA_E!Q50+FC_OTH_CP_VE_E!Q50+FC_OTH_CP_SL_E!Q50+FC_OTH_CP_BL_E!Q50+FC_OTH_CP_CR_E!Q50+FC_OTH_CP_BT_E!Q50+FC_OTH_CP_IT_E!Q50</f>
        <v>0</v>
      </c>
      <c r="R50" s="10">
        <f>FC_OTH_CP_SH_E!R50+FC_OTH_CP_SC_E!R50+FC_OTH_CP_HW_E!R50+FC_OTH_CP_CA_E!R50+FC_OTH_CP_VE_E!R50+FC_OTH_CP_SL_E!R50+FC_OTH_CP_BL_E!R50+FC_OTH_CP_CR_E!R50+FC_OTH_CP_BT_E!R50+FC_OTH_CP_IT_E!R50</f>
        <v>0</v>
      </c>
      <c r="S50" s="10">
        <f>FC_OTH_CP_SH_E!S50+FC_OTH_CP_SC_E!S50+FC_OTH_CP_HW_E!S50+FC_OTH_CP_CA_E!S50+FC_OTH_CP_VE_E!S50+FC_OTH_CP_SL_E!S50+FC_OTH_CP_BL_E!S50+FC_OTH_CP_CR_E!S50+FC_OTH_CP_BT_E!S50+FC_OTH_CP_IT_E!S50</f>
        <v>0</v>
      </c>
      <c r="T50" s="10">
        <f>FC_OTH_CP_SH_E!T50+FC_OTH_CP_SC_E!T50+FC_OTH_CP_HW_E!T50+FC_OTH_CP_CA_E!T50+FC_OTH_CP_VE_E!T50+FC_OTH_CP_SL_E!T50+FC_OTH_CP_BL_E!T50+FC_OTH_CP_CR_E!T50+FC_OTH_CP_BT_E!T50+FC_OTH_CP_IT_E!T50</f>
        <v>0</v>
      </c>
      <c r="U50" s="10">
        <f>FC_OTH_CP_SH_E!U50+FC_OTH_CP_SC_E!U50+FC_OTH_CP_HW_E!U50+FC_OTH_CP_CA_E!U50+FC_OTH_CP_VE_E!U50+FC_OTH_CP_SL_E!U50+FC_OTH_CP_BL_E!U50+FC_OTH_CP_CR_E!U50+FC_OTH_CP_BT_E!U50+FC_OTH_CP_IT_E!U50</f>
        <v>0</v>
      </c>
      <c r="V50" s="10">
        <f>FC_OTH_CP_SH_E!V50+FC_OTH_CP_SC_E!V50+FC_OTH_CP_HW_E!V50+FC_OTH_CP_CA_E!V50+FC_OTH_CP_VE_E!V50+FC_OTH_CP_SL_E!V50+FC_OTH_CP_BL_E!V50+FC_OTH_CP_CR_E!V50+FC_OTH_CP_BT_E!V50+FC_OTH_CP_IT_E!V50</f>
        <v>0</v>
      </c>
      <c r="W50" s="10">
        <f>FC_OTH_CP_SH_E!W50+FC_OTH_CP_SC_E!W50+FC_OTH_CP_HW_E!W50+FC_OTH_CP_CA_E!W50+FC_OTH_CP_VE_E!W50+FC_OTH_CP_SL_E!W50+FC_OTH_CP_BL_E!W50+FC_OTH_CP_CR_E!W50+FC_OTH_CP_BT_E!W50+FC_OTH_CP_IT_E!W50</f>
        <v>0</v>
      </c>
      <c r="X50" s="10">
        <f>FC_OTH_CP_SH_E!X50+FC_OTH_CP_SC_E!X50+FC_OTH_CP_HW_E!X50+FC_OTH_CP_CA_E!X50+FC_OTH_CP_VE_E!X50+FC_OTH_CP_SL_E!X50+FC_OTH_CP_BL_E!X50+FC_OTH_CP_CR_E!X50+FC_OTH_CP_BT_E!X50+FC_OTH_CP_IT_E!X50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FC_OTH_CP_SH_E!C51+FC_OTH_CP_SC_E!C51+FC_OTH_CP_HW_E!C51+FC_OTH_CP_CA_E!C51+FC_OTH_CP_VE_E!C51+FC_OTH_CP_SL_E!C51+FC_OTH_CP_BL_E!C51+FC_OTH_CP_CR_E!C51+FC_OTH_CP_BT_E!C51+FC_OTH_CP_IT_E!C51</f>
        <v>234.60877042132421</v>
      </c>
      <c r="D51" s="37">
        <f>FC_OTH_CP_SH_E!D51+FC_OTH_CP_SC_E!D51+FC_OTH_CP_HW_E!D51+FC_OTH_CP_CA_E!D51+FC_OTH_CP_VE_E!D51+FC_OTH_CP_SL_E!D51+FC_OTH_CP_BL_E!D51+FC_OTH_CP_CR_E!D51+FC_OTH_CP_BT_E!D51+FC_OTH_CP_IT_E!D51</f>
        <v>517.86328460877053</v>
      </c>
      <c r="E51" s="37">
        <f>FC_OTH_CP_SH_E!E51+FC_OTH_CP_SC_E!E51+FC_OTH_CP_HW_E!E51+FC_OTH_CP_CA_E!E51+FC_OTH_CP_VE_E!E51+FC_OTH_CP_SL_E!E51+FC_OTH_CP_BL_E!E51+FC_OTH_CP_CR_E!E51+FC_OTH_CP_BT_E!E51+FC_OTH_CP_IT_E!E51</f>
        <v>91.723989681857262</v>
      </c>
      <c r="F51" s="37">
        <f>FC_OTH_CP_SH_E!F51+FC_OTH_CP_SC_E!F51+FC_OTH_CP_HW_E!F51+FC_OTH_CP_CA_E!F51+FC_OTH_CP_VE_E!F51+FC_OTH_CP_SL_E!F51+FC_OTH_CP_BL_E!F51+FC_OTH_CP_CR_E!F51+FC_OTH_CP_BT_E!F51+FC_OTH_CP_IT_E!F51</f>
        <v>462.20980223559752</v>
      </c>
      <c r="G51" s="37">
        <f>FC_OTH_CP_SH_E!G51+FC_OTH_CP_SC_E!G51+FC_OTH_CP_HW_E!G51+FC_OTH_CP_CA_E!G51+FC_OTH_CP_VE_E!G51+FC_OTH_CP_SL_E!G51+FC_OTH_CP_BL_E!G51+FC_OTH_CP_CR_E!G51+FC_OTH_CP_BT_E!G51+FC_OTH_CP_IT_E!G51</f>
        <v>674.67755803955265</v>
      </c>
      <c r="H51" s="37">
        <f>FC_OTH_CP_SH_E!H51+FC_OTH_CP_SC_E!H51+FC_OTH_CP_HW_E!H51+FC_OTH_CP_CA_E!H51+FC_OTH_CP_VE_E!H51+FC_OTH_CP_SL_E!H51+FC_OTH_CP_BL_E!H51+FC_OTH_CP_CR_E!H51+FC_OTH_CP_BT_E!H51+FC_OTH_CP_IT_E!H51</f>
        <v>781.64230438521076</v>
      </c>
      <c r="I51" s="37">
        <f>FC_OTH_CP_SH_E!I51+FC_OTH_CP_SC_E!I51+FC_OTH_CP_HW_E!I51+FC_OTH_CP_CA_E!I51+FC_OTH_CP_VE_E!I51+FC_OTH_CP_SL_E!I51+FC_OTH_CP_BL_E!I51+FC_OTH_CP_CR_E!I51+FC_OTH_CP_BT_E!I51+FC_OTH_CP_IT_E!I51</f>
        <v>1596.152192605331</v>
      </c>
      <c r="J51" s="37">
        <f>FC_OTH_CP_SH_E!J51+FC_OTH_CP_SC_E!J51+FC_OTH_CP_HW_E!J51+FC_OTH_CP_CA_E!J51+FC_OTH_CP_VE_E!J51+FC_OTH_CP_SL_E!J51+FC_OTH_CP_BL_E!J51+FC_OTH_CP_CR_E!J51+FC_OTH_CP_BT_E!J51+FC_OTH_CP_IT_E!J51</f>
        <v>1080.5460017196899</v>
      </c>
      <c r="K51" s="37">
        <f>FC_OTH_CP_SH_E!K51+FC_OTH_CP_SC_E!K51+FC_OTH_CP_HW_E!K51+FC_OTH_CP_CA_E!K51+FC_OTH_CP_VE_E!K51+FC_OTH_CP_SL_E!K51+FC_OTH_CP_BL_E!K51+FC_OTH_CP_CR_E!K51+FC_OTH_CP_BT_E!K51+FC_OTH_CP_IT_E!K51</f>
        <v>807.97506448839181</v>
      </c>
      <c r="L51" s="37">
        <f>FC_OTH_CP_SH_E!L51+FC_OTH_CP_SC_E!L51+FC_OTH_CP_HW_E!L51+FC_OTH_CP_CA_E!L51+FC_OTH_CP_VE_E!L51+FC_OTH_CP_SL_E!L51+FC_OTH_CP_BL_E!L51+FC_OTH_CP_CR_E!L51+FC_OTH_CP_BT_E!L51+FC_OTH_CP_IT_E!L51</f>
        <v>929.01977644024078</v>
      </c>
      <c r="M51" s="37">
        <f>FC_OTH_CP_SH_E!M51+FC_OTH_CP_SC_E!M51+FC_OTH_CP_HW_E!M51+FC_OTH_CP_CA_E!M51+FC_OTH_CP_VE_E!M51+FC_OTH_CP_SL_E!M51+FC_OTH_CP_BL_E!M51+FC_OTH_CP_CR_E!M51+FC_OTH_CP_BT_E!M51+FC_OTH_CP_IT_E!M51</f>
        <v>935.61908856405842</v>
      </c>
      <c r="N51" s="37">
        <f>FC_OTH_CP_SH_E!N51+FC_OTH_CP_SC_E!N51+FC_OTH_CP_HW_E!N51+FC_OTH_CP_CA_E!N51+FC_OTH_CP_VE_E!N51+FC_OTH_CP_SL_E!N51+FC_OTH_CP_BL_E!N51+FC_OTH_CP_CR_E!N51+FC_OTH_CP_BT_E!N51+FC_OTH_CP_IT_E!N51</f>
        <v>755.95442820292317</v>
      </c>
      <c r="O51" s="37">
        <f>FC_OTH_CP_SH_E!O51+FC_OTH_CP_SC_E!O51+FC_OTH_CP_HW_E!O51+FC_OTH_CP_CA_E!O51+FC_OTH_CP_VE_E!O51+FC_OTH_CP_SL_E!O51+FC_OTH_CP_BL_E!O51+FC_OTH_CP_CR_E!O51+FC_OTH_CP_BT_E!O51+FC_OTH_CP_IT_E!O51</f>
        <v>764.01547721410191</v>
      </c>
      <c r="P51" s="37">
        <f>FC_OTH_CP_SH_E!P51+FC_OTH_CP_SC_E!P51+FC_OTH_CP_HW_E!P51+FC_OTH_CP_CA_E!P51+FC_OTH_CP_VE_E!P51+FC_OTH_CP_SL_E!P51+FC_OTH_CP_BL_E!P51+FC_OTH_CP_CR_E!P51+FC_OTH_CP_BT_E!P51+FC_OTH_CP_IT_E!P51</f>
        <v>784.60877042132392</v>
      </c>
      <c r="Q51" s="37">
        <f>FC_OTH_CP_SH_E!Q51+FC_OTH_CP_SC_E!Q51+FC_OTH_CP_HW_E!Q51+FC_OTH_CP_CA_E!Q51+FC_OTH_CP_VE_E!Q51+FC_OTH_CP_SL_E!Q51+FC_OTH_CP_BL_E!Q51+FC_OTH_CP_CR_E!Q51+FC_OTH_CP_BT_E!Q51+FC_OTH_CP_IT_E!Q51</f>
        <v>775.79535683576955</v>
      </c>
      <c r="R51" s="37">
        <f>FC_OTH_CP_SH_E!R51+FC_OTH_CP_SC_E!R51+FC_OTH_CP_HW_E!R51+FC_OTH_CP_CA_E!R51+FC_OTH_CP_VE_E!R51+FC_OTH_CP_SL_E!R51+FC_OTH_CP_BL_E!R51+FC_OTH_CP_CR_E!R51+FC_OTH_CP_BT_E!R51+FC_OTH_CP_IT_E!R51</f>
        <v>750.60189165950089</v>
      </c>
      <c r="S51" s="37">
        <f>FC_OTH_CP_SH_E!S51+FC_OTH_CP_SC_E!S51+FC_OTH_CP_HW_E!S51+FC_OTH_CP_CA_E!S51+FC_OTH_CP_VE_E!S51+FC_OTH_CP_SL_E!S51+FC_OTH_CP_BL_E!S51+FC_OTH_CP_CR_E!S51+FC_OTH_CP_BT_E!S51+FC_OTH_CP_IT_E!S51</f>
        <v>762.4892519346522</v>
      </c>
      <c r="T51" s="37">
        <f>FC_OTH_CP_SH_E!T51+FC_OTH_CP_SC_E!T51+FC_OTH_CP_HW_E!T51+FC_OTH_CP_CA_E!T51+FC_OTH_CP_VE_E!T51+FC_OTH_CP_SL_E!T51+FC_OTH_CP_BL_E!T51+FC_OTH_CP_CR_E!T51+FC_OTH_CP_BT_E!T51+FC_OTH_CP_IT_E!T51</f>
        <v>829.70945829750667</v>
      </c>
      <c r="U51" s="37">
        <f>FC_OTH_CP_SH_E!U51+FC_OTH_CP_SC_E!U51+FC_OTH_CP_HW_E!U51+FC_OTH_CP_CA_E!U51+FC_OTH_CP_VE_E!U51+FC_OTH_CP_SL_E!U51+FC_OTH_CP_BL_E!U51+FC_OTH_CP_CR_E!U51+FC_OTH_CP_BT_E!U51+FC_OTH_CP_IT_E!U51</f>
        <v>821.65408426483202</v>
      </c>
      <c r="V51" s="37">
        <f>FC_OTH_CP_SH_E!V51+FC_OTH_CP_SC_E!V51+FC_OTH_CP_HW_E!V51+FC_OTH_CP_CA_E!V51+FC_OTH_CP_VE_E!V51+FC_OTH_CP_SL_E!V51+FC_OTH_CP_BL_E!V51+FC_OTH_CP_CR_E!V51+FC_OTH_CP_BT_E!V51+FC_OTH_CP_IT_E!V51</f>
        <v>818.50137575236454</v>
      </c>
      <c r="W51" s="37">
        <f>FC_OTH_CP_SH_E!W51+FC_OTH_CP_SC_E!W51+FC_OTH_CP_HW_E!W51+FC_OTH_CP_CA_E!W51+FC_OTH_CP_VE_E!W51+FC_OTH_CP_SL_E!W51+FC_OTH_CP_BL_E!W51+FC_OTH_CP_CR_E!W51+FC_OTH_CP_BT_E!W51+FC_OTH_CP_IT_E!W51</f>
        <v>770.77446259673252</v>
      </c>
      <c r="X51" s="37">
        <f>FC_OTH_CP_SH_E!X51+FC_OTH_CP_SC_E!X51+FC_OTH_CP_HW_E!X51+FC_OTH_CP_CA_E!X51+FC_OTH_CP_VE_E!X51+FC_OTH_CP_SL_E!X51+FC_OTH_CP_BL_E!X51+FC_OTH_CP_CR_E!X51+FC_OTH_CP_BT_E!X51+FC_OTH_CP_IT_E!X51</f>
        <v>757.24978503869283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21.257265692175412</v>
      </c>
      <c r="D52" s="37">
        <f t="shared" ref="D52:W52" si="31">SUM(D53:D70)</f>
        <v>133.68202923473768</v>
      </c>
      <c r="E52" s="37">
        <f t="shared" si="31"/>
        <v>160.36113499570075</v>
      </c>
      <c r="F52" s="37">
        <f t="shared" si="31"/>
        <v>157.30395528804812</v>
      </c>
      <c r="G52" s="37">
        <f t="shared" si="31"/>
        <v>127.20928632846086</v>
      </c>
      <c r="H52" s="37">
        <f t="shared" si="31"/>
        <v>196.80902837489251</v>
      </c>
      <c r="I52" s="37">
        <f t="shared" si="31"/>
        <v>179.34935511607901</v>
      </c>
      <c r="J52" s="37">
        <f t="shared" si="31"/>
        <v>151.16560619088568</v>
      </c>
      <c r="K52" s="37">
        <f t="shared" si="31"/>
        <v>147.41564918314711</v>
      </c>
      <c r="L52" s="37">
        <f t="shared" si="31"/>
        <v>130.98306104901124</v>
      </c>
      <c r="M52" s="37">
        <f t="shared" si="31"/>
        <v>127.90197764402403</v>
      </c>
      <c r="N52" s="37">
        <f t="shared" si="31"/>
        <v>71.534393809114363</v>
      </c>
      <c r="O52" s="37">
        <f t="shared" si="31"/>
        <v>72.609114359415315</v>
      </c>
      <c r="P52" s="37">
        <f t="shared" si="31"/>
        <v>65.396130696474643</v>
      </c>
      <c r="Q52" s="37">
        <f t="shared" si="31"/>
        <v>64.20180567497853</v>
      </c>
      <c r="R52" s="37">
        <f t="shared" si="31"/>
        <v>120.90378331900253</v>
      </c>
      <c r="S52" s="37">
        <f t="shared" si="31"/>
        <v>142.71049011177988</v>
      </c>
      <c r="T52" s="37">
        <f t="shared" si="31"/>
        <v>126.85425623387792</v>
      </c>
      <c r="U52" s="37">
        <f t="shared" si="31"/>
        <v>125.71186586414444</v>
      </c>
      <c r="V52" s="37">
        <f t="shared" si="31"/>
        <v>124.89028374892523</v>
      </c>
      <c r="W52" s="37">
        <f t="shared" si="31"/>
        <v>90.917884780739485</v>
      </c>
      <c r="X52" s="37">
        <f t="shared" ref="X52" si="32">SUM(X53:X70)</f>
        <v>99.958641444539964</v>
      </c>
    </row>
    <row r="53" spans="1:24" ht="11.25" customHeight="1" x14ac:dyDescent="0.2">
      <c r="A53" s="42" t="s">
        <v>93</v>
      </c>
      <c r="B53" s="9" t="s">
        <v>94</v>
      </c>
      <c r="C53" s="10">
        <f>FC_OTH_CP_SH_E!C53+FC_OTH_CP_SC_E!C53+FC_OTH_CP_HW_E!C53+FC_OTH_CP_CA_E!C53+FC_OTH_CP_VE_E!C53+FC_OTH_CP_SL_E!C53+FC_OTH_CP_BL_E!C53+FC_OTH_CP_CR_E!C53+FC_OTH_CP_BT_E!C53+FC_OTH_CP_IT_E!C53</f>
        <v>0</v>
      </c>
      <c r="D53" s="10">
        <f>FC_OTH_CP_SH_E!D53+FC_OTH_CP_SC_E!D53+FC_OTH_CP_HW_E!D53+FC_OTH_CP_CA_E!D53+FC_OTH_CP_VE_E!D53+FC_OTH_CP_SL_E!D53+FC_OTH_CP_BL_E!D53+FC_OTH_CP_CR_E!D53+FC_OTH_CP_BT_E!D53+FC_OTH_CP_IT_E!D53</f>
        <v>0</v>
      </c>
      <c r="E53" s="10">
        <f>FC_OTH_CP_SH_E!E53+FC_OTH_CP_SC_E!E53+FC_OTH_CP_HW_E!E53+FC_OTH_CP_CA_E!E53+FC_OTH_CP_VE_E!E53+FC_OTH_CP_SL_E!E53+FC_OTH_CP_BL_E!E53+FC_OTH_CP_CR_E!E53+FC_OTH_CP_BT_E!E53+FC_OTH_CP_IT_E!E53</f>
        <v>0</v>
      </c>
      <c r="F53" s="10">
        <f>FC_OTH_CP_SH_E!F53+FC_OTH_CP_SC_E!F53+FC_OTH_CP_HW_E!F53+FC_OTH_CP_CA_E!F53+FC_OTH_CP_VE_E!F53+FC_OTH_CP_SL_E!F53+FC_OTH_CP_BL_E!F53+FC_OTH_CP_CR_E!F53+FC_OTH_CP_BT_E!F53+FC_OTH_CP_IT_E!F53</f>
        <v>0</v>
      </c>
      <c r="G53" s="10">
        <f>FC_OTH_CP_SH_E!G53+FC_OTH_CP_SC_E!G53+FC_OTH_CP_HW_E!G53+FC_OTH_CP_CA_E!G53+FC_OTH_CP_VE_E!G53+FC_OTH_CP_SL_E!G53+FC_OTH_CP_BL_E!G53+FC_OTH_CP_CR_E!G53+FC_OTH_CP_BT_E!G53+FC_OTH_CP_IT_E!G53</f>
        <v>0</v>
      </c>
      <c r="H53" s="10">
        <f>FC_OTH_CP_SH_E!H53+FC_OTH_CP_SC_E!H53+FC_OTH_CP_HW_E!H53+FC_OTH_CP_CA_E!H53+FC_OTH_CP_VE_E!H53+FC_OTH_CP_SL_E!H53+FC_OTH_CP_BL_E!H53+FC_OTH_CP_CR_E!H53+FC_OTH_CP_BT_E!H53+FC_OTH_CP_IT_E!H53</f>
        <v>0</v>
      </c>
      <c r="I53" s="10">
        <f>FC_OTH_CP_SH_E!I53+FC_OTH_CP_SC_E!I53+FC_OTH_CP_HW_E!I53+FC_OTH_CP_CA_E!I53+FC_OTH_CP_VE_E!I53+FC_OTH_CP_SL_E!I53+FC_OTH_CP_BL_E!I53+FC_OTH_CP_CR_E!I53+FC_OTH_CP_BT_E!I53+FC_OTH_CP_IT_E!I53</f>
        <v>0</v>
      </c>
      <c r="J53" s="10">
        <f>FC_OTH_CP_SH_E!J53+FC_OTH_CP_SC_E!J53+FC_OTH_CP_HW_E!J53+FC_OTH_CP_CA_E!J53+FC_OTH_CP_VE_E!J53+FC_OTH_CP_SL_E!J53+FC_OTH_CP_BL_E!J53+FC_OTH_CP_CR_E!J53+FC_OTH_CP_BT_E!J53+FC_OTH_CP_IT_E!J53</f>
        <v>0</v>
      </c>
      <c r="K53" s="10">
        <f>FC_OTH_CP_SH_E!K53+FC_OTH_CP_SC_E!K53+FC_OTH_CP_HW_E!K53+FC_OTH_CP_CA_E!K53+FC_OTH_CP_VE_E!K53+FC_OTH_CP_SL_E!K53+FC_OTH_CP_BL_E!K53+FC_OTH_CP_CR_E!K53+FC_OTH_CP_BT_E!K53+FC_OTH_CP_IT_E!K53</f>
        <v>0</v>
      </c>
      <c r="L53" s="10">
        <f>FC_OTH_CP_SH_E!L53+FC_OTH_CP_SC_E!L53+FC_OTH_CP_HW_E!L53+FC_OTH_CP_CA_E!L53+FC_OTH_CP_VE_E!L53+FC_OTH_CP_SL_E!L53+FC_OTH_CP_BL_E!L53+FC_OTH_CP_CR_E!L53+FC_OTH_CP_BT_E!L53+FC_OTH_CP_IT_E!L53</f>
        <v>0</v>
      </c>
      <c r="M53" s="10">
        <f>FC_OTH_CP_SH_E!M53+FC_OTH_CP_SC_E!M53+FC_OTH_CP_HW_E!M53+FC_OTH_CP_CA_E!M53+FC_OTH_CP_VE_E!M53+FC_OTH_CP_SL_E!M53+FC_OTH_CP_BL_E!M53+FC_OTH_CP_CR_E!M53+FC_OTH_CP_BT_E!M53+FC_OTH_CP_IT_E!M53</f>
        <v>0</v>
      </c>
      <c r="N53" s="10">
        <f>FC_OTH_CP_SH_E!N53+FC_OTH_CP_SC_E!N53+FC_OTH_CP_HW_E!N53+FC_OTH_CP_CA_E!N53+FC_OTH_CP_VE_E!N53+FC_OTH_CP_SL_E!N53+FC_OTH_CP_BL_E!N53+FC_OTH_CP_CR_E!N53+FC_OTH_CP_BT_E!N53+FC_OTH_CP_IT_E!N53</f>
        <v>0</v>
      </c>
      <c r="O53" s="10">
        <f>FC_OTH_CP_SH_E!O53+FC_OTH_CP_SC_E!O53+FC_OTH_CP_HW_E!O53+FC_OTH_CP_CA_E!O53+FC_OTH_CP_VE_E!O53+FC_OTH_CP_SL_E!O53+FC_OTH_CP_BL_E!O53+FC_OTH_CP_CR_E!O53+FC_OTH_CP_BT_E!O53+FC_OTH_CP_IT_E!O53</f>
        <v>0</v>
      </c>
      <c r="P53" s="10">
        <f>FC_OTH_CP_SH_E!P53+FC_OTH_CP_SC_E!P53+FC_OTH_CP_HW_E!P53+FC_OTH_CP_CA_E!P53+FC_OTH_CP_VE_E!P53+FC_OTH_CP_SL_E!P53+FC_OTH_CP_BL_E!P53+FC_OTH_CP_CR_E!P53+FC_OTH_CP_BT_E!P53+FC_OTH_CP_IT_E!P53</f>
        <v>0</v>
      </c>
      <c r="Q53" s="10">
        <f>FC_OTH_CP_SH_E!Q53+FC_OTH_CP_SC_E!Q53+FC_OTH_CP_HW_E!Q53+FC_OTH_CP_CA_E!Q53+FC_OTH_CP_VE_E!Q53+FC_OTH_CP_SL_E!Q53+FC_OTH_CP_BL_E!Q53+FC_OTH_CP_CR_E!Q53+FC_OTH_CP_BT_E!Q53+FC_OTH_CP_IT_E!Q53</f>
        <v>0</v>
      </c>
      <c r="R53" s="10">
        <f>FC_OTH_CP_SH_E!R53+FC_OTH_CP_SC_E!R53+FC_OTH_CP_HW_E!R53+FC_OTH_CP_CA_E!R53+FC_OTH_CP_VE_E!R53+FC_OTH_CP_SL_E!R53+FC_OTH_CP_BL_E!R53+FC_OTH_CP_CR_E!R53+FC_OTH_CP_BT_E!R53+FC_OTH_CP_IT_E!R53</f>
        <v>0</v>
      </c>
      <c r="S53" s="10">
        <f>FC_OTH_CP_SH_E!S53+FC_OTH_CP_SC_E!S53+FC_OTH_CP_HW_E!S53+FC_OTH_CP_CA_E!S53+FC_OTH_CP_VE_E!S53+FC_OTH_CP_SL_E!S53+FC_OTH_CP_BL_E!S53+FC_OTH_CP_CR_E!S53+FC_OTH_CP_BT_E!S53+FC_OTH_CP_IT_E!S53</f>
        <v>0</v>
      </c>
      <c r="T53" s="10">
        <f>FC_OTH_CP_SH_E!T53+FC_OTH_CP_SC_E!T53+FC_OTH_CP_HW_E!T53+FC_OTH_CP_CA_E!T53+FC_OTH_CP_VE_E!T53+FC_OTH_CP_SL_E!T53+FC_OTH_CP_BL_E!T53+FC_OTH_CP_CR_E!T53+FC_OTH_CP_BT_E!T53+FC_OTH_CP_IT_E!T53</f>
        <v>0</v>
      </c>
      <c r="U53" s="10">
        <f>FC_OTH_CP_SH_E!U53+FC_OTH_CP_SC_E!U53+FC_OTH_CP_HW_E!U53+FC_OTH_CP_CA_E!U53+FC_OTH_CP_VE_E!U53+FC_OTH_CP_SL_E!U53+FC_OTH_CP_BL_E!U53+FC_OTH_CP_CR_E!U53+FC_OTH_CP_BT_E!U53+FC_OTH_CP_IT_E!U53</f>
        <v>0</v>
      </c>
      <c r="V53" s="10">
        <f>FC_OTH_CP_SH_E!V53+FC_OTH_CP_SC_E!V53+FC_OTH_CP_HW_E!V53+FC_OTH_CP_CA_E!V53+FC_OTH_CP_VE_E!V53+FC_OTH_CP_SL_E!V53+FC_OTH_CP_BL_E!V53+FC_OTH_CP_CR_E!V53+FC_OTH_CP_BT_E!V53+FC_OTH_CP_IT_E!V53</f>
        <v>0</v>
      </c>
      <c r="W53" s="10">
        <f>FC_OTH_CP_SH_E!W53+FC_OTH_CP_SC_E!W53+FC_OTH_CP_HW_E!W53+FC_OTH_CP_CA_E!W53+FC_OTH_CP_VE_E!W53+FC_OTH_CP_SL_E!W53+FC_OTH_CP_BL_E!W53+FC_OTH_CP_CR_E!W53+FC_OTH_CP_BT_E!W53+FC_OTH_CP_IT_E!W53</f>
        <v>0</v>
      </c>
      <c r="X53" s="10">
        <f>FC_OTH_CP_SH_E!X53+FC_OTH_CP_SC_E!X53+FC_OTH_CP_HW_E!X53+FC_OTH_CP_CA_E!X53+FC_OTH_CP_VE_E!X53+FC_OTH_CP_SL_E!X53+FC_OTH_CP_BL_E!X53+FC_OTH_CP_CR_E!X53+FC_OTH_CP_BT_E!X53+FC_OTH_CP_IT_E!X53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FC_OTH_CP_SH_E!C54+FC_OTH_CP_SC_E!C54+FC_OTH_CP_HW_E!C54+FC_OTH_CP_CA_E!C54+FC_OTH_CP_VE_E!C54+FC_OTH_CP_SL_E!C54+FC_OTH_CP_BL_E!C54+FC_OTH_CP_CR_E!C54+FC_OTH_CP_BT_E!C54+FC_OTH_CP_IT_E!C54</f>
        <v>0</v>
      </c>
      <c r="D54" s="10">
        <f>FC_OTH_CP_SH_E!D54+FC_OTH_CP_SC_E!D54+FC_OTH_CP_HW_E!D54+FC_OTH_CP_CA_E!D54+FC_OTH_CP_VE_E!D54+FC_OTH_CP_SL_E!D54+FC_OTH_CP_BL_E!D54+FC_OTH_CP_CR_E!D54+FC_OTH_CP_BT_E!D54+FC_OTH_CP_IT_E!D54</f>
        <v>0</v>
      </c>
      <c r="E54" s="10">
        <f>FC_OTH_CP_SH_E!E54+FC_OTH_CP_SC_E!E54+FC_OTH_CP_HW_E!E54+FC_OTH_CP_CA_E!E54+FC_OTH_CP_VE_E!E54+FC_OTH_CP_SL_E!E54+FC_OTH_CP_BL_E!E54+FC_OTH_CP_CR_E!E54+FC_OTH_CP_BT_E!E54+FC_OTH_CP_IT_E!E54</f>
        <v>0</v>
      </c>
      <c r="F54" s="10">
        <f>FC_OTH_CP_SH_E!F54+FC_OTH_CP_SC_E!F54+FC_OTH_CP_HW_E!F54+FC_OTH_CP_CA_E!F54+FC_OTH_CP_VE_E!F54+FC_OTH_CP_SL_E!F54+FC_OTH_CP_BL_E!F54+FC_OTH_CP_CR_E!F54+FC_OTH_CP_BT_E!F54+FC_OTH_CP_IT_E!F54</f>
        <v>0</v>
      </c>
      <c r="G54" s="10">
        <f>FC_OTH_CP_SH_E!G54+FC_OTH_CP_SC_E!G54+FC_OTH_CP_HW_E!G54+FC_OTH_CP_CA_E!G54+FC_OTH_CP_VE_E!G54+FC_OTH_CP_SL_E!G54+FC_OTH_CP_BL_E!G54+FC_OTH_CP_CR_E!G54+FC_OTH_CP_BT_E!G54+FC_OTH_CP_IT_E!G54</f>
        <v>0</v>
      </c>
      <c r="H54" s="10">
        <f>FC_OTH_CP_SH_E!H54+FC_OTH_CP_SC_E!H54+FC_OTH_CP_HW_E!H54+FC_OTH_CP_CA_E!H54+FC_OTH_CP_VE_E!H54+FC_OTH_CP_SL_E!H54+FC_OTH_CP_BL_E!H54+FC_OTH_CP_CR_E!H54+FC_OTH_CP_BT_E!H54+FC_OTH_CP_IT_E!H54</f>
        <v>0</v>
      </c>
      <c r="I54" s="10">
        <f>FC_OTH_CP_SH_E!I54+FC_OTH_CP_SC_E!I54+FC_OTH_CP_HW_E!I54+FC_OTH_CP_CA_E!I54+FC_OTH_CP_VE_E!I54+FC_OTH_CP_SL_E!I54+FC_OTH_CP_BL_E!I54+FC_OTH_CP_CR_E!I54+FC_OTH_CP_BT_E!I54+FC_OTH_CP_IT_E!I54</f>
        <v>0</v>
      </c>
      <c r="J54" s="10">
        <f>FC_OTH_CP_SH_E!J54+FC_OTH_CP_SC_E!J54+FC_OTH_CP_HW_E!J54+FC_OTH_CP_CA_E!J54+FC_OTH_CP_VE_E!J54+FC_OTH_CP_SL_E!J54+FC_OTH_CP_BL_E!J54+FC_OTH_CP_CR_E!J54+FC_OTH_CP_BT_E!J54+FC_OTH_CP_IT_E!J54</f>
        <v>0</v>
      </c>
      <c r="K54" s="10">
        <f>FC_OTH_CP_SH_E!K54+FC_OTH_CP_SC_E!K54+FC_OTH_CP_HW_E!K54+FC_OTH_CP_CA_E!K54+FC_OTH_CP_VE_E!K54+FC_OTH_CP_SL_E!K54+FC_OTH_CP_BL_E!K54+FC_OTH_CP_CR_E!K54+FC_OTH_CP_BT_E!K54+FC_OTH_CP_IT_E!K54</f>
        <v>0</v>
      </c>
      <c r="L54" s="10">
        <f>FC_OTH_CP_SH_E!L54+FC_OTH_CP_SC_E!L54+FC_OTH_CP_HW_E!L54+FC_OTH_CP_CA_E!L54+FC_OTH_CP_VE_E!L54+FC_OTH_CP_SL_E!L54+FC_OTH_CP_BL_E!L54+FC_OTH_CP_CR_E!L54+FC_OTH_CP_BT_E!L54+FC_OTH_CP_IT_E!L54</f>
        <v>0</v>
      </c>
      <c r="M54" s="10">
        <f>FC_OTH_CP_SH_E!M54+FC_OTH_CP_SC_E!M54+FC_OTH_CP_HW_E!M54+FC_OTH_CP_CA_E!M54+FC_OTH_CP_VE_E!M54+FC_OTH_CP_SL_E!M54+FC_OTH_CP_BL_E!M54+FC_OTH_CP_CR_E!M54+FC_OTH_CP_BT_E!M54+FC_OTH_CP_IT_E!M54</f>
        <v>0</v>
      </c>
      <c r="N54" s="10">
        <f>FC_OTH_CP_SH_E!N54+FC_OTH_CP_SC_E!N54+FC_OTH_CP_HW_E!N54+FC_OTH_CP_CA_E!N54+FC_OTH_CP_VE_E!N54+FC_OTH_CP_SL_E!N54+FC_OTH_CP_BL_E!N54+FC_OTH_CP_CR_E!N54+FC_OTH_CP_BT_E!N54+FC_OTH_CP_IT_E!N54</f>
        <v>0</v>
      </c>
      <c r="O54" s="10">
        <f>FC_OTH_CP_SH_E!O54+FC_OTH_CP_SC_E!O54+FC_OTH_CP_HW_E!O54+FC_OTH_CP_CA_E!O54+FC_OTH_CP_VE_E!O54+FC_OTH_CP_SL_E!O54+FC_OTH_CP_BL_E!O54+FC_OTH_CP_CR_E!O54+FC_OTH_CP_BT_E!O54+FC_OTH_CP_IT_E!O54</f>
        <v>0</v>
      </c>
      <c r="P54" s="10">
        <f>FC_OTH_CP_SH_E!P54+FC_OTH_CP_SC_E!P54+FC_OTH_CP_HW_E!P54+FC_OTH_CP_CA_E!P54+FC_OTH_CP_VE_E!P54+FC_OTH_CP_SL_E!P54+FC_OTH_CP_BL_E!P54+FC_OTH_CP_CR_E!P54+FC_OTH_CP_BT_E!P54+FC_OTH_CP_IT_E!P54</f>
        <v>0</v>
      </c>
      <c r="Q54" s="10">
        <f>FC_OTH_CP_SH_E!Q54+FC_OTH_CP_SC_E!Q54+FC_OTH_CP_HW_E!Q54+FC_OTH_CP_CA_E!Q54+FC_OTH_CP_VE_E!Q54+FC_OTH_CP_SL_E!Q54+FC_OTH_CP_BL_E!Q54+FC_OTH_CP_CR_E!Q54+FC_OTH_CP_BT_E!Q54+FC_OTH_CP_IT_E!Q54</f>
        <v>0</v>
      </c>
      <c r="R54" s="10">
        <f>FC_OTH_CP_SH_E!R54+FC_OTH_CP_SC_E!R54+FC_OTH_CP_HW_E!R54+FC_OTH_CP_CA_E!R54+FC_OTH_CP_VE_E!R54+FC_OTH_CP_SL_E!R54+FC_OTH_CP_BL_E!R54+FC_OTH_CP_CR_E!R54+FC_OTH_CP_BT_E!R54+FC_OTH_CP_IT_E!R54</f>
        <v>0</v>
      </c>
      <c r="S54" s="10">
        <f>FC_OTH_CP_SH_E!S54+FC_OTH_CP_SC_E!S54+FC_OTH_CP_HW_E!S54+FC_OTH_CP_CA_E!S54+FC_OTH_CP_VE_E!S54+FC_OTH_CP_SL_E!S54+FC_OTH_CP_BL_E!S54+FC_OTH_CP_CR_E!S54+FC_OTH_CP_BT_E!S54+FC_OTH_CP_IT_E!S54</f>
        <v>0</v>
      </c>
      <c r="T54" s="10">
        <f>FC_OTH_CP_SH_E!T54+FC_OTH_CP_SC_E!T54+FC_OTH_CP_HW_E!T54+FC_OTH_CP_CA_E!T54+FC_OTH_CP_VE_E!T54+FC_OTH_CP_SL_E!T54+FC_OTH_CP_BL_E!T54+FC_OTH_CP_CR_E!T54+FC_OTH_CP_BT_E!T54+FC_OTH_CP_IT_E!T54</f>
        <v>0</v>
      </c>
      <c r="U54" s="10">
        <f>FC_OTH_CP_SH_E!U54+FC_OTH_CP_SC_E!U54+FC_OTH_CP_HW_E!U54+FC_OTH_CP_CA_E!U54+FC_OTH_CP_VE_E!U54+FC_OTH_CP_SL_E!U54+FC_OTH_CP_BL_E!U54+FC_OTH_CP_CR_E!U54+FC_OTH_CP_BT_E!U54+FC_OTH_CP_IT_E!U54</f>
        <v>0</v>
      </c>
      <c r="V54" s="10">
        <f>FC_OTH_CP_SH_E!V54+FC_OTH_CP_SC_E!V54+FC_OTH_CP_HW_E!V54+FC_OTH_CP_CA_E!V54+FC_OTH_CP_VE_E!V54+FC_OTH_CP_SL_E!V54+FC_OTH_CP_BL_E!V54+FC_OTH_CP_CR_E!V54+FC_OTH_CP_BT_E!V54+FC_OTH_CP_IT_E!V54</f>
        <v>0</v>
      </c>
      <c r="W54" s="10">
        <f>FC_OTH_CP_SH_E!W54+FC_OTH_CP_SC_E!W54+FC_OTH_CP_HW_E!W54+FC_OTH_CP_CA_E!W54+FC_OTH_CP_VE_E!W54+FC_OTH_CP_SL_E!W54+FC_OTH_CP_BL_E!W54+FC_OTH_CP_CR_E!W54+FC_OTH_CP_BT_E!W54+FC_OTH_CP_IT_E!W54</f>
        <v>0</v>
      </c>
      <c r="X54" s="10">
        <f>FC_OTH_CP_SH_E!X54+FC_OTH_CP_SC_E!X54+FC_OTH_CP_HW_E!X54+FC_OTH_CP_CA_E!X54+FC_OTH_CP_VE_E!X54+FC_OTH_CP_SL_E!X54+FC_OTH_CP_BL_E!X54+FC_OTH_CP_CR_E!X54+FC_OTH_CP_BT_E!X54+FC_OTH_CP_IT_E!X54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FC_OTH_CP_SH_E!C55+FC_OTH_CP_SC_E!C55+FC_OTH_CP_HW_E!C55+FC_OTH_CP_CA_E!C55+FC_OTH_CP_VE_E!C55+FC_OTH_CP_SL_E!C55+FC_OTH_CP_BL_E!C55+FC_OTH_CP_CR_E!C55+FC_OTH_CP_BT_E!C55+FC_OTH_CP_IT_E!C55</f>
        <v>0</v>
      </c>
      <c r="D55" s="10">
        <f>FC_OTH_CP_SH_E!D55+FC_OTH_CP_SC_E!D55+FC_OTH_CP_HW_E!D55+FC_OTH_CP_CA_E!D55+FC_OTH_CP_VE_E!D55+FC_OTH_CP_SL_E!D55+FC_OTH_CP_BL_E!D55+FC_OTH_CP_CR_E!D55+FC_OTH_CP_BT_E!D55+FC_OTH_CP_IT_E!D55</f>
        <v>0</v>
      </c>
      <c r="E55" s="10">
        <f>FC_OTH_CP_SH_E!E55+FC_OTH_CP_SC_E!E55+FC_OTH_CP_HW_E!E55+FC_OTH_CP_CA_E!E55+FC_OTH_CP_VE_E!E55+FC_OTH_CP_SL_E!E55+FC_OTH_CP_BL_E!E55+FC_OTH_CP_CR_E!E55+FC_OTH_CP_BT_E!E55+FC_OTH_CP_IT_E!E55</f>
        <v>0</v>
      </c>
      <c r="F55" s="10">
        <f>FC_OTH_CP_SH_E!F55+FC_OTH_CP_SC_E!F55+FC_OTH_CP_HW_E!F55+FC_OTH_CP_CA_E!F55+FC_OTH_CP_VE_E!F55+FC_OTH_CP_SL_E!F55+FC_OTH_CP_BL_E!F55+FC_OTH_CP_CR_E!F55+FC_OTH_CP_BT_E!F55+FC_OTH_CP_IT_E!F55</f>
        <v>0</v>
      </c>
      <c r="G55" s="10">
        <f>FC_OTH_CP_SH_E!G55+FC_OTH_CP_SC_E!G55+FC_OTH_CP_HW_E!G55+FC_OTH_CP_CA_E!G55+FC_OTH_CP_VE_E!G55+FC_OTH_CP_SL_E!G55+FC_OTH_CP_BL_E!G55+FC_OTH_CP_CR_E!G55+FC_OTH_CP_BT_E!G55+FC_OTH_CP_IT_E!G55</f>
        <v>0</v>
      </c>
      <c r="H55" s="10">
        <f>FC_OTH_CP_SH_E!H55+FC_OTH_CP_SC_E!H55+FC_OTH_CP_HW_E!H55+FC_OTH_CP_CA_E!H55+FC_OTH_CP_VE_E!H55+FC_OTH_CP_SL_E!H55+FC_OTH_CP_BL_E!H55+FC_OTH_CP_CR_E!H55+FC_OTH_CP_BT_E!H55+FC_OTH_CP_IT_E!H55</f>
        <v>0</v>
      </c>
      <c r="I55" s="10">
        <f>FC_OTH_CP_SH_E!I55+FC_OTH_CP_SC_E!I55+FC_OTH_CP_HW_E!I55+FC_OTH_CP_CA_E!I55+FC_OTH_CP_VE_E!I55+FC_OTH_CP_SL_E!I55+FC_OTH_CP_BL_E!I55+FC_OTH_CP_CR_E!I55+FC_OTH_CP_BT_E!I55+FC_OTH_CP_IT_E!I55</f>
        <v>0</v>
      </c>
      <c r="J55" s="10">
        <f>FC_OTH_CP_SH_E!J55+FC_OTH_CP_SC_E!J55+FC_OTH_CP_HW_E!J55+FC_OTH_CP_CA_E!J55+FC_OTH_CP_VE_E!J55+FC_OTH_CP_SL_E!J55+FC_OTH_CP_BL_E!J55+FC_OTH_CP_CR_E!J55+FC_OTH_CP_BT_E!J55+FC_OTH_CP_IT_E!J55</f>
        <v>0</v>
      </c>
      <c r="K55" s="10">
        <f>FC_OTH_CP_SH_E!K55+FC_OTH_CP_SC_E!K55+FC_OTH_CP_HW_E!K55+FC_OTH_CP_CA_E!K55+FC_OTH_CP_VE_E!K55+FC_OTH_CP_SL_E!K55+FC_OTH_CP_BL_E!K55+FC_OTH_CP_CR_E!K55+FC_OTH_CP_BT_E!K55+FC_OTH_CP_IT_E!K55</f>
        <v>0</v>
      </c>
      <c r="L55" s="10">
        <f>FC_OTH_CP_SH_E!L55+FC_OTH_CP_SC_E!L55+FC_OTH_CP_HW_E!L55+FC_OTH_CP_CA_E!L55+FC_OTH_CP_VE_E!L55+FC_OTH_CP_SL_E!L55+FC_OTH_CP_BL_E!L55+FC_OTH_CP_CR_E!L55+FC_OTH_CP_BT_E!L55+FC_OTH_CP_IT_E!L55</f>
        <v>0</v>
      </c>
      <c r="M55" s="10">
        <f>FC_OTH_CP_SH_E!M55+FC_OTH_CP_SC_E!M55+FC_OTH_CP_HW_E!M55+FC_OTH_CP_CA_E!M55+FC_OTH_CP_VE_E!M55+FC_OTH_CP_SL_E!M55+FC_OTH_CP_BL_E!M55+FC_OTH_CP_CR_E!M55+FC_OTH_CP_BT_E!M55+FC_OTH_CP_IT_E!M55</f>
        <v>0</v>
      </c>
      <c r="N55" s="10">
        <f>FC_OTH_CP_SH_E!N55+FC_OTH_CP_SC_E!N55+FC_OTH_CP_HW_E!N55+FC_OTH_CP_CA_E!N55+FC_OTH_CP_VE_E!N55+FC_OTH_CP_SL_E!N55+FC_OTH_CP_BL_E!N55+FC_OTH_CP_CR_E!N55+FC_OTH_CP_BT_E!N55+FC_OTH_CP_IT_E!N55</f>
        <v>0</v>
      </c>
      <c r="O55" s="10">
        <f>FC_OTH_CP_SH_E!O55+FC_OTH_CP_SC_E!O55+FC_OTH_CP_HW_E!O55+FC_OTH_CP_CA_E!O55+FC_OTH_CP_VE_E!O55+FC_OTH_CP_SL_E!O55+FC_OTH_CP_BL_E!O55+FC_OTH_CP_CR_E!O55+FC_OTH_CP_BT_E!O55+FC_OTH_CP_IT_E!O55</f>
        <v>0</v>
      </c>
      <c r="P55" s="10">
        <f>FC_OTH_CP_SH_E!P55+FC_OTH_CP_SC_E!P55+FC_OTH_CP_HW_E!P55+FC_OTH_CP_CA_E!P55+FC_OTH_CP_VE_E!P55+FC_OTH_CP_SL_E!P55+FC_OTH_CP_BL_E!P55+FC_OTH_CP_CR_E!P55+FC_OTH_CP_BT_E!P55+FC_OTH_CP_IT_E!P55</f>
        <v>0</v>
      </c>
      <c r="Q55" s="10">
        <f>FC_OTH_CP_SH_E!Q55+FC_OTH_CP_SC_E!Q55+FC_OTH_CP_HW_E!Q55+FC_OTH_CP_CA_E!Q55+FC_OTH_CP_VE_E!Q55+FC_OTH_CP_SL_E!Q55+FC_OTH_CP_BL_E!Q55+FC_OTH_CP_CR_E!Q55+FC_OTH_CP_BT_E!Q55+FC_OTH_CP_IT_E!Q55</f>
        <v>0</v>
      </c>
      <c r="R55" s="10">
        <f>FC_OTH_CP_SH_E!R55+FC_OTH_CP_SC_E!R55+FC_OTH_CP_HW_E!R55+FC_OTH_CP_CA_E!R55+FC_OTH_CP_VE_E!R55+FC_OTH_CP_SL_E!R55+FC_OTH_CP_BL_E!R55+FC_OTH_CP_CR_E!R55+FC_OTH_CP_BT_E!R55+FC_OTH_CP_IT_E!R55</f>
        <v>0</v>
      </c>
      <c r="S55" s="10">
        <f>FC_OTH_CP_SH_E!S55+FC_OTH_CP_SC_E!S55+FC_OTH_CP_HW_E!S55+FC_OTH_CP_CA_E!S55+FC_OTH_CP_VE_E!S55+FC_OTH_CP_SL_E!S55+FC_OTH_CP_BL_E!S55+FC_OTH_CP_CR_E!S55+FC_OTH_CP_BT_E!S55+FC_OTH_CP_IT_E!S55</f>
        <v>0</v>
      </c>
      <c r="T55" s="10">
        <f>FC_OTH_CP_SH_E!T55+FC_OTH_CP_SC_E!T55+FC_OTH_CP_HW_E!T55+FC_OTH_CP_CA_E!T55+FC_OTH_CP_VE_E!T55+FC_OTH_CP_SL_E!T55+FC_OTH_CP_BL_E!T55+FC_OTH_CP_CR_E!T55+FC_OTH_CP_BT_E!T55+FC_OTH_CP_IT_E!T55</f>
        <v>0</v>
      </c>
      <c r="U55" s="10">
        <f>FC_OTH_CP_SH_E!U55+FC_OTH_CP_SC_E!U55+FC_OTH_CP_HW_E!U55+FC_OTH_CP_CA_E!U55+FC_OTH_CP_VE_E!U55+FC_OTH_CP_SL_E!U55+FC_OTH_CP_BL_E!U55+FC_OTH_CP_CR_E!U55+FC_OTH_CP_BT_E!U55+FC_OTH_CP_IT_E!U55</f>
        <v>0</v>
      </c>
      <c r="V55" s="10">
        <f>FC_OTH_CP_SH_E!V55+FC_OTH_CP_SC_E!V55+FC_OTH_CP_HW_E!V55+FC_OTH_CP_CA_E!V55+FC_OTH_CP_VE_E!V55+FC_OTH_CP_SL_E!V55+FC_OTH_CP_BL_E!V55+FC_OTH_CP_CR_E!V55+FC_OTH_CP_BT_E!V55+FC_OTH_CP_IT_E!V55</f>
        <v>0</v>
      </c>
      <c r="W55" s="10">
        <f>FC_OTH_CP_SH_E!W55+FC_OTH_CP_SC_E!W55+FC_OTH_CP_HW_E!W55+FC_OTH_CP_CA_E!W55+FC_OTH_CP_VE_E!W55+FC_OTH_CP_SL_E!W55+FC_OTH_CP_BL_E!W55+FC_OTH_CP_CR_E!W55+FC_OTH_CP_BT_E!W55+FC_OTH_CP_IT_E!W55</f>
        <v>0</v>
      </c>
      <c r="X55" s="10">
        <f>FC_OTH_CP_SH_E!X55+FC_OTH_CP_SC_E!X55+FC_OTH_CP_HW_E!X55+FC_OTH_CP_CA_E!X55+FC_OTH_CP_VE_E!X55+FC_OTH_CP_SL_E!X55+FC_OTH_CP_BL_E!X55+FC_OTH_CP_CR_E!X55+FC_OTH_CP_BT_E!X55+FC_OTH_CP_IT_E!X55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FC_OTH_CP_SH_E!C56+FC_OTH_CP_SC_E!C56+FC_OTH_CP_HW_E!C56+FC_OTH_CP_CA_E!C56+FC_OTH_CP_VE_E!C56+FC_OTH_CP_SL_E!C56+FC_OTH_CP_BL_E!C56+FC_OTH_CP_CR_E!C56+FC_OTH_CP_BT_E!C56+FC_OTH_CP_IT_E!C56</f>
        <v>0</v>
      </c>
      <c r="D56" s="10">
        <f>FC_OTH_CP_SH_E!D56+FC_OTH_CP_SC_E!D56+FC_OTH_CP_HW_E!D56+FC_OTH_CP_CA_E!D56+FC_OTH_CP_VE_E!D56+FC_OTH_CP_SL_E!D56+FC_OTH_CP_BL_E!D56+FC_OTH_CP_CR_E!D56+FC_OTH_CP_BT_E!D56+FC_OTH_CP_IT_E!D56</f>
        <v>0</v>
      </c>
      <c r="E56" s="10">
        <f>FC_OTH_CP_SH_E!E56+FC_OTH_CP_SC_E!E56+FC_OTH_CP_HW_E!E56+FC_OTH_CP_CA_E!E56+FC_OTH_CP_VE_E!E56+FC_OTH_CP_SL_E!E56+FC_OTH_CP_BL_E!E56+FC_OTH_CP_CR_E!E56+FC_OTH_CP_BT_E!E56+FC_OTH_CP_IT_E!E56</f>
        <v>0</v>
      </c>
      <c r="F56" s="10">
        <f>FC_OTH_CP_SH_E!F56+FC_OTH_CP_SC_E!F56+FC_OTH_CP_HW_E!F56+FC_OTH_CP_CA_E!F56+FC_OTH_CP_VE_E!F56+FC_OTH_CP_SL_E!F56+FC_OTH_CP_BL_E!F56+FC_OTH_CP_CR_E!F56+FC_OTH_CP_BT_E!F56+FC_OTH_CP_IT_E!F56</f>
        <v>0</v>
      </c>
      <c r="G56" s="10">
        <f>FC_OTH_CP_SH_E!G56+FC_OTH_CP_SC_E!G56+FC_OTH_CP_HW_E!G56+FC_OTH_CP_CA_E!G56+FC_OTH_CP_VE_E!G56+FC_OTH_CP_SL_E!G56+FC_OTH_CP_BL_E!G56+FC_OTH_CP_CR_E!G56+FC_OTH_CP_BT_E!G56+FC_OTH_CP_IT_E!G56</f>
        <v>0</v>
      </c>
      <c r="H56" s="10">
        <f>FC_OTH_CP_SH_E!H56+FC_OTH_CP_SC_E!H56+FC_OTH_CP_HW_E!H56+FC_OTH_CP_CA_E!H56+FC_OTH_CP_VE_E!H56+FC_OTH_CP_SL_E!H56+FC_OTH_CP_BL_E!H56+FC_OTH_CP_CR_E!H56+FC_OTH_CP_BT_E!H56+FC_OTH_CP_IT_E!H56</f>
        <v>0</v>
      </c>
      <c r="I56" s="10">
        <f>FC_OTH_CP_SH_E!I56+FC_OTH_CP_SC_E!I56+FC_OTH_CP_HW_E!I56+FC_OTH_CP_CA_E!I56+FC_OTH_CP_VE_E!I56+FC_OTH_CP_SL_E!I56+FC_OTH_CP_BL_E!I56+FC_OTH_CP_CR_E!I56+FC_OTH_CP_BT_E!I56+FC_OTH_CP_IT_E!I56</f>
        <v>0</v>
      </c>
      <c r="J56" s="10">
        <f>FC_OTH_CP_SH_E!J56+FC_OTH_CP_SC_E!J56+FC_OTH_CP_HW_E!J56+FC_OTH_CP_CA_E!J56+FC_OTH_CP_VE_E!J56+FC_OTH_CP_SL_E!J56+FC_OTH_CP_BL_E!J56+FC_OTH_CP_CR_E!J56+FC_OTH_CP_BT_E!J56+FC_OTH_CP_IT_E!J56</f>
        <v>0</v>
      </c>
      <c r="K56" s="10">
        <f>FC_OTH_CP_SH_E!K56+FC_OTH_CP_SC_E!K56+FC_OTH_CP_HW_E!K56+FC_OTH_CP_CA_E!K56+FC_OTH_CP_VE_E!K56+FC_OTH_CP_SL_E!K56+FC_OTH_CP_BL_E!K56+FC_OTH_CP_CR_E!K56+FC_OTH_CP_BT_E!K56+FC_OTH_CP_IT_E!K56</f>
        <v>0</v>
      </c>
      <c r="L56" s="10">
        <f>FC_OTH_CP_SH_E!L56+FC_OTH_CP_SC_E!L56+FC_OTH_CP_HW_E!L56+FC_OTH_CP_CA_E!L56+FC_OTH_CP_VE_E!L56+FC_OTH_CP_SL_E!L56+FC_OTH_CP_BL_E!L56+FC_OTH_CP_CR_E!L56+FC_OTH_CP_BT_E!L56+FC_OTH_CP_IT_E!L56</f>
        <v>0</v>
      </c>
      <c r="M56" s="10">
        <f>FC_OTH_CP_SH_E!M56+FC_OTH_CP_SC_E!M56+FC_OTH_CP_HW_E!M56+FC_OTH_CP_CA_E!M56+FC_OTH_CP_VE_E!M56+FC_OTH_CP_SL_E!M56+FC_OTH_CP_BL_E!M56+FC_OTH_CP_CR_E!M56+FC_OTH_CP_BT_E!M56+FC_OTH_CP_IT_E!M56</f>
        <v>0</v>
      </c>
      <c r="N56" s="10">
        <f>FC_OTH_CP_SH_E!N56+FC_OTH_CP_SC_E!N56+FC_OTH_CP_HW_E!N56+FC_OTH_CP_CA_E!N56+FC_OTH_CP_VE_E!N56+FC_OTH_CP_SL_E!N56+FC_OTH_CP_BL_E!N56+FC_OTH_CP_CR_E!N56+FC_OTH_CP_BT_E!N56+FC_OTH_CP_IT_E!N56</f>
        <v>0</v>
      </c>
      <c r="O56" s="10">
        <f>FC_OTH_CP_SH_E!O56+FC_OTH_CP_SC_E!O56+FC_OTH_CP_HW_E!O56+FC_OTH_CP_CA_E!O56+FC_OTH_CP_VE_E!O56+FC_OTH_CP_SL_E!O56+FC_OTH_CP_BL_E!O56+FC_OTH_CP_CR_E!O56+FC_OTH_CP_BT_E!O56+FC_OTH_CP_IT_E!O56</f>
        <v>0</v>
      </c>
      <c r="P56" s="10">
        <f>FC_OTH_CP_SH_E!P56+FC_OTH_CP_SC_E!P56+FC_OTH_CP_HW_E!P56+FC_OTH_CP_CA_E!P56+FC_OTH_CP_VE_E!P56+FC_OTH_CP_SL_E!P56+FC_OTH_CP_BL_E!P56+FC_OTH_CP_CR_E!P56+FC_OTH_CP_BT_E!P56+FC_OTH_CP_IT_E!P56</f>
        <v>0</v>
      </c>
      <c r="Q56" s="10">
        <f>FC_OTH_CP_SH_E!Q56+FC_OTH_CP_SC_E!Q56+FC_OTH_CP_HW_E!Q56+FC_OTH_CP_CA_E!Q56+FC_OTH_CP_VE_E!Q56+FC_OTH_CP_SL_E!Q56+FC_OTH_CP_BL_E!Q56+FC_OTH_CP_CR_E!Q56+FC_OTH_CP_BT_E!Q56+FC_OTH_CP_IT_E!Q56</f>
        <v>0</v>
      </c>
      <c r="R56" s="10">
        <f>FC_OTH_CP_SH_E!R56+FC_OTH_CP_SC_E!R56+FC_OTH_CP_HW_E!R56+FC_OTH_CP_CA_E!R56+FC_OTH_CP_VE_E!R56+FC_OTH_CP_SL_E!R56+FC_OTH_CP_BL_E!R56+FC_OTH_CP_CR_E!R56+FC_OTH_CP_BT_E!R56+FC_OTH_CP_IT_E!R56</f>
        <v>0</v>
      </c>
      <c r="S56" s="10">
        <f>FC_OTH_CP_SH_E!S56+FC_OTH_CP_SC_E!S56+FC_OTH_CP_HW_E!S56+FC_OTH_CP_CA_E!S56+FC_OTH_CP_VE_E!S56+FC_OTH_CP_SL_E!S56+FC_OTH_CP_BL_E!S56+FC_OTH_CP_CR_E!S56+FC_OTH_CP_BT_E!S56+FC_OTH_CP_IT_E!S56</f>
        <v>0</v>
      </c>
      <c r="T56" s="10">
        <f>FC_OTH_CP_SH_E!T56+FC_OTH_CP_SC_E!T56+FC_OTH_CP_HW_E!T56+FC_OTH_CP_CA_E!T56+FC_OTH_CP_VE_E!T56+FC_OTH_CP_SL_E!T56+FC_OTH_CP_BL_E!T56+FC_OTH_CP_CR_E!T56+FC_OTH_CP_BT_E!T56+FC_OTH_CP_IT_E!T56</f>
        <v>0</v>
      </c>
      <c r="U56" s="10">
        <f>FC_OTH_CP_SH_E!U56+FC_OTH_CP_SC_E!U56+FC_OTH_CP_HW_E!U56+FC_OTH_CP_CA_E!U56+FC_OTH_CP_VE_E!U56+FC_OTH_CP_SL_E!U56+FC_OTH_CP_BL_E!U56+FC_OTH_CP_CR_E!U56+FC_OTH_CP_BT_E!U56+FC_OTH_CP_IT_E!U56</f>
        <v>0</v>
      </c>
      <c r="V56" s="10">
        <f>FC_OTH_CP_SH_E!V56+FC_OTH_CP_SC_E!V56+FC_OTH_CP_HW_E!V56+FC_OTH_CP_CA_E!V56+FC_OTH_CP_VE_E!V56+FC_OTH_CP_SL_E!V56+FC_OTH_CP_BL_E!V56+FC_OTH_CP_CR_E!V56+FC_OTH_CP_BT_E!V56+FC_OTH_CP_IT_E!V56</f>
        <v>0</v>
      </c>
      <c r="W56" s="10">
        <f>FC_OTH_CP_SH_E!W56+FC_OTH_CP_SC_E!W56+FC_OTH_CP_HW_E!W56+FC_OTH_CP_CA_E!W56+FC_OTH_CP_VE_E!W56+FC_OTH_CP_SL_E!W56+FC_OTH_CP_BL_E!W56+FC_OTH_CP_CR_E!W56+FC_OTH_CP_BT_E!W56+FC_OTH_CP_IT_E!W56</f>
        <v>0</v>
      </c>
      <c r="X56" s="10">
        <f>FC_OTH_CP_SH_E!X56+FC_OTH_CP_SC_E!X56+FC_OTH_CP_HW_E!X56+FC_OTH_CP_CA_E!X56+FC_OTH_CP_VE_E!X56+FC_OTH_CP_SL_E!X56+FC_OTH_CP_BL_E!X56+FC_OTH_CP_CR_E!X56+FC_OTH_CP_BT_E!X56+FC_OTH_CP_IT_E!X56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FC_OTH_CP_SH_E!C57+FC_OTH_CP_SC_E!C57+FC_OTH_CP_HW_E!C57+FC_OTH_CP_CA_E!C57+FC_OTH_CP_VE_E!C57+FC_OTH_CP_SL_E!C57+FC_OTH_CP_BL_E!C57+FC_OTH_CP_CR_E!C57+FC_OTH_CP_BT_E!C57+FC_OTH_CP_IT_E!C57</f>
        <v>0</v>
      </c>
      <c r="D57" s="10">
        <f>FC_OTH_CP_SH_E!D57+FC_OTH_CP_SC_E!D57+FC_OTH_CP_HW_E!D57+FC_OTH_CP_CA_E!D57+FC_OTH_CP_VE_E!D57+FC_OTH_CP_SL_E!D57+FC_OTH_CP_BL_E!D57+FC_OTH_CP_CR_E!D57+FC_OTH_CP_BT_E!D57+FC_OTH_CP_IT_E!D57</f>
        <v>0</v>
      </c>
      <c r="E57" s="10">
        <f>FC_OTH_CP_SH_E!E57+FC_OTH_CP_SC_E!E57+FC_OTH_CP_HW_E!E57+FC_OTH_CP_CA_E!E57+FC_OTH_CP_VE_E!E57+FC_OTH_CP_SL_E!E57+FC_OTH_CP_BL_E!E57+FC_OTH_CP_CR_E!E57+FC_OTH_CP_BT_E!E57+FC_OTH_CP_IT_E!E57</f>
        <v>0</v>
      </c>
      <c r="F57" s="10">
        <f>FC_OTH_CP_SH_E!F57+FC_OTH_CP_SC_E!F57+FC_OTH_CP_HW_E!F57+FC_OTH_CP_CA_E!F57+FC_OTH_CP_VE_E!F57+FC_OTH_CP_SL_E!F57+FC_OTH_CP_BL_E!F57+FC_OTH_CP_CR_E!F57+FC_OTH_CP_BT_E!F57+FC_OTH_CP_IT_E!F57</f>
        <v>0</v>
      </c>
      <c r="G57" s="10">
        <f>FC_OTH_CP_SH_E!G57+FC_OTH_CP_SC_E!G57+FC_OTH_CP_HW_E!G57+FC_OTH_CP_CA_E!G57+FC_OTH_CP_VE_E!G57+FC_OTH_CP_SL_E!G57+FC_OTH_CP_BL_E!G57+FC_OTH_CP_CR_E!G57+FC_OTH_CP_BT_E!G57+FC_OTH_CP_IT_E!G57</f>
        <v>0</v>
      </c>
      <c r="H57" s="10">
        <f>FC_OTH_CP_SH_E!H57+FC_OTH_CP_SC_E!H57+FC_OTH_CP_HW_E!H57+FC_OTH_CP_CA_E!H57+FC_OTH_CP_VE_E!H57+FC_OTH_CP_SL_E!H57+FC_OTH_CP_BL_E!H57+FC_OTH_CP_CR_E!H57+FC_OTH_CP_BT_E!H57+FC_OTH_CP_IT_E!H57</f>
        <v>0</v>
      </c>
      <c r="I57" s="10">
        <f>FC_OTH_CP_SH_E!I57+FC_OTH_CP_SC_E!I57+FC_OTH_CP_HW_E!I57+FC_OTH_CP_CA_E!I57+FC_OTH_CP_VE_E!I57+FC_OTH_CP_SL_E!I57+FC_OTH_CP_BL_E!I57+FC_OTH_CP_CR_E!I57+FC_OTH_CP_BT_E!I57+FC_OTH_CP_IT_E!I57</f>
        <v>0</v>
      </c>
      <c r="J57" s="10">
        <f>FC_OTH_CP_SH_E!J57+FC_OTH_CP_SC_E!J57+FC_OTH_CP_HW_E!J57+FC_OTH_CP_CA_E!J57+FC_OTH_CP_VE_E!J57+FC_OTH_CP_SL_E!J57+FC_OTH_CP_BL_E!J57+FC_OTH_CP_CR_E!J57+FC_OTH_CP_BT_E!J57+FC_OTH_CP_IT_E!J57</f>
        <v>2.3903697334479789E-2</v>
      </c>
      <c r="K57" s="10">
        <f>FC_OTH_CP_SH_E!K57+FC_OTH_CP_SC_E!K57+FC_OTH_CP_HW_E!K57+FC_OTH_CP_CA_E!K57+FC_OTH_CP_VE_E!K57+FC_OTH_CP_SL_E!K57+FC_OTH_CP_BL_E!K57+FC_OTH_CP_CR_E!K57+FC_OTH_CP_BT_E!K57+FC_OTH_CP_IT_E!K57</f>
        <v>0</v>
      </c>
      <c r="L57" s="10">
        <f>FC_OTH_CP_SH_E!L57+FC_OTH_CP_SC_E!L57+FC_OTH_CP_HW_E!L57+FC_OTH_CP_CA_E!L57+FC_OTH_CP_VE_E!L57+FC_OTH_CP_SL_E!L57+FC_OTH_CP_BL_E!L57+FC_OTH_CP_CR_E!L57+FC_OTH_CP_BT_E!L57+FC_OTH_CP_IT_E!L57</f>
        <v>0</v>
      </c>
      <c r="M57" s="10">
        <f>FC_OTH_CP_SH_E!M57+FC_OTH_CP_SC_E!M57+FC_OTH_CP_HW_E!M57+FC_OTH_CP_CA_E!M57+FC_OTH_CP_VE_E!M57+FC_OTH_CP_SL_E!M57+FC_OTH_CP_BL_E!M57+FC_OTH_CP_CR_E!M57+FC_OTH_CP_BT_E!M57+FC_OTH_CP_IT_E!M57</f>
        <v>7.1625107480653469E-2</v>
      </c>
      <c r="N57" s="10">
        <f>FC_OTH_CP_SH_E!N57+FC_OTH_CP_SC_E!N57+FC_OTH_CP_HW_E!N57+FC_OTH_CP_CA_E!N57+FC_OTH_CP_VE_E!N57+FC_OTH_CP_SL_E!N57+FC_OTH_CP_BL_E!N57+FC_OTH_CP_CR_E!N57+FC_OTH_CP_BT_E!N57+FC_OTH_CP_IT_E!N57</f>
        <v>4.7807394668959592E-2</v>
      </c>
      <c r="O57" s="10">
        <f>FC_OTH_CP_SH_E!O57+FC_OTH_CP_SC_E!O57+FC_OTH_CP_HW_E!O57+FC_OTH_CP_CA_E!O57+FC_OTH_CP_VE_E!O57+FC_OTH_CP_SL_E!O57+FC_OTH_CP_BL_E!O57+FC_OTH_CP_CR_E!O57+FC_OTH_CP_BT_E!O57+FC_OTH_CP_IT_E!O57</f>
        <v>9.5528804815133275E-2</v>
      </c>
      <c r="P57" s="10">
        <f>FC_OTH_CP_SH_E!P57+FC_OTH_CP_SC_E!P57+FC_OTH_CP_HW_E!P57+FC_OTH_CP_CA_E!P57+FC_OTH_CP_VE_E!P57+FC_OTH_CP_SL_E!P57+FC_OTH_CP_BL_E!P57+FC_OTH_CP_CR_E!P57+FC_OTH_CP_BT_E!P57+FC_OTH_CP_IT_E!P57</f>
        <v>4.7807394668959592E-2</v>
      </c>
      <c r="Q57" s="10">
        <f>FC_OTH_CP_SH_E!Q57+FC_OTH_CP_SC_E!Q57+FC_OTH_CP_HW_E!Q57+FC_OTH_CP_CA_E!Q57+FC_OTH_CP_VE_E!Q57+FC_OTH_CP_SL_E!Q57+FC_OTH_CP_BL_E!Q57+FC_OTH_CP_CR_E!Q57+FC_OTH_CP_BT_E!Q57+FC_OTH_CP_IT_E!Q57</f>
        <v>4.7807394668959592E-2</v>
      </c>
      <c r="R57" s="10">
        <f>FC_OTH_CP_SH_E!R57+FC_OTH_CP_SC_E!R57+FC_OTH_CP_HW_E!R57+FC_OTH_CP_CA_E!R57+FC_OTH_CP_VE_E!R57+FC_OTH_CP_SL_E!R57+FC_OTH_CP_BL_E!R57+FC_OTH_CP_CR_E!R57+FC_OTH_CP_BT_E!R57+FC_OTH_CP_IT_E!R57</f>
        <v>2.3903697334479789E-2</v>
      </c>
      <c r="S57" s="10">
        <f>FC_OTH_CP_SH_E!S57+FC_OTH_CP_SC_E!S57+FC_OTH_CP_HW_E!S57+FC_OTH_CP_CA_E!S57+FC_OTH_CP_VE_E!S57+FC_OTH_CP_SL_E!S57+FC_OTH_CP_BL_E!S57+FC_OTH_CP_CR_E!S57+FC_OTH_CP_BT_E!S57+FC_OTH_CP_IT_E!S57</f>
        <v>2.3903697334479789E-2</v>
      </c>
      <c r="T57" s="10">
        <f>FC_OTH_CP_SH_E!T57+FC_OTH_CP_SC_E!T57+FC_OTH_CP_HW_E!T57+FC_OTH_CP_CA_E!T57+FC_OTH_CP_VE_E!T57+FC_OTH_CP_SL_E!T57+FC_OTH_CP_BL_E!T57+FC_OTH_CP_CR_E!T57+FC_OTH_CP_BT_E!T57+FC_OTH_CP_IT_E!T57</f>
        <v>6.2252794496990532E-2</v>
      </c>
      <c r="U57" s="10">
        <f>FC_OTH_CP_SH_E!U57+FC_OTH_CP_SC_E!U57+FC_OTH_CP_HW_E!U57+FC_OTH_CP_CA_E!U57+FC_OTH_CP_VE_E!U57+FC_OTH_CP_SL_E!U57+FC_OTH_CP_BL_E!U57+FC_OTH_CP_CR_E!U57+FC_OTH_CP_BT_E!U57+FC_OTH_CP_IT_E!U57</f>
        <v>5.7351676698194333E-2</v>
      </c>
      <c r="V57" s="10">
        <f>FC_OTH_CP_SH_E!V57+FC_OTH_CP_SC_E!V57+FC_OTH_CP_HW_E!V57+FC_OTH_CP_CA_E!V57+FC_OTH_CP_VE_E!V57+FC_OTH_CP_SL_E!V57+FC_OTH_CP_BL_E!V57+FC_OTH_CP_CR_E!V57+FC_OTH_CP_BT_E!V57+FC_OTH_CP_IT_E!V57</f>
        <v>6.7153912295786752E-2</v>
      </c>
      <c r="W57" s="10">
        <f>FC_OTH_CP_SH_E!W57+FC_OTH_CP_SC_E!W57+FC_OTH_CP_HW_E!W57+FC_OTH_CP_CA_E!W57+FC_OTH_CP_VE_E!W57+FC_OTH_CP_SL_E!W57+FC_OTH_CP_BL_E!W57+FC_OTH_CP_CR_E!W57+FC_OTH_CP_BT_E!W57+FC_OTH_CP_IT_E!W57</f>
        <v>3.7747205503009452E-2</v>
      </c>
      <c r="X57" s="10">
        <f>FC_OTH_CP_SH_E!X57+FC_OTH_CP_SC_E!X57+FC_OTH_CP_HW_E!X57+FC_OTH_CP_CA_E!X57+FC_OTH_CP_VE_E!X57+FC_OTH_CP_SL_E!X57+FC_OTH_CP_BL_E!X57+FC_OTH_CP_CR_E!X57+FC_OTH_CP_BT_E!X57+FC_OTH_CP_IT_E!X57</f>
        <v>0.3981943250214961</v>
      </c>
    </row>
    <row r="58" spans="1:24" ht="11.25" customHeight="1" x14ac:dyDescent="0.2">
      <c r="A58" s="42" t="s">
        <v>103</v>
      </c>
      <c r="B58" s="9" t="s">
        <v>104</v>
      </c>
      <c r="C58" s="10">
        <f>FC_OTH_CP_SH_E!C58+FC_OTH_CP_SC_E!C58+FC_OTH_CP_HW_E!C58+FC_OTH_CP_CA_E!C58+FC_OTH_CP_VE_E!C58+FC_OTH_CP_SL_E!C58+FC_OTH_CP_BL_E!C58+FC_OTH_CP_CR_E!C58+FC_OTH_CP_BT_E!C58+FC_OTH_CP_IT_E!C58</f>
        <v>4.4902837489251937</v>
      </c>
      <c r="D58" s="10">
        <f>FC_OTH_CP_SH_E!D58+FC_OTH_CP_SC_E!D58+FC_OTH_CP_HW_E!D58+FC_OTH_CP_CA_E!D58+FC_OTH_CP_VE_E!D58+FC_OTH_CP_SL_E!D58+FC_OTH_CP_BL_E!D58+FC_OTH_CP_CR_E!D58+FC_OTH_CP_BT_E!D58+FC_OTH_CP_IT_E!D58</f>
        <v>2.6511607910576092</v>
      </c>
      <c r="E58" s="10">
        <f>FC_OTH_CP_SH_E!E58+FC_OTH_CP_SC_E!E58+FC_OTH_CP_HW_E!E58+FC_OTH_CP_CA_E!E58+FC_OTH_CP_VE_E!E58+FC_OTH_CP_SL_E!E58+FC_OTH_CP_BL_E!E58+FC_OTH_CP_CR_E!E58+FC_OTH_CP_BT_E!E58+FC_OTH_CP_IT_E!E58</f>
        <v>8.2879621668099741</v>
      </c>
      <c r="F58" s="10">
        <f>FC_OTH_CP_SH_E!F58+FC_OTH_CP_SC_E!F58+FC_OTH_CP_HW_E!F58+FC_OTH_CP_CA_E!F58+FC_OTH_CP_VE_E!F58+FC_OTH_CP_SL_E!F58+FC_OTH_CP_BL_E!F58+FC_OTH_CP_CR_E!F58+FC_OTH_CP_BT_E!F58+FC_OTH_CP_IT_E!F58</f>
        <v>10.007652622527941</v>
      </c>
      <c r="G58" s="10">
        <f>FC_OTH_CP_SH_E!G58+FC_OTH_CP_SC_E!G58+FC_OTH_CP_HW_E!G58+FC_OTH_CP_CA_E!G58+FC_OTH_CP_VE_E!G58+FC_OTH_CP_SL_E!G58+FC_OTH_CP_BL_E!G58+FC_OTH_CP_CR_E!G58+FC_OTH_CP_BT_E!G58+FC_OTH_CP_IT_E!G58</f>
        <v>5.7800515907136703</v>
      </c>
      <c r="H58" s="10">
        <f>FC_OTH_CP_SH_E!H58+FC_OTH_CP_SC_E!H58+FC_OTH_CP_HW_E!H58+FC_OTH_CP_CA_E!H58+FC_OTH_CP_VE_E!H58+FC_OTH_CP_SL_E!H58+FC_OTH_CP_BL_E!H58+FC_OTH_CP_CR_E!H58+FC_OTH_CP_BT_E!H58+FC_OTH_CP_IT_E!H58</f>
        <v>11.01083404987102</v>
      </c>
      <c r="I58" s="10">
        <f>FC_OTH_CP_SH_E!I58+FC_OTH_CP_SC_E!I58+FC_OTH_CP_HW_E!I58+FC_OTH_CP_CA_E!I58+FC_OTH_CP_VE_E!I58+FC_OTH_CP_SL_E!I58+FC_OTH_CP_BL_E!I58+FC_OTH_CP_CR_E!I58+FC_OTH_CP_BT_E!I58+FC_OTH_CP_IT_E!I58</f>
        <v>6.6398968185726561</v>
      </c>
      <c r="J58" s="10">
        <f>FC_OTH_CP_SH_E!J58+FC_OTH_CP_SC_E!J58+FC_OTH_CP_HW_E!J58+FC_OTH_CP_CA_E!J58+FC_OTH_CP_VE_E!J58+FC_OTH_CP_SL_E!J58+FC_OTH_CP_BL_E!J58+FC_OTH_CP_CR_E!J58+FC_OTH_CP_BT_E!J58+FC_OTH_CP_IT_E!J58</f>
        <v>7.2847807394668953</v>
      </c>
      <c r="K58" s="10">
        <f>FC_OTH_CP_SH_E!K58+FC_OTH_CP_SC_E!K58+FC_OTH_CP_HW_E!K58+FC_OTH_CP_CA_E!K58+FC_OTH_CP_VE_E!K58+FC_OTH_CP_SL_E!K58+FC_OTH_CP_BL_E!K58+FC_OTH_CP_CR_E!K58+FC_OTH_CP_BT_E!K58+FC_OTH_CP_IT_E!K58</f>
        <v>14.61736887360275</v>
      </c>
      <c r="L58" s="10">
        <f>FC_OTH_CP_SH_E!L58+FC_OTH_CP_SC_E!L58+FC_OTH_CP_HW_E!L58+FC_OTH_CP_CA_E!L58+FC_OTH_CP_VE_E!L58+FC_OTH_CP_SL_E!L58+FC_OTH_CP_BL_E!L58+FC_OTH_CP_CR_E!L58+FC_OTH_CP_BT_E!L58+FC_OTH_CP_IT_E!L58</f>
        <v>13.112639724849529</v>
      </c>
      <c r="M58" s="10">
        <f>FC_OTH_CP_SH_E!M58+FC_OTH_CP_SC_E!M58+FC_OTH_CP_HW_E!M58+FC_OTH_CP_CA_E!M58+FC_OTH_CP_VE_E!M58+FC_OTH_CP_SL_E!M58+FC_OTH_CP_BL_E!M58+FC_OTH_CP_CR_E!M58+FC_OTH_CP_BT_E!M58+FC_OTH_CP_IT_E!M58</f>
        <v>4.2276010318142729</v>
      </c>
      <c r="N58" s="10">
        <f>FC_OTH_CP_SH_E!N58+FC_OTH_CP_SC_E!N58+FC_OTH_CP_HW_E!N58+FC_OTH_CP_CA_E!N58+FC_OTH_CP_VE_E!N58+FC_OTH_CP_SL_E!N58+FC_OTH_CP_BL_E!N58+FC_OTH_CP_CR_E!N58+FC_OTH_CP_BT_E!N58+FC_OTH_CP_IT_E!N58</f>
        <v>8.4790197764402411</v>
      </c>
      <c r="O58" s="10">
        <f>FC_OTH_CP_SH_E!O58+FC_OTH_CP_SC_E!O58+FC_OTH_CP_HW_E!O58+FC_OTH_CP_CA_E!O58+FC_OTH_CP_VE_E!O58+FC_OTH_CP_SL_E!O58+FC_OTH_CP_BL_E!O58+FC_OTH_CP_CR_E!O58+FC_OTH_CP_BT_E!O58+FC_OTH_CP_IT_E!O58</f>
        <v>8.9805674978503873</v>
      </c>
      <c r="P58" s="10">
        <f>FC_OTH_CP_SH_E!P58+FC_OTH_CP_SC_E!P58+FC_OTH_CP_HW_E!P58+FC_OTH_CP_CA_E!P58+FC_OTH_CP_VE_E!P58+FC_OTH_CP_SL_E!P58+FC_OTH_CP_BL_E!P58+FC_OTH_CP_CR_E!P58+FC_OTH_CP_BT_E!P58+FC_OTH_CP_IT_E!P58</f>
        <v>13.47093723129837</v>
      </c>
      <c r="Q58" s="10">
        <f>FC_OTH_CP_SH_E!Q58+FC_OTH_CP_SC_E!Q58+FC_OTH_CP_HW_E!Q58+FC_OTH_CP_CA_E!Q58+FC_OTH_CP_VE_E!Q58+FC_OTH_CP_SL_E!Q58+FC_OTH_CP_BL_E!Q58+FC_OTH_CP_CR_E!Q58+FC_OTH_CP_BT_E!Q58+FC_OTH_CP_IT_E!Q58</f>
        <v>15.501117798796219</v>
      </c>
      <c r="R58" s="10">
        <f>FC_OTH_CP_SH_E!R58+FC_OTH_CP_SC_E!R58+FC_OTH_CP_HW_E!R58+FC_OTH_CP_CA_E!R58+FC_OTH_CP_VE_E!R58+FC_OTH_CP_SL_E!R58+FC_OTH_CP_BL_E!R58+FC_OTH_CP_CR_E!R58+FC_OTH_CP_BT_E!R58+FC_OTH_CP_IT_E!R58</f>
        <v>15.33387790197764</v>
      </c>
      <c r="S58" s="10">
        <f>FC_OTH_CP_SH_E!S58+FC_OTH_CP_SC_E!S58+FC_OTH_CP_HW_E!S58+FC_OTH_CP_CA_E!S58+FC_OTH_CP_VE_E!S58+FC_OTH_CP_SL_E!S58+FC_OTH_CP_BL_E!S58+FC_OTH_CP_CR_E!S58+FC_OTH_CP_BT_E!S58+FC_OTH_CP_IT_E!S58</f>
        <v>18.749441100601889</v>
      </c>
      <c r="T58" s="10">
        <f>FC_OTH_CP_SH_E!T58+FC_OTH_CP_SC_E!T58+FC_OTH_CP_HW_E!T58+FC_OTH_CP_CA_E!T58+FC_OTH_CP_VE_E!T58+FC_OTH_CP_SL_E!T58+FC_OTH_CP_BL_E!T58+FC_OTH_CP_CR_E!T58+FC_OTH_CP_BT_E!T58+FC_OTH_CP_IT_E!T58</f>
        <v>21.833619948409289</v>
      </c>
      <c r="U58" s="10">
        <f>FC_OTH_CP_SH_E!U58+FC_OTH_CP_SC_E!U58+FC_OTH_CP_HW_E!U58+FC_OTH_CP_CA_E!U58+FC_OTH_CP_VE_E!U58+FC_OTH_CP_SL_E!U58+FC_OTH_CP_BL_E!U58+FC_OTH_CP_CR_E!U58+FC_OTH_CP_BT_E!U58+FC_OTH_CP_IT_E!U58</f>
        <v>21.309458297506449</v>
      </c>
      <c r="V58" s="10">
        <f>FC_OTH_CP_SH_E!V58+FC_OTH_CP_SC_E!V58+FC_OTH_CP_HW_E!V58+FC_OTH_CP_CA_E!V58+FC_OTH_CP_VE_E!V58+FC_OTH_CP_SL_E!V58+FC_OTH_CP_BL_E!V58+FC_OTH_CP_CR_E!V58+FC_OTH_CP_BT_E!V58+FC_OTH_CP_IT_E!V58</f>
        <v>21.165348237317279</v>
      </c>
      <c r="W58" s="10">
        <f>FC_OTH_CP_SH_E!W58+FC_OTH_CP_SC_E!W58+FC_OTH_CP_HW_E!W58+FC_OTH_CP_CA_E!W58+FC_OTH_CP_VE_E!W58+FC_OTH_CP_SL_E!W58+FC_OTH_CP_BL_E!W58+FC_OTH_CP_CR_E!W58+FC_OTH_CP_BT_E!W58+FC_OTH_CP_IT_E!W58</f>
        <v>5.7616509028374887</v>
      </c>
      <c r="X58" s="10">
        <f>FC_OTH_CP_SH_E!X58+FC_OTH_CP_SC_E!X58+FC_OTH_CP_HW_E!X58+FC_OTH_CP_CA_E!X58+FC_OTH_CP_VE_E!X58+FC_OTH_CP_SL_E!X58+FC_OTH_CP_BL_E!X58+FC_OTH_CP_CR_E!X58+FC_OTH_CP_BT_E!X58+FC_OTH_CP_IT_E!X58</f>
        <v>5.4816852966466039</v>
      </c>
    </row>
    <row r="59" spans="1:24" ht="11.25" customHeight="1" x14ac:dyDescent="0.2">
      <c r="A59" s="42" t="s">
        <v>105</v>
      </c>
      <c r="B59" s="9" t="s">
        <v>106</v>
      </c>
      <c r="C59" s="10">
        <f>FC_OTH_CP_SH_E!C59+FC_OTH_CP_SC_E!C59+FC_OTH_CP_HW_E!C59+FC_OTH_CP_CA_E!C59+FC_OTH_CP_VE_E!C59+FC_OTH_CP_SL_E!C59+FC_OTH_CP_BL_E!C59+FC_OTH_CP_CR_E!C59+FC_OTH_CP_BT_E!C59+FC_OTH_CP_IT_E!C59</f>
        <v>16.766981943250219</v>
      </c>
      <c r="D59" s="10">
        <f>FC_OTH_CP_SH_E!D59+FC_OTH_CP_SC_E!D59+FC_OTH_CP_HW_E!D59+FC_OTH_CP_CA_E!D59+FC_OTH_CP_VE_E!D59+FC_OTH_CP_SL_E!D59+FC_OTH_CP_BL_E!D59+FC_OTH_CP_CR_E!D59+FC_OTH_CP_BT_E!D59+FC_OTH_CP_IT_E!D59</f>
        <v>131.03086844368008</v>
      </c>
      <c r="E59" s="10">
        <f>FC_OTH_CP_SH_E!E59+FC_OTH_CP_SC_E!E59+FC_OTH_CP_HW_E!E59+FC_OTH_CP_CA_E!E59+FC_OTH_CP_VE_E!E59+FC_OTH_CP_SL_E!E59+FC_OTH_CP_BL_E!E59+FC_OTH_CP_CR_E!E59+FC_OTH_CP_BT_E!E59+FC_OTH_CP_IT_E!E59</f>
        <v>152.07317282889079</v>
      </c>
      <c r="F59" s="10">
        <f>FC_OTH_CP_SH_E!F59+FC_OTH_CP_SC_E!F59+FC_OTH_CP_HW_E!F59+FC_OTH_CP_CA_E!F59+FC_OTH_CP_VE_E!F59+FC_OTH_CP_SL_E!F59+FC_OTH_CP_BL_E!F59+FC_OTH_CP_CR_E!F59+FC_OTH_CP_BT_E!F59+FC_OTH_CP_IT_E!F59</f>
        <v>147.29630266552019</v>
      </c>
      <c r="G59" s="10">
        <f>FC_OTH_CP_SH_E!G59+FC_OTH_CP_SC_E!G59+FC_OTH_CP_HW_E!G59+FC_OTH_CP_CA_E!G59+FC_OTH_CP_VE_E!G59+FC_OTH_CP_SL_E!G59+FC_OTH_CP_BL_E!G59+FC_OTH_CP_CR_E!G59+FC_OTH_CP_BT_E!G59+FC_OTH_CP_IT_E!G59</f>
        <v>121.42923473774719</v>
      </c>
      <c r="H59" s="10">
        <f>FC_OTH_CP_SH_E!H59+FC_OTH_CP_SC_E!H59+FC_OTH_CP_HW_E!H59+FC_OTH_CP_CA_E!H59+FC_OTH_CP_VE_E!H59+FC_OTH_CP_SL_E!H59+FC_OTH_CP_BL_E!H59+FC_OTH_CP_CR_E!H59+FC_OTH_CP_BT_E!H59+FC_OTH_CP_IT_E!H59</f>
        <v>185.79819432502148</v>
      </c>
      <c r="I59" s="10">
        <f>FC_OTH_CP_SH_E!I59+FC_OTH_CP_SC_E!I59+FC_OTH_CP_HW_E!I59+FC_OTH_CP_CA_E!I59+FC_OTH_CP_VE_E!I59+FC_OTH_CP_SL_E!I59+FC_OTH_CP_BL_E!I59+FC_OTH_CP_CR_E!I59+FC_OTH_CP_BT_E!I59+FC_OTH_CP_IT_E!I59</f>
        <v>172.70945829750636</v>
      </c>
      <c r="J59" s="10">
        <f>FC_OTH_CP_SH_E!J59+FC_OTH_CP_SC_E!J59+FC_OTH_CP_HW_E!J59+FC_OTH_CP_CA_E!J59+FC_OTH_CP_VE_E!J59+FC_OTH_CP_SL_E!J59+FC_OTH_CP_BL_E!J59+FC_OTH_CP_CR_E!J59+FC_OTH_CP_BT_E!J59+FC_OTH_CP_IT_E!J59</f>
        <v>143.85692175408431</v>
      </c>
      <c r="K59" s="10">
        <f>FC_OTH_CP_SH_E!K59+FC_OTH_CP_SC_E!K59+FC_OTH_CP_HW_E!K59+FC_OTH_CP_CA_E!K59+FC_OTH_CP_VE_E!K59+FC_OTH_CP_SL_E!K59+FC_OTH_CP_BL_E!K59+FC_OTH_CP_CR_E!K59+FC_OTH_CP_BT_E!K59+FC_OTH_CP_IT_E!K59</f>
        <v>132.79828030954437</v>
      </c>
      <c r="L59" s="10">
        <f>FC_OTH_CP_SH_E!L59+FC_OTH_CP_SC_E!L59+FC_OTH_CP_HW_E!L59+FC_OTH_CP_CA_E!L59+FC_OTH_CP_VE_E!L59+FC_OTH_CP_SL_E!L59+FC_OTH_CP_BL_E!L59+FC_OTH_CP_CR_E!L59+FC_OTH_CP_BT_E!L59+FC_OTH_CP_IT_E!L59</f>
        <v>117.87042132416171</v>
      </c>
      <c r="M59" s="10">
        <f>FC_OTH_CP_SH_E!M59+FC_OTH_CP_SC_E!M59+FC_OTH_CP_HW_E!M59+FC_OTH_CP_CA_E!M59+FC_OTH_CP_VE_E!M59+FC_OTH_CP_SL_E!M59+FC_OTH_CP_BL_E!M59+FC_OTH_CP_CR_E!M59+FC_OTH_CP_BT_E!M59+FC_OTH_CP_IT_E!M59</f>
        <v>123.6027515047291</v>
      </c>
      <c r="N59" s="10">
        <f>FC_OTH_CP_SH_E!N59+FC_OTH_CP_SC_E!N59+FC_OTH_CP_HW_E!N59+FC_OTH_CP_CA_E!N59+FC_OTH_CP_VE_E!N59+FC_OTH_CP_SL_E!N59+FC_OTH_CP_BL_E!N59+FC_OTH_CP_CR_E!N59+FC_OTH_CP_BT_E!N59+FC_OTH_CP_IT_E!N59</f>
        <v>63.007566638005159</v>
      </c>
      <c r="O59" s="10">
        <f>FC_OTH_CP_SH_E!O59+FC_OTH_CP_SC_E!O59+FC_OTH_CP_HW_E!O59+FC_OTH_CP_CA_E!O59+FC_OTH_CP_VE_E!O59+FC_OTH_CP_SL_E!O59+FC_OTH_CP_BL_E!O59+FC_OTH_CP_CR_E!O59+FC_OTH_CP_BT_E!O59+FC_OTH_CP_IT_E!O59</f>
        <v>63.509114359415314</v>
      </c>
      <c r="P59" s="10">
        <f>FC_OTH_CP_SH_E!P59+FC_OTH_CP_SC_E!P59+FC_OTH_CP_HW_E!P59+FC_OTH_CP_CA_E!P59+FC_OTH_CP_VE_E!P59+FC_OTH_CP_SL_E!P59+FC_OTH_CP_BL_E!P59+FC_OTH_CP_CR_E!P59+FC_OTH_CP_BT_E!P59+FC_OTH_CP_IT_E!P59</f>
        <v>51.853482373172838</v>
      </c>
      <c r="Q59" s="10">
        <f>FC_OTH_CP_SH_E!Q59+FC_OTH_CP_SC_E!Q59+FC_OTH_CP_HW_E!Q59+FC_OTH_CP_CA_E!Q59+FC_OTH_CP_VE_E!Q59+FC_OTH_CP_SL_E!Q59+FC_OTH_CP_BL_E!Q59+FC_OTH_CP_CR_E!Q59+FC_OTH_CP_BT_E!Q59+FC_OTH_CP_IT_E!Q59</f>
        <v>47.72141014617371</v>
      </c>
      <c r="R59" s="10">
        <f>FC_OTH_CP_SH_E!R59+FC_OTH_CP_SC_E!R59+FC_OTH_CP_HW_E!R59+FC_OTH_CP_CA_E!R59+FC_OTH_CP_VE_E!R59+FC_OTH_CP_SL_E!R59+FC_OTH_CP_BL_E!R59+FC_OTH_CP_CR_E!R59+FC_OTH_CP_BT_E!R59+FC_OTH_CP_IT_E!R59</f>
        <v>104.78168529664656</v>
      </c>
      <c r="S59" s="10">
        <f>FC_OTH_CP_SH_E!S59+FC_OTH_CP_SC_E!S59+FC_OTH_CP_HW_E!S59+FC_OTH_CP_CA_E!S59+FC_OTH_CP_VE_E!S59+FC_OTH_CP_SL_E!S59+FC_OTH_CP_BL_E!S59+FC_OTH_CP_CR_E!S59+FC_OTH_CP_BT_E!S59+FC_OTH_CP_IT_E!S59</f>
        <v>122.83843508168532</v>
      </c>
      <c r="T59" s="10">
        <f>FC_OTH_CP_SH_E!T59+FC_OTH_CP_SC_E!T59+FC_OTH_CP_HW_E!T59+FC_OTH_CP_CA_E!T59+FC_OTH_CP_VE_E!T59+FC_OTH_CP_SL_E!T59+FC_OTH_CP_BL_E!T59+FC_OTH_CP_CR_E!T59+FC_OTH_CP_BT_E!T59+FC_OTH_CP_IT_E!T59</f>
        <v>104.04969905417026</v>
      </c>
      <c r="U59" s="10">
        <f>FC_OTH_CP_SH_E!U59+FC_OTH_CP_SC_E!U59+FC_OTH_CP_HW_E!U59+FC_OTH_CP_CA_E!U59+FC_OTH_CP_VE_E!U59+FC_OTH_CP_SL_E!U59+FC_OTH_CP_BL_E!U59+FC_OTH_CP_CR_E!U59+FC_OTH_CP_BT_E!U59+FC_OTH_CP_IT_E!U59</f>
        <v>99.176182287188297</v>
      </c>
      <c r="V59" s="10">
        <f>FC_OTH_CP_SH_E!V59+FC_OTH_CP_SC_E!V59+FC_OTH_CP_HW_E!V59+FC_OTH_CP_CA_E!V59+FC_OTH_CP_VE_E!V59+FC_OTH_CP_SL_E!V59+FC_OTH_CP_BL_E!V59+FC_OTH_CP_CR_E!V59+FC_OTH_CP_BT_E!V59+FC_OTH_CP_IT_E!V59</f>
        <v>98.943852106620838</v>
      </c>
      <c r="W59" s="10">
        <f>FC_OTH_CP_SH_E!W59+FC_OTH_CP_SC_E!W59+FC_OTH_CP_HW_E!W59+FC_OTH_CP_CA_E!W59+FC_OTH_CP_VE_E!W59+FC_OTH_CP_SL_E!W59+FC_OTH_CP_BL_E!W59+FC_OTH_CP_CR_E!W59+FC_OTH_CP_BT_E!W59+FC_OTH_CP_IT_E!W59</f>
        <v>82.440068787618245</v>
      </c>
      <c r="X59" s="10">
        <f>FC_OTH_CP_SH_E!X59+FC_OTH_CP_SC_E!X59+FC_OTH_CP_HW_E!X59+FC_OTH_CP_CA_E!X59+FC_OTH_CP_VE_E!X59+FC_OTH_CP_SL_E!X59+FC_OTH_CP_BL_E!X59+FC_OTH_CP_CR_E!X59+FC_OTH_CP_BT_E!X59+FC_OTH_CP_IT_E!X59</f>
        <v>92.147205503009445</v>
      </c>
    </row>
    <row r="60" spans="1:24" ht="11.25" customHeight="1" x14ac:dyDescent="0.2">
      <c r="A60" s="42" t="s">
        <v>107</v>
      </c>
      <c r="B60" s="9" t="s">
        <v>108</v>
      </c>
      <c r="C60" s="10">
        <f>FC_OTH_CP_SH_E!C60+FC_OTH_CP_SC_E!C60+FC_OTH_CP_HW_E!C60+FC_OTH_CP_CA_E!C60+FC_OTH_CP_VE_E!C60+FC_OTH_CP_SL_E!C60+FC_OTH_CP_BL_E!C60+FC_OTH_CP_CR_E!C60+FC_OTH_CP_BT_E!C60+FC_OTH_CP_IT_E!C60</f>
        <v>0</v>
      </c>
      <c r="D60" s="10">
        <f>FC_OTH_CP_SH_E!D60+FC_OTH_CP_SC_E!D60+FC_OTH_CP_HW_E!D60+FC_OTH_CP_CA_E!D60+FC_OTH_CP_VE_E!D60+FC_OTH_CP_SL_E!D60+FC_OTH_CP_BL_E!D60+FC_OTH_CP_CR_E!D60+FC_OTH_CP_BT_E!D60+FC_OTH_CP_IT_E!D60</f>
        <v>0</v>
      </c>
      <c r="E60" s="10">
        <f>FC_OTH_CP_SH_E!E60+FC_OTH_CP_SC_E!E60+FC_OTH_CP_HW_E!E60+FC_OTH_CP_CA_E!E60+FC_OTH_CP_VE_E!E60+FC_OTH_CP_SL_E!E60+FC_OTH_CP_BL_E!E60+FC_OTH_CP_CR_E!E60+FC_OTH_CP_BT_E!E60+FC_OTH_CP_IT_E!E60</f>
        <v>0</v>
      </c>
      <c r="F60" s="10">
        <f>FC_OTH_CP_SH_E!F60+FC_OTH_CP_SC_E!F60+FC_OTH_CP_HW_E!F60+FC_OTH_CP_CA_E!F60+FC_OTH_CP_VE_E!F60+FC_OTH_CP_SL_E!F60+FC_OTH_CP_BL_E!F60+FC_OTH_CP_CR_E!F60+FC_OTH_CP_BT_E!F60+FC_OTH_CP_IT_E!F60</f>
        <v>0</v>
      </c>
      <c r="G60" s="10">
        <f>FC_OTH_CP_SH_E!G60+FC_OTH_CP_SC_E!G60+FC_OTH_CP_HW_E!G60+FC_OTH_CP_CA_E!G60+FC_OTH_CP_VE_E!G60+FC_OTH_CP_SL_E!G60+FC_OTH_CP_BL_E!G60+FC_OTH_CP_CR_E!G60+FC_OTH_CP_BT_E!G60+FC_OTH_CP_IT_E!G60</f>
        <v>0</v>
      </c>
      <c r="H60" s="10">
        <f>FC_OTH_CP_SH_E!H60+FC_OTH_CP_SC_E!H60+FC_OTH_CP_HW_E!H60+FC_OTH_CP_CA_E!H60+FC_OTH_CP_VE_E!H60+FC_OTH_CP_SL_E!H60+FC_OTH_CP_BL_E!H60+FC_OTH_CP_CR_E!H60+FC_OTH_CP_BT_E!H60+FC_OTH_CP_IT_E!H60</f>
        <v>0</v>
      </c>
      <c r="I60" s="10">
        <f>FC_OTH_CP_SH_E!I60+FC_OTH_CP_SC_E!I60+FC_OTH_CP_HW_E!I60+FC_OTH_CP_CA_E!I60+FC_OTH_CP_VE_E!I60+FC_OTH_CP_SL_E!I60+FC_OTH_CP_BL_E!I60+FC_OTH_CP_CR_E!I60+FC_OTH_CP_BT_E!I60+FC_OTH_CP_IT_E!I60</f>
        <v>0</v>
      </c>
      <c r="J60" s="10">
        <f>FC_OTH_CP_SH_E!J60+FC_OTH_CP_SC_E!J60+FC_OTH_CP_HW_E!J60+FC_OTH_CP_CA_E!J60+FC_OTH_CP_VE_E!J60+FC_OTH_CP_SL_E!J60+FC_OTH_CP_BL_E!J60+FC_OTH_CP_CR_E!J60+FC_OTH_CP_BT_E!J60+FC_OTH_CP_IT_E!J60</f>
        <v>0</v>
      </c>
      <c r="K60" s="10">
        <f>FC_OTH_CP_SH_E!K60+FC_OTH_CP_SC_E!K60+FC_OTH_CP_HW_E!K60+FC_OTH_CP_CA_E!K60+FC_OTH_CP_VE_E!K60+FC_OTH_CP_SL_E!K60+FC_OTH_CP_BL_E!K60+FC_OTH_CP_CR_E!K60+FC_OTH_CP_BT_E!K60+FC_OTH_CP_IT_E!K60</f>
        <v>0</v>
      </c>
      <c r="L60" s="10">
        <f>FC_OTH_CP_SH_E!L60+FC_OTH_CP_SC_E!L60+FC_OTH_CP_HW_E!L60+FC_OTH_CP_CA_E!L60+FC_OTH_CP_VE_E!L60+FC_OTH_CP_SL_E!L60+FC_OTH_CP_BL_E!L60+FC_OTH_CP_CR_E!L60+FC_OTH_CP_BT_E!L60+FC_OTH_CP_IT_E!L60</f>
        <v>0</v>
      </c>
      <c r="M60" s="10">
        <f>FC_OTH_CP_SH_E!M60+FC_OTH_CP_SC_E!M60+FC_OTH_CP_HW_E!M60+FC_OTH_CP_CA_E!M60+FC_OTH_CP_VE_E!M60+FC_OTH_CP_SL_E!M60+FC_OTH_CP_BL_E!M60+FC_OTH_CP_CR_E!M60+FC_OTH_CP_BT_E!M60+FC_OTH_CP_IT_E!M60</f>
        <v>0</v>
      </c>
      <c r="N60" s="10">
        <f>FC_OTH_CP_SH_E!N60+FC_OTH_CP_SC_E!N60+FC_OTH_CP_HW_E!N60+FC_OTH_CP_CA_E!N60+FC_OTH_CP_VE_E!N60+FC_OTH_CP_SL_E!N60+FC_OTH_CP_BL_E!N60+FC_OTH_CP_CR_E!N60+FC_OTH_CP_BT_E!N60+FC_OTH_CP_IT_E!N60</f>
        <v>0</v>
      </c>
      <c r="O60" s="10">
        <f>FC_OTH_CP_SH_E!O60+FC_OTH_CP_SC_E!O60+FC_OTH_CP_HW_E!O60+FC_OTH_CP_CA_E!O60+FC_OTH_CP_VE_E!O60+FC_OTH_CP_SL_E!O60+FC_OTH_CP_BL_E!O60+FC_OTH_CP_CR_E!O60+FC_OTH_CP_BT_E!O60+FC_OTH_CP_IT_E!O60</f>
        <v>0</v>
      </c>
      <c r="P60" s="10">
        <f>FC_OTH_CP_SH_E!P60+FC_OTH_CP_SC_E!P60+FC_OTH_CP_HW_E!P60+FC_OTH_CP_CA_E!P60+FC_OTH_CP_VE_E!P60+FC_OTH_CP_SL_E!P60+FC_OTH_CP_BL_E!P60+FC_OTH_CP_CR_E!P60+FC_OTH_CP_BT_E!P60+FC_OTH_CP_IT_E!P60</f>
        <v>0</v>
      </c>
      <c r="Q60" s="10">
        <f>FC_OTH_CP_SH_E!Q60+FC_OTH_CP_SC_E!Q60+FC_OTH_CP_HW_E!Q60+FC_OTH_CP_CA_E!Q60+FC_OTH_CP_VE_E!Q60+FC_OTH_CP_SL_E!Q60+FC_OTH_CP_BL_E!Q60+FC_OTH_CP_CR_E!Q60+FC_OTH_CP_BT_E!Q60+FC_OTH_CP_IT_E!Q60</f>
        <v>0</v>
      </c>
      <c r="R60" s="10">
        <f>FC_OTH_CP_SH_E!R60+FC_OTH_CP_SC_E!R60+FC_OTH_CP_HW_E!R60+FC_OTH_CP_CA_E!R60+FC_OTH_CP_VE_E!R60+FC_OTH_CP_SL_E!R60+FC_OTH_CP_BL_E!R60+FC_OTH_CP_CR_E!R60+FC_OTH_CP_BT_E!R60+FC_OTH_CP_IT_E!R60</f>
        <v>0</v>
      </c>
      <c r="S60" s="10">
        <f>FC_OTH_CP_SH_E!S60+FC_OTH_CP_SC_E!S60+FC_OTH_CP_HW_E!S60+FC_OTH_CP_CA_E!S60+FC_OTH_CP_VE_E!S60+FC_OTH_CP_SL_E!S60+FC_OTH_CP_BL_E!S60+FC_OTH_CP_CR_E!S60+FC_OTH_CP_BT_E!S60+FC_OTH_CP_IT_E!S60</f>
        <v>0</v>
      </c>
      <c r="T60" s="10">
        <f>FC_OTH_CP_SH_E!T60+FC_OTH_CP_SC_E!T60+FC_OTH_CP_HW_E!T60+FC_OTH_CP_CA_E!T60+FC_OTH_CP_VE_E!T60+FC_OTH_CP_SL_E!T60+FC_OTH_CP_BL_E!T60+FC_OTH_CP_CR_E!T60+FC_OTH_CP_BT_E!T60+FC_OTH_CP_IT_E!T60</f>
        <v>0</v>
      </c>
      <c r="U60" s="10">
        <f>FC_OTH_CP_SH_E!U60+FC_OTH_CP_SC_E!U60+FC_OTH_CP_HW_E!U60+FC_OTH_CP_CA_E!U60+FC_OTH_CP_VE_E!U60+FC_OTH_CP_SL_E!U60+FC_OTH_CP_BL_E!U60+FC_OTH_CP_CR_E!U60+FC_OTH_CP_BT_E!U60+FC_OTH_CP_IT_E!U60</f>
        <v>0</v>
      </c>
      <c r="V60" s="10">
        <f>FC_OTH_CP_SH_E!V60+FC_OTH_CP_SC_E!V60+FC_OTH_CP_HW_E!V60+FC_OTH_CP_CA_E!V60+FC_OTH_CP_VE_E!V60+FC_OTH_CP_SL_E!V60+FC_OTH_CP_BL_E!V60+FC_OTH_CP_CR_E!V60+FC_OTH_CP_BT_E!V60+FC_OTH_CP_IT_E!V60</f>
        <v>0</v>
      </c>
      <c r="W60" s="10">
        <f>FC_OTH_CP_SH_E!W60+FC_OTH_CP_SC_E!W60+FC_OTH_CP_HW_E!W60+FC_OTH_CP_CA_E!W60+FC_OTH_CP_VE_E!W60+FC_OTH_CP_SL_E!W60+FC_OTH_CP_BL_E!W60+FC_OTH_CP_CR_E!W60+FC_OTH_CP_BT_E!W60+FC_OTH_CP_IT_E!W60</f>
        <v>0</v>
      </c>
      <c r="X60" s="10">
        <f>FC_OTH_CP_SH_E!X60+FC_OTH_CP_SC_E!X60+FC_OTH_CP_HW_E!X60+FC_OTH_CP_CA_E!X60+FC_OTH_CP_VE_E!X60+FC_OTH_CP_SL_E!X60+FC_OTH_CP_BL_E!X60+FC_OTH_CP_CR_E!X60+FC_OTH_CP_BT_E!X60+FC_OTH_CP_IT_E!X60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FC_OTH_CP_SH_E!C61+FC_OTH_CP_SC_E!C61+FC_OTH_CP_HW_E!C61+FC_OTH_CP_CA_E!C61+FC_OTH_CP_VE_E!C61+FC_OTH_CP_SL_E!C61+FC_OTH_CP_BL_E!C61+FC_OTH_CP_CR_E!C61+FC_OTH_CP_BT_E!C61+FC_OTH_CP_IT_E!C61</f>
        <v>0</v>
      </c>
      <c r="D61" s="10">
        <f>FC_OTH_CP_SH_E!D61+FC_OTH_CP_SC_E!D61+FC_OTH_CP_HW_E!D61+FC_OTH_CP_CA_E!D61+FC_OTH_CP_VE_E!D61+FC_OTH_CP_SL_E!D61+FC_OTH_CP_BL_E!D61+FC_OTH_CP_CR_E!D61+FC_OTH_CP_BT_E!D61+FC_OTH_CP_IT_E!D61</f>
        <v>0</v>
      </c>
      <c r="E61" s="10">
        <f>FC_OTH_CP_SH_E!E61+FC_OTH_CP_SC_E!E61+FC_OTH_CP_HW_E!E61+FC_OTH_CP_CA_E!E61+FC_OTH_CP_VE_E!E61+FC_OTH_CP_SL_E!E61+FC_OTH_CP_BL_E!E61+FC_OTH_CP_CR_E!E61+FC_OTH_CP_BT_E!E61+FC_OTH_CP_IT_E!E61</f>
        <v>0</v>
      </c>
      <c r="F61" s="10">
        <f>FC_OTH_CP_SH_E!F61+FC_OTH_CP_SC_E!F61+FC_OTH_CP_HW_E!F61+FC_OTH_CP_CA_E!F61+FC_OTH_CP_VE_E!F61+FC_OTH_CP_SL_E!F61+FC_OTH_CP_BL_E!F61+FC_OTH_CP_CR_E!F61+FC_OTH_CP_BT_E!F61+FC_OTH_CP_IT_E!F61</f>
        <v>0</v>
      </c>
      <c r="G61" s="10">
        <f>FC_OTH_CP_SH_E!G61+FC_OTH_CP_SC_E!G61+FC_OTH_CP_HW_E!G61+FC_OTH_CP_CA_E!G61+FC_OTH_CP_VE_E!G61+FC_OTH_CP_SL_E!G61+FC_OTH_CP_BL_E!G61+FC_OTH_CP_CR_E!G61+FC_OTH_CP_BT_E!G61+FC_OTH_CP_IT_E!G61</f>
        <v>0</v>
      </c>
      <c r="H61" s="10">
        <f>FC_OTH_CP_SH_E!H61+FC_OTH_CP_SC_E!H61+FC_OTH_CP_HW_E!H61+FC_OTH_CP_CA_E!H61+FC_OTH_CP_VE_E!H61+FC_OTH_CP_SL_E!H61+FC_OTH_CP_BL_E!H61+FC_OTH_CP_CR_E!H61+FC_OTH_CP_BT_E!H61+FC_OTH_CP_IT_E!H61</f>
        <v>0</v>
      </c>
      <c r="I61" s="10">
        <f>FC_OTH_CP_SH_E!I61+FC_OTH_CP_SC_E!I61+FC_OTH_CP_HW_E!I61+FC_OTH_CP_CA_E!I61+FC_OTH_CP_VE_E!I61+FC_OTH_CP_SL_E!I61+FC_OTH_CP_BL_E!I61+FC_OTH_CP_CR_E!I61+FC_OTH_CP_BT_E!I61+FC_OTH_CP_IT_E!I61</f>
        <v>0</v>
      </c>
      <c r="J61" s="10">
        <f>FC_OTH_CP_SH_E!J61+FC_OTH_CP_SC_E!J61+FC_OTH_CP_HW_E!J61+FC_OTH_CP_CA_E!J61+FC_OTH_CP_VE_E!J61+FC_OTH_CP_SL_E!J61+FC_OTH_CP_BL_E!J61+FC_OTH_CP_CR_E!J61+FC_OTH_CP_BT_E!J61+FC_OTH_CP_IT_E!J61</f>
        <v>0</v>
      </c>
      <c r="K61" s="10">
        <f>FC_OTH_CP_SH_E!K61+FC_OTH_CP_SC_E!K61+FC_OTH_CP_HW_E!K61+FC_OTH_CP_CA_E!K61+FC_OTH_CP_VE_E!K61+FC_OTH_CP_SL_E!K61+FC_OTH_CP_BL_E!K61+FC_OTH_CP_CR_E!K61+FC_OTH_CP_BT_E!K61+FC_OTH_CP_IT_E!K61</f>
        <v>0</v>
      </c>
      <c r="L61" s="10">
        <f>FC_OTH_CP_SH_E!L61+FC_OTH_CP_SC_E!L61+FC_OTH_CP_HW_E!L61+FC_OTH_CP_CA_E!L61+FC_OTH_CP_VE_E!L61+FC_OTH_CP_SL_E!L61+FC_OTH_CP_BL_E!L61+FC_OTH_CP_CR_E!L61+FC_OTH_CP_BT_E!L61+FC_OTH_CP_IT_E!L61</f>
        <v>0</v>
      </c>
      <c r="M61" s="10">
        <f>FC_OTH_CP_SH_E!M61+FC_OTH_CP_SC_E!M61+FC_OTH_CP_HW_E!M61+FC_OTH_CP_CA_E!M61+FC_OTH_CP_VE_E!M61+FC_OTH_CP_SL_E!M61+FC_OTH_CP_BL_E!M61+FC_OTH_CP_CR_E!M61+FC_OTH_CP_BT_E!M61+FC_OTH_CP_IT_E!M61</f>
        <v>0</v>
      </c>
      <c r="N61" s="10">
        <f>FC_OTH_CP_SH_E!N61+FC_OTH_CP_SC_E!N61+FC_OTH_CP_HW_E!N61+FC_OTH_CP_CA_E!N61+FC_OTH_CP_VE_E!N61+FC_OTH_CP_SL_E!N61+FC_OTH_CP_BL_E!N61+FC_OTH_CP_CR_E!N61+FC_OTH_CP_BT_E!N61+FC_OTH_CP_IT_E!N61</f>
        <v>0</v>
      </c>
      <c r="O61" s="10">
        <f>FC_OTH_CP_SH_E!O61+FC_OTH_CP_SC_E!O61+FC_OTH_CP_HW_E!O61+FC_OTH_CP_CA_E!O61+FC_OTH_CP_VE_E!O61+FC_OTH_CP_SL_E!O61+FC_OTH_CP_BL_E!O61+FC_OTH_CP_CR_E!O61+FC_OTH_CP_BT_E!O61+FC_OTH_CP_IT_E!O61</f>
        <v>0</v>
      </c>
      <c r="P61" s="10">
        <f>FC_OTH_CP_SH_E!P61+FC_OTH_CP_SC_E!P61+FC_OTH_CP_HW_E!P61+FC_OTH_CP_CA_E!P61+FC_OTH_CP_VE_E!P61+FC_OTH_CP_SL_E!P61+FC_OTH_CP_BL_E!P61+FC_OTH_CP_CR_E!P61+FC_OTH_CP_BT_E!P61+FC_OTH_CP_IT_E!P61</f>
        <v>0</v>
      </c>
      <c r="Q61" s="10">
        <f>FC_OTH_CP_SH_E!Q61+FC_OTH_CP_SC_E!Q61+FC_OTH_CP_HW_E!Q61+FC_OTH_CP_CA_E!Q61+FC_OTH_CP_VE_E!Q61+FC_OTH_CP_SL_E!Q61+FC_OTH_CP_BL_E!Q61+FC_OTH_CP_CR_E!Q61+FC_OTH_CP_BT_E!Q61+FC_OTH_CP_IT_E!Q61</f>
        <v>0</v>
      </c>
      <c r="R61" s="10">
        <f>FC_OTH_CP_SH_E!R61+FC_OTH_CP_SC_E!R61+FC_OTH_CP_HW_E!R61+FC_OTH_CP_CA_E!R61+FC_OTH_CP_VE_E!R61+FC_OTH_CP_SL_E!R61+FC_OTH_CP_BL_E!R61+FC_OTH_CP_CR_E!R61+FC_OTH_CP_BT_E!R61+FC_OTH_CP_IT_E!R61</f>
        <v>0</v>
      </c>
      <c r="S61" s="10">
        <f>FC_OTH_CP_SH_E!S61+FC_OTH_CP_SC_E!S61+FC_OTH_CP_HW_E!S61+FC_OTH_CP_CA_E!S61+FC_OTH_CP_VE_E!S61+FC_OTH_CP_SL_E!S61+FC_OTH_CP_BL_E!S61+FC_OTH_CP_CR_E!S61+FC_OTH_CP_BT_E!S61+FC_OTH_CP_IT_E!S61</f>
        <v>0</v>
      </c>
      <c r="T61" s="10">
        <f>FC_OTH_CP_SH_E!T61+FC_OTH_CP_SC_E!T61+FC_OTH_CP_HW_E!T61+FC_OTH_CP_CA_E!T61+FC_OTH_CP_VE_E!T61+FC_OTH_CP_SL_E!T61+FC_OTH_CP_BL_E!T61+FC_OTH_CP_CR_E!T61+FC_OTH_CP_BT_E!T61+FC_OTH_CP_IT_E!T61</f>
        <v>0</v>
      </c>
      <c r="U61" s="10">
        <f>FC_OTH_CP_SH_E!U61+FC_OTH_CP_SC_E!U61+FC_OTH_CP_HW_E!U61+FC_OTH_CP_CA_E!U61+FC_OTH_CP_VE_E!U61+FC_OTH_CP_SL_E!U61+FC_OTH_CP_BL_E!U61+FC_OTH_CP_CR_E!U61+FC_OTH_CP_BT_E!U61+FC_OTH_CP_IT_E!U61</f>
        <v>4.2374032674118647</v>
      </c>
      <c r="V61" s="10">
        <f>FC_OTH_CP_SH_E!V61+FC_OTH_CP_SC_E!V61+FC_OTH_CP_HW_E!V61+FC_OTH_CP_CA_E!V61+FC_OTH_CP_VE_E!V61+FC_OTH_CP_SL_E!V61+FC_OTH_CP_BL_E!V61+FC_OTH_CP_CR_E!V61+FC_OTH_CP_BT_E!V61+FC_OTH_CP_IT_E!V61</f>
        <v>3.805588993981083</v>
      </c>
      <c r="W61" s="10">
        <f>FC_OTH_CP_SH_E!W61+FC_OTH_CP_SC_E!W61+FC_OTH_CP_HW_E!W61+FC_OTH_CP_CA_E!W61+FC_OTH_CP_VE_E!W61+FC_OTH_CP_SL_E!W61+FC_OTH_CP_BL_E!W61+FC_OTH_CP_CR_E!W61+FC_OTH_CP_BT_E!W61+FC_OTH_CP_IT_E!W61</f>
        <v>1.792261392949269</v>
      </c>
      <c r="X61" s="10">
        <f>FC_OTH_CP_SH_E!X61+FC_OTH_CP_SC_E!X61+FC_OTH_CP_HW_E!X61+FC_OTH_CP_CA_E!X61+FC_OTH_CP_VE_E!X61+FC_OTH_CP_SL_E!X61+FC_OTH_CP_BL_E!X61+FC_OTH_CP_CR_E!X61+FC_OTH_CP_BT_E!X61+FC_OTH_CP_IT_E!X61</f>
        <v>0.99724849527085102</v>
      </c>
    </row>
    <row r="62" spans="1:24" ht="11.25" customHeight="1" x14ac:dyDescent="0.2">
      <c r="A62" s="42" t="s">
        <v>111</v>
      </c>
      <c r="B62" s="9" t="s">
        <v>112</v>
      </c>
      <c r="C62" s="10">
        <f>FC_OTH_CP_SH_E!C62+FC_OTH_CP_SC_E!C62+FC_OTH_CP_HW_E!C62+FC_OTH_CP_CA_E!C62+FC_OTH_CP_VE_E!C62+FC_OTH_CP_SL_E!C62+FC_OTH_CP_BL_E!C62+FC_OTH_CP_CR_E!C62+FC_OTH_CP_BT_E!C62+FC_OTH_CP_IT_E!C62</f>
        <v>0</v>
      </c>
      <c r="D62" s="10">
        <f>FC_OTH_CP_SH_E!D62+FC_OTH_CP_SC_E!D62+FC_OTH_CP_HW_E!D62+FC_OTH_CP_CA_E!D62+FC_OTH_CP_VE_E!D62+FC_OTH_CP_SL_E!D62+FC_OTH_CP_BL_E!D62+FC_OTH_CP_CR_E!D62+FC_OTH_CP_BT_E!D62+FC_OTH_CP_IT_E!D62</f>
        <v>0</v>
      </c>
      <c r="E62" s="10">
        <f>FC_OTH_CP_SH_E!E62+FC_OTH_CP_SC_E!E62+FC_OTH_CP_HW_E!E62+FC_OTH_CP_CA_E!E62+FC_OTH_CP_VE_E!E62+FC_OTH_CP_SL_E!E62+FC_OTH_CP_BL_E!E62+FC_OTH_CP_CR_E!E62+FC_OTH_CP_BT_E!E62+FC_OTH_CP_IT_E!E62</f>
        <v>0</v>
      </c>
      <c r="F62" s="10">
        <f>FC_OTH_CP_SH_E!F62+FC_OTH_CP_SC_E!F62+FC_OTH_CP_HW_E!F62+FC_OTH_CP_CA_E!F62+FC_OTH_CP_VE_E!F62+FC_OTH_CP_SL_E!F62+FC_OTH_CP_BL_E!F62+FC_OTH_CP_CR_E!F62+FC_OTH_CP_BT_E!F62+FC_OTH_CP_IT_E!F62</f>
        <v>0</v>
      </c>
      <c r="G62" s="10">
        <f>FC_OTH_CP_SH_E!G62+FC_OTH_CP_SC_E!G62+FC_OTH_CP_HW_E!G62+FC_OTH_CP_CA_E!G62+FC_OTH_CP_VE_E!G62+FC_OTH_CP_SL_E!G62+FC_OTH_CP_BL_E!G62+FC_OTH_CP_CR_E!G62+FC_OTH_CP_BT_E!G62+FC_OTH_CP_IT_E!G62</f>
        <v>0</v>
      </c>
      <c r="H62" s="10">
        <f>FC_OTH_CP_SH_E!H62+FC_OTH_CP_SC_E!H62+FC_OTH_CP_HW_E!H62+FC_OTH_CP_CA_E!H62+FC_OTH_CP_VE_E!H62+FC_OTH_CP_SL_E!H62+FC_OTH_CP_BL_E!H62+FC_OTH_CP_CR_E!H62+FC_OTH_CP_BT_E!H62+FC_OTH_CP_IT_E!H62</f>
        <v>0</v>
      </c>
      <c r="I62" s="10">
        <f>FC_OTH_CP_SH_E!I62+FC_OTH_CP_SC_E!I62+FC_OTH_CP_HW_E!I62+FC_OTH_CP_CA_E!I62+FC_OTH_CP_VE_E!I62+FC_OTH_CP_SL_E!I62+FC_OTH_CP_BL_E!I62+FC_OTH_CP_CR_E!I62+FC_OTH_CP_BT_E!I62+FC_OTH_CP_IT_E!I62</f>
        <v>0</v>
      </c>
      <c r="J62" s="10">
        <f>FC_OTH_CP_SH_E!J62+FC_OTH_CP_SC_E!J62+FC_OTH_CP_HW_E!J62+FC_OTH_CP_CA_E!J62+FC_OTH_CP_VE_E!J62+FC_OTH_CP_SL_E!J62+FC_OTH_CP_BL_E!J62+FC_OTH_CP_CR_E!J62+FC_OTH_CP_BT_E!J62+FC_OTH_CP_IT_E!J62</f>
        <v>0</v>
      </c>
      <c r="K62" s="10">
        <f>FC_OTH_CP_SH_E!K62+FC_OTH_CP_SC_E!K62+FC_OTH_CP_HW_E!K62+FC_OTH_CP_CA_E!K62+FC_OTH_CP_VE_E!K62+FC_OTH_CP_SL_E!K62+FC_OTH_CP_BL_E!K62+FC_OTH_CP_CR_E!K62+FC_OTH_CP_BT_E!K62+FC_OTH_CP_IT_E!K62</f>
        <v>0</v>
      </c>
      <c r="L62" s="10">
        <f>FC_OTH_CP_SH_E!L62+FC_OTH_CP_SC_E!L62+FC_OTH_CP_HW_E!L62+FC_OTH_CP_CA_E!L62+FC_OTH_CP_VE_E!L62+FC_OTH_CP_SL_E!L62+FC_OTH_CP_BL_E!L62+FC_OTH_CP_CR_E!L62+FC_OTH_CP_BT_E!L62+FC_OTH_CP_IT_E!L62</f>
        <v>0</v>
      </c>
      <c r="M62" s="10">
        <f>FC_OTH_CP_SH_E!M62+FC_OTH_CP_SC_E!M62+FC_OTH_CP_HW_E!M62+FC_OTH_CP_CA_E!M62+FC_OTH_CP_VE_E!M62+FC_OTH_CP_SL_E!M62+FC_OTH_CP_BL_E!M62+FC_OTH_CP_CR_E!M62+FC_OTH_CP_BT_E!M62+FC_OTH_CP_IT_E!M62</f>
        <v>0</v>
      </c>
      <c r="N62" s="10">
        <f>FC_OTH_CP_SH_E!N62+FC_OTH_CP_SC_E!N62+FC_OTH_CP_HW_E!N62+FC_OTH_CP_CA_E!N62+FC_OTH_CP_VE_E!N62+FC_OTH_CP_SL_E!N62+FC_OTH_CP_BL_E!N62+FC_OTH_CP_CR_E!N62+FC_OTH_CP_BT_E!N62+FC_OTH_CP_IT_E!N62</f>
        <v>0</v>
      </c>
      <c r="O62" s="10">
        <f>FC_OTH_CP_SH_E!O62+FC_OTH_CP_SC_E!O62+FC_OTH_CP_HW_E!O62+FC_OTH_CP_CA_E!O62+FC_OTH_CP_VE_E!O62+FC_OTH_CP_SL_E!O62+FC_OTH_CP_BL_E!O62+FC_OTH_CP_CR_E!O62+FC_OTH_CP_BT_E!O62+FC_OTH_CP_IT_E!O62</f>
        <v>2.3903697334479793E-2</v>
      </c>
      <c r="P62" s="10">
        <f>FC_OTH_CP_SH_E!P62+FC_OTH_CP_SC_E!P62+FC_OTH_CP_HW_E!P62+FC_OTH_CP_CA_E!P62+FC_OTH_CP_VE_E!P62+FC_OTH_CP_SL_E!P62+FC_OTH_CP_BL_E!P62+FC_OTH_CP_CR_E!P62+FC_OTH_CP_BT_E!P62+FC_OTH_CP_IT_E!P62</f>
        <v>2.3903697334479793E-2</v>
      </c>
      <c r="Q62" s="10">
        <f>FC_OTH_CP_SH_E!Q62+FC_OTH_CP_SC_E!Q62+FC_OTH_CP_HW_E!Q62+FC_OTH_CP_CA_E!Q62+FC_OTH_CP_VE_E!Q62+FC_OTH_CP_SL_E!Q62+FC_OTH_CP_BL_E!Q62+FC_OTH_CP_CR_E!Q62+FC_OTH_CP_BT_E!Q62+FC_OTH_CP_IT_E!Q62</f>
        <v>0.9314703353396393</v>
      </c>
      <c r="R62" s="10">
        <f>FC_OTH_CP_SH_E!R62+FC_OTH_CP_SC_E!R62+FC_OTH_CP_HW_E!R62+FC_OTH_CP_CA_E!R62+FC_OTH_CP_VE_E!R62+FC_OTH_CP_SL_E!R62+FC_OTH_CP_BL_E!R62+FC_OTH_CP_CR_E!R62+FC_OTH_CP_BT_E!R62+FC_OTH_CP_IT_E!R62</f>
        <v>0.76431642304385161</v>
      </c>
      <c r="S62" s="10">
        <f>FC_OTH_CP_SH_E!S62+FC_OTH_CP_SC_E!S62+FC_OTH_CP_HW_E!S62+FC_OTH_CP_CA_E!S62+FC_OTH_CP_VE_E!S62+FC_OTH_CP_SL_E!S62+FC_OTH_CP_BL_E!S62+FC_OTH_CP_CR_E!S62+FC_OTH_CP_BT_E!S62+FC_OTH_CP_IT_E!S62</f>
        <v>1.098710232158211</v>
      </c>
      <c r="T62" s="10">
        <f>FC_OTH_CP_SH_E!T62+FC_OTH_CP_SC_E!T62+FC_OTH_CP_HW_E!T62+FC_OTH_CP_CA_E!T62+FC_OTH_CP_VE_E!T62+FC_OTH_CP_SL_E!T62+FC_OTH_CP_BL_E!T62+FC_OTH_CP_CR_E!T62+FC_OTH_CP_BT_E!T62+FC_OTH_CP_IT_E!T62</f>
        <v>0.90868443680137623</v>
      </c>
      <c r="U62" s="10">
        <f>FC_OTH_CP_SH_E!U62+FC_OTH_CP_SC_E!U62+FC_OTH_CP_HW_E!U62+FC_OTH_CP_CA_E!U62+FC_OTH_CP_VE_E!U62+FC_OTH_CP_SL_E!U62+FC_OTH_CP_BL_E!U62+FC_OTH_CP_CR_E!U62+FC_OTH_CP_BT_E!U62+FC_OTH_CP_IT_E!U62</f>
        <v>0.93147033533963886</v>
      </c>
      <c r="V62" s="10">
        <f>FC_OTH_CP_SH_E!V62+FC_OTH_CP_SC_E!V62+FC_OTH_CP_HW_E!V62+FC_OTH_CP_CA_E!V62+FC_OTH_CP_VE_E!V62+FC_OTH_CP_SL_E!V62+FC_OTH_CP_BL_E!V62+FC_OTH_CP_CR_E!V62+FC_OTH_CP_BT_E!V62+FC_OTH_CP_IT_E!V62</f>
        <v>0.90834049871023237</v>
      </c>
      <c r="W62" s="10">
        <f>FC_OTH_CP_SH_E!W62+FC_OTH_CP_SC_E!W62+FC_OTH_CP_HW_E!W62+FC_OTH_CP_CA_E!W62+FC_OTH_CP_VE_E!W62+FC_OTH_CP_SL_E!W62+FC_OTH_CP_BL_E!W62+FC_OTH_CP_CR_E!W62+FC_OTH_CP_BT_E!W62+FC_OTH_CP_IT_E!W62</f>
        <v>0.88615649183147027</v>
      </c>
      <c r="X62" s="10">
        <f>FC_OTH_CP_SH_E!X62+FC_OTH_CP_SC_E!X62+FC_OTH_CP_HW_E!X62+FC_OTH_CP_CA_E!X62+FC_OTH_CP_VE_E!X62+FC_OTH_CP_SL_E!X62+FC_OTH_CP_BL_E!X62+FC_OTH_CP_CR_E!X62+FC_OTH_CP_BT_E!X62+FC_OTH_CP_IT_E!X62</f>
        <v>0.93430782459157324</v>
      </c>
    </row>
    <row r="63" spans="1:24" ht="11.25" customHeight="1" x14ac:dyDescent="0.2">
      <c r="A63" s="42" t="s">
        <v>113</v>
      </c>
      <c r="B63" s="9" t="s">
        <v>114</v>
      </c>
      <c r="C63" s="10">
        <f>FC_OTH_CP_SH_E!C63+FC_OTH_CP_SC_E!C63+FC_OTH_CP_HW_E!C63+FC_OTH_CP_CA_E!C63+FC_OTH_CP_VE_E!C63+FC_OTH_CP_SL_E!C63+FC_OTH_CP_BL_E!C63+FC_OTH_CP_CR_E!C63+FC_OTH_CP_BT_E!C63+FC_OTH_CP_IT_E!C63</f>
        <v>0</v>
      </c>
      <c r="D63" s="10">
        <f>FC_OTH_CP_SH_E!D63+FC_OTH_CP_SC_E!D63+FC_OTH_CP_HW_E!D63+FC_OTH_CP_CA_E!D63+FC_OTH_CP_VE_E!D63+FC_OTH_CP_SL_E!D63+FC_OTH_CP_BL_E!D63+FC_OTH_CP_CR_E!D63+FC_OTH_CP_BT_E!D63+FC_OTH_CP_IT_E!D63</f>
        <v>0</v>
      </c>
      <c r="E63" s="10">
        <f>FC_OTH_CP_SH_E!E63+FC_OTH_CP_SC_E!E63+FC_OTH_CP_HW_E!E63+FC_OTH_CP_CA_E!E63+FC_OTH_CP_VE_E!E63+FC_OTH_CP_SL_E!E63+FC_OTH_CP_BL_E!E63+FC_OTH_CP_CR_E!E63+FC_OTH_CP_BT_E!E63+FC_OTH_CP_IT_E!E63</f>
        <v>0</v>
      </c>
      <c r="F63" s="10">
        <f>FC_OTH_CP_SH_E!F63+FC_OTH_CP_SC_E!F63+FC_OTH_CP_HW_E!F63+FC_OTH_CP_CA_E!F63+FC_OTH_CP_VE_E!F63+FC_OTH_CP_SL_E!F63+FC_OTH_CP_BL_E!F63+FC_OTH_CP_CR_E!F63+FC_OTH_CP_BT_E!F63+FC_OTH_CP_IT_E!F63</f>
        <v>0</v>
      </c>
      <c r="G63" s="10">
        <f>FC_OTH_CP_SH_E!G63+FC_OTH_CP_SC_E!G63+FC_OTH_CP_HW_E!G63+FC_OTH_CP_CA_E!G63+FC_OTH_CP_VE_E!G63+FC_OTH_CP_SL_E!G63+FC_OTH_CP_BL_E!G63+FC_OTH_CP_CR_E!G63+FC_OTH_CP_BT_E!G63+FC_OTH_CP_IT_E!G63</f>
        <v>0</v>
      </c>
      <c r="H63" s="10">
        <f>FC_OTH_CP_SH_E!H63+FC_OTH_CP_SC_E!H63+FC_OTH_CP_HW_E!H63+FC_OTH_CP_CA_E!H63+FC_OTH_CP_VE_E!H63+FC_OTH_CP_SL_E!H63+FC_OTH_CP_BL_E!H63+FC_OTH_CP_CR_E!H63+FC_OTH_CP_BT_E!H63+FC_OTH_CP_IT_E!H63</f>
        <v>0</v>
      </c>
      <c r="I63" s="10">
        <f>FC_OTH_CP_SH_E!I63+FC_OTH_CP_SC_E!I63+FC_OTH_CP_HW_E!I63+FC_OTH_CP_CA_E!I63+FC_OTH_CP_VE_E!I63+FC_OTH_CP_SL_E!I63+FC_OTH_CP_BL_E!I63+FC_OTH_CP_CR_E!I63+FC_OTH_CP_BT_E!I63+FC_OTH_CP_IT_E!I63</f>
        <v>0</v>
      </c>
      <c r="J63" s="10">
        <f>FC_OTH_CP_SH_E!J63+FC_OTH_CP_SC_E!J63+FC_OTH_CP_HW_E!J63+FC_OTH_CP_CA_E!J63+FC_OTH_CP_VE_E!J63+FC_OTH_CP_SL_E!J63+FC_OTH_CP_BL_E!J63+FC_OTH_CP_CR_E!J63+FC_OTH_CP_BT_E!J63+FC_OTH_CP_IT_E!J63</f>
        <v>0</v>
      </c>
      <c r="K63" s="10">
        <f>FC_OTH_CP_SH_E!K63+FC_OTH_CP_SC_E!K63+FC_OTH_CP_HW_E!K63+FC_OTH_CP_CA_E!K63+FC_OTH_CP_VE_E!K63+FC_OTH_CP_SL_E!K63+FC_OTH_CP_BL_E!K63+FC_OTH_CP_CR_E!K63+FC_OTH_CP_BT_E!K63+FC_OTH_CP_IT_E!K63</f>
        <v>0</v>
      </c>
      <c r="L63" s="10">
        <f>FC_OTH_CP_SH_E!L63+FC_OTH_CP_SC_E!L63+FC_OTH_CP_HW_E!L63+FC_OTH_CP_CA_E!L63+FC_OTH_CP_VE_E!L63+FC_OTH_CP_SL_E!L63+FC_OTH_CP_BL_E!L63+FC_OTH_CP_CR_E!L63+FC_OTH_CP_BT_E!L63+FC_OTH_CP_IT_E!L63</f>
        <v>0</v>
      </c>
      <c r="M63" s="10">
        <f>FC_OTH_CP_SH_E!M63+FC_OTH_CP_SC_E!M63+FC_OTH_CP_HW_E!M63+FC_OTH_CP_CA_E!M63+FC_OTH_CP_VE_E!M63+FC_OTH_CP_SL_E!M63+FC_OTH_CP_BL_E!M63+FC_OTH_CP_CR_E!M63+FC_OTH_CP_BT_E!M63+FC_OTH_CP_IT_E!M63</f>
        <v>0</v>
      </c>
      <c r="N63" s="10">
        <f>FC_OTH_CP_SH_E!N63+FC_OTH_CP_SC_E!N63+FC_OTH_CP_HW_E!N63+FC_OTH_CP_CA_E!N63+FC_OTH_CP_VE_E!N63+FC_OTH_CP_SL_E!N63+FC_OTH_CP_BL_E!N63+FC_OTH_CP_CR_E!N63+FC_OTH_CP_BT_E!N63+FC_OTH_CP_IT_E!N63</f>
        <v>0</v>
      </c>
      <c r="O63" s="10">
        <f>FC_OTH_CP_SH_E!O63+FC_OTH_CP_SC_E!O63+FC_OTH_CP_HW_E!O63+FC_OTH_CP_CA_E!O63+FC_OTH_CP_VE_E!O63+FC_OTH_CP_SL_E!O63+FC_OTH_CP_BL_E!O63+FC_OTH_CP_CR_E!O63+FC_OTH_CP_BT_E!O63+FC_OTH_CP_IT_E!O63</f>
        <v>0</v>
      </c>
      <c r="P63" s="10">
        <f>FC_OTH_CP_SH_E!P63+FC_OTH_CP_SC_E!P63+FC_OTH_CP_HW_E!P63+FC_OTH_CP_CA_E!P63+FC_OTH_CP_VE_E!P63+FC_OTH_CP_SL_E!P63+FC_OTH_CP_BL_E!P63+FC_OTH_CP_CR_E!P63+FC_OTH_CP_BT_E!P63+FC_OTH_CP_IT_E!P63</f>
        <v>0</v>
      </c>
      <c r="Q63" s="10">
        <f>FC_OTH_CP_SH_E!Q63+FC_OTH_CP_SC_E!Q63+FC_OTH_CP_HW_E!Q63+FC_OTH_CP_CA_E!Q63+FC_OTH_CP_VE_E!Q63+FC_OTH_CP_SL_E!Q63+FC_OTH_CP_BL_E!Q63+FC_OTH_CP_CR_E!Q63+FC_OTH_CP_BT_E!Q63+FC_OTH_CP_IT_E!Q63</f>
        <v>0</v>
      </c>
      <c r="R63" s="10">
        <f>FC_OTH_CP_SH_E!R63+FC_OTH_CP_SC_E!R63+FC_OTH_CP_HW_E!R63+FC_OTH_CP_CA_E!R63+FC_OTH_CP_VE_E!R63+FC_OTH_CP_SL_E!R63+FC_OTH_CP_BL_E!R63+FC_OTH_CP_CR_E!R63+FC_OTH_CP_BT_E!R63+FC_OTH_CP_IT_E!R63</f>
        <v>0</v>
      </c>
      <c r="S63" s="10">
        <f>FC_OTH_CP_SH_E!S63+FC_OTH_CP_SC_E!S63+FC_OTH_CP_HW_E!S63+FC_OTH_CP_CA_E!S63+FC_OTH_CP_VE_E!S63+FC_OTH_CP_SL_E!S63+FC_OTH_CP_BL_E!S63+FC_OTH_CP_CR_E!S63+FC_OTH_CP_BT_E!S63+FC_OTH_CP_IT_E!S63</f>
        <v>0</v>
      </c>
      <c r="T63" s="10">
        <f>FC_OTH_CP_SH_E!T63+FC_OTH_CP_SC_E!T63+FC_OTH_CP_HW_E!T63+FC_OTH_CP_CA_E!T63+FC_OTH_CP_VE_E!T63+FC_OTH_CP_SL_E!T63+FC_OTH_CP_BL_E!T63+FC_OTH_CP_CR_E!T63+FC_OTH_CP_BT_E!T63+FC_OTH_CP_IT_E!T63</f>
        <v>0</v>
      </c>
      <c r="U63" s="10">
        <f>FC_OTH_CP_SH_E!U63+FC_OTH_CP_SC_E!U63+FC_OTH_CP_HW_E!U63+FC_OTH_CP_CA_E!U63+FC_OTH_CP_VE_E!U63+FC_OTH_CP_SL_E!U63+FC_OTH_CP_BL_E!U63+FC_OTH_CP_CR_E!U63+FC_OTH_CP_BT_E!U63+FC_OTH_CP_IT_E!U63</f>
        <v>0</v>
      </c>
      <c r="V63" s="10">
        <f>FC_OTH_CP_SH_E!V63+FC_OTH_CP_SC_E!V63+FC_OTH_CP_HW_E!V63+FC_OTH_CP_CA_E!V63+FC_OTH_CP_VE_E!V63+FC_OTH_CP_SL_E!V63+FC_OTH_CP_BL_E!V63+FC_OTH_CP_CR_E!V63+FC_OTH_CP_BT_E!V63+FC_OTH_CP_IT_E!V63</f>
        <v>0</v>
      </c>
      <c r="W63" s="10">
        <f>FC_OTH_CP_SH_E!W63+FC_OTH_CP_SC_E!W63+FC_OTH_CP_HW_E!W63+FC_OTH_CP_CA_E!W63+FC_OTH_CP_VE_E!W63+FC_OTH_CP_SL_E!W63+FC_OTH_CP_BL_E!W63+FC_OTH_CP_CR_E!W63+FC_OTH_CP_BT_E!W63+FC_OTH_CP_IT_E!W63</f>
        <v>0</v>
      </c>
      <c r="X63" s="10">
        <f>FC_OTH_CP_SH_E!X63+FC_OTH_CP_SC_E!X63+FC_OTH_CP_HW_E!X63+FC_OTH_CP_CA_E!X63+FC_OTH_CP_VE_E!X63+FC_OTH_CP_SL_E!X63+FC_OTH_CP_BL_E!X63+FC_OTH_CP_CR_E!X63+FC_OTH_CP_BT_E!X63+FC_OTH_CP_IT_E!X63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FC_OTH_CP_SH_E!C64+FC_OTH_CP_SC_E!C64+FC_OTH_CP_HW_E!C64+FC_OTH_CP_CA_E!C64+FC_OTH_CP_VE_E!C64+FC_OTH_CP_SL_E!C64+FC_OTH_CP_BL_E!C64+FC_OTH_CP_CR_E!C64+FC_OTH_CP_BT_E!C64+FC_OTH_CP_IT_E!C64</f>
        <v>0</v>
      </c>
      <c r="D64" s="10">
        <f>FC_OTH_CP_SH_E!D64+FC_OTH_CP_SC_E!D64+FC_OTH_CP_HW_E!D64+FC_OTH_CP_CA_E!D64+FC_OTH_CP_VE_E!D64+FC_OTH_CP_SL_E!D64+FC_OTH_CP_BL_E!D64+FC_OTH_CP_CR_E!D64+FC_OTH_CP_BT_E!D64+FC_OTH_CP_IT_E!D64</f>
        <v>0</v>
      </c>
      <c r="E64" s="10">
        <f>FC_OTH_CP_SH_E!E64+FC_OTH_CP_SC_E!E64+FC_OTH_CP_HW_E!E64+FC_OTH_CP_CA_E!E64+FC_OTH_CP_VE_E!E64+FC_OTH_CP_SL_E!E64+FC_OTH_CP_BL_E!E64+FC_OTH_CP_CR_E!E64+FC_OTH_CP_BT_E!E64+FC_OTH_CP_IT_E!E64</f>
        <v>0</v>
      </c>
      <c r="F64" s="10">
        <f>FC_OTH_CP_SH_E!F64+FC_OTH_CP_SC_E!F64+FC_OTH_CP_HW_E!F64+FC_OTH_CP_CA_E!F64+FC_OTH_CP_VE_E!F64+FC_OTH_CP_SL_E!F64+FC_OTH_CP_BL_E!F64+FC_OTH_CP_CR_E!F64+FC_OTH_CP_BT_E!F64+FC_OTH_CP_IT_E!F64</f>
        <v>0</v>
      </c>
      <c r="G64" s="10">
        <f>FC_OTH_CP_SH_E!G64+FC_OTH_CP_SC_E!G64+FC_OTH_CP_HW_E!G64+FC_OTH_CP_CA_E!G64+FC_OTH_CP_VE_E!G64+FC_OTH_CP_SL_E!G64+FC_OTH_CP_BL_E!G64+FC_OTH_CP_CR_E!G64+FC_OTH_CP_BT_E!G64+FC_OTH_CP_IT_E!G64</f>
        <v>0</v>
      </c>
      <c r="H64" s="10">
        <f>FC_OTH_CP_SH_E!H64+FC_OTH_CP_SC_E!H64+FC_OTH_CP_HW_E!H64+FC_OTH_CP_CA_E!H64+FC_OTH_CP_VE_E!H64+FC_OTH_CP_SL_E!H64+FC_OTH_CP_BL_E!H64+FC_OTH_CP_CR_E!H64+FC_OTH_CP_BT_E!H64+FC_OTH_CP_IT_E!H64</f>
        <v>0</v>
      </c>
      <c r="I64" s="10">
        <f>FC_OTH_CP_SH_E!I64+FC_OTH_CP_SC_E!I64+FC_OTH_CP_HW_E!I64+FC_OTH_CP_CA_E!I64+FC_OTH_CP_VE_E!I64+FC_OTH_CP_SL_E!I64+FC_OTH_CP_BL_E!I64+FC_OTH_CP_CR_E!I64+FC_OTH_CP_BT_E!I64+FC_OTH_CP_IT_E!I64</f>
        <v>0</v>
      </c>
      <c r="J64" s="10">
        <f>FC_OTH_CP_SH_E!J64+FC_OTH_CP_SC_E!J64+FC_OTH_CP_HW_E!J64+FC_OTH_CP_CA_E!J64+FC_OTH_CP_VE_E!J64+FC_OTH_CP_SL_E!J64+FC_OTH_CP_BL_E!J64+FC_OTH_CP_CR_E!J64+FC_OTH_CP_BT_E!J64+FC_OTH_CP_IT_E!J64</f>
        <v>0</v>
      </c>
      <c r="K64" s="10">
        <f>FC_OTH_CP_SH_E!K64+FC_OTH_CP_SC_E!K64+FC_OTH_CP_HW_E!K64+FC_OTH_CP_CA_E!K64+FC_OTH_CP_VE_E!K64+FC_OTH_CP_SL_E!K64+FC_OTH_CP_BL_E!K64+FC_OTH_CP_CR_E!K64+FC_OTH_CP_BT_E!K64+FC_OTH_CP_IT_E!K64</f>
        <v>0</v>
      </c>
      <c r="L64" s="10">
        <f>FC_OTH_CP_SH_E!L64+FC_OTH_CP_SC_E!L64+FC_OTH_CP_HW_E!L64+FC_OTH_CP_CA_E!L64+FC_OTH_CP_VE_E!L64+FC_OTH_CP_SL_E!L64+FC_OTH_CP_BL_E!L64+FC_OTH_CP_CR_E!L64+FC_OTH_CP_BT_E!L64+FC_OTH_CP_IT_E!L64</f>
        <v>0</v>
      </c>
      <c r="M64" s="10">
        <f>FC_OTH_CP_SH_E!M64+FC_OTH_CP_SC_E!M64+FC_OTH_CP_HW_E!M64+FC_OTH_CP_CA_E!M64+FC_OTH_CP_VE_E!M64+FC_OTH_CP_SL_E!M64+FC_OTH_CP_BL_E!M64+FC_OTH_CP_CR_E!M64+FC_OTH_CP_BT_E!M64+FC_OTH_CP_IT_E!M64</f>
        <v>0</v>
      </c>
      <c r="N64" s="10">
        <f>FC_OTH_CP_SH_E!N64+FC_OTH_CP_SC_E!N64+FC_OTH_CP_HW_E!N64+FC_OTH_CP_CA_E!N64+FC_OTH_CP_VE_E!N64+FC_OTH_CP_SL_E!N64+FC_OTH_CP_BL_E!N64+FC_OTH_CP_CR_E!N64+FC_OTH_CP_BT_E!N64+FC_OTH_CP_IT_E!N64</f>
        <v>0</v>
      </c>
      <c r="O64" s="10">
        <f>FC_OTH_CP_SH_E!O64+FC_OTH_CP_SC_E!O64+FC_OTH_CP_HW_E!O64+FC_OTH_CP_CA_E!O64+FC_OTH_CP_VE_E!O64+FC_OTH_CP_SL_E!O64+FC_OTH_CP_BL_E!O64+FC_OTH_CP_CR_E!O64+FC_OTH_CP_BT_E!O64+FC_OTH_CP_IT_E!O64</f>
        <v>0</v>
      </c>
      <c r="P64" s="10">
        <f>FC_OTH_CP_SH_E!P64+FC_OTH_CP_SC_E!P64+FC_OTH_CP_HW_E!P64+FC_OTH_CP_CA_E!P64+FC_OTH_CP_VE_E!P64+FC_OTH_CP_SL_E!P64+FC_OTH_CP_BL_E!P64+FC_OTH_CP_CR_E!P64+FC_OTH_CP_BT_E!P64+FC_OTH_CP_IT_E!P64</f>
        <v>0</v>
      </c>
      <c r="Q64" s="10">
        <f>FC_OTH_CP_SH_E!Q64+FC_OTH_CP_SC_E!Q64+FC_OTH_CP_HW_E!Q64+FC_OTH_CP_CA_E!Q64+FC_OTH_CP_VE_E!Q64+FC_OTH_CP_SL_E!Q64+FC_OTH_CP_BL_E!Q64+FC_OTH_CP_CR_E!Q64+FC_OTH_CP_BT_E!Q64+FC_OTH_CP_IT_E!Q64</f>
        <v>0</v>
      </c>
      <c r="R64" s="10">
        <f>FC_OTH_CP_SH_E!R64+FC_OTH_CP_SC_E!R64+FC_OTH_CP_HW_E!R64+FC_OTH_CP_CA_E!R64+FC_OTH_CP_VE_E!R64+FC_OTH_CP_SL_E!R64+FC_OTH_CP_BL_E!R64+FC_OTH_CP_CR_E!R64+FC_OTH_CP_BT_E!R64+FC_OTH_CP_IT_E!R64</f>
        <v>0</v>
      </c>
      <c r="S64" s="10">
        <f>FC_OTH_CP_SH_E!S64+FC_OTH_CP_SC_E!S64+FC_OTH_CP_HW_E!S64+FC_OTH_CP_CA_E!S64+FC_OTH_CP_VE_E!S64+FC_OTH_CP_SL_E!S64+FC_OTH_CP_BL_E!S64+FC_OTH_CP_CR_E!S64+FC_OTH_CP_BT_E!S64+FC_OTH_CP_IT_E!S64</f>
        <v>0</v>
      </c>
      <c r="T64" s="10">
        <f>FC_OTH_CP_SH_E!T64+FC_OTH_CP_SC_E!T64+FC_OTH_CP_HW_E!T64+FC_OTH_CP_CA_E!T64+FC_OTH_CP_VE_E!T64+FC_OTH_CP_SL_E!T64+FC_OTH_CP_BL_E!T64+FC_OTH_CP_CR_E!T64+FC_OTH_CP_BT_E!T64+FC_OTH_CP_IT_E!T64</f>
        <v>0</v>
      </c>
      <c r="U64" s="10">
        <f>FC_OTH_CP_SH_E!U64+FC_OTH_CP_SC_E!U64+FC_OTH_CP_HW_E!U64+FC_OTH_CP_CA_E!U64+FC_OTH_CP_VE_E!U64+FC_OTH_CP_SL_E!U64+FC_OTH_CP_BL_E!U64+FC_OTH_CP_CR_E!U64+FC_OTH_CP_BT_E!U64+FC_OTH_CP_IT_E!U64</f>
        <v>0</v>
      </c>
      <c r="V64" s="10">
        <f>FC_OTH_CP_SH_E!V64+FC_OTH_CP_SC_E!V64+FC_OTH_CP_HW_E!V64+FC_OTH_CP_CA_E!V64+FC_OTH_CP_VE_E!V64+FC_OTH_CP_SL_E!V64+FC_OTH_CP_BL_E!V64+FC_OTH_CP_CR_E!V64+FC_OTH_CP_BT_E!V64+FC_OTH_CP_IT_E!V64</f>
        <v>0</v>
      </c>
      <c r="W64" s="10">
        <f>FC_OTH_CP_SH_E!W64+FC_OTH_CP_SC_E!W64+FC_OTH_CP_HW_E!W64+FC_OTH_CP_CA_E!W64+FC_OTH_CP_VE_E!W64+FC_OTH_CP_SL_E!W64+FC_OTH_CP_BL_E!W64+FC_OTH_CP_CR_E!W64+FC_OTH_CP_BT_E!W64+FC_OTH_CP_IT_E!W64</f>
        <v>0</v>
      </c>
      <c r="X64" s="10">
        <f>FC_OTH_CP_SH_E!X64+FC_OTH_CP_SC_E!X64+FC_OTH_CP_HW_E!X64+FC_OTH_CP_CA_E!X64+FC_OTH_CP_VE_E!X64+FC_OTH_CP_SL_E!X64+FC_OTH_CP_BL_E!X64+FC_OTH_CP_CR_E!X64+FC_OTH_CP_BT_E!X64+FC_OTH_CP_IT_E!X64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FC_OTH_CP_SH_E!C65+FC_OTH_CP_SC_E!C65+FC_OTH_CP_HW_E!C65+FC_OTH_CP_CA_E!C65+FC_OTH_CP_VE_E!C65+FC_OTH_CP_SL_E!C65+FC_OTH_CP_BL_E!C65+FC_OTH_CP_CR_E!C65+FC_OTH_CP_BT_E!C65+FC_OTH_CP_IT_E!C65</f>
        <v>0</v>
      </c>
      <c r="D65" s="10">
        <f>FC_OTH_CP_SH_E!D65+FC_OTH_CP_SC_E!D65+FC_OTH_CP_HW_E!D65+FC_OTH_CP_CA_E!D65+FC_OTH_CP_VE_E!D65+FC_OTH_CP_SL_E!D65+FC_OTH_CP_BL_E!D65+FC_OTH_CP_CR_E!D65+FC_OTH_CP_BT_E!D65+FC_OTH_CP_IT_E!D65</f>
        <v>0</v>
      </c>
      <c r="E65" s="10">
        <f>FC_OTH_CP_SH_E!E65+FC_OTH_CP_SC_E!E65+FC_OTH_CP_HW_E!E65+FC_OTH_CP_CA_E!E65+FC_OTH_CP_VE_E!E65+FC_OTH_CP_SL_E!E65+FC_OTH_CP_BL_E!E65+FC_OTH_CP_CR_E!E65+FC_OTH_CP_BT_E!E65+FC_OTH_CP_IT_E!E65</f>
        <v>0</v>
      </c>
      <c r="F65" s="10">
        <f>FC_OTH_CP_SH_E!F65+FC_OTH_CP_SC_E!F65+FC_OTH_CP_HW_E!F65+FC_OTH_CP_CA_E!F65+FC_OTH_CP_VE_E!F65+FC_OTH_CP_SL_E!F65+FC_OTH_CP_BL_E!F65+FC_OTH_CP_CR_E!F65+FC_OTH_CP_BT_E!F65+FC_OTH_CP_IT_E!F65</f>
        <v>0</v>
      </c>
      <c r="G65" s="10">
        <f>FC_OTH_CP_SH_E!G65+FC_OTH_CP_SC_E!G65+FC_OTH_CP_HW_E!G65+FC_OTH_CP_CA_E!G65+FC_OTH_CP_VE_E!G65+FC_OTH_CP_SL_E!G65+FC_OTH_CP_BL_E!G65+FC_OTH_CP_CR_E!G65+FC_OTH_CP_BT_E!G65+FC_OTH_CP_IT_E!G65</f>
        <v>0</v>
      </c>
      <c r="H65" s="10">
        <f>FC_OTH_CP_SH_E!H65+FC_OTH_CP_SC_E!H65+FC_OTH_CP_HW_E!H65+FC_OTH_CP_CA_E!H65+FC_OTH_CP_VE_E!H65+FC_OTH_CP_SL_E!H65+FC_OTH_CP_BL_E!H65+FC_OTH_CP_CR_E!H65+FC_OTH_CP_BT_E!H65+FC_OTH_CP_IT_E!H65</f>
        <v>0</v>
      </c>
      <c r="I65" s="10">
        <f>FC_OTH_CP_SH_E!I65+FC_OTH_CP_SC_E!I65+FC_OTH_CP_HW_E!I65+FC_OTH_CP_CA_E!I65+FC_OTH_CP_VE_E!I65+FC_OTH_CP_SL_E!I65+FC_OTH_CP_BL_E!I65+FC_OTH_CP_CR_E!I65+FC_OTH_CP_BT_E!I65+FC_OTH_CP_IT_E!I65</f>
        <v>0</v>
      </c>
      <c r="J65" s="10">
        <f>FC_OTH_CP_SH_E!J65+FC_OTH_CP_SC_E!J65+FC_OTH_CP_HW_E!J65+FC_OTH_CP_CA_E!J65+FC_OTH_CP_VE_E!J65+FC_OTH_CP_SL_E!J65+FC_OTH_CP_BL_E!J65+FC_OTH_CP_CR_E!J65+FC_OTH_CP_BT_E!J65+FC_OTH_CP_IT_E!J65</f>
        <v>0</v>
      </c>
      <c r="K65" s="10">
        <f>FC_OTH_CP_SH_E!K65+FC_OTH_CP_SC_E!K65+FC_OTH_CP_HW_E!K65+FC_OTH_CP_CA_E!K65+FC_OTH_CP_VE_E!K65+FC_OTH_CP_SL_E!K65+FC_OTH_CP_BL_E!K65+FC_OTH_CP_CR_E!K65+FC_OTH_CP_BT_E!K65+FC_OTH_CP_IT_E!K65</f>
        <v>0</v>
      </c>
      <c r="L65" s="10">
        <f>FC_OTH_CP_SH_E!L65+FC_OTH_CP_SC_E!L65+FC_OTH_CP_HW_E!L65+FC_OTH_CP_CA_E!L65+FC_OTH_CP_VE_E!L65+FC_OTH_CP_SL_E!L65+FC_OTH_CP_BL_E!L65+FC_OTH_CP_CR_E!L65+FC_OTH_CP_BT_E!L65+FC_OTH_CP_IT_E!L65</f>
        <v>0</v>
      </c>
      <c r="M65" s="10">
        <f>FC_OTH_CP_SH_E!M65+FC_OTH_CP_SC_E!M65+FC_OTH_CP_HW_E!M65+FC_OTH_CP_CA_E!M65+FC_OTH_CP_VE_E!M65+FC_OTH_CP_SL_E!M65+FC_OTH_CP_BL_E!M65+FC_OTH_CP_CR_E!M65+FC_OTH_CP_BT_E!M65+FC_OTH_CP_IT_E!M65</f>
        <v>0</v>
      </c>
      <c r="N65" s="10">
        <f>FC_OTH_CP_SH_E!N65+FC_OTH_CP_SC_E!N65+FC_OTH_CP_HW_E!N65+FC_OTH_CP_CA_E!N65+FC_OTH_CP_VE_E!N65+FC_OTH_CP_SL_E!N65+FC_OTH_CP_BL_E!N65+FC_OTH_CP_CR_E!N65+FC_OTH_CP_BT_E!N65+FC_OTH_CP_IT_E!N65</f>
        <v>0</v>
      </c>
      <c r="O65" s="10">
        <f>FC_OTH_CP_SH_E!O65+FC_OTH_CP_SC_E!O65+FC_OTH_CP_HW_E!O65+FC_OTH_CP_CA_E!O65+FC_OTH_CP_VE_E!O65+FC_OTH_CP_SL_E!O65+FC_OTH_CP_BL_E!O65+FC_OTH_CP_CR_E!O65+FC_OTH_CP_BT_E!O65+FC_OTH_CP_IT_E!O65</f>
        <v>0</v>
      </c>
      <c r="P65" s="10">
        <f>FC_OTH_CP_SH_E!P65+FC_OTH_CP_SC_E!P65+FC_OTH_CP_HW_E!P65+FC_OTH_CP_CA_E!P65+FC_OTH_CP_VE_E!P65+FC_OTH_CP_SL_E!P65+FC_OTH_CP_BL_E!P65+FC_OTH_CP_CR_E!P65+FC_OTH_CP_BT_E!P65+FC_OTH_CP_IT_E!P65</f>
        <v>0</v>
      </c>
      <c r="Q65" s="10">
        <f>FC_OTH_CP_SH_E!Q65+FC_OTH_CP_SC_E!Q65+FC_OTH_CP_HW_E!Q65+FC_OTH_CP_CA_E!Q65+FC_OTH_CP_VE_E!Q65+FC_OTH_CP_SL_E!Q65+FC_OTH_CP_BL_E!Q65+FC_OTH_CP_CR_E!Q65+FC_OTH_CP_BT_E!Q65+FC_OTH_CP_IT_E!Q65</f>
        <v>0</v>
      </c>
      <c r="R65" s="10">
        <f>FC_OTH_CP_SH_E!R65+FC_OTH_CP_SC_E!R65+FC_OTH_CP_HW_E!R65+FC_OTH_CP_CA_E!R65+FC_OTH_CP_VE_E!R65+FC_OTH_CP_SL_E!R65+FC_OTH_CP_BL_E!R65+FC_OTH_CP_CR_E!R65+FC_OTH_CP_BT_E!R65+FC_OTH_CP_IT_E!R65</f>
        <v>0</v>
      </c>
      <c r="S65" s="10">
        <f>FC_OTH_CP_SH_E!S65+FC_OTH_CP_SC_E!S65+FC_OTH_CP_HW_E!S65+FC_OTH_CP_CA_E!S65+FC_OTH_CP_VE_E!S65+FC_OTH_CP_SL_E!S65+FC_OTH_CP_BL_E!S65+FC_OTH_CP_CR_E!S65+FC_OTH_CP_BT_E!S65+FC_OTH_CP_IT_E!S65</f>
        <v>0</v>
      </c>
      <c r="T65" s="10">
        <f>FC_OTH_CP_SH_E!T65+FC_OTH_CP_SC_E!T65+FC_OTH_CP_HW_E!T65+FC_OTH_CP_CA_E!T65+FC_OTH_CP_VE_E!T65+FC_OTH_CP_SL_E!T65+FC_OTH_CP_BL_E!T65+FC_OTH_CP_CR_E!T65+FC_OTH_CP_BT_E!T65+FC_OTH_CP_IT_E!T65</f>
        <v>0</v>
      </c>
      <c r="U65" s="10">
        <f>FC_OTH_CP_SH_E!U65+FC_OTH_CP_SC_E!U65+FC_OTH_CP_HW_E!U65+FC_OTH_CP_CA_E!U65+FC_OTH_CP_VE_E!U65+FC_OTH_CP_SL_E!U65+FC_OTH_CP_BL_E!U65+FC_OTH_CP_CR_E!U65+FC_OTH_CP_BT_E!U65+FC_OTH_CP_IT_E!U65</f>
        <v>0</v>
      </c>
      <c r="V65" s="10">
        <f>FC_OTH_CP_SH_E!V65+FC_OTH_CP_SC_E!V65+FC_OTH_CP_HW_E!V65+FC_OTH_CP_CA_E!V65+FC_OTH_CP_VE_E!V65+FC_OTH_CP_SL_E!V65+FC_OTH_CP_BL_E!V65+FC_OTH_CP_CR_E!V65+FC_OTH_CP_BT_E!V65+FC_OTH_CP_IT_E!V65</f>
        <v>0</v>
      </c>
      <c r="W65" s="10">
        <f>FC_OTH_CP_SH_E!W65+FC_OTH_CP_SC_E!W65+FC_OTH_CP_HW_E!W65+FC_OTH_CP_CA_E!W65+FC_OTH_CP_VE_E!W65+FC_OTH_CP_SL_E!W65+FC_OTH_CP_BL_E!W65+FC_OTH_CP_CR_E!W65+FC_OTH_CP_BT_E!W65+FC_OTH_CP_IT_E!W65</f>
        <v>0</v>
      </c>
      <c r="X65" s="10">
        <f>FC_OTH_CP_SH_E!X65+FC_OTH_CP_SC_E!X65+FC_OTH_CP_HW_E!X65+FC_OTH_CP_CA_E!X65+FC_OTH_CP_VE_E!X65+FC_OTH_CP_SL_E!X65+FC_OTH_CP_BL_E!X65+FC_OTH_CP_CR_E!X65+FC_OTH_CP_BT_E!X65+FC_OTH_CP_IT_E!X65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FC_OTH_CP_SH_E!C66+FC_OTH_CP_SC_E!C66+FC_OTH_CP_HW_E!C66+FC_OTH_CP_CA_E!C66+FC_OTH_CP_VE_E!C66+FC_OTH_CP_SL_E!C66+FC_OTH_CP_BL_E!C66+FC_OTH_CP_CR_E!C66+FC_OTH_CP_BT_E!C66+FC_OTH_CP_IT_E!C66</f>
        <v>0</v>
      </c>
      <c r="D66" s="10">
        <f>FC_OTH_CP_SH_E!D66+FC_OTH_CP_SC_E!D66+FC_OTH_CP_HW_E!D66+FC_OTH_CP_CA_E!D66+FC_OTH_CP_VE_E!D66+FC_OTH_CP_SL_E!D66+FC_OTH_CP_BL_E!D66+FC_OTH_CP_CR_E!D66+FC_OTH_CP_BT_E!D66+FC_OTH_CP_IT_E!D66</f>
        <v>0</v>
      </c>
      <c r="E66" s="10">
        <f>FC_OTH_CP_SH_E!E66+FC_OTH_CP_SC_E!E66+FC_OTH_CP_HW_E!E66+FC_OTH_CP_CA_E!E66+FC_OTH_CP_VE_E!E66+FC_OTH_CP_SL_E!E66+FC_OTH_CP_BL_E!E66+FC_OTH_CP_CR_E!E66+FC_OTH_CP_BT_E!E66+FC_OTH_CP_IT_E!E66</f>
        <v>0</v>
      </c>
      <c r="F66" s="10">
        <f>FC_OTH_CP_SH_E!F66+FC_OTH_CP_SC_E!F66+FC_OTH_CP_HW_E!F66+FC_OTH_CP_CA_E!F66+FC_OTH_CP_VE_E!F66+FC_OTH_CP_SL_E!F66+FC_OTH_CP_BL_E!F66+FC_OTH_CP_CR_E!F66+FC_OTH_CP_BT_E!F66+FC_OTH_CP_IT_E!F66</f>
        <v>0</v>
      </c>
      <c r="G66" s="10">
        <f>FC_OTH_CP_SH_E!G66+FC_OTH_CP_SC_E!G66+FC_OTH_CP_HW_E!G66+FC_OTH_CP_CA_E!G66+FC_OTH_CP_VE_E!G66+FC_OTH_CP_SL_E!G66+FC_OTH_CP_BL_E!G66+FC_OTH_CP_CR_E!G66+FC_OTH_CP_BT_E!G66+FC_OTH_CP_IT_E!G66</f>
        <v>0</v>
      </c>
      <c r="H66" s="10">
        <f>FC_OTH_CP_SH_E!H66+FC_OTH_CP_SC_E!H66+FC_OTH_CP_HW_E!H66+FC_OTH_CP_CA_E!H66+FC_OTH_CP_VE_E!H66+FC_OTH_CP_SL_E!H66+FC_OTH_CP_BL_E!H66+FC_OTH_CP_CR_E!H66+FC_OTH_CP_BT_E!H66+FC_OTH_CP_IT_E!H66</f>
        <v>0</v>
      </c>
      <c r="I66" s="10">
        <f>FC_OTH_CP_SH_E!I66+FC_OTH_CP_SC_E!I66+FC_OTH_CP_HW_E!I66+FC_OTH_CP_CA_E!I66+FC_OTH_CP_VE_E!I66+FC_OTH_CP_SL_E!I66+FC_OTH_CP_BL_E!I66+FC_OTH_CP_CR_E!I66+FC_OTH_CP_BT_E!I66+FC_OTH_CP_IT_E!I66</f>
        <v>0</v>
      </c>
      <c r="J66" s="10">
        <f>FC_OTH_CP_SH_E!J66+FC_OTH_CP_SC_E!J66+FC_OTH_CP_HW_E!J66+FC_OTH_CP_CA_E!J66+FC_OTH_CP_VE_E!J66+FC_OTH_CP_SL_E!J66+FC_OTH_CP_BL_E!J66+FC_OTH_CP_CR_E!J66+FC_OTH_CP_BT_E!J66+FC_OTH_CP_IT_E!J66</f>
        <v>0</v>
      </c>
      <c r="K66" s="10">
        <f>FC_OTH_CP_SH_E!K66+FC_OTH_CP_SC_E!K66+FC_OTH_CP_HW_E!K66+FC_OTH_CP_CA_E!K66+FC_OTH_CP_VE_E!K66+FC_OTH_CP_SL_E!K66+FC_OTH_CP_BL_E!K66+FC_OTH_CP_CR_E!K66+FC_OTH_CP_BT_E!K66+FC_OTH_CP_IT_E!K66</f>
        <v>0</v>
      </c>
      <c r="L66" s="10">
        <f>FC_OTH_CP_SH_E!L66+FC_OTH_CP_SC_E!L66+FC_OTH_CP_HW_E!L66+FC_OTH_CP_CA_E!L66+FC_OTH_CP_VE_E!L66+FC_OTH_CP_SL_E!L66+FC_OTH_CP_BL_E!L66+FC_OTH_CP_CR_E!L66+FC_OTH_CP_BT_E!L66+FC_OTH_CP_IT_E!L66</f>
        <v>0</v>
      </c>
      <c r="M66" s="10">
        <f>FC_OTH_CP_SH_E!M66+FC_OTH_CP_SC_E!M66+FC_OTH_CP_HW_E!M66+FC_OTH_CP_CA_E!M66+FC_OTH_CP_VE_E!M66+FC_OTH_CP_SL_E!M66+FC_OTH_CP_BL_E!M66+FC_OTH_CP_CR_E!M66+FC_OTH_CP_BT_E!M66+FC_OTH_CP_IT_E!M66</f>
        <v>0</v>
      </c>
      <c r="N66" s="10">
        <f>FC_OTH_CP_SH_E!N66+FC_OTH_CP_SC_E!N66+FC_OTH_CP_HW_E!N66+FC_OTH_CP_CA_E!N66+FC_OTH_CP_VE_E!N66+FC_OTH_CP_SL_E!N66+FC_OTH_CP_BL_E!N66+FC_OTH_CP_CR_E!N66+FC_OTH_CP_BT_E!N66+FC_OTH_CP_IT_E!N66</f>
        <v>0</v>
      </c>
      <c r="O66" s="10">
        <f>FC_OTH_CP_SH_E!O66+FC_OTH_CP_SC_E!O66+FC_OTH_CP_HW_E!O66+FC_OTH_CP_CA_E!O66+FC_OTH_CP_VE_E!O66+FC_OTH_CP_SL_E!O66+FC_OTH_CP_BL_E!O66+FC_OTH_CP_CR_E!O66+FC_OTH_CP_BT_E!O66+FC_OTH_CP_IT_E!O66</f>
        <v>0</v>
      </c>
      <c r="P66" s="10">
        <f>FC_OTH_CP_SH_E!P66+FC_OTH_CP_SC_E!P66+FC_OTH_CP_HW_E!P66+FC_OTH_CP_CA_E!P66+FC_OTH_CP_VE_E!P66+FC_OTH_CP_SL_E!P66+FC_OTH_CP_BL_E!P66+FC_OTH_CP_CR_E!P66+FC_OTH_CP_BT_E!P66+FC_OTH_CP_IT_E!P66</f>
        <v>0</v>
      </c>
      <c r="Q66" s="10">
        <f>FC_OTH_CP_SH_E!Q66+FC_OTH_CP_SC_E!Q66+FC_OTH_CP_HW_E!Q66+FC_OTH_CP_CA_E!Q66+FC_OTH_CP_VE_E!Q66+FC_OTH_CP_SL_E!Q66+FC_OTH_CP_BL_E!Q66+FC_OTH_CP_CR_E!Q66+FC_OTH_CP_BT_E!Q66+FC_OTH_CP_IT_E!Q66</f>
        <v>0</v>
      </c>
      <c r="R66" s="10">
        <f>FC_OTH_CP_SH_E!R66+FC_OTH_CP_SC_E!R66+FC_OTH_CP_HW_E!R66+FC_OTH_CP_CA_E!R66+FC_OTH_CP_VE_E!R66+FC_OTH_CP_SL_E!R66+FC_OTH_CP_BL_E!R66+FC_OTH_CP_CR_E!R66+FC_OTH_CP_BT_E!R66+FC_OTH_CP_IT_E!R66</f>
        <v>0</v>
      </c>
      <c r="S66" s="10">
        <f>FC_OTH_CP_SH_E!S66+FC_OTH_CP_SC_E!S66+FC_OTH_CP_HW_E!S66+FC_OTH_CP_CA_E!S66+FC_OTH_CP_VE_E!S66+FC_OTH_CP_SL_E!S66+FC_OTH_CP_BL_E!S66+FC_OTH_CP_CR_E!S66+FC_OTH_CP_BT_E!S66+FC_OTH_CP_IT_E!S66</f>
        <v>0</v>
      </c>
      <c r="T66" s="10">
        <f>FC_OTH_CP_SH_E!T66+FC_OTH_CP_SC_E!T66+FC_OTH_CP_HW_E!T66+FC_OTH_CP_CA_E!T66+FC_OTH_CP_VE_E!T66+FC_OTH_CP_SL_E!T66+FC_OTH_CP_BL_E!T66+FC_OTH_CP_CR_E!T66+FC_OTH_CP_BT_E!T66+FC_OTH_CP_IT_E!T66</f>
        <v>0</v>
      </c>
      <c r="U66" s="10">
        <f>FC_OTH_CP_SH_E!U66+FC_OTH_CP_SC_E!U66+FC_OTH_CP_HW_E!U66+FC_OTH_CP_CA_E!U66+FC_OTH_CP_VE_E!U66+FC_OTH_CP_SL_E!U66+FC_OTH_CP_BL_E!U66+FC_OTH_CP_CR_E!U66+FC_OTH_CP_BT_E!U66+FC_OTH_CP_IT_E!U66</f>
        <v>0</v>
      </c>
      <c r="V66" s="10">
        <f>FC_OTH_CP_SH_E!V66+FC_OTH_CP_SC_E!V66+FC_OTH_CP_HW_E!V66+FC_OTH_CP_CA_E!V66+FC_OTH_CP_VE_E!V66+FC_OTH_CP_SL_E!V66+FC_OTH_CP_BL_E!V66+FC_OTH_CP_CR_E!V66+FC_OTH_CP_BT_E!V66+FC_OTH_CP_IT_E!V66</f>
        <v>0</v>
      </c>
      <c r="W66" s="10">
        <f>FC_OTH_CP_SH_E!W66+FC_OTH_CP_SC_E!W66+FC_OTH_CP_HW_E!W66+FC_OTH_CP_CA_E!W66+FC_OTH_CP_VE_E!W66+FC_OTH_CP_SL_E!W66+FC_OTH_CP_BL_E!W66+FC_OTH_CP_CR_E!W66+FC_OTH_CP_BT_E!W66+FC_OTH_CP_IT_E!W66</f>
        <v>0</v>
      </c>
      <c r="X66" s="10">
        <f>FC_OTH_CP_SH_E!X66+FC_OTH_CP_SC_E!X66+FC_OTH_CP_HW_E!X66+FC_OTH_CP_CA_E!X66+FC_OTH_CP_VE_E!X66+FC_OTH_CP_SL_E!X66+FC_OTH_CP_BL_E!X66+FC_OTH_CP_CR_E!X66+FC_OTH_CP_BT_E!X66+FC_OTH_CP_IT_E!X66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FC_OTH_CP_SH_E!C67+FC_OTH_CP_SC_E!C67+FC_OTH_CP_HW_E!C67+FC_OTH_CP_CA_E!C67+FC_OTH_CP_VE_E!C67+FC_OTH_CP_SL_E!C67+FC_OTH_CP_BL_E!C67+FC_OTH_CP_CR_E!C67+FC_OTH_CP_BT_E!C67+FC_OTH_CP_IT_E!C67</f>
        <v>0</v>
      </c>
      <c r="D67" s="10">
        <f>FC_OTH_CP_SH_E!D67+FC_OTH_CP_SC_E!D67+FC_OTH_CP_HW_E!D67+FC_OTH_CP_CA_E!D67+FC_OTH_CP_VE_E!D67+FC_OTH_CP_SL_E!D67+FC_OTH_CP_BL_E!D67+FC_OTH_CP_CR_E!D67+FC_OTH_CP_BT_E!D67+FC_OTH_CP_IT_E!D67</f>
        <v>0</v>
      </c>
      <c r="E67" s="10">
        <f>FC_OTH_CP_SH_E!E67+FC_OTH_CP_SC_E!E67+FC_OTH_CP_HW_E!E67+FC_OTH_CP_CA_E!E67+FC_OTH_CP_VE_E!E67+FC_OTH_CP_SL_E!E67+FC_OTH_CP_BL_E!E67+FC_OTH_CP_CR_E!E67+FC_OTH_CP_BT_E!E67+FC_OTH_CP_IT_E!E67</f>
        <v>0</v>
      </c>
      <c r="F67" s="10">
        <f>FC_OTH_CP_SH_E!F67+FC_OTH_CP_SC_E!F67+FC_OTH_CP_HW_E!F67+FC_OTH_CP_CA_E!F67+FC_OTH_CP_VE_E!F67+FC_OTH_CP_SL_E!F67+FC_OTH_CP_BL_E!F67+FC_OTH_CP_CR_E!F67+FC_OTH_CP_BT_E!F67+FC_OTH_CP_IT_E!F67</f>
        <v>0</v>
      </c>
      <c r="G67" s="10">
        <f>FC_OTH_CP_SH_E!G67+FC_OTH_CP_SC_E!G67+FC_OTH_CP_HW_E!G67+FC_OTH_CP_CA_E!G67+FC_OTH_CP_VE_E!G67+FC_OTH_CP_SL_E!G67+FC_OTH_CP_BL_E!G67+FC_OTH_CP_CR_E!G67+FC_OTH_CP_BT_E!G67+FC_OTH_CP_IT_E!G67</f>
        <v>0</v>
      </c>
      <c r="H67" s="10">
        <f>FC_OTH_CP_SH_E!H67+FC_OTH_CP_SC_E!H67+FC_OTH_CP_HW_E!H67+FC_OTH_CP_CA_E!H67+FC_OTH_CP_VE_E!H67+FC_OTH_CP_SL_E!H67+FC_OTH_CP_BL_E!H67+FC_OTH_CP_CR_E!H67+FC_OTH_CP_BT_E!H67+FC_OTH_CP_IT_E!H67</f>
        <v>0</v>
      </c>
      <c r="I67" s="10">
        <f>FC_OTH_CP_SH_E!I67+FC_OTH_CP_SC_E!I67+FC_OTH_CP_HW_E!I67+FC_OTH_CP_CA_E!I67+FC_OTH_CP_VE_E!I67+FC_OTH_CP_SL_E!I67+FC_OTH_CP_BL_E!I67+FC_OTH_CP_CR_E!I67+FC_OTH_CP_BT_E!I67+FC_OTH_CP_IT_E!I67</f>
        <v>0</v>
      </c>
      <c r="J67" s="10">
        <f>FC_OTH_CP_SH_E!J67+FC_OTH_CP_SC_E!J67+FC_OTH_CP_HW_E!J67+FC_OTH_CP_CA_E!J67+FC_OTH_CP_VE_E!J67+FC_OTH_CP_SL_E!J67+FC_OTH_CP_BL_E!J67+FC_OTH_CP_CR_E!J67+FC_OTH_CP_BT_E!J67+FC_OTH_CP_IT_E!J67</f>
        <v>0</v>
      </c>
      <c r="K67" s="10">
        <f>FC_OTH_CP_SH_E!K67+FC_OTH_CP_SC_E!K67+FC_OTH_CP_HW_E!K67+FC_OTH_CP_CA_E!K67+FC_OTH_CP_VE_E!K67+FC_OTH_CP_SL_E!K67+FC_OTH_CP_BL_E!K67+FC_OTH_CP_CR_E!K67+FC_OTH_CP_BT_E!K67+FC_OTH_CP_IT_E!K67</f>
        <v>0</v>
      </c>
      <c r="L67" s="10">
        <f>FC_OTH_CP_SH_E!L67+FC_OTH_CP_SC_E!L67+FC_OTH_CP_HW_E!L67+FC_OTH_CP_CA_E!L67+FC_OTH_CP_VE_E!L67+FC_OTH_CP_SL_E!L67+FC_OTH_CP_BL_E!L67+FC_OTH_CP_CR_E!L67+FC_OTH_CP_BT_E!L67+FC_OTH_CP_IT_E!L67</f>
        <v>0</v>
      </c>
      <c r="M67" s="10">
        <f>FC_OTH_CP_SH_E!M67+FC_OTH_CP_SC_E!M67+FC_OTH_CP_HW_E!M67+FC_OTH_CP_CA_E!M67+FC_OTH_CP_VE_E!M67+FC_OTH_CP_SL_E!M67+FC_OTH_CP_BL_E!M67+FC_OTH_CP_CR_E!M67+FC_OTH_CP_BT_E!M67+FC_OTH_CP_IT_E!M67</f>
        <v>0</v>
      </c>
      <c r="N67" s="10">
        <f>FC_OTH_CP_SH_E!N67+FC_OTH_CP_SC_E!N67+FC_OTH_CP_HW_E!N67+FC_OTH_CP_CA_E!N67+FC_OTH_CP_VE_E!N67+FC_OTH_CP_SL_E!N67+FC_OTH_CP_BL_E!N67+FC_OTH_CP_CR_E!N67+FC_OTH_CP_BT_E!N67+FC_OTH_CP_IT_E!N67</f>
        <v>0</v>
      </c>
      <c r="O67" s="10">
        <f>FC_OTH_CP_SH_E!O67+FC_OTH_CP_SC_E!O67+FC_OTH_CP_HW_E!O67+FC_OTH_CP_CA_E!O67+FC_OTH_CP_VE_E!O67+FC_OTH_CP_SL_E!O67+FC_OTH_CP_BL_E!O67+FC_OTH_CP_CR_E!O67+FC_OTH_CP_BT_E!O67+FC_OTH_CP_IT_E!O67</f>
        <v>0</v>
      </c>
      <c r="P67" s="10">
        <f>FC_OTH_CP_SH_E!P67+FC_OTH_CP_SC_E!P67+FC_OTH_CP_HW_E!P67+FC_OTH_CP_CA_E!P67+FC_OTH_CP_VE_E!P67+FC_OTH_CP_SL_E!P67+FC_OTH_CP_BL_E!P67+FC_OTH_CP_CR_E!P67+FC_OTH_CP_BT_E!P67+FC_OTH_CP_IT_E!P67</f>
        <v>0</v>
      </c>
      <c r="Q67" s="10">
        <f>FC_OTH_CP_SH_E!Q67+FC_OTH_CP_SC_E!Q67+FC_OTH_CP_HW_E!Q67+FC_OTH_CP_CA_E!Q67+FC_OTH_CP_VE_E!Q67+FC_OTH_CP_SL_E!Q67+FC_OTH_CP_BL_E!Q67+FC_OTH_CP_CR_E!Q67+FC_OTH_CP_BT_E!Q67+FC_OTH_CP_IT_E!Q67</f>
        <v>0</v>
      </c>
      <c r="R67" s="10">
        <f>FC_OTH_CP_SH_E!R67+FC_OTH_CP_SC_E!R67+FC_OTH_CP_HW_E!R67+FC_OTH_CP_CA_E!R67+FC_OTH_CP_VE_E!R67+FC_OTH_CP_SL_E!R67+FC_OTH_CP_BL_E!R67+FC_OTH_CP_CR_E!R67+FC_OTH_CP_BT_E!R67+FC_OTH_CP_IT_E!R67</f>
        <v>0</v>
      </c>
      <c r="S67" s="10">
        <f>FC_OTH_CP_SH_E!S67+FC_OTH_CP_SC_E!S67+FC_OTH_CP_HW_E!S67+FC_OTH_CP_CA_E!S67+FC_OTH_CP_VE_E!S67+FC_OTH_CP_SL_E!S67+FC_OTH_CP_BL_E!S67+FC_OTH_CP_CR_E!S67+FC_OTH_CP_BT_E!S67+FC_OTH_CP_IT_E!S67</f>
        <v>0</v>
      </c>
      <c r="T67" s="10">
        <f>FC_OTH_CP_SH_E!T67+FC_OTH_CP_SC_E!T67+FC_OTH_CP_HW_E!T67+FC_OTH_CP_CA_E!T67+FC_OTH_CP_VE_E!T67+FC_OTH_CP_SL_E!T67+FC_OTH_CP_BL_E!T67+FC_OTH_CP_CR_E!T67+FC_OTH_CP_BT_E!T67+FC_OTH_CP_IT_E!T67</f>
        <v>0</v>
      </c>
      <c r="U67" s="10">
        <f>FC_OTH_CP_SH_E!U67+FC_OTH_CP_SC_E!U67+FC_OTH_CP_HW_E!U67+FC_OTH_CP_CA_E!U67+FC_OTH_CP_VE_E!U67+FC_OTH_CP_SL_E!U67+FC_OTH_CP_BL_E!U67+FC_OTH_CP_CR_E!U67+FC_OTH_CP_BT_E!U67+FC_OTH_CP_IT_E!U67</f>
        <v>0</v>
      </c>
      <c r="V67" s="10">
        <f>FC_OTH_CP_SH_E!V67+FC_OTH_CP_SC_E!V67+FC_OTH_CP_HW_E!V67+FC_OTH_CP_CA_E!V67+FC_OTH_CP_VE_E!V67+FC_OTH_CP_SL_E!V67+FC_OTH_CP_BL_E!V67+FC_OTH_CP_CR_E!V67+FC_OTH_CP_BT_E!V67+FC_OTH_CP_IT_E!V67</f>
        <v>0</v>
      </c>
      <c r="W67" s="10">
        <f>FC_OTH_CP_SH_E!W67+FC_OTH_CP_SC_E!W67+FC_OTH_CP_HW_E!W67+FC_OTH_CP_CA_E!W67+FC_OTH_CP_VE_E!W67+FC_OTH_CP_SL_E!W67+FC_OTH_CP_BL_E!W67+FC_OTH_CP_CR_E!W67+FC_OTH_CP_BT_E!W67+FC_OTH_CP_IT_E!W67</f>
        <v>0</v>
      </c>
      <c r="X67" s="10">
        <f>FC_OTH_CP_SH_E!X67+FC_OTH_CP_SC_E!X67+FC_OTH_CP_HW_E!X67+FC_OTH_CP_CA_E!X67+FC_OTH_CP_VE_E!X67+FC_OTH_CP_SL_E!X67+FC_OTH_CP_BL_E!X67+FC_OTH_CP_CR_E!X67+FC_OTH_CP_BT_E!X67+FC_OTH_CP_IT_E!X67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FC_OTH_CP_SH_E!C68+FC_OTH_CP_SC_E!C68+FC_OTH_CP_HW_E!C68+FC_OTH_CP_CA_E!C68+FC_OTH_CP_VE_E!C68+FC_OTH_CP_SL_E!C68+FC_OTH_CP_BL_E!C68+FC_OTH_CP_CR_E!C68+FC_OTH_CP_BT_E!C68+FC_OTH_CP_IT_E!C68</f>
        <v>0</v>
      </c>
      <c r="D68" s="10">
        <f>FC_OTH_CP_SH_E!D68+FC_OTH_CP_SC_E!D68+FC_OTH_CP_HW_E!D68+FC_OTH_CP_CA_E!D68+FC_OTH_CP_VE_E!D68+FC_OTH_CP_SL_E!D68+FC_OTH_CP_BL_E!D68+FC_OTH_CP_CR_E!D68+FC_OTH_CP_BT_E!D68+FC_OTH_CP_IT_E!D68</f>
        <v>0</v>
      </c>
      <c r="E68" s="10">
        <f>FC_OTH_CP_SH_E!E68+FC_OTH_CP_SC_E!E68+FC_OTH_CP_HW_E!E68+FC_OTH_CP_CA_E!E68+FC_OTH_CP_VE_E!E68+FC_OTH_CP_SL_E!E68+FC_OTH_CP_BL_E!E68+FC_OTH_CP_CR_E!E68+FC_OTH_CP_BT_E!E68+FC_OTH_CP_IT_E!E68</f>
        <v>0</v>
      </c>
      <c r="F68" s="10">
        <f>FC_OTH_CP_SH_E!F68+FC_OTH_CP_SC_E!F68+FC_OTH_CP_HW_E!F68+FC_OTH_CP_CA_E!F68+FC_OTH_CP_VE_E!F68+FC_OTH_CP_SL_E!F68+FC_OTH_CP_BL_E!F68+FC_OTH_CP_CR_E!F68+FC_OTH_CP_BT_E!F68+FC_OTH_CP_IT_E!F68</f>
        <v>0</v>
      </c>
      <c r="G68" s="10">
        <f>FC_OTH_CP_SH_E!G68+FC_OTH_CP_SC_E!G68+FC_OTH_CP_HW_E!G68+FC_OTH_CP_CA_E!G68+FC_OTH_CP_VE_E!G68+FC_OTH_CP_SL_E!G68+FC_OTH_CP_BL_E!G68+FC_OTH_CP_CR_E!G68+FC_OTH_CP_BT_E!G68+FC_OTH_CP_IT_E!G68</f>
        <v>0</v>
      </c>
      <c r="H68" s="10">
        <f>FC_OTH_CP_SH_E!H68+FC_OTH_CP_SC_E!H68+FC_OTH_CP_HW_E!H68+FC_OTH_CP_CA_E!H68+FC_OTH_CP_VE_E!H68+FC_OTH_CP_SL_E!H68+FC_OTH_CP_BL_E!H68+FC_OTH_CP_CR_E!H68+FC_OTH_CP_BT_E!H68+FC_OTH_CP_IT_E!H68</f>
        <v>0</v>
      </c>
      <c r="I68" s="10">
        <f>FC_OTH_CP_SH_E!I68+FC_OTH_CP_SC_E!I68+FC_OTH_CP_HW_E!I68+FC_OTH_CP_CA_E!I68+FC_OTH_CP_VE_E!I68+FC_OTH_CP_SL_E!I68+FC_OTH_CP_BL_E!I68+FC_OTH_CP_CR_E!I68+FC_OTH_CP_BT_E!I68+FC_OTH_CP_IT_E!I68</f>
        <v>0</v>
      </c>
      <c r="J68" s="10">
        <f>FC_OTH_CP_SH_E!J68+FC_OTH_CP_SC_E!J68+FC_OTH_CP_HW_E!J68+FC_OTH_CP_CA_E!J68+FC_OTH_CP_VE_E!J68+FC_OTH_CP_SL_E!J68+FC_OTH_CP_BL_E!J68+FC_OTH_CP_CR_E!J68+FC_OTH_CP_BT_E!J68+FC_OTH_CP_IT_E!J68</f>
        <v>0</v>
      </c>
      <c r="K68" s="10">
        <f>FC_OTH_CP_SH_E!K68+FC_OTH_CP_SC_E!K68+FC_OTH_CP_HW_E!K68+FC_OTH_CP_CA_E!K68+FC_OTH_CP_VE_E!K68+FC_OTH_CP_SL_E!K68+FC_OTH_CP_BL_E!K68+FC_OTH_CP_CR_E!K68+FC_OTH_CP_BT_E!K68+FC_OTH_CP_IT_E!K68</f>
        <v>0</v>
      </c>
      <c r="L68" s="10">
        <f>FC_OTH_CP_SH_E!L68+FC_OTH_CP_SC_E!L68+FC_OTH_CP_HW_E!L68+FC_OTH_CP_CA_E!L68+FC_OTH_CP_VE_E!L68+FC_OTH_CP_SL_E!L68+FC_OTH_CP_BL_E!L68+FC_OTH_CP_CR_E!L68+FC_OTH_CP_BT_E!L68+FC_OTH_CP_IT_E!L68</f>
        <v>0</v>
      </c>
      <c r="M68" s="10">
        <f>FC_OTH_CP_SH_E!M68+FC_OTH_CP_SC_E!M68+FC_OTH_CP_HW_E!M68+FC_OTH_CP_CA_E!M68+FC_OTH_CP_VE_E!M68+FC_OTH_CP_SL_E!M68+FC_OTH_CP_BL_E!M68+FC_OTH_CP_CR_E!M68+FC_OTH_CP_BT_E!M68+FC_OTH_CP_IT_E!M68</f>
        <v>0</v>
      </c>
      <c r="N68" s="10">
        <f>FC_OTH_CP_SH_E!N68+FC_OTH_CP_SC_E!N68+FC_OTH_CP_HW_E!N68+FC_OTH_CP_CA_E!N68+FC_OTH_CP_VE_E!N68+FC_OTH_CP_SL_E!N68+FC_OTH_CP_BL_E!N68+FC_OTH_CP_CR_E!N68+FC_OTH_CP_BT_E!N68+FC_OTH_CP_IT_E!N68</f>
        <v>0</v>
      </c>
      <c r="O68" s="10">
        <f>FC_OTH_CP_SH_E!O68+FC_OTH_CP_SC_E!O68+FC_OTH_CP_HW_E!O68+FC_OTH_CP_CA_E!O68+FC_OTH_CP_VE_E!O68+FC_OTH_CP_SL_E!O68+FC_OTH_CP_BL_E!O68+FC_OTH_CP_CR_E!O68+FC_OTH_CP_BT_E!O68+FC_OTH_CP_IT_E!O68</f>
        <v>0</v>
      </c>
      <c r="P68" s="10">
        <f>FC_OTH_CP_SH_E!P68+FC_OTH_CP_SC_E!P68+FC_OTH_CP_HW_E!P68+FC_OTH_CP_CA_E!P68+FC_OTH_CP_VE_E!P68+FC_OTH_CP_SL_E!P68+FC_OTH_CP_BL_E!P68+FC_OTH_CP_CR_E!P68+FC_OTH_CP_BT_E!P68+FC_OTH_CP_IT_E!P68</f>
        <v>0</v>
      </c>
      <c r="Q68" s="10">
        <f>FC_OTH_CP_SH_E!Q68+FC_OTH_CP_SC_E!Q68+FC_OTH_CP_HW_E!Q68+FC_OTH_CP_CA_E!Q68+FC_OTH_CP_VE_E!Q68+FC_OTH_CP_SL_E!Q68+FC_OTH_CP_BL_E!Q68+FC_OTH_CP_CR_E!Q68+FC_OTH_CP_BT_E!Q68+FC_OTH_CP_IT_E!Q68</f>
        <v>0</v>
      </c>
      <c r="R68" s="10">
        <f>FC_OTH_CP_SH_E!R68+FC_OTH_CP_SC_E!R68+FC_OTH_CP_HW_E!R68+FC_OTH_CP_CA_E!R68+FC_OTH_CP_VE_E!R68+FC_OTH_CP_SL_E!R68+FC_OTH_CP_BL_E!R68+FC_OTH_CP_CR_E!R68+FC_OTH_CP_BT_E!R68+FC_OTH_CP_IT_E!R68</f>
        <v>0</v>
      </c>
      <c r="S68" s="10">
        <f>FC_OTH_CP_SH_E!S68+FC_OTH_CP_SC_E!S68+FC_OTH_CP_HW_E!S68+FC_OTH_CP_CA_E!S68+FC_OTH_CP_VE_E!S68+FC_OTH_CP_SL_E!S68+FC_OTH_CP_BL_E!S68+FC_OTH_CP_CR_E!S68+FC_OTH_CP_BT_E!S68+FC_OTH_CP_IT_E!S68</f>
        <v>0</v>
      </c>
      <c r="T68" s="10">
        <f>FC_OTH_CP_SH_E!T68+FC_OTH_CP_SC_E!T68+FC_OTH_CP_HW_E!T68+FC_OTH_CP_CA_E!T68+FC_OTH_CP_VE_E!T68+FC_OTH_CP_SL_E!T68+FC_OTH_CP_BL_E!T68+FC_OTH_CP_CR_E!T68+FC_OTH_CP_BT_E!T68+FC_OTH_CP_IT_E!T68</f>
        <v>0</v>
      </c>
      <c r="U68" s="10">
        <f>FC_OTH_CP_SH_E!U68+FC_OTH_CP_SC_E!U68+FC_OTH_CP_HW_E!U68+FC_OTH_CP_CA_E!U68+FC_OTH_CP_VE_E!U68+FC_OTH_CP_SL_E!U68+FC_OTH_CP_BL_E!U68+FC_OTH_CP_CR_E!U68+FC_OTH_CP_BT_E!U68+FC_OTH_CP_IT_E!U68</f>
        <v>0</v>
      </c>
      <c r="V68" s="10">
        <f>FC_OTH_CP_SH_E!V68+FC_OTH_CP_SC_E!V68+FC_OTH_CP_HW_E!V68+FC_OTH_CP_CA_E!V68+FC_OTH_CP_VE_E!V68+FC_OTH_CP_SL_E!V68+FC_OTH_CP_BL_E!V68+FC_OTH_CP_CR_E!V68+FC_OTH_CP_BT_E!V68+FC_OTH_CP_IT_E!V68</f>
        <v>0</v>
      </c>
      <c r="W68" s="10">
        <f>FC_OTH_CP_SH_E!W68+FC_OTH_CP_SC_E!W68+FC_OTH_CP_HW_E!W68+FC_OTH_CP_CA_E!W68+FC_OTH_CP_VE_E!W68+FC_OTH_CP_SL_E!W68+FC_OTH_CP_BL_E!W68+FC_OTH_CP_CR_E!W68+FC_OTH_CP_BT_E!W68+FC_OTH_CP_IT_E!W68</f>
        <v>0</v>
      </c>
      <c r="X68" s="10">
        <f>FC_OTH_CP_SH_E!X68+FC_OTH_CP_SC_E!X68+FC_OTH_CP_HW_E!X68+FC_OTH_CP_CA_E!X68+FC_OTH_CP_VE_E!X68+FC_OTH_CP_SL_E!X68+FC_OTH_CP_BL_E!X68+FC_OTH_CP_CR_E!X68+FC_OTH_CP_BT_E!X68+FC_OTH_CP_IT_E!X68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FC_OTH_CP_SH_E!C69+FC_OTH_CP_SC_E!C69+FC_OTH_CP_HW_E!C69+FC_OTH_CP_CA_E!C69+FC_OTH_CP_VE_E!C69+FC_OTH_CP_SL_E!C69+FC_OTH_CP_BL_E!C69+FC_OTH_CP_CR_E!C69+FC_OTH_CP_BT_E!C69+FC_OTH_CP_IT_E!C69</f>
        <v>0</v>
      </c>
      <c r="D69" s="10">
        <f>FC_OTH_CP_SH_E!D69+FC_OTH_CP_SC_E!D69+FC_OTH_CP_HW_E!D69+FC_OTH_CP_CA_E!D69+FC_OTH_CP_VE_E!D69+FC_OTH_CP_SL_E!D69+FC_OTH_CP_BL_E!D69+FC_OTH_CP_CR_E!D69+FC_OTH_CP_BT_E!D69+FC_OTH_CP_IT_E!D69</f>
        <v>0</v>
      </c>
      <c r="E69" s="10">
        <f>FC_OTH_CP_SH_E!E69+FC_OTH_CP_SC_E!E69+FC_OTH_CP_HW_E!E69+FC_OTH_CP_CA_E!E69+FC_OTH_CP_VE_E!E69+FC_OTH_CP_SL_E!E69+FC_OTH_CP_BL_E!E69+FC_OTH_CP_CR_E!E69+FC_OTH_CP_BT_E!E69+FC_OTH_CP_IT_E!E69</f>
        <v>0</v>
      </c>
      <c r="F69" s="10">
        <f>FC_OTH_CP_SH_E!F69+FC_OTH_CP_SC_E!F69+FC_OTH_CP_HW_E!F69+FC_OTH_CP_CA_E!F69+FC_OTH_CP_VE_E!F69+FC_OTH_CP_SL_E!F69+FC_OTH_CP_BL_E!F69+FC_OTH_CP_CR_E!F69+FC_OTH_CP_BT_E!F69+FC_OTH_CP_IT_E!F69</f>
        <v>0</v>
      </c>
      <c r="G69" s="10">
        <f>FC_OTH_CP_SH_E!G69+FC_OTH_CP_SC_E!G69+FC_OTH_CP_HW_E!G69+FC_OTH_CP_CA_E!G69+FC_OTH_CP_VE_E!G69+FC_OTH_CP_SL_E!G69+FC_OTH_CP_BL_E!G69+FC_OTH_CP_CR_E!G69+FC_OTH_CP_BT_E!G69+FC_OTH_CP_IT_E!G69</f>
        <v>0</v>
      </c>
      <c r="H69" s="10">
        <f>FC_OTH_CP_SH_E!H69+FC_OTH_CP_SC_E!H69+FC_OTH_CP_HW_E!H69+FC_OTH_CP_CA_E!H69+FC_OTH_CP_VE_E!H69+FC_OTH_CP_SL_E!H69+FC_OTH_CP_BL_E!H69+FC_OTH_CP_CR_E!H69+FC_OTH_CP_BT_E!H69+FC_OTH_CP_IT_E!H69</f>
        <v>0</v>
      </c>
      <c r="I69" s="10">
        <f>FC_OTH_CP_SH_E!I69+FC_OTH_CP_SC_E!I69+FC_OTH_CP_HW_E!I69+FC_OTH_CP_CA_E!I69+FC_OTH_CP_VE_E!I69+FC_OTH_CP_SL_E!I69+FC_OTH_CP_BL_E!I69+FC_OTH_CP_CR_E!I69+FC_OTH_CP_BT_E!I69+FC_OTH_CP_IT_E!I69</f>
        <v>0</v>
      </c>
      <c r="J69" s="10">
        <f>FC_OTH_CP_SH_E!J69+FC_OTH_CP_SC_E!J69+FC_OTH_CP_HW_E!J69+FC_OTH_CP_CA_E!J69+FC_OTH_CP_VE_E!J69+FC_OTH_CP_SL_E!J69+FC_OTH_CP_BL_E!J69+FC_OTH_CP_CR_E!J69+FC_OTH_CP_BT_E!J69+FC_OTH_CP_IT_E!J69</f>
        <v>0</v>
      </c>
      <c r="K69" s="10">
        <f>FC_OTH_CP_SH_E!K69+FC_OTH_CP_SC_E!K69+FC_OTH_CP_HW_E!K69+FC_OTH_CP_CA_E!K69+FC_OTH_CP_VE_E!K69+FC_OTH_CP_SL_E!K69+FC_OTH_CP_BL_E!K69+FC_OTH_CP_CR_E!K69+FC_OTH_CP_BT_E!K69+FC_OTH_CP_IT_E!K69</f>
        <v>0</v>
      </c>
      <c r="L69" s="10">
        <f>FC_OTH_CP_SH_E!L69+FC_OTH_CP_SC_E!L69+FC_OTH_CP_HW_E!L69+FC_OTH_CP_CA_E!L69+FC_OTH_CP_VE_E!L69+FC_OTH_CP_SL_E!L69+FC_OTH_CP_BL_E!L69+FC_OTH_CP_CR_E!L69+FC_OTH_CP_BT_E!L69+FC_OTH_CP_IT_E!L69</f>
        <v>0</v>
      </c>
      <c r="M69" s="10">
        <f>FC_OTH_CP_SH_E!M69+FC_OTH_CP_SC_E!M69+FC_OTH_CP_HW_E!M69+FC_OTH_CP_CA_E!M69+FC_OTH_CP_VE_E!M69+FC_OTH_CP_SL_E!M69+FC_OTH_CP_BL_E!M69+FC_OTH_CP_CR_E!M69+FC_OTH_CP_BT_E!M69+FC_OTH_CP_IT_E!M69</f>
        <v>0</v>
      </c>
      <c r="N69" s="10">
        <f>FC_OTH_CP_SH_E!N69+FC_OTH_CP_SC_E!N69+FC_OTH_CP_HW_E!N69+FC_OTH_CP_CA_E!N69+FC_OTH_CP_VE_E!N69+FC_OTH_CP_SL_E!N69+FC_OTH_CP_BL_E!N69+FC_OTH_CP_CR_E!N69+FC_OTH_CP_BT_E!N69+FC_OTH_CP_IT_E!N69</f>
        <v>0</v>
      </c>
      <c r="O69" s="10">
        <f>FC_OTH_CP_SH_E!O69+FC_OTH_CP_SC_E!O69+FC_OTH_CP_HW_E!O69+FC_OTH_CP_CA_E!O69+FC_OTH_CP_VE_E!O69+FC_OTH_CP_SL_E!O69+FC_OTH_CP_BL_E!O69+FC_OTH_CP_CR_E!O69+FC_OTH_CP_BT_E!O69+FC_OTH_CP_IT_E!O69</f>
        <v>0</v>
      </c>
      <c r="P69" s="10">
        <f>FC_OTH_CP_SH_E!P69+FC_OTH_CP_SC_E!P69+FC_OTH_CP_HW_E!P69+FC_OTH_CP_CA_E!P69+FC_OTH_CP_VE_E!P69+FC_OTH_CP_SL_E!P69+FC_OTH_CP_BL_E!P69+FC_OTH_CP_CR_E!P69+FC_OTH_CP_BT_E!P69+FC_OTH_CP_IT_E!P69</f>
        <v>0</v>
      </c>
      <c r="Q69" s="10">
        <f>FC_OTH_CP_SH_E!Q69+FC_OTH_CP_SC_E!Q69+FC_OTH_CP_HW_E!Q69+FC_OTH_CP_CA_E!Q69+FC_OTH_CP_VE_E!Q69+FC_OTH_CP_SL_E!Q69+FC_OTH_CP_BL_E!Q69+FC_OTH_CP_CR_E!Q69+FC_OTH_CP_BT_E!Q69+FC_OTH_CP_IT_E!Q69</f>
        <v>0</v>
      </c>
      <c r="R69" s="10">
        <f>FC_OTH_CP_SH_E!R69+FC_OTH_CP_SC_E!R69+FC_OTH_CP_HW_E!R69+FC_OTH_CP_CA_E!R69+FC_OTH_CP_VE_E!R69+FC_OTH_CP_SL_E!R69+FC_OTH_CP_BL_E!R69+FC_OTH_CP_CR_E!R69+FC_OTH_CP_BT_E!R69+FC_OTH_CP_IT_E!R69</f>
        <v>0</v>
      </c>
      <c r="S69" s="10">
        <f>FC_OTH_CP_SH_E!S69+FC_OTH_CP_SC_E!S69+FC_OTH_CP_HW_E!S69+FC_OTH_CP_CA_E!S69+FC_OTH_CP_VE_E!S69+FC_OTH_CP_SL_E!S69+FC_OTH_CP_BL_E!S69+FC_OTH_CP_CR_E!S69+FC_OTH_CP_BT_E!S69+FC_OTH_CP_IT_E!S69</f>
        <v>0</v>
      </c>
      <c r="T69" s="10">
        <f>FC_OTH_CP_SH_E!T69+FC_OTH_CP_SC_E!T69+FC_OTH_CP_HW_E!T69+FC_OTH_CP_CA_E!T69+FC_OTH_CP_VE_E!T69+FC_OTH_CP_SL_E!T69+FC_OTH_CP_BL_E!T69+FC_OTH_CP_CR_E!T69+FC_OTH_CP_BT_E!T69+FC_OTH_CP_IT_E!T69</f>
        <v>0</v>
      </c>
      <c r="U69" s="10">
        <f>FC_OTH_CP_SH_E!U69+FC_OTH_CP_SC_E!U69+FC_OTH_CP_HW_E!U69+FC_OTH_CP_CA_E!U69+FC_OTH_CP_VE_E!U69+FC_OTH_CP_SL_E!U69+FC_OTH_CP_BL_E!U69+FC_OTH_CP_CR_E!U69+FC_OTH_CP_BT_E!U69+FC_OTH_CP_IT_E!U69</f>
        <v>0</v>
      </c>
      <c r="V69" s="10">
        <f>FC_OTH_CP_SH_E!V69+FC_OTH_CP_SC_E!V69+FC_OTH_CP_HW_E!V69+FC_OTH_CP_CA_E!V69+FC_OTH_CP_VE_E!V69+FC_OTH_CP_SL_E!V69+FC_OTH_CP_BL_E!V69+FC_OTH_CP_CR_E!V69+FC_OTH_CP_BT_E!V69+FC_OTH_CP_IT_E!V69</f>
        <v>0</v>
      </c>
      <c r="W69" s="10">
        <f>FC_OTH_CP_SH_E!W69+FC_OTH_CP_SC_E!W69+FC_OTH_CP_HW_E!W69+FC_OTH_CP_CA_E!W69+FC_OTH_CP_VE_E!W69+FC_OTH_CP_SL_E!W69+FC_OTH_CP_BL_E!W69+FC_OTH_CP_CR_E!W69+FC_OTH_CP_BT_E!W69+FC_OTH_CP_IT_E!W69</f>
        <v>0</v>
      </c>
      <c r="X69" s="10">
        <f>FC_OTH_CP_SH_E!X69+FC_OTH_CP_SC_E!X69+FC_OTH_CP_HW_E!X69+FC_OTH_CP_CA_E!X69+FC_OTH_CP_VE_E!X69+FC_OTH_CP_SL_E!X69+FC_OTH_CP_BL_E!X69+FC_OTH_CP_CR_E!X69+FC_OTH_CP_BT_E!X69+FC_OTH_CP_IT_E!X69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FC_OTH_CP_SH_E!C70+FC_OTH_CP_SC_E!C70+FC_OTH_CP_HW_E!C70+FC_OTH_CP_CA_E!C70+FC_OTH_CP_VE_E!C70+FC_OTH_CP_SL_E!C70+FC_OTH_CP_BL_E!C70+FC_OTH_CP_CR_E!C70+FC_OTH_CP_BT_E!C70+FC_OTH_CP_IT_E!C70</f>
        <v>0</v>
      </c>
      <c r="D70" s="10">
        <f>FC_OTH_CP_SH_E!D70+FC_OTH_CP_SC_E!D70+FC_OTH_CP_HW_E!D70+FC_OTH_CP_CA_E!D70+FC_OTH_CP_VE_E!D70+FC_OTH_CP_SL_E!D70+FC_OTH_CP_BL_E!D70+FC_OTH_CP_CR_E!D70+FC_OTH_CP_BT_E!D70+FC_OTH_CP_IT_E!D70</f>
        <v>0</v>
      </c>
      <c r="E70" s="10">
        <f>FC_OTH_CP_SH_E!E70+FC_OTH_CP_SC_E!E70+FC_OTH_CP_HW_E!E70+FC_OTH_CP_CA_E!E70+FC_OTH_CP_VE_E!E70+FC_OTH_CP_SL_E!E70+FC_OTH_CP_BL_E!E70+FC_OTH_CP_CR_E!E70+FC_OTH_CP_BT_E!E70+FC_OTH_CP_IT_E!E70</f>
        <v>0</v>
      </c>
      <c r="F70" s="10">
        <f>FC_OTH_CP_SH_E!F70+FC_OTH_CP_SC_E!F70+FC_OTH_CP_HW_E!F70+FC_OTH_CP_CA_E!F70+FC_OTH_CP_VE_E!F70+FC_OTH_CP_SL_E!F70+FC_OTH_CP_BL_E!F70+FC_OTH_CP_CR_E!F70+FC_OTH_CP_BT_E!F70+FC_OTH_CP_IT_E!F70</f>
        <v>0</v>
      </c>
      <c r="G70" s="10">
        <f>FC_OTH_CP_SH_E!G70+FC_OTH_CP_SC_E!G70+FC_OTH_CP_HW_E!G70+FC_OTH_CP_CA_E!G70+FC_OTH_CP_VE_E!G70+FC_OTH_CP_SL_E!G70+FC_OTH_CP_BL_E!G70+FC_OTH_CP_CR_E!G70+FC_OTH_CP_BT_E!G70+FC_OTH_CP_IT_E!G70</f>
        <v>0</v>
      </c>
      <c r="H70" s="10">
        <f>FC_OTH_CP_SH_E!H70+FC_OTH_CP_SC_E!H70+FC_OTH_CP_HW_E!H70+FC_OTH_CP_CA_E!H70+FC_OTH_CP_VE_E!H70+FC_OTH_CP_SL_E!H70+FC_OTH_CP_BL_E!H70+FC_OTH_CP_CR_E!H70+FC_OTH_CP_BT_E!H70+FC_OTH_CP_IT_E!H70</f>
        <v>0</v>
      </c>
      <c r="I70" s="10">
        <f>FC_OTH_CP_SH_E!I70+FC_OTH_CP_SC_E!I70+FC_OTH_CP_HW_E!I70+FC_OTH_CP_CA_E!I70+FC_OTH_CP_VE_E!I70+FC_OTH_CP_SL_E!I70+FC_OTH_CP_BL_E!I70+FC_OTH_CP_CR_E!I70+FC_OTH_CP_BT_E!I70+FC_OTH_CP_IT_E!I70</f>
        <v>0</v>
      </c>
      <c r="J70" s="10">
        <f>FC_OTH_CP_SH_E!J70+FC_OTH_CP_SC_E!J70+FC_OTH_CP_HW_E!J70+FC_OTH_CP_CA_E!J70+FC_OTH_CP_VE_E!J70+FC_OTH_CP_SL_E!J70+FC_OTH_CP_BL_E!J70+FC_OTH_CP_CR_E!J70+FC_OTH_CP_BT_E!J70+FC_OTH_CP_IT_E!J70</f>
        <v>0</v>
      </c>
      <c r="K70" s="10">
        <f>FC_OTH_CP_SH_E!K70+FC_OTH_CP_SC_E!K70+FC_OTH_CP_HW_E!K70+FC_OTH_CP_CA_E!K70+FC_OTH_CP_VE_E!K70+FC_OTH_CP_SL_E!K70+FC_OTH_CP_BL_E!K70+FC_OTH_CP_CR_E!K70+FC_OTH_CP_BT_E!K70+FC_OTH_CP_IT_E!K70</f>
        <v>0</v>
      </c>
      <c r="L70" s="10">
        <f>FC_OTH_CP_SH_E!L70+FC_OTH_CP_SC_E!L70+FC_OTH_CP_HW_E!L70+FC_OTH_CP_CA_E!L70+FC_OTH_CP_VE_E!L70+FC_OTH_CP_SL_E!L70+FC_OTH_CP_BL_E!L70+FC_OTH_CP_CR_E!L70+FC_OTH_CP_BT_E!L70+FC_OTH_CP_IT_E!L70</f>
        <v>0</v>
      </c>
      <c r="M70" s="10">
        <f>FC_OTH_CP_SH_E!M70+FC_OTH_CP_SC_E!M70+FC_OTH_CP_HW_E!M70+FC_OTH_CP_CA_E!M70+FC_OTH_CP_VE_E!M70+FC_OTH_CP_SL_E!M70+FC_OTH_CP_BL_E!M70+FC_OTH_CP_CR_E!M70+FC_OTH_CP_BT_E!M70+FC_OTH_CP_IT_E!M70</f>
        <v>0</v>
      </c>
      <c r="N70" s="10">
        <f>FC_OTH_CP_SH_E!N70+FC_OTH_CP_SC_E!N70+FC_OTH_CP_HW_E!N70+FC_OTH_CP_CA_E!N70+FC_OTH_CP_VE_E!N70+FC_OTH_CP_SL_E!N70+FC_OTH_CP_BL_E!N70+FC_OTH_CP_CR_E!N70+FC_OTH_CP_BT_E!N70+FC_OTH_CP_IT_E!N70</f>
        <v>0</v>
      </c>
      <c r="O70" s="10">
        <f>FC_OTH_CP_SH_E!O70+FC_OTH_CP_SC_E!O70+FC_OTH_CP_HW_E!O70+FC_OTH_CP_CA_E!O70+FC_OTH_CP_VE_E!O70+FC_OTH_CP_SL_E!O70+FC_OTH_CP_BL_E!O70+FC_OTH_CP_CR_E!O70+FC_OTH_CP_BT_E!O70+FC_OTH_CP_IT_E!O70</f>
        <v>0</v>
      </c>
      <c r="P70" s="10">
        <f>FC_OTH_CP_SH_E!P70+FC_OTH_CP_SC_E!P70+FC_OTH_CP_HW_E!P70+FC_OTH_CP_CA_E!P70+FC_OTH_CP_VE_E!P70+FC_OTH_CP_SL_E!P70+FC_OTH_CP_BL_E!P70+FC_OTH_CP_CR_E!P70+FC_OTH_CP_BT_E!P70+FC_OTH_CP_IT_E!P70</f>
        <v>0</v>
      </c>
      <c r="Q70" s="10">
        <f>FC_OTH_CP_SH_E!Q70+FC_OTH_CP_SC_E!Q70+FC_OTH_CP_HW_E!Q70+FC_OTH_CP_CA_E!Q70+FC_OTH_CP_VE_E!Q70+FC_OTH_CP_SL_E!Q70+FC_OTH_CP_BL_E!Q70+FC_OTH_CP_CR_E!Q70+FC_OTH_CP_BT_E!Q70+FC_OTH_CP_IT_E!Q70</f>
        <v>0</v>
      </c>
      <c r="R70" s="10">
        <f>FC_OTH_CP_SH_E!R70+FC_OTH_CP_SC_E!R70+FC_OTH_CP_HW_E!R70+FC_OTH_CP_CA_E!R70+FC_OTH_CP_VE_E!R70+FC_OTH_CP_SL_E!R70+FC_OTH_CP_BL_E!R70+FC_OTH_CP_CR_E!R70+FC_OTH_CP_BT_E!R70+FC_OTH_CP_IT_E!R70</f>
        <v>0</v>
      </c>
      <c r="S70" s="10">
        <f>FC_OTH_CP_SH_E!S70+FC_OTH_CP_SC_E!S70+FC_OTH_CP_HW_E!S70+FC_OTH_CP_CA_E!S70+FC_OTH_CP_VE_E!S70+FC_OTH_CP_SL_E!S70+FC_OTH_CP_BL_E!S70+FC_OTH_CP_CR_E!S70+FC_OTH_CP_BT_E!S70+FC_OTH_CP_IT_E!S70</f>
        <v>0</v>
      </c>
      <c r="T70" s="10">
        <f>FC_OTH_CP_SH_E!T70+FC_OTH_CP_SC_E!T70+FC_OTH_CP_HW_E!T70+FC_OTH_CP_CA_E!T70+FC_OTH_CP_VE_E!T70+FC_OTH_CP_SL_E!T70+FC_OTH_CP_BL_E!T70+FC_OTH_CP_CR_E!T70+FC_OTH_CP_BT_E!T70+FC_OTH_CP_IT_E!T70</f>
        <v>0</v>
      </c>
      <c r="U70" s="10">
        <f>FC_OTH_CP_SH_E!U70+FC_OTH_CP_SC_E!U70+FC_OTH_CP_HW_E!U70+FC_OTH_CP_CA_E!U70+FC_OTH_CP_VE_E!U70+FC_OTH_CP_SL_E!U70+FC_OTH_CP_BL_E!U70+FC_OTH_CP_CR_E!U70+FC_OTH_CP_BT_E!U70+FC_OTH_CP_IT_E!U70</f>
        <v>0</v>
      </c>
      <c r="V70" s="10">
        <f>FC_OTH_CP_SH_E!V70+FC_OTH_CP_SC_E!V70+FC_OTH_CP_HW_E!V70+FC_OTH_CP_CA_E!V70+FC_OTH_CP_VE_E!V70+FC_OTH_CP_SL_E!V70+FC_OTH_CP_BL_E!V70+FC_OTH_CP_CR_E!V70+FC_OTH_CP_BT_E!V70+FC_OTH_CP_IT_E!V70</f>
        <v>0</v>
      </c>
      <c r="W70" s="10">
        <f>FC_OTH_CP_SH_E!W70+FC_OTH_CP_SC_E!W70+FC_OTH_CP_HW_E!W70+FC_OTH_CP_CA_E!W70+FC_OTH_CP_VE_E!W70+FC_OTH_CP_SL_E!W70+FC_OTH_CP_BL_E!W70+FC_OTH_CP_CR_E!W70+FC_OTH_CP_BT_E!W70+FC_OTH_CP_IT_E!W70</f>
        <v>0</v>
      </c>
      <c r="X70" s="10">
        <f>FC_OTH_CP_SH_E!X70+FC_OTH_CP_SC_E!X70+FC_OTH_CP_HW_E!X70+FC_OTH_CP_CA_E!X70+FC_OTH_CP_VE_E!X70+FC_OTH_CP_SL_E!X70+FC_OTH_CP_BL_E!X70+FC_OTH_CP_CR_E!X70+FC_OTH_CP_BT_E!X70+FC_OTH_CP_IT_E!X70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0.28658641444539978</v>
      </c>
      <c r="G71" s="37">
        <f t="shared" si="34"/>
        <v>0.21496130696474633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4.7807394668959599E-2</v>
      </c>
      <c r="Q71" s="37">
        <f t="shared" si="34"/>
        <v>5.8278589853826341</v>
      </c>
      <c r="R71" s="37">
        <f t="shared" si="34"/>
        <v>5.5889939810834015</v>
      </c>
      <c r="S71" s="37">
        <f t="shared" si="34"/>
        <v>5.1829750644883923</v>
      </c>
      <c r="T71" s="37">
        <f t="shared" si="34"/>
        <v>3.7392089423903716</v>
      </c>
      <c r="U71" s="37">
        <f t="shared" si="34"/>
        <v>2.9854686156491823</v>
      </c>
      <c r="V71" s="37">
        <f t="shared" si="34"/>
        <v>3.0036973344797944</v>
      </c>
      <c r="W71" s="37">
        <f t="shared" si="34"/>
        <v>2.4284608770421321</v>
      </c>
      <c r="X71" s="37">
        <f t="shared" ref="X71" si="35">SUM(X72:X73)</f>
        <v>2.4858125537403266</v>
      </c>
    </row>
    <row r="72" spans="1:24" ht="11.25" customHeight="1" x14ac:dyDescent="0.2">
      <c r="A72" s="42" t="s">
        <v>131</v>
      </c>
      <c r="B72" s="9" t="s">
        <v>132</v>
      </c>
      <c r="C72" s="10">
        <f>FC_OTH_CP_SH_E!C72+FC_OTH_CP_SC_E!C72+FC_OTH_CP_HW_E!C72+FC_OTH_CP_CA_E!C72+FC_OTH_CP_VE_E!C72+FC_OTH_CP_SL_E!C72+FC_OTH_CP_BL_E!C72+FC_OTH_CP_CR_E!C72+FC_OTH_CP_BT_E!C72+FC_OTH_CP_IT_E!C72</f>
        <v>0</v>
      </c>
      <c r="D72" s="10">
        <f>FC_OTH_CP_SH_E!D72+FC_OTH_CP_SC_E!D72+FC_OTH_CP_HW_E!D72+FC_OTH_CP_CA_E!D72+FC_OTH_CP_VE_E!D72+FC_OTH_CP_SL_E!D72+FC_OTH_CP_BL_E!D72+FC_OTH_CP_CR_E!D72+FC_OTH_CP_BT_E!D72+FC_OTH_CP_IT_E!D72</f>
        <v>0</v>
      </c>
      <c r="E72" s="10">
        <f>FC_OTH_CP_SH_E!E72+FC_OTH_CP_SC_E!E72+FC_OTH_CP_HW_E!E72+FC_OTH_CP_CA_E!E72+FC_OTH_CP_VE_E!E72+FC_OTH_CP_SL_E!E72+FC_OTH_CP_BL_E!E72+FC_OTH_CP_CR_E!E72+FC_OTH_CP_BT_E!E72+FC_OTH_CP_IT_E!E72</f>
        <v>0</v>
      </c>
      <c r="F72" s="10">
        <f>FC_OTH_CP_SH_E!F72+FC_OTH_CP_SC_E!F72+FC_OTH_CP_HW_E!F72+FC_OTH_CP_CA_E!F72+FC_OTH_CP_VE_E!F72+FC_OTH_CP_SL_E!F72+FC_OTH_CP_BL_E!F72+FC_OTH_CP_CR_E!F72+FC_OTH_CP_BT_E!F72+FC_OTH_CP_IT_E!F72</f>
        <v>0.28658641444539978</v>
      </c>
      <c r="G72" s="10">
        <f>FC_OTH_CP_SH_E!G72+FC_OTH_CP_SC_E!G72+FC_OTH_CP_HW_E!G72+FC_OTH_CP_CA_E!G72+FC_OTH_CP_VE_E!G72+FC_OTH_CP_SL_E!G72+FC_OTH_CP_BL_E!G72+FC_OTH_CP_CR_E!G72+FC_OTH_CP_BT_E!G72+FC_OTH_CP_IT_E!G72</f>
        <v>0.21496130696474633</v>
      </c>
      <c r="H72" s="10">
        <f>FC_OTH_CP_SH_E!H72+FC_OTH_CP_SC_E!H72+FC_OTH_CP_HW_E!H72+FC_OTH_CP_CA_E!H72+FC_OTH_CP_VE_E!H72+FC_OTH_CP_SL_E!H72+FC_OTH_CP_BL_E!H72+FC_OTH_CP_CR_E!H72+FC_OTH_CP_BT_E!H72+FC_OTH_CP_IT_E!H72</f>
        <v>0</v>
      </c>
      <c r="I72" s="10">
        <f>FC_OTH_CP_SH_E!I72+FC_OTH_CP_SC_E!I72+FC_OTH_CP_HW_E!I72+FC_OTH_CP_CA_E!I72+FC_OTH_CP_VE_E!I72+FC_OTH_CP_SL_E!I72+FC_OTH_CP_BL_E!I72+FC_OTH_CP_CR_E!I72+FC_OTH_CP_BT_E!I72+FC_OTH_CP_IT_E!I72</f>
        <v>0</v>
      </c>
      <c r="J72" s="10">
        <f>FC_OTH_CP_SH_E!J72+FC_OTH_CP_SC_E!J72+FC_OTH_CP_HW_E!J72+FC_OTH_CP_CA_E!J72+FC_OTH_CP_VE_E!J72+FC_OTH_CP_SL_E!J72+FC_OTH_CP_BL_E!J72+FC_OTH_CP_CR_E!J72+FC_OTH_CP_BT_E!J72+FC_OTH_CP_IT_E!J72</f>
        <v>0</v>
      </c>
      <c r="K72" s="10">
        <f>FC_OTH_CP_SH_E!K72+FC_OTH_CP_SC_E!K72+FC_OTH_CP_HW_E!K72+FC_OTH_CP_CA_E!K72+FC_OTH_CP_VE_E!K72+FC_OTH_CP_SL_E!K72+FC_OTH_CP_BL_E!K72+FC_OTH_CP_CR_E!K72+FC_OTH_CP_BT_E!K72+FC_OTH_CP_IT_E!K72</f>
        <v>0</v>
      </c>
      <c r="L72" s="10">
        <f>FC_OTH_CP_SH_E!L72+FC_OTH_CP_SC_E!L72+FC_OTH_CP_HW_E!L72+FC_OTH_CP_CA_E!L72+FC_OTH_CP_VE_E!L72+FC_OTH_CP_SL_E!L72+FC_OTH_CP_BL_E!L72+FC_OTH_CP_CR_E!L72+FC_OTH_CP_BT_E!L72+FC_OTH_CP_IT_E!L72</f>
        <v>0</v>
      </c>
      <c r="M72" s="10">
        <f>FC_OTH_CP_SH_E!M72+FC_OTH_CP_SC_E!M72+FC_OTH_CP_HW_E!M72+FC_OTH_CP_CA_E!M72+FC_OTH_CP_VE_E!M72+FC_OTH_CP_SL_E!M72+FC_OTH_CP_BL_E!M72+FC_OTH_CP_CR_E!M72+FC_OTH_CP_BT_E!M72+FC_OTH_CP_IT_E!M72</f>
        <v>0</v>
      </c>
      <c r="N72" s="10">
        <f>FC_OTH_CP_SH_E!N72+FC_OTH_CP_SC_E!N72+FC_OTH_CP_HW_E!N72+FC_OTH_CP_CA_E!N72+FC_OTH_CP_VE_E!N72+FC_OTH_CP_SL_E!N72+FC_OTH_CP_BL_E!N72+FC_OTH_CP_CR_E!N72+FC_OTH_CP_BT_E!N72+FC_OTH_CP_IT_E!N72</f>
        <v>0</v>
      </c>
      <c r="O72" s="10">
        <f>FC_OTH_CP_SH_E!O72+FC_OTH_CP_SC_E!O72+FC_OTH_CP_HW_E!O72+FC_OTH_CP_CA_E!O72+FC_OTH_CP_VE_E!O72+FC_OTH_CP_SL_E!O72+FC_OTH_CP_BL_E!O72+FC_OTH_CP_CR_E!O72+FC_OTH_CP_BT_E!O72+FC_OTH_CP_IT_E!O72</f>
        <v>0</v>
      </c>
      <c r="P72" s="10">
        <f>FC_OTH_CP_SH_E!P72+FC_OTH_CP_SC_E!P72+FC_OTH_CP_HW_E!P72+FC_OTH_CP_CA_E!P72+FC_OTH_CP_VE_E!P72+FC_OTH_CP_SL_E!P72+FC_OTH_CP_BL_E!P72+FC_OTH_CP_CR_E!P72+FC_OTH_CP_BT_E!P72+FC_OTH_CP_IT_E!P72</f>
        <v>0</v>
      </c>
      <c r="Q72" s="10">
        <f>FC_OTH_CP_SH_E!Q72+FC_OTH_CP_SC_E!Q72+FC_OTH_CP_HW_E!Q72+FC_OTH_CP_CA_E!Q72+FC_OTH_CP_VE_E!Q72+FC_OTH_CP_SL_E!Q72+FC_OTH_CP_BL_E!Q72+FC_OTH_CP_CR_E!Q72+FC_OTH_CP_BT_E!Q72+FC_OTH_CP_IT_E!Q72</f>
        <v>3.3677558039552897</v>
      </c>
      <c r="R72" s="10">
        <f>FC_OTH_CP_SH_E!R72+FC_OTH_CP_SC_E!R72+FC_OTH_CP_HW_E!R72+FC_OTH_CP_CA_E!R72+FC_OTH_CP_VE_E!R72+FC_OTH_CP_SL_E!R72+FC_OTH_CP_BL_E!R72+FC_OTH_CP_CR_E!R72+FC_OTH_CP_BT_E!R72+FC_OTH_CP_IT_E!R72</f>
        <v>3.1049871023215805</v>
      </c>
      <c r="S72" s="10">
        <f>FC_OTH_CP_SH_E!S72+FC_OTH_CP_SC_E!S72+FC_OTH_CP_HW_E!S72+FC_OTH_CP_CA_E!S72+FC_OTH_CP_VE_E!S72+FC_OTH_CP_SL_E!S72+FC_OTH_CP_BL_E!S72+FC_OTH_CP_CR_E!S72+FC_OTH_CP_BT_E!S72+FC_OTH_CP_IT_E!S72</f>
        <v>2.3884780739466893</v>
      </c>
      <c r="T72" s="10">
        <f>FC_OTH_CP_SH_E!T72+FC_OTH_CP_SC_E!T72+FC_OTH_CP_HW_E!T72+FC_OTH_CP_CA_E!T72+FC_OTH_CP_VE_E!T72+FC_OTH_CP_SL_E!T72+FC_OTH_CP_BL_E!T72+FC_OTH_CP_CR_E!T72+FC_OTH_CP_BT_E!T72+FC_OTH_CP_IT_E!T72</f>
        <v>0.97067927773000906</v>
      </c>
      <c r="U72" s="10">
        <f>FC_OTH_CP_SH_E!U72+FC_OTH_CP_SC_E!U72+FC_OTH_CP_HW_E!U72+FC_OTH_CP_CA_E!U72+FC_OTH_CP_VE_E!U72+FC_OTH_CP_SL_E!U72+FC_OTH_CP_BL_E!U72+FC_OTH_CP_CR_E!U72+FC_OTH_CP_BT_E!U72+FC_OTH_CP_IT_E!U72</f>
        <v>0.55288048151332758</v>
      </c>
      <c r="V72" s="10">
        <f>FC_OTH_CP_SH_E!V72+FC_OTH_CP_SC_E!V72+FC_OTH_CP_HW_E!V72+FC_OTH_CP_CA_E!V72+FC_OTH_CP_VE_E!V72+FC_OTH_CP_SL_E!V72+FC_OTH_CP_BL_E!V72+FC_OTH_CP_CR_E!V72+FC_OTH_CP_BT_E!V72+FC_OTH_CP_IT_E!V72</f>
        <v>0.58787618228718852</v>
      </c>
      <c r="W72" s="10">
        <f>FC_OTH_CP_SH_E!W72+FC_OTH_CP_SC_E!W72+FC_OTH_CP_HW_E!W72+FC_OTH_CP_CA_E!W72+FC_OTH_CP_VE_E!W72+FC_OTH_CP_SL_E!W72+FC_OTH_CP_BL_E!W72+FC_OTH_CP_CR_E!W72+FC_OTH_CP_BT_E!W72+FC_OTH_CP_IT_E!W72</f>
        <v>2.3129836629406715E-2</v>
      </c>
      <c r="X72" s="10">
        <f>FC_OTH_CP_SH_E!X72+FC_OTH_CP_SC_E!X72+FC_OTH_CP_HW_E!X72+FC_OTH_CP_CA_E!X72+FC_OTH_CP_VE_E!X72+FC_OTH_CP_SL_E!X72+FC_OTH_CP_BL_E!X72+FC_OTH_CP_CR_E!X72+FC_OTH_CP_BT_E!X72+FC_OTH_CP_IT_E!X72</f>
        <v>4.4110060189165939E-2</v>
      </c>
    </row>
    <row r="73" spans="1:24" ht="11.25" customHeight="1" x14ac:dyDescent="0.2">
      <c r="A73" s="42" t="s">
        <v>133</v>
      </c>
      <c r="B73" s="9" t="s">
        <v>134</v>
      </c>
      <c r="C73" s="10">
        <f>FC_OTH_CP_SH_E!C73+FC_OTH_CP_SC_E!C73+FC_OTH_CP_HW_E!C73+FC_OTH_CP_CA_E!C73+FC_OTH_CP_VE_E!C73+FC_OTH_CP_SL_E!C73+FC_OTH_CP_BL_E!C73+FC_OTH_CP_CR_E!C73+FC_OTH_CP_BT_E!C73+FC_OTH_CP_IT_E!C73</f>
        <v>0</v>
      </c>
      <c r="D73" s="10">
        <f>FC_OTH_CP_SH_E!D73+FC_OTH_CP_SC_E!D73+FC_OTH_CP_HW_E!D73+FC_OTH_CP_CA_E!D73+FC_OTH_CP_VE_E!D73+FC_OTH_CP_SL_E!D73+FC_OTH_CP_BL_E!D73+FC_OTH_CP_CR_E!D73+FC_OTH_CP_BT_E!D73+FC_OTH_CP_IT_E!D73</f>
        <v>0</v>
      </c>
      <c r="E73" s="10">
        <f>FC_OTH_CP_SH_E!E73+FC_OTH_CP_SC_E!E73+FC_OTH_CP_HW_E!E73+FC_OTH_CP_CA_E!E73+FC_OTH_CP_VE_E!E73+FC_OTH_CP_SL_E!E73+FC_OTH_CP_BL_E!E73+FC_OTH_CP_CR_E!E73+FC_OTH_CP_BT_E!E73+FC_OTH_CP_IT_E!E73</f>
        <v>0</v>
      </c>
      <c r="F73" s="10">
        <f>FC_OTH_CP_SH_E!F73+FC_OTH_CP_SC_E!F73+FC_OTH_CP_HW_E!F73+FC_OTH_CP_CA_E!F73+FC_OTH_CP_VE_E!F73+FC_OTH_CP_SL_E!F73+FC_OTH_CP_BL_E!F73+FC_OTH_CP_CR_E!F73+FC_OTH_CP_BT_E!F73+FC_OTH_CP_IT_E!F73</f>
        <v>0</v>
      </c>
      <c r="G73" s="10">
        <f>FC_OTH_CP_SH_E!G73+FC_OTH_CP_SC_E!G73+FC_OTH_CP_HW_E!G73+FC_OTH_CP_CA_E!G73+FC_OTH_CP_VE_E!G73+FC_OTH_CP_SL_E!G73+FC_OTH_CP_BL_E!G73+FC_OTH_CP_CR_E!G73+FC_OTH_CP_BT_E!G73+FC_OTH_CP_IT_E!G73</f>
        <v>0</v>
      </c>
      <c r="H73" s="10">
        <f>FC_OTH_CP_SH_E!H73+FC_OTH_CP_SC_E!H73+FC_OTH_CP_HW_E!H73+FC_OTH_CP_CA_E!H73+FC_OTH_CP_VE_E!H73+FC_OTH_CP_SL_E!H73+FC_OTH_CP_BL_E!H73+FC_OTH_CP_CR_E!H73+FC_OTH_CP_BT_E!H73+FC_OTH_CP_IT_E!H73</f>
        <v>0</v>
      </c>
      <c r="I73" s="10">
        <f>FC_OTH_CP_SH_E!I73+FC_OTH_CP_SC_E!I73+FC_OTH_CP_HW_E!I73+FC_OTH_CP_CA_E!I73+FC_OTH_CP_VE_E!I73+FC_OTH_CP_SL_E!I73+FC_OTH_CP_BL_E!I73+FC_OTH_CP_CR_E!I73+FC_OTH_CP_BT_E!I73+FC_OTH_CP_IT_E!I73</f>
        <v>0</v>
      </c>
      <c r="J73" s="10">
        <f>FC_OTH_CP_SH_E!J73+FC_OTH_CP_SC_E!J73+FC_OTH_CP_HW_E!J73+FC_OTH_CP_CA_E!J73+FC_OTH_CP_VE_E!J73+FC_OTH_CP_SL_E!J73+FC_OTH_CP_BL_E!J73+FC_OTH_CP_CR_E!J73+FC_OTH_CP_BT_E!J73+FC_OTH_CP_IT_E!J73</f>
        <v>0</v>
      </c>
      <c r="K73" s="10">
        <f>FC_OTH_CP_SH_E!K73+FC_OTH_CP_SC_E!K73+FC_OTH_CP_HW_E!K73+FC_OTH_CP_CA_E!K73+FC_OTH_CP_VE_E!K73+FC_OTH_CP_SL_E!K73+FC_OTH_CP_BL_E!K73+FC_OTH_CP_CR_E!K73+FC_OTH_CP_BT_E!K73+FC_OTH_CP_IT_E!K73</f>
        <v>0</v>
      </c>
      <c r="L73" s="10">
        <f>FC_OTH_CP_SH_E!L73+FC_OTH_CP_SC_E!L73+FC_OTH_CP_HW_E!L73+FC_OTH_CP_CA_E!L73+FC_OTH_CP_VE_E!L73+FC_OTH_CP_SL_E!L73+FC_OTH_CP_BL_E!L73+FC_OTH_CP_CR_E!L73+FC_OTH_CP_BT_E!L73+FC_OTH_CP_IT_E!L73</f>
        <v>0</v>
      </c>
      <c r="M73" s="10">
        <f>FC_OTH_CP_SH_E!M73+FC_OTH_CP_SC_E!M73+FC_OTH_CP_HW_E!M73+FC_OTH_CP_CA_E!M73+FC_OTH_CP_VE_E!M73+FC_OTH_CP_SL_E!M73+FC_OTH_CP_BL_E!M73+FC_OTH_CP_CR_E!M73+FC_OTH_CP_BT_E!M73+FC_OTH_CP_IT_E!M73</f>
        <v>0</v>
      </c>
      <c r="N73" s="10">
        <f>FC_OTH_CP_SH_E!N73+FC_OTH_CP_SC_E!N73+FC_OTH_CP_HW_E!N73+FC_OTH_CP_CA_E!N73+FC_OTH_CP_VE_E!N73+FC_OTH_CP_SL_E!N73+FC_OTH_CP_BL_E!N73+FC_OTH_CP_CR_E!N73+FC_OTH_CP_BT_E!N73+FC_OTH_CP_IT_E!N73</f>
        <v>0</v>
      </c>
      <c r="O73" s="10">
        <f>FC_OTH_CP_SH_E!O73+FC_OTH_CP_SC_E!O73+FC_OTH_CP_HW_E!O73+FC_OTH_CP_CA_E!O73+FC_OTH_CP_VE_E!O73+FC_OTH_CP_SL_E!O73+FC_OTH_CP_BL_E!O73+FC_OTH_CP_CR_E!O73+FC_OTH_CP_BT_E!O73+FC_OTH_CP_IT_E!O73</f>
        <v>0</v>
      </c>
      <c r="P73" s="10">
        <f>FC_OTH_CP_SH_E!P73+FC_OTH_CP_SC_E!P73+FC_OTH_CP_HW_E!P73+FC_OTH_CP_CA_E!P73+FC_OTH_CP_VE_E!P73+FC_OTH_CP_SL_E!P73+FC_OTH_CP_BL_E!P73+FC_OTH_CP_CR_E!P73+FC_OTH_CP_BT_E!P73+FC_OTH_CP_IT_E!P73</f>
        <v>4.7807394668959599E-2</v>
      </c>
      <c r="Q73" s="10">
        <f>FC_OTH_CP_SH_E!Q73+FC_OTH_CP_SC_E!Q73+FC_OTH_CP_HW_E!Q73+FC_OTH_CP_CA_E!Q73+FC_OTH_CP_VE_E!Q73+FC_OTH_CP_SL_E!Q73+FC_OTH_CP_BL_E!Q73+FC_OTH_CP_CR_E!Q73+FC_OTH_CP_BT_E!Q73+FC_OTH_CP_IT_E!Q73</f>
        <v>2.4601031814273444</v>
      </c>
      <c r="R73" s="10">
        <f>FC_OTH_CP_SH_E!R73+FC_OTH_CP_SC_E!R73+FC_OTH_CP_HW_E!R73+FC_OTH_CP_CA_E!R73+FC_OTH_CP_VE_E!R73+FC_OTH_CP_SL_E!R73+FC_OTH_CP_BL_E!R73+FC_OTH_CP_CR_E!R73+FC_OTH_CP_BT_E!R73+FC_OTH_CP_IT_E!R73</f>
        <v>2.4840068787618215</v>
      </c>
      <c r="S73" s="10">
        <f>FC_OTH_CP_SH_E!S73+FC_OTH_CP_SC_E!S73+FC_OTH_CP_HW_E!S73+FC_OTH_CP_CA_E!S73+FC_OTH_CP_VE_E!S73+FC_OTH_CP_SL_E!S73+FC_OTH_CP_BL_E!S73+FC_OTH_CP_CR_E!S73+FC_OTH_CP_BT_E!S73+FC_OTH_CP_IT_E!S73</f>
        <v>2.7944969905417025</v>
      </c>
      <c r="T73" s="10">
        <f>FC_OTH_CP_SH_E!T73+FC_OTH_CP_SC_E!T73+FC_OTH_CP_HW_E!T73+FC_OTH_CP_CA_E!T73+FC_OTH_CP_VE_E!T73+FC_OTH_CP_SL_E!T73+FC_OTH_CP_BL_E!T73+FC_OTH_CP_CR_E!T73+FC_OTH_CP_BT_E!T73+FC_OTH_CP_IT_E!T73</f>
        <v>2.7685296646603623</v>
      </c>
      <c r="U73" s="10">
        <f>FC_OTH_CP_SH_E!U73+FC_OTH_CP_SC_E!U73+FC_OTH_CP_HW_E!U73+FC_OTH_CP_CA_E!U73+FC_OTH_CP_VE_E!U73+FC_OTH_CP_SL_E!U73+FC_OTH_CP_BL_E!U73+FC_OTH_CP_CR_E!U73+FC_OTH_CP_BT_E!U73+FC_OTH_CP_IT_E!U73</f>
        <v>2.4325881341358548</v>
      </c>
      <c r="V73" s="10">
        <f>FC_OTH_CP_SH_E!V73+FC_OTH_CP_SC_E!V73+FC_OTH_CP_HW_E!V73+FC_OTH_CP_CA_E!V73+FC_OTH_CP_VE_E!V73+FC_OTH_CP_SL_E!V73+FC_OTH_CP_BL_E!V73+FC_OTH_CP_CR_E!V73+FC_OTH_CP_BT_E!V73+FC_OTH_CP_IT_E!V73</f>
        <v>2.4158211521926058</v>
      </c>
      <c r="W73" s="10">
        <f>FC_OTH_CP_SH_E!W73+FC_OTH_CP_SC_E!W73+FC_OTH_CP_HW_E!W73+FC_OTH_CP_CA_E!W73+FC_OTH_CP_VE_E!W73+FC_OTH_CP_SL_E!W73+FC_OTH_CP_BL_E!W73+FC_OTH_CP_CR_E!W73+FC_OTH_CP_BT_E!W73+FC_OTH_CP_IT_E!W73</f>
        <v>2.4053310404127255</v>
      </c>
      <c r="X73" s="10">
        <f>FC_OTH_CP_SH_E!X73+FC_OTH_CP_SC_E!X73+FC_OTH_CP_HW_E!X73+FC_OTH_CP_CA_E!X73+FC_OTH_CP_VE_E!X73+FC_OTH_CP_SL_E!X73+FC_OTH_CP_BL_E!X73+FC_OTH_CP_CR_E!X73+FC_OTH_CP_BT_E!X73+FC_OTH_CP_IT_E!X73</f>
        <v>2.4417024935511606</v>
      </c>
    </row>
    <row r="74" spans="1:24" ht="11.25" customHeight="1" x14ac:dyDescent="0.2">
      <c r="A74" s="35" t="s">
        <v>135</v>
      </c>
      <c r="B74" s="36" t="s">
        <v>136</v>
      </c>
      <c r="C74" s="37">
        <f>FC_OTH_CP_SH_E!C74+FC_OTH_CP_SC_E!C74+FC_OTH_CP_HW_E!C74+FC_OTH_CP_CA_E!C74+FC_OTH_CP_VE_E!C74+FC_OTH_CP_SL_E!C74+FC_OTH_CP_BL_E!C74+FC_OTH_CP_CR_E!C74+FC_OTH_CP_BT_E!C74+FC_OTH_CP_IT_E!C74</f>
        <v>0</v>
      </c>
      <c r="D74" s="37">
        <f>FC_OTH_CP_SH_E!D74+FC_OTH_CP_SC_E!D74+FC_OTH_CP_HW_E!D74+FC_OTH_CP_CA_E!D74+FC_OTH_CP_VE_E!D74+FC_OTH_CP_SL_E!D74+FC_OTH_CP_BL_E!D74+FC_OTH_CP_CR_E!D74+FC_OTH_CP_BT_E!D74+FC_OTH_CP_IT_E!D74</f>
        <v>0</v>
      </c>
      <c r="E74" s="37">
        <f>FC_OTH_CP_SH_E!E74+FC_OTH_CP_SC_E!E74+FC_OTH_CP_HW_E!E74+FC_OTH_CP_CA_E!E74+FC_OTH_CP_VE_E!E74+FC_OTH_CP_SL_E!E74+FC_OTH_CP_BL_E!E74+FC_OTH_CP_CR_E!E74+FC_OTH_CP_BT_E!E74+FC_OTH_CP_IT_E!E74</f>
        <v>0</v>
      </c>
      <c r="F74" s="37">
        <f>FC_OTH_CP_SH_E!F74+FC_OTH_CP_SC_E!F74+FC_OTH_CP_HW_E!F74+FC_OTH_CP_CA_E!F74+FC_OTH_CP_VE_E!F74+FC_OTH_CP_SL_E!F74+FC_OTH_CP_BL_E!F74+FC_OTH_CP_CR_E!F74+FC_OTH_CP_BT_E!F74+FC_OTH_CP_IT_E!F74</f>
        <v>0</v>
      </c>
      <c r="G74" s="37">
        <f>FC_OTH_CP_SH_E!G74+FC_OTH_CP_SC_E!G74+FC_OTH_CP_HW_E!G74+FC_OTH_CP_CA_E!G74+FC_OTH_CP_VE_E!G74+FC_OTH_CP_SL_E!G74+FC_OTH_CP_BL_E!G74+FC_OTH_CP_CR_E!G74+FC_OTH_CP_BT_E!G74+FC_OTH_CP_IT_E!G74</f>
        <v>0</v>
      </c>
      <c r="H74" s="37">
        <f>FC_OTH_CP_SH_E!H74+FC_OTH_CP_SC_E!H74+FC_OTH_CP_HW_E!H74+FC_OTH_CP_CA_E!H74+FC_OTH_CP_VE_E!H74+FC_OTH_CP_SL_E!H74+FC_OTH_CP_BL_E!H74+FC_OTH_CP_CR_E!H74+FC_OTH_CP_BT_E!H74+FC_OTH_CP_IT_E!H74</f>
        <v>0</v>
      </c>
      <c r="I74" s="37">
        <f>FC_OTH_CP_SH_E!I74+FC_OTH_CP_SC_E!I74+FC_OTH_CP_HW_E!I74+FC_OTH_CP_CA_E!I74+FC_OTH_CP_VE_E!I74+FC_OTH_CP_SL_E!I74+FC_OTH_CP_BL_E!I74+FC_OTH_CP_CR_E!I74+FC_OTH_CP_BT_E!I74+FC_OTH_CP_IT_E!I74</f>
        <v>0</v>
      </c>
      <c r="J74" s="37">
        <f>FC_OTH_CP_SH_E!J74+FC_OTH_CP_SC_E!J74+FC_OTH_CP_HW_E!J74+FC_OTH_CP_CA_E!J74+FC_OTH_CP_VE_E!J74+FC_OTH_CP_SL_E!J74+FC_OTH_CP_BL_E!J74+FC_OTH_CP_CR_E!J74+FC_OTH_CP_BT_E!J74+FC_OTH_CP_IT_E!J74</f>
        <v>0</v>
      </c>
      <c r="K74" s="37">
        <f>FC_OTH_CP_SH_E!K74+FC_OTH_CP_SC_E!K74+FC_OTH_CP_HW_E!K74+FC_OTH_CP_CA_E!K74+FC_OTH_CP_VE_E!K74+FC_OTH_CP_SL_E!K74+FC_OTH_CP_BL_E!K74+FC_OTH_CP_CR_E!K74+FC_OTH_CP_BT_E!K74+FC_OTH_CP_IT_E!K74</f>
        <v>0</v>
      </c>
      <c r="L74" s="37">
        <f>FC_OTH_CP_SH_E!L74+FC_OTH_CP_SC_E!L74+FC_OTH_CP_HW_E!L74+FC_OTH_CP_CA_E!L74+FC_OTH_CP_VE_E!L74+FC_OTH_CP_SL_E!L74+FC_OTH_CP_BL_E!L74+FC_OTH_CP_CR_E!L74+FC_OTH_CP_BT_E!L74+FC_OTH_CP_IT_E!L74</f>
        <v>0</v>
      </c>
      <c r="M74" s="37">
        <f>FC_OTH_CP_SH_E!M74+FC_OTH_CP_SC_E!M74+FC_OTH_CP_HW_E!M74+FC_OTH_CP_CA_E!M74+FC_OTH_CP_VE_E!M74+FC_OTH_CP_SL_E!M74+FC_OTH_CP_BL_E!M74+FC_OTH_CP_CR_E!M74+FC_OTH_CP_BT_E!M74+FC_OTH_CP_IT_E!M74</f>
        <v>0</v>
      </c>
      <c r="N74" s="37">
        <f>FC_OTH_CP_SH_E!N74+FC_OTH_CP_SC_E!N74+FC_OTH_CP_HW_E!N74+FC_OTH_CP_CA_E!N74+FC_OTH_CP_VE_E!N74+FC_OTH_CP_SL_E!N74+FC_OTH_CP_BL_E!N74+FC_OTH_CP_CR_E!N74+FC_OTH_CP_BT_E!N74+FC_OTH_CP_IT_E!N74</f>
        <v>0</v>
      </c>
      <c r="O74" s="37">
        <f>FC_OTH_CP_SH_E!O74+FC_OTH_CP_SC_E!O74+FC_OTH_CP_HW_E!O74+FC_OTH_CP_CA_E!O74+FC_OTH_CP_VE_E!O74+FC_OTH_CP_SL_E!O74+FC_OTH_CP_BL_E!O74+FC_OTH_CP_CR_E!O74+FC_OTH_CP_BT_E!O74+FC_OTH_CP_IT_E!O74</f>
        <v>0</v>
      </c>
      <c r="P74" s="37">
        <f>FC_OTH_CP_SH_E!P74+FC_OTH_CP_SC_E!P74+FC_OTH_CP_HW_E!P74+FC_OTH_CP_CA_E!P74+FC_OTH_CP_VE_E!P74+FC_OTH_CP_SL_E!P74+FC_OTH_CP_BL_E!P74+FC_OTH_CP_CR_E!P74+FC_OTH_CP_BT_E!P74+FC_OTH_CP_IT_E!P74</f>
        <v>0</v>
      </c>
      <c r="Q74" s="37">
        <f>FC_OTH_CP_SH_E!Q74+FC_OTH_CP_SC_E!Q74+FC_OTH_CP_HW_E!Q74+FC_OTH_CP_CA_E!Q74+FC_OTH_CP_VE_E!Q74+FC_OTH_CP_SL_E!Q74+FC_OTH_CP_BL_E!Q74+FC_OTH_CP_CR_E!Q74+FC_OTH_CP_BT_E!Q74+FC_OTH_CP_IT_E!Q74</f>
        <v>0</v>
      </c>
      <c r="R74" s="37">
        <f>FC_OTH_CP_SH_E!R74+FC_OTH_CP_SC_E!R74+FC_OTH_CP_HW_E!R74+FC_OTH_CP_CA_E!R74+FC_OTH_CP_VE_E!R74+FC_OTH_CP_SL_E!R74+FC_OTH_CP_BL_E!R74+FC_OTH_CP_CR_E!R74+FC_OTH_CP_BT_E!R74+FC_OTH_CP_IT_E!R74</f>
        <v>0</v>
      </c>
      <c r="S74" s="37">
        <f>FC_OTH_CP_SH_E!S74+FC_OTH_CP_SC_E!S74+FC_OTH_CP_HW_E!S74+FC_OTH_CP_CA_E!S74+FC_OTH_CP_VE_E!S74+FC_OTH_CP_SL_E!S74+FC_OTH_CP_BL_E!S74+FC_OTH_CP_CR_E!S74+FC_OTH_CP_BT_E!S74+FC_OTH_CP_IT_E!S74</f>
        <v>0</v>
      </c>
      <c r="T74" s="37">
        <f>FC_OTH_CP_SH_E!T74+FC_OTH_CP_SC_E!T74+FC_OTH_CP_HW_E!T74+FC_OTH_CP_CA_E!T74+FC_OTH_CP_VE_E!T74+FC_OTH_CP_SL_E!T74+FC_OTH_CP_BL_E!T74+FC_OTH_CP_CR_E!T74+FC_OTH_CP_BT_E!T74+FC_OTH_CP_IT_E!T74</f>
        <v>0</v>
      </c>
      <c r="U74" s="37">
        <f>FC_OTH_CP_SH_E!U74+FC_OTH_CP_SC_E!U74+FC_OTH_CP_HW_E!U74+FC_OTH_CP_CA_E!U74+FC_OTH_CP_VE_E!U74+FC_OTH_CP_SL_E!U74+FC_OTH_CP_BL_E!U74+FC_OTH_CP_CR_E!U74+FC_OTH_CP_BT_E!U74+FC_OTH_CP_IT_E!U74</f>
        <v>0</v>
      </c>
      <c r="V74" s="37">
        <f>FC_OTH_CP_SH_E!V74+FC_OTH_CP_SC_E!V74+FC_OTH_CP_HW_E!V74+FC_OTH_CP_CA_E!V74+FC_OTH_CP_VE_E!V74+FC_OTH_CP_SL_E!V74+FC_OTH_CP_BL_E!V74+FC_OTH_CP_CR_E!V74+FC_OTH_CP_BT_E!V74+FC_OTH_CP_IT_E!V74</f>
        <v>0</v>
      </c>
      <c r="W74" s="37">
        <f>FC_OTH_CP_SH_E!W74+FC_OTH_CP_SC_E!W74+FC_OTH_CP_HW_E!W74+FC_OTH_CP_CA_E!W74+FC_OTH_CP_VE_E!W74+FC_OTH_CP_SL_E!W74+FC_OTH_CP_BL_E!W74+FC_OTH_CP_CR_E!W74+FC_OTH_CP_BT_E!W74+FC_OTH_CP_IT_E!W74</f>
        <v>0</v>
      </c>
      <c r="X74" s="37">
        <f>FC_OTH_CP_SH_E!X74+FC_OTH_CP_SC_E!X74+FC_OTH_CP_HW_E!X74+FC_OTH_CP_CA_E!X74+FC_OTH_CP_VE_E!X74+FC_OTH_CP_SL_E!X74+FC_OTH_CP_BL_E!X74+FC_OTH_CP_CR_E!X74+FC_OTH_CP_BT_E!X74+FC_OTH_CP_IT_E!X74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FC_OTH_CP_SH_E!C75+FC_OTH_CP_SC_E!C75+FC_OTH_CP_HW_E!C75+FC_OTH_CP_CA_E!C75+FC_OTH_CP_VE_E!C75+FC_OTH_CP_SL_E!C75+FC_OTH_CP_BL_E!C75+FC_OTH_CP_CR_E!C75+FC_OTH_CP_BT_E!C75+FC_OTH_CP_IT_E!C75</f>
        <v>442.53370593293209</v>
      </c>
      <c r="D75" s="37">
        <f>FC_OTH_CP_SH_E!D75+FC_OTH_CP_SC_E!D75+FC_OTH_CP_HW_E!D75+FC_OTH_CP_CA_E!D75+FC_OTH_CP_VE_E!D75+FC_OTH_CP_SL_E!D75+FC_OTH_CP_BL_E!D75+FC_OTH_CP_CR_E!D75+FC_OTH_CP_BT_E!D75+FC_OTH_CP_IT_E!D75</f>
        <v>295.14187446259672</v>
      </c>
      <c r="E75" s="37">
        <f>FC_OTH_CP_SH_E!E75+FC_OTH_CP_SC_E!E75+FC_OTH_CP_HW_E!E75+FC_OTH_CP_CA_E!E75+FC_OTH_CP_VE_E!E75+FC_OTH_CP_SL_E!E75+FC_OTH_CP_BL_E!E75+FC_OTH_CP_CR_E!E75+FC_OTH_CP_BT_E!E75+FC_OTH_CP_IT_E!E75</f>
        <v>101.3423043852107</v>
      </c>
      <c r="F75" s="37">
        <f>FC_OTH_CP_SH_E!F75+FC_OTH_CP_SC_E!F75+FC_OTH_CP_HW_E!F75+FC_OTH_CP_CA_E!F75+FC_OTH_CP_VE_E!F75+FC_OTH_CP_SL_E!F75+FC_OTH_CP_BL_E!F75+FC_OTH_CP_CR_E!F75+FC_OTH_CP_BT_E!F75+FC_OTH_CP_IT_E!F75</f>
        <v>124.03267411865863</v>
      </c>
      <c r="G75" s="37">
        <f>FC_OTH_CP_SH_E!G75+FC_OTH_CP_SC_E!G75+FC_OTH_CP_HW_E!G75+FC_OTH_CP_CA_E!G75+FC_OTH_CP_VE_E!G75+FC_OTH_CP_SL_E!G75+FC_OTH_CP_BL_E!G75+FC_OTH_CP_CR_E!G75+FC_OTH_CP_BT_E!G75+FC_OTH_CP_IT_E!G75</f>
        <v>87.823645743766122</v>
      </c>
      <c r="H75" s="37">
        <f>FC_OTH_CP_SH_E!H75+FC_OTH_CP_SC_E!H75+FC_OTH_CP_HW_E!H75+FC_OTH_CP_CA_E!H75+FC_OTH_CP_VE_E!H75+FC_OTH_CP_SL_E!H75+FC_OTH_CP_BL_E!H75+FC_OTH_CP_CR_E!H75+FC_OTH_CP_BT_E!H75+FC_OTH_CP_IT_E!H75</f>
        <v>287.90481513327603</v>
      </c>
      <c r="I75" s="37">
        <f>FC_OTH_CP_SH_E!I75+FC_OTH_CP_SC_E!I75+FC_OTH_CP_HW_E!I75+FC_OTH_CP_CA_E!I75+FC_OTH_CP_VE_E!I75+FC_OTH_CP_SL_E!I75+FC_OTH_CP_BL_E!I75+FC_OTH_CP_CR_E!I75+FC_OTH_CP_BT_E!I75+FC_OTH_CP_IT_E!I75</f>
        <v>237.46061908856399</v>
      </c>
      <c r="J75" s="37">
        <f>FC_OTH_CP_SH_E!J75+FC_OTH_CP_SC_E!J75+FC_OTH_CP_HW_E!J75+FC_OTH_CP_CA_E!J75+FC_OTH_CP_VE_E!J75+FC_OTH_CP_SL_E!J75+FC_OTH_CP_BL_E!J75+FC_OTH_CP_CR_E!J75+FC_OTH_CP_BT_E!J75+FC_OTH_CP_IT_E!J75</f>
        <v>216.65709372312986</v>
      </c>
      <c r="K75" s="37">
        <f>FC_OTH_CP_SH_E!K75+FC_OTH_CP_SC_E!K75+FC_OTH_CP_HW_E!K75+FC_OTH_CP_CA_E!K75+FC_OTH_CP_VE_E!K75+FC_OTH_CP_SL_E!K75+FC_OTH_CP_BL_E!K75+FC_OTH_CP_CR_E!K75+FC_OTH_CP_BT_E!K75+FC_OTH_CP_IT_E!K75</f>
        <v>235.16766981943249</v>
      </c>
      <c r="L75" s="37">
        <f>FC_OTH_CP_SH_E!L75+FC_OTH_CP_SC_E!L75+FC_OTH_CP_HW_E!L75+FC_OTH_CP_CA_E!L75+FC_OTH_CP_VE_E!L75+FC_OTH_CP_SL_E!L75+FC_OTH_CP_BL_E!L75+FC_OTH_CP_CR_E!L75+FC_OTH_CP_BT_E!L75+FC_OTH_CP_IT_E!L75</f>
        <v>193.89509888220121</v>
      </c>
      <c r="M75" s="37">
        <f>FC_OTH_CP_SH_E!M75+FC_OTH_CP_SC_E!M75+FC_OTH_CP_HW_E!M75+FC_OTH_CP_CA_E!M75+FC_OTH_CP_VE_E!M75+FC_OTH_CP_SL_E!M75+FC_OTH_CP_BL_E!M75+FC_OTH_CP_CR_E!M75+FC_OTH_CP_BT_E!M75+FC_OTH_CP_IT_E!M75</f>
        <v>214.07755803955288</v>
      </c>
      <c r="N75" s="37">
        <f>FC_OTH_CP_SH_E!N75+FC_OTH_CP_SC_E!N75+FC_OTH_CP_HW_E!N75+FC_OTH_CP_CA_E!N75+FC_OTH_CP_VE_E!N75+FC_OTH_CP_SL_E!N75+FC_OTH_CP_BL_E!N75+FC_OTH_CP_CR_E!N75+FC_OTH_CP_BT_E!N75+FC_OTH_CP_IT_E!N75</f>
        <v>225.13611349957003</v>
      </c>
      <c r="O75" s="37">
        <f>FC_OTH_CP_SH_E!O75+FC_OTH_CP_SC_E!O75+FC_OTH_CP_HW_E!O75+FC_OTH_CP_CA_E!O75+FC_OTH_CP_VE_E!O75+FC_OTH_CP_SL_E!O75+FC_OTH_CP_BL_E!O75+FC_OTH_CP_CR_E!O75+FC_OTH_CP_BT_E!O75+FC_OTH_CP_IT_E!O75</f>
        <v>234.28392089423895</v>
      </c>
      <c r="P75" s="37">
        <f>FC_OTH_CP_SH_E!P75+FC_OTH_CP_SC_E!P75+FC_OTH_CP_HW_E!P75+FC_OTH_CP_CA_E!P75+FC_OTH_CP_VE_E!P75+FC_OTH_CP_SL_E!P75+FC_OTH_CP_BL_E!P75+FC_OTH_CP_CR_E!P75+FC_OTH_CP_BT_E!P75+FC_OTH_CP_IT_E!P75</f>
        <v>223.15374032674089</v>
      </c>
      <c r="Q75" s="37">
        <f>FC_OTH_CP_SH_E!Q75+FC_OTH_CP_SC_E!Q75+FC_OTH_CP_HW_E!Q75+FC_OTH_CP_CA_E!Q75+FC_OTH_CP_VE_E!Q75+FC_OTH_CP_SL_E!Q75+FC_OTH_CP_BL_E!Q75+FC_OTH_CP_CR_E!Q75+FC_OTH_CP_BT_E!Q75+FC_OTH_CP_IT_E!Q75</f>
        <v>185.34445399828024</v>
      </c>
      <c r="R75" s="37">
        <f>FC_OTH_CP_SH_E!R75+FC_OTH_CP_SC_E!R75+FC_OTH_CP_HW_E!R75+FC_OTH_CP_CA_E!R75+FC_OTH_CP_VE_E!R75+FC_OTH_CP_SL_E!R75+FC_OTH_CP_BL_E!R75+FC_OTH_CP_CR_E!R75+FC_OTH_CP_BT_E!R75+FC_OTH_CP_IT_E!R75</f>
        <v>183.79191745485821</v>
      </c>
      <c r="S75" s="37">
        <f>FC_OTH_CP_SH_E!S75+FC_OTH_CP_SC_E!S75+FC_OTH_CP_HW_E!S75+FC_OTH_CP_CA_E!S75+FC_OTH_CP_VE_E!S75+FC_OTH_CP_SL_E!S75+FC_OTH_CP_BL_E!S75+FC_OTH_CP_CR_E!S75+FC_OTH_CP_BT_E!S75+FC_OTH_CP_IT_E!S75</f>
        <v>191.50662080825447</v>
      </c>
      <c r="T75" s="37">
        <f>FC_OTH_CP_SH_E!T75+FC_OTH_CP_SC_E!T75+FC_OTH_CP_HW_E!T75+FC_OTH_CP_CA_E!T75+FC_OTH_CP_VE_E!T75+FC_OTH_CP_SL_E!T75+FC_OTH_CP_BL_E!T75+FC_OTH_CP_CR_E!T75+FC_OTH_CP_BT_E!T75+FC_OTH_CP_IT_E!T75</f>
        <v>177.77558039552872</v>
      </c>
      <c r="U75" s="37">
        <f>FC_OTH_CP_SH_E!U75+FC_OTH_CP_SC_E!U75+FC_OTH_CP_HW_E!U75+FC_OTH_CP_CA_E!U75+FC_OTH_CP_VE_E!U75+FC_OTH_CP_SL_E!U75+FC_OTH_CP_BL_E!U75+FC_OTH_CP_CR_E!U75+FC_OTH_CP_BT_E!U75+FC_OTH_CP_IT_E!U75</f>
        <v>169.21891659501287</v>
      </c>
      <c r="V75" s="37">
        <f>FC_OTH_CP_SH_E!V75+FC_OTH_CP_SC_E!V75+FC_OTH_CP_HW_E!V75+FC_OTH_CP_CA_E!V75+FC_OTH_CP_VE_E!V75+FC_OTH_CP_SL_E!V75+FC_OTH_CP_BL_E!V75+FC_OTH_CP_CR_E!V75+FC_OTH_CP_BT_E!V75+FC_OTH_CP_IT_E!V75</f>
        <v>148.13482373172826</v>
      </c>
      <c r="W75" s="37">
        <f>FC_OTH_CP_SH_E!W75+FC_OTH_CP_SC_E!W75+FC_OTH_CP_HW_E!W75+FC_OTH_CP_CA_E!W75+FC_OTH_CP_VE_E!W75+FC_OTH_CP_SL_E!W75+FC_OTH_CP_BL_E!W75+FC_OTH_CP_CR_E!W75+FC_OTH_CP_BT_E!W75+FC_OTH_CP_IT_E!W75</f>
        <v>144.87712811693885</v>
      </c>
      <c r="X75" s="37">
        <f>FC_OTH_CP_SH_E!X75+FC_OTH_CP_SC_E!X75+FC_OTH_CP_HW_E!X75+FC_OTH_CP_CA_E!X75+FC_OTH_CP_VE_E!X75+FC_OTH_CP_SL_E!X75+FC_OTH_CP_BL_E!X75+FC_OTH_CP_CR_E!X75+FC_OTH_CP_BT_E!X75+FC_OTH_CP_IT_E!X75</f>
        <v>146.63018056749797</v>
      </c>
    </row>
    <row r="76" spans="1:24" ht="11.25" customHeight="1" x14ac:dyDescent="0.2">
      <c r="A76" s="38" t="s">
        <v>139</v>
      </c>
      <c r="B76" s="39" t="s">
        <v>140</v>
      </c>
      <c r="C76" s="40">
        <f>FC_OTH_CP_SH_E!C76+FC_OTH_CP_SC_E!C76+FC_OTH_CP_HW_E!C76+FC_OTH_CP_CA_E!C76+FC_OTH_CP_VE_E!C76+FC_OTH_CP_SL_E!C76+FC_OTH_CP_BL_E!C76+FC_OTH_CP_CR_E!C76+FC_OTH_CP_BT_E!C76+FC_OTH_CP_IT_E!C76</f>
        <v>430.52450558899386</v>
      </c>
      <c r="D76" s="40">
        <f>FC_OTH_CP_SH_E!D76+FC_OTH_CP_SC_E!D76+FC_OTH_CP_HW_E!D76+FC_OTH_CP_CA_E!D76+FC_OTH_CP_VE_E!D76+FC_OTH_CP_SL_E!D76+FC_OTH_CP_BL_E!D76+FC_OTH_CP_CR_E!D76+FC_OTH_CP_BT_E!D76+FC_OTH_CP_IT_E!D76</f>
        <v>554.15735167669834</v>
      </c>
      <c r="E76" s="40">
        <f>FC_OTH_CP_SH_E!E76+FC_OTH_CP_SC_E!E76+FC_OTH_CP_HW_E!E76+FC_OTH_CP_CA_E!E76+FC_OTH_CP_VE_E!E76+FC_OTH_CP_SL_E!E76+FC_OTH_CP_BL_E!E76+FC_OTH_CP_CR_E!E76+FC_OTH_CP_BT_E!E76+FC_OTH_CP_IT_E!E76</f>
        <v>279.33791917454852</v>
      </c>
      <c r="F76" s="40">
        <f>FC_OTH_CP_SH_E!F76+FC_OTH_CP_SC_E!F76+FC_OTH_CP_HW_E!F76+FC_OTH_CP_CA_E!F76+FC_OTH_CP_VE_E!F76+FC_OTH_CP_SL_E!F76+FC_OTH_CP_BL_E!F76+FC_OTH_CP_CR_E!F76+FC_OTH_CP_BT_E!F76+FC_OTH_CP_IT_E!F76</f>
        <v>442.17970765262237</v>
      </c>
      <c r="G76" s="40">
        <f>FC_OTH_CP_SH_E!G76+FC_OTH_CP_SC_E!G76+FC_OTH_CP_HW_E!G76+FC_OTH_CP_CA_E!G76+FC_OTH_CP_VE_E!G76+FC_OTH_CP_SL_E!G76+FC_OTH_CP_BL_E!G76+FC_OTH_CP_CR_E!G76+FC_OTH_CP_BT_E!G76+FC_OTH_CP_IT_E!G76</f>
        <v>308.34049871023211</v>
      </c>
      <c r="H76" s="40">
        <f>FC_OTH_CP_SH_E!H76+FC_OTH_CP_SC_E!H76+FC_OTH_CP_HW_E!H76+FC_OTH_CP_CA_E!H76+FC_OTH_CP_VE_E!H76+FC_OTH_CP_SL_E!H76+FC_OTH_CP_BL_E!H76+FC_OTH_CP_CR_E!H76+FC_OTH_CP_BT_E!H76+FC_OTH_CP_IT_E!H76</f>
        <v>393.46517626827159</v>
      </c>
      <c r="I76" s="40">
        <f>FC_OTH_CP_SH_E!I76+FC_OTH_CP_SC_E!I76+FC_OTH_CP_HW_E!I76+FC_OTH_CP_CA_E!I76+FC_OTH_CP_VE_E!I76+FC_OTH_CP_SL_E!I76+FC_OTH_CP_BL_E!I76+FC_OTH_CP_CR_E!I76+FC_OTH_CP_BT_E!I76+FC_OTH_CP_IT_E!I76</f>
        <v>459.15735167669817</v>
      </c>
      <c r="J76" s="40">
        <f>FC_OTH_CP_SH_E!J76+FC_OTH_CP_SC_E!J76+FC_OTH_CP_HW_E!J76+FC_OTH_CP_CA_E!J76+FC_OTH_CP_VE_E!J76+FC_OTH_CP_SL_E!J76+FC_OTH_CP_BL_E!J76+FC_OTH_CP_CR_E!J76+FC_OTH_CP_BT_E!J76+FC_OTH_CP_IT_E!J76</f>
        <v>533.96388650042991</v>
      </c>
      <c r="K76" s="40">
        <f>FC_OTH_CP_SH_E!K76+FC_OTH_CP_SC_E!K76+FC_OTH_CP_HW_E!K76+FC_OTH_CP_CA_E!K76+FC_OTH_CP_VE_E!K76+FC_OTH_CP_SL_E!K76+FC_OTH_CP_BL_E!K76+FC_OTH_CP_CR_E!K76+FC_OTH_CP_BT_E!K76+FC_OTH_CP_IT_E!K76</f>
        <v>600.51590713671544</v>
      </c>
      <c r="L76" s="40">
        <f>FC_OTH_CP_SH_E!L76+FC_OTH_CP_SC_E!L76+FC_OTH_CP_HW_E!L76+FC_OTH_CP_CA_E!L76+FC_OTH_CP_VE_E!L76+FC_OTH_CP_SL_E!L76+FC_OTH_CP_BL_E!L76+FC_OTH_CP_CR_E!L76+FC_OTH_CP_BT_E!L76+FC_OTH_CP_IT_E!L76</f>
        <v>605.33088467183802</v>
      </c>
      <c r="M76" s="40">
        <f>FC_OTH_CP_SH_E!M76+FC_OTH_CP_SC_E!M76+FC_OTH_CP_HW_E!M76+FC_OTH_CP_CA_E!M76+FC_OTH_CP_VE_E!M76+FC_OTH_CP_SL_E!M76+FC_OTH_CP_BL_E!M76+FC_OTH_CP_CR_E!M76+FC_OTH_CP_BT_E!M76+FC_OTH_CP_IT_E!M76</f>
        <v>689.48045916058516</v>
      </c>
      <c r="N76" s="40">
        <f>FC_OTH_CP_SH_E!N76+FC_OTH_CP_SC_E!N76+FC_OTH_CP_HW_E!N76+FC_OTH_CP_CA_E!N76+FC_OTH_CP_VE_E!N76+FC_OTH_CP_SL_E!N76+FC_OTH_CP_BL_E!N76+FC_OTH_CP_CR_E!N76+FC_OTH_CP_BT_E!N76+FC_OTH_CP_IT_E!N76</f>
        <v>706.20660163942068</v>
      </c>
      <c r="O76" s="40">
        <f>FC_OTH_CP_SH_E!O76+FC_OTH_CP_SC_E!O76+FC_OTH_CP_HW_E!O76+FC_OTH_CP_CA_E!O76+FC_OTH_CP_VE_E!O76+FC_OTH_CP_SL_E!O76+FC_OTH_CP_BL_E!O76+FC_OTH_CP_CR_E!O76+FC_OTH_CP_BT_E!O76+FC_OTH_CP_IT_E!O76</f>
        <v>684.2146853518052</v>
      </c>
      <c r="P76" s="40">
        <f>FC_OTH_CP_SH_E!P76+FC_OTH_CP_SC_E!P76+FC_OTH_CP_HW_E!P76+FC_OTH_CP_CA_E!P76+FC_OTH_CP_VE_E!P76+FC_OTH_CP_SL_E!P76+FC_OTH_CP_BL_E!P76+FC_OTH_CP_CR_E!P76+FC_OTH_CP_BT_E!P76+FC_OTH_CP_IT_E!P76</f>
        <v>688.28765271805037</v>
      </c>
      <c r="Q76" s="40">
        <f>FC_OTH_CP_SH_E!Q76+FC_OTH_CP_SC_E!Q76+FC_OTH_CP_HW_E!Q76+FC_OTH_CP_CA_E!Q76+FC_OTH_CP_VE_E!Q76+FC_OTH_CP_SL_E!Q76+FC_OTH_CP_BL_E!Q76+FC_OTH_CP_CR_E!Q76+FC_OTH_CP_BT_E!Q76+FC_OTH_CP_IT_E!Q76</f>
        <v>710.77092849623523</v>
      </c>
      <c r="R76" s="40">
        <f>FC_OTH_CP_SH_E!R76+FC_OTH_CP_SC_E!R76+FC_OTH_CP_HW_E!R76+FC_OTH_CP_CA_E!R76+FC_OTH_CP_VE_E!R76+FC_OTH_CP_SL_E!R76+FC_OTH_CP_BL_E!R76+FC_OTH_CP_CR_E!R76+FC_OTH_CP_BT_E!R76+FC_OTH_CP_IT_E!R76</f>
        <v>726.19338812653132</v>
      </c>
      <c r="S76" s="40">
        <f>FC_OTH_CP_SH_E!S76+FC_OTH_CP_SC_E!S76+FC_OTH_CP_HW_E!S76+FC_OTH_CP_CA_E!S76+FC_OTH_CP_VE_E!S76+FC_OTH_CP_SL_E!S76+FC_OTH_CP_BL_E!S76+FC_OTH_CP_CR_E!S76+FC_OTH_CP_BT_E!S76+FC_OTH_CP_IT_E!S76</f>
        <v>740.68087994599853</v>
      </c>
      <c r="T76" s="40">
        <f>FC_OTH_CP_SH_E!T76+FC_OTH_CP_SC_E!T76+FC_OTH_CP_HW_E!T76+FC_OTH_CP_CA_E!T76+FC_OTH_CP_VE_E!T76+FC_OTH_CP_SL_E!T76+FC_OTH_CP_BL_E!T76+FC_OTH_CP_CR_E!T76+FC_OTH_CP_BT_E!T76+FC_OTH_CP_IT_E!T76</f>
        <v>737.83951537670566</v>
      </c>
      <c r="U76" s="40">
        <f>FC_OTH_CP_SH_E!U76+FC_OTH_CP_SC_E!U76+FC_OTH_CP_HW_E!U76+FC_OTH_CP_CA_E!U76+FC_OTH_CP_VE_E!U76+FC_OTH_CP_SL_E!U76+FC_OTH_CP_BL_E!U76+FC_OTH_CP_CR_E!U76+FC_OTH_CP_BT_E!U76+FC_OTH_CP_IT_E!U76</f>
        <v>755.17213121756447</v>
      </c>
      <c r="V76" s="40">
        <f>FC_OTH_CP_SH_E!V76+FC_OTH_CP_SC_E!V76+FC_OTH_CP_HW_E!V76+FC_OTH_CP_CA_E!V76+FC_OTH_CP_VE_E!V76+FC_OTH_CP_SL_E!V76+FC_OTH_CP_BL_E!V76+FC_OTH_CP_CR_E!V76+FC_OTH_CP_BT_E!V76+FC_OTH_CP_IT_E!V76</f>
        <v>760.57797066530225</v>
      </c>
      <c r="W76" s="40">
        <f>FC_OTH_CP_SH_E!W76+FC_OTH_CP_SC_E!W76+FC_OTH_CP_HW_E!W76+FC_OTH_CP_CA_E!W76+FC_OTH_CP_VE_E!W76+FC_OTH_CP_SL_E!W76+FC_OTH_CP_BL_E!W76+FC_OTH_CP_CR_E!W76+FC_OTH_CP_BT_E!W76+FC_OTH_CP_IT_E!W76</f>
        <v>733.03232943910632</v>
      </c>
      <c r="X76" s="40">
        <f>FC_OTH_CP_SH_E!X76+FC_OTH_CP_SC_E!X76+FC_OTH_CP_HW_E!X76+FC_OTH_CP_CA_E!X76+FC_OTH_CP_VE_E!X76+FC_OTH_CP_SL_E!X76+FC_OTH_CP_BL_E!X76+FC_OTH_CP_CR_E!X76+FC_OTH_CP_BT_E!X76+FC_OTH_CP_IT_E!X76</f>
        <v>768.6123148387303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471</v>
      </c>
      <c r="B1" s="4" t="s">
        <v>454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824.83689545734092</v>
      </c>
      <c r="D2" s="31">
        <f t="shared" ref="D2:W2" si="1">SUM(D3,D17,D22,D25,D26,D51,D52,D71,D74,D75,D76)</f>
        <v>1191.9347207548553</v>
      </c>
      <c r="E2" s="31">
        <f t="shared" si="1"/>
        <v>497.55970102919798</v>
      </c>
      <c r="F2" s="31">
        <f t="shared" si="1"/>
        <v>916.66480929844715</v>
      </c>
      <c r="G2" s="31">
        <f t="shared" si="1"/>
        <v>1049.4048493512807</v>
      </c>
      <c r="H2" s="31">
        <f t="shared" si="1"/>
        <v>1446.0694039827374</v>
      </c>
      <c r="I2" s="31">
        <f t="shared" si="1"/>
        <v>1994.6736048390844</v>
      </c>
      <c r="J2" s="31">
        <f t="shared" si="1"/>
        <v>1635.452524036059</v>
      </c>
      <c r="K2" s="31">
        <f t="shared" si="1"/>
        <v>1262.4173158454937</v>
      </c>
      <c r="L2" s="31">
        <f t="shared" si="1"/>
        <v>1147.8573838726486</v>
      </c>
      <c r="M2" s="31">
        <f t="shared" si="1"/>
        <v>1241.8041379292431</v>
      </c>
      <c r="N2" s="31">
        <f t="shared" si="1"/>
        <v>1117.6073065832015</v>
      </c>
      <c r="O2" s="31">
        <f t="shared" si="1"/>
        <v>1059.7346543934721</v>
      </c>
      <c r="P2" s="31">
        <f t="shared" si="1"/>
        <v>983.85528153948735</v>
      </c>
      <c r="Q2" s="31">
        <f t="shared" si="1"/>
        <v>912.76529689369681</v>
      </c>
      <c r="R2" s="31">
        <f t="shared" si="1"/>
        <v>913.44932441784624</v>
      </c>
      <c r="S2" s="31">
        <f t="shared" si="1"/>
        <v>951.46963778101872</v>
      </c>
      <c r="T2" s="31">
        <f t="shared" si="1"/>
        <v>1017.6021838377875</v>
      </c>
      <c r="U2" s="31">
        <f t="shared" si="1"/>
        <v>1026.380701497674</v>
      </c>
      <c r="V2" s="31">
        <f t="shared" si="1"/>
        <v>1007.0952628873646</v>
      </c>
      <c r="W2" s="31">
        <f t="shared" si="1"/>
        <v>915.90156132906543</v>
      </c>
      <c r="X2" s="31">
        <f t="shared" ref="X2" si="2">SUM(X3,X17,X22,X25,X26,X51,X52,X71,X74,X75,X76)</f>
        <v>1031.9995108866092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1.9241616509028374</v>
      </c>
      <c r="D3" s="34">
        <f t="shared" ref="D3:W3" si="4">SUM(D4,D8,D11)</f>
        <v>4.4387790197764412</v>
      </c>
      <c r="E3" s="34">
        <f t="shared" si="4"/>
        <v>4.4060189165950145</v>
      </c>
      <c r="F3" s="34">
        <f t="shared" si="4"/>
        <v>2.7844368013757514</v>
      </c>
      <c r="G3" s="34">
        <f t="shared" si="4"/>
        <v>1.1445399828030953</v>
      </c>
      <c r="H3" s="34">
        <f t="shared" si="4"/>
        <v>0.37179707652622501</v>
      </c>
      <c r="I3" s="34">
        <f t="shared" si="4"/>
        <v>2.9208082545141871</v>
      </c>
      <c r="J3" s="34">
        <f t="shared" si="4"/>
        <v>1.3739466895958721</v>
      </c>
      <c r="K3" s="34">
        <f t="shared" si="4"/>
        <v>0.38890799656061908</v>
      </c>
      <c r="L3" s="34">
        <f t="shared" si="4"/>
        <v>0.18993981083404995</v>
      </c>
      <c r="M3" s="34">
        <f t="shared" si="4"/>
        <v>0.55288048151332747</v>
      </c>
      <c r="N3" s="34">
        <f t="shared" si="4"/>
        <v>0.76096302665520177</v>
      </c>
      <c r="O3" s="34">
        <f t="shared" si="4"/>
        <v>0.41547721410146182</v>
      </c>
      <c r="P3" s="34">
        <f t="shared" si="4"/>
        <v>0.60834049871023199</v>
      </c>
      <c r="Q3" s="34">
        <f t="shared" si="4"/>
        <v>0.40696474634565755</v>
      </c>
      <c r="R3" s="34">
        <f t="shared" si="4"/>
        <v>0.4431642304385206</v>
      </c>
      <c r="S3" s="34">
        <f t="shared" si="4"/>
        <v>0.8826311263972485</v>
      </c>
      <c r="T3" s="34">
        <f t="shared" si="4"/>
        <v>0</v>
      </c>
      <c r="U3" s="34">
        <f t="shared" si="4"/>
        <v>0.62794496990541693</v>
      </c>
      <c r="V3" s="34">
        <f t="shared" si="4"/>
        <v>0.40851246775580402</v>
      </c>
      <c r="W3" s="34">
        <f t="shared" si="4"/>
        <v>7.8417884780739508E-2</v>
      </c>
      <c r="X3" s="34">
        <f t="shared" ref="X3" si="5">SUM(X4,X8,X11)</f>
        <v>0.14015477214101457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1.1753224419604471</v>
      </c>
      <c r="D4" s="29">
        <f t="shared" ref="D4:W4" si="7">SUM(D5:D7)</f>
        <v>1.1881341358555462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1.1753224419604471</v>
      </c>
      <c r="D7" s="10">
        <v>1.1881341358555462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0.74883920894239031</v>
      </c>
      <c r="D8" s="29">
        <f t="shared" ref="D8:W8" si="10">SUM(D9:D10)</f>
        <v>3.250644883920895</v>
      </c>
      <c r="E8" s="29">
        <f t="shared" si="10"/>
        <v>4.4060189165950145</v>
      </c>
      <c r="F8" s="29">
        <f t="shared" si="10"/>
        <v>2.7844368013757514</v>
      </c>
      <c r="G8" s="29">
        <f t="shared" si="10"/>
        <v>1.1445399828030953</v>
      </c>
      <c r="H8" s="29">
        <f t="shared" si="10"/>
        <v>0.37179707652622501</v>
      </c>
      <c r="I8" s="29">
        <f t="shared" si="10"/>
        <v>2.9208082545141871</v>
      </c>
      <c r="J8" s="29">
        <f t="shared" si="10"/>
        <v>1.3739466895958721</v>
      </c>
      <c r="K8" s="29">
        <f t="shared" si="10"/>
        <v>0.38890799656061908</v>
      </c>
      <c r="L8" s="29">
        <f t="shared" si="10"/>
        <v>0.18993981083404995</v>
      </c>
      <c r="M8" s="29">
        <f t="shared" si="10"/>
        <v>0.55288048151332747</v>
      </c>
      <c r="N8" s="29">
        <f t="shared" si="10"/>
        <v>0.76096302665520177</v>
      </c>
      <c r="O8" s="29">
        <f t="shared" si="10"/>
        <v>0.41547721410146182</v>
      </c>
      <c r="P8" s="29">
        <f t="shared" si="10"/>
        <v>0.60834049871023199</v>
      </c>
      <c r="Q8" s="29">
        <f t="shared" si="10"/>
        <v>0.40696474634565755</v>
      </c>
      <c r="R8" s="29">
        <f t="shared" si="10"/>
        <v>0.4431642304385206</v>
      </c>
      <c r="S8" s="29">
        <f t="shared" si="10"/>
        <v>0.8826311263972485</v>
      </c>
      <c r="T8" s="29">
        <f t="shared" si="10"/>
        <v>0</v>
      </c>
      <c r="U8" s="29">
        <f t="shared" si="10"/>
        <v>0.62794496990541693</v>
      </c>
      <c r="V8" s="29">
        <f t="shared" si="10"/>
        <v>0.40851246775580402</v>
      </c>
      <c r="W8" s="29">
        <f t="shared" si="10"/>
        <v>7.8417884780739508E-2</v>
      </c>
      <c r="X8" s="29">
        <f t="shared" ref="X8" si="11">SUM(X9:X10)</f>
        <v>0.14015477214101457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0.58761822871883052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0.58374892519346488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0.74883920894239031</v>
      </c>
      <c r="D10" s="10">
        <v>3.250644883920895</v>
      </c>
      <c r="E10" s="10">
        <v>4.4060189165950145</v>
      </c>
      <c r="F10" s="10">
        <v>2.7844368013757514</v>
      </c>
      <c r="G10" s="10">
        <v>0.55692175408426481</v>
      </c>
      <c r="H10" s="10">
        <v>0.37179707652622501</v>
      </c>
      <c r="I10" s="10">
        <v>2.9208082545141871</v>
      </c>
      <c r="J10" s="10">
        <v>1.3739466895958721</v>
      </c>
      <c r="K10" s="10">
        <v>0.38890799656061908</v>
      </c>
      <c r="L10" s="10">
        <v>0.18993981083404995</v>
      </c>
      <c r="M10" s="10">
        <v>0.55288048151332747</v>
      </c>
      <c r="N10" s="10">
        <v>0.17721410146173686</v>
      </c>
      <c r="O10" s="10">
        <v>0.41547721410146182</v>
      </c>
      <c r="P10" s="10">
        <v>0.60834049871023199</v>
      </c>
      <c r="Q10" s="10">
        <v>0.40696474634565755</v>
      </c>
      <c r="R10" s="10">
        <v>0.4431642304385206</v>
      </c>
      <c r="S10" s="10">
        <v>0.8826311263972485</v>
      </c>
      <c r="T10" s="10">
        <v>0</v>
      </c>
      <c r="U10" s="10">
        <v>0.62794496990541693</v>
      </c>
      <c r="V10" s="10">
        <v>0.40851246775580402</v>
      </c>
      <c r="W10" s="10">
        <v>7.8417884780739508E-2</v>
      </c>
      <c r="X10" s="10">
        <v>0.14015477214101457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5">SUM(C18:C21)</f>
        <v>0</v>
      </c>
      <c r="D17" s="37">
        <f t="shared" si="15"/>
        <v>0</v>
      </c>
      <c r="E17" s="37">
        <f t="shared" si="15"/>
        <v>0</v>
      </c>
      <c r="F17" s="37">
        <f t="shared" si="15"/>
        <v>0</v>
      </c>
      <c r="G17" s="37">
        <f t="shared" si="15"/>
        <v>0</v>
      </c>
      <c r="H17" s="37">
        <f t="shared" si="15"/>
        <v>0</v>
      </c>
      <c r="I17" s="37">
        <f t="shared" si="15"/>
        <v>0</v>
      </c>
      <c r="J17" s="37">
        <f t="shared" si="15"/>
        <v>0.22412841754197521</v>
      </c>
      <c r="K17" s="37">
        <f t="shared" si="15"/>
        <v>0</v>
      </c>
      <c r="L17" s="37">
        <f t="shared" si="15"/>
        <v>0</v>
      </c>
      <c r="M17" s="37">
        <f t="shared" si="15"/>
        <v>0</v>
      </c>
      <c r="N17" s="37">
        <f t="shared" si="15"/>
        <v>0</v>
      </c>
      <c r="O17" s="37">
        <f t="shared" si="15"/>
        <v>0</v>
      </c>
      <c r="P17" s="37">
        <f t="shared" si="15"/>
        <v>0</v>
      </c>
      <c r="Q17" s="37">
        <f t="shared" si="15"/>
        <v>0</v>
      </c>
      <c r="R17" s="37">
        <f t="shared" si="15"/>
        <v>0</v>
      </c>
      <c r="S17" s="37">
        <f t="shared" si="15"/>
        <v>0</v>
      </c>
      <c r="T17" s="37">
        <f t="shared" si="15"/>
        <v>0</v>
      </c>
      <c r="U17" s="37">
        <f t="shared" si="15"/>
        <v>0</v>
      </c>
      <c r="V17" s="37">
        <f t="shared" si="15"/>
        <v>0</v>
      </c>
      <c r="W17" s="37">
        <f t="shared" si="15"/>
        <v>0</v>
      </c>
      <c r="X17" s="37">
        <f t="shared" ref="X17" si="16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0.22412841754197521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7">SUM(C23:C24)</f>
        <v>1.6795356835769559</v>
      </c>
      <c r="D22" s="37">
        <f t="shared" si="17"/>
        <v>2.9147893379191743</v>
      </c>
      <c r="E22" s="37">
        <f t="shared" si="17"/>
        <v>0</v>
      </c>
      <c r="F22" s="37">
        <f t="shared" si="17"/>
        <v>0</v>
      </c>
      <c r="G22" s="37">
        <f t="shared" si="17"/>
        <v>0</v>
      </c>
      <c r="H22" s="37">
        <f t="shared" si="17"/>
        <v>0</v>
      </c>
      <c r="I22" s="37">
        <f t="shared" si="17"/>
        <v>0</v>
      </c>
      <c r="J22" s="37">
        <f t="shared" si="17"/>
        <v>0</v>
      </c>
      <c r="K22" s="37">
        <f t="shared" si="17"/>
        <v>0</v>
      </c>
      <c r="L22" s="37">
        <f t="shared" si="17"/>
        <v>0</v>
      </c>
      <c r="M22" s="37">
        <f t="shared" si="17"/>
        <v>0</v>
      </c>
      <c r="N22" s="37">
        <f t="shared" si="17"/>
        <v>0</v>
      </c>
      <c r="O22" s="37">
        <f t="shared" si="17"/>
        <v>0</v>
      </c>
      <c r="P22" s="37">
        <f t="shared" si="17"/>
        <v>0</v>
      </c>
      <c r="Q22" s="37">
        <f t="shared" si="17"/>
        <v>0</v>
      </c>
      <c r="R22" s="37">
        <f t="shared" si="17"/>
        <v>0</v>
      </c>
      <c r="S22" s="37">
        <f t="shared" si="17"/>
        <v>0</v>
      </c>
      <c r="T22" s="37">
        <f t="shared" si="17"/>
        <v>0</v>
      </c>
      <c r="U22" s="37">
        <f t="shared" si="17"/>
        <v>2.3129836629406712E-2</v>
      </c>
      <c r="V22" s="37">
        <f t="shared" si="17"/>
        <v>0</v>
      </c>
      <c r="W22" s="37">
        <f t="shared" si="17"/>
        <v>0</v>
      </c>
      <c r="X22" s="37">
        <f t="shared" ref="X22" si="18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1.6795356835769559</v>
      </c>
      <c r="D23" s="10">
        <v>2.9147893379191743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2.3129836629406712E-2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9">SUM(C27,C33)</f>
        <v>78.178549012878548</v>
      </c>
      <c r="D26" s="37">
        <f t="shared" si="19"/>
        <v>116.54494123229605</v>
      </c>
      <c r="E26" s="37">
        <f t="shared" si="19"/>
        <v>205.96006031544982</v>
      </c>
      <c r="F26" s="37">
        <f t="shared" si="19"/>
        <v>197.34064308838163</v>
      </c>
      <c r="G26" s="37">
        <f t="shared" si="19"/>
        <v>374.09098717115705</v>
      </c>
      <c r="H26" s="37">
        <f t="shared" si="19"/>
        <v>351.24384177396104</v>
      </c>
      <c r="I26" s="37">
        <f t="shared" si="19"/>
        <v>210.26140308323221</v>
      </c>
      <c r="J26" s="37">
        <f t="shared" si="19"/>
        <v>320.2716815824603</v>
      </c>
      <c r="K26" s="37">
        <f t="shared" si="19"/>
        <v>244.46273650474245</v>
      </c>
      <c r="L26" s="37">
        <f t="shared" si="19"/>
        <v>100.06049695883709</v>
      </c>
      <c r="M26" s="37">
        <f t="shared" si="19"/>
        <v>105.90696006035195</v>
      </c>
      <c r="N26" s="37">
        <f t="shared" si="19"/>
        <v>226.02528682043456</v>
      </c>
      <c r="O26" s="37">
        <f t="shared" si="19"/>
        <v>189.92504632244976</v>
      </c>
      <c r="P26" s="37">
        <f t="shared" si="19"/>
        <v>143.98906412760556</v>
      </c>
      <c r="Q26" s="37">
        <f t="shared" si="19"/>
        <v>131.62274330016308</v>
      </c>
      <c r="R26" s="37">
        <f t="shared" si="19"/>
        <v>140.05194545956488</v>
      </c>
      <c r="S26" s="37">
        <f t="shared" si="19"/>
        <v>146.23884365351086</v>
      </c>
      <c r="T26" s="37">
        <f t="shared" si="19"/>
        <v>198.58939758193381</v>
      </c>
      <c r="U26" s="37">
        <f t="shared" si="19"/>
        <v>217.05097312189591</v>
      </c>
      <c r="V26" s="37">
        <f t="shared" si="19"/>
        <v>221.97061350176301</v>
      </c>
      <c r="W26" s="37">
        <f t="shared" si="19"/>
        <v>204.49899223233658</v>
      </c>
      <c r="X26" s="37">
        <f t="shared" ref="X26" si="20">SUM(X27,X33)</f>
        <v>324.38644633091775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21">SUM(C28:C32)</f>
        <v>0</v>
      </c>
      <c r="D27" s="29">
        <f t="shared" si="21"/>
        <v>0</v>
      </c>
      <c r="E27" s="29">
        <f t="shared" si="21"/>
        <v>0</v>
      </c>
      <c r="F27" s="29">
        <f t="shared" si="21"/>
        <v>0</v>
      </c>
      <c r="G27" s="29">
        <f t="shared" si="21"/>
        <v>0</v>
      </c>
      <c r="H27" s="29">
        <f t="shared" si="21"/>
        <v>0</v>
      </c>
      <c r="I27" s="29">
        <f t="shared" si="21"/>
        <v>0</v>
      </c>
      <c r="J27" s="29">
        <f t="shared" si="21"/>
        <v>0</v>
      </c>
      <c r="K27" s="29">
        <f t="shared" si="21"/>
        <v>0</v>
      </c>
      <c r="L27" s="29">
        <f t="shared" si="21"/>
        <v>0</v>
      </c>
      <c r="M27" s="29">
        <f t="shared" si="21"/>
        <v>0</v>
      </c>
      <c r="N27" s="29">
        <f t="shared" si="21"/>
        <v>0</v>
      </c>
      <c r="O27" s="29">
        <f t="shared" si="21"/>
        <v>0</v>
      </c>
      <c r="P27" s="29">
        <f t="shared" si="21"/>
        <v>0</v>
      </c>
      <c r="Q27" s="29">
        <f t="shared" si="21"/>
        <v>0</v>
      </c>
      <c r="R27" s="29">
        <f t="shared" si="21"/>
        <v>0</v>
      </c>
      <c r="S27" s="29">
        <f t="shared" si="21"/>
        <v>0</v>
      </c>
      <c r="T27" s="29">
        <f t="shared" si="21"/>
        <v>0</v>
      </c>
      <c r="U27" s="29">
        <f t="shared" si="21"/>
        <v>0</v>
      </c>
      <c r="V27" s="29">
        <f t="shared" si="21"/>
        <v>0</v>
      </c>
      <c r="W27" s="29">
        <f t="shared" si="21"/>
        <v>0</v>
      </c>
      <c r="X27" s="29">
        <f t="shared" ref="X27" si="22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23">SUM(C34:C50)</f>
        <v>78.178549012878548</v>
      </c>
      <c r="D33" s="29">
        <f t="shared" si="23"/>
        <v>116.54494123229605</v>
      </c>
      <c r="E33" s="29">
        <f t="shared" si="23"/>
        <v>205.96006031544982</v>
      </c>
      <c r="F33" s="29">
        <f t="shared" si="23"/>
        <v>197.34064308838163</v>
      </c>
      <c r="G33" s="29">
        <f t="shared" si="23"/>
        <v>374.09098717115705</v>
      </c>
      <c r="H33" s="29">
        <f t="shared" si="23"/>
        <v>351.24384177396104</v>
      </c>
      <c r="I33" s="29">
        <f t="shared" si="23"/>
        <v>210.26140308323221</v>
      </c>
      <c r="J33" s="29">
        <f t="shared" si="23"/>
        <v>320.2716815824603</v>
      </c>
      <c r="K33" s="29">
        <f t="shared" si="23"/>
        <v>244.46273650474245</v>
      </c>
      <c r="L33" s="29">
        <f t="shared" si="23"/>
        <v>100.06049695883709</v>
      </c>
      <c r="M33" s="29">
        <f t="shared" si="23"/>
        <v>105.90696006035195</v>
      </c>
      <c r="N33" s="29">
        <f t="shared" si="23"/>
        <v>226.02528682043456</v>
      </c>
      <c r="O33" s="29">
        <f t="shared" si="23"/>
        <v>189.92504632244976</v>
      </c>
      <c r="P33" s="29">
        <f t="shared" si="23"/>
        <v>143.98906412760556</v>
      </c>
      <c r="Q33" s="29">
        <f t="shared" si="23"/>
        <v>131.62274330016308</v>
      </c>
      <c r="R33" s="29">
        <f t="shared" si="23"/>
        <v>140.05194545956488</v>
      </c>
      <c r="S33" s="29">
        <f t="shared" si="23"/>
        <v>146.23884365351086</v>
      </c>
      <c r="T33" s="29">
        <f t="shared" si="23"/>
        <v>198.58939758193381</v>
      </c>
      <c r="U33" s="29">
        <f t="shared" si="23"/>
        <v>217.05097312189591</v>
      </c>
      <c r="V33" s="29">
        <f t="shared" si="23"/>
        <v>221.97061350176301</v>
      </c>
      <c r="W33" s="29">
        <f t="shared" si="23"/>
        <v>204.49899223233658</v>
      </c>
      <c r="X33" s="29">
        <f t="shared" ref="X33" si="24">SUM(X34:X50)</f>
        <v>324.38644633091775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41.728905025379298</v>
      </c>
      <c r="D37" s="10">
        <v>77.354978266312855</v>
      </c>
      <c r="E37" s="10">
        <v>30.528585830266508</v>
      </c>
      <c r="F37" s="10">
        <v>46.681543826144726</v>
      </c>
      <c r="G37" s="10">
        <v>51.425334941382971</v>
      </c>
      <c r="H37" s="10">
        <v>95.017639448033847</v>
      </c>
      <c r="I37" s="10">
        <v>64.256981193318282</v>
      </c>
      <c r="J37" s="10">
        <v>96.177442347213557</v>
      </c>
      <c r="K37" s="10">
        <v>48.837489237893429</v>
      </c>
      <c r="L37" s="10">
        <v>16.211799943736423</v>
      </c>
      <c r="M37" s="10">
        <v>17.19777363272128</v>
      </c>
      <c r="N37" s="10">
        <v>44.567104263021456</v>
      </c>
      <c r="O37" s="10">
        <v>21.443755409261453</v>
      </c>
      <c r="P37" s="10">
        <v>27.391377603302576</v>
      </c>
      <c r="Q37" s="10">
        <v>22.489697327407558</v>
      </c>
      <c r="R37" s="10">
        <v>21.575577814712837</v>
      </c>
      <c r="S37" s="10">
        <v>31.466760590762277</v>
      </c>
      <c r="T37" s="10">
        <v>32.264478392006446</v>
      </c>
      <c r="U37" s="10">
        <v>43.21303470413708</v>
      </c>
      <c r="V37" s="10">
        <v>46.44082908463313</v>
      </c>
      <c r="W37" s="10">
        <v>33.341011921617017</v>
      </c>
      <c r="X37" s="10">
        <v>37.601237555029037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9.8911880014480216E-2</v>
      </c>
      <c r="U40" s="10">
        <v>6.0152455898037589E-2</v>
      </c>
      <c r="V40" s="10">
        <v>0.1683631478490559</v>
      </c>
      <c r="W40" s="10">
        <v>1.1309138961114515</v>
      </c>
      <c r="X40" s="10">
        <v>2.9166797617449722</v>
      </c>
    </row>
    <row r="41" spans="1:24" ht="11.25" customHeight="1" x14ac:dyDescent="0.2">
      <c r="A41" s="41" t="s">
        <v>69</v>
      </c>
      <c r="B41" s="9" t="s">
        <v>70</v>
      </c>
      <c r="C41" s="10">
        <v>1.0063179594468286</v>
      </c>
      <c r="D41" s="10">
        <v>0</v>
      </c>
      <c r="E41" s="10">
        <v>0</v>
      </c>
      <c r="F41" s="10">
        <v>0.90501868873551794</v>
      </c>
      <c r="G41" s="10">
        <v>4.7966669434081739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0.95689719888209301</v>
      </c>
      <c r="O41" s="10">
        <v>0.92083310845113164</v>
      </c>
      <c r="P41" s="10">
        <v>0</v>
      </c>
      <c r="Q41" s="10">
        <v>1.6452816802181895</v>
      </c>
      <c r="R41" s="10">
        <v>1.6391147157756982</v>
      </c>
      <c r="S41" s="10">
        <v>0.83996082429219476</v>
      </c>
      <c r="T41" s="10">
        <v>0.45966587767753481</v>
      </c>
      <c r="U41" s="10">
        <v>1.079386859788972</v>
      </c>
      <c r="V41" s="10">
        <v>8.2977968578256331E-2</v>
      </c>
      <c r="W41" s="10">
        <v>1.6730526725436008E-3</v>
      </c>
      <c r="X41" s="10">
        <v>7.5794373019359238E-3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34.515167883817014</v>
      </c>
      <c r="D43" s="10">
        <v>38.273813188768621</v>
      </c>
      <c r="E43" s="10">
        <v>173.691449444743</v>
      </c>
      <c r="F43" s="10">
        <v>148.91935387628845</v>
      </c>
      <c r="G43" s="10">
        <v>317.8689852863659</v>
      </c>
      <c r="H43" s="10">
        <v>162.73237373564893</v>
      </c>
      <c r="I43" s="10">
        <v>118.93454635692046</v>
      </c>
      <c r="J43" s="10">
        <v>222.26039700837393</v>
      </c>
      <c r="K43" s="10">
        <v>194.72117753463229</v>
      </c>
      <c r="L43" s="10">
        <v>66.283590779338951</v>
      </c>
      <c r="M43" s="10">
        <v>84.510472023334813</v>
      </c>
      <c r="N43" s="10">
        <v>158.01127526139064</v>
      </c>
      <c r="O43" s="10">
        <v>163.34585473191925</v>
      </c>
      <c r="P43" s="10">
        <v>108.85590908014024</v>
      </c>
      <c r="Q43" s="10">
        <v>105.22787104175046</v>
      </c>
      <c r="R43" s="10">
        <v>116.83725292907633</v>
      </c>
      <c r="S43" s="10">
        <v>113.9321222384564</v>
      </c>
      <c r="T43" s="10">
        <v>165.40622058316413</v>
      </c>
      <c r="U43" s="10">
        <v>172.42295680983173</v>
      </c>
      <c r="V43" s="10">
        <v>175.05443110566708</v>
      </c>
      <c r="W43" s="10">
        <v>169.78043056646396</v>
      </c>
      <c r="X43" s="10">
        <v>283.51559391977861</v>
      </c>
    </row>
    <row r="44" spans="1:24" ht="11.25" customHeight="1" x14ac:dyDescent="0.2">
      <c r="A44" s="41" t="s">
        <v>75</v>
      </c>
      <c r="B44" s="9" t="s">
        <v>76</v>
      </c>
      <c r="C44" s="10">
        <v>0.92815814423541687</v>
      </c>
      <c r="D44" s="10">
        <v>0.91614977721456559</v>
      </c>
      <c r="E44" s="10">
        <v>1.740025040440303</v>
      </c>
      <c r="F44" s="10">
        <v>0.83472669721295212</v>
      </c>
      <c r="G44" s="10">
        <v>0</v>
      </c>
      <c r="H44" s="10">
        <v>93.493828590278255</v>
      </c>
      <c r="I44" s="10">
        <v>0.89024453662120251</v>
      </c>
      <c r="J44" s="10">
        <v>1.8338422268728203</v>
      </c>
      <c r="K44" s="10">
        <v>0.90406973221673093</v>
      </c>
      <c r="L44" s="10">
        <v>17.565106235761718</v>
      </c>
      <c r="M44" s="10">
        <v>3.2744040950453766</v>
      </c>
      <c r="N44" s="10">
        <v>22.490010097140356</v>
      </c>
      <c r="O44" s="10">
        <v>4.2146030728179245</v>
      </c>
      <c r="P44" s="10">
        <v>7.74177744416275</v>
      </c>
      <c r="Q44" s="10">
        <v>2.2598932507868565</v>
      </c>
      <c r="R44" s="10">
        <v>0</v>
      </c>
      <c r="S44" s="10">
        <v>0</v>
      </c>
      <c r="T44" s="10">
        <v>0.11839878667451652</v>
      </c>
      <c r="U44" s="10">
        <v>0.12387209232026113</v>
      </c>
      <c r="V44" s="10">
        <v>0.15788470130504401</v>
      </c>
      <c r="W44" s="10">
        <v>0.18515116242815849</v>
      </c>
      <c r="X44" s="10">
        <v>0.21559288325506626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0.1726385160423432</v>
      </c>
      <c r="U45" s="10">
        <v>8.624183502590739E-2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6.9083546354352487E-2</v>
      </c>
      <c r="U48" s="10">
        <v>6.5328364893915247E-2</v>
      </c>
      <c r="V48" s="10">
        <v>6.6127493730453415E-2</v>
      </c>
      <c r="W48" s="10">
        <v>5.9811633043433732E-2</v>
      </c>
      <c r="X48" s="10">
        <v>0.12976277380814374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26.179630996372286</v>
      </c>
      <c r="J50" s="10">
        <v>0</v>
      </c>
      <c r="K50" s="10">
        <v>0</v>
      </c>
      <c r="L50" s="10">
        <v>0</v>
      </c>
      <c r="M50" s="10">
        <v>0.92431030925049273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184.20777631635613</v>
      </c>
      <c r="D51" s="37">
        <v>457.37112760796902</v>
      </c>
      <c r="E51" s="37">
        <v>46.040130474351066</v>
      </c>
      <c r="F51" s="37">
        <v>355.18257280829653</v>
      </c>
      <c r="G51" s="37">
        <v>469.44480734926611</v>
      </c>
      <c r="H51" s="37">
        <v>583.0552265227816</v>
      </c>
      <c r="I51" s="37">
        <v>1325.486696776868</v>
      </c>
      <c r="J51" s="37">
        <v>866.63562804480489</v>
      </c>
      <c r="K51" s="37">
        <v>600.75160682830938</v>
      </c>
      <c r="L51" s="37">
        <v>688.32308009063638</v>
      </c>
      <c r="M51" s="37">
        <v>698.49118467709889</v>
      </c>
      <c r="N51" s="37">
        <v>532.05597224330029</v>
      </c>
      <c r="O51" s="37">
        <v>546.82872437365779</v>
      </c>
      <c r="P51" s="37">
        <v>561.06071002887506</v>
      </c>
      <c r="Q51" s="37">
        <v>543.8755559479157</v>
      </c>
      <c r="R51" s="37">
        <v>494.85723825692014</v>
      </c>
      <c r="S51" s="37">
        <v>495.09029264985548</v>
      </c>
      <c r="T51" s="37">
        <v>536.45114320594996</v>
      </c>
      <c r="U51" s="37">
        <v>535.81840392078664</v>
      </c>
      <c r="V51" s="37">
        <v>528.62893007086552</v>
      </c>
      <c r="W51" s="37">
        <v>492.61277059701496</v>
      </c>
      <c r="X51" s="37">
        <v>476.30283728923445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5">SUM(C53:C70)</f>
        <v>4.4902837489251937</v>
      </c>
      <c r="D52" s="37">
        <f t="shared" si="25"/>
        <v>123.67910323271649</v>
      </c>
      <c r="E52" s="37">
        <f t="shared" si="25"/>
        <v>145.3671501302789</v>
      </c>
      <c r="F52" s="37">
        <f t="shared" si="25"/>
        <v>142.32079288448344</v>
      </c>
      <c r="G52" s="37">
        <f t="shared" si="25"/>
        <v>115.21181819924531</v>
      </c>
      <c r="H52" s="37">
        <f t="shared" si="25"/>
        <v>186.80861041310999</v>
      </c>
      <c r="I52" s="37">
        <f t="shared" si="25"/>
        <v>169.85142627172948</v>
      </c>
      <c r="J52" s="37">
        <f t="shared" si="25"/>
        <v>142.13809109853281</v>
      </c>
      <c r="K52" s="37">
        <f t="shared" si="25"/>
        <v>138.41354570668059</v>
      </c>
      <c r="L52" s="37">
        <f t="shared" si="25"/>
        <v>121.77674534342334</v>
      </c>
      <c r="M52" s="37">
        <f t="shared" si="25"/>
        <v>118.33029584385466</v>
      </c>
      <c r="N52" s="37">
        <f t="shared" si="25"/>
        <v>61.571219572749079</v>
      </c>
      <c r="O52" s="37">
        <f t="shared" si="25"/>
        <v>62.334213061523634</v>
      </c>
      <c r="P52" s="37">
        <f t="shared" si="25"/>
        <v>55.176438975357804</v>
      </c>
      <c r="Q52" s="37">
        <f t="shared" si="25"/>
        <v>54.695650156062811</v>
      </c>
      <c r="R52" s="37">
        <f t="shared" si="25"/>
        <v>110.28871054096659</v>
      </c>
      <c r="S52" s="37">
        <f t="shared" si="25"/>
        <v>133.51598214404186</v>
      </c>
      <c r="T52" s="37">
        <f t="shared" si="25"/>
        <v>118.8582153647895</v>
      </c>
      <c r="U52" s="37">
        <f t="shared" si="25"/>
        <v>115.76895979512736</v>
      </c>
      <c r="V52" s="37">
        <f t="shared" si="25"/>
        <v>117.18385229041111</v>
      </c>
      <c r="W52" s="37">
        <f t="shared" si="25"/>
        <v>84.513798501026969</v>
      </c>
      <c r="X52" s="37">
        <f t="shared" ref="X52" si="26">SUM(X53:X70)</f>
        <v>93.359563682031407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4.4902837489251937</v>
      </c>
      <c r="D58" s="10">
        <v>2.6511607910576092</v>
      </c>
      <c r="E58" s="10">
        <v>8.2879621668099741</v>
      </c>
      <c r="F58" s="10">
        <v>10.007652622527941</v>
      </c>
      <c r="G58" s="10">
        <v>5.7800515907136703</v>
      </c>
      <c r="H58" s="10">
        <v>11.01083404987102</v>
      </c>
      <c r="I58" s="10">
        <v>6.6398968185726561</v>
      </c>
      <c r="J58" s="10">
        <v>7.2847807394668953</v>
      </c>
      <c r="K58" s="10">
        <v>14.61736887360275</v>
      </c>
      <c r="L58" s="10">
        <v>13.112639724849529</v>
      </c>
      <c r="M58" s="10">
        <v>4.2276010318142729</v>
      </c>
      <c r="N58" s="10">
        <v>8.4790197764402411</v>
      </c>
      <c r="O58" s="10">
        <v>8.9805674978503873</v>
      </c>
      <c r="P58" s="10">
        <v>13.47093723129837</v>
      </c>
      <c r="Q58" s="10">
        <v>15.501117798796219</v>
      </c>
      <c r="R58" s="10">
        <v>15.33387790197764</v>
      </c>
      <c r="S58" s="10">
        <v>18.749441100601889</v>
      </c>
      <c r="T58" s="10">
        <v>21.833619948409289</v>
      </c>
      <c r="U58" s="10">
        <v>21.309458297506449</v>
      </c>
      <c r="V58" s="10">
        <v>21.165348237317279</v>
      </c>
      <c r="W58" s="10">
        <v>5.7616509028374887</v>
      </c>
      <c r="X58" s="10">
        <v>5.4816852966466039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121.02794244165888</v>
      </c>
      <c r="E59" s="10">
        <v>137.07918796346894</v>
      </c>
      <c r="F59" s="10">
        <v>132.31314026195551</v>
      </c>
      <c r="G59" s="10">
        <v>109.43176660853165</v>
      </c>
      <c r="H59" s="10">
        <v>175.79777636323897</v>
      </c>
      <c r="I59" s="10">
        <v>163.21152945315683</v>
      </c>
      <c r="J59" s="10">
        <v>134.85331035906592</v>
      </c>
      <c r="K59" s="10">
        <v>123.79617683307784</v>
      </c>
      <c r="L59" s="10">
        <v>108.66410561857381</v>
      </c>
      <c r="M59" s="10">
        <v>114.10269481204038</v>
      </c>
      <c r="N59" s="10">
        <v>53.09219979630884</v>
      </c>
      <c r="O59" s="10">
        <v>53.333571758992569</v>
      </c>
      <c r="P59" s="10">
        <v>41.686284976092026</v>
      </c>
      <c r="Q59" s="10">
        <v>38.444144223265454</v>
      </c>
      <c r="R59" s="10">
        <v>94.267212673752312</v>
      </c>
      <c r="S59" s="10">
        <v>113.74912876857657</v>
      </c>
      <c r="T59" s="10">
        <v>96.184598296479834</v>
      </c>
      <c r="U59" s="10">
        <v>90.84299475857965</v>
      </c>
      <c r="V59" s="10">
        <v>92.709557841254664</v>
      </c>
      <c r="W59" s="10">
        <v>76.781357757504395</v>
      </c>
      <c r="X59" s="10">
        <v>86.374838580142736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2.7633023421831377</v>
      </c>
      <c r="V61" s="10">
        <v>2.4578387987784267</v>
      </c>
      <c r="W61" s="10">
        <v>1.1454593960473898</v>
      </c>
      <c r="X61" s="10">
        <v>0.62725971953317305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2.007380468067756E-2</v>
      </c>
      <c r="P62" s="10">
        <v>1.9216767967408632E-2</v>
      </c>
      <c r="Q62" s="10">
        <v>0.75038813400114346</v>
      </c>
      <c r="R62" s="10">
        <v>0.68761996523663749</v>
      </c>
      <c r="S62" s="10">
        <v>1.0174122748633956</v>
      </c>
      <c r="T62" s="10">
        <v>0.83999711990037107</v>
      </c>
      <c r="U62" s="10">
        <v>0.85320439685811778</v>
      </c>
      <c r="V62" s="10">
        <v>0.85110741306073889</v>
      </c>
      <c r="W62" s="10">
        <v>0.82533044463769523</v>
      </c>
      <c r="X62" s="10">
        <v>0.87578008570890242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7">SUM(C72:C73)</f>
        <v>0</v>
      </c>
      <c r="D71" s="37">
        <f t="shared" si="27"/>
        <v>0</v>
      </c>
      <c r="E71" s="37">
        <f t="shared" si="27"/>
        <v>0</v>
      </c>
      <c r="F71" s="37">
        <f t="shared" si="27"/>
        <v>0.2574344892946277</v>
      </c>
      <c r="G71" s="37">
        <f t="shared" si="27"/>
        <v>0.19372267003440613</v>
      </c>
      <c r="H71" s="37">
        <f t="shared" si="27"/>
        <v>0</v>
      </c>
      <c r="I71" s="37">
        <f t="shared" si="27"/>
        <v>0</v>
      </c>
      <c r="J71" s="37">
        <f t="shared" si="27"/>
        <v>0</v>
      </c>
      <c r="K71" s="37">
        <f t="shared" si="27"/>
        <v>0</v>
      </c>
      <c r="L71" s="37">
        <f t="shared" si="27"/>
        <v>0</v>
      </c>
      <c r="M71" s="37">
        <f t="shared" si="27"/>
        <v>0</v>
      </c>
      <c r="N71" s="37">
        <f t="shared" si="27"/>
        <v>0</v>
      </c>
      <c r="O71" s="37">
        <f t="shared" si="27"/>
        <v>0</v>
      </c>
      <c r="P71" s="37">
        <f t="shared" si="27"/>
        <v>3.8433535934817277E-2</v>
      </c>
      <c r="Q71" s="37">
        <f t="shared" si="27"/>
        <v>4.6948958687648394</v>
      </c>
      <c r="R71" s="37">
        <f t="shared" si="27"/>
        <v>5.0281581438161149</v>
      </c>
      <c r="S71" s="37">
        <f t="shared" si="27"/>
        <v>4.7994660435291738</v>
      </c>
      <c r="T71" s="37">
        <f t="shared" si="27"/>
        <v>3.4565627132009307</v>
      </c>
      <c r="U71" s="37">
        <f t="shared" si="27"/>
        <v>2.7346173602243793</v>
      </c>
      <c r="V71" s="37">
        <f t="shared" si="27"/>
        <v>2.8144391575587644</v>
      </c>
      <c r="W71" s="37">
        <f t="shared" si="27"/>
        <v>2.2617705945956166</v>
      </c>
      <c r="X71" s="37">
        <f t="shared" ref="X71" si="28">SUM(X72:X73)</f>
        <v>2.3300940804200603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0.2574344892946277</v>
      </c>
      <c r="G72" s="10">
        <v>0.19372267003440613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2.7130482825092574</v>
      </c>
      <c r="R72" s="10">
        <v>2.7934125958668266</v>
      </c>
      <c r="S72" s="10">
        <v>2.2117450439157467</v>
      </c>
      <c r="T72" s="10">
        <v>0.89730578033263519</v>
      </c>
      <c r="U72" s="10">
        <v>0.50642520740309216</v>
      </c>
      <c r="V72" s="10">
        <v>0.55083504194398636</v>
      </c>
      <c r="W72" s="10">
        <v>2.1542197710803426E-2</v>
      </c>
      <c r="X72" s="10">
        <v>4.1346878701331399E-2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3.8433535934817277E-2</v>
      </c>
      <c r="Q73" s="10">
        <v>1.9818475862555818</v>
      </c>
      <c r="R73" s="10">
        <v>2.2347455479492884</v>
      </c>
      <c r="S73" s="10">
        <v>2.5877209996134272</v>
      </c>
      <c r="T73" s="10">
        <v>2.5592569328682955</v>
      </c>
      <c r="U73" s="10">
        <v>2.2281921528212871</v>
      </c>
      <c r="V73" s="10">
        <v>2.2636041156147781</v>
      </c>
      <c r="W73" s="10">
        <v>2.2402283968848131</v>
      </c>
      <c r="X73" s="10">
        <v>2.2887472017187287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404.57866572937058</v>
      </c>
      <c r="D75" s="37">
        <v>273.40015869954181</v>
      </c>
      <c r="E75" s="37">
        <v>91.139389420105502</v>
      </c>
      <c r="F75" s="37">
        <v>109.49624563454763</v>
      </c>
      <c r="G75" s="37">
        <v>77.533570426007373</v>
      </c>
      <c r="H75" s="37">
        <v>270.52613316174427</v>
      </c>
      <c r="I75" s="37">
        <v>219.90544005952964</v>
      </c>
      <c r="J75" s="37">
        <v>197.55454614602678</v>
      </c>
      <c r="K75" s="37">
        <v>209.43002005018727</v>
      </c>
      <c r="L75" s="37">
        <v>167.5517433726198</v>
      </c>
      <c r="M75" s="37">
        <v>186.44870949086095</v>
      </c>
      <c r="N75" s="37">
        <v>193.82138775945324</v>
      </c>
      <c r="O75" s="37">
        <v>200.07309282987816</v>
      </c>
      <c r="P75" s="37">
        <v>187.27403548818506</v>
      </c>
      <c r="Q75" s="37">
        <v>151.77935075026684</v>
      </c>
      <c r="R75" s="37">
        <v>148.89411574836544</v>
      </c>
      <c r="S75" s="37">
        <v>156.40843636469108</v>
      </c>
      <c r="T75" s="37">
        <v>145.20219848395743</v>
      </c>
      <c r="U75" s="37">
        <v>138.75388668935292</v>
      </c>
      <c r="V75" s="37">
        <v>120.7442951315474</v>
      </c>
      <c r="W75" s="37">
        <v>118.00957907650461</v>
      </c>
      <c r="X75" s="37">
        <v>119.41539773050242</v>
      </c>
    </row>
    <row r="76" spans="1:24" ht="11.25" customHeight="1" x14ac:dyDescent="0.2">
      <c r="A76" s="38" t="s">
        <v>139</v>
      </c>
      <c r="B76" s="39" t="s">
        <v>140</v>
      </c>
      <c r="C76" s="40">
        <v>149.77792331533061</v>
      </c>
      <c r="D76" s="40">
        <v>213.58582162463628</v>
      </c>
      <c r="E76" s="40">
        <v>4.6469517724177027</v>
      </c>
      <c r="F76" s="40">
        <v>109.28268359206737</v>
      </c>
      <c r="G76" s="40">
        <v>11.785403552767317</v>
      </c>
      <c r="H76" s="40">
        <v>54.063795034614252</v>
      </c>
      <c r="I76" s="40">
        <v>66.247830393210933</v>
      </c>
      <c r="J76" s="40">
        <v>107.25450205709643</v>
      </c>
      <c r="K76" s="40">
        <v>68.970498759013466</v>
      </c>
      <c r="L76" s="40">
        <v>69.95537829629788</v>
      </c>
      <c r="M76" s="40">
        <v>132.07410737556341</v>
      </c>
      <c r="N76" s="40">
        <v>103.37247716060904</v>
      </c>
      <c r="O76" s="40">
        <v>60.158100591861214</v>
      </c>
      <c r="P76" s="40">
        <v>35.708258884818832</v>
      </c>
      <c r="Q76" s="40">
        <v>25.690136124177783</v>
      </c>
      <c r="R76" s="40">
        <v>13.885992037774596</v>
      </c>
      <c r="S76" s="40">
        <v>14.533985798993168</v>
      </c>
      <c r="T76" s="40">
        <v>15.044666487955876</v>
      </c>
      <c r="U76" s="40">
        <v>15.602785803751848</v>
      </c>
      <c r="V76" s="40">
        <v>15.344620267463068</v>
      </c>
      <c r="W76" s="40">
        <v>13.926232442805901</v>
      </c>
      <c r="X76" s="40">
        <v>16.065017001362197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470</v>
      </c>
      <c r="B1" s="4" t="s">
        <v>453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4.5585945196761721E-2</v>
      </c>
      <c r="D2" s="31">
        <f t="shared" si="0"/>
        <v>0.49876282313251674</v>
      </c>
      <c r="E2" s="31">
        <f t="shared" si="0"/>
        <v>1.0340920606022825</v>
      </c>
      <c r="F2" s="31">
        <f t="shared" si="0"/>
        <v>1.5271363684148631</v>
      </c>
      <c r="G2" s="31">
        <f t="shared" si="0"/>
        <v>1.8590682624126016</v>
      </c>
      <c r="H2" s="31">
        <f t="shared" si="0"/>
        <v>2.3264914731619495</v>
      </c>
      <c r="I2" s="31">
        <f t="shared" si="0"/>
        <v>3.1375063021849208</v>
      </c>
      <c r="J2" s="31">
        <f t="shared" si="0"/>
        <v>5.0080305419924898</v>
      </c>
      <c r="K2" s="31">
        <f t="shared" si="0"/>
        <v>4.6536706639705123</v>
      </c>
      <c r="L2" s="31">
        <f t="shared" si="0"/>
        <v>4.9556576483176524</v>
      </c>
      <c r="M2" s="31">
        <f t="shared" si="0"/>
        <v>6.3339610375475424</v>
      </c>
      <c r="N2" s="31">
        <f t="shared" si="0"/>
        <v>5.9649671297352915</v>
      </c>
      <c r="O2" s="31">
        <f t="shared" si="0"/>
        <v>9.7865273319322252</v>
      </c>
      <c r="P2" s="31">
        <f t="shared" si="0"/>
        <v>7.0386205020772774</v>
      </c>
      <c r="Q2" s="31">
        <f t="shared" si="0"/>
        <v>7.0030821180454801</v>
      </c>
      <c r="R2" s="31">
        <f t="shared" si="0"/>
        <v>9.5421743441938567</v>
      </c>
      <c r="S2" s="31">
        <f t="shared" si="0"/>
        <v>8.1701473337748549</v>
      </c>
      <c r="T2" s="31">
        <f t="shared" si="0"/>
        <v>8.9248545064545279</v>
      </c>
      <c r="U2" s="31">
        <f t="shared" si="0"/>
        <v>7.8781080855806831</v>
      </c>
      <c r="V2" s="31">
        <f t="shared" si="0"/>
        <v>8.9589690643534965</v>
      </c>
      <c r="W2" s="31">
        <f t="shared" si="0"/>
        <v>8.0830391396916177</v>
      </c>
      <c r="X2" s="31">
        <f t="shared" ref="X2" si="1">SUM(X3,X17,X22,X25,X26,X51,X52,X71,X74,X75,X76)</f>
        <v>9.3252303316705305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4.5585945196761721E-2</v>
      </c>
      <c r="D76" s="40">
        <v>0.49876282313251674</v>
      </c>
      <c r="E76" s="40">
        <v>1.0340920606022825</v>
      </c>
      <c r="F76" s="40">
        <v>1.5271363684148631</v>
      </c>
      <c r="G76" s="40">
        <v>1.8590682624126016</v>
      </c>
      <c r="H76" s="40">
        <v>2.3264914731619495</v>
      </c>
      <c r="I76" s="40">
        <v>3.1375063021849208</v>
      </c>
      <c r="J76" s="40">
        <v>5.0080305419924898</v>
      </c>
      <c r="K76" s="40">
        <v>4.6536706639705123</v>
      </c>
      <c r="L76" s="40">
        <v>4.9556576483176524</v>
      </c>
      <c r="M76" s="40">
        <v>6.3339610375475424</v>
      </c>
      <c r="N76" s="40">
        <v>5.9649671297352915</v>
      </c>
      <c r="O76" s="40">
        <v>9.7865273319322252</v>
      </c>
      <c r="P76" s="40">
        <v>7.0386205020772774</v>
      </c>
      <c r="Q76" s="40">
        <v>7.0030821180454801</v>
      </c>
      <c r="R76" s="40">
        <v>9.5421743441938567</v>
      </c>
      <c r="S76" s="40">
        <v>8.1701473337748549</v>
      </c>
      <c r="T76" s="40">
        <v>8.9248545064545279</v>
      </c>
      <c r="U76" s="40">
        <v>7.8781080855806831</v>
      </c>
      <c r="V76" s="40">
        <v>8.9589690643534965</v>
      </c>
      <c r="W76" s="40">
        <v>8.0830391396916177</v>
      </c>
      <c r="X76" s="40">
        <v>9.3252303316705305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27 C71:X71 C33:X33 X22" formulaRange="1"/>
  </ignoredErrors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469</v>
      </c>
      <c r="B1" s="4" t="s">
        <v>452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97.222647897354051</v>
      </c>
      <c r="D2" s="31">
        <f t="shared" ref="D2:W2" si="1">SUM(D3,D17,D22,D25,D26,D51,D52,D71,D74,D75,D76)</f>
        <v>116.44653235479797</v>
      </c>
      <c r="E2" s="31">
        <f t="shared" si="1"/>
        <v>67.068157320854866</v>
      </c>
      <c r="F2" s="31">
        <f t="shared" si="1"/>
        <v>146.03929013519615</v>
      </c>
      <c r="G2" s="31">
        <f t="shared" si="1"/>
        <v>182.8332190316797</v>
      </c>
      <c r="H2" s="31">
        <f t="shared" si="1"/>
        <v>192.04500844036036</v>
      </c>
      <c r="I2" s="31">
        <f t="shared" si="1"/>
        <v>205.86553409042995</v>
      </c>
      <c r="J2" s="31">
        <f t="shared" si="1"/>
        <v>212.59174680503918</v>
      </c>
      <c r="K2" s="31">
        <f t="shared" si="1"/>
        <v>212.16614232532936</v>
      </c>
      <c r="L2" s="31">
        <f t="shared" si="1"/>
        <v>217.78727958409451</v>
      </c>
      <c r="M2" s="31">
        <f t="shared" si="1"/>
        <v>216.96139756235422</v>
      </c>
      <c r="N2" s="31">
        <f t="shared" si="1"/>
        <v>229.18613693176241</v>
      </c>
      <c r="O2" s="31">
        <f t="shared" si="1"/>
        <v>231.09258454743951</v>
      </c>
      <c r="P2" s="31">
        <f t="shared" si="1"/>
        <v>244.48144206738812</v>
      </c>
      <c r="Q2" s="31">
        <f t="shared" si="1"/>
        <v>255.876768212983</v>
      </c>
      <c r="R2" s="31">
        <f t="shared" si="1"/>
        <v>269.56537144873647</v>
      </c>
      <c r="S2" s="31">
        <f t="shared" si="1"/>
        <v>274.50526187669448</v>
      </c>
      <c r="T2" s="31">
        <f t="shared" si="1"/>
        <v>281.69389399762775</v>
      </c>
      <c r="U2" s="31">
        <f t="shared" si="1"/>
        <v>278.13299378552307</v>
      </c>
      <c r="V2" s="31">
        <f t="shared" si="1"/>
        <v>267.49136785207014</v>
      </c>
      <c r="W2" s="31">
        <f t="shared" si="1"/>
        <v>254.56545249344578</v>
      </c>
      <c r="X2" s="31">
        <f t="shared" ref="X2" si="2">SUM(X3,X17,X22,X25,X26,X51,X52,X71,X74,X75,X76)</f>
        <v>283.93677584739089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5">SUM(C18:C21)</f>
        <v>0</v>
      </c>
      <c r="D17" s="37">
        <f t="shared" si="15"/>
        <v>0</v>
      </c>
      <c r="E17" s="37">
        <f t="shared" si="15"/>
        <v>0</v>
      </c>
      <c r="F17" s="37">
        <f t="shared" si="15"/>
        <v>0</v>
      </c>
      <c r="G17" s="37">
        <f t="shared" si="15"/>
        <v>0</v>
      </c>
      <c r="H17" s="37">
        <f t="shared" si="15"/>
        <v>0</v>
      </c>
      <c r="I17" s="37">
        <f t="shared" si="15"/>
        <v>0</v>
      </c>
      <c r="J17" s="37">
        <f t="shared" si="15"/>
        <v>2.217646425563307E-2</v>
      </c>
      <c r="K17" s="37">
        <f t="shared" si="15"/>
        <v>0</v>
      </c>
      <c r="L17" s="37">
        <f t="shared" si="15"/>
        <v>0</v>
      </c>
      <c r="M17" s="37">
        <f t="shared" si="15"/>
        <v>0</v>
      </c>
      <c r="N17" s="37">
        <f t="shared" si="15"/>
        <v>0</v>
      </c>
      <c r="O17" s="37">
        <f t="shared" si="15"/>
        <v>0</v>
      </c>
      <c r="P17" s="37">
        <f t="shared" si="15"/>
        <v>0</v>
      </c>
      <c r="Q17" s="37">
        <f t="shared" si="15"/>
        <v>0</v>
      </c>
      <c r="R17" s="37">
        <f t="shared" si="15"/>
        <v>0</v>
      </c>
      <c r="S17" s="37">
        <f t="shared" si="15"/>
        <v>0</v>
      </c>
      <c r="T17" s="37">
        <f t="shared" si="15"/>
        <v>0</v>
      </c>
      <c r="U17" s="37">
        <f t="shared" si="15"/>
        <v>0</v>
      </c>
      <c r="V17" s="37">
        <f t="shared" si="15"/>
        <v>0</v>
      </c>
      <c r="W17" s="37">
        <f t="shared" si="15"/>
        <v>0</v>
      </c>
      <c r="X17" s="37">
        <f t="shared" ref="X17" si="16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2.217646425563307E-2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7">SUM(C23:C24)</f>
        <v>0</v>
      </c>
      <c r="D22" s="37">
        <f t="shared" si="17"/>
        <v>0</v>
      </c>
      <c r="E22" s="37">
        <f t="shared" si="17"/>
        <v>0</v>
      </c>
      <c r="F22" s="37">
        <f t="shared" si="17"/>
        <v>0</v>
      </c>
      <c r="G22" s="37">
        <f t="shared" si="17"/>
        <v>0</v>
      </c>
      <c r="H22" s="37">
        <f t="shared" si="17"/>
        <v>0</v>
      </c>
      <c r="I22" s="37">
        <f t="shared" si="17"/>
        <v>0</v>
      </c>
      <c r="J22" s="37">
        <f t="shared" si="17"/>
        <v>0</v>
      </c>
      <c r="K22" s="37">
        <f t="shared" si="17"/>
        <v>0</v>
      </c>
      <c r="L22" s="37">
        <f t="shared" si="17"/>
        <v>0</v>
      </c>
      <c r="M22" s="37">
        <f t="shared" si="17"/>
        <v>0</v>
      </c>
      <c r="N22" s="37">
        <f t="shared" si="17"/>
        <v>0</v>
      </c>
      <c r="O22" s="37">
        <f t="shared" si="17"/>
        <v>0</v>
      </c>
      <c r="P22" s="37">
        <f t="shared" si="17"/>
        <v>0</v>
      </c>
      <c r="Q22" s="37">
        <f t="shared" si="17"/>
        <v>0</v>
      </c>
      <c r="R22" s="37">
        <f t="shared" si="17"/>
        <v>0</v>
      </c>
      <c r="S22" s="37">
        <f t="shared" si="17"/>
        <v>0</v>
      </c>
      <c r="T22" s="37">
        <f t="shared" si="17"/>
        <v>0</v>
      </c>
      <c r="U22" s="37">
        <f t="shared" si="17"/>
        <v>0</v>
      </c>
      <c r="V22" s="37">
        <f t="shared" si="17"/>
        <v>0</v>
      </c>
      <c r="W22" s="37">
        <f t="shared" si="17"/>
        <v>0</v>
      </c>
      <c r="X22" s="37">
        <f t="shared" ref="X22" si="18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9">SUM(C27,C33)</f>
        <v>3.0963007828980742</v>
      </c>
      <c r="D26" s="37">
        <f t="shared" si="19"/>
        <v>6.203926996409284</v>
      </c>
      <c r="E26" s="37">
        <f t="shared" si="19"/>
        <v>22.467266506808201</v>
      </c>
      <c r="F26" s="37">
        <f t="shared" si="19"/>
        <v>30.779053318954663</v>
      </c>
      <c r="G26" s="37">
        <f t="shared" si="19"/>
        <v>33.849866524722529</v>
      </c>
      <c r="H26" s="37">
        <f t="shared" si="19"/>
        <v>33.021265978054501</v>
      </c>
      <c r="I26" s="37">
        <f t="shared" si="19"/>
        <v>17.636742161507598</v>
      </c>
      <c r="J26" s="37">
        <f t="shared" si="19"/>
        <v>16.764958441631361</v>
      </c>
      <c r="K26" s="37">
        <f t="shared" si="19"/>
        <v>16.453610221681764</v>
      </c>
      <c r="L26" s="37">
        <f t="shared" si="19"/>
        <v>15.372755708558374</v>
      </c>
      <c r="M26" s="37">
        <f t="shared" si="19"/>
        <v>15.687148371566071</v>
      </c>
      <c r="N26" s="37">
        <f t="shared" si="19"/>
        <v>16.416359736662429</v>
      </c>
      <c r="O26" s="37">
        <f t="shared" si="19"/>
        <v>21.772972761151223</v>
      </c>
      <c r="P26" s="37">
        <f t="shared" si="19"/>
        <v>30.82363533578425</v>
      </c>
      <c r="Q26" s="37">
        <f t="shared" si="19"/>
        <v>32.594198306317736</v>
      </c>
      <c r="R26" s="37">
        <f t="shared" si="19"/>
        <v>35.338963953671836</v>
      </c>
      <c r="S26" s="37">
        <f t="shared" si="19"/>
        <v>32.458950824674375</v>
      </c>
      <c r="T26" s="37">
        <f t="shared" si="19"/>
        <v>44.134874749803437</v>
      </c>
      <c r="U26" s="37">
        <f t="shared" si="19"/>
        <v>49.774390802282106</v>
      </c>
      <c r="V26" s="37">
        <f t="shared" si="19"/>
        <v>47.60498673181317</v>
      </c>
      <c r="W26" s="37">
        <f t="shared" si="19"/>
        <v>47.740500941225555</v>
      </c>
      <c r="X26" s="37">
        <f t="shared" ref="X26" si="20">SUM(X27,X33)</f>
        <v>73.051908112116408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21">SUM(C28:C32)</f>
        <v>0</v>
      </c>
      <c r="D27" s="29">
        <f t="shared" si="21"/>
        <v>0</v>
      </c>
      <c r="E27" s="29">
        <f t="shared" si="21"/>
        <v>0</v>
      </c>
      <c r="F27" s="29">
        <f t="shared" si="21"/>
        <v>0</v>
      </c>
      <c r="G27" s="29">
        <f t="shared" si="21"/>
        <v>0</v>
      </c>
      <c r="H27" s="29">
        <f t="shared" si="21"/>
        <v>0</v>
      </c>
      <c r="I27" s="29">
        <f t="shared" si="21"/>
        <v>0</v>
      </c>
      <c r="J27" s="29">
        <f t="shared" si="21"/>
        <v>0</v>
      </c>
      <c r="K27" s="29">
        <f t="shared" si="21"/>
        <v>0</v>
      </c>
      <c r="L27" s="29">
        <f t="shared" si="21"/>
        <v>0</v>
      </c>
      <c r="M27" s="29">
        <f t="shared" si="21"/>
        <v>0</v>
      </c>
      <c r="N27" s="29">
        <f t="shared" si="21"/>
        <v>0</v>
      </c>
      <c r="O27" s="29">
        <f t="shared" si="21"/>
        <v>0</v>
      </c>
      <c r="P27" s="29">
        <f t="shared" si="21"/>
        <v>0</v>
      </c>
      <c r="Q27" s="29">
        <f t="shared" si="21"/>
        <v>0</v>
      </c>
      <c r="R27" s="29">
        <f t="shared" si="21"/>
        <v>0</v>
      </c>
      <c r="S27" s="29">
        <f t="shared" si="21"/>
        <v>0</v>
      </c>
      <c r="T27" s="29">
        <f t="shared" si="21"/>
        <v>0</v>
      </c>
      <c r="U27" s="29">
        <f t="shared" si="21"/>
        <v>0</v>
      </c>
      <c r="V27" s="29">
        <f t="shared" si="21"/>
        <v>0</v>
      </c>
      <c r="W27" s="29">
        <f t="shared" si="21"/>
        <v>0</v>
      </c>
      <c r="X27" s="29">
        <f t="shared" ref="X27" si="22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23">SUM(C34:C50)</f>
        <v>3.0963007828980742</v>
      </c>
      <c r="D33" s="29">
        <f t="shared" si="23"/>
        <v>6.203926996409284</v>
      </c>
      <c r="E33" s="29">
        <f t="shared" si="23"/>
        <v>22.467266506808201</v>
      </c>
      <c r="F33" s="29">
        <f t="shared" si="23"/>
        <v>30.779053318954663</v>
      </c>
      <c r="G33" s="29">
        <f t="shared" si="23"/>
        <v>33.849866524722529</v>
      </c>
      <c r="H33" s="29">
        <f t="shared" si="23"/>
        <v>33.021265978054501</v>
      </c>
      <c r="I33" s="29">
        <f t="shared" si="23"/>
        <v>17.636742161507598</v>
      </c>
      <c r="J33" s="29">
        <f t="shared" si="23"/>
        <v>16.764958441631361</v>
      </c>
      <c r="K33" s="29">
        <f t="shared" si="23"/>
        <v>16.453610221681764</v>
      </c>
      <c r="L33" s="29">
        <f t="shared" si="23"/>
        <v>15.372755708558374</v>
      </c>
      <c r="M33" s="29">
        <f t="shared" si="23"/>
        <v>15.687148371566071</v>
      </c>
      <c r="N33" s="29">
        <f t="shared" si="23"/>
        <v>16.416359736662429</v>
      </c>
      <c r="O33" s="29">
        <f t="shared" si="23"/>
        <v>21.772972761151223</v>
      </c>
      <c r="P33" s="29">
        <f t="shared" si="23"/>
        <v>30.82363533578425</v>
      </c>
      <c r="Q33" s="29">
        <f t="shared" si="23"/>
        <v>32.594198306317736</v>
      </c>
      <c r="R33" s="29">
        <f t="shared" si="23"/>
        <v>35.338963953671836</v>
      </c>
      <c r="S33" s="29">
        <f t="shared" si="23"/>
        <v>32.458950824674375</v>
      </c>
      <c r="T33" s="29">
        <f t="shared" si="23"/>
        <v>44.134874749803437</v>
      </c>
      <c r="U33" s="29">
        <f t="shared" si="23"/>
        <v>49.774390802282106</v>
      </c>
      <c r="V33" s="29">
        <f t="shared" si="23"/>
        <v>47.60498673181317</v>
      </c>
      <c r="W33" s="29">
        <f t="shared" si="23"/>
        <v>47.740500941225555</v>
      </c>
      <c r="X33" s="29">
        <f t="shared" ref="X33" si="24">SUM(X34:X50)</f>
        <v>73.051908112116408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1.652694286744526</v>
      </c>
      <c r="D37" s="10">
        <v>4.1177646399640064</v>
      </c>
      <c r="E37" s="10">
        <v>3.3302275833190502</v>
      </c>
      <c r="F37" s="10">
        <v>7.2808809373978329</v>
      </c>
      <c r="G37" s="10">
        <v>4.6532549124433356</v>
      </c>
      <c r="H37" s="10">
        <v>8.9328334668414691</v>
      </c>
      <c r="I37" s="10">
        <v>5.3898803716000394</v>
      </c>
      <c r="J37" s="10">
        <v>5.0345095014536412</v>
      </c>
      <c r="K37" s="10">
        <v>3.287016351100561</v>
      </c>
      <c r="L37" s="10">
        <v>2.4906936074243626</v>
      </c>
      <c r="M37" s="10">
        <v>2.5473682417413062</v>
      </c>
      <c r="N37" s="10">
        <v>3.2369370095494845</v>
      </c>
      <c r="O37" s="10">
        <v>2.4583082192854007</v>
      </c>
      <c r="P37" s="10">
        <v>5.8636524912803925</v>
      </c>
      <c r="Q37" s="10">
        <v>5.5692020707007837</v>
      </c>
      <c r="R37" s="10">
        <v>5.4441126410051339</v>
      </c>
      <c r="S37" s="10">
        <v>6.9843142157725424</v>
      </c>
      <c r="T37" s="10">
        <v>7.1705173087673835</v>
      </c>
      <c r="U37" s="10">
        <v>9.9096652098783764</v>
      </c>
      <c r="V37" s="10">
        <v>9.959944776071918</v>
      </c>
      <c r="W37" s="10">
        <v>7.7834936673769981</v>
      </c>
      <c r="X37" s="10">
        <v>8.4678080167680445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2.198235902249299E-2</v>
      </c>
      <c r="U40" s="10">
        <v>1.3794233697835123E-2</v>
      </c>
      <c r="V40" s="10">
        <v>3.6108047335810717E-2</v>
      </c>
      <c r="W40" s="10">
        <v>0.26401301704418151</v>
      </c>
      <c r="X40" s="10">
        <v>0.65683700523697064</v>
      </c>
    </row>
    <row r="41" spans="1:24" ht="11.25" customHeight="1" x14ac:dyDescent="0.2">
      <c r="A41" s="41" t="s">
        <v>69</v>
      </c>
      <c r="B41" s="9" t="s">
        <v>70</v>
      </c>
      <c r="C41" s="10">
        <v>3.9855729289198297E-2</v>
      </c>
      <c r="D41" s="10">
        <v>0</v>
      </c>
      <c r="E41" s="10">
        <v>0</v>
      </c>
      <c r="F41" s="10">
        <v>0.14115500000050893</v>
      </c>
      <c r="G41" s="10">
        <v>0.43402953122639198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6.950004961317828E-2</v>
      </c>
      <c r="O41" s="10">
        <v>0.10556414004413911</v>
      </c>
      <c r="P41" s="10">
        <v>0</v>
      </c>
      <c r="Q41" s="10">
        <v>0.40742683224956666</v>
      </c>
      <c r="R41" s="10">
        <v>0.41359379669205792</v>
      </c>
      <c r="S41" s="10">
        <v>0.18643642420307627</v>
      </c>
      <c r="T41" s="10">
        <v>0.10215699420552578</v>
      </c>
      <c r="U41" s="10">
        <v>0.2475262958430135</v>
      </c>
      <c r="V41" s="10">
        <v>1.7795892126816724E-2</v>
      </c>
      <c r="W41" s="10">
        <v>3.9057587431796557E-4</v>
      </c>
      <c r="X41" s="10">
        <v>1.7068911589411171E-3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1.3669905963964135</v>
      </c>
      <c r="D43" s="10">
        <v>2.03739381895649</v>
      </c>
      <c r="E43" s="10">
        <v>18.947227334522747</v>
      </c>
      <c r="F43" s="10">
        <v>23.226825764065921</v>
      </c>
      <c r="G43" s="10">
        <v>28.762582081052802</v>
      </c>
      <c r="H43" s="10">
        <v>15.298856114388963</v>
      </c>
      <c r="I43" s="10">
        <v>9.976238612668892</v>
      </c>
      <c r="J43" s="10">
        <v>11.634454537643832</v>
      </c>
      <c r="K43" s="10">
        <v>13.105745288094578</v>
      </c>
      <c r="L43" s="10">
        <v>10.183453805511387</v>
      </c>
      <c r="M43" s="10">
        <v>12.517858248652018</v>
      </c>
      <c r="N43" s="10">
        <v>11.476458999919567</v>
      </c>
      <c r="O43" s="10">
        <v>18.725939072232041</v>
      </c>
      <c r="P43" s="10">
        <v>23.302706118417252</v>
      </c>
      <c r="Q43" s="10">
        <v>26.057944167481843</v>
      </c>
      <c r="R43" s="10">
        <v>29.481257515974644</v>
      </c>
      <c r="S43" s="10">
        <v>25.288200184698756</v>
      </c>
      <c r="T43" s="10">
        <v>36.760184164738227</v>
      </c>
      <c r="U43" s="10">
        <v>39.540240304372098</v>
      </c>
      <c r="V43" s="10">
        <v>37.543095181219542</v>
      </c>
      <c r="W43" s="10">
        <v>39.635416863332004</v>
      </c>
      <c r="X43" s="10">
        <v>63.847782019386266</v>
      </c>
    </row>
    <row r="44" spans="1:24" ht="11.25" customHeight="1" x14ac:dyDescent="0.2">
      <c r="A44" s="41" t="s">
        <v>75</v>
      </c>
      <c r="B44" s="9" t="s">
        <v>76</v>
      </c>
      <c r="C44" s="10">
        <v>3.6760170467936511E-2</v>
      </c>
      <c r="D44" s="10">
        <v>4.8768537488787747E-2</v>
      </c>
      <c r="E44" s="10">
        <v>0.18981158896640438</v>
      </c>
      <c r="F44" s="10">
        <v>0.13019161749040123</v>
      </c>
      <c r="G44" s="10">
        <v>0</v>
      </c>
      <c r="H44" s="10">
        <v>8.7895763968240637</v>
      </c>
      <c r="I44" s="10">
        <v>7.4673778082150893E-2</v>
      </c>
      <c r="J44" s="10">
        <v>9.5994402533886886E-2</v>
      </c>
      <c r="K44" s="10">
        <v>6.084858248662256E-2</v>
      </c>
      <c r="L44" s="10">
        <v>2.6986082956226256</v>
      </c>
      <c r="M44" s="10">
        <v>0.4850112101996788</v>
      </c>
      <c r="N44" s="10">
        <v>1.6334636775801998</v>
      </c>
      <c r="O44" s="10">
        <v>0.48316132958964053</v>
      </c>
      <c r="P44" s="10">
        <v>1.6572767260866053</v>
      </c>
      <c r="Q44" s="10">
        <v>0.55962523588554147</v>
      </c>
      <c r="R44" s="10">
        <v>0</v>
      </c>
      <c r="S44" s="10">
        <v>0</v>
      </c>
      <c r="T44" s="10">
        <v>2.6313165174150572E-2</v>
      </c>
      <c r="U44" s="10">
        <v>2.8406497533565122E-2</v>
      </c>
      <c r="V44" s="10">
        <v>3.3860784507509629E-2</v>
      </c>
      <c r="W44" s="10">
        <v>4.3223730091188191E-2</v>
      </c>
      <c r="X44" s="10">
        <v>4.8551570743214E-2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3.8367502874251648E-2</v>
      </c>
      <c r="U45" s="10">
        <v>1.9777081569105476E-2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1.5353255021399802E-2</v>
      </c>
      <c r="U48" s="10">
        <v>1.498117938811396E-2</v>
      </c>
      <c r="V48" s="10">
        <v>1.4182050551575783E-2</v>
      </c>
      <c r="W48" s="10">
        <v>1.3963087506867269E-2</v>
      </c>
      <c r="X48" s="10">
        <v>2.9222608822982648E-2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2.1959493991565182</v>
      </c>
      <c r="J50" s="10">
        <v>0</v>
      </c>
      <c r="K50" s="10">
        <v>0</v>
      </c>
      <c r="L50" s="10">
        <v>0</v>
      </c>
      <c r="M50" s="10">
        <v>0.13691067097306703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15.993778540448091</v>
      </c>
      <c r="D51" s="37">
        <v>14.905286336537062</v>
      </c>
      <c r="E51" s="37">
        <v>13.588588371979869</v>
      </c>
      <c r="F51" s="37">
        <v>34.513976964452304</v>
      </c>
      <c r="G51" s="37">
        <v>72.926150414857688</v>
      </c>
      <c r="H51" s="37">
        <v>75.605233932632316</v>
      </c>
      <c r="I51" s="37">
        <v>98.253294490422789</v>
      </c>
      <c r="J51" s="37">
        <v>85.749563749069779</v>
      </c>
      <c r="K51" s="37">
        <v>73.890663170372861</v>
      </c>
      <c r="L51" s="37">
        <v>109.06091527966102</v>
      </c>
      <c r="M51" s="37">
        <v>108.74962221170642</v>
      </c>
      <c r="N51" s="37">
        <v>98.503389839262354</v>
      </c>
      <c r="O51" s="37">
        <v>96.125463668193518</v>
      </c>
      <c r="P51" s="37">
        <v>100.8653656229307</v>
      </c>
      <c r="Q51" s="37">
        <v>109.92802390783136</v>
      </c>
      <c r="R51" s="37">
        <v>120.74917153400855</v>
      </c>
      <c r="S51" s="37">
        <v>131.46685775738419</v>
      </c>
      <c r="T51" s="37">
        <v>140.90888943011618</v>
      </c>
      <c r="U51" s="37">
        <v>134.45107768417176</v>
      </c>
      <c r="V51" s="37">
        <v>134.59592282560627</v>
      </c>
      <c r="W51" s="37">
        <v>128.37488177662306</v>
      </c>
      <c r="X51" s="37">
        <v>126.71420301582255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5">SUM(C53:C70)</f>
        <v>16.766981943250219</v>
      </c>
      <c r="D52" s="37">
        <f t="shared" si="25"/>
        <v>10.002926002021194</v>
      </c>
      <c r="E52" s="37">
        <f t="shared" si="25"/>
        <v>14.993984865421838</v>
      </c>
      <c r="F52" s="37">
        <f t="shared" si="25"/>
        <v>14.983162403564672</v>
      </c>
      <c r="G52" s="37">
        <f t="shared" si="25"/>
        <v>11.997468129215553</v>
      </c>
      <c r="H52" s="37">
        <f t="shared" si="25"/>
        <v>10.000417961782503</v>
      </c>
      <c r="I52" s="37">
        <f t="shared" si="25"/>
        <v>9.4979288443495342</v>
      </c>
      <c r="J52" s="37">
        <f t="shared" si="25"/>
        <v>9.0275150923528891</v>
      </c>
      <c r="K52" s="37">
        <f t="shared" si="25"/>
        <v>9.0021034764665195</v>
      </c>
      <c r="L52" s="37">
        <f t="shared" si="25"/>
        <v>9.206315705587901</v>
      </c>
      <c r="M52" s="37">
        <f t="shared" si="25"/>
        <v>9.5716818001693671</v>
      </c>
      <c r="N52" s="37">
        <f t="shared" si="25"/>
        <v>9.9631742363652815</v>
      </c>
      <c r="O52" s="37">
        <f t="shared" si="25"/>
        <v>10.274901297891679</v>
      </c>
      <c r="P52" s="37">
        <f t="shared" si="25"/>
        <v>10.219691721116842</v>
      </c>
      <c r="Q52" s="37">
        <f t="shared" si="25"/>
        <v>9.5061555189157154</v>
      </c>
      <c r="R52" s="37">
        <f t="shared" si="25"/>
        <v>10.615072778035945</v>
      </c>
      <c r="S52" s="37">
        <f t="shared" si="25"/>
        <v>9.1945079677380495</v>
      </c>
      <c r="T52" s="37">
        <f t="shared" si="25"/>
        <v>7.9960408690884242</v>
      </c>
      <c r="U52" s="37">
        <f t="shared" si="25"/>
        <v>9.1621911401541158</v>
      </c>
      <c r="V52" s="37">
        <f t="shared" si="25"/>
        <v>6.9844795548158825</v>
      </c>
      <c r="W52" s="37">
        <f t="shared" si="25"/>
        <v>6.055790986908641</v>
      </c>
      <c r="X52" s="37">
        <f t="shared" ref="X52" si="26">SUM(X53:X70)</f>
        <v>6.3959633138207233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2.3903697334479789E-2</v>
      </c>
      <c r="K57" s="10">
        <v>0</v>
      </c>
      <c r="L57" s="10">
        <v>0</v>
      </c>
      <c r="M57" s="10">
        <v>7.1625107480653469E-2</v>
      </c>
      <c r="N57" s="10">
        <v>4.7807394668959592E-2</v>
      </c>
      <c r="O57" s="10">
        <v>9.5528804815133275E-2</v>
      </c>
      <c r="P57" s="10">
        <v>4.7807394668959592E-2</v>
      </c>
      <c r="Q57" s="10">
        <v>4.7807394668959592E-2</v>
      </c>
      <c r="R57" s="10">
        <v>2.3903697334479789E-2</v>
      </c>
      <c r="S57" s="10">
        <v>2.3903697334479789E-2</v>
      </c>
      <c r="T57" s="10">
        <v>6.2252794496990532E-2</v>
      </c>
      <c r="U57" s="10">
        <v>5.7351676698194333E-2</v>
      </c>
      <c r="V57" s="10">
        <v>6.7153912295786752E-2</v>
      </c>
      <c r="W57" s="10">
        <v>3.7747205503009452E-2</v>
      </c>
      <c r="X57" s="10">
        <v>0.3981943250214961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16.766981943250219</v>
      </c>
      <c r="D59" s="10">
        <v>10.002926002021194</v>
      </c>
      <c r="E59" s="10">
        <v>14.993984865421838</v>
      </c>
      <c r="F59" s="10">
        <v>14.983162403564672</v>
      </c>
      <c r="G59" s="10">
        <v>11.997468129215553</v>
      </c>
      <c r="H59" s="10">
        <v>10.000417961782503</v>
      </c>
      <c r="I59" s="10">
        <v>9.4979288443495342</v>
      </c>
      <c r="J59" s="10">
        <v>9.0036113950184085</v>
      </c>
      <c r="K59" s="10">
        <v>9.0021034764665195</v>
      </c>
      <c r="L59" s="10">
        <v>9.206315705587901</v>
      </c>
      <c r="M59" s="10">
        <v>9.5000566926887142</v>
      </c>
      <c r="N59" s="10">
        <v>9.9153668416963221</v>
      </c>
      <c r="O59" s="10">
        <v>10.175542600422743</v>
      </c>
      <c r="P59" s="10">
        <v>10.167197397080811</v>
      </c>
      <c r="Q59" s="10">
        <v>9.2772659229082599</v>
      </c>
      <c r="R59" s="10">
        <v>10.51447262289425</v>
      </c>
      <c r="S59" s="10">
        <v>9.0893063131087537</v>
      </c>
      <c r="T59" s="10">
        <v>7.8651007576904286</v>
      </c>
      <c r="U59" s="10">
        <v>8.3331875286086525</v>
      </c>
      <c r="V59" s="10">
        <v>6.2342942653661728</v>
      </c>
      <c r="W59" s="10">
        <v>5.6587110301138432</v>
      </c>
      <c r="X59" s="10">
        <v>5.7723669228667074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0.69338599636574683</v>
      </c>
      <c r="V61" s="10">
        <v>0.62579829150442901</v>
      </c>
      <c r="W61" s="10">
        <v>0.29850670409801344</v>
      </c>
      <c r="X61" s="10">
        <v>0.16687432704984831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3.8298926538022342E-3</v>
      </c>
      <c r="P62" s="10">
        <v>4.6869293670711593E-3</v>
      </c>
      <c r="Q62" s="10">
        <v>0.18108220133849581</v>
      </c>
      <c r="R62" s="10">
        <v>7.6696457807214083E-2</v>
      </c>
      <c r="S62" s="10">
        <v>8.129795729481544E-2</v>
      </c>
      <c r="T62" s="10">
        <v>6.8687316901005102E-2</v>
      </c>
      <c r="U62" s="10">
        <v>7.8265938481521052E-2</v>
      </c>
      <c r="V62" s="10">
        <v>5.7233085649493524E-2</v>
      </c>
      <c r="W62" s="10">
        <v>6.0826047193775053E-2</v>
      </c>
      <c r="X62" s="10">
        <v>5.8527738882670856E-2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7">SUM(C72:C73)</f>
        <v>0</v>
      </c>
      <c r="D71" s="37">
        <f t="shared" si="27"/>
        <v>0</v>
      </c>
      <c r="E71" s="37">
        <f t="shared" si="27"/>
        <v>0</v>
      </c>
      <c r="F71" s="37">
        <f t="shared" si="27"/>
        <v>2.9151925150772102E-2</v>
      </c>
      <c r="G71" s="37">
        <f t="shared" si="27"/>
        <v>2.1238636930340189E-2</v>
      </c>
      <c r="H71" s="37">
        <f t="shared" si="27"/>
        <v>0</v>
      </c>
      <c r="I71" s="37">
        <f t="shared" si="27"/>
        <v>0</v>
      </c>
      <c r="J71" s="37">
        <f t="shared" si="27"/>
        <v>0</v>
      </c>
      <c r="K71" s="37">
        <f t="shared" si="27"/>
        <v>0</v>
      </c>
      <c r="L71" s="37">
        <f t="shared" si="27"/>
        <v>0</v>
      </c>
      <c r="M71" s="37">
        <f t="shared" si="27"/>
        <v>0</v>
      </c>
      <c r="N71" s="37">
        <f t="shared" si="27"/>
        <v>0</v>
      </c>
      <c r="O71" s="37">
        <f t="shared" si="27"/>
        <v>0</v>
      </c>
      <c r="P71" s="37">
        <f t="shared" si="27"/>
        <v>9.3738587341423204E-3</v>
      </c>
      <c r="Q71" s="37">
        <f t="shared" si="27"/>
        <v>1.1329631166177947</v>
      </c>
      <c r="R71" s="37">
        <f t="shared" si="27"/>
        <v>0.56083583726728725</v>
      </c>
      <c r="S71" s="37">
        <f t="shared" si="27"/>
        <v>0.38350902095921791</v>
      </c>
      <c r="T71" s="37">
        <f t="shared" si="27"/>
        <v>0.28264622918944071</v>
      </c>
      <c r="U71" s="37">
        <f t="shared" si="27"/>
        <v>0.25085125542480308</v>
      </c>
      <c r="V71" s="37">
        <f t="shared" si="27"/>
        <v>0.18925817692102964</v>
      </c>
      <c r="W71" s="37">
        <f t="shared" si="27"/>
        <v>0.16669028244651549</v>
      </c>
      <c r="X71" s="37">
        <f t="shared" ref="X71" si="28">SUM(X72:X73)</f>
        <v>0.15571847332026642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2.9151925150772102E-2</v>
      </c>
      <c r="G72" s="10">
        <v>2.1238636930340189E-2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0.65470752144603206</v>
      </c>
      <c r="R72" s="10">
        <v>0.31157450645475399</v>
      </c>
      <c r="S72" s="10">
        <v>0.17673303003094254</v>
      </c>
      <c r="T72" s="10">
        <v>7.3373497397373838E-2</v>
      </c>
      <c r="U72" s="10">
        <v>4.6455274110235423E-2</v>
      </c>
      <c r="V72" s="10">
        <v>3.7041140343202127E-2</v>
      </c>
      <c r="W72" s="10">
        <v>1.5876389186032889E-3</v>
      </c>
      <c r="X72" s="10">
        <v>2.7631814878345436E-3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9.3738587341423204E-3</v>
      </c>
      <c r="Q73" s="10">
        <v>0.47825559517176253</v>
      </c>
      <c r="R73" s="10">
        <v>0.24926133081253327</v>
      </c>
      <c r="S73" s="10">
        <v>0.20677599092827537</v>
      </c>
      <c r="T73" s="10">
        <v>0.20927273179206685</v>
      </c>
      <c r="U73" s="10">
        <v>0.20439598131456765</v>
      </c>
      <c r="V73" s="10">
        <v>0.15221703657782751</v>
      </c>
      <c r="W73" s="10">
        <v>0.16510264352791221</v>
      </c>
      <c r="X73" s="10">
        <v>0.15295529183243187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37.955040203561509</v>
      </c>
      <c r="D75" s="37">
        <v>21.741715763054927</v>
      </c>
      <c r="E75" s="37">
        <v>10.202914965105192</v>
      </c>
      <c r="F75" s="37">
        <v>14.536428484110999</v>
      </c>
      <c r="G75" s="37">
        <v>10.290075317758749</v>
      </c>
      <c r="H75" s="37">
        <v>17.378681971531744</v>
      </c>
      <c r="I75" s="37">
        <v>17.555179029034363</v>
      </c>
      <c r="J75" s="37">
        <v>19.102547577103074</v>
      </c>
      <c r="K75" s="37">
        <v>25.737649769245227</v>
      </c>
      <c r="L75" s="37">
        <v>26.343355509581411</v>
      </c>
      <c r="M75" s="37">
        <v>27.628848548691938</v>
      </c>
      <c r="N75" s="37">
        <v>31.314725740116774</v>
      </c>
      <c r="O75" s="37">
        <v>34.210828064360776</v>
      </c>
      <c r="P75" s="37">
        <v>35.879704838555838</v>
      </c>
      <c r="Q75" s="37">
        <v>33.565103248013401</v>
      </c>
      <c r="R75" s="37">
        <v>34.897801706492764</v>
      </c>
      <c r="S75" s="37">
        <v>35.09818444356339</v>
      </c>
      <c r="T75" s="37">
        <v>32.573381911571303</v>
      </c>
      <c r="U75" s="37">
        <v>30.465029905659957</v>
      </c>
      <c r="V75" s="37">
        <v>27.390528600180861</v>
      </c>
      <c r="W75" s="37">
        <v>26.867549040434231</v>
      </c>
      <c r="X75" s="37">
        <v>27.214782836995543</v>
      </c>
    </row>
    <row r="76" spans="1:24" ht="11.25" customHeight="1" x14ac:dyDescent="0.2">
      <c r="A76" s="38" t="s">
        <v>139</v>
      </c>
      <c r="B76" s="39" t="s">
        <v>140</v>
      </c>
      <c r="C76" s="40">
        <v>23.410546427196156</v>
      </c>
      <c r="D76" s="40">
        <v>63.592677256775509</v>
      </c>
      <c r="E76" s="40">
        <v>5.8154026115397626</v>
      </c>
      <c r="F76" s="40">
        <v>51.197517038962737</v>
      </c>
      <c r="G76" s="40">
        <v>53.748420008194863</v>
      </c>
      <c r="H76" s="40">
        <v>56.039408596359294</v>
      </c>
      <c r="I76" s="40">
        <v>62.922389565115687</v>
      </c>
      <c r="J76" s="40">
        <v>81.924985480626461</v>
      </c>
      <c r="K76" s="40">
        <v>87.082115687563004</v>
      </c>
      <c r="L76" s="40">
        <v>57.803937380705804</v>
      </c>
      <c r="M76" s="40">
        <v>55.324096630220431</v>
      </c>
      <c r="N76" s="40">
        <v>72.988487379355576</v>
      </c>
      <c r="O76" s="40">
        <v>68.708418755842317</v>
      </c>
      <c r="P76" s="40">
        <v>66.683670690266354</v>
      </c>
      <c r="Q76" s="40">
        <v>69.150324115287006</v>
      </c>
      <c r="R76" s="40">
        <v>67.403525639260081</v>
      </c>
      <c r="S76" s="40">
        <v>65.903251862375299</v>
      </c>
      <c r="T76" s="40">
        <v>55.79806080785896</v>
      </c>
      <c r="U76" s="40">
        <v>54.029452997830354</v>
      </c>
      <c r="V76" s="40">
        <v>50.726191962732905</v>
      </c>
      <c r="W76" s="40">
        <v>45.360039465807787</v>
      </c>
      <c r="X76" s="40">
        <v>50.404200095315389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468</v>
      </c>
      <c r="B1" s="4" t="s">
        <v>451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142.18732151772039</v>
      </c>
      <c r="D2" s="31">
        <f t="shared" ref="D2:W2" si="1">SUM(D3,D17,D22,D25,D26,D51,D52,D71,D74,D75,D76)</f>
        <v>148.86284825386755</v>
      </c>
      <c r="E2" s="31">
        <f t="shared" si="1"/>
        <v>116.07585395793875</v>
      </c>
      <c r="F2" s="31">
        <f t="shared" si="1"/>
        <v>173.57842172098708</v>
      </c>
      <c r="G2" s="31">
        <f t="shared" si="1"/>
        <v>215.42226054406592</v>
      </c>
      <c r="H2" s="31">
        <f t="shared" si="1"/>
        <v>237.4136035582481</v>
      </c>
      <c r="I2" s="31">
        <f t="shared" si="1"/>
        <v>251.76445052877526</v>
      </c>
      <c r="J2" s="31">
        <f t="shared" si="1"/>
        <v>266.25122472652481</v>
      </c>
      <c r="K2" s="31">
        <f t="shared" si="1"/>
        <v>263.99656711129114</v>
      </c>
      <c r="L2" s="31">
        <f t="shared" si="1"/>
        <v>265.47420936374203</v>
      </c>
      <c r="M2" s="31">
        <f t="shared" si="1"/>
        <v>277.69039634914077</v>
      </c>
      <c r="N2" s="31">
        <f t="shared" si="1"/>
        <v>283.56949311875348</v>
      </c>
      <c r="O2" s="31">
        <f t="shared" si="1"/>
        <v>292.54791708857431</v>
      </c>
      <c r="P2" s="31">
        <f t="shared" si="1"/>
        <v>315.44045958558365</v>
      </c>
      <c r="Q2" s="31">
        <f t="shared" si="1"/>
        <v>330.58984894170067</v>
      </c>
      <c r="R2" s="31">
        <f t="shared" si="1"/>
        <v>352.24469385237506</v>
      </c>
      <c r="S2" s="31">
        <f t="shared" si="1"/>
        <v>353.26595243991301</v>
      </c>
      <c r="T2" s="31">
        <f t="shared" si="1"/>
        <v>360.60688352575824</v>
      </c>
      <c r="U2" s="31">
        <f t="shared" si="1"/>
        <v>371.40978189120892</v>
      </c>
      <c r="V2" s="31">
        <f t="shared" si="1"/>
        <v>378.47129697833998</v>
      </c>
      <c r="W2" s="31">
        <f t="shared" si="1"/>
        <v>349.32390873394894</v>
      </c>
      <c r="X2" s="31">
        <f t="shared" ref="X2" si="2">SUM(X3,X17,X22,X25,X26,X51,X52,X71,X74,X75,X76)</f>
        <v>372.82529785504789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5">SUM(C18:C21)</f>
        <v>0</v>
      </c>
      <c r="D17" s="37">
        <f t="shared" si="15"/>
        <v>0</v>
      </c>
      <c r="E17" s="37">
        <f t="shared" si="15"/>
        <v>0</v>
      </c>
      <c r="F17" s="37">
        <f t="shared" si="15"/>
        <v>0</v>
      </c>
      <c r="G17" s="37">
        <f t="shared" si="15"/>
        <v>0</v>
      </c>
      <c r="H17" s="37">
        <f t="shared" si="15"/>
        <v>0</v>
      </c>
      <c r="I17" s="37">
        <f t="shared" si="15"/>
        <v>0</v>
      </c>
      <c r="J17" s="37">
        <f t="shared" si="15"/>
        <v>3.3144817256561904E-2</v>
      </c>
      <c r="K17" s="37">
        <f t="shared" si="15"/>
        <v>0</v>
      </c>
      <c r="L17" s="37">
        <f t="shared" si="15"/>
        <v>0</v>
      </c>
      <c r="M17" s="37">
        <f t="shared" si="15"/>
        <v>0</v>
      </c>
      <c r="N17" s="37">
        <f t="shared" si="15"/>
        <v>0</v>
      </c>
      <c r="O17" s="37">
        <f t="shared" si="15"/>
        <v>0</v>
      </c>
      <c r="P17" s="37">
        <f t="shared" si="15"/>
        <v>0</v>
      </c>
      <c r="Q17" s="37">
        <f t="shared" si="15"/>
        <v>0</v>
      </c>
      <c r="R17" s="37">
        <f t="shared" si="15"/>
        <v>0</v>
      </c>
      <c r="S17" s="37">
        <f t="shared" si="15"/>
        <v>0</v>
      </c>
      <c r="T17" s="37">
        <f t="shared" si="15"/>
        <v>0</v>
      </c>
      <c r="U17" s="37">
        <f t="shared" si="15"/>
        <v>0</v>
      </c>
      <c r="V17" s="37">
        <f t="shared" si="15"/>
        <v>0</v>
      </c>
      <c r="W17" s="37">
        <f t="shared" si="15"/>
        <v>0</v>
      </c>
      <c r="X17" s="37">
        <f t="shared" ref="X17" si="16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3.3144817256561904E-2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7">SUM(C23:C24)</f>
        <v>0</v>
      </c>
      <c r="D22" s="37">
        <f t="shared" si="17"/>
        <v>0</v>
      </c>
      <c r="E22" s="37">
        <f t="shared" si="17"/>
        <v>0</v>
      </c>
      <c r="F22" s="37">
        <f t="shared" si="17"/>
        <v>0</v>
      </c>
      <c r="G22" s="37">
        <f t="shared" si="17"/>
        <v>0</v>
      </c>
      <c r="H22" s="37">
        <f t="shared" si="17"/>
        <v>0</v>
      </c>
      <c r="I22" s="37">
        <f t="shared" si="17"/>
        <v>0</v>
      </c>
      <c r="J22" s="37">
        <f t="shared" si="17"/>
        <v>0</v>
      </c>
      <c r="K22" s="37">
        <f t="shared" si="17"/>
        <v>0</v>
      </c>
      <c r="L22" s="37">
        <f t="shared" si="17"/>
        <v>0</v>
      </c>
      <c r="M22" s="37">
        <f t="shared" si="17"/>
        <v>0</v>
      </c>
      <c r="N22" s="37">
        <f t="shared" si="17"/>
        <v>0</v>
      </c>
      <c r="O22" s="37">
        <f t="shared" si="17"/>
        <v>0</v>
      </c>
      <c r="P22" s="37">
        <f t="shared" si="17"/>
        <v>0</v>
      </c>
      <c r="Q22" s="37">
        <f t="shared" si="17"/>
        <v>0</v>
      </c>
      <c r="R22" s="37">
        <f t="shared" si="17"/>
        <v>0</v>
      </c>
      <c r="S22" s="37">
        <f t="shared" si="17"/>
        <v>0</v>
      </c>
      <c r="T22" s="37">
        <f t="shared" si="17"/>
        <v>0</v>
      </c>
      <c r="U22" s="37">
        <f t="shared" si="17"/>
        <v>0</v>
      </c>
      <c r="V22" s="37">
        <f t="shared" si="17"/>
        <v>0</v>
      </c>
      <c r="W22" s="37">
        <f t="shared" si="17"/>
        <v>0</v>
      </c>
      <c r="X22" s="37">
        <f t="shared" ref="X22" si="18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9">SUM(C27,C33)</f>
        <v>22.594840928632841</v>
      </c>
      <c r="D26" s="37">
        <f t="shared" si="19"/>
        <v>12.427171109200341</v>
      </c>
      <c r="E26" s="37">
        <f t="shared" si="19"/>
        <v>7.9081685296646604</v>
      </c>
      <c r="F26" s="37">
        <f t="shared" si="19"/>
        <v>33.892261392949266</v>
      </c>
      <c r="G26" s="37">
        <f t="shared" si="19"/>
        <v>73.433190025795383</v>
      </c>
      <c r="H26" s="37">
        <f t="shared" si="19"/>
        <v>90.826999140154768</v>
      </c>
      <c r="I26" s="37">
        <f t="shared" si="19"/>
        <v>36.793723129836614</v>
      </c>
      <c r="J26" s="37">
        <f t="shared" si="19"/>
        <v>109.22235597592429</v>
      </c>
      <c r="K26" s="37">
        <f t="shared" si="19"/>
        <v>25.293551160791051</v>
      </c>
      <c r="L26" s="37">
        <f t="shared" si="19"/>
        <v>13.798538263112643</v>
      </c>
      <c r="M26" s="37">
        <f t="shared" si="19"/>
        <v>21.844453998280311</v>
      </c>
      <c r="N26" s="37">
        <f t="shared" si="19"/>
        <v>13.796474634565776</v>
      </c>
      <c r="O26" s="37">
        <f t="shared" si="19"/>
        <v>17.245657781599309</v>
      </c>
      <c r="P26" s="37">
        <f t="shared" si="19"/>
        <v>19.545055889939807</v>
      </c>
      <c r="Q26" s="37">
        <f t="shared" si="19"/>
        <v>25.293551160791058</v>
      </c>
      <c r="R26" s="37">
        <f t="shared" si="19"/>
        <v>32.191831470335352</v>
      </c>
      <c r="S26" s="37">
        <f t="shared" si="19"/>
        <v>29.892433361994865</v>
      </c>
      <c r="T26" s="37">
        <f t="shared" si="19"/>
        <v>29.652794496990548</v>
      </c>
      <c r="U26" s="37">
        <f t="shared" si="19"/>
        <v>30.441530524505591</v>
      </c>
      <c r="V26" s="37">
        <f t="shared" si="19"/>
        <v>29.832158211521943</v>
      </c>
      <c r="W26" s="37">
        <f t="shared" si="19"/>
        <v>26.8402407566638</v>
      </c>
      <c r="X26" s="37">
        <f t="shared" ref="X26" si="20">SUM(X27,X33)</f>
        <v>26.553998280309568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21">SUM(C28:C32)</f>
        <v>0</v>
      </c>
      <c r="D27" s="29">
        <f t="shared" si="21"/>
        <v>0</v>
      </c>
      <c r="E27" s="29">
        <f t="shared" si="21"/>
        <v>0</v>
      </c>
      <c r="F27" s="29">
        <f t="shared" si="21"/>
        <v>0</v>
      </c>
      <c r="G27" s="29">
        <f t="shared" si="21"/>
        <v>0</v>
      </c>
      <c r="H27" s="29">
        <f t="shared" si="21"/>
        <v>0</v>
      </c>
      <c r="I27" s="29">
        <f t="shared" si="21"/>
        <v>0</v>
      </c>
      <c r="J27" s="29">
        <f t="shared" si="21"/>
        <v>0</v>
      </c>
      <c r="K27" s="29">
        <f t="shared" si="21"/>
        <v>0</v>
      </c>
      <c r="L27" s="29">
        <f t="shared" si="21"/>
        <v>0</v>
      </c>
      <c r="M27" s="29">
        <f t="shared" si="21"/>
        <v>0</v>
      </c>
      <c r="N27" s="29">
        <f t="shared" si="21"/>
        <v>0</v>
      </c>
      <c r="O27" s="29">
        <f t="shared" si="21"/>
        <v>0</v>
      </c>
      <c r="P27" s="29">
        <f t="shared" si="21"/>
        <v>0</v>
      </c>
      <c r="Q27" s="29">
        <f t="shared" si="21"/>
        <v>0</v>
      </c>
      <c r="R27" s="29">
        <f t="shared" si="21"/>
        <v>0</v>
      </c>
      <c r="S27" s="29">
        <f t="shared" si="21"/>
        <v>0</v>
      </c>
      <c r="T27" s="29">
        <f t="shared" si="21"/>
        <v>0</v>
      </c>
      <c r="U27" s="29">
        <f t="shared" si="21"/>
        <v>0</v>
      </c>
      <c r="V27" s="29">
        <f t="shared" si="21"/>
        <v>0</v>
      </c>
      <c r="W27" s="29">
        <f t="shared" si="21"/>
        <v>0</v>
      </c>
      <c r="X27" s="29">
        <f t="shared" ref="X27" si="22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23">SUM(C34:C50)</f>
        <v>22.594840928632841</v>
      </c>
      <c r="D33" s="29">
        <f t="shared" si="23"/>
        <v>12.427171109200341</v>
      </c>
      <c r="E33" s="29">
        <f t="shared" si="23"/>
        <v>7.9081685296646604</v>
      </c>
      <c r="F33" s="29">
        <f t="shared" si="23"/>
        <v>33.892261392949266</v>
      </c>
      <c r="G33" s="29">
        <f t="shared" si="23"/>
        <v>73.433190025795383</v>
      </c>
      <c r="H33" s="29">
        <f t="shared" si="23"/>
        <v>90.826999140154768</v>
      </c>
      <c r="I33" s="29">
        <f t="shared" si="23"/>
        <v>36.793723129836614</v>
      </c>
      <c r="J33" s="29">
        <f t="shared" si="23"/>
        <v>109.22235597592429</v>
      </c>
      <c r="K33" s="29">
        <f t="shared" si="23"/>
        <v>25.293551160791051</v>
      </c>
      <c r="L33" s="29">
        <f t="shared" si="23"/>
        <v>13.798538263112643</v>
      </c>
      <c r="M33" s="29">
        <f t="shared" si="23"/>
        <v>21.844453998280311</v>
      </c>
      <c r="N33" s="29">
        <f t="shared" si="23"/>
        <v>13.796474634565776</v>
      </c>
      <c r="O33" s="29">
        <f t="shared" si="23"/>
        <v>17.245657781599309</v>
      </c>
      <c r="P33" s="29">
        <f t="shared" si="23"/>
        <v>19.545055889939807</v>
      </c>
      <c r="Q33" s="29">
        <f t="shared" si="23"/>
        <v>25.293551160791058</v>
      </c>
      <c r="R33" s="29">
        <f t="shared" si="23"/>
        <v>32.191831470335352</v>
      </c>
      <c r="S33" s="29">
        <f t="shared" si="23"/>
        <v>29.892433361994865</v>
      </c>
      <c r="T33" s="29">
        <f t="shared" si="23"/>
        <v>29.652794496990548</v>
      </c>
      <c r="U33" s="29">
        <f t="shared" si="23"/>
        <v>30.441530524505591</v>
      </c>
      <c r="V33" s="29">
        <f t="shared" si="23"/>
        <v>29.832158211521943</v>
      </c>
      <c r="W33" s="29">
        <f t="shared" si="23"/>
        <v>26.8402407566638</v>
      </c>
      <c r="X33" s="29">
        <f t="shared" ref="X33" si="24">SUM(X34:X50)</f>
        <v>26.553998280309568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22.594840928632841</v>
      </c>
      <c r="D36" s="10">
        <v>12.427171109200341</v>
      </c>
      <c r="E36" s="10">
        <v>7.9081685296646604</v>
      </c>
      <c r="F36" s="10">
        <v>33.892261392949266</v>
      </c>
      <c r="G36" s="10">
        <v>73.433190025795383</v>
      </c>
      <c r="H36" s="10">
        <v>90.826999140154768</v>
      </c>
      <c r="I36" s="10">
        <v>36.793723129836614</v>
      </c>
      <c r="J36" s="10">
        <v>109.22235597592429</v>
      </c>
      <c r="K36" s="10">
        <v>25.293551160791051</v>
      </c>
      <c r="L36" s="10">
        <v>13.798538263112643</v>
      </c>
      <c r="M36" s="10">
        <v>21.844453998280311</v>
      </c>
      <c r="N36" s="10">
        <v>13.796474634565776</v>
      </c>
      <c r="O36" s="10">
        <v>17.245657781599309</v>
      </c>
      <c r="P36" s="10">
        <v>19.545055889939807</v>
      </c>
      <c r="Q36" s="10">
        <v>25.293551160791058</v>
      </c>
      <c r="R36" s="10">
        <v>32.191831470335352</v>
      </c>
      <c r="S36" s="10">
        <v>29.892433361994865</v>
      </c>
      <c r="T36" s="10">
        <v>29.652794496990548</v>
      </c>
      <c r="U36" s="10">
        <v>30.441530524505591</v>
      </c>
      <c r="V36" s="10">
        <v>29.832158211521943</v>
      </c>
      <c r="W36" s="10">
        <v>26.8402407566638</v>
      </c>
      <c r="X36" s="10">
        <v>26.553998280309568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34.40721556451998</v>
      </c>
      <c r="D51" s="37">
        <v>45.58687066426441</v>
      </c>
      <c r="E51" s="37">
        <v>32.095270835526321</v>
      </c>
      <c r="F51" s="37">
        <v>72.513252462848712</v>
      </c>
      <c r="G51" s="37">
        <v>132.30660027542891</v>
      </c>
      <c r="H51" s="37">
        <v>122.98184392979682</v>
      </c>
      <c r="I51" s="37">
        <v>172.41220133804026</v>
      </c>
      <c r="J51" s="37">
        <v>128.16080992581513</v>
      </c>
      <c r="K51" s="37">
        <v>133.33279448970967</v>
      </c>
      <c r="L51" s="37">
        <v>131.63578106994342</v>
      </c>
      <c r="M51" s="37">
        <v>128.37828167525311</v>
      </c>
      <c r="N51" s="37">
        <v>125.39506612036055</v>
      </c>
      <c r="O51" s="37">
        <v>121.06128917225051</v>
      </c>
      <c r="P51" s="37">
        <v>122.68269476951826</v>
      </c>
      <c r="Q51" s="37">
        <v>121.99177698002245</v>
      </c>
      <c r="R51" s="37">
        <v>134.99548186857223</v>
      </c>
      <c r="S51" s="37">
        <v>135.93210152741256</v>
      </c>
      <c r="T51" s="37">
        <v>152.34942566144053</v>
      </c>
      <c r="U51" s="37">
        <v>151.38460265987362</v>
      </c>
      <c r="V51" s="37">
        <v>155.27652285589275</v>
      </c>
      <c r="W51" s="37">
        <v>149.78681022309462</v>
      </c>
      <c r="X51" s="37">
        <v>154.23274473363591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5">SUM(C53:C70)</f>
        <v>0</v>
      </c>
      <c r="D52" s="37">
        <f t="shared" si="25"/>
        <v>0</v>
      </c>
      <c r="E52" s="37">
        <f t="shared" si="25"/>
        <v>0</v>
      </c>
      <c r="F52" s="37">
        <f t="shared" si="25"/>
        <v>0</v>
      </c>
      <c r="G52" s="37">
        <f t="shared" si="25"/>
        <v>0</v>
      </c>
      <c r="H52" s="37">
        <f t="shared" si="25"/>
        <v>0</v>
      </c>
      <c r="I52" s="37">
        <f t="shared" si="25"/>
        <v>0</v>
      </c>
      <c r="J52" s="37">
        <f t="shared" si="25"/>
        <v>0</v>
      </c>
      <c r="K52" s="37">
        <f t="shared" si="25"/>
        <v>0</v>
      </c>
      <c r="L52" s="37">
        <f t="shared" si="25"/>
        <v>0</v>
      </c>
      <c r="M52" s="37">
        <f t="shared" si="25"/>
        <v>0</v>
      </c>
      <c r="N52" s="37">
        <f t="shared" si="25"/>
        <v>0</v>
      </c>
      <c r="O52" s="37">
        <f t="shared" si="25"/>
        <v>0</v>
      </c>
      <c r="P52" s="37">
        <f t="shared" si="25"/>
        <v>0</v>
      </c>
      <c r="Q52" s="37">
        <f t="shared" si="25"/>
        <v>0</v>
      </c>
      <c r="R52" s="37">
        <f t="shared" si="25"/>
        <v>0</v>
      </c>
      <c r="S52" s="37">
        <f t="shared" si="25"/>
        <v>0</v>
      </c>
      <c r="T52" s="37">
        <f t="shared" si="25"/>
        <v>0</v>
      </c>
      <c r="U52" s="37">
        <f t="shared" si="25"/>
        <v>0.78071492886297988</v>
      </c>
      <c r="V52" s="37">
        <f t="shared" si="25"/>
        <v>0.72195190369822715</v>
      </c>
      <c r="W52" s="37">
        <f t="shared" si="25"/>
        <v>0.3482952928038659</v>
      </c>
      <c r="X52" s="37">
        <f t="shared" ref="X52" si="26">SUM(X53:X70)</f>
        <v>0.20311444868782971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0.78071492886297988</v>
      </c>
      <c r="V61" s="10">
        <v>0.72195190369822715</v>
      </c>
      <c r="W61" s="10">
        <v>0.3482952928038659</v>
      </c>
      <c r="X61" s="10">
        <v>0.20311444868782971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7">SUM(C72:C73)</f>
        <v>0</v>
      </c>
      <c r="D71" s="37">
        <f t="shared" si="27"/>
        <v>0</v>
      </c>
      <c r="E71" s="37">
        <f t="shared" si="27"/>
        <v>0</v>
      </c>
      <c r="F71" s="37">
        <f t="shared" si="27"/>
        <v>0</v>
      </c>
      <c r="G71" s="37">
        <f t="shared" si="27"/>
        <v>0</v>
      </c>
      <c r="H71" s="37">
        <f t="shared" si="27"/>
        <v>0</v>
      </c>
      <c r="I71" s="37">
        <f t="shared" si="27"/>
        <v>0</v>
      </c>
      <c r="J71" s="37">
        <f t="shared" si="27"/>
        <v>0</v>
      </c>
      <c r="K71" s="37">
        <f t="shared" si="27"/>
        <v>0</v>
      </c>
      <c r="L71" s="37">
        <f t="shared" si="27"/>
        <v>0</v>
      </c>
      <c r="M71" s="37">
        <f t="shared" si="27"/>
        <v>0</v>
      </c>
      <c r="N71" s="37">
        <f t="shared" si="27"/>
        <v>0</v>
      </c>
      <c r="O71" s="37">
        <f t="shared" si="27"/>
        <v>0</v>
      </c>
      <c r="P71" s="37">
        <f t="shared" si="27"/>
        <v>0</v>
      </c>
      <c r="Q71" s="37">
        <f t="shared" si="27"/>
        <v>0</v>
      </c>
      <c r="R71" s="37">
        <f t="shared" si="27"/>
        <v>0</v>
      </c>
      <c r="S71" s="37">
        <f t="shared" si="27"/>
        <v>0</v>
      </c>
      <c r="T71" s="37">
        <f t="shared" si="27"/>
        <v>0</v>
      </c>
      <c r="U71" s="37">
        <f t="shared" si="27"/>
        <v>0</v>
      </c>
      <c r="V71" s="37">
        <f t="shared" si="27"/>
        <v>0</v>
      </c>
      <c r="W71" s="37">
        <f t="shared" si="27"/>
        <v>0</v>
      </c>
      <c r="X71" s="37">
        <f t="shared" ref="X71" si="28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85.18526502456757</v>
      </c>
      <c r="D76" s="40">
        <v>90.8488064804028</v>
      </c>
      <c r="E76" s="40">
        <v>76.072414592747762</v>
      </c>
      <c r="F76" s="40">
        <v>67.172907865189117</v>
      </c>
      <c r="G76" s="40">
        <v>9.6824702428416458</v>
      </c>
      <c r="H76" s="40">
        <v>23.604760488296506</v>
      </c>
      <c r="I76" s="40">
        <v>42.558526060898373</v>
      </c>
      <c r="J76" s="40">
        <v>28.834914007528816</v>
      </c>
      <c r="K76" s="40">
        <v>105.37022146079042</v>
      </c>
      <c r="L76" s="40">
        <v>120.03989003068595</v>
      </c>
      <c r="M76" s="40">
        <v>127.46766067560733</v>
      </c>
      <c r="N76" s="40">
        <v>144.37795236382718</v>
      </c>
      <c r="O76" s="40">
        <v>154.24097013472445</v>
      </c>
      <c r="P76" s="40">
        <v>173.21270892612554</v>
      </c>
      <c r="Q76" s="40">
        <v>183.30452080088716</v>
      </c>
      <c r="R76" s="40">
        <v>185.05738051346748</v>
      </c>
      <c r="S76" s="40">
        <v>187.44141755050558</v>
      </c>
      <c r="T76" s="40">
        <v>178.60466336732716</v>
      </c>
      <c r="U76" s="40">
        <v>188.8029337779667</v>
      </c>
      <c r="V76" s="40">
        <v>192.64066400722709</v>
      </c>
      <c r="W76" s="40">
        <v>172.34856246138665</v>
      </c>
      <c r="X76" s="40">
        <v>191.8354403924146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24 X22 C33:X33 C71:X71" formulaRange="1"/>
  </ignoredErrors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467</v>
      </c>
      <c r="B1" s="4" t="s">
        <v>450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3.2088571126454228</v>
      </c>
      <c r="D2" s="31">
        <f t="shared" ref="D2:W2" si="1">SUM(D3,D17,D22,D25,D26,D51,D52,D71,D74,D75,D76)</f>
        <v>3.5374226276327811</v>
      </c>
      <c r="E2" s="31">
        <f t="shared" si="1"/>
        <v>3.8053249561098235</v>
      </c>
      <c r="F2" s="31">
        <f t="shared" si="1"/>
        <v>4.2849657684612179</v>
      </c>
      <c r="G2" s="31">
        <f t="shared" si="1"/>
        <v>4.7966119732112169</v>
      </c>
      <c r="H2" s="31">
        <f t="shared" si="1"/>
        <v>5.4512726820788862</v>
      </c>
      <c r="I2" s="31">
        <f t="shared" si="1"/>
        <v>6.0508128425423919</v>
      </c>
      <c r="J2" s="31">
        <f t="shared" si="1"/>
        <v>6.6038143812012793</v>
      </c>
      <c r="K2" s="31">
        <f t="shared" si="1"/>
        <v>7.1571625636304033</v>
      </c>
      <c r="L2" s="31">
        <f t="shared" si="1"/>
        <v>7.6790128694027731</v>
      </c>
      <c r="M2" s="31">
        <f t="shared" si="1"/>
        <v>8.4346561185150879</v>
      </c>
      <c r="N2" s="31">
        <f t="shared" si="1"/>
        <v>9.1896533393893574</v>
      </c>
      <c r="O2" s="31">
        <f t="shared" si="1"/>
        <v>9.7917777306005238</v>
      </c>
      <c r="P2" s="31">
        <f t="shared" si="1"/>
        <v>10.610406204348333</v>
      </c>
      <c r="Q2" s="31">
        <f t="shared" si="1"/>
        <v>11.417619685178241</v>
      </c>
      <c r="R2" s="31">
        <f t="shared" si="1"/>
        <v>12.378660126412937</v>
      </c>
      <c r="S2" s="31">
        <f t="shared" si="1"/>
        <v>13.027435560900043</v>
      </c>
      <c r="T2" s="31">
        <f t="shared" si="1"/>
        <v>13.747881930002473</v>
      </c>
      <c r="U2" s="31">
        <f t="shared" si="1"/>
        <v>14.335647859854133</v>
      </c>
      <c r="V2" s="31">
        <f t="shared" si="1"/>
        <v>14.812673072190659</v>
      </c>
      <c r="W2" s="31">
        <f t="shared" si="1"/>
        <v>15.281335719153532</v>
      </c>
      <c r="X2" s="31">
        <f t="shared" ref="X2" si="2">SUM(X3,X17,X22,X25,X26,X51,X52,X71,X74,X75,X76)</f>
        <v>15.660702870711262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0</v>
      </c>
      <c r="D26" s="37">
        <f t="shared" ref="D26:W26" si="22">SUM(D27,D33)</f>
        <v>0</v>
      </c>
      <c r="E26" s="37">
        <f t="shared" si="22"/>
        <v>0</v>
      </c>
      <c r="F26" s="37">
        <f t="shared" si="22"/>
        <v>0</v>
      </c>
      <c r="G26" s="37">
        <f t="shared" si="22"/>
        <v>0</v>
      </c>
      <c r="H26" s="37">
        <f t="shared" si="22"/>
        <v>0</v>
      </c>
      <c r="I26" s="37">
        <f t="shared" si="22"/>
        <v>0</v>
      </c>
      <c r="J26" s="37">
        <f t="shared" si="22"/>
        <v>0</v>
      </c>
      <c r="K26" s="37">
        <f t="shared" si="22"/>
        <v>0</v>
      </c>
      <c r="L26" s="37">
        <f t="shared" si="22"/>
        <v>0</v>
      </c>
      <c r="M26" s="37">
        <f t="shared" si="22"/>
        <v>0</v>
      </c>
      <c r="N26" s="37">
        <f t="shared" si="22"/>
        <v>0</v>
      </c>
      <c r="O26" s="37">
        <f t="shared" si="22"/>
        <v>0</v>
      </c>
      <c r="P26" s="37">
        <f t="shared" si="22"/>
        <v>0</v>
      </c>
      <c r="Q26" s="37">
        <f t="shared" si="22"/>
        <v>0</v>
      </c>
      <c r="R26" s="37">
        <f t="shared" si="22"/>
        <v>0</v>
      </c>
      <c r="S26" s="37">
        <f t="shared" si="22"/>
        <v>0</v>
      </c>
      <c r="T26" s="37">
        <f t="shared" si="22"/>
        <v>0</v>
      </c>
      <c r="U26" s="37">
        <f t="shared" si="22"/>
        <v>0</v>
      </c>
      <c r="V26" s="37">
        <f t="shared" si="22"/>
        <v>0</v>
      </c>
      <c r="W26" s="37">
        <f t="shared" si="22"/>
        <v>0</v>
      </c>
      <c r="X26" s="37">
        <f t="shared" ref="X26" si="23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0</v>
      </c>
      <c r="D33" s="29">
        <f t="shared" ref="D33:W33" si="28">SUM(D34:D50)</f>
        <v>0</v>
      </c>
      <c r="E33" s="29">
        <f t="shared" si="28"/>
        <v>0</v>
      </c>
      <c r="F33" s="29">
        <f t="shared" si="28"/>
        <v>0</v>
      </c>
      <c r="G33" s="29">
        <f t="shared" si="28"/>
        <v>0</v>
      </c>
      <c r="H33" s="29">
        <f t="shared" si="28"/>
        <v>0</v>
      </c>
      <c r="I33" s="29">
        <f t="shared" si="28"/>
        <v>0</v>
      </c>
      <c r="J33" s="29">
        <f t="shared" si="28"/>
        <v>0</v>
      </c>
      <c r="K33" s="29">
        <f t="shared" si="28"/>
        <v>0</v>
      </c>
      <c r="L33" s="29">
        <f t="shared" si="28"/>
        <v>0</v>
      </c>
      <c r="M33" s="29">
        <f t="shared" si="28"/>
        <v>0</v>
      </c>
      <c r="N33" s="29">
        <f t="shared" si="28"/>
        <v>0</v>
      </c>
      <c r="O33" s="29">
        <f t="shared" si="28"/>
        <v>0</v>
      </c>
      <c r="P33" s="29">
        <f t="shared" si="28"/>
        <v>0</v>
      </c>
      <c r="Q33" s="29">
        <f t="shared" si="28"/>
        <v>0</v>
      </c>
      <c r="R33" s="29">
        <f t="shared" si="28"/>
        <v>0</v>
      </c>
      <c r="S33" s="29">
        <f t="shared" si="28"/>
        <v>0</v>
      </c>
      <c r="T33" s="29">
        <f t="shared" si="28"/>
        <v>0</v>
      </c>
      <c r="U33" s="29">
        <f t="shared" si="28"/>
        <v>0</v>
      </c>
      <c r="V33" s="29">
        <f t="shared" si="28"/>
        <v>0</v>
      </c>
      <c r="W33" s="29">
        <f t="shared" si="28"/>
        <v>0</v>
      </c>
      <c r="X33" s="29">
        <f t="shared" ref="X33" si="2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0</v>
      </c>
      <c r="G52" s="37">
        <f t="shared" si="31"/>
        <v>0</v>
      </c>
      <c r="H52" s="37">
        <f t="shared" si="31"/>
        <v>0</v>
      </c>
      <c r="I52" s="37">
        <f t="shared" si="31"/>
        <v>0</v>
      </c>
      <c r="J52" s="37">
        <f t="shared" si="31"/>
        <v>0</v>
      </c>
      <c r="K52" s="37">
        <f t="shared" si="31"/>
        <v>0</v>
      </c>
      <c r="L52" s="37">
        <f t="shared" si="31"/>
        <v>0</v>
      </c>
      <c r="M52" s="37">
        <f t="shared" si="31"/>
        <v>0</v>
      </c>
      <c r="N52" s="37">
        <f t="shared" si="31"/>
        <v>0</v>
      </c>
      <c r="O52" s="37">
        <f t="shared" si="31"/>
        <v>0</v>
      </c>
      <c r="P52" s="37">
        <f t="shared" si="31"/>
        <v>0</v>
      </c>
      <c r="Q52" s="37">
        <f t="shared" si="31"/>
        <v>0</v>
      </c>
      <c r="R52" s="37">
        <f t="shared" si="31"/>
        <v>0</v>
      </c>
      <c r="S52" s="37">
        <f t="shared" si="31"/>
        <v>0</v>
      </c>
      <c r="T52" s="37">
        <f t="shared" si="31"/>
        <v>0</v>
      </c>
      <c r="U52" s="37">
        <f t="shared" si="31"/>
        <v>0</v>
      </c>
      <c r="V52" s="37">
        <f t="shared" si="31"/>
        <v>0</v>
      </c>
      <c r="W52" s="37">
        <f t="shared" si="31"/>
        <v>0</v>
      </c>
      <c r="X52" s="37">
        <f t="shared" ref="X52" si="32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3.2088571126454228</v>
      </c>
      <c r="D76" s="40">
        <v>3.5374226276327811</v>
      </c>
      <c r="E76" s="40">
        <v>3.8053249561098235</v>
      </c>
      <c r="F76" s="40">
        <v>4.2849657684612179</v>
      </c>
      <c r="G76" s="40">
        <v>4.7966119732112169</v>
      </c>
      <c r="H76" s="40">
        <v>5.4512726820788862</v>
      </c>
      <c r="I76" s="40">
        <v>6.0508128425423919</v>
      </c>
      <c r="J76" s="40">
        <v>6.6038143812012793</v>
      </c>
      <c r="K76" s="40">
        <v>7.1571625636304033</v>
      </c>
      <c r="L76" s="40">
        <v>7.6790128694027731</v>
      </c>
      <c r="M76" s="40">
        <v>8.4346561185150879</v>
      </c>
      <c r="N76" s="40">
        <v>9.1896533393893574</v>
      </c>
      <c r="O76" s="40">
        <v>9.7917777306005238</v>
      </c>
      <c r="P76" s="40">
        <v>10.610406204348333</v>
      </c>
      <c r="Q76" s="40">
        <v>11.417619685178241</v>
      </c>
      <c r="R76" s="40">
        <v>12.378660126412937</v>
      </c>
      <c r="S76" s="40">
        <v>13.027435560900043</v>
      </c>
      <c r="T76" s="40">
        <v>13.747881930002473</v>
      </c>
      <c r="U76" s="40">
        <v>14.335647859854133</v>
      </c>
      <c r="V76" s="40">
        <v>14.812673072190659</v>
      </c>
      <c r="W76" s="40">
        <v>15.281335719153532</v>
      </c>
      <c r="X76" s="40">
        <v>15.660702870711262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33 C71:X71 X22 X33" formulaRange="1"/>
  </ignoredErrors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466</v>
      </c>
      <c r="B1" s="4" t="s">
        <v>449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40.382704426288321</v>
      </c>
      <c r="D2" s="31">
        <f t="shared" si="0"/>
        <v>41.727671707903362</v>
      </c>
      <c r="E2" s="31">
        <f t="shared" si="0"/>
        <v>44.612799499250713</v>
      </c>
      <c r="F2" s="31">
        <f t="shared" si="0"/>
        <v>48.413694809985081</v>
      </c>
      <c r="G2" s="31">
        <f t="shared" si="0"/>
        <v>53.152418005569807</v>
      </c>
      <c r="H2" s="31">
        <f t="shared" si="0"/>
        <v>60.155122049801506</v>
      </c>
      <c r="I2" s="31">
        <f t="shared" si="0"/>
        <v>69.059983541608389</v>
      </c>
      <c r="J2" s="31">
        <f t="shared" si="0"/>
        <v>75.474133591298553</v>
      </c>
      <c r="K2" s="31">
        <f t="shared" si="0"/>
        <v>81.641425489418921</v>
      </c>
      <c r="L2" s="31">
        <f t="shared" si="0"/>
        <v>85.433867305792319</v>
      </c>
      <c r="M2" s="31">
        <f t="shared" si="0"/>
        <v>88.237991109522426</v>
      </c>
      <c r="N2" s="31">
        <f t="shared" si="0"/>
        <v>90.325010200004229</v>
      </c>
      <c r="O2" s="31">
        <f t="shared" si="0"/>
        <v>91.99854293002997</v>
      </c>
      <c r="P2" s="31">
        <f t="shared" si="0"/>
        <v>93.414136945580182</v>
      </c>
      <c r="Q2" s="31">
        <f t="shared" si="0"/>
        <v>95.994715588223372</v>
      </c>
      <c r="R2" s="31">
        <f t="shared" si="0"/>
        <v>98.781371811096278</v>
      </c>
      <c r="S2" s="31">
        <f t="shared" si="0"/>
        <v>99.666081607700761</v>
      </c>
      <c r="T2" s="31">
        <f t="shared" si="0"/>
        <v>100.65613167684553</v>
      </c>
      <c r="U2" s="31">
        <f t="shared" si="0"/>
        <v>100.86243593557394</v>
      </c>
      <c r="V2" s="31">
        <f t="shared" si="0"/>
        <v>98.84669837877432</v>
      </c>
      <c r="W2" s="31">
        <f t="shared" si="0"/>
        <v>95.964282038146578</v>
      </c>
      <c r="X2" s="31">
        <f t="shared" ref="X2" si="1">SUM(X3,X17,X22,X25,X26,X51,X52,X71,X74,X75,X76)</f>
        <v>93.844092022630804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40.382704426288321</v>
      </c>
      <c r="D76" s="40">
        <v>41.727671707903362</v>
      </c>
      <c r="E76" s="40">
        <v>44.612799499250713</v>
      </c>
      <c r="F76" s="40">
        <v>48.413694809985081</v>
      </c>
      <c r="G76" s="40">
        <v>53.152418005569807</v>
      </c>
      <c r="H76" s="40">
        <v>60.155122049801506</v>
      </c>
      <c r="I76" s="40">
        <v>69.059983541608389</v>
      </c>
      <c r="J76" s="40">
        <v>75.474133591298553</v>
      </c>
      <c r="K76" s="40">
        <v>81.641425489418921</v>
      </c>
      <c r="L76" s="40">
        <v>85.433867305792319</v>
      </c>
      <c r="M76" s="40">
        <v>88.237991109522426</v>
      </c>
      <c r="N76" s="40">
        <v>90.325010200004229</v>
      </c>
      <c r="O76" s="40">
        <v>91.99854293002997</v>
      </c>
      <c r="P76" s="40">
        <v>93.414136945580182</v>
      </c>
      <c r="Q76" s="40">
        <v>95.994715588223372</v>
      </c>
      <c r="R76" s="40">
        <v>98.781371811096278</v>
      </c>
      <c r="S76" s="40">
        <v>99.666081607700761</v>
      </c>
      <c r="T76" s="40">
        <v>100.65613167684553</v>
      </c>
      <c r="U76" s="40">
        <v>100.86243593557394</v>
      </c>
      <c r="V76" s="40">
        <v>98.84669837877432</v>
      </c>
      <c r="W76" s="40">
        <v>95.964282038146578</v>
      </c>
      <c r="X76" s="40">
        <v>93.844092022630804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33 C71:X71 X22 X33" formulaRange="1"/>
  </ignoredErrors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465</v>
      </c>
      <c r="B1" s="4" t="s">
        <v>448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28.484192684212186</v>
      </c>
      <c r="D2" s="31">
        <f t="shared" si="0"/>
        <v>31.175172094781157</v>
      </c>
      <c r="E2" s="31">
        <f t="shared" si="0"/>
        <v>32.914850693254699</v>
      </c>
      <c r="F2" s="31">
        <f t="shared" si="0"/>
        <v>36.09771726024259</v>
      </c>
      <c r="G2" s="31">
        <f t="shared" si="0"/>
        <v>39.291481806821203</v>
      </c>
      <c r="H2" s="31">
        <f t="shared" si="0"/>
        <v>42.634331333605729</v>
      </c>
      <c r="I2" s="31">
        <f t="shared" si="0"/>
        <v>45.448586607523808</v>
      </c>
      <c r="J2" s="31">
        <f t="shared" si="0"/>
        <v>47.87673469409043</v>
      </c>
      <c r="K2" s="31">
        <f t="shared" si="0"/>
        <v>51.608711825688005</v>
      </c>
      <c r="L2" s="31">
        <f t="shared" si="0"/>
        <v>54.552279770287676</v>
      </c>
      <c r="M2" s="31">
        <f t="shared" si="0"/>
        <v>57.497959086538359</v>
      </c>
      <c r="N2" s="31">
        <f t="shared" si="0"/>
        <v>59.743562175414546</v>
      </c>
      <c r="O2" s="31">
        <f t="shared" si="0"/>
        <v>63.245861357628726</v>
      </c>
      <c r="P2" s="31">
        <f t="shared" si="0"/>
        <v>68.054798767230821</v>
      </c>
      <c r="Q2" s="31">
        <f t="shared" si="0"/>
        <v>72.514698728821642</v>
      </c>
      <c r="R2" s="31">
        <f t="shared" si="0"/>
        <v>77.315481940978842</v>
      </c>
      <c r="S2" s="31">
        <f t="shared" si="0"/>
        <v>77.864043150005529</v>
      </c>
      <c r="T2" s="31">
        <f t="shared" si="0"/>
        <v>79.8434561381289</v>
      </c>
      <c r="U2" s="31">
        <f t="shared" si="0"/>
        <v>79.112892608387114</v>
      </c>
      <c r="V2" s="31">
        <f t="shared" si="0"/>
        <v>74.776986549455543</v>
      </c>
      <c r="W2" s="31">
        <f t="shared" si="0"/>
        <v>68.63535604224856</v>
      </c>
      <c r="X2" s="31">
        <f t="shared" ref="X2" si="1">SUM(X3,X17,X22,X25,X26,X51,X52,X71,X74,X75,X76)</f>
        <v>65.959230552891185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28.484192684212186</v>
      </c>
      <c r="D76" s="40">
        <v>31.175172094781157</v>
      </c>
      <c r="E76" s="40">
        <v>32.914850693254699</v>
      </c>
      <c r="F76" s="40">
        <v>36.09771726024259</v>
      </c>
      <c r="G76" s="40">
        <v>39.291481806821203</v>
      </c>
      <c r="H76" s="40">
        <v>42.634331333605729</v>
      </c>
      <c r="I76" s="40">
        <v>45.448586607523808</v>
      </c>
      <c r="J76" s="40">
        <v>47.87673469409043</v>
      </c>
      <c r="K76" s="40">
        <v>51.608711825688005</v>
      </c>
      <c r="L76" s="40">
        <v>54.552279770287676</v>
      </c>
      <c r="M76" s="40">
        <v>57.497959086538359</v>
      </c>
      <c r="N76" s="40">
        <v>59.743562175414546</v>
      </c>
      <c r="O76" s="40">
        <v>63.245861357628726</v>
      </c>
      <c r="P76" s="40">
        <v>68.054798767230821</v>
      </c>
      <c r="Q76" s="40">
        <v>72.514698728821642</v>
      </c>
      <c r="R76" s="40">
        <v>77.315481940978842</v>
      </c>
      <c r="S76" s="40">
        <v>77.864043150005529</v>
      </c>
      <c r="T76" s="40">
        <v>79.8434561381289</v>
      </c>
      <c r="U76" s="40">
        <v>79.112892608387114</v>
      </c>
      <c r="V76" s="40">
        <v>74.776986549455543</v>
      </c>
      <c r="W76" s="40">
        <v>68.63535604224856</v>
      </c>
      <c r="X76" s="40">
        <v>65.959230552891185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33 C71:X71 X22 X33" formulaRange="1"/>
  </ignoredErrors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464</v>
      </c>
      <c r="B1" s="4" t="s">
        <v>447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79.3065477538523</v>
      </c>
      <c r="D2" s="31">
        <f t="shared" si="0"/>
        <v>83.715961319591457</v>
      </c>
      <c r="E2" s="31">
        <f t="shared" si="0"/>
        <v>86.769904082625573</v>
      </c>
      <c r="F2" s="31">
        <f t="shared" si="0"/>
        <v>93.305937404187915</v>
      </c>
      <c r="G2" s="31">
        <f t="shared" si="0"/>
        <v>99.498830539179963</v>
      </c>
      <c r="H2" s="31">
        <f t="shared" si="0"/>
        <v>108.35782654764655</v>
      </c>
      <c r="I2" s="31">
        <f t="shared" si="0"/>
        <v>115.83017875176797</v>
      </c>
      <c r="J2" s="31">
        <f t="shared" si="0"/>
        <v>125.02351296949976</v>
      </c>
      <c r="K2" s="31">
        <f t="shared" si="0"/>
        <v>133.16253416382497</v>
      </c>
      <c r="L2" s="31">
        <f t="shared" si="0"/>
        <v>137.33005051304849</v>
      </c>
      <c r="M2" s="31">
        <f t="shared" si="0"/>
        <v>140.26064156217265</v>
      </c>
      <c r="N2" s="31">
        <f t="shared" si="0"/>
        <v>140.45486385339447</v>
      </c>
      <c r="O2" s="31">
        <f t="shared" si="0"/>
        <v>140.86983137902095</v>
      </c>
      <c r="P2" s="31">
        <f t="shared" si="0"/>
        <v>141.92644475291425</v>
      </c>
      <c r="Q2" s="31">
        <f t="shared" si="0"/>
        <v>143.36274490817806</v>
      </c>
      <c r="R2" s="31">
        <f t="shared" si="0"/>
        <v>145.82368116661232</v>
      </c>
      <c r="S2" s="31">
        <f t="shared" si="0"/>
        <v>150.74840729905875</v>
      </c>
      <c r="T2" s="31">
        <f t="shared" si="0"/>
        <v>152.29301678376024</v>
      </c>
      <c r="U2" s="31">
        <f t="shared" si="0"/>
        <v>153.96941990561149</v>
      </c>
      <c r="V2" s="31">
        <f t="shared" si="0"/>
        <v>158.21857678413582</v>
      </c>
      <c r="W2" s="31">
        <f t="shared" si="0"/>
        <v>166.39588860904655</v>
      </c>
      <c r="X2" s="31">
        <f t="shared" ref="X2" si="1">SUM(X3,X17,X22,X25,X26,X51,X52,X71,X74,X75,X76)</f>
        <v>170.52756015959162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79.3065477538523</v>
      </c>
      <c r="D76" s="40">
        <v>83.715961319591457</v>
      </c>
      <c r="E76" s="40">
        <v>86.769904082625573</v>
      </c>
      <c r="F76" s="40">
        <v>93.305937404187915</v>
      </c>
      <c r="G76" s="40">
        <v>99.498830539179963</v>
      </c>
      <c r="H76" s="40">
        <v>108.35782654764655</v>
      </c>
      <c r="I76" s="40">
        <v>115.83017875176797</v>
      </c>
      <c r="J76" s="40">
        <v>125.02351296949976</v>
      </c>
      <c r="K76" s="40">
        <v>133.16253416382497</v>
      </c>
      <c r="L76" s="40">
        <v>137.33005051304849</v>
      </c>
      <c r="M76" s="40">
        <v>140.26064156217265</v>
      </c>
      <c r="N76" s="40">
        <v>140.45486385339447</v>
      </c>
      <c r="O76" s="40">
        <v>140.86983137902095</v>
      </c>
      <c r="P76" s="40">
        <v>141.92644475291425</v>
      </c>
      <c r="Q76" s="40">
        <v>143.36274490817806</v>
      </c>
      <c r="R76" s="40">
        <v>145.82368116661232</v>
      </c>
      <c r="S76" s="40">
        <v>150.74840729905875</v>
      </c>
      <c r="T76" s="40">
        <v>152.29301678376024</v>
      </c>
      <c r="U76" s="40">
        <v>153.96941990561149</v>
      </c>
      <c r="V76" s="40">
        <v>158.21857678413582</v>
      </c>
      <c r="W76" s="40">
        <v>166.39588860904655</v>
      </c>
      <c r="X76" s="40">
        <v>170.52756015959162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33 C71:X71 X22 X33" formulaRange="1"/>
  </ignoredErrors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463</v>
      </c>
      <c r="B1" s="4" t="s">
        <v>446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6.6917028131736602</v>
      </c>
      <c r="D2" s="31">
        <f t="shared" si="0"/>
        <v>7.586816934017822</v>
      </c>
      <c r="E2" s="31">
        <f t="shared" si="0"/>
        <v>8.3293091301790732</v>
      </c>
      <c r="F2" s="31">
        <f t="shared" si="0"/>
        <v>9.5653599601461501</v>
      </c>
      <c r="G2" s="31">
        <f t="shared" si="0"/>
        <v>11.012269569873103</v>
      </c>
      <c r="H2" s="31">
        <f t="shared" si="0"/>
        <v>12.783501038283266</v>
      </c>
      <c r="I2" s="31">
        <f t="shared" si="0"/>
        <v>14.81543762316759</v>
      </c>
      <c r="J2" s="31">
        <f t="shared" si="0"/>
        <v>16.436797451795925</v>
      </c>
      <c r="K2" s="31">
        <f t="shared" si="0"/>
        <v>18.109711904743111</v>
      </c>
      <c r="L2" s="31">
        <f t="shared" si="0"/>
        <v>19.348276363774811</v>
      </c>
      <c r="M2" s="31">
        <f t="shared" si="0"/>
        <v>20.950884109754824</v>
      </c>
      <c r="N2" s="31">
        <f t="shared" si="0"/>
        <v>22.44321988917098</v>
      </c>
      <c r="O2" s="31">
        <f t="shared" si="0"/>
        <v>23.841056656989366</v>
      </c>
      <c r="P2" s="31">
        <f t="shared" si="0"/>
        <v>25.394739866020487</v>
      </c>
      <c r="Q2" s="31">
        <f t="shared" si="0"/>
        <v>27.042629318324465</v>
      </c>
      <c r="R2" s="31">
        <f t="shared" si="0"/>
        <v>28.715679763799493</v>
      </c>
      <c r="S2" s="31">
        <f t="shared" si="0"/>
        <v>30.657047190483588</v>
      </c>
      <c r="T2" s="31">
        <f t="shared" si="0"/>
        <v>33.145250128604594</v>
      </c>
      <c r="U2" s="31">
        <f t="shared" si="0"/>
        <v>35.127436068372809</v>
      </c>
      <c r="V2" s="31">
        <f t="shared" si="0"/>
        <v>36.509305416886676</v>
      </c>
      <c r="W2" s="31">
        <f t="shared" si="0"/>
        <v>36.757996735949206</v>
      </c>
      <c r="X2" s="31">
        <f t="shared" ref="X2" si="1">SUM(X3,X17,X22,X25,X26,X51,X52,X71,X74,X75,X76)</f>
        <v>39.367122247731039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6.6917028131736602</v>
      </c>
      <c r="D76" s="40">
        <v>7.586816934017822</v>
      </c>
      <c r="E76" s="40">
        <v>8.3293091301790732</v>
      </c>
      <c r="F76" s="40">
        <v>9.5653599601461501</v>
      </c>
      <c r="G76" s="40">
        <v>11.012269569873103</v>
      </c>
      <c r="H76" s="40">
        <v>12.783501038283266</v>
      </c>
      <c r="I76" s="40">
        <v>14.81543762316759</v>
      </c>
      <c r="J76" s="40">
        <v>16.436797451795925</v>
      </c>
      <c r="K76" s="40">
        <v>18.109711904743111</v>
      </c>
      <c r="L76" s="40">
        <v>19.348276363774811</v>
      </c>
      <c r="M76" s="40">
        <v>20.950884109754824</v>
      </c>
      <c r="N76" s="40">
        <v>22.44321988917098</v>
      </c>
      <c r="O76" s="40">
        <v>23.841056656989366</v>
      </c>
      <c r="P76" s="40">
        <v>25.394739866020487</v>
      </c>
      <c r="Q76" s="40">
        <v>27.042629318324465</v>
      </c>
      <c r="R76" s="40">
        <v>28.715679763799493</v>
      </c>
      <c r="S76" s="40">
        <v>30.657047190483588</v>
      </c>
      <c r="T76" s="40">
        <v>33.145250128604594</v>
      </c>
      <c r="U76" s="40">
        <v>35.127436068372809</v>
      </c>
      <c r="V76" s="40">
        <v>36.509305416886676</v>
      </c>
      <c r="W76" s="40">
        <v>36.757996735949206</v>
      </c>
      <c r="X76" s="40">
        <v>39.367122247731039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33 C71:X71 X22 X33" formulaRange="1"/>
  </ignoredErrors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462</v>
      </c>
      <c r="B1" s="4" t="s">
        <v>445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14.03118008653083</v>
      </c>
      <c r="D2" s="31">
        <f t="shared" si="0"/>
        <v>17.888238807824553</v>
      </c>
      <c r="E2" s="31">
        <f t="shared" si="0"/>
        <v>15.336869775821146</v>
      </c>
      <c r="F2" s="31">
        <f t="shared" si="0"/>
        <v>21.331787584965408</v>
      </c>
      <c r="G2" s="31">
        <f t="shared" si="0"/>
        <v>23.513524749360396</v>
      </c>
      <c r="H2" s="31">
        <f t="shared" si="0"/>
        <v>28.048667024423654</v>
      </c>
      <c r="I2" s="31">
        <f t="shared" si="0"/>
        <v>33.086099988678065</v>
      </c>
      <c r="J2" s="31">
        <f t="shared" si="0"/>
        <v>39.526461325299749</v>
      </c>
      <c r="K2" s="31">
        <f t="shared" si="0"/>
        <v>42.759854618072694</v>
      </c>
      <c r="L2" s="31">
        <f t="shared" si="0"/>
        <v>48.232534493524518</v>
      </c>
      <c r="M2" s="31">
        <f t="shared" si="0"/>
        <v>52.898501455143112</v>
      </c>
      <c r="N2" s="31">
        <f t="shared" si="0"/>
        <v>57.34640814852002</v>
      </c>
      <c r="O2" s="31">
        <f t="shared" si="0"/>
        <v>61.573598483175452</v>
      </c>
      <c r="P2" s="31">
        <f t="shared" si="0"/>
        <v>66.243867178668268</v>
      </c>
      <c r="Q2" s="31">
        <f t="shared" si="0"/>
        <v>75.290457109112083</v>
      </c>
      <c r="R2" s="31">
        <f t="shared" si="0"/>
        <v>87.289440782935444</v>
      </c>
      <c r="S2" s="31">
        <f t="shared" si="0"/>
        <v>92.669062592201044</v>
      </c>
      <c r="T2" s="31">
        <f t="shared" si="0"/>
        <v>99.78153354976746</v>
      </c>
      <c r="U2" s="31">
        <f t="shared" si="0"/>
        <v>105.45101817463537</v>
      </c>
      <c r="V2" s="31">
        <f t="shared" si="0"/>
        <v>109.74328516208261</v>
      </c>
      <c r="W2" s="31">
        <f t="shared" si="0"/>
        <v>110.27959678486994</v>
      </c>
      <c r="X2" s="31">
        <f t="shared" ref="X2" si="1">SUM(X3,X17,X22,X25,X26,X51,X52,X71,X74,X75,X76)</f>
        <v>115.62371916441168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14.03118008653083</v>
      </c>
      <c r="D76" s="40">
        <v>17.888238807824553</v>
      </c>
      <c r="E76" s="40">
        <v>15.336869775821146</v>
      </c>
      <c r="F76" s="40">
        <v>21.331787584965408</v>
      </c>
      <c r="G76" s="40">
        <v>23.513524749360396</v>
      </c>
      <c r="H76" s="40">
        <v>28.048667024423654</v>
      </c>
      <c r="I76" s="40">
        <v>33.086099988678065</v>
      </c>
      <c r="J76" s="40">
        <v>39.526461325299749</v>
      </c>
      <c r="K76" s="40">
        <v>42.759854618072694</v>
      </c>
      <c r="L76" s="40">
        <v>48.232534493524518</v>
      </c>
      <c r="M76" s="40">
        <v>52.898501455143112</v>
      </c>
      <c r="N76" s="40">
        <v>57.34640814852002</v>
      </c>
      <c r="O76" s="40">
        <v>61.573598483175452</v>
      </c>
      <c r="P76" s="40">
        <v>66.243867178668268</v>
      </c>
      <c r="Q76" s="40">
        <v>75.290457109112083</v>
      </c>
      <c r="R76" s="40">
        <v>87.289440782935444</v>
      </c>
      <c r="S76" s="40">
        <v>92.669062592201044</v>
      </c>
      <c r="T76" s="40">
        <v>99.78153354976746</v>
      </c>
      <c r="U76" s="40">
        <v>105.45101817463537</v>
      </c>
      <c r="V76" s="40">
        <v>109.74328516208261</v>
      </c>
      <c r="W76" s="40">
        <v>110.27959678486994</v>
      </c>
      <c r="X76" s="40">
        <v>115.62371916441168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33 C71:X71 X22 X33" formulaRange="1"/>
  </ignoredErrors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204</v>
      </c>
      <c r="B1" s="4" t="s">
        <v>231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8464.8940238069736</v>
      </c>
      <c r="D2" s="31">
        <f t="shared" si="0"/>
        <v>7381.0566347807526</v>
      </c>
      <c r="E2" s="31">
        <f t="shared" si="0"/>
        <v>7298.2498012946789</v>
      </c>
      <c r="F2" s="31">
        <f t="shared" si="0"/>
        <v>7877.3244136528529</v>
      </c>
      <c r="G2" s="31">
        <f t="shared" si="0"/>
        <v>8149.4462486257016</v>
      </c>
      <c r="H2" s="31">
        <f t="shared" si="0"/>
        <v>8078.1647288773902</v>
      </c>
      <c r="I2" s="31">
        <f t="shared" si="0"/>
        <v>7887.0514678249083</v>
      </c>
      <c r="J2" s="31">
        <f t="shared" si="0"/>
        <v>7601.7118552467582</v>
      </c>
      <c r="K2" s="31">
        <f t="shared" si="0"/>
        <v>8139.6872646235324</v>
      </c>
      <c r="L2" s="31">
        <f t="shared" si="0"/>
        <v>8037.307332027357</v>
      </c>
      <c r="M2" s="31">
        <f t="shared" si="0"/>
        <v>8122.0626413531181</v>
      </c>
      <c r="N2" s="31">
        <f t="shared" si="0"/>
        <v>7890.462738653564</v>
      </c>
      <c r="O2" s="31">
        <f t="shared" si="0"/>
        <v>8088.3131589043633</v>
      </c>
      <c r="P2" s="31">
        <f t="shared" si="0"/>
        <v>7742.8568620155438</v>
      </c>
      <c r="Q2" s="31">
        <f t="shared" si="0"/>
        <v>7427.3858958827668</v>
      </c>
      <c r="R2" s="31">
        <f t="shared" si="0"/>
        <v>7392.0451181018079</v>
      </c>
      <c r="S2" s="31">
        <f t="shared" si="0"/>
        <v>7428.7445099070283</v>
      </c>
      <c r="T2" s="31">
        <f t="shared" si="0"/>
        <v>7750.2036726381675</v>
      </c>
      <c r="U2" s="31">
        <f t="shared" si="0"/>
        <v>7792.5055905040281</v>
      </c>
      <c r="V2" s="31">
        <f t="shared" si="0"/>
        <v>7769.000066146471</v>
      </c>
      <c r="W2" s="31">
        <f t="shared" si="0"/>
        <v>8021.326027032801</v>
      </c>
      <c r="X2" s="31">
        <f t="shared" ref="X2" si="1">SUM(X3,X17,X22,X25,X26,X51,X52,X71,X74,X75,X76)</f>
        <v>8787.1717917306541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2">SUM(C4,C8,C11)</f>
        <v>41.743508168529658</v>
      </c>
      <c r="D3" s="34">
        <f t="shared" ref="D3:W3" si="3">SUM(D4,D8,D11)</f>
        <v>6.6723129836629402</v>
      </c>
      <c r="E3" s="34">
        <f t="shared" si="3"/>
        <v>23.598968185726569</v>
      </c>
      <c r="F3" s="34">
        <f t="shared" si="3"/>
        <v>15.778675838349098</v>
      </c>
      <c r="G3" s="34">
        <f t="shared" si="3"/>
        <v>36.569303525365427</v>
      </c>
      <c r="H3" s="34">
        <f t="shared" si="3"/>
        <v>13.571969045571802</v>
      </c>
      <c r="I3" s="34">
        <f t="shared" si="3"/>
        <v>10.040240756663803</v>
      </c>
      <c r="J3" s="34">
        <f t="shared" si="3"/>
        <v>10.447463456577822</v>
      </c>
      <c r="K3" s="34">
        <f t="shared" si="3"/>
        <v>46.95133276010317</v>
      </c>
      <c r="L3" s="34">
        <f t="shared" si="3"/>
        <v>13.864918314703354</v>
      </c>
      <c r="M3" s="34">
        <f t="shared" si="3"/>
        <v>9.7675838349097148</v>
      </c>
      <c r="N3" s="34">
        <f t="shared" si="3"/>
        <v>19.13757523645744</v>
      </c>
      <c r="O3" s="34">
        <f t="shared" si="3"/>
        <v>27.838263112639726</v>
      </c>
      <c r="P3" s="34">
        <f t="shared" si="3"/>
        <v>25.347549441100604</v>
      </c>
      <c r="Q3" s="34">
        <f t="shared" si="3"/>
        <v>69.776096302665493</v>
      </c>
      <c r="R3" s="34">
        <f t="shared" si="3"/>
        <v>80.122527944969889</v>
      </c>
      <c r="S3" s="34">
        <f t="shared" si="3"/>
        <v>56.400515907136707</v>
      </c>
      <c r="T3" s="34">
        <f t="shared" si="3"/>
        <v>34.312983662940667</v>
      </c>
      <c r="U3" s="34">
        <f t="shared" si="3"/>
        <v>33.626999140154773</v>
      </c>
      <c r="V3" s="34">
        <f t="shared" si="3"/>
        <v>40.690283748925197</v>
      </c>
      <c r="W3" s="34">
        <f t="shared" si="3"/>
        <v>44.890541702493543</v>
      </c>
      <c r="X3" s="34">
        <f t="shared" ref="X3" si="4">SUM(X4,X8,X11)</f>
        <v>46.456061908856412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5">SUM(C5:C7)</f>
        <v>25.269217540842639</v>
      </c>
      <c r="D4" s="29">
        <f t="shared" ref="D4:W4" si="6">SUM(D5:D7)</f>
        <v>0</v>
      </c>
      <c r="E4" s="29">
        <f t="shared" si="6"/>
        <v>1.9695614789337921</v>
      </c>
      <c r="F4" s="29">
        <f t="shared" si="6"/>
        <v>0</v>
      </c>
      <c r="G4" s="29">
        <f t="shared" si="6"/>
        <v>0</v>
      </c>
      <c r="H4" s="29">
        <f t="shared" si="6"/>
        <v>0</v>
      </c>
      <c r="I4" s="29">
        <f t="shared" si="6"/>
        <v>0</v>
      </c>
      <c r="J4" s="29">
        <f t="shared" si="6"/>
        <v>0</v>
      </c>
      <c r="K4" s="29">
        <f t="shared" si="6"/>
        <v>0</v>
      </c>
      <c r="L4" s="29">
        <f t="shared" si="6"/>
        <v>0</v>
      </c>
      <c r="M4" s="29">
        <f t="shared" si="6"/>
        <v>0</v>
      </c>
      <c r="N4" s="29">
        <f t="shared" si="6"/>
        <v>0</v>
      </c>
      <c r="O4" s="29">
        <f t="shared" si="6"/>
        <v>0</v>
      </c>
      <c r="P4" s="29">
        <f t="shared" si="6"/>
        <v>0</v>
      </c>
      <c r="Q4" s="29">
        <f t="shared" si="6"/>
        <v>0</v>
      </c>
      <c r="R4" s="29">
        <f t="shared" si="6"/>
        <v>0</v>
      </c>
      <c r="S4" s="29">
        <f t="shared" si="6"/>
        <v>0</v>
      </c>
      <c r="T4" s="29">
        <f t="shared" si="6"/>
        <v>0</v>
      </c>
      <c r="U4" s="29">
        <f t="shared" si="6"/>
        <v>0</v>
      </c>
      <c r="V4" s="29">
        <f t="shared" si="6"/>
        <v>0</v>
      </c>
      <c r="W4" s="29">
        <f t="shared" si="6"/>
        <v>0</v>
      </c>
      <c r="X4" s="29">
        <f t="shared" ref="X4" si="7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FC_OTH_HH_SH_E!C5+FC_OTH_HH_SC_E!C5+FC_OTH_HH_WH_E!C5+FC_OTH_HH_CO_E!C5+FC_OTH_HH_RF_E!C5+FC_OTH_HH_WM_E!C5+FC_OTH_HH_DR_E!C5+FC_OTH_HH_DW_E!C5+FC_OTH_HH_TV_E!C5+FC_OTH_HH_IT_E!C5+FC_OTH_HH_LI_E!C5+FC_OTH_HH_OA_E!C5</f>
        <v>0</v>
      </c>
      <c r="D5" s="10">
        <f>FC_OTH_HH_SH_E!D5+FC_OTH_HH_SC_E!D5+FC_OTH_HH_WH_E!D5+FC_OTH_HH_CO_E!D5+FC_OTH_HH_RF_E!D5+FC_OTH_HH_WM_E!D5+FC_OTH_HH_DR_E!D5+FC_OTH_HH_DW_E!D5+FC_OTH_HH_TV_E!D5+FC_OTH_HH_IT_E!D5+FC_OTH_HH_LI_E!D5+FC_OTH_HH_OA_E!D5</f>
        <v>0</v>
      </c>
      <c r="E5" s="10">
        <f>FC_OTH_HH_SH_E!E5+FC_OTH_HH_SC_E!E5+FC_OTH_HH_WH_E!E5+FC_OTH_HH_CO_E!E5+FC_OTH_HH_RF_E!E5+FC_OTH_HH_WM_E!E5+FC_OTH_HH_DR_E!E5+FC_OTH_HH_DW_E!E5+FC_OTH_HH_TV_E!E5+FC_OTH_HH_IT_E!E5+FC_OTH_HH_LI_E!E5+FC_OTH_HH_OA_E!E5</f>
        <v>0</v>
      </c>
      <c r="F5" s="10">
        <f>FC_OTH_HH_SH_E!F5+FC_OTH_HH_SC_E!F5+FC_OTH_HH_WH_E!F5+FC_OTH_HH_CO_E!F5+FC_OTH_HH_RF_E!F5+FC_OTH_HH_WM_E!F5+FC_OTH_HH_DR_E!F5+FC_OTH_HH_DW_E!F5+FC_OTH_HH_TV_E!F5+FC_OTH_HH_IT_E!F5+FC_OTH_HH_LI_E!F5+FC_OTH_HH_OA_E!F5</f>
        <v>0</v>
      </c>
      <c r="G5" s="10">
        <f>FC_OTH_HH_SH_E!G5+FC_OTH_HH_SC_E!G5+FC_OTH_HH_WH_E!G5+FC_OTH_HH_CO_E!G5+FC_OTH_HH_RF_E!G5+FC_OTH_HH_WM_E!G5+FC_OTH_HH_DR_E!G5+FC_OTH_HH_DW_E!G5+FC_OTH_HH_TV_E!G5+FC_OTH_HH_IT_E!G5+FC_OTH_HH_LI_E!G5+FC_OTH_HH_OA_E!G5</f>
        <v>0</v>
      </c>
      <c r="H5" s="10">
        <f>FC_OTH_HH_SH_E!H5+FC_OTH_HH_SC_E!H5+FC_OTH_HH_WH_E!H5+FC_OTH_HH_CO_E!H5+FC_OTH_HH_RF_E!H5+FC_OTH_HH_WM_E!H5+FC_OTH_HH_DR_E!H5+FC_OTH_HH_DW_E!H5+FC_OTH_HH_TV_E!H5+FC_OTH_HH_IT_E!H5+FC_OTH_HH_LI_E!H5+FC_OTH_HH_OA_E!H5</f>
        <v>0</v>
      </c>
      <c r="I5" s="10">
        <f>FC_OTH_HH_SH_E!I5+FC_OTH_HH_SC_E!I5+FC_OTH_HH_WH_E!I5+FC_OTH_HH_CO_E!I5+FC_OTH_HH_RF_E!I5+FC_OTH_HH_WM_E!I5+FC_OTH_HH_DR_E!I5+FC_OTH_HH_DW_E!I5+FC_OTH_HH_TV_E!I5+FC_OTH_HH_IT_E!I5+FC_OTH_HH_LI_E!I5+FC_OTH_HH_OA_E!I5</f>
        <v>0</v>
      </c>
      <c r="J5" s="10">
        <f>FC_OTH_HH_SH_E!J5+FC_OTH_HH_SC_E!J5+FC_OTH_HH_WH_E!J5+FC_OTH_HH_CO_E!J5+FC_OTH_HH_RF_E!J5+FC_OTH_HH_WM_E!J5+FC_OTH_HH_DR_E!J5+FC_OTH_HH_DW_E!J5+FC_OTH_HH_TV_E!J5+FC_OTH_HH_IT_E!J5+FC_OTH_HH_LI_E!J5+FC_OTH_HH_OA_E!J5</f>
        <v>0</v>
      </c>
      <c r="K5" s="10">
        <f>FC_OTH_HH_SH_E!K5+FC_OTH_HH_SC_E!K5+FC_OTH_HH_WH_E!K5+FC_OTH_HH_CO_E!K5+FC_OTH_HH_RF_E!K5+FC_OTH_HH_WM_E!K5+FC_OTH_HH_DR_E!K5+FC_OTH_HH_DW_E!K5+FC_OTH_HH_TV_E!K5+FC_OTH_HH_IT_E!K5+FC_OTH_HH_LI_E!K5+FC_OTH_HH_OA_E!K5</f>
        <v>0</v>
      </c>
      <c r="L5" s="10">
        <f>FC_OTH_HH_SH_E!L5+FC_OTH_HH_SC_E!L5+FC_OTH_HH_WH_E!L5+FC_OTH_HH_CO_E!L5+FC_OTH_HH_RF_E!L5+FC_OTH_HH_WM_E!L5+FC_OTH_HH_DR_E!L5+FC_OTH_HH_DW_E!L5+FC_OTH_HH_TV_E!L5+FC_OTH_HH_IT_E!L5+FC_OTH_HH_LI_E!L5+FC_OTH_HH_OA_E!L5</f>
        <v>0</v>
      </c>
      <c r="M5" s="10">
        <f>FC_OTH_HH_SH_E!M5+FC_OTH_HH_SC_E!M5+FC_OTH_HH_WH_E!M5+FC_OTH_HH_CO_E!M5+FC_OTH_HH_RF_E!M5+FC_OTH_HH_WM_E!M5+FC_OTH_HH_DR_E!M5+FC_OTH_HH_DW_E!M5+FC_OTH_HH_TV_E!M5+FC_OTH_HH_IT_E!M5+FC_OTH_HH_LI_E!M5+FC_OTH_HH_OA_E!M5</f>
        <v>0</v>
      </c>
      <c r="N5" s="10">
        <f>FC_OTH_HH_SH_E!N5+FC_OTH_HH_SC_E!N5+FC_OTH_HH_WH_E!N5+FC_OTH_HH_CO_E!N5+FC_OTH_HH_RF_E!N5+FC_OTH_HH_WM_E!N5+FC_OTH_HH_DR_E!N5+FC_OTH_HH_DW_E!N5+FC_OTH_HH_TV_E!N5+FC_OTH_HH_IT_E!N5+FC_OTH_HH_LI_E!N5+FC_OTH_HH_OA_E!N5</f>
        <v>0</v>
      </c>
      <c r="O5" s="10">
        <f>FC_OTH_HH_SH_E!O5+FC_OTH_HH_SC_E!O5+FC_OTH_HH_WH_E!O5+FC_OTH_HH_CO_E!O5+FC_OTH_HH_RF_E!O5+FC_OTH_HH_WM_E!O5+FC_OTH_HH_DR_E!O5+FC_OTH_HH_DW_E!O5+FC_OTH_HH_TV_E!O5+FC_OTH_HH_IT_E!O5+FC_OTH_HH_LI_E!O5+FC_OTH_HH_OA_E!O5</f>
        <v>0</v>
      </c>
      <c r="P5" s="10">
        <f>FC_OTH_HH_SH_E!P5+FC_OTH_HH_SC_E!P5+FC_OTH_HH_WH_E!P5+FC_OTH_HH_CO_E!P5+FC_OTH_HH_RF_E!P5+FC_OTH_HH_WM_E!P5+FC_OTH_HH_DR_E!P5+FC_OTH_HH_DW_E!P5+FC_OTH_HH_TV_E!P5+FC_OTH_HH_IT_E!P5+FC_OTH_HH_LI_E!P5+FC_OTH_HH_OA_E!P5</f>
        <v>0</v>
      </c>
      <c r="Q5" s="10">
        <f>FC_OTH_HH_SH_E!Q5+FC_OTH_HH_SC_E!Q5+FC_OTH_HH_WH_E!Q5+FC_OTH_HH_CO_E!Q5+FC_OTH_HH_RF_E!Q5+FC_OTH_HH_WM_E!Q5+FC_OTH_HH_DR_E!Q5+FC_OTH_HH_DW_E!Q5+FC_OTH_HH_TV_E!Q5+FC_OTH_HH_IT_E!Q5+FC_OTH_HH_LI_E!Q5+FC_OTH_HH_OA_E!Q5</f>
        <v>0</v>
      </c>
      <c r="R5" s="10">
        <f>FC_OTH_HH_SH_E!R5+FC_OTH_HH_SC_E!R5+FC_OTH_HH_WH_E!R5+FC_OTH_HH_CO_E!R5+FC_OTH_HH_RF_E!R5+FC_OTH_HH_WM_E!R5+FC_OTH_HH_DR_E!R5+FC_OTH_HH_DW_E!R5+FC_OTH_HH_TV_E!R5+FC_OTH_HH_IT_E!R5+FC_OTH_HH_LI_E!R5+FC_OTH_HH_OA_E!R5</f>
        <v>0</v>
      </c>
      <c r="S5" s="10">
        <f>FC_OTH_HH_SH_E!S5+FC_OTH_HH_SC_E!S5+FC_OTH_HH_WH_E!S5+FC_OTH_HH_CO_E!S5+FC_OTH_HH_RF_E!S5+FC_OTH_HH_WM_E!S5+FC_OTH_HH_DR_E!S5+FC_OTH_HH_DW_E!S5+FC_OTH_HH_TV_E!S5+FC_OTH_HH_IT_E!S5+FC_OTH_HH_LI_E!S5+FC_OTH_HH_OA_E!S5</f>
        <v>0</v>
      </c>
      <c r="T5" s="10">
        <f>FC_OTH_HH_SH_E!T5+FC_OTH_HH_SC_E!T5+FC_OTH_HH_WH_E!T5+FC_OTH_HH_CO_E!T5+FC_OTH_HH_RF_E!T5+FC_OTH_HH_WM_E!T5+FC_OTH_HH_DR_E!T5+FC_OTH_HH_DW_E!T5+FC_OTH_HH_TV_E!T5+FC_OTH_HH_IT_E!T5+FC_OTH_HH_LI_E!T5+FC_OTH_HH_OA_E!T5</f>
        <v>0</v>
      </c>
      <c r="U5" s="10">
        <f>FC_OTH_HH_SH_E!U5+FC_OTH_HH_SC_E!U5+FC_OTH_HH_WH_E!U5+FC_OTH_HH_CO_E!U5+FC_OTH_HH_RF_E!U5+FC_OTH_HH_WM_E!U5+FC_OTH_HH_DR_E!U5+FC_OTH_HH_DW_E!U5+FC_OTH_HH_TV_E!U5+FC_OTH_HH_IT_E!U5+FC_OTH_HH_LI_E!U5+FC_OTH_HH_OA_E!U5</f>
        <v>0</v>
      </c>
      <c r="V5" s="10">
        <f>FC_OTH_HH_SH_E!V5+FC_OTH_HH_SC_E!V5+FC_OTH_HH_WH_E!V5+FC_OTH_HH_CO_E!V5+FC_OTH_HH_RF_E!V5+FC_OTH_HH_WM_E!V5+FC_OTH_HH_DR_E!V5+FC_OTH_HH_DW_E!V5+FC_OTH_HH_TV_E!V5+FC_OTH_HH_IT_E!V5+FC_OTH_HH_LI_E!V5+FC_OTH_HH_OA_E!V5</f>
        <v>0</v>
      </c>
      <c r="W5" s="10">
        <f>FC_OTH_HH_SH_E!W5+FC_OTH_HH_SC_E!W5+FC_OTH_HH_WH_E!W5+FC_OTH_HH_CO_E!W5+FC_OTH_HH_RF_E!W5+FC_OTH_HH_WM_E!W5+FC_OTH_HH_DR_E!W5+FC_OTH_HH_DW_E!W5+FC_OTH_HH_TV_E!W5+FC_OTH_HH_IT_E!W5+FC_OTH_HH_LI_E!W5+FC_OTH_HH_OA_E!W5</f>
        <v>0</v>
      </c>
      <c r="X5" s="10">
        <f>FC_OTH_HH_SH_E!X5+FC_OTH_HH_SC_E!X5+FC_OTH_HH_WH_E!X5+FC_OTH_HH_CO_E!X5+FC_OTH_HH_RF_E!X5+FC_OTH_HH_WM_E!X5+FC_OTH_HH_DR_E!X5+FC_OTH_HH_DW_E!X5+FC_OTH_HH_TV_E!X5+FC_OTH_HH_IT_E!X5+FC_OTH_HH_LI_E!X5+FC_OTH_HH_OA_E!X5</f>
        <v>0</v>
      </c>
    </row>
    <row r="6" spans="1:24" ht="11.25" customHeight="1" x14ac:dyDescent="0.2">
      <c r="A6" s="41" t="s">
        <v>7</v>
      </c>
      <c r="B6" s="9" t="s">
        <v>8</v>
      </c>
      <c r="C6" s="10">
        <f>FC_OTH_HH_SH_E!C6+FC_OTH_HH_SC_E!C6+FC_OTH_HH_WH_E!C6+FC_OTH_HH_CO_E!C6+FC_OTH_HH_RF_E!C6+FC_OTH_HH_WM_E!C6+FC_OTH_HH_DR_E!C6+FC_OTH_HH_DW_E!C6+FC_OTH_HH_TV_E!C6+FC_OTH_HH_IT_E!C6+FC_OTH_HH_LI_E!C6+FC_OTH_HH_OA_E!C6</f>
        <v>0</v>
      </c>
      <c r="D6" s="10">
        <f>FC_OTH_HH_SH_E!D6+FC_OTH_HH_SC_E!D6+FC_OTH_HH_WH_E!D6+FC_OTH_HH_CO_E!D6+FC_OTH_HH_RF_E!D6+FC_OTH_HH_WM_E!D6+FC_OTH_HH_DR_E!D6+FC_OTH_HH_DW_E!D6+FC_OTH_HH_TV_E!D6+FC_OTH_HH_IT_E!D6+FC_OTH_HH_LI_E!D6+FC_OTH_HH_OA_E!D6</f>
        <v>0</v>
      </c>
      <c r="E6" s="10">
        <f>FC_OTH_HH_SH_E!E6+FC_OTH_HH_SC_E!E6+FC_OTH_HH_WH_E!E6+FC_OTH_HH_CO_E!E6+FC_OTH_HH_RF_E!E6+FC_OTH_HH_WM_E!E6+FC_OTH_HH_DR_E!E6+FC_OTH_HH_DW_E!E6+FC_OTH_HH_TV_E!E6+FC_OTH_HH_IT_E!E6+FC_OTH_HH_LI_E!E6+FC_OTH_HH_OA_E!E6</f>
        <v>1.9695614789337921</v>
      </c>
      <c r="F6" s="10">
        <f>FC_OTH_HH_SH_E!F6+FC_OTH_HH_SC_E!F6+FC_OTH_HH_WH_E!F6+FC_OTH_HH_CO_E!F6+FC_OTH_HH_RF_E!F6+FC_OTH_HH_WM_E!F6+FC_OTH_HH_DR_E!F6+FC_OTH_HH_DW_E!F6+FC_OTH_HH_TV_E!F6+FC_OTH_HH_IT_E!F6+FC_OTH_HH_LI_E!F6+FC_OTH_HH_OA_E!F6</f>
        <v>0</v>
      </c>
      <c r="G6" s="10">
        <f>FC_OTH_HH_SH_E!G6+FC_OTH_HH_SC_E!G6+FC_OTH_HH_WH_E!G6+FC_OTH_HH_CO_E!G6+FC_OTH_HH_RF_E!G6+FC_OTH_HH_WM_E!G6+FC_OTH_HH_DR_E!G6+FC_OTH_HH_DW_E!G6+FC_OTH_HH_TV_E!G6+FC_OTH_HH_IT_E!G6+FC_OTH_HH_LI_E!G6+FC_OTH_HH_OA_E!G6</f>
        <v>0</v>
      </c>
      <c r="H6" s="10">
        <f>FC_OTH_HH_SH_E!H6+FC_OTH_HH_SC_E!H6+FC_OTH_HH_WH_E!H6+FC_OTH_HH_CO_E!H6+FC_OTH_HH_RF_E!H6+FC_OTH_HH_WM_E!H6+FC_OTH_HH_DR_E!H6+FC_OTH_HH_DW_E!H6+FC_OTH_HH_TV_E!H6+FC_OTH_HH_IT_E!H6+FC_OTH_HH_LI_E!H6+FC_OTH_HH_OA_E!H6</f>
        <v>0</v>
      </c>
      <c r="I6" s="10">
        <f>FC_OTH_HH_SH_E!I6+FC_OTH_HH_SC_E!I6+FC_OTH_HH_WH_E!I6+FC_OTH_HH_CO_E!I6+FC_OTH_HH_RF_E!I6+FC_OTH_HH_WM_E!I6+FC_OTH_HH_DR_E!I6+FC_OTH_HH_DW_E!I6+FC_OTH_HH_TV_E!I6+FC_OTH_HH_IT_E!I6+FC_OTH_HH_LI_E!I6+FC_OTH_HH_OA_E!I6</f>
        <v>0</v>
      </c>
      <c r="J6" s="10">
        <f>FC_OTH_HH_SH_E!J6+FC_OTH_HH_SC_E!J6+FC_OTH_HH_WH_E!J6+FC_OTH_HH_CO_E!J6+FC_OTH_HH_RF_E!J6+FC_OTH_HH_WM_E!J6+FC_OTH_HH_DR_E!J6+FC_OTH_HH_DW_E!J6+FC_OTH_HH_TV_E!J6+FC_OTH_HH_IT_E!J6+FC_OTH_HH_LI_E!J6+FC_OTH_HH_OA_E!J6</f>
        <v>0</v>
      </c>
      <c r="K6" s="10">
        <f>FC_OTH_HH_SH_E!K6+FC_OTH_HH_SC_E!K6+FC_OTH_HH_WH_E!K6+FC_OTH_HH_CO_E!K6+FC_OTH_HH_RF_E!K6+FC_OTH_HH_WM_E!K6+FC_OTH_HH_DR_E!K6+FC_OTH_HH_DW_E!K6+FC_OTH_HH_TV_E!K6+FC_OTH_HH_IT_E!K6+FC_OTH_HH_LI_E!K6+FC_OTH_HH_OA_E!K6</f>
        <v>0</v>
      </c>
      <c r="L6" s="10">
        <f>FC_OTH_HH_SH_E!L6+FC_OTH_HH_SC_E!L6+FC_OTH_HH_WH_E!L6+FC_OTH_HH_CO_E!L6+FC_OTH_HH_RF_E!L6+FC_OTH_HH_WM_E!L6+FC_OTH_HH_DR_E!L6+FC_OTH_HH_DW_E!L6+FC_OTH_HH_TV_E!L6+FC_OTH_HH_IT_E!L6+FC_OTH_HH_LI_E!L6+FC_OTH_HH_OA_E!L6</f>
        <v>0</v>
      </c>
      <c r="M6" s="10">
        <f>FC_OTH_HH_SH_E!M6+FC_OTH_HH_SC_E!M6+FC_OTH_HH_WH_E!M6+FC_OTH_HH_CO_E!M6+FC_OTH_HH_RF_E!M6+FC_OTH_HH_WM_E!M6+FC_OTH_HH_DR_E!M6+FC_OTH_HH_DW_E!M6+FC_OTH_HH_TV_E!M6+FC_OTH_HH_IT_E!M6+FC_OTH_HH_LI_E!M6+FC_OTH_HH_OA_E!M6</f>
        <v>0</v>
      </c>
      <c r="N6" s="10">
        <f>FC_OTH_HH_SH_E!N6+FC_OTH_HH_SC_E!N6+FC_OTH_HH_WH_E!N6+FC_OTH_HH_CO_E!N6+FC_OTH_HH_RF_E!N6+FC_OTH_HH_WM_E!N6+FC_OTH_HH_DR_E!N6+FC_OTH_HH_DW_E!N6+FC_OTH_HH_TV_E!N6+FC_OTH_HH_IT_E!N6+FC_OTH_HH_LI_E!N6+FC_OTH_HH_OA_E!N6</f>
        <v>0</v>
      </c>
      <c r="O6" s="10">
        <f>FC_OTH_HH_SH_E!O6+FC_OTH_HH_SC_E!O6+FC_OTH_HH_WH_E!O6+FC_OTH_HH_CO_E!O6+FC_OTH_HH_RF_E!O6+FC_OTH_HH_WM_E!O6+FC_OTH_HH_DR_E!O6+FC_OTH_HH_DW_E!O6+FC_OTH_HH_TV_E!O6+FC_OTH_HH_IT_E!O6+FC_OTH_HH_LI_E!O6+FC_OTH_HH_OA_E!O6</f>
        <v>0</v>
      </c>
      <c r="P6" s="10">
        <f>FC_OTH_HH_SH_E!P6+FC_OTH_HH_SC_E!P6+FC_OTH_HH_WH_E!P6+FC_OTH_HH_CO_E!P6+FC_OTH_HH_RF_E!P6+FC_OTH_HH_WM_E!P6+FC_OTH_HH_DR_E!P6+FC_OTH_HH_DW_E!P6+FC_OTH_HH_TV_E!P6+FC_OTH_HH_IT_E!P6+FC_OTH_HH_LI_E!P6+FC_OTH_HH_OA_E!P6</f>
        <v>0</v>
      </c>
      <c r="Q6" s="10">
        <f>FC_OTH_HH_SH_E!Q6+FC_OTH_HH_SC_E!Q6+FC_OTH_HH_WH_E!Q6+FC_OTH_HH_CO_E!Q6+FC_OTH_HH_RF_E!Q6+FC_OTH_HH_WM_E!Q6+FC_OTH_HH_DR_E!Q6+FC_OTH_HH_DW_E!Q6+FC_OTH_HH_TV_E!Q6+FC_OTH_HH_IT_E!Q6+FC_OTH_HH_LI_E!Q6+FC_OTH_HH_OA_E!Q6</f>
        <v>0</v>
      </c>
      <c r="R6" s="10">
        <f>FC_OTH_HH_SH_E!R6+FC_OTH_HH_SC_E!R6+FC_OTH_HH_WH_E!R6+FC_OTH_HH_CO_E!R6+FC_OTH_HH_RF_E!R6+FC_OTH_HH_WM_E!R6+FC_OTH_HH_DR_E!R6+FC_OTH_HH_DW_E!R6+FC_OTH_HH_TV_E!R6+FC_OTH_HH_IT_E!R6+FC_OTH_HH_LI_E!R6+FC_OTH_HH_OA_E!R6</f>
        <v>0</v>
      </c>
      <c r="S6" s="10">
        <f>FC_OTH_HH_SH_E!S6+FC_OTH_HH_SC_E!S6+FC_OTH_HH_WH_E!S6+FC_OTH_HH_CO_E!S6+FC_OTH_HH_RF_E!S6+FC_OTH_HH_WM_E!S6+FC_OTH_HH_DR_E!S6+FC_OTH_HH_DW_E!S6+FC_OTH_HH_TV_E!S6+FC_OTH_HH_IT_E!S6+FC_OTH_HH_LI_E!S6+FC_OTH_HH_OA_E!S6</f>
        <v>0</v>
      </c>
      <c r="T6" s="10">
        <f>FC_OTH_HH_SH_E!T6+FC_OTH_HH_SC_E!T6+FC_OTH_HH_WH_E!T6+FC_OTH_HH_CO_E!T6+FC_OTH_HH_RF_E!T6+FC_OTH_HH_WM_E!T6+FC_OTH_HH_DR_E!T6+FC_OTH_HH_DW_E!T6+FC_OTH_HH_TV_E!T6+FC_OTH_HH_IT_E!T6+FC_OTH_HH_LI_E!T6+FC_OTH_HH_OA_E!T6</f>
        <v>0</v>
      </c>
      <c r="U6" s="10">
        <f>FC_OTH_HH_SH_E!U6+FC_OTH_HH_SC_E!U6+FC_OTH_HH_WH_E!U6+FC_OTH_HH_CO_E!U6+FC_OTH_HH_RF_E!U6+FC_OTH_HH_WM_E!U6+FC_OTH_HH_DR_E!U6+FC_OTH_HH_DW_E!U6+FC_OTH_HH_TV_E!U6+FC_OTH_HH_IT_E!U6+FC_OTH_HH_LI_E!U6+FC_OTH_HH_OA_E!U6</f>
        <v>0</v>
      </c>
      <c r="V6" s="10">
        <f>FC_OTH_HH_SH_E!V6+FC_OTH_HH_SC_E!V6+FC_OTH_HH_WH_E!V6+FC_OTH_HH_CO_E!V6+FC_OTH_HH_RF_E!V6+FC_OTH_HH_WM_E!V6+FC_OTH_HH_DR_E!V6+FC_OTH_HH_DW_E!V6+FC_OTH_HH_TV_E!V6+FC_OTH_HH_IT_E!V6+FC_OTH_HH_LI_E!V6+FC_OTH_HH_OA_E!V6</f>
        <v>0</v>
      </c>
      <c r="W6" s="10">
        <f>FC_OTH_HH_SH_E!W6+FC_OTH_HH_SC_E!W6+FC_OTH_HH_WH_E!W6+FC_OTH_HH_CO_E!W6+FC_OTH_HH_RF_E!W6+FC_OTH_HH_WM_E!W6+FC_OTH_HH_DR_E!W6+FC_OTH_HH_DW_E!W6+FC_OTH_HH_TV_E!W6+FC_OTH_HH_IT_E!W6+FC_OTH_HH_LI_E!W6+FC_OTH_HH_OA_E!W6</f>
        <v>0</v>
      </c>
      <c r="X6" s="10">
        <f>FC_OTH_HH_SH_E!X6+FC_OTH_HH_SC_E!X6+FC_OTH_HH_WH_E!X6+FC_OTH_HH_CO_E!X6+FC_OTH_HH_RF_E!X6+FC_OTH_HH_WM_E!X6+FC_OTH_HH_DR_E!X6+FC_OTH_HH_DW_E!X6+FC_OTH_HH_TV_E!X6+FC_OTH_HH_IT_E!X6+FC_OTH_HH_LI_E!X6+FC_OTH_HH_OA_E!X6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FC_OTH_HH_SH_E!C7+FC_OTH_HH_SC_E!C7+FC_OTH_HH_WH_E!C7+FC_OTH_HH_CO_E!C7+FC_OTH_HH_RF_E!C7+FC_OTH_HH_WM_E!C7+FC_OTH_HH_DR_E!C7+FC_OTH_HH_DW_E!C7+FC_OTH_HH_TV_E!C7+FC_OTH_HH_IT_E!C7+FC_OTH_HH_LI_E!C7+FC_OTH_HH_OA_E!C7</f>
        <v>25.269217540842639</v>
      </c>
      <c r="D7" s="10">
        <f>FC_OTH_HH_SH_E!D7+FC_OTH_HH_SC_E!D7+FC_OTH_HH_WH_E!D7+FC_OTH_HH_CO_E!D7+FC_OTH_HH_RF_E!D7+FC_OTH_HH_WM_E!D7+FC_OTH_HH_DR_E!D7+FC_OTH_HH_DW_E!D7+FC_OTH_HH_TV_E!D7+FC_OTH_HH_IT_E!D7+FC_OTH_HH_LI_E!D7+FC_OTH_HH_OA_E!D7</f>
        <v>0</v>
      </c>
      <c r="E7" s="10">
        <f>FC_OTH_HH_SH_E!E7+FC_OTH_HH_SC_E!E7+FC_OTH_HH_WH_E!E7+FC_OTH_HH_CO_E!E7+FC_OTH_HH_RF_E!E7+FC_OTH_HH_WM_E!E7+FC_OTH_HH_DR_E!E7+FC_OTH_HH_DW_E!E7+FC_OTH_HH_TV_E!E7+FC_OTH_HH_IT_E!E7+FC_OTH_HH_LI_E!E7+FC_OTH_HH_OA_E!E7</f>
        <v>0</v>
      </c>
      <c r="F7" s="10">
        <f>FC_OTH_HH_SH_E!F7+FC_OTH_HH_SC_E!F7+FC_OTH_HH_WH_E!F7+FC_OTH_HH_CO_E!F7+FC_OTH_HH_RF_E!F7+FC_OTH_HH_WM_E!F7+FC_OTH_HH_DR_E!F7+FC_OTH_HH_DW_E!F7+FC_OTH_HH_TV_E!F7+FC_OTH_HH_IT_E!F7+FC_OTH_HH_LI_E!F7+FC_OTH_HH_OA_E!F7</f>
        <v>0</v>
      </c>
      <c r="G7" s="10">
        <f>FC_OTH_HH_SH_E!G7+FC_OTH_HH_SC_E!G7+FC_OTH_HH_WH_E!G7+FC_OTH_HH_CO_E!G7+FC_OTH_HH_RF_E!G7+FC_OTH_HH_WM_E!G7+FC_OTH_HH_DR_E!G7+FC_OTH_HH_DW_E!G7+FC_OTH_HH_TV_E!G7+FC_OTH_HH_IT_E!G7+FC_OTH_HH_LI_E!G7+FC_OTH_HH_OA_E!G7</f>
        <v>0</v>
      </c>
      <c r="H7" s="10">
        <f>FC_OTH_HH_SH_E!H7+FC_OTH_HH_SC_E!H7+FC_OTH_HH_WH_E!H7+FC_OTH_HH_CO_E!H7+FC_OTH_HH_RF_E!H7+FC_OTH_HH_WM_E!H7+FC_OTH_HH_DR_E!H7+FC_OTH_HH_DW_E!H7+FC_OTH_HH_TV_E!H7+FC_OTH_HH_IT_E!H7+FC_OTH_HH_LI_E!H7+FC_OTH_HH_OA_E!H7</f>
        <v>0</v>
      </c>
      <c r="I7" s="10">
        <f>FC_OTH_HH_SH_E!I7+FC_OTH_HH_SC_E!I7+FC_OTH_HH_WH_E!I7+FC_OTH_HH_CO_E!I7+FC_OTH_HH_RF_E!I7+FC_OTH_HH_WM_E!I7+FC_OTH_HH_DR_E!I7+FC_OTH_HH_DW_E!I7+FC_OTH_HH_TV_E!I7+FC_OTH_HH_IT_E!I7+FC_OTH_HH_LI_E!I7+FC_OTH_HH_OA_E!I7</f>
        <v>0</v>
      </c>
      <c r="J7" s="10">
        <f>FC_OTH_HH_SH_E!J7+FC_OTH_HH_SC_E!J7+FC_OTH_HH_WH_E!J7+FC_OTH_HH_CO_E!J7+FC_OTH_HH_RF_E!J7+FC_OTH_HH_WM_E!J7+FC_OTH_HH_DR_E!J7+FC_OTH_HH_DW_E!J7+FC_OTH_HH_TV_E!J7+FC_OTH_HH_IT_E!J7+FC_OTH_HH_LI_E!J7+FC_OTH_HH_OA_E!J7</f>
        <v>0</v>
      </c>
      <c r="K7" s="10">
        <f>FC_OTH_HH_SH_E!K7+FC_OTH_HH_SC_E!K7+FC_OTH_HH_WH_E!K7+FC_OTH_HH_CO_E!K7+FC_OTH_HH_RF_E!K7+FC_OTH_HH_WM_E!K7+FC_OTH_HH_DR_E!K7+FC_OTH_HH_DW_E!K7+FC_OTH_HH_TV_E!K7+FC_OTH_HH_IT_E!K7+FC_OTH_HH_LI_E!K7+FC_OTH_HH_OA_E!K7</f>
        <v>0</v>
      </c>
      <c r="L7" s="10">
        <f>FC_OTH_HH_SH_E!L7+FC_OTH_HH_SC_E!L7+FC_OTH_HH_WH_E!L7+FC_OTH_HH_CO_E!L7+FC_OTH_HH_RF_E!L7+FC_OTH_HH_WM_E!L7+FC_OTH_HH_DR_E!L7+FC_OTH_HH_DW_E!L7+FC_OTH_HH_TV_E!L7+FC_OTH_HH_IT_E!L7+FC_OTH_HH_LI_E!L7+FC_OTH_HH_OA_E!L7</f>
        <v>0</v>
      </c>
      <c r="M7" s="10">
        <f>FC_OTH_HH_SH_E!M7+FC_OTH_HH_SC_E!M7+FC_OTH_HH_WH_E!M7+FC_OTH_HH_CO_E!M7+FC_OTH_HH_RF_E!M7+FC_OTH_HH_WM_E!M7+FC_OTH_HH_DR_E!M7+FC_OTH_HH_DW_E!M7+FC_OTH_HH_TV_E!M7+FC_OTH_HH_IT_E!M7+FC_OTH_HH_LI_E!M7+FC_OTH_HH_OA_E!M7</f>
        <v>0</v>
      </c>
      <c r="N7" s="10">
        <f>FC_OTH_HH_SH_E!N7+FC_OTH_HH_SC_E!N7+FC_OTH_HH_WH_E!N7+FC_OTH_HH_CO_E!N7+FC_OTH_HH_RF_E!N7+FC_OTH_HH_WM_E!N7+FC_OTH_HH_DR_E!N7+FC_OTH_HH_DW_E!N7+FC_OTH_HH_TV_E!N7+FC_OTH_HH_IT_E!N7+FC_OTH_HH_LI_E!N7+FC_OTH_HH_OA_E!N7</f>
        <v>0</v>
      </c>
      <c r="O7" s="10">
        <f>FC_OTH_HH_SH_E!O7+FC_OTH_HH_SC_E!O7+FC_OTH_HH_WH_E!O7+FC_OTH_HH_CO_E!O7+FC_OTH_HH_RF_E!O7+FC_OTH_HH_WM_E!O7+FC_OTH_HH_DR_E!O7+FC_OTH_HH_DW_E!O7+FC_OTH_HH_TV_E!O7+FC_OTH_HH_IT_E!O7+FC_OTH_HH_LI_E!O7+FC_OTH_HH_OA_E!O7</f>
        <v>0</v>
      </c>
      <c r="P7" s="10">
        <f>FC_OTH_HH_SH_E!P7+FC_OTH_HH_SC_E!P7+FC_OTH_HH_WH_E!P7+FC_OTH_HH_CO_E!P7+FC_OTH_HH_RF_E!P7+FC_OTH_HH_WM_E!P7+FC_OTH_HH_DR_E!P7+FC_OTH_HH_DW_E!P7+FC_OTH_HH_TV_E!P7+FC_OTH_HH_IT_E!P7+FC_OTH_HH_LI_E!P7+FC_OTH_HH_OA_E!P7</f>
        <v>0</v>
      </c>
      <c r="Q7" s="10">
        <f>FC_OTH_HH_SH_E!Q7+FC_OTH_HH_SC_E!Q7+FC_OTH_HH_WH_E!Q7+FC_OTH_HH_CO_E!Q7+FC_OTH_HH_RF_E!Q7+FC_OTH_HH_WM_E!Q7+FC_OTH_HH_DR_E!Q7+FC_OTH_HH_DW_E!Q7+FC_OTH_HH_TV_E!Q7+FC_OTH_HH_IT_E!Q7+FC_OTH_HH_LI_E!Q7+FC_OTH_HH_OA_E!Q7</f>
        <v>0</v>
      </c>
      <c r="R7" s="10">
        <f>FC_OTH_HH_SH_E!R7+FC_OTH_HH_SC_E!R7+FC_OTH_HH_WH_E!R7+FC_OTH_HH_CO_E!R7+FC_OTH_HH_RF_E!R7+FC_OTH_HH_WM_E!R7+FC_OTH_HH_DR_E!R7+FC_OTH_HH_DW_E!R7+FC_OTH_HH_TV_E!R7+FC_OTH_HH_IT_E!R7+FC_OTH_HH_LI_E!R7+FC_OTH_HH_OA_E!R7</f>
        <v>0</v>
      </c>
      <c r="S7" s="10">
        <f>FC_OTH_HH_SH_E!S7+FC_OTH_HH_SC_E!S7+FC_OTH_HH_WH_E!S7+FC_OTH_HH_CO_E!S7+FC_OTH_HH_RF_E!S7+FC_OTH_HH_WM_E!S7+FC_OTH_HH_DR_E!S7+FC_OTH_HH_DW_E!S7+FC_OTH_HH_TV_E!S7+FC_OTH_HH_IT_E!S7+FC_OTH_HH_LI_E!S7+FC_OTH_HH_OA_E!S7</f>
        <v>0</v>
      </c>
      <c r="T7" s="10">
        <f>FC_OTH_HH_SH_E!T7+FC_OTH_HH_SC_E!T7+FC_OTH_HH_WH_E!T7+FC_OTH_HH_CO_E!T7+FC_OTH_HH_RF_E!T7+FC_OTH_HH_WM_E!T7+FC_OTH_HH_DR_E!T7+FC_OTH_HH_DW_E!T7+FC_OTH_HH_TV_E!T7+FC_OTH_HH_IT_E!T7+FC_OTH_HH_LI_E!T7+FC_OTH_HH_OA_E!T7</f>
        <v>0</v>
      </c>
      <c r="U7" s="10">
        <f>FC_OTH_HH_SH_E!U7+FC_OTH_HH_SC_E!U7+FC_OTH_HH_WH_E!U7+FC_OTH_HH_CO_E!U7+FC_OTH_HH_RF_E!U7+FC_OTH_HH_WM_E!U7+FC_OTH_HH_DR_E!U7+FC_OTH_HH_DW_E!U7+FC_OTH_HH_TV_E!U7+FC_OTH_HH_IT_E!U7+FC_OTH_HH_LI_E!U7+FC_OTH_HH_OA_E!U7</f>
        <v>0</v>
      </c>
      <c r="V7" s="10">
        <f>FC_OTH_HH_SH_E!V7+FC_OTH_HH_SC_E!V7+FC_OTH_HH_WH_E!V7+FC_OTH_HH_CO_E!V7+FC_OTH_HH_RF_E!V7+FC_OTH_HH_WM_E!V7+FC_OTH_HH_DR_E!V7+FC_OTH_HH_DW_E!V7+FC_OTH_HH_TV_E!V7+FC_OTH_HH_IT_E!V7+FC_OTH_HH_LI_E!V7+FC_OTH_HH_OA_E!V7</f>
        <v>0</v>
      </c>
      <c r="W7" s="10">
        <f>FC_OTH_HH_SH_E!W7+FC_OTH_HH_SC_E!W7+FC_OTH_HH_WH_E!W7+FC_OTH_HH_CO_E!W7+FC_OTH_HH_RF_E!W7+FC_OTH_HH_WM_E!W7+FC_OTH_HH_DR_E!W7+FC_OTH_HH_DW_E!W7+FC_OTH_HH_TV_E!W7+FC_OTH_HH_IT_E!W7+FC_OTH_HH_LI_E!W7+FC_OTH_HH_OA_E!W7</f>
        <v>0</v>
      </c>
      <c r="X7" s="10">
        <f>FC_OTH_HH_SH_E!X7+FC_OTH_HH_SC_E!X7+FC_OTH_HH_WH_E!X7+FC_OTH_HH_CO_E!X7+FC_OTH_HH_RF_E!X7+FC_OTH_HH_WM_E!X7+FC_OTH_HH_DR_E!X7+FC_OTH_HH_DW_E!X7+FC_OTH_HH_TV_E!X7+FC_OTH_HH_IT_E!X7+FC_OTH_HH_LI_E!X7+FC_OTH_HH_OA_E!X7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8">SUM(C9:C10)</f>
        <v>16.474290627687019</v>
      </c>
      <c r="D8" s="29">
        <f t="shared" ref="D8:W8" si="9">SUM(D9:D10)</f>
        <v>6.6723129836629402</v>
      </c>
      <c r="E8" s="29">
        <f t="shared" si="9"/>
        <v>21.629406706792778</v>
      </c>
      <c r="F8" s="29">
        <f t="shared" si="9"/>
        <v>15.778675838349098</v>
      </c>
      <c r="G8" s="29">
        <f t="shared" si="9"/>
        <v>36.569303525365427</v>
      </c>
      <c r="H8" s="29">
        <f t="shared" si="9"/>
        <v>13.571969045571802</v>
      </c>
      <c r="I8" s="29">
        <f t="shared" si="9"/>
        <v>10.040240756663803</v>
      </c>
      <c r="J8" s="29">
        <f t="shared" si="9"/>
        <v>10.447463456577822</v>
      </c>
      <c r="K8" s="29">
        <f t="shared" si="9"/>
        <v>46.95133276010317</v>
      </c>
      <c r="L8" s="29">
        <f t="shared" si="9"/>
        <v>13.864918314703354</v>
      </c>
      <c r="M8" s="29">
        <f t="shared" si="9"/>
        <v>9.7675838349097148</v>
      </c>
      <c r="N8" s="29">
        <f t="shared" si="9"/>
        <v>19.13757523645744</v>
      </c>
      <c r="O8" s="29">
        <f t="shared" si="9"/>
        <v>27.838263112639726</v>
      </c>
      <c r="P8" s="29">
        <f t="shared" si="9"/>
        <v>25.347549441100604</v>
      </c>
      <c r="Q8" s="29">
        <f t="shared" si="9"/>
        <v>69.776096302665493</v>
      </c>
      <c r="R8" s="29">
        <f t="shared" si="9"/>
        <v>80.122527944969889</v>
      </c>
      <c r="S8" s="29">
        <f t="shared" si="9"/>
        <v>56.400515907136707</v>
      </c>
      <c r="T8" s="29">
        <f t="shared" si="9"/>
        <v>34.312983662940667</v>
      </c>
      <c r="U8" s="29">
        <f t="shared" si="9"/>
        <v>33.626999140154773</v>
      </c>
      <c r="V8" s="29">
        <f t="shared" si="9"/>
        <v>40.690283748925197</v>
      </c>
      <c r="W8" s="29">
        <f t="shared" si="9"/>
        <v>44.890541702493543</v>
      </c>
      <c r="X8" s="29">
        <f t="shared" ref="X8" si="10">SUM(X9:X10)</f>
        <v>46.456061908856412</v>
      </c>
    </row>
    <row r="9" spans="1:24" ht="11.25" customHeight="1" x14ac:dyDescent="0.2">
      <c r="A9" s="41" t="s">
        <v>11</v>
      </c>
      <c r="B9" s="9" t="s">
        <v>12</v>
      </c>
      <c r="C9" s="10">
        <f>FC_OTH_HH_SH_E!C9+FC_OTH_HH_SC_E!C9+FC_OTH_HH_WH_E!C9+FC_OTH_HH_CO_E!C9+FC_OTH_HH_RF_E!C9+FC_OTH_HH_WM_E!C9+FC_OTH_HH_DR_E!C9+FC_OTH_HH_DW_E!C9+FC_OTH_HH_TV_E!C9+FC_OTH_HH_IT_E!C9+FC_OTH_HH_LI_E!C9+FC_OTH_HH_OA_E!C9</f>
        <v>0</v>
      </c>
      <c r="D9" s="10">
        <f>FC_OTH_HH_SH_E!D9+FC_OTH_HH_SC_E!D9+FC_OTH_HH_WH_E!D9+FC_OTH_HH_CO_E!D9+FC_OTH_HH_RF_E!D9+FC_OTH_HH_WM_E!D9+FC_OTH_HH_DR_E!D9+FC_OTH_HH_DW_E!D9+FC_OTH_HH_TV_E!D9+FC_OTH_HH_IT_E!D9+FC_OTH_HH_LI_E!D9+FC_OTH_HH_OA_E!D9</f>
        <v>0</v>
      </c>
      <c r="E9" s="10">
        <f>FC_OTH_HH_SH_E!E9+FC_OTH_HH_SC_E!E9+FC_OTH_HH_WH_E!E9+FC_OTH_HH_CO_E!E9+FC_OTH_HH_RF_E!E9+FC_OTH_HH_WM_E!E9+FC_OTH_HH_DR_E!E9+FC_OTH_HH_DW_E!E9+FC_OTH_HH_TV_E!E9+FC_OTH_HH_IT_E!E9+FC_OTH_HH_LI_E!E9+FC_OTH_HH_OA_E!E9</f>
        <v>0</v>
      </c>
      <c r="F9" s="10">
        <f>FC_OTH_HH_SH_E!F9+FC_OTH_HH_SC_E!F9+FC_OTH_HH_WH_E!F9+FC_OTH_HH_CO_E!F9+FC_OTH_HH_RF_E!F9+FC_OTH_HH_WM_E!F9+FC_OTH_HH_DR_E!F9+FC_OTH_HH_DW_E!F9+FC_OTH_HH_TV_E!F9+FC_OTH_HH_IT_E!F9+FC_OTH_HH_LI_E!F9+FC_OTH_HH_OA_E!F9</f>
        <v>0</v>
      </c>
      <c r="G9" s="10">
        <f>FC_OTH_HH_SH_E!G9+FC_OTH_HH_SC_E!G9+FC_OTH_HH_WH_E!G9+FC_OTH_HH_CO_E!G9+FC_OTH_HH_RF_E!G9+FC_OTH_HH_WM_E!G9+FC_OTH_HH_DR_E!G9+FC_OTH_HH_DW_E!G9+FC_OTH_HH_TV_E!G9+FC_OTH_HH_IT_E!G9+FC_OTH_HH_LI_E!G9+FC_OTH_HH_OA_E!G9</f>
        <v>0</v>
      </c>
      <c r="H9" s="10">
        <f>FC_OTH_HH_SH_E!H9+FC_OTH_HH_SC_E!H9+FC_OTH_HH_WH_E!H9+FC_OTH_HH_CO_E!H9+FC_OTH_HH_RF_E!H9+FC_OTH_HH_WM_E!H9+FC_OTH_HH_DR_E!H9+FC_OTH_HH_DW_E!H9+FC_OTH_HH_TV_E!H9+FC_OTH_HH_IT_E!H9+FC_OTH_HH_LI_E!H9+FC_OTH_HH_OA_E!H9</f>
        <v>0</v>
      </c>
      <c r="I9" s="10">
        <f>FC_OTH_HH_SH_E!I9+FC_OTH_HH_SC_E!I9+FC_OTH_HH_WH_E!I9+FC_OTH_HH_CO_E!I9+FC_OTH_HH_RF_E!I9+FC_OTH_HH_WM_E!I9+FC_OTH_HH_DR_E!I9+FC_OTH_HH_DW_E!I9+FC_OTH_HH_TV_E!I9+FC_OTH_HH_IT_E!I9+FC_OTH_HH_LI_E!I9+FC_OTH_HH_OA_E!I9</f>
        <v>0</v>
      </c>
      <c r="J9" s="10">
        <f>FC_OTH_HH_SH_E!J9+FC_OTH_HH_SC_E!J9+FC_OTH_HH_WH_E!J9+FC_OTH_HH_CO_E!J9+FC_OTH_HH_RF_E!J9+FC_OTH_HH_WM_E!J9+FC_OTH_HH_DR_E!J9+FC_OTH_HH_DW_E!J9+FC_OTH_HH_TV_E!J9+FC_OTH_HH_IT_E!J9+FC_OTH_HH_LI_E!J9+FC_OTH_HH_OA_E!J9</f>
        <v>4.5589853826311284</v>
      </c>
      <c r="K9" s="10">
        <f>FC_OTH_HH_SH_E!K9+FC_OTH_HH_SC_E!K9+FC_OTH_HH_WH_E!K9+FC_OTH_HH_CO_E!K9+FC_OTH_HH_RF_E!K9+FC_OTH_HH_WM_E!K9+FC_OTH_HH_DR_E!K9+FC_OTH_HH_DW_E!K9+FC_OTH_HH_TV_E!K9+FC_OTH_HH_IT_E!K9+FC_OTH_HH_LI_E!K9+FC_OTH_HH_OA_E!K9</f>
        <v>46.95133276010317</v>
      </c>
      <c r="L9" s="10">
        <f>FC_OTH_HH_SH_E!L9+FC_OTH_HH_SC_E!L9+FC_OTH_HH_WH_E!L9+FC_OTH_HH_CO_E!L9+FC_OTH_HH_RF_E!L9+FC_OTH_HH_WM_E!L9+FC_OTH_HH_DR_E!L9+FC_OTH_HH_DW_E!L9+FC_OTH_HH_TV_E!L9+FC_OTH_HH_IT_E!L9+FC_OTH_HH_LI_E!L9+FC_OTH_HH_OA_E!L9</f>
        <v>0</v>
      </c>
      <c r="M9" s="10">
        <f>FC_OTH_HH_SH_E!M9+FC_OTH_HH_SC_E!M9+FC_OTH_HH_WH_E!M9+FC_OTH_HH_CO_E!M9+FC_OTH_HH_RF_E!M9+FC_OTH_HH_WM_E!M9+FC_OTH_HH_DR_E!M9+FC_OTH_HH_DW_E!M9+FC_OTH_HH_TV_E!M9+FC_OTH_HH_IT_E!M9+FC_OTH_HH_LI_E!M9+FC_OTH_HH_OA_E!M9</f>
        <v>0</v>
      </c>
      <c r="N9" s="10">
        <f>FC_OTH_HH_SH_E!N9+FC_OTH_HH_SC_E!N9+FC_OTH_HH_WH_E!N9+FC_OTH_HH_CO_E!N9+FC_OTH_HH_RF_E!N9+FC_OTH_HH_WM_E!N9+FC_OTH_HH_DR_E!N9+FC_OTH_HH_DW_E!N9+FC_OTH_HH_TV_E!N9+FC_OTH_HH_IT_E!N9+FC_OTH_HH_LI_E!N9+FC_OTH_HH_OA_E!N9</f>
        <v>0</v>
      </c>
      <c r="O9" s="10">
        <f>FC_OTH_HH_SH_E!O9+FC_OTH_HH_SC_E!O9+FC_OTH_HH_WH_E!O9+FC_OTH_HH_CO_E!O9+FC_OTH_HH_RF_E!O9+FC_OTH_HH_WM_E!O9+FC_OTH_HH_DR_E!O9+FC_OTH_HH_DW_E!O9+FC_OTH_HH_TV_E!O9+FC_OTH_HH_IT_E!O9+FC_OTH_HH_LI_E!O9+FC_OTH_HH_OA_E!O9</f>
        <v>0</v>
      </c>
      <c r="P9" s="10">
        <f>FC_OTH_HH_SH_E!P9+FC_OTH_HH_SC_E!P9+FC_OTH_HH_WH_E!P9+FC_OTH_HH_CO_E!P9+FC_OTH_HH_RF_E!P9+FC_OTH_HH_WM_E!P9+FC_OTH_HH_DR_E!P9+FC_OTH_HH_DW_E!P9+FC_OTH_HH_TV_E!P9+FC_OTH_HH_IT_E!P9+FC_OTH_HH_LI_E!P9+FC_OTH_HH_OA_E!P9</f>
        <v>0</v>
      </c>
      <c r="Q9" s="10">
        <f>FC_OTH_HH_SH_E!Q9+FC_OTH_HH_SC_E!Q9+FC_OTH_HH_WH_E!Q9+FC_OTH_HH_CO_E!Q9+FC_OTH_HH_RF_E!Q9+FC_OTH_HH_WM_E!Q9+FC_OTH_HH_DR_E!Q9+FC_OTH_HH_DW_E!Q9+FC_OTH_HH_TV_E!Q9+FC_OTH_HH_IT_E!Q9+FC_OTH_HH_LI_E!Q9+FC_OTH_HH_OA_E!Q9</f>
        <v>25.622527944969892</v>
      </c>
      <c r="R9" s="10">
        <f>FC_OTH_HH_SH_E!R9+FC_OTH_HH_SC_E!R9+FC_OTH_HH_WH_E!R9+FC_OTH_HH_CO_E!R9+FC_OTH_HH_RF_E!R9+FC_OTH_HH_WM_E!R9+FC_OTH_HH_DR_E!R9+FC_OTH_HH_DW_E!R9+FC_OTH_HH_TV_E!R9+FC_OTH_HH_IT_E!R9+FC_OTH_HH_LI_E!R9+FC_OTH_HH_OA_E!R9</f>
        <v>27.603009458297503</v>
      </c>
      <c r="S9" s="10">
        <f>FC_OTH_HH_SH_E!S9+FC_OTH_HH_SC_E!S9+FC_OTH_HH_WH_E!S9+FC_OTH_HH_CO_E!S9+FC_OTH_HH_RF_E!S9+FC_OTH_HH_WM_E!S9+FC_OTH_HH_DR_E!S9+FC_OTH_HH_DW_E!S9+FC_OTH_HH_TV_E!S9+FC_OTH_HH_IT_E!S9+FC_OTH_HH_LI_E!S9+FC_OTH_HH_OA_E!S9</f>
        <v>22.330008598452274</v>
      </c>
      <c r="T9" s="10">
        <f>FC_OTH_HH_SH_E!T9+FC_OTH_HH_SC_E!T9+FC_OTH_HH_WH_E!T9+FC_OTH_HH_CO_E!T9+FC_OTH_HH_RF_E!T9+FC_OTH_HH_WM_E!T9+FC_OTH_HH_DR_E!T9+FC_OTH_HH_DW_E!T9+FC_OTH_HH_TV_E!T9+FC_OTH_HH_IT_E!T9+FC_OTH_HH_LI_E!T9+FC_OTH_HH_OA_E!T9</f>
        <v>0</v>
      </c>
      <c r="U9" s="10">
        <f>FC_OTH_HH_SH_E!U9+FC_OTH_HH_SC_E!U9+FC_OTH_HH_WH_E!U9+FC_OTH_HH_CO_E!U9+FC_OTH_HH_RF_E!U9+FC_OTH_HH_WM_E!U9+FC_OTH_HH_DR_E!U9+FC_OTH_HH_DW_E!U9+FC_OTH_HH_TV_E!U9+FC_OTH_HH_IT_E!U9+FC_OTH_HH_LI_E!U9+FC_OTH_HH_OA_E!U9</f>
        <v>0</v>
      </c>
      <c r="V9" s="10">
        <f>FC_OTH_HH_SH_E!V9+FC_OTH_HH_SC_E!V9+FC_OTH_HH_WH_E!V9+FC_OTH_HH_CO_E!V9+FC_OTH_HH_RF_E!V9+FC_OTH_HH_WM_E!V9+FC_OTH_HH_DR_E!V9+FC_OTH_HH_DW_E!V9+FC_OTH_HH_TV_E!V9+FC_OTH_HH_IT_E!V9+FC_OTH_HH_LI_E!V9+FC_OTH_HH_OA_E!V9</f>
        <v>0</v>
      </c>
      <c r="W9" s="10">
        <f>FC_OTH_HH_SH_E!W9+FC_OTH_HH_SC_E!W9+FC_OTH_HH_WH_E!W9+FC_OTH_HH_CO_E!W9+FC_OTH_HH_RF_E!W9+FC_OTH_HH_WM_E!W9+FC_OTH_HH_DR_E!W9+FC_OTH_HH_DW_E!W9+FC_OTH_HH_TV_E!W9+FC_OTH_HH_IT_E!W9+FC_OTH_HH_LI_E!W9+FC_OTH_HH_OA_E!W9</f>
        <v>0</v>
      </c>
      <c r="X9" s="10">
        <f>FC_OTH_HH_SH_E!X9+FC_OTH_HH_SC_E!X9+FC_OTH_HH_WH_E!X9+FC_OTH_HH_CO_E!X9+FC_OTH_HH_RF_E!X9+FC_OTH_HH_WM_E!X9+FC_OTH_HH_DR_E!X9+FC_OTH_HH_DW_E!X9+FC_OTH_HH_TV_E!X9+FC_OTH_HH_IT_E!X9+FC_OTH_HH_LI_E!X9+FC_OTH_HH_OA_E!X9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FC_OTH_HH_SH_E!C10+FC_OTH_HH_SC_E!C10+FC_OTH_HH_WH_E!C10+FC_OTH_HH_CO_E!C10+FC_OTH_HH_RF_E!C10+FC_OTH_HH_WM_E!C10+FC_OTH_HH_DR_E!C10+FC_OTH_HH_DW_E!C10+FC_OTH_HH_TV_E!C10+FC_OTH_HH_IT_E!C10+FC_OTH_HH_LI_E!C10+FC_OTH_HH_OA_E!C10</f>
        <v>16.474290627687019</v>
      </c>
      <c r="D10" s="10">
        <f>FC_OTH_HH_SH_E!D10+FC_OTH_HH_SC_E!D10+FC_OTH_HH_WH_E!D10+FC_OTH_HH_CO_E!D10+FC_OTH_HH_RF_E!D10+FC_OTH_HH_WM_E!D10+FC_OTH_HH_DR_E!D10+FC_OTH_HH_DW_E!D10+FC_OTH_HH_TV_E!D10+FC_OTH_HH_IT_E!D10+FC_OTH_HH_LI_E!D10+FC_OTH_HH_OA_E!D10</f>
        <v>6.6723129836629402</v>
      </c>
      <c r="E10" s="10">
        <f>FC_OTH_HH_SH_E!E10+FC_OTH_HH_SC_E!E10+FC_OTH_HH_WH_E!E10+FC_OTH_HH_CO_E!E10+FC_OTH_HH_RF_E!E10+FC_OTH_HH_WM_E!E10+FC_OTH_HH_DR_E!E10+FC_OTH_HH_DW_E!E10+FC_OTH_HH_TV_E!E10+FC_OTH_HH_IT_E!E10+FC_OTH_HH_LI_E!E10+FC_OTH_HH_OA_E!E10</f>
        <v>21.629406706792778</v>
      </c>
      <c r="F10" s="10">
        <f>FC_OTH_HH_SH_E!F10+FC_OTH_HH_SC_E!F10+FC_OTH_HH_WH_E!F10+FC_OTH_HH_CO_E!F10+FC_OTH_HH_RF_E!F10+FC_OTH_HH_WM_E!F10+FC_OTH_HH_DR_E!F10+FC_OTH_HH_DW_E!F10+FC_OTH_HH_TV_E!F10+FC_OTH_HH_IT_E!F10+FC_OTH_HH_LI_E!F10+FC_OTH_HH_OA_E!F10</f>
        <v>15.778675838349098</v>
      </c>
      <c r="G10" s="10">
        <f>FC_OTH_HH_SH_E!G10+FC_OTH_HH_SC_E!G10+FC_OTH_HH_WH_E!G10+FC_OTH_HH_CO_E!G10+FC_OTH_HH_RF_E!G10+FC_OTH_HH_WM_E!G10+FC_OTH_HH_DR_E!G10+FC_OTH_HH_DW_E!G10+FC_OTH_HH_TV_E!G10+FC_OTH_HH_IT_E!G10+FC_OTH_HH_LI_E!G10+FC_OTH_HH_OA_E!G10</f>
        <v>36.569303525365427</v>
      </c>
      <c r="H10" s="10">
        <f>FC_OTH_HH_SH_E!H10+FC_OTH_HH_SC_E!H10+FC_OTH_HH_WH_E!H10+FC_OTH_HH_CO_E!H10+FC_OTH_HH_RF_E!H10+FC_OTH_HH_WM_E!H10+FC_OTH_HH_DR_E!H10+FC_OTH_HH_DW_E!H10+FC_OTH_HH_TV_E!H10+FC_OTH_HH_IT_E!H10+FC_OTH_HH_LI_E!H10+FC_OTH_HH_OA_E!H10</f>
        <v>13.571969045571802</v>
      </c>
      <c r="I10" s="10">
        <f>FC_OTH_HH_SH_E!I10+FC_OTH_HH_SC_E!I10+FC_OTH_HH_WH_E!I10+FC_OTH_HH_CO_E!I10+FC_OTH_HH_RF_E!I10+FC_OTH_HH_WM_E!I10+FC_OTH_HH_DR_E!I10+FC_OTH_HH_DW_E!I10+FC_OTH_HH_TV_E!I10+FC_OTH_HH_IT_E!I10+FC_OTH_HH_LI_E!I10+FC_OTH_HH_OA_E!I10</f>
        <v>10.040240756663803</v>
      </c>
      <c r="J10" s="10">
        <f>FC_OTH_HH_SH_E!J10+FC_OTH_HH_SC_E!J10+FC_OTH_HH_WH_E!J10+FC_OTH_HH_CO_E!J10+FC_OTH_HH_RF_E!J10+FC_OTH_HH_WM_E!J10+FC_OTH_HH_DR_E!J10+FC_OTH_HH_DW_E!J10+FC_OTH_HH_TV_E!J10+FC_OTH_HH_IT_E!J10+FC_OTH_HH_LI_E!J10+FC_OTH_HH_OA_E!J10</f>
        <v>5.8884780739466924</v>
      </c>
      <c r="K10" s="10">
        <f>FC_OTH_HH_SH_E!K10+FC_OTH_HH_SC_E!K10+FC_OTH_HH_WH_E!K10+FC_OTH_HH_CO_E!K10+FC_OTH_HH_RF_E!K10+FC_OTH_HH_WM_E!K10+FC_OTH_HH_DR_E!K10+FC_OTH_HH_DW_E!K10+FC_OTH_HH_TV_E!K10+FC_OTH_HH_IT_E!K10+FC_OTH_HH_LI_E!K10+FC_OTH_HH_OA_E!K10</f>
        <v>0</v>
      </c>
      <c r="L10" s="10">
        <f>FC_OTH_HH_SH_E!L10+FC_OTH_HH_SC_E!L10+FC_OTH_HH_WH_E!L10+FC_OTH_HH_CO_E!L10+FC_OTH_HH_RF_E!L10+FC_OTH_HH_WM_E!L10+FC_OTH_HH_DR_E!L10+FC_OTH_HH_DW_E!L10+FC_OTH_HH_TV_E!L10+FC_OTH_HH_IT_E!L10+FC_OTH_HH_LI_E!L10+FC_OTH_HH_OA_E!L10</f>
        <v>13.864918314703354</v>
      </c>
      <c r="M10" s="10">
        <f>FC_OTH_HH_SH_E!M10+FC_OTH_HH_SC_E!M10+FC_OTH_HH_WH_E!M10+FC_OTH_HH_CO_E!M10+FC_OTH_HH_RF_E!M10+FC_OTH_HH_WM_E!M10+FC_OTH_HH_DR_E!M10+FC_OTH_HH_DW_E!M10+FC_OTH_HH_TV_E!M10+FC_OTH_HH_IT_E!M10+FC_OTH_HH_LI_E!M10+FC_OTH_HH_OA_E!M10</f>
        <v>9.7675838349097148</v>
      </c>
      <c r="N10" s="10">
        <f>FC_OTH_HH_SH_E!N10+FC_OTH_HH_SC_E!N10+FC_OTH_HH_WH_E!N10+FC_OTH_HH_CO_E!N10+FC_OTH_HH_RF_E!N10+FC_OTH_HH_WM_E!N10+FC_OTH_HH_DR_E!N10+FC_OTH_HH_DW_E!N10+FC_OTH_HH_TV_E!N10+FC_OTH_HH_IT_E!N10+FC_OTH_HH_LI_E!N10+FC_OTH_HH_OA_E!N10</f>
        <v>19.13757523645744</v>
      </c>
      <c r="O10" s="10">
        <f>FC_OTH_HH_SH_E!O10+FC_OTH_HH_SC_E!O10+FC_OTH_HH_WH_E!O10+FC_OTH_HH_CO_E!O10+FC_OTH_HH_RF_E!O10+FC_OTH_HH_WM_E!O10+FC_OTH_HH_DR_E!O10+FC_OTH_HH_DW_E!O10+FC_OTH_HH_TV_E!O10+FC_OTH_HH_IT_E!O10+FC_OTH_HH_LI_E!O10+FC_OTH_HH_OA_E!O10</f>
        <v>27.838263112639726</v>
      </c>
      <c r="P10" s="10">
        <f>FC_OTH_HH_SH_E!P10+FC_OTH_HH_SC_E!P10+FC_OTH_HH_WH_E!P10+FC_OTH_HH_CO_E!P10+FC_OTH_HH_RF_E!P10+FC_OTH_HH_WM_E!P10+FC_OTH_HH_DR_E!P10+FC_OTH_HH_DW_E!P10+FC_OTH_HH_TV_E!P10+FC_OTH_HH_IT_E!P10+FC_OTH_HH_LI_E!P10+FC_OTH_HH_OA_E!P10</f>
        <v>25.347549441100604</v>
      </c>
      <c r="Q10" s="10">
        <f>FC_OTH_HH_SH_E!Q10+FC_OTH_HH_SC_E!Q10+FC_OTH_HH_WH_E!Q10+FC_OTH_HH_CO_E!Q10+FC_OTH_HH_RF_E!Q10+FC_OTH_HH_WM_E!Q10+FC_OTH_HH_DR_E!Q10+FC_OTH_HH_DW_E!Q10+FC_OTH_HH_TV_E!Q10+FC_OTH_HH_IT_E!Q10+FC_OTH_HH_LI_E!Q10+FC_OTH_HH_OA_E!Q10</f>
        <v>44.153568357695605</v>
      </c>
      <c r="R10" s="10">
        <f>FC_OTH_HH_SH_E!R10+FC_OTH_HH_SC_E!R10+FC_OTH_HH_WH_E!R10+FC_OTH_HH_CO_E!R10+FC_OTH_HH_RF_E!R10+FC_OTH_HH_WM_E!R10+FC_OTH_HH_DR_E!R10+FC_OTH_HH_DW_E!R10+FC_OTH_HH_TV_E!R10+FC_OTH_HH_IT_E!R10+FC_OTH_HH_LI_E!R10+FC_OTH_HH_OA_E!R10</f>
        <v>52.519518486672389</v>
      </c>
      <c r="S10" s="10">
        <f>FC_OTH_HH_SH_E!S10+FC_OTH_HH_SC_E!S10+FC_OTH_HH_WH_E!S10+FC_OTH_HH_CO_E!S10+FC_OTH_HH_RF_E!S10+FC_OTH_HH_WM_E!S10+FC_OTH_HH_DR_E!S10+FC_OTH_HH_DW_E!S10+FC_OTH_HH_TV_E!S10+FC_OTH_HH_IT_E!S10+FC_OTH_HH_LI_E!S10+FC_OTH_HH_OA_E!S10</f>
        <v>34.070507308684434</v>
      </c>
      <c r="T10" s="10">
        <f>FC_OTH_HH_SH_E!T10+FC_OTH_HH_SC_E!T10+FC_OTH_HH_WH_E!T10+FC_OTH_HH_CO_E!T10+FC_OTH_HH_RF_E!T10+FC_OTH_HH_WM_E!T10+FC_OTH_HH_DR_E!T10+FC_OTH_HH_DW_E!T10+FC_OTH_HH_TV_E!T10+FC_OTH_HH_IT_E!T10+FC_OTH_HH_LI_E!T10+FC_OTH_HH_OA_E!T10</f>
        <v>34.312983662940667</v>
      </c>
      <c r="U10" s="10">
        <f>FC_OTH_HH_SH_E!U10+FC_OTH_HH_SC_E!U10+FC_OTH_HH_WH_E!U10+FC_OTH_HH_CO_E!U10+FC_OTH_HH_RF_E!U10+FC_OTH_HH_WM_E!U10+FC_OTH_HH_DR_E!U10+FC_OTH_HH_DW_E!U10+FC_OTH_HH_TV_E!U10+FC_OTH_HH_IT_E!U10+FC_OTH_HH_LI_E!U10+FC_OTH_HH_OA_E!U10</f>
        <v>33.626999140154773</v>
      </c>
      <c r="V10" s="10">
        <f>FC_OTH_HH_SH_E!V10+FC_OTH_HH_SC_E!V10+FC_OTH_HH_WH_E!V10+FC_OTH_HH_CO_E!V10+FC_OTH_HH_RF_E!V10+FC_OTH_HH_WM_E!V10+FC_OTH_HH_DR_E!V10+FC_OTH_HH_DW_E!V10+FC_OTH_HH_TV_E!V10+FC_OTH_HH_IT_E!V10+FC_OTH_HH_LI_E!V10+FC_OTH_HH_OA_E!V10</f>
        <v>40.690283748925197</v>
      </c>
      <c r="W10" s="10">
        <f>FC_OTH_HH_SH_E!W10+FC_OTH_HH_SC_E!W10+FC_OTH_HH_WH_E!W10+FC_OTH_HH_CO_E!W10+FC_OTH_HH_RF_E!W10+FC_OTH_HH_WM_E!W10+FC_OTH_HH_DR_E!W10+FC_OTH_HH_DW_E!W10+FC_OTH_HH_TV_E!W10+FC_OTH_HH_IT_E!W10+FC_OTH_HH_LI_E!W10+FC_OTH_HH_OA_E!W10</f>
        <v>44.890541702493543</v>
      </c>
      <c r="X10" s="10">
        <f>FC_OTH_HH_SH_E!X10+FC_OTH_HH_SC_E!X10+FC_OTH_HH_WH_E!X10+FC_OTH_HH_CO_E!X10+FC_OTH_HH_RF_E!X10+FC_OTH_HH_WM_E!X10+FC_OTH_HH_DR_E!X10+FC_OTH_HH_DW_E!X10+FC_OTH_HH_TV_E!X10+FC_OTH_HH_IT_E!X10+FC_OTH_HH_LI_E!X10+FC_OTH_HH_OA_E!X10</f>
        <v>46.456061908856412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1">SUM(C12:C16)</f>
        <v>0</v>
      </c>
      <c r="D11" s="29">
        <f t="shared" ref="D11:W11" si="12">SUM(D12:D16)</f>
        <v>0</v>
      </c>
      <c r="E11" s="29">
        <f t="shared" si="12"/>
        <v>0</v>
      </c>
      <c r="F11" s="29">
        <f t="shared" si="12"/>
        <v>0</v>
      </c>
      <c r="G11" s="29">
        <f t="shared" si="12"/>
        <v>0</v>
      </c>
      <c r="H11" s="29">
        <f t="shared" si="12"/>
        <v>0</v>
      </c>
      <c r="I11" s="29">
        <f t="shared" si="12"/>
        <v>0</v>
      </c>
      <c r="J11" s="29">
        <f t="shared" si="12"/>
        <v>0</v>
      </c>
      <c r="K11" s="29">
        <f t="shared" si="12"/>
        <v>0</v>
      </c>
      <c r="L11" s="29">
        <f t="shared" si="12"/>
        <v>0</v>
      </c>
      <c r="M11" s="29">
        <f t="shared" si="12"/>
        <v>0</v>
      </c>
      <c r="N11" s="29">
        <f t="shared" si="12"/>
        <v>0</v>
      </c>
      <c r="O11" s="29">
        <f t="shared" si="12"/>
        <v>0</v>
      </c>
      <c r="P11" s="29">
        <f t="shared" si="12"/>
        <v>0</v>
      </c>
      <c r="Q11" s="29">
        <f t="shared" si="12"/>
        <v>0</v>
      </c>
      <c r="R11" s="29">
        <f t="shared" si="12"/>
        <v>0</v>
      </c>
      <c r="S11" s="29">
        <f t="shared" si="12"/>
        <v>0</v>
      </c>
      <c r="T11" s="29">
        <f t="shared" si="12"/>
        <v>0</v>
      </c>
      <c r="U11" s="29">
        <f t="shared" si="12"/>
        <v>0</v>
      </c>
      <c r="V11" s="29">
        <f t="shared" si="12"/>
        <v>0</v>
      </c>
      <c r="W11" s="29">
        <f t="shared" si="12"/>
        <v>0</v>
      </c>
      <c r="X11" s="29">
        <f t="shared" ref="X11" si="13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FC_OTH_HH_SH_E!C12+FC_OTH_HH_SC_E!C12+FC_OTH_HH_WH_E!C12+FC_OTH_HH_CO_E!C12+FC_OTH_HH_RF_E!C12+FC_OTH_HH_WM_E!C12+FC_OTH_HH_DR_E!C12+FC_OTH_HH_DW_E!C12+FC_OTH_HH_TV_E!C12+FC_OTH_HH_IT_E!C12+FC_OTH_HH_LI_E!C12+FC_OTH_HH_OA_E!C12</f>
        <v>0</v>
      </c>
      <c r="D12" s="10">
        <f>FC_OTH_HH_SH_E!D12+FC_OTH_HH_SC_E!D12+FC_OTH_HH_WH_E!D12+FC_OTH_HH_CO_E!D12+FC_OTH_HH_RF_E!D12+FC_OTH_HH_WM_E!D12+FC_OTH_HH_DR_E!D12+FC_OTH_HH_DW_E!D12+FC_OTH_HH_TV_E!D12+FC_OTH_HH_IT_E!D12+FC_OTH_HH_LI_E!D12+FC_OTH_HH_OA_E!D12</f>
        <v>0</v>
      </c>
      <c r="E12" s="10">
        <f>FC_OTH_HH_SH_E!E12+FC_OTH_HH_SC_E!E12+FC_OTH_HH_WH_E!E12+FC_OTH_HH_CO_E!E12+FC_OTH_HH_RF_E!E12+FC_OTH_HH_WM_E!E12+FC_OTH_HH_DR_E!E12+FC_OTH_HH_DW_E!E12+FC_OTH_HH_TV_E!E12+FC_OTH_HH_IT_E!E12+FC_OTH_HH_LI_E!E12+FC_OTH_HH_OA_E!E12</f>
        <v>0</v>
      </c>
      <c r="F12" s="10">
        <f>FC_OTH_HH_SH_E!F12+FC_OTH_HH_SC_E!F12+FC_OTH_HH_WH_E!F12+FC_OTH_HH_CO_E!F12+FC_OTH_HH_RF_E!F12+FC_OTH_HH_WM_E!F12+FC_OTH_HH_DR_E!F12+FC_OTH_HH_DW_E!F12+FC_OTH_HH_TV_E!F12+FC_OTH_HH_IT_E!F12+FC_OTH_HH_LI_E!F12+FC_OTH_HH_OA_E!F12</f>
        <v>0</v>
      </c>
      <c r="G12" s="10">
        <f>FC_OTH_HH_SH_E!G12+FC_OTH_HH_SC_E!G12+FC_OTH_HH_WH_E!G12+FC_OTH_HH_CO_E!G12+FC_OTH_HH_RF_E!G12+FC_OTH_HH_WM_E!G12+FC_OTH_HH_DR_E!G12+FC_OTH_HH_DW_E!G12+FC_OTH_HH_TV_E!G12+FC_OTH_HH_IT_E!G12+FC_OTH_HH_LI_E!G12+FC_OTH_HH_OA_E!G12</f>
        <v>0</v>
      </c>
      <c r="H12" s="10">
        <f>FC_OTH_HH_SH_E!H12+FC_OTH_HH_SC_E!H12+FC_OTH_HH_WH_E!H12+FC_OTH_HH_CO_E!H12+FC_OTH_HH_RF_E!H12+FC_OTH_HH_WM_E!H12+FC_OTH_HH_DR_E!H12+FC_OTH_HH_DW_E!H12+FC_OTH_HH_TV_E!H12+FC_OTH_HH_IT_E!H12+FC_OTH_HH_LI_E!H12+FC_OTH_HH_OA_E!H12</f>
        <v>0</v>
      </c>
      <c r="I12" s="10">
        <f>FC_OTH_HH_SH_E!I12+FC_OTH_HH_SC_E!I12+FC_OTH_HH_WH_E!I12+FC_OTH_HH_CO_E!I12+FC_OTH_HH_RF_E!I12+FC_OTH_HH_WM_E!I12+FC_OTH_HH_DR_E!I12+FC_OTH_HH_DW_E!I12+FC_OTH_HH_TV_E!I12+FC_OTH_HH_IT_E!I12+FC_OTH_HH_LI_E!I12+FC_OTH_HH_OA_E!I12</f>
        <v>0</v>
      </c>
      <c r="J12" s="10">
        <f>FC_OTH_HH_SH_E!J12+FC_OTH_HH_SC_E!J12+FC_OTH_HH_WH_E!J12+FC_OTH_HH_CO_E!J12+FC_OTH_HH_RF_E!J12+FC_OTH_HH_WM_E!J12+FC_OTH_HH_DR_E!J12+FC_OTH_HH_DW_E!J12+FC_OTH_HH_TV_E!J12+FC_OTH_HH_IT_E!J12+FC_OTH_HH_LI_E!J12+FC_OTH_HH_OA_E!J12</f>
        <v>0</v>
      </c>
      <c r="K12" s="10">
        <f>FC_OTH_HH_SH_E!K12+FC_OTH_HH_SC_E!K12+FC_OTH_HH_WH_E!K12+FC_OTH_HH_CO_E!K12+FC_OTH_HH_RF_E!K12+FC_OTH_HH_WM_E!K12+FC_OTH_HH_DR_E!K12+FC_OTH_HH_DW_E!K12+FC_OTH_HH_TV_E!K12+FC_OTH_HH_IT_E!K12+FC_OTH_HH_LI_E!K12+FC_OTH_HH_OA_E!K12</f>
        <v>0</v>
      </c>
      <c r="L12" s="10">
        <f>FC_OTH_HH_SH_E!L12+FC_OTH_HH_SC_E!L12+FC_OTH_HH_WH_E!L12+FC_OTH_HH_CO_E!L12+FC_OTH_HH_RF_E!L12+FC_OTH_HH_WM_E!L12+FC_OTH_HH_DR_E!L12+FC_OTH_HH_DW_E!L12+FC_OTH_HH_TV_E!L12+FC_OTH_HH_IT_E!L12+FC_OTH_HH_LI_E!L12+FC_OTH_HH_OA_E!L12</f>
        <v>0</v>
      </c>
      <c r="M12" s="10">
        <f>FC_OTH_HH_SH_E!M12+FC_OTH_HH_SC_E!M12+FC_OTH_HH_WH_E!M12+FC_OTH_HH_CO_E!M12+FC_OTH_HH_RF_E!M12+FC_OTH_HH_WM_E!M12+FC_OTH_HH_DR_E!M12+FC_OTH_HH_DW_E!M12+FC_OTH_HH_TV_E!M12+FC_OTH_HH_IT_E!M12+FC_OTH_HH_LI_E!M12+FC_OTH_HH_OA_E!M12</f>
        <v>0</v>
      </c>
      <c r="N12" s="10">
        <f>FC_OTH_HH_SH_E!N12+FC_OTH_HH_SC_E!N12+FC_OTH_HH_WH_E!N12+FC_OTH_HH_CO_E!N12+FC_OTH_HH_RF_E!N12+FC_OTH_HH_WM_E!N12+FC_OTH_HH_DR_E!N12+FC_OTH_HH_DW_E!N12+FC_OTH_HH_TV_E!N12+FC_OTH_HH_IT_E!N12+FC_OTH_HH_LI_E!N12+FC_OTH_HH_OA_E!N12</f>
        <v>0</v>
      </c>
      <c r="O12" s="10">
        <f>FC_OTH_HH_SH_E!O12+FC_OTH_HH_SC_E!O12+FC_OTH_HH_WH_E!O12+FC_OTH_HH_CO_E!O12+FC_OTH_HH_RF_E!O12+FC_OTH_HH_WM_E!O12+FC_OTH_HH_DR_E!O12+FC_OTH_HH_DW_E!O12+FC_OTH_HH_TV_E!O12+FC_OTH_HH_IT_E!O12+FC_OTH_HH_LI_E!O12+FC_OTH_HH_OA_E!O12</f>
        <v>0</v>
      </c>
      <c r="P12" s="10">
        <f>FC_OTH_HH_SH_E!P12+FC_OTH_HH_SC_E!P12+FC_OTH_HH_WH_E!P12+FC_OTH_HH_CO_E!P12+FC_OTH_HH_RF_E!P12+FC_OTH_HH_WM_E!P12+FC_OTH_HH_DR_E!P12+FC_OTH_HH_DW_E!P12+FC_OTH_HH_TV_E!P12+FC_OTH_HH_IT_E!P12+FC_OTH_HH_LI_E!P12+FC_OTH_HH_OA_E!P12</f>
        <v>0</v>
      </c>
      <c r="Q12" s="10">
        <f>FC_OTH_HH_SH_E!Q12+FC_OTH_HH_SC_E!Q12+FC_OTH_HH_WH_E!Q12+FC_OTH_HH_CO_E!Q12+FC_OTH_HH_RF_E!Q12+FC_OTH_HH_WM_E!Q12+FC_OTH_HH_DR_E!Q12+FC_OTH_HH_DW_E!Q12+FC_OTH_HH_TV_E!Q12+FC_OTH_HH_IT_E!Q12+FC_OTH_HH_LI_E!Q12+FC_OTH_HH_OA_E!Q12</f>
        <v>0</v>
      </c>
      <c r="R12" s="10">
        <f>FC_OTH_HH_SH_E!R12+FC_OTH_HH_SC_E!R12+FC_OTH_HH_WH_E!R12+FC_OTH_HH_CO_E!R12+FC_OTH_HH_RF_E!R12+FC_OTH_HH_WM_E!R12+FC_OTH_HH_DR_E!R12+FC_OTH_HH_DW_E!R12+FC_OTH_HH_TV_E!R12+FC_OTH_HH_IT_E!R12+FC_OTH_HH_LI_E!R12+FC_OTH_HH_OA_E!R12</f>
        <v>0</v>
      </c>
      <c r="S12" s="10">
        <f>FC_OTH_HH_SH_E!S12+FC_OTH_HH_SC_E!S12+FC_OTH_HH_WH_E!S12+FC_OTH_HH_CO_E!S12+FC_OTH_HH_RF_E!S12+FC_OTH_HH_WM_E!S12+FC_OTH_HH_DR_E!S12+FC_OTH_HH_DW_E!S12+FC_OTH_HH_TV_E!S12+FC_OTH_HH_IT_E!S12+FC_OTH_HH_LI_E!S12+FC_OTH_HH_OA_E!S12</f>
        <v>0</v>
      </c>
      <c r="T12" s="10">
        <f>FC_OTH_HH_SH_E!T12+FC_OTH_HH_SC_E!T12+FC_OTH_HH_WH_E!T12+FC_OTH_HH_CO_E!T12+FC_OTH_HH_RF_E!T12+FC_OTH_HH_WM_E!T12+FC_OTH_HH_DR_E!T12+FC_OTH_HH_DW_E!T12+FC_OTH_HH_TV_E!T12+FC_OTH_HH_IT_E!T12+FC_OTH_HH_LI_E!T12+FC_OTH_HH_OA_E!T12</f>
        <v>0</v>
      </c>
      <c r="U12" s="10">
        <f>FC_OTH_HH_SH_E!U12+FC_OTH_HH_SC_E!U12+FC_OTH_HH_WH_E!U12+FC_OTH_HH_CO_E!U12+FC_OTH_HH_RF_E!U12+FC_OTH_HH_WM_E!U12+FC_OTH_HH_DR_E!U12+FC_OTH_HH_DW_E!U12+FC_OTH_HH_TV_E!U12+FC_OTH_HH_IT_E!U12+FC_OTH_HH_LI_E!U12+FC_OTH_HH_OA_E!U12</f>
        <v>0</v>
      </c>
      <c r="V12" s="10">
        <f>FC_OTH_HH_SH_E!V12+FC_OTH_HH_SC_E!V12+FC_OTH_HH_WH_E!V12+FC_OTH_HH_CO_E!V12+FC_OTH_HH_RF_E!V12+FC_OTH_HH_WM_E!V12+FC_OTH_HH_DR_E!V12+FC_OTH_HH_DW_E!V12+FC_OTH_HH_TV_E!V12+FC_OTH_HH_IT_E!V12+FC_OTH_HH_LI_E!V12+FC_OTH_HH_OA_E!V12</f>
        <v>0</v>
      </c>
      <c r="W12" s="10">
        <f>FC_OTH_HH_SH_E!W12+FC_OTH_HH_SC_E!W12+FC_OTH_HH_WH_E!W12+FC_OTH_HH_CO_E!W12+FC_OTH_HH_RF_E!W12+FC_OTH_HH_WM_E!W12+FC_OTH_HH_DR_E!W12+FC_OTH_HH_DW_E!W12+FC_OTH_HH_TV_E!W12+FC_OTH_HH_IT_E!W12+FC_OTH_HH_LI_E!W12+FC_OTH_HH_OA_E!W12</f>
        <v>0</v>
      </c>
      <c r="X12" s="10">
        <f>FC_OTH_HH_SH_E!X12+FC_OTH_HH_SC_E!X12+FC_OTH_HH_WH_E!X12+FC_OTH_HH_CO_E!X12+FC_OTH_HH_RF_E!X12+FC_OTH_HH_WM_E!X12+FC_OTH_HH_DR_E!X12+FC_OTH_HH_DW_E!X12+FC_OTH_HH_TV_E!X12+FC_OTH_HH_IT_E!X12+FC_OTH_HH_LI_E!X12+FC_OTH_HH_OA_E!X12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FC_OTH_HH_SH_E!C13+FC_OTH_HH_SC_E!C13+FC_OTH_HH_WH_E!C13+FC_OTH_HH_CO_E!C13+FC_OTH_HH_RF_E!C13+FC_OTH_HH_WM_E!C13+FC_OTH_HH_DR_E!C13+FC_OTH_HH_DW_E!C13+FC_OTH_HH_TV_E!C13+FC_OTH_HH_IT_E!C13+FC_OTH_HH_LI_E!C13+FC_OTH_HH_OA_E!C13</f>
        <v>0</v>
      </c>
      <c r="D13" s="10">
        <f>FC_OTH_HH_SH_E!D13+FC_OTH_HH_SC_E!D13+FC_OTH_HH_WH_E!D13+FC_OTH_HH_CO_E!D13+FC_OTH_HH_RF_E!D13+FC_OTH_HH_WM_E!D13+FC_OTH_HH_DR_E!D13+FC_OTH_HH_DW_E!D13+FC_OTH_HH_TV_E!D13+FC_OTH_HH_IT_E!D13+FC_OTH_HH_LI_E!D13+FC_OTH_HH_OA_E!D13</f>
        <v>0</v>
      </c>
      <c r="E13" s="10">
        <f>FC_OTH_HH_SH_E!E13+FC_OTH_HH_SC_E!E13+FC_OTH_HH_WH_E!E13+FC_OTH_HH_CO_E!E13+FC_OTH_HH_RF_E!E13+FC_OTH_HH_WM_E!E13+FC_OTH_HH_DR_E!E13+FC_OTH_HH_DW_E!E13+FC_OTH_HH_TV_E!E13+FC_OTH_HH_IT_E!E13+FC_OTH_HH_LI_E!E13+FC_OTH_HH_OA_E!E13</f>
        <v>0</v>
      </c>
      <c r="F13" s="10">
        <f>FC_OTH_HH_SH_E!F13+FC_OTH_HH_SC_E!F13+FC_OTH_HH_WH_E!F13+FC_OTH_HH_CO_E!F13+FC_OTH_HH_RF_E!F13+FC_OTH_HH_WM_E!F13+FC_OTH_HH_DR_E!F13+FC_OTH_HH_DW_E!F13+FC_OTH_HH_TV_E!F13+FC_OTH_HH_IT_E!F13+FC_OTH_HH_LI_E!F13+FC_OTH_HH_OA_E!F13</f>
        <v>0</v>
      </c>
      <c r="G13" s="10">
        <f>FC_OTH_HH_SH_E!G13+FC_OTH_HH_SC_E!G13+FC_OTH_HH_WH_E!G13+FC_OTH_HH_CO_E!G13+FC_OTH_HH_RF_E!G13+FC_OTH_HH_WM_E!G13+FC_OTH_HH_DR_E!G13+FC_OTH_HH_DW_E!G13+FC_OTH_HH_TV_E!G13+FC_OTH_HH_IT_E!G13+FC_OTH_HH_LI_E!G13+FC_OTH_HH_OA_E!G13</f>
        <v>0</v>
      </c>
      <c r="H13" s="10">
        <f>FC_OTH_HH_SH_E!H13+FC_OTH_HH_SC_E!H13+FC_OTH_HH_WH_E!H13+FC_OTH_HH_CO_E!H13+FC_OTH_HH_RF_E!H13+FC_OTH_HH_WM_E!H13+FC_OTH_HH_DR_E!H13+FC_OTH_HH_DW_E!H13+FC_OTH_HH_TV_E!H13+FC_OTH_HH_IT_E!H13+FC_OTH_HH_LI_E!H13+FC_OTH_HH_OA_E!H13</f>
        <v>0</v>
      </c>
      <c r="I13" s="10">
        <f>FC_OTH_HH_SH_E!I13+FC_OTH_HH_SC_E!I13+FC_OTH_HH_WH_E!I13+FC_OTH_HH_CO_E!I13+FC_OTH_HH_RF_E!I13+FC_OTH_HH_WM_E!I13+FC_OTH_HH_DR_E!I13+FC_OTH_HH_DW_E!I13+FC_OTH_HH_TV_E!I13+FC_OTH_HH_IT_E!I13+FC_OTH_HH_LI_E!I13+FC_OTH_HH_OA_E!I13</f>
        <v>0</v>
      </c>
      <c r="J13" s="10">
        <f>FC_OTH_HH_SH_E!J13+FC_OTH_HH_SC_E!J13+FC_OTH_HH_WH_E!J13+FC_OTH_HH_CO_E!J13+FC_OTH_HH_RF_E!J13+FC_OTH_HH_WM_E!J13+FC_OTH_HH_DR_E!J13+FC_OTH_HH_DW_E!J13+FC_OTH_HH_TV_E!J13+FC_OTH_HH_IT_E!J13+FC_OTH_HH_LI_E!J13+FC_OTH_HH_OA_E!J13</f>
        <v>0</v>
      </c>
      <c r="K13" s="10">
        <f>FC_OTH_HH_SH_E!K13+FC_OTH_HH_SC_E!K13+FC_OTH_HH_WH_E!K13+FC_OTH_HH_CO_E!K13+FC_OTH_HH_RF_E!K13+FC_OTH_HH_WM_E!K13+FC_OTH_HH_DR_E!K13+FC_OTH_HH_DW_E!K13+FC_OTH_HH_TV_E!K13+FC_OTH_HH_IT_E!K13+FC_OTH_HH_LI_E!K13+FC_OTH_HH_OA_E!K13</f>
        <v>0</v>
      </c>
      <c r="L13" s="10">
        <f>FC_OTH_HH_SH_E!L13+FC_OTH_HH_SC_E!L13+FC_OTH_HH_WH_E!L13+FC_OTH_HH_CO_E!L13+FC_OTH_HH_RF_E!L13+FC_OTH_HH_WM_E!L13+FC_OTH_HH_DR_E!L13+FC_OTH_HH_DW_E!L13+FC_OTH_HH_TV_E!L13+FC_OTH_HH_IT_E!L13+FC_OTH_HH_LI_E!L13+FC_OTH_HH_OA_E!L13</f>
        <v>0</v>
      </c>
      <c r="M13" s="10">
        <f>FC_OTH_HH_SH_E!M13+FC_OTH_HH_SC_E!M13+FC_OTH_HH_WH_E!M13+FC_OTH_HH_CO_E!M13+FC_OTH_HH_RF_E!M13+FC_OTH_HH_WM_E!M13+FC_OTH_HH_DR_E!M13+FC_OTH_HH_DW_E!M13+FC_OTH_HH_TV_E!M13+FC_OTH_HH_IT_E!M13+FC_OTH_HH_LI_E!M13+FC_OTH_HH_OA_E!M13</f>
        <v>0</v>
      </c>
      <c r="N13" s="10">
        <f>FC_OTH_HH_SH_E!N13+FC_OTH_HH_SC_E!N13+FC_OTH_HH_WH_E!N13+FC_OTH_HH_CO_E!N13+FC_OTH_HH_RF_E!N13+FC_OTH_HH_WM_E!N13+FC_OTH_HH_DR_E!N13+FC_OTH_HH_DW_E!N13+FC_OTH_HH_TV_E!N13+FC_OTH_HH_IT_E!N13+FC_OTH_HH_LI_E!N13+FC_OTH_HH_OA_E!N13</f>
        <v>0</v>
      </c>
      <c r="O13" s="10">
        <f>FC_OTH_HH_SH_E!O13+FC_OTH_HH_SC_E!O13+FC_OTH_HH_WH_E!O13+FC_OTH_HH_CO_E!O13+FC_OTH_HH_RF_E!O13+FC_OTH_HH_WM_E!O13+FC_OTH_HH_DR_E!O13+FC_OTH_HH_DW_E!O13+FC_OTH_HH_TV_E!O13+FC_OTH_HH_IT_E!O13+FC_OTH_HH_LI_E!O13+FC_OTH_HH_OA_E!O13</f>
        <v>0</v>
      </c>
      <c r="P13" s="10">
        <f>FC_OTH_HH_SH_E!P13+FC_OTH_HH_SC_E!P13+FC_OTH_HH_WH_E!P13+FC_OTH_HH_CO_E!P13+FC_OTH_HH_RF_E!P13+FC_OTH_HH_WM_E!P13+FC_OTH_HH_DR_E!P13+FC_OTH_HH_DW_E!P13+FC_OTH_HH_TV_E!P13+FC_OTH_HH_IT_E!P13+FC_OTH_HH_LI_E!P13+FC_OTH_HH_OA_E!P13</f>
        <v>0</v>
      </c>
      <c r="Q13" s="10">
        <f>FC_OTH_HH_SH_E!Q13+FC_OTH_HH_SC_E!Q13+FC_OTH_HH_WH_E!Q13+FC_OTH_HH_CO_E!Q13+FC_OTH_HH_RF_E!Q13+FC_OTH_HH_WM_E!Q13+FC_OTH_HH_DR_E!Q13+FC_OTH_HH_DW_E!Q13+FC_OTH_HH_TV_E!Q13+FC_OTH_HH_IT_E!Q13+FC_OTH_HH_LI_E!Q13+FC_OTH_HH_OA_E!Q13</f>
        <v>0</v>
      </c>
      <c r="R13" s="10">
        <f>FC_OTH_HH_SH_E!R13+FC_OTH_HH_SC_E!R13+FC_OTH_HH_WH_E!R13+FC_OTH_HH_CO_E!R13+FC_OTH_HH_RF_E!R13+FC_OTH_HH_WM_E!R13+FC_OTH_HH_DR_E!R13+FC_OTH_HH_DW_E!R13+FC_OTH_HH_TV_E!R13+FC_OTH_HH_IT_E!R13+FC_OTH_HH_LI_E!R13+FC_OTH_HH_OA_E!R13</f>
        <v>0</v>
      </c>
      <c r="S13" s="10">
        <f>FC_OTH_HH_SH_E!S13+FC_OTH_HH_SC_E!S13+FC_OTH_HH_WH_E!S13+FC_OTH_HH_CO_E!S13+FC_OTH_HH_RF_E!S13+FC_OTH_HH_WM_E!S13+FC_OTH_HH_DR_E!S13+FC_OTH_HH_DW_E!S13+FC_OTH_HH_TV_E!S13+FC_OTH_HH_IT_E!S13+FC_OTH_HH_LI_E!S13+FC_OTH_HH_OA_E!S13</f>
        <v>0</v>
      </c>
      <c r="T13" s="10">
        <f>FC_OTH_HH_SH_E!T13+FC_OTH_HH_SC_E!T13+FC_OTH_HH_WH_E!T13+FC_OTH_HH_CO_E!T13+FC_OTH_HH_RF_E!T13+FC_OTH_HH_WM_E!T13+FC_OTH_HH_DR_E!T13+FC_OTH_HH_DW_E!T13+FC_OTH_HH_TV_E!T13+FC_OTH_HH_IT_E!T13+FC_OTH_HH_LI_E!T13+FC_OTH_HH_OA_E!T13</f>
        <v>0</v>
      </c>
      <c r="U13" s="10">
        <f>FC_OTH_HH_SH_E!U13+FC_OTH_HH_SC_E!U13+FC_OTH_HH_WH_E!U13+FC_OTH_HH_CO_E!U13+FC_OTH_HH_RF_E!U13+FC_OTH_HH_WM_E!U13+FC_OTH_HH_DR_E!U13+FC_OTH_HH_DW_E!U13+FC_OTH_HH_TV_E!U13+FC_OTH_HH_IT_E!U13+FC_OTH_HH_LI_E!U13+FC_OTH_HH_OA_E!U13</f>
        <v>0</v>
      </c>
      <c r="V13" s="10">
        <f>FC_OTH_HH_SH_E!V13+FC_OTH_HH_SC_E!V13+FC_OTH_HH_WH_E!V13+FC_OTH_HH_CO_E!V13+FC_OTH_HH_RF_E!V13+FC_OTH_HH_WM_E!V13+FC_OTH_HH_DR_E!V13+FC_OTH_HH_DW_E!V13+FC_OTH_HH_TV_E!V13+FC_OTH_HH_IT_E!V13+FC_OTH_HH_LI_E!V13+FC_OTH_HH_OA_E!V13</f>
        <v>0</v>
      </c>
      <c r="W13" s="10">
        <f>FC_OTH_HH_SH_E!W13+FC_OTH_HH_SC_E!W13+FC_OTH_HH_WH_E!W13+FC_OTH_HH_CO_E!W13+FC_OTH_HH_RF_E!W13+FC_OTH_HH_WM_E!W13+FC_OTH_HH_DR_E!W13+FC_OTH_HH_DW_E!W13+FC_OTH_HH_TV_E!W13+FC_OTH_HH_IT_E!W13+FC_OTH_HH_LI_E!W13+FC_OTH_HH_OA_E!W13</f>
        <v>0</v>
      </c>
      <c r="X13" s="10">
        <f>FC_OTH_HH_SH_E!X13+FC_OTH_HH_SC_E!X13+FC_OTH_HH_WH_E!X13+FC_OTH_HH_CO_E!X13+FC_OTH_HH_RF_E!X13+FC_OTH_HH_WM_E!X13+FC_OTH_HH_DR_E!X13+FC_OTH_HH_DW_E!X13+FC_OTH_HH_TV_E!X13+FC_OTH_HH_IT_E!X13+FC_OTH_HH_LI_E!X13+FC_OTH_HH_OA_E!X13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FC_OTH_HH_SH_E!C14+FC_OTH_HH_SC_E!C14+FC_OTH_HH_WH_E!C14+FC_OTH_HH_CO_E!C14+FC_OTH_HH_RF_E!C14+FC_OTH_HH_WM_E!C14+FC_OTH_HH_DR_E!C14+FC_OTH_HH_DW_E!C14+FC_OTH_HH_TV_E!C14+FC_OTH_HH_IT_E!C14+FC_OTH_HH_LI_E!C14+FC_OTH_HH_OA_E!C14</f>
        <v>0</v>
      </c>
      <c r="D14" s="10">
        <f>FC_OTH_HH_SH_E!D14+FC_OTH_HH_SC_E!D14+FC_OTH_HH_WH_E!D14+FC_OTH_HH_CO_E!D14+FC_OTH_HH_RF_E!D14+FC_OTH_HH_WM_E!D14+FC_OTH_HH_DR_E!D14+FC_OTH_HH_DW_E!D14+FC_OTH_HH_TV_E!D14+FC_OTH_HH_IT_E!D14+FC_OTH_HH_LI_E!D14+FC_OTH_HH_OA_E!D14</f>
        <v>0</v>
      </c>
      <c r="E14" s="10">
        <f>FC_OTH_HH_SH_E!E14+FC_OTH_HH_SC_E!E14+FC_OTH_HH_WH_E!E14+FC_OTH_HH_CO_E!E14+FC_OTH_HH_RF_E!E14+FC_OTH_HH_WM_E!E14+FC_OTH_HH_DR_E!E14+FC_OTH_HH_DW_E!E14+FC_OTH_HH_TV_E!E14+FC_OTH_HH_IT_E!E14+FC_OTH_HH_LI_E!E14+FC_OTH_HH_OA_E!E14</f>
        <v>0</v>
      </c>
      <c r="F14" s="10">
        <f>FC_OTH_HH_SH_E!F14+FC_OTH_HH_SC_E!F14+FC_OTH_HH_WH_E!F14+FC_OTH_HH_CO_E!F14+FC_OTH_HH_RF_E!F14+FC_OTH_HH_WM_E!F14+FC_OTH_HH_DR_E!F14+FC_OTH_HH_DW_E!F14+FC_OTH_HH_TV_E!F14+FC_OTH_HH_IT_E!F14+FC_OTH_HH_LI_E!F14+FC_OTH_HH_OA_E!F14</f>
        <v>0</v>
      </c>
      <c r="G14" s="10">
        <f>FC_OTH_HH_SH_E!G14+FC_OTH_HH_SC_E!G14+FC_OTH_HH_WH_E!G14+FC_OTH_HH_CO_E!G14+FC_OTH_HH_RF_E!G14+FC_OTH_HH_WM_E!G14+FC_OTH_HH_DR_E!G14+FC_OTH_HH_DW_E!G14+FC_OTH_HH_TV_E!G14+FC_OTH_HH_IT_E!G14+FC_OTH_HH_LI_E!G14+FC_OTH_HH_OA_E!G14</f>
        <v>0</v>
      </c>
      <c r="H14" s="10">
        <f>FC_OTH_HH_SH_E!H14+FC_OTH_HH_SC_E!H14+FC_OTH_HH_WH_E!H14+FC_OTH_HH_CO_E!H14+FC_OTH_HH_RF_E!H14+FC_OTH_HH_WM_E!H14+FC_OTH_HH_DR_E!H14+FC_OTH_HH_DW_E!H14+FC_OTH_HH_TV_E!H14+FC_OTH_HH_IT_E!H14+FC_OTH_HH_LI_E!H14+FC_OTH_HH_OA_E!H14</f>
        <v>0</v>
      </c>
      <c r="I14" s="10">
        <f>FC_OTH_HH_SH_E!I14+FC_OTH_HH_SC_E!I14+FC_OTH_HH_WH_E!I14+FC_OTH_HH_CO_E!I14+FC_OTH_HH_RF_E!I14+FC_OTH_HH_WM_E!I14+FC_OTH_HH_DR_E!I14+FC_OTH_HH_DW_E!I14+FC_OTH_HH_TV_E!I14+FC_OTH_HH_IT_E!I14+FC_OTH_HH_LI_E!I14+FC_OTH_HH_OA_E!I14</f>
        <v>0</v>
      </c>
      <c r="J14" s="10">
        <f>FC_OTH_HH_SH_E!J14+FC_OTH_HH_SC_E!J14+FC_OTH_HH_WH_E!J14+FC_OTH_HH_CO_E!J14+FC_OTH_HH_RF_E!J14+FC_OTH_HH_WM_E!J14+FC_OTH_HH_DR_E!J14+FC_OTH_HH_DW_E!J14+FC_OTH_HH_TV_E!J14+FC_OTH_HH_IT_E!J14+FC_OTH_HH_LI_E!J14+FC_OTH_HH_OA_E!J14</f>
        <v>0</v>
      </c>
      <c r="K14" s="10">
        <f>FC_OTH_HH_SH_E!K14+FC_OTH_HH_SC_E!K14+FC_OTH_HH_WH_E!K14+FC_OTH_HH_CO_E!K14+FC_OTH_HH_RF_E!K14+FC_OTH_HH_WM_E!K14+FC_OTH_HH_DR_E!K14+FC_OTH_HH_DW_E!K14+FC_OTH_HH_TV_E!K14+FC_OTH_HH_IT_E!K14+FC_OTH_HH_LI_E!K14+FC_OTH_HH_OA_E!K14</f>
        <v>0</v>
      </c>
      <c r="L14" s="10">
        <f>FC_OTH_HH_SH_E!L14+FC_OTH_HH_SC_E!L14+FC_OTH_HH_WH_E!L14+FC_OTH_HH_CO_E!L14+FC_OTH_HH_RF_E!L14+FC_OTH_HH_WM_E!L14+FC_OTH_HH_DR_E!L14+FC_OTH_HH_DW_E!L14+FC_OTH_HH_TV_E!L14+FC_OTH_HH_IT_E!L14+FC_OTH_HH_LI_E!L14+FC_OTH_HH_OA_E!L14</f>
        <v>0</v>
      </c>
      <c r="M14" s="10">
        <f>FC_OTH_HH_SH_E!M14+FC_OTH_HH_SC_E!M14+FC_OTH_HH_WH_E!M14+FC_OTH_HH_CO_E!M14+FC_OTH_HH_RF_E!M14+FC_OTH_HH_WM_E!M14+FC_OTH_HH_DR_E!M14+FC_OTH_HH_DW_E!M14+FC_OTH_HH_TV_E!M14+FC_OTH_HH_IT_E!M14+FC_OTH_HH_LI_E!M14+FC_OTH_HH_OA_E!M14</f>
        <v>0</v>
      </c>
      <c r="N14" s="10">
        <f>FC_OTH_HH_SH_E!N14+FC_OTH_HH_SC_E!N14+FC_OTH_HH_WH_E!N14+FC_OTH_HH_CO_E!N14+FC_OTH_HH_RF_E!N14+FC_OTH_HH_WM_E!N14+FC_OTH_HH_DR_E!N14+FC_OTH_HH_DW_E!N14+FC_OTH_HH_TV_E!N14+FC_OTH_HH_IT_E!N14+FC_OTH_HH_LI_E!N14+FC_OTH_HH_OA_E!N14</f>
        <v>0</v>
      </c>
      <c r="O14" s="10">
        <f>FC_OTH_HH_SH_E!O14+FC_OTH_HH_SC_E!O14+FC_OTH_HH_WH_E!O14+FC_OTH_HH_CO_E!O14+FC_OTH_HH_RF_E!O14+FC_OTH_HH_WM_E!O14+FC_OTH_HH_DR_E!O14+FC_OTH_HH_DW_E!O14+FC_OTH_HH_TV_E!O14+FC_OTH_HH_IT_E!O14+FC_OTH_HH_LI_E!O14+FC_OTH_HH_OA_E!O14</f>
        <v>0</v>
      </c>
      <c r="P14" s="10">
        <f>FC_OTH_HH_SH_E!P14+FC_OTH_HH_SC_E!P14+FC_OTH_HH_WH_E!P14+FC_OTH_HH_CO_E!P14+FC_OTH_HH_RF_E!P14+FC_OTH_HH_WM_E!P14+FC_OTH_HH_DR_E!P14+FC_OTH_HH_DW_E!P14+FC_OTH_HH_TV_E!P14+FC_OTH_HH_IT_E!P14+FC_OTH_HH_LI_E!P14+FC_OTH_HH_OA_E!P14</f>
        <v>0</v>
      </c>
      <c r="Q14" s="10">
        <f>FC_OTH_HH_SH_E!Q14+FC_OTH_HH_SC_E!Q14+FC_OTH_HH_WH_E!Q14+FC_OTH_HH_CO_E!Q14+FC_OTH_HH_RF_E!Q14+FC_OTH_HH_WM_E!Q14+FC_OTH_HH_DR_E!Q14+FC_OTH_HH_DW_E!Q14+FC_OTH_HH_TV_E!Q14+FC_OTH_HH_IT_E!Q14+FC_OTH_HH_LI_E!Q14+FC_OTH_HH_OA_E!Q14</f>
        <v>0</v>
      </c>
      <c r="R14" s="10">
        <f>FC_OTH_HH_SH_E!R14+FC_OTH_HH_SC_E!R14+FC_OTH_HH_WH_E!R14+FC_OTH_HH_CO_E!R14+FC_OTH_HH_RF_E!R14+FC_OTH_HH_WM_E!R14+FC_OTH_HH_DR_E!R14+FC_OTH_HH_DW_E!R14+FC_OTH_HH_TV_E!R14+FC_OTH_HH_IT_E!R14+FC_OTH_HH_LI_E!R14+FC_OTH_HH_OA_E!R14</f>
        <v>0</v>
      </c>
      <c r="S14" s="10">
        <f>FC_OTH_HH_SH_E!S14+FC_OTH_HH_SC_E!S14+FC_OTH_HH_WH_E!S14+FC_OTH_HH_CO_E!S14+FC_OTH_HH_RF_E!S14+FC_OTH_HH_WM_E!S14+FC_OTH_HH_DR_E!S14+FC_OTH_HH_DW_E!S14+FC_OTH_HH_TV_E!S14+FC_OTH_HH_IT_E!S14+FC_OTH_HH_LI_E!S14+FC_OTH_HH_OA_E!S14</f>
        <v>0</v>
      </c>
      <c r="T14" s="10">
        <f>FC_OTH_HH_SH_E!T14+FC_OTH_HH_SC_E!T14+FC_OTH_HH_WH_E!T14+FC_OTH_HH_CO_E!T14+FC_OTH_HH_RF_E!T14+FC_OTH_HH_WM_E!T14+FC_OTH_HH_DR_E!T14+FC_OTH_HH_DW_E!T14+FC_OTH_HH_TV_E!T14+FC_OTH_HH_IT_E!T14+FC_OTH_HH_LI_E!T14+FC_OTH_HH_OA_E!T14</f>
        <v>0</v>
      </c>
      <c r="U14" s="10">
        <f>FC_OTH_HH_SH_E!U14+FC_OTH_HH_SC_E!U14+FC_OTH_HH_WH_E!U14+FC_OTH_HH_CO_E!U14+FC_OTH_HH_RF_E!U14+FC_OTH_HH_WM_E!U14+FC_OTH_HH_DR_E!U14+FC_OTH_HH_DW_E!U14+FC_OTH_HH_TV_E!U14+FC_OTH_HH_IT_E!U14+FC_OTH_HH_LI_E!U14+FC_OTH_HH_OA_E!U14</f>
        <v>0</v>
      </c>
      <c r="V14" s="10">
        <f>FC_OTH_HH_SH_E!V14+FC_OTH_HH_SC_E!V14+FC_OTH_HH_WH_E!V14+FC_OTH_HH_CO_E!V14+FC_OTH_HH_RF_E!V14+FC_OTH_HH_WM_E!V14+FC_OTH_HH_DR_E!V14+FC_OTH_HH_DW_E!V14+FC_OTH_HH_TV_E!V14+FC_OTH_HH_IT_E!V14+FC_OTH_HH_LI_E!V14+FC_OTH_HH_OA_E!V14</f>
        <v>0</v>
      </c>
      <c r="W14" s="10">
        <f>FC_OTH_HH_SH_E!W14+FC_OTH_HH_SC_E!W14+FC_OTH_HH_WH_E!W14+FC_OTH_HH_CO_E!W14+FC_OTH_HH_RF_E!W14+FC_OTH_HH_WM_E!W14+FC_OTH_HH_DR_E!W14+FC_OTH_HH_DW_E!W14+FC_OTH_HH_TV_E!W14+FC_OTH_HH_IT_E!W14+FC_OTH_HH_LI_E!W14+FC_OTH_HH_OA_E!W14</f>
        <v>0</v>
      </c>
      <c r="X14" s="10">
        <f>FC_OTH_HH_SH_E!X14+FC_OTH_HH_SC_E!X14+FC_OTH_HH_WH_E!X14+FC_OTH_HH_CO_E!X14+FC_OTH_HH_RF_E!X14+FC_OTH_HH_WM_E!X14+FC_OTH_HH_DR_E!X14+FC_OTH_HH_DW_E!X14+FC_OTH_HH_TV_E!X14+FC_OTH_HH_IT_E!X14+FC_OTH_HH_LI_E!X14+FC_OTH_HH_OA_E!X14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FC_OTH_HH_SH_E!C15+FC_OTH_HH_SC_E!C15+FC_OTH_HH_WH_E!C15+FC_OTH_HH_CO_E!C15+FC_OTH_HH_RF_E!C15+FC_OTH_HH_WM_E!C15+FC_OTH_HH_DR_E!C15+FC_OTH_HH_DW_E!C15+FC_OTH_HH_TV_E!C15+FC_OTH_HH_IT_E!C15+FC_OTH_HH_LI_E!C15+FC_OTH_HH_OA_E!C15</f>
        <v>0</v>
      </c>
      <c r="D15" s="10">
        <f>FC_OTH_HH_SH_E!D15+FC_OTH_HH_SC_E!D15+FC_OTH_HH_WH_E!D15+FC_OTH_HH_CO_E!D15+FC_OTH_HH_RF_E!D15+FC_OTH_HH_WM_E!D15+FC_OTH_HH_DR_E!D15+FC_OTH_HH_DW_E!D15+FC_OTH_HH_TV_E!D15+FC_OTH_HH_IT_E!D15+FC_OTH_HH_LI_E!D15+FC_OTH_HH_OA_E!D15</f>
        <v>0</v>
      </c>
      <c r="E15" s="10">
        <f>FC_OTH_HH_SH_E!E15+FC_OTH_HH_SC_E!E15+FC_OTH_HH_WH_E!E15+FC_OTH_HH_CO_E!E15+FC_OTH_HH_RF_E!E15+FC_OTH_HH_WM_E!E15+FC_OTH_HH_DR_E!E15+FC_OTH_HH_DW_E!E15+FC_OTH_HH_TV_E!E15+FC_OTH_HH_IT_E!E15+FC_OTH_HH_LI_E!E15+FC_OTH_HH_OA_E!E15</f>
        <v>0</v>
      </c>
      <c r="F15" s="10">
        <f>FC_OTH_HH_SH_E!F15+FC_OTH_HH_SC_E!F15+FC_OTH_HH_WH_E!F15+FC_OTH_HH_CO_E!F15+FC_OTH_HH_RF_E!F15+FC_OTH_HH_WM_E!F15+FC_OTH_HH_DR_E!F15+FC_OTH_HH_DW_E!F15+FC_OTH_HH_TV_E!F15+FC_OTH_HH_IT_E!F15+FC_OTH_HH_LI_E!F15+FC_OTH_HH_OA_E!F15</f>
        <v>0</v>
      </c>
      <c r="G15" s="10">
        <f>FC_OTH_HH_SH_E!G15+FC_OTH_HH_SC_E!G15+FC_OTH_HH_WH_E!G15+FC_OTH_HH_CO_E!G15+FC_OTH_HH_RF_E!G15+FC_OTH_HH_WM_E!G15+FC_OTH_HH_DR_E!G15+FC_OTH_HH_DW_E!G15+FC_OTH_HH_TV_E!G15+FC_OTH_HH_IT_E!G15+FC_OTH_HH_LI_E!G15+FC_OTH_HH_OA_E!G15</f>
        <v>0</v>
      </c>
      <c r="H15" s="10">
        <f>FC_OTH_HH_SH_E!H15+FC_OTH_HH_SC_E!H15+FC_OTH_HH_WH_E!H15+FC_OTH_HH_CO_E!H15+FC_OTH_HH_RF_E!H15+FC_OTH_HH_WM_E!H15+FC_OTH_HH_DR_E!H15+FC_OTH_HH_DW_E!H15+FC_OTH_HH_TV_E!H15+FC_OTH_HH_IT_E!H15+FC_OTH_HH_LI_E!H15+FC_OTH_HH_OA_E!H15</f>
        <v>0</v>
      </c>
      <c r="I15" s="10">
        <f>FC_OTH_HH_SH_E!I15+FC_OTH_HH_SC_E!I15+FC_OTH_HH_WH_E!I15+FC_OTH_HH_CO_E!I15+FC_OTH_HH_RF_E!I15+FC_OTH_HH_WM_E!I15+FC_OTH_HH_DR_E!I15+FC_OTH_HH_DW_E!I15+FC_OTH_HH_TV_E!I15+FC_OTH_HH_IT_E!I15+FC_OTH_HH_LI_E!I15+FC_OTH_HH_OA_E!I15</f>
        <v>0</v>
      </c>
      <c r="J15" s="10">
        <f>FC_OTH_HH_SH_E!J15+FC_OTH_HH_SC_E!J15+FC_OTH_HH_WH_E!J15+FC_OTH_HH_CO_E!J15+FC_OTH_HH_RF_E!J15+FC_OTH_HH_WM_E!J15+FC_OTH_HH_DR_E!J15+FC_OTH_HH_DW_E!J15+FC_OTH_HH_TV_E!J15+FC_OTH_HH_IT_E!J15+FC_OTH_HH_LI_E!J15+FC_OTH_HH_OA_E!J15</f>
        <v>0</v>
      </c>
      <c r="K15" s="10">
        <f>FC_OTH_HH_SH_E!K15+FC_OTH_HH_SC_E!K15+FC_OTH_HH_WH_E!K15+FC_OTH_HH_CO_E!K15+FC_OTH_HH_RF_E!K15+FC_OTH_HH_WM_E!K15+FC_OTH_HH_DR_E!K15+FC_OTH_HH_DW_E!K15+FC_OTH_HH_TV_E!K15+FC_OTH_HH_IT_E!K15+FC_OTH_HH_LI_E!K15+FC_OTH_HH_OA_E!K15</f>
        <v>0</v>
      </c>
      <c r="L15" s="10">
        <f>FC_OTH_HH_SH_E!L15+FC_OTH_HH_SC_E!L15+FC_OTH_HH_WH_E!L15+FC_OTH_HH_CO_E!L15+FC_OTH_HH_RF_E!L15+FC_OTH_HH_WM_E!L15+FC_OTH_HH_DR_E!L15+FC_OTH_HH_DW_E!L15+FC_OTH_HH_TV_E!L15+FC_OTH_HH_IT_E!L15+FC_OTH_HH_LI_E!L15+FC_OTH_HH_OA_E!L15</f>
        <v>0</v>
      </c>
      <c r="M15" s="10">
        <f>FC_OTH_HH_SH_E!M15+FC_OTH_HH_SC_E!M15+FC_OTH_HH_WH_E!M15+FC_OTH_HH_CO_E!M15+FC_OTH_HH_RF_E!M15+FC_OTH_HH_WM_E!M15+FC_OTH_HH_DR_E!M15+FC_OTH_HH_DW_E!M15+FC_OTH_HH_TV_E!M15+FC_OTH_HH_IT_E!M15+FC_OTH_HH_LI_E!M15+FC_OTH_HH_OA_E!M15</f>
        <v>0</v>
      </c>
      <c r="N15" s="10">
        <f>FC_OTH_HH_SH_E!N15+FC_OTH_HH_SC_E!N15+FC_OTH_HH_WH_E!N15+FC_OTH_HH_CO_E!N15+FC_OTH_HH_RF_E!N15+FC_OTH_HH_WM_E!N15+FC_OTH_HH_DR_E!N15+FC_OTH_HH_DW_E!N15+FC_OTH_HH_TV_E!N15+FC_OTH_HH_IT_E!N15+FC_OTH_HH_LI_E!N15+FC_OTH_HH_OA_E!N15</f>
        <v>0</v>
      </c>
      <c r="O15" s="10">
        <f>FC_OTH_HH_SH_E!O15+FC_OTH_HH_SC_E!O15+FC_OTH_HH_WH_E!O15+FC_OTH_HH_CO_E!O15+FC_OTH_HH_RF_E!O15+FC_OTH_HH_WM_E!O15+FC_OTH_HH_DR_E!O15+FC_OTH_HH_DW_E!O15+FC_OTH_HH_TV_E!O15+FC_OTH_HH_IT_E!O15+FC_OTH_HH_LI_E!O15+FC_OTH_HH_OA_E!O15</f>
        <v>0</v>
      </c>
      <c r="P15" s="10">
        <f>FC_OTH_HH_SH_E!P15+FC_OTH_HH_SC_E!P15+FC_OTH_HH_WH_E!P15+FC_OTH_HH_CO_E!P15+FC_OTH_HH_RF_E!P15+FC_OTH_HH_WM_E!P15+FC_OTH_HH_DR_E!P15+FC_OTH_HH_DW_E!P15+FC_OTH_HH_TV_E!P15+FC_OTH_HH_IT_E!P15+FC_OTH_HH_LI_E!P15+FC_OTH_HH_OA_E!P15</f>
        <v>0</v>
      </c>
      <c r="Q15" s="10">
        <f>FC_OTH_HH_SH_E!Q15+FC_OTH_HH_SC_E!Q15+FC_OTH_HH_WH_E!Q15+FC_OTH_HH_CO_E!Q15+FC_OTH_HH_RF_E!Q15+FC_OTH_HH_WM_E!Q15+FC_OTH_HH_DR_E!Q15+FC_OTH_HH_DW_E!Q15+FC_OTH_HH_TV_E!Q15+FC_OTH_HH_IT_E!Q15+FC_OTH_HH_LI_E!Q15+FC_OTH_HH_OA_E!Q15</f>
        <v>0</v>
      </c>
      <c r="R15" s="10">
        <f>FC_OTH_HH_SH_E!R15+FC_OTH_HH_SC_E!R15+FC_OTH_HH_WH_E!R15+FC_OTH_HH_CO_E!R15+FC_OTH_HH_RF_E!R15+FC_OTH_HH_WM_E!R15+FC_OTH_HH_DR_E!R15+FC_OTH_HH_DW_E!R15+FC_OTH_HH_TV_E!R15+FC_OTH_HH_IT_E!R15+FC_OTH_HH_LI_E!R15+FC_OTH_HH_OA_E!R15</f>
        <v>0</v>
      </c>
      <c r="S15" s="10">
        <f>FC_OTH_HH_SH_E!S15+FC_OTH_HH_SC_E!S15+FC_OTH_HH_WH_E!S15+FC_OTH_HH_CO_E!S15+FC_OTH_HH_RF_E!S15+FC_OTH_HH_WM_E!S15+FC_OTH_HH_DR_E!S15+FC_OTH_HH_DW_E!S15+FC_OTH_HH_TV_E!S15+FC_OTH_HH_IT_E!S15+FC_OTH_HH_LI_E!S15+FC_OTH_HH_OA_E!S15</f>
        <v>0</v>
      </c>
      <c r="T15" s="10">
        <f>FC_OTH_HH_SH_E!T15+FC_OTH_HH_SC_E!T15+FC_OTH_HH_WH_E!T15+FC_OTH_HH_CO_E!T15+FC_OTH_HH_RF_E!T15+FC_OTH_HH_WM_E!T15+FC_OTH_HH_DR_E!T15+FC_OTH_HH_DW_E!T15+FC_OTH_HH_TV_E!T15+FC_OTH_HH_IT_E!T15+FC_OTH_HH_LI_E!T15+FC_OTH_HH_OA_E!T15</f>
        <v>0</v>
      </c>
      <c r="U15" s="10">
        <f>FC_OTH_HH_SH_E!U15+FC_OTH_HH_SC_E!U15+FC_OTH_HH_WH_E!U15+FC_OTH_HH_CO_E!U15+FC_OTH_HH_RF_E!U15+FC_OTH_HH_WM_E!U15+FC_OTH_HH_DR_E!U15+FC_OTH_HH_DW_E!U15+FC_OTH_HH_TV_E!U15+FC_OTH_HH_IT_E!U15+FC_OTH_HH_LI_E!U15+FC_OTH_HH_OA_E!U15</f>
        <v>0</v>
      </c>
      <c r="V15" s="10">
        <f>FC_OTH_HH_SH_E!V15+FC_OTH_HH_SC_E!V15+FC_OTH_HH_WH_E!V15+FC_OTH_HH_CO_E!V15+FC_OTH_HH_RF_E!V15+FC_OTH_HH_WM_E!V15+FC_OTH_HH_DR_E!V15+FC_OTH_HH_DW_E!V15+FC_OTH_HH_TV_E!V15+FC_OTH_HH_IT_E!V15+FC_OTH_HH_LI_E!V15+FC_OTH_HH_OA_E!V15</f>
        <v>0</v>
      </c>
      <c r="W15" s="10">
        <f>FC_OTH_HH_SH_E!W15+FC_OTH_HH_SC_E!W15+FC_OTH_HH_WH_E!W15+FC_OTH_HH_CO_E!W15+FC_OTH_HH_RF_E!W15+FC_OTH_HH_WM_E!W15+FC_OTH_HH_DR_E!W15+FC_OTH_HH_DW_E!W15+FC_OTH_HH_TV_E!W15+FC_OTH_HH_IT_E!W15+FC_OTH_HH_LI_E!W15+FC_OTH_HH_OA_E!W15</f>
        <v>0</v>
      </c>
      <c r="X15" s="10">
        <f>FC_OTH_HH_SH_E!X15+FC_OTH_HH_SC_E!X15+FC_OTH_HH_WH_E!X15+FC_OTH_HH_CO_E!X15+FC_OTH_HH_RF_E!X15+FC_OTH_HH_WM_E!X15+FC_OTH_HH_DR_E!X15+FC_OTH_HH_DW_E!X15+FC_OTH_HH_TV_E!X15+FC_OTH_HH_IT_E!X15+FC_OTH_HH_LI_E!X15+FC_OTH_HH_OA_E!X15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FC_OTH_HH_SH_E!C16+FC_OTH_HH_SC_E!C16+FC_OTH_HH_WH_E!C16+FC_OTH_HH_CO_E!C16+FC_OTH_HH_RF_E!C16+FC_OTH_HH_WM_E!C16+FC_OTH_HH_DR_E!C16+FC_OTH_HH_DW_E!C16+FC_OTH_HH_TV_E!C16+FC_OTH_HH_IT_E!C16+FC_OTH_HH_LI_E!C16+FC_OTH_HH_OA_E!C16</f>
        <v>0</v>
      </c>
      <c r="D16" s="10">
        <f>FC_OTH_HH_SH_E!D16+FC_OTH_HH_SC_E!D16+FC_OTH_HH_WH_E!D16+FC_OTH_HH_CO_E!D16+FC_OTH_HH_RF_E!D16+FC_OTH_HH_WM_E!D16+FC_OTH_HH_DR_E!D16+FC_OTH_HH_DW_E!D16+FC_OTH_HH_TV_E!D16+FC_OTH_HH_IT_E!D16+FC_OTH_HH_LI_E!D16+FC_OTH_HH_OA_E!D16</f>
        <v>0</v>
      </c>
      <c r="E16" s="10">
        <f>FC_OTH_HH_SH_E!E16+FC_OTH_HH_SC_E!E16+FC_OTH_HH_WH_E!E16+FC_OTH_HH_CO_E!E16+FC_OTH_HH_RF_E!E16+FC_OTH_HH_WM_E!E16+FC_OTH_HH_DR_E!E16+FC_OTH_HH_DW_E!E16+FC_OTH_HH_TV_E!E16+FC_OTH_HH_IT_E!E16+FC_OTH_HH_LI_E!E16+FC_OTH_HH_OA_E!E16</f>
        <v>0</v>
      </c>
      <c r="F16" s="10">
        <f>FC_OTH_HH_SH_E!F16+FC_OTH_HH_SC_E!F16+FC_OTH_HH_WH_E!F16+FC_OTH_HH_CO_E!F16+FC_OTH_HH_RF_E!F16+FC_OTH_HH_WM_E!F16+FC_OTH_HH_DR_E!F16+FC_OTH_HH_DW_E!F16+FC_OTH_HH_TV_E!F16+FC_OTH_HH_IT_E!F16+FC_OTH_HH_LI_E!F16+FC_OTH_HH_OA_E!F16</f>
        <v>0</v>
      </c>
      <c r="G16" s="10">
        <f>FC_OTH_HH_SH_E!G16+FC_OTH_HH_SC_E!G16+FC_OTH_HH_WH_E!G16+FC_OTH_HH_CO_E!G16+FC_OTH_HH_RF_E!G16+FC_OTH_HH_WM_E!G16+FC_OTH_HH_DR_E!G16+FC_OTH_HH_DW_E!G16+FC_OTH_HH_TV_E!G16+FC_OTH_HH_IT_E!G16+FC_OTH_HH_LI_E!G16+FC_OTH_HH_OA_E!G16</f>
        <v>0</v>
      </c>
      <c r="H16" s="10">
        <f>FC_OTH_HH_SH_E!H16+FC_OTH_HH_SC_E!H16+FC_OTH_HH_WH_E!H16+FC_OTH_HH_CO_E!H16+FC_OTH_HH_RF_E!H16+FC_OTH_HH_WM_E!H16+FC_OTH_HH_DR_E!H16+FC_OTH_HH_DW_E!H16+FC_OTH_HH_TV_E!H16+FC_OTH_HH_IT_E!H16+FC_OTH_HH_LI_E!H16+FC_OTH_HH_OA_E!H16</f>
        <v>0</v>
      </c>
      <c r="I16" s="10">
        <f>FC_OTH_HH_SH_E!I16+FC_OTH_HH_SC_E!I16+FC_OTH_HH_WH_E!I16+FC_OTH_HH_CO_E!I16+FC_OTH_HH_RF_E!I16+FC_OTH_HH_WM_E!I16+FC_OTH_HH_DR_E!I16+FC_OTH_HH_DW_E!I16+FC_OTH_HH_TV_E!I16+FC_OTH_HH_IT_E!I16+FC_OTH_HH_LI_E!I16+FC_OTH_HH_OA_E!I16</f>
        <v>0</v>
      </c>
      <c r="J16" s="10">
        <f>FC_OTH_HH_SH_E!J16+FC_OTH_HH_SC_E!J16+FC_OTH_HH_WH_E!J16+FC_OTH_HH_CO_E!J16+FC_OTH_HH_RF_E!J16+FC_OTH_HH_WM_E!J16+FC_OTH_HH_DR_E!J16+FC_OTH_HH_DW_E!J16+FC_OTH_HH_TV_E!J16+FC_OTH_HH_IT_E!J16+FC_OTH_HH_LI_E!J16+FC_OTH_HH_OA_E!J16</f>
        <v>0</v>
      </c>
      <c r="K16" s="10">
        <f>FC_OTH_HH_SH_E!K16+FC_OTH_HH_SC_E!K16+FC_OTH_HH_WH_E!K16+FC_OTH_HH_CO_E!K16+FC_OTH_HH_RF_E!K16+FC_OTH_HH_WM_E!K16+FC_OTH_HH_DR_E!K16+FC_OTH_HH_DW_E!K16+FC_OTH_HH_TV_E!K16+FC_OTH_HH_IT_E!K16+FC_OTH_HH_LI_E!K16+FC_OTH_HH_OA_E!K16</f>
        <v>0</v>
      </c>
      <c r="L16" s="10">
        <f>FC_OTH_HH_SH_E!L16+FC_OTH_HH_SC_E!L16+FC_OTH_HH_WH_E!L16+FC_OTH_HH_CO_E!L16+FC_OTH_HH_RF_E!L16+FC_OTH_HH_WM_E!L16+FC_OTH_HH_DR_E!L16+FC_OTH_HH_DW_E!L16+FC_OTH_HH_TV_E!L16+FC_OTH_HH_IT_E!L16+FC_OTH_HH_LI_E!L16+FC_OTH_HH_OA_E!L16</f>
        <v>0</v>
      </c>
      <c r="M16" s="10">
        <f>FC_OTH_HH_SH_E!M16+FC_OTH_HH_SC_E!M16+FC_OTH_HH_WH_E!M16+FC_OTH_HH_CO_E!M16+FC_OTH_HH_RF_E!M16+FC_OTH_HH_WM_E!M16+FC_OTH_HH_DR_E!M16+FC_OTH_HH_DW_E!M16+FC_OTH_HH_TV_E!M16+FC_OTH_HH_IT_E!M16+FC_OTH_HH_LI_E!M16+FC_OTH_HH_OA_E!M16</f>
        <v>0</v>
      </c>
      <c r="N16" s="10">
        <f>FC_OTH_HH_SH_E!N16+FC_OTH_HH_SC_E!N16+FC_OTH_HH_WH_E!N16+FC_OTH_HH_CO_E!N16+FC_OTH_HH_RF_E!N16+FC_OTH_HH_WM_E!N16+FC_OTH_HH_DR_E!N16+FC_OTH_HH_DW_E!N16+FC_OTH_HH_TV_E!N16+FC_OTH_HH_IT_E!N16+FC_OTH_HH_LI_E!N16+FC_OTH_HH_OA_E!N16</f>
        <v>0</v>
      </c>
      <c r="O16" s="10">
        <f>FC_OTH_HH_SH_E!O16+FC_OTH_HH_SC_E!O16+FC_OTH_HH_WH_E!O16+FC_OTH_HH_CO_E!O16+FC_OTH_HH_RF_E!O16+FC_OTH_HH_WM_E!O16+FC_OTH_HH_DR_E!O16+FC_OTH_HH_DW_E!O16+FC_OTH_HH_TV_E!O16+FC_OTH_HH_IT_E!O16+FC_OTH_HH_LI_E!O16+FC_OTH_HH_OA_E!O16</f>
        <v>0</v>
      </c>
      <c r="P16" s="10">
        <f>FC_OTH_HH_SH_E!P16+FC_OTH_HH_SC_E!P16+FC_OTH_HH_WH_E!P16+FC_OTH_HH_CO_E!P16+FC_OTH_HH_RF_E!P16+FC_OTH_HH_WM_E!P16+FC_OTH_HH_DR_E!P16+FC_OTH_HH_DW_E!P16+FC_OTH_HH_TV_E!P16+FC_OTH_HH_IT_E!P16+FC_OTH_HH_LI_E!P16+FC_OTH_HH_OA_E!P16</f>
        <v>0</v>
      </c>
      <c r="Q16" s="10">
        <f>FC_OTH_HH_SH_E!Q16+FC_OTH_HH_SC_E!Q16+FC_OTH_HH_WH_E!Q16+FC_OTH_HH_CO_E!Q16+FC_OTH_HH_RF_E!Q16+FC_OTH_HH_WM_E!Q16+FC_OTH_HH_DR_E!Q16+FC_OTH_HH_DW_E!Q16+FC_OTH_HH_TV_E!Q16+FC_OTH_HH_IT_E!Q16+FC_OTH_HH_LI_E!Q16+FC_OTH_HH_OA_E!Q16</f>
        <v>0</v>
      </c>
      <c r="R16" s="10">
        <f>FC_OTH_HH_SH_E!R16+FC_OTH_HH_SC_E!R16+FC_OTH_HH_WH_E!R16+FC_OTH_HH_CO_E!R16+FC_OTH_HH_RF_E!R16+FC_OTH_HH_WM_E!R16+FC_OTH_HH_DR_E!R16+FC_OTH_HH_DW_E!R16+FC_OTH_HH_TV_E!R16+FC_OTH_HH_IT_E!R16+FC_OTH_HH_LI_E!R16+FC_OTH_HH_OA_E!R16</f>
        <v>0</v>
      </c>
      <c r="S16" s="10">
        <f>FC_OTH_HH_SH_E!S16+FC_OTH_HH_SC_E!S16+FC_OTH_HH_WH_E!S16+FC_OTH_HH_CO_E!S16+FC_OTH_HH_RF_E!S16+FC_OTH_HH_WM_E!S16+FC_OTH_HH_DR_E!S16+FC_OTH_HH_DW_E!S16+FC_OTH_HH_TV_E!S16+FC_OTH_HH_IT_E!S16+FC_OTH_HH_LI_E!S16+FC_OTH_HH_OA_E!S16</f>
        <v>0</v>
      </c>
      <c r="T16" s="10">
        <f>FC_OTH_HH_SH_E!T16+FC_OTH_HH_SC_E!T16+FC_OTH_HH_WH_E!T16+FC_OTH_HH_CO_E!T16+FC_OTH_HH_RF_E!T16+FC_OTH_HH_WM_E!T16+FC_OTH_HH_DR_E!T16+FC_OTH_HH_DW_E!T16+FC_OTH_HH_TV_E!T16+FC_OTH_HH_IT_E!T16+FC_OTH_HH_LI_E!T16+FC_OTH_HH_OA_E!T16</f>
        <v>0</v>
      </c>
      <c r="U16" s="10">
        <f>FC_OTH_HH_SH_E!U16+FC_OTH_HH_SC_E!U16+FC_OTH_HH_WH_E!U16+FC_OTH_HH_CO_E!U16+FC_OTH_HH_RF_E!U16+FC_OTH_HH_WM_E!U16+FC_OTH_HH_DR_E!U16+FC_OTH_HH_DW_E!U16+FC_OTH_HH_TV_E!U16+FC_OTH_HH_IT_E!U16+FC_OTH_HH_LI_E!U16+FC_OTH_HH_OA_E!U16</f>
        <v>0</v>
      </c>
      <c r="V16" s="10">
        <f>FC_OTH_HH_SH_E!V16+FC_OTH_HH_SC_E!V16+FC_OTH_HH_WH_E!V16+FC_OTH_HH_CO_E!V16+FC_OTH_HH_RF_E!V16+FC_OTH_HH_WM_E!V16+FC_OTH_HH_DR_E!V16+FC_OTH_HH_DW_E!V16+FC_OTH_HH_TV_E!V16+FC_OTH_HH_IT_E!V16+FC_OTH_HH_LI_E!V16+FC_OTH_HH_OA_E!V16</f>
        <v>0</v>
      </c>
      <c r="W16" s="10">
        <f>FC_OTH_HH_SH_E!W16+FC_OTH_HH_SC_E!W16+FC_OTH_HH_WH_E!W16+FC_OTH_HH_CO_E!W16+FC_OTH_HH_RF_E!W16+FC_OTH_HH_WM_E!W16+FC_OTH_HH_DR_E!W16+FC_OTH_HH_DW_E!W16+FC_OTH_HH_TV_E!W16+FC_OTH_HH_IT_E!W16+FC_OTH_HH_LI_E!W16+FC_OTH_HH_OA_E!W16</f>
        <v>0</v>
      </c>
      <c r="X16" s="10">
        <f>FC_OTH_HH_SH_E!X16+FC_OTH_HH_SC_E!X16+FC_OTH_HH_WH_E!X16+FC_OTH_HH_CO_E!X16+FC_OTH_HH_RF_E!X16+FC_OTH_HH_WM_E!X16+FC_OTH_HH_DR_E!X16+FC_OTH_HH_DW_E!X16+FC_OTH_HH_TV_E!X16+FC_OTH_HH_IT_E!X16+FC_OTH_HH_LI_E!X16+FC_OTH_HH_OA_E!X16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4">SUM(C18:C21)</f>
        <v>0</v>
      </c>
      <c r="D17" s="37">
        <f t="shared" ref="D17:W17" si="15">SUM(D18:D21)</f>
        <v>0</v>
      </c>
      <c r="E17" s="37">
        <f t="shared" si="15"/>
        <v>0</v>
      </c>
      <c r="F17" s="37">
        <f t="shared" si="15"/>
        <v>0</v>
      </c>
      <c r="G17" s="37">
        <f t="shared" si="15"/>
        <v>0</v>
      </c>
      <c r="H17" s="37">
        <f t="shared" si="15"/>
        <v>0</v>
      </c>
      <c r="I17" s="37">
        <f t="shared" si="15"/>
        <v>0</v>
      </c>
      <c r="J17" s="37">
        <f t="shared" si="15"/>
        <v>0</v>
      </c>
      <c r="K17" s="37">
        <f t="shared" si="15"/>
        <v>0</v>
      </c>
      <c r="L17" s="37">
        <f t="shared" si="15"/>
        <v>0</v>
      </c>
      <c r="M17" s="37">
        <f t="shared" si="15"/>
        <v>0</v>
      </c>
      <c r="N17" s="37">
        <f t="shared" si="15"/>
        <v>0</v>
      </c>
      <c r="O17" s="37">
        <f t="shared" si="15"/>
        <v>0</v>
      </c>
      <c r="P17" s="37">
        <f t="shared" si="15"/>
        <v>0</v>
      </c>
      <c r="Q17" s="37">
        <f t="shared" si="15"/>
        <v>0</v>
      </c>
      <c r="R17" s="37">
        <f t="shared" si="15"/>
        <v>0</v>
      </c>
      <c r="S17" s="37">
        <f t="shared" si="15"/>
        <v>0</v>
      </c>
      <c r="T17" s="37">
        <f t="shared" si="15"/>
        <v>0</v>
      </c>
      <c r="U17" s="37">
        <f t="shared" si="15"/>
        <v>0</v>
      </c>
      <c r="V17" s="37">
        <f t="shared" si="15"/>
        <v>0</v>
      </c>
      <c r="W17" s="37">
        <f t="shared" si="15"/>
        <v>0</v>
      </c>
      <c r="X17" s="37">
        <f t="shared" ref="X17" si="16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FC_OTH_HH_SH_E!C18+FC_OTH_HH_SC_E!C18+FC_OTH_HH_WH_E!C18+FC_OTH_HH_CO_E!C18+FC_OTH_HH_RF_E!C18+FC_OTH_HH_WM_E!C18+FC_OTH_HH_DR_E!C18+FC_OTH_HH_DW_E!C18+FC_OTH_HH_TV_E!C18+FC_OTH_HH_IT_E!C18+FC_OTH_HH_LI_E!C18+FC_OTH_HH_OA_E!C18</f>
        <v>0</v>
      </c>
      <c r="D18" s="10">
        <f>FC_OTH_HH_SH_E!D18+FC_OTH_HH_SC_E!D18+FC_OTH_HH_WH_E!D18+FC_OTH_HH_CO_E!D18+FC_OTH_HH_RF_E!D18+FC_OTH_HH_WM_E!D18+FC_OTH_HH_DR_E!D18+FC_OTH_HH_DW_E!D18+FC_OTH_HH_TV_E!D18+FC_OTH_HH_IT_E!D18+FC_OTH_HH_LI_E!D18+FC_OTH_HH_OA_E!D18</f>
        <v>0</v>
      </c>
      <c r="E18" s="10">
        <f>FC_OTH_HH_SH_E!E18+FC_OTH_HH_SC_E!E18+FC_OTH_HH_WH_E!E18+FC_OTH_HH_CO_E!E18+FC_OTH_HH_RF_E!E18+FC_OTH_HH_WM_E!E18+FC_OTH_HH_DR_E!E18+FC_OTH_HH_DW_E!E18+FC_OTH_HH_TV_E!E18+FC_OTH_HH_IT_E!E18+FC_OTH_HH_LI_E!E18+FC_OTH_HH_OA_E!E18</f>
        <v>0</v>
      </c>
      <c r="F18" s="10">
        <f>FC_OTH_HH_SH_E!F18+FC_OTH_HH_SC_E!F18+FC_OTH_HH_WH_E!F18+FC_OTH_HH_CO_E!F18+FC_OTH_HH_RF_E!F18+FC_OTH_HH_WM_E!F18+FC_OTH_HH_DR_E!F18+FC_OTH_HH_DW_E!F18+FC_OTH_HH_TV_E!F18+FC_OTH_HH_IT_E!F18+FC_OTH_HH_LI_E!F18+FC_OTH_HH_OA_E!F18</f>
        <v>0</v>
      </c>
      <c r="G18" s="10">
        <f>FC_OTH_HH_SH_E!G18+FC_OTH_HH_SC_E!G18+FC_OTH_HH_WH_E!G18+FC_OTH_HH_CO_E!G18+FC_OTH_HH_RF_E!G18+FC_OTH_HH_WM_E!G18+FC_OTH_HH_DR_E!G18+FC_OTH_HH_DW_E!G18+FC_OTH_HH_TV_E!G18+FC_OTH_HH_IT_E!G18+FC_OTH_HH_LI_E!G18+FC_OTH_HH_OA_E!G18</f>
        <v>0</v>
      </c>
      <c r="H18" s="10">
        <f>FC_OTH_HH_SH_E!H18+FC_OTH_HH_SC_E!H18+FC_OTH_HH_WH_E!H18+FC_OTH_HH_CO_E!H18+FC_OTH_HH_RF_E!H18+FC_OTH_HH_WM_E!H18+FC_OTH_HH_DR_E!H18+FC_OTH_HH_DW_E!H18+FC_OTH_HH_TV_E!H18+FC_OTH_HH_IT_E!H18+FC_OTH_HH_LI_E!H18+FC_OTH_HH_OA_E!H18</f>
        <v>0</v>
      </c>
      <c r="I18" s="10">
        <f>FC_OTH_HH_SH_E!I18+FC_OTH_HH_SC_E!I18+FC_OTH_HH_WH_E!I18+FC_OTH_HH_CO_E!I18+FC_OTH_HH_RF_E!I18+FC_OTH_HH_WM_E!I18+FC_OTH_HH_DR_E!I18+FC_OTH_HH_DW_E!I18+FC_OTH_HH_TV_E!I18+FC_OTH_HH_IT_E!I18+FC_OTH_HH_LI_E!I18+FC_OTH_HH_OA_E!I18</f>
        <v>0</v>
      </c>
      <c r="J18" s="10">
        <f>FC_OTH_HH_SH_E!J18+FC_OTH_HH_SC_E!J18+FC_OTH_HH_WH_E!J18+FC_OTH_HH_CO_E!J18+FC_OTH_HH_RF_E!J18+FC_OTH_HH_WM_E!J18+FC_OTH_HH_DR_E!J18+FC_OTH_HH_DW_E!J18+FC_OTH_HH_TV_E!J18+FC_OTH_HH_IT_E!J18+FC_OTH_HH_LI_E!J18+FC_OTH_HH_OA_E!J18</f>
        <v>0</v>
      </c>
      <c r="K18" s="10">
        <f>FC_OTH_HH_SH_E!K18+FC_OTH_HH_SC_E!K18+FC_OTH_HH_WH_E!K18+FC_OTH_HH_CO_E!K18+FC_OTH_HH_RF_E!K18+FC_OTH_HH_WM_E!K18+FC_OTH_HH_DR_E!K18+FC_OTH_HH_DW_E!K18+FC_OTH_HH_TV_E!K18+FC_OTH_HH_IT_E!K18+FC_OTH_HH_LI_E!K18+FC_OTH_HH_OA_E!K18</f>
        <v>0</v>
      </c>
      <c r="L18" s="10">
        <f>FC_OTH_HH_SH_E!L18+FC_OTH_HH_SC_E!L18+FC_OTH_HH_WH_E!L18+FC_OTH_HH_CO_E!L18+FC_OTH_HH_RF_E!L18+FC_OTH_HH_WM_E!L18+FC_OTH_HH_DR_E!L18+FC_OTH_HH_DW_E!L18+FC_OTH_HH_TV_E!L18+FC_OTH_HH_IT_E!L18+FC_OTH_HH_LI_E!L18+FC_OTH_HH_OA_E!L18</f>
        <v>0</v>
      </c>
      <c r="M18" s="10">
        <f>FC_OTH_HH_SH_E!M18+FC_OTH_HH_SC_E!M18+FC_OTH_HH_WH_E!M18+FC_OTH_HH_CO_E!M18+FC_OTH_HH_RF_E!M18+FC_OTH_HH_WM_E!M18+FC_OTH_HH_DR_E!M18+FC_OTH_HH_DW_E!M18+FC_OTH_HH_TV_E!M18+FC_OTH_HH_IT_E!M18+FC_OTH_HH_LI_E!M18+FC_OTH_HH_OA_E!M18</f>
        <v>0</v>
      </c>
      <c r="N18" s="10">
        <f>FC_OTH_HH_SH_E!N18+FC_OTH_HH_SC_E!N18+FC_OTH_HH_WH_E!N18+FC_OTH_HH_CO_E!N18+FC_OTH_HH_RF_E!N18+FC_OTH_HH_WM_E!N18+FC_OTH_HH_DR_E!N18+FC_OTH_HH_DW_E!N18+FC_OTH_HH_TV_E!N18+FC_OTH_HH_IT_E!N18+FC_OTH_HH_LI_E!N18+FC_OTH_HH_OA_E!N18</f>
        <v>0</v>
      </c>
      <c r="O18" s="10">
        <f>FC_OTH_HH_SH_E!O18+FC_OTH_HH_SC_E!O18+FC_OTH_HH_WH_E!O18+FC_OTH_HH_CO_E!O18+FC_OTH_HH_RF_E!O18+FC_OTH_HH_WM_E!O18+FC_OTH_HH_DR_E!O18+FC_OTH_HH_DW_E!O18+FC_OTH_HH_TV_E!O18+FC_OTH_HH_IT_E!O18+FC_OTH_HH_LI_E!O18+FC_OTH_HH_OA_E!O18</f>
        <v>0</v>
      </c>
      <c r="P18" s="10">
        <f>FC_OTH_HH_SH_E!P18+FC_OTH_HH_SC_E!P18+FC_OTH_HH_WH_E!P18+FC_OTH_HH_CO_E!P18+FC_OTH_HH_RF_E!P18+FC_OTH_HH_WM_E!P18+FC_OTH_HH_DR_E!P18+FC_OTH_HH_DW_E!P18+FC_OTH_HH_TV_E!P18+FC_OTH_HH_IT_E!P18+FC_OTH_HH_LI_E!P18+FC_OTH_HH_OA_E!P18</f>
        <v>0</v>
      </c>
      <c r="Q18" s="10">
        <f>FC_OTH_HH_SH_E!Q18+FC_OTH_HH_SC_E!Q18+FC_OTH_HH_WH_E!Q18+FC_OTH_HH_CO_E!Q18+FC_OTH_HH_RF_E!Q18+FC_OTH_HH_WM_E!Q18+FC_OTH_HH_DR_E!Q18+FC_OTH_HH_DW_E!Q18+FC_OTH_HH_TV_E!Q18+FC_OTH_HH_IT_E!Q18+FC_OTH_HH_LI_E!Q18+FC_OTH_HH_OA_E!Q18</f>
        <v>0</v>
      </c>
      <c r="R18" s="10">
        <f>FC_OTH_HH_SH_E!R18+FC_OTH_HH_SC_E!R18+FC_OTH_HH_WH_E!R18+FC_OTH_HH_CO_E!R18+FC_OTH_HH_RF_E!R18+FC_OTH_HH_WM_E!R18+FC_OTH_HH_DR_E!R18+FC_OTH_HH_DW_E!R18+FC_OTH_HH_TV_E!R18+FC_OTH_HH_IT_E!R18+FC_OTH_HH_LI_E!R18+FC_OTH_HH_OA_E!R18</f>
        <v>0</v>
      </c>
      <c r="S18" s="10">
        <f>FC_OTH_HH_SH_E!S18+FC_OTH_HH_SC_E!S18+FC_OTH_HH_WH_E!S18+FC_OTH_HH_CO_E!S18+FC_OTH_HH_RF_E!S18+FC_OTH_HH_WM_E!S18+FC_OTH_HH_DR_E!S18+FC_OTH_HH_DW_E!S18+FC_OTH_HH_TV_E!S18+FC_OTH_HH_IT_E!S18+FC_OTH_HH_LI_E!S18+FC_OTH_HH_OA_E!S18</f>
        <v>0</v>
      </c>
      <c r="T18" s="10">
        <f>FC_OTH_HH_SH_E!T18+FC_OTH_HH_SC_E!T18+FC_OTH_HH_WH_E!T18+FC_OTH_HH_CO_E!T18+FC_OTH_HH_RF_E!T18+FC_OTH_HH_WM_E!T18+FC_OTH_HH_DR_E!T18+FC_OTH_HH_DW_E!T18+FC_OTH_HH_TV_E!T18+FC_OTH_HH_IT_E!T18+FC_OTH_HH_LI_E!T18+FC_OTH_HH_OA_E!T18</f>
        <v>0</v>
      </c>
      <c r="U18" s="10">
        <f>FC_OTH_HH_SH_E!U18+FC_OTH_HH_SC_E!U18+FC_OTH_HH_WH_E!U18+FC_OTH_HH_CO_E!U18+FC_OTH_HH_RF_E!U18+FC_OTH_HH_WM_E!U18+FC_OTH_HH_DR_E!U18+FC_OTH_HH_DW_E!U18+FC_OTH_HH_TV_E!U18+FC_OTH_HH_IT_E!U18+FC_OTH_HH_LI_E!U18+FC_OTH_HH_OA_E!U18</f>
        <v>0</v>
      </c>
      <c r="V18" s="10">
        <f>FC_OTH_HH_SH_E!V18+FC_OTH_HH_SC_E!V18+FC_OTH_HH_WH_E!V18+FC_OTH_HH_CO_E!V18+FC_OTH_HH_RF_E!V18+FC_OTH_HH_WM_E!V18+FC_OTH_HH_DR_E!V18+FC_OTH_HH_DW_E!V18+FC_OTH_HH_TV_E!V18+FC_OTH_HH_IT_E!V18+FC_OTH_HH_LI_E!V18+FC_OTH_HH_OA_E!V18</f>
        <v>0</v>
      </c>
      <c r="W18" s="10">
        <f>FC_OTH_HH_SH_E!W18+FC_OTH_HH_SC_E!W18+FC_OTH_HH_WH_E!W18+FC_OTH_HH_CO_E!W18+FC_OTH_HH_RF_E!W18+FC_OTH_HH_WM_E!W18+FC_OTH_HH_DR_E!W18+FC_OTH_HH_DW_E!W18+FC_OTH_HH_TV_E!W18+FC_OTH_HH_IT_E!W18+FC_OTH_HH_LI_E!W18+FC_OTH_HH_OA_E!W18</f>
        <v>0</v>
      </c>
      <c r="X18" s="10">
        <f>FC_OTH_HH_SH_E!X18+FC_OTH_HH_SC_E!X18+FC_OTH_HH_WH_E!X18+FC_OTH_HH_CO_E!X18+FC_OTH_HH_RF_E!X18+FC_OTH_HH_WM_E!X18+FC_OTH_HH_DR_E!X18+FC_OTH_HH_DW_E!X18+FC_OTH_HH_TV_E!X18+FC_OTH_HH_IT_E!X18+FC_OTH_HH_LI_E!X18+FC_OTH_HH_OA_E!X18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FC_OTH_HH_SH_E!C19+FC_OTH_HH_SC_E!C19+FC_OTH_HH_WH_E!C19+FC_OTH_HH_CO_E!C19+FC_OTH_HH_RF_E!C19+FC_OTH_HH_WM_E!C19+FC_OTH_HH_DR_E!C19+FC_OTH_HH_DW_E!C19+FC_OTH_HH_TV_E!C19+FC_OTH_HH_IT_E!C19+FC_OTH_HH_LI_E!C19+FC_OTH_HH_OA_E!C19</f>
        <v>0</v>
      </c>
      <c r="D19" s="10">
        <f>FC_OTH_HH_SH_E!D19+FC_OTH_HH_SC_E!D19+FC_OTH_HH_WH_E!D19+FC_OTH_HH_CO_E!D19+FC_OTH_HH_RF_E!D19+FC_OTH_HH_WM_E!D19+FC_OTH_HH_DR_E!D19+FC_OTH_HH_DW_E!D19+FC_OTH_HH_TV_E!D19+FC_OTH_HH_IT_E!D19+FC_OTH_HH_LI_E!D19+FC_OTH_HH_OA_E!D19</f>
        <v>0</v>
      </c>
      <c r="E19" s="10">
        <f>FC_OTH_HH_SH_E!E19+FC_OTH_HH_SC_E!E19+FC_OTH_HH_WH_E!E19+FC_OTH_HH_CO_E!E19+FC_OTH_HH_RF_E!E19+FC_OTH_HH_WM_E!E19+FC_OTH_HH_DR_E!E19+FC_OTH_HH_DW_E!E19+FC_OTH_HH_TV_E!E19+FC_OTH_HH_IT_E!E19+FC_OTH_HH_LI_E!E19+FC_OTH_HH_OA_E!E19</f>
        <v>0</v>
      </c>
      <c r="F19" s="10">
        <f>FC_OTH_HH_SH_E!F19+FC_OTH_HH_SC_E!F19+FC_OTH_HH_WH_E!F19+FC_OTH_HH_CO_E!F19+FC_OTH_HH_RF_E!F19+FC_OTH_HH_WM_E!F19+FC_OTH_HH_DR_E!F19+FC_OTH_HH_DW_E!F19+FC_OTH_HH_TV_E!F19+FC_OTH_HH_IT_E!F19+FC_OTH_HH_LI_E!F19+FC_OTH_HH_OA_E!F19</f>
        <v>0</v>
      </c>
      <c r="G19" s="10">
        <f>FC_OTH_HH_SH_E!G19+FC_OTH_HH_SC_E!G19+FC_OTH_HH_WH_E!G19+FC_OTH_HH_CO_E!G19+FC_OTH_HH_RF_E!G19+FC_OTH_HH_WM_E!G19+FC_OTH_HH_DR_E!G19+FC_OTH_HH_DW_E!G19+FC_OTH_HH_TV_E!G19+FC_OTH_HH_IT_E!G19+FC_OTH_HH_LI_E!G19+FC_OTH_HH_OA_E!G19</f>
        <v>0</v>
      </c>
      <c r="H19" s="10">
        <f>FC_OTH_HH_SH_E!H19+FC_OTH_HH_SC_E!H19+FC_OTH_HH_WH_E!H19+FC_OTH_HH_CO_E!H19+FC_OTH_HH_RF_E!H19+FC_OTH_HH_WM_E!H19+FC_OTH_HH_DR_E!H19+FC_OTH_HH_DW_E!H19+FC_OTH_HH_TV_E!H19+FC_OTH_HH_IT_E!H19+FC_OTH_HH_LI_E!H19+FC_OTH_HH_OA_E!H19</f>
        <v>0</v>
      </c>
      <c r="I19" s="10">
        <f>FC_OTH_HH_SH_E!I19+FC_OTH_HH_SC_E!I19+FC_OTH_HH_WH_E!I19+FC_OTH_HH_CO_E!I19+FC_OTH_HH_RF_E!I19+FC_OTH_HH_WM_E!I19+FC_OTH_HH_DR_E!I19+FC_OTH_HH_DW_E!I19+FC_OTH_HH_TV_E!I19+FC_OTH_HH_IT_E!I19+FC_OTH_HH_LI_E!I19+FC_OTH_HH_OA_E!I19</f>
        <v>0</v>
      </c>
      <c r="J19" s="10">
        <f>FC_OTH_HH_SH_E!J19+FC_OTH_HH_SC_E!J19+FC_OTH_HH_WH_E!J19+FC_OTH_HH_CO_E!J19+FC_OTH_HH_RF_E!J19+FC_OTH_HH_WM_E!J19+FC_OTH_HH_DR_E!J19+FC_OTH_HH_DW_E!J19+FC_OTH_HH_TV_E!J19+FC_OTH_HH_IT_E!J19+FC_OTH_HH_LI_E!J19+FC_OTH_HH_OA_E!J19</f>
        <v>0</v>
      </c>
      <c r="K19" s="10">
        <f>FC_OTH_HH_SH_E!K19+FC_OTH_HH_SC_E!K19+FC_OTH_HH_WH_E!K19+FC_OTH_HH_CO_E!K19+FC_OTH_HH_RF_E!K19+FC_OTH_HH_WM_E!K19+FC_OTH_HH_DR_E!K19+FC_OTH_HH_DW_E!K19+FC_OTH_HH_TV_E!K19+FC_OTH_HH_IT_E!K19+FC_OTH_HH_LI_E!K19+FC_OTH_HH_OA_E!K19</f>
        <v>0</v>
      </c>
      <c r="L19" s="10">
        <f>FC_OTH_HH_SH_E!L19+FC_OTH_HH_SC_E!L19+FC_OTH_HH_WH_E!L19+FC_OTH_HH_CO_E!L19+FC_OTH_HH_RF_E!L19+FC_OTH_HH_WM_E!L19+FC_OTH_HH_DR_E!L19+FC_OTH_HH_DW_E!L19+FC_OTH_HH_TV_E!L19+FC_OTH_HH_IT_E!L19+FC_OTH_HH_LI_E!L19+FC_OTH_HH_OA_E!L19</f>
        <v>0</v>
      </c>
      <c r="M19" s="10">
        <f>FC_OTH_HH_SH_E!M19+FC_OTH_HH_SC_E!M19+FC_OTH_HH_WH_E!M19+FC_OTH_HH_CO_E!M19+FC_OTH_HH_RF_E!M19+FC_OTH_HH_WM_E!M19+FC_OTH_HH_DR_E!M19+FC_OTH_HH_DW_E!M19+FC_OTH_HH_TV_E!M19+FC_OTH_HH_IT_E!M19+FC_OTH_HH_LI_E!M19+FC_OTH_HH_OA_E!M19</f>
        <v>0</v>
      </c>
      <c r="N19" s="10">
        <f>FC_OTH_HH_SH_E!N19+FC_OTH_HH_SC_E!N19+FC_OTH_HH_WH_E!N19+FC_OTH_HH_CO_E!N19+FC_OTH_HH_RF_E!N19+FC_OTH_HH_WM_E!N19+FC_OTH_HH_DR_E!N19+FC_OTH_HH_DW_E!N19+FC_OTH_HH_TV_E!N19+FC_OTH_HH_IT_E!N19+FC_OTH_HH_LI_E!N19+FC_OTH_HH_OA_E!N19</f>
        <v>0</v>
      </c>
      <c r="O19" s="10">
        <f>FC_OTH_HH_SH_E!O19+FC_OTH_HH_SC_E!O19+FC_OTH_HH_WH_E!O19+FC_OTH_HH_CO_E!O19+FC_OTH_HH_RF_E!O19+FC_OTH_HH_WM_E!O19+FC_OTH_HH_DR_E!O19+FC_OTH_HH_DW_E!O19+FC_OTH_HH_TV_E!O19+FC_OTH_HH_IT_E!O19+FC_OTH_HH_LI_E!O19+FC_OTH_HH_OA_E!O19</f>
        <v>0</v>
      </c>
      <c r="P19" s="10">
        <f>FC_OTH_HH_SH_E!P19+FC_OTH_HH_SC_E!P19+FC_OTH_HH_WH_E!P19+FC_OTH_HH_CO_E!P19+FC_OTH_HH_RF_E!P19+FC_OTH_HH_WM_E!P19+FC_OTH_HH_DR_E!P19+FC_OTH_HH_DW_E!P19+FC_OTH_HH_TV_E!P19+FC_OTH_HH_IT_E!P19+FC_OTH_HH_LI_E!P19+FC_OTH_HH_OA_E!P19</f>
        <v>0</v>
      </c>
      <c r="Q19" s="10">
        <f>FC_OTH_HH_SH_E!Q19+FC_OTH_HH_SC_E!Q19+FC_OTH_HH_WH_E!Q19+FC_OTH_HH_CO_E!Q19+FC_OTH_HH_RF_E!Q19+FC_OTH_HH_WM_E!Q19+FC_OTH_HH_DR_E!Q19+FC_OTH_HH_DW_E!Q19+FC_OTH_HH_TV_E!Q19+FC_OTH_HH_IT_E!Q19+FC_OTH_HH_LI_E!Q19+FC_OTH_HH_OA_E!Q19</f>
        <v>0</v>
      </c>
      <c r="R19" s="10">
        <f>FC_OTH_HH_SH_E!R19+FC_OTH_HH_SC_E!R19+FC_OTH_HH_WH_E!R19+FC_OTH_HH_CO_E!R19+FC_OTH_HH_RF_E!R19+FC_OTH_HH_WM_E!R19+FC_OTH_HH_DR_E!R19+FC_OTH_HH_DW_E!R19+FC_OTH_HH_TV_E!R19+FC_OTH_HH_IT_E!R19+FC_OTH_HH_LI_E!R19+FC_OTH_HH_OA_E!R19</f>
        <v>0</v>
      </c>
      <c r="S19" s="10">
        <f>FC_OTH_HH_SH_E!S19+FC_OTH_HH_SC_E!S19+FC_OTH_HH_WH_E!S19+FC_OTH_HH_CO_E!S19+FC_OTH_HH_RF_E!S19+FC_OTH_HH_WM_E!S19+FC_OTH_HH_DR_E!S19+FC_OTH_HH_DW_E!S19+FC_OTH_HH_TV_E!S19+FC_OTH_HH_IT_E!S19+FC_OTH_HH_LI_E!S19+FC_OTH_HH_OA_E!S19</f>
        <v>0</v>
      </c>
      <c r="T19" s="10">
        <f>FC_OTH_HH_SH_E!T19+FC_OTH_HH_SC_E!T19+FC_OTH_HH_WH_E!T19+FC_OTH_HH_CO_E!T19+FC_OTH_HH_RF_E!T19+FC_OTH_HH_WM_E!T19+FC_OTH_HH_DR_E!T19+FC_OTH_HH_DW_E!T19+FC_OTH_HH_TV_E!T19+FC_OTH_HH_IT_E!T19+FC_OTH_HH_LI_E!T19+FC_OTH_HH_OA_E!T19</f>
        <v>0</v>
      </c>
      <c r="U19" s="10">
        <f>FC_OTH_HH_SH_E!U19+FC_OTH_HH_SC_E!U19+FC_OTH_HH_WH_E!U19+FC_OTH_HH_CO_E!U19+FC_OTH_HH_RF_E!U19+FC_OTH_HH_WM_E!U19+FC_OTH_HH_DR_E!U19+FC_OTH_HH_DW_E!U19+FC_OTH_HH_TV_E!U19+FC_OTH_HH_IT_E!U19+FC_OTH_HH_LI_E!U19+FC_OTH_HH_OA_E!U19</f>
        <v>0</v>
      </c>
      <c r="V19" s="10">
        <f>FC_OTH_HH_SH_E!V19+FC_OTH_HH_SC_E!V19+FC_OTH_HH_WH_E!V19+FC_OTH_HH_CO_E!V19+FC_OTH_HH_RF_E!V19+FC_OTH_HH_WM_E!V19+FC_OTH_HH_DR_E!V19+FC_OTH_HH_DW_E!V19+FC_OTH_HH_TV_E!V19+FC_OTH_HH_IT_E!V19+FC_OTH_HH_LI_E!V19+FC_OTH_HH_OA_E!V19</f>
        <v>0</v>
      </c>
      <c r="W19" s="10">
        <f>FC_OTH_HH_SH_E!W19+FC_OTH_HH_SC_E!W19+FC_OTH_HH_WH_E!W19+FC_OTH_HH_CO_E!W19+FC_OTH_HH_RF_E!W19+FC_OTH_HH_WM_E!W19+FC_OTH_HH_DR_E!W19+FC_OTH_HH_DW_E!W19+FC_OTH_HH_TV_E!W19+FC_OTH_HH_IT_E!W19+FC_OTH_HH_LI_E!W19+FC_OTH_HH_OA_E!W19</f>
        <v>0</v>
      </c>
      <c r="X19" s="10">
        <f>FC_OTH_HH_SH_E!X19+FC_OTH_HH_SC_E!X19+FC_OTH_HH_WH_E!X19+FC_OTH_HH_CO_E!X19+FC_OTH_HH_RF_E!X19+FC_OTH_HH_WM_E!X19+FC_OTH_HH_DR_E!X19+FC_OTH_HH_DW_E!X19+FC_OTH_HH_TV_E!X19+FC_OTH_HH_IT_E!X19+FC_OTH_HH_LI_E!X19+FC_OTH_HH_OA_E!X19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FC_OTH_HH_SH_E!C20+FC_OTH_HH_SC_E!C20+FC_OTH_HH_WH_E!C20+FC_OTH_HH_CO_E!C20+FC_OTH_HH_RF_E!C20+FC_OTH_HH_WM_E!C20+FC_OTH_HH_DR_E!C20+FC_OTH_HH_DW_E!C20+FC_OTH_HH_TV_E!C20+FC_OTH_HH_IT_E!C20+FC_OTH_HH_LI_E!C20+FC_OTH_HH_OA_E!C20</f>
        <v>0</v>
      </c>
      <c r="D20" s="10">
        <f>FC_OTH_HH_SH_E!D20+FC_OTH_HH_SC_E!D20+FC_OTH_HH_WH_E!D20+FC_OTH_HH_CO_E!D20+FC_OTH_HH_RF_E!D20+FC_OTH_HH_WM_E!D20+FC_OTH_HH_DR_E!D20+FC_OTH_HH_DW_E!D20+FC_OTH_HH_TV_E!D20+FC_OTH_HH_IT_E!D20+FC_OTH_HH_LI_E!D20+FC_OTH_HH_OA_E!D20</f>
        <v>0</v>
      </c>
      <c r="E20" s="10">
        <f>FC_OTH_HH_SH_E!E20+FC_OTH_HH_SC_E!E20+FC_OTH_HH_WH_E!E20+FC_OTH_HH_CO_E!E20+FC_OTH_HH_RF_E!E20+FC_OTH_HH_WM_E!E20+FC_OTH_HH_DR_E!E20+FC_OTH_HH_DW_E!E20+FC_OTH_HH_TV_E!E20+FC_OTH_HH_IT_E!E20+FC_OTH_HH_LI_E!E20+FC_OTH_HH_OA_E!E20</f>
        <v>0</v>
      </c>
      <c r="F20" s="10">
        <f>FC_OTH_HH_SH_E!F20+FC_OTH_HH_SC_E!F20+FC_OTH_HH_WH_E!F20+FC_OTH_HH_CO_E!F20+FC_OTH_HH_RF_E!F20+FC_OTH_HH_WM_E!F20+FC_OTH_HH_DR_E!F20+FC_OTH_HH_DW_E!F20+FC_OTH_HH_TV_E!F20+FC_OTH_HH_IT_E!F20+FC_OTH_HH_LI_E!F20+FC_OTH_HH_OA_E!F20</f>
        <v>0</v>
      </c>
      <c r="G20" s="10">
        <f>FC_OTH_HH_SH_E!G20+FC_OTH_HH_SC_E!G20+FC_OTH_HH_WH_E!G20+FC_OTH_HH_CO_E!G20+FC_OTH_HH_RF_E!G20+FC_OTH_HH_WM_E!G20+FC_OTH_HH_DR_E!G20+FC_OTH_HH_DW_E!G20+FC_OTH_HH_TV_E!G20+FC_OTH_HH_IT_E!G20+FC_OTH_HH_LI_E!G20+FC_OTH_HH_OA_E!G20</f>
        <v>0</v>
      </c>
      <c r="H20" s="10">
        <f>FC_OTH_HH_SH_E!H20+FC_OTH_HH_SC_E!H20+FC_OTH_HH_WH_E!H20+FC_OTH_HH_CO_E!H20+FC_OTH_HH_RF_E!H20+FC_OTH_HH_WM_E!H20+FC_OTH_HH_DR_E!H20+FC_OTH_HH_DW_E!H20+FC_OTH_HH_TV_E!H20+FC_OTH_HH_IT_E!H20+FC_OTH_HH_LI_E!H20+FC_OTH_HH_OA_E!H20</f>
        <v>0</v>
      </c>
      <c r="I20" s="10">
        <f>FC_OTH_HH_SH_E!I20+FC_OTH_HH_SC_E!I20+FC_OTH_HH_WH_E!I20+FC_OTH_HH_CO_E!I20+FC_OTH_HH_RF_E!I20+FC_OTH_HH_WM_E!I20+FC_OTH_HH_DR_E!I20+FC_OTH_HH_DW_E!I20+FC_OTH_HH_TV_E!I20+FC_OTH_HH_IT_E!I20+FC_OTH_HH_LI_E!I20+FC_OTH_HH_OA_E!I20</f>
        <v>0</v>
      </c>
      <c r="J20" s="10">
        <f>FC_OTH_HH_SH_E!J20+FC_OTH_HH_SC_E!J20+FC_OTH_HH_WH_E!J20+FC_OTH_HH_CO_E!J20+FC_OTH_HH_RF_E!J20+FC_OTH_HH_WM_E!J20+FC_OTH_HH_DR_E!J20+FC_OTH_HH_DW_E!J20+FC_OTH_HH_TV_E!J20+FC_OTH_HH_IT_E!J20+FC_OTH_HH_LI_E!J20+FC_OTH_HH_OA_E!J20</f>
        <v>0</v>
      </c>
      <c r="K20" s="10">
        <f>FC_OTH_HH_SH_E!K20+FC_OTH_HH_SC_E!K20+FC_OTH_HH_WH_E!K20+FC_OTH_HH_CO_E!K20+FC_OTH_HH_RF_E!K20+FC_OTH_HH_WM_E!K20+FC_OTH_HH_DR_E!K20+FC_OTH_HH_DW_E!K20+FC_OTH_HH_TV_E!K20+FC_OTH_HH_IT_E!K20+FC_OTH_HH_LI_E!K20+FC_OTH_HH_OA_E!K20</f>
        <v>0</v>
      </c>
      <c r="L20" s="10">
        <f>FC_OTH_HH_SH_E!L20+FC_OTH_HH_SC_E!L20+FC_OTH_HH_WH_E!L20+FC_OTH_HH_CO_E!L20+FC_OTH_HH_RF_E!L20+FC_OTH_HH_WM_E!L20+FC_OTH_HH_DR_E!L20+FC_OTH_HH_DW_E!L20+FC_OTH_HH_TV_E!L20+FC_OTH_HH_IT_E!L20+FC_OTH_HH_LI_E!L20+FC_OTH_HH_OA_E!L20</f>
        <v>0</v>
      </c>
      <c r="M20" s="10">
        <f>FC_OTH_HH_SH_E!M20+FC_OTH_HH_SC_E!M20+FC_OTH_HH_WH_E!M20+FC_OTH_HH_CO_E!M20+FC_OTH_HH_RF_E!M20+FC_OTH_HH_WM_E!M20+FC_OTH_HH_DR_E!M20+FC_OTH_HH_DW_E!M20+FC_OTH_HH_TV_E!M20+FC_OTH_HH_IT_E!M20+FC_OTH_HH_LI_E!M20+FC_OTH_HH_OA_E!M20</f>
        <v>0</v>
      </c>
      <c r="N20" s="10">
        <f>FC_OTH_HH_SH_E!N20+FC_OTH_HH_SC_E!N20+FC_OTH_HH_WH_E!N20+FC_OTH_HH_CO_E!N20+FC_OTH_HH_RF_E!N20+FC_OTH_HH_WM_E!N20+FC_OTH_HH_DR_E!N20+FC_OTH_HH_DW_E!N20+FC_OTH_HH_TV_E!N20+FC_OTH_HH_IT_E!N20+FC_OTH_HH_LI_E!N20+FC_OTH_HH_OA_E!N20</f>
        <v>0</v>
      </c>
      <c r="O20" s="10">
        <f>FC_OTH_HH_SH_E!O20+FC_OTH_HH_SC_E!O20+FC_OTH_HH_WH_E!O20+FC_OTH_HH_CO_E!O20+FC_OTH_HH_RF_E!O20+FC_OTH_HH_WM_E!O20+FC_OTH_HH_DR_E!O20+FC_OTH_HH_DW_E!O20+FC_OTH_HH_TV_E!O20+FC_OTH_HH_IT_E!O20+FC_OTH_HH_LI_E!O20+FC_OTH_HH_OA_E!O20</f>
        <v>0</v>
      </c>
      <c r="P20" s="10">
        <f>FC_OTH_HH_SH_E!P20+FC_OTH_HH_SC_E!P20+FC_OTH_HH_WH_E!P20+FC_OTH_HH_CO_E!P20+FC_OTH_HH_RF_E!P20+FC_OTH_HH_WM_E!P20+FC_OTH_HH_DR_E!P20+FC_OTH_HH_DW_E!P20+FC_OTH_HH_TV_E!P20+FC_OTH_HH_IT_E!P20+FC_OTH_HH_LI_E!P20+FC_OTH_HH_OA_E!P20</f>
        <v>0</v>
      </c>
      <c r="Q20" s="10">
        <f>FC_OTH_HH_SH_E!Q20+FC_OTH_HH_SC_E!Q20+FC_OTH_HH_WH_E!Q20+FC_OTH_HH_CO_E!Q20+FC_OTH_HH_RF_E!Q20+FC_OTH_HH_WM_E!Q20+FC_OTH_HH_DR_E!Q20+FC_OTH_HH_DW_E!Q20+FC_OTH_HH_TV_E!Q20+FC_OTH_HH_IT_E!Q20+FC_OTH_HH_LI_E!Q20+FC_OTH_HH_OA_E!Q20</f>
        <v>0</v>
      </c>
      <c r="R20" s="10">
        <f>FC_OTH_HH_SH_E!R20+FC_OTH_HH_SC_E!R20+FC_OTH_HH_WH_E!R20+FC_OTH_HH_CO_E!R20+FC_OTH_HH_RF_E!R20+FC_OTH_HH_WM_E!R20+FC_OTH_HH_DR_E!R20+FC_OTH_HH_DW_E!R20+FC_OTH_HH_TV_E!R20+FC_OTH_HH_IT_E!R20+FC_OTH_HH_LI_E!R20+FC_OTH_HH_OA_E!R20</f>
        <v>0</v>
      </c>
      <c r="S20" s="10">
        <f>FC_OTH_HH_SH_E!S20+FC_OTH_HH_SC_E!S20+FC_OTH_HH_WH_E!S20+FC_OTH_HH_CO_E!S20+FC_OTH_HH_RF_E!S20+FC_OTH_HH_WM_E!S20+FC_OTH_HH_DR_E!S20+FC_OTH_HH_DW_E!S20+FC_OTH_HH_TV_E!S20+FC_OTH_HH_IT_E!S20+FC_OTH_HH_LI_E!S20+FC_OTH_HH_OA_E!S20</f>
        <v>0</v>
      </c>
      <c r="T20" s="10">
        <f>FC_OTH_HH_SH_E!T20+FC_OTH_HH_SC_E!T20+FC_OTH_HH_WH_E!T20+FC_OTH_HH_CO_E!T20+FC_OTH_HH_RF_E!T20+FC_OTH_HH_WM_E!T20+FC_OTH_HH_DR_E!T20+FC_OTH_HH_DW_E!T20+FC_OTH_HH_TV_E!T20+FC_OTH_HH_IT_E!T20+FC_OTH_HH_LI_E!T20+FC_OTH_HH_OA_E!T20</f>
        <v>0</v>
      </c>
      <c r="U20" s="10">
        <f>FC_OTH_HH_SH_E!U20+FC_OTH_HH_SC_E!U20+FC_OTH_HH_WH_E!U20+FC_OTH_HH_CO_E!U20+FC_OTH_HH_RF_E!U20+FC_OTH_HH_WM_E!U20+FC_OTH_HH_DR_E!U20+FC_OTH_HH_DW_E!U20+FC_OTH_HH_TV_E!U20+FC_OTH_HH_IT_E!U20+FC_OTH_HH_LI_E!U20+FC_OTH_HH_OA_E!U20</f>
        <v>0</v>
      </c>
      <c r="V20" s="10">
        <f>FC_OTH_HH_SH_E!V20+FC_OTH_HH_SC_E!V20+FC_OTH_HH_WH_E!V20+FC_OTH_HH_CO_E!V20+FC_OTH_HH_RF_E!V20+FC_OTH_HH_WM_E!V20+FC_OTH_HH_DR_E!V20+FC_OTH_HH_DW_E!V20+FC_OTH_HH_TV_E!V20+FC_OTH_HH_IT_E!V20+FC_OTH_HH_LI_E!V20+FC_OTH_HH_OA_E!V20</f>
        <v>0</v>
      </c>
      <c r="W20" s="10">
        <f>FC_OTH_HH_SH_E!W20+FC_OTH_HH_SC_E!W20+FC_OTH_HH_WH_E!W20+FC_OTH_HH_CO_E!W20+FC_OTH_HH_RF_E!W20+FC_OTH_HH_WM_E!W20+FC_OTH_HH_DR_E!W20+FC_OTH_HH_DW_E!W20+FC_OTH_HH_TV_E!W20+FC_OTH_HH_IT_E!W20+FC_OTH_HH_LI_E!W20+FC_OTH_HH_OA_E!W20</f>
        <v>0</v>
      </c>
      <c r="X20" s="10">
        <f>FC_OTH_HH_SH_E!X20+FC_OTH_HH_SC_E!X20+FC_OTH_HH_WH_E!X20+FC_OTH_HH_CO_E!X20+FC_OTH_HH_RF_E!X20+FC_OTH_HH_WM_E!X20+FC_OTH_HH_DR_E!X20+FC_OTH_HH_DW_E!X20+FC_OTH_HH_TV_E!X20+FC_OTH_HH_IT_E!X20+FC_OTH_HH_LI_E!X20+FC_OTH_HH_OA_E!X20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FC_OTH_HH_SH_E!C21+FC_OTH_HH_SC_E!C21+FC_OTH_HH_WH_E!C21+FC_OTH_HH_CO_E!C21+FC_OTH_HH_RF_E!C21+FC_OTH_HH_WM_E!C21+FC_OTH_HH_DR_E!C21+FC_OTH_HH_DW_E!C21+FC_OTH_HH_TV_E!C21+FC_OTH_HH_IT_E!C21+FC_OTH_HH_LI_E!C21+FC_OTH_HH_OA_E!C21</f>
        <v>0</v>
      </c>
      <c r="D21" s="10">
        <f>FC_OTH_HH_SH_E!D21+FC_OTH_HH_SC_E!D21+FC_OTH_HH_WH_E!D21+FC_OTH_HH_CO_E!D21+FC_OTH_HH_RF_E!D21+FC_OTH_HH_WM_E!D21+FC_OTH_HH_DR_E!D21+FC_OTH_HH_DW_E!D21+FC_OTH_HH_TV_E!D21+FC_OTH_HH_IT_E!D21+FC_OTH_HH_LI_E!D21+FC_OTH_HH_OA_E!D21</f>
        <v>0</v>
      </c>
      <c r="E21" s="10">
        <f>FC_OTH_HH_SH_E!E21+FC_OTH_HH_SC_E!E21+FC_OTH_HH_WH_E!E21+FC_OTH_HH_CO_E!E21+FC_OTH_HH_RF_E!E21+FC_OTH_HH_WM_E!E21+FC_OTH_HH_DR_E!E21+FC_OTH_HH_DW_E!E21+FC_OTH_HH_TV_E!E21+FC_OTH_HH_IT_E!E21+FC_OTH_HH_LI_E!E21+FC_OTH_HH_OA_E!E21</f>
        <v>0</v>
      </c>
      <c r="F21" s="10">
        <f>FC_OTH_HH_SH_E!F21+FC_OTH_HH_SC_E!F21+FC_OTH_HH_WH_E!F21+FC_OTH_HH_CO_E!F21+FC_OTH_HH_RF_E!F21+FC_OTH_HH_WM_E!F21+FC_OTH_HH_DR_E!F21+FC_OTH_HH_DW_E!F21+FC_OTH_HH_TV_E!F21+FC_OTH_HH_IT_E!F21+FC_OTH_HH_LI_E!F21+FC_OTH_HH_OA_E!F21</f>
        <v>0</v>
      </c>
      <c r="G21" s="10">
        <f>FC_OTH_HH_SH_E!G21+FC_OTH_HH_SC_E!G21+FC_OTH_HH_WH_E!G21+FC_OTH_HH_CO_E!G21+FC_OTH_HH_RF_E!G21+FC_OTH_HH_WM_E!G21+FC_OTH_HH_DR_E!G21+FC_OTH_HH_DW_E!G21+FC_OTH_HH_TV_E!G21+FC_OTH_HH_IT_E!G21+FC_OTH_HH_LI_E!G21+FC_OTH_HH_OA_E!G21</f>
        <v>0</v>
      </c>
      <c r="H21" s="10">
        <f>FC_OTH_HH_SH_E!H21+FC_OTH_HH_SC_E!H21+FC_OTH_HH_WH_E!H21+FC_OTH_HH_CO_E!H21+FC_OTH_HH_RF_E!H21+FC_OTH_HH_WM_E!H21+FC_OTH_HH_DR_E!H21+FC_OTH_HH_DW_E!H21+FC_OTH_HH_TV_E!H21+FC_OTH_HH_IT_E!H21+FC_OTH_HH_LI_E!H21+FC_OTH_HH_OA_E!H21</f>
        <v>0</v>
      </c>
      <c r="I21" s="10">
        <f>FC_OTH_HH_SH_E!I21+FC_OTH_HH_SC_E!I21+FC_OTH_HH_WH_E!I21+FC_OTH_HH_CO_E!I21+FC_OTH_HH_RF_E!I21+FC_OTH_HH_WM_E!I21+FC_OTH_HH_DR_E!I21+FC_OTH_HH_DW_E!I21+FC_OTH_HH_TV_E!I21+FC_OTH_HH_IT_E!I21+FC_OTH_HH_LI_E!I21+FC_OTH_HH_OA_E!I21</f>
        <v>0</v>
      </c>
      <c r="J21" s="10">
        <f>FC_OTH_HH_SH_E!J21+FC_OTH_HH_SC_E!J21+FC_OTH_HH_WH_E!J21+FC_OTH_HH_CO_E!J21+FC_OTH_HH_RF_E!J21+FC_OTH_HH_WM_E!J21+FC_OTH_HH_DR_E!J21+FC_OTH_HH_DW_E!J21+FC_OTH_HH_TV_E!J21+FC_OTH_HH_IT_E!J21+FC_OTH_HH_LI_E!J21+FC_OTH_HH_OA_E!J21</f>
        <v>0</v>
      </c>
      <c r="K21" s="10">
        <f>FC_OTH_HH_SH_E!K21+FC_OTH_HH_SC_E!K21+FC_OTH_HH_WH_E!K21+FC_OTH_HH_CO_E!K21+FC_OTH_HH_RF_E!K21+FC_OTH_HH_WM_E!K21+FC_OTH_HH_DR_E!K21+FC_OTH_HH_DW_E!K21+FC_OTH_HH_TV_E!K21+FC_OTH_HH_IT_E!K21+FC_OTH_HH_LI_E!K21+FC_OTH_HH_OA_E!K21</f>
        <v>0</v>
      </c>
      <c r="L21" s="10">
        <f>FC_OTH_HH_SH_E!L21+FC_OTH_HH_SC_E!L21+FC_OTH_HH_WH_E!L21+FC_OTH_HH_CO_E!L21+FC_OTH_HH_RF_E!L21+FC_OTH_HH_WM_E!L21+FC_OTH_HH_DR_E!L21+FC_OTH_HH_DW_E!L21+FC_OTH_HH_TV_E!L21+FC_OTH_HH_IT_E!L21+FC_OTH_HH_LI_E!L21+FC_OTH_HH_OA_E!L21</f>
        <v>0</v>
      </c>
      <c r="M21" s="10">
        <f>FC_OTH_HH_SH_E!M21+FC_OTH_HH_SC_E!M21+FC_OTH_HH_WH_E!M21+FC_OTH_HH_CO_E!M21+FC_OTH_HH_RF_E!M21+FC_OTH_HH_WM_E!M21+FC_OTH_HH_DR_E!M21+FC_OTH_HH_DW_E!M21+FC_OTH_HH_TV_E!M21+FC_OTH_HH_IT_E!M21+FC_OTH_HH_LI_E!M21+FC_OTH_HH_OA_E!M21</f>
        <v>0</v>
      </c>
      <c r="N21" s="10">
        <f>FC_OTH_HH_SH_E!N21+FC_OTH_HH_SC_E!N21+FC_OTH_HH_WH_E!N21+FC_OTH_HH_CO_E!N21+FC_OTH_HH_RF_E!N21+FC_OTH_HH_WM_E!N21+FC_OTH_HH_DR_E!N21+FC_OTH_HH_DW_E!N21+FC_OTH_HH_TV_E!N21+FC_OTH_HH_IT_E!N21+FC_OTH_HH_LI_E!N21+FC_OTH_HH_OA_E!N21</f>
        <v>0</v>
      </c>
      <c r="O21" s="10">
        <f>FC_OTH_HH_SH_E!O21+FC_OTH_HH_SC_E!O21+FC_OTH_HH_WH_E!O21+FC_OTH_HH_CO_E!O21+FC_OTH_HH_RF_E!O21+FC_OTH_HH_WM_E!O21+FC_OTH_HH_DR_E!O21+FC_OTH_HH_DW_E!O21+FC_OTH_HH_TV_E!O21+FC_OTH_HH_IT_E!O21+FC_OTH_HH_LI_E!O21+FC_OTH_HH_OA_E!O21</f>
        <v>0</v>
      </c>
      <c r="P21" s="10">
        <f>FC_OTH_HH_SH_E!P21+FC_OTH_HH_SC_E!P21+FC_OTH_HH_WH_E!P21+FC_OTH_HH_CO_E!P21+FC_OTH_HH_RF_E!P21+FC_OTH_HH_WM_E!P21+FC_OTH_HH_DR_E!P21+FC_OTH_HH_DW_E!P21+FC_OTH_HH_TV_E!P21+FC_OTH_HH_IT_E!P21+FC_OTH_HH_LI_E!P21+FC_OTH_HH_OA_E!P21</f>
        <v>0</v>
      </c>
      <c r="Q21" s="10">
        <f>FC_OTH_HH_SH_E!Q21+FC_OTH_HH_SC_E!Q21+FC_OTH_HH_WH_E!Q21+FC_OTH_HH_CO_E!Q21+FC_OTH_HH_RF_E!Q21+FC_OTH_HH_WM_E!Q21+FC_OTH_HH_DR_E!Q21+FC_OTH_HH_DW_E!Q21+FC_OTH_HH_TV_E!Q21+FC_OTH_HH_IT_E!Q21+FC_OTH_HH_LI_E!Q21+FC_OTH_HH_OA_E!Q21</f>
        <v>0</v>
      </c>
      <c r="R21" s="10">
        <f>FC_OTH_HH_SH_E!R21+FC_OTH_HH_SC_E!R21+FC_OTH_HH_WH_E!R21+FC_OTH_HH_CO_E!R21+FC_OTH_HH_RF_E!R21+FC_OTH_HH_WM_E!R21+FC_OTH_HH_DR_E!R21+FC_OTH_HH_DW_E!R21+FC_OTH_HH_TV_E!R21+FC_OTH_HH_IT_E!R21+FC_OTH_HH_LI_E!R21+FC_OTH_HH_OA_E!R21</f>
        <v>0</v>
      </c>
      <c r="S21" s="10">
        <f>FC_OTH_HH_SH_E!S21+FC_OTH_HH_SC_E!S21+FC_OTH_HH_WH_E!S21+FC_OTH_HH_CO_E!S21+FC_OTH_HH_RF_E!S21+FC_OTH_HH_WM_E!S21+FC_OTH_HH_DR_E!S21+FC_OTH_HH_DW_E!S21+FC_OTH_HH_TV_E!S21+FC_OTH_HH_IT_E!S21+FC_OTH_HH_LI_E!S21+FC_OTH_HH_OA_E!S21</f>
        <v>0</v>
      </c>
      <c r="T21" s="10">
        <f>FC_OTH_HH_SH_E!T21+FC_OTH_HH_SC_E!T21+FC_OTH_HH_WH_E!T21+FC_OTH_HH_CO_E!T21+FC_OTH_HH_RF_E!T21+FC_OTH_HH_WM_E!T21+FC_OTH_HH_DR_E!T21+FC_OTH_HH_DW_E!T21+FC_OTH_HH_TV_E!T21+FC_OTH_HH_IT_E!T21+FC_OTH_HH_LI_E!T21+FC_OTH_HH_OA_E!T21</f>
        <v>0</v>
      </c>
      <c r="U21" s="10">
        <f>FC_OTH_HH_SH_E!U21+FC_OTH_HH_SC_E!U21+FC_OTH_HH_WH_E!U21+FC_OTH_HH_CO_E!U21+FC_OTH_HH_RF_E!U21+FC_OTH_HH_WM_E!U21+FC_OTH_HH_DR_E!U21+FC_OTH_HH_DW_E!U21+FC_OTH_HH_TV_E!U21+FC_OTH_HH_IT_E!U21+FC_OTH_HH_LI_E!U21+FC_OTH_HH_OA_E!U21</f>
        <v>0</v>
      </c>
      <c r="V21" s="10">
        <f>FC_OTH_HH_SH_E!V21+FC_OTH_HH_SC_E!V21+FC_OTH_HH_WH_E!V21+FC_OTH_HH_CO_E!V21+FC_OTH_HH_RF_E!V21+FC_OTH_HH_WM_E!V21+FC_OTH_HH_DR_E!V21+FC_OTH_HH_DW_E!V21+FC_OTH_HH_TV_E!V21+FC_OTH_HH_IT_E!V21+FC_OTH_HH_LI_E!V21+FC_OTH_HH_OA_E!V21</f>
        <v>0</v>
      </c>
      <c r="W21" s="10">
        <f>FC_OTH_HH_SH_E!W21+FC_OTH_HH_SC_E!W21+FC_OTH_HH_WH_E!W21+FC_OTH_HH_CO_E!W21+FC_OTH_HH_RF_E!W21+FC_OTH_HH_WM_E!W21+FC_OTH_HH_DR_E!W21+FC_OTH_HH_DW_E!W21+FC_OTH_HH_TV_E!W21+FC_OTH_HH_IT_E!W21+FC_OTH_HH_LI_E!W21+FC_OTH_HH_OA_E!W21</f>
        <v>0</v>
      </c>
      <c r="X21" s="10">
        <f>FC_OTH_HH_SH_E!X21+FC_OTH_HH_SC_E!X21+FC_OTH_HH_WH_E!X21+FC_OTH_HH_CO_E!X21+FC_OTH_HH_RF_E!X21+FC_OTH_HH_WM_E!X21+FC_OTH_HH_DR_E!X21+FC_OTH_HH_DW_E!X21+FC_OTH_HH_TV_E!X21+FC_OTH_HH_IT_E!X21+FC_OTH_HH_LI_E!X21+FC_OTH_HH_OA_E!X21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7">SUM(C23:C24)</f>
        <v>0.41986242476354252</v>
      </c>
      <c r="D22" s="37">
        <f t="shared" ref="D22:W22" si="18">SUM(D23:D24)</f>
        <v>0.41642304385210654</v>
      </c>
      <c r="E22" s="37">
        <f t="shared" si="18"/>
        <v>0</v>
      </c>
      <c r="F22" s="37">
        <f t="shared" si="18"/>
        <v>0</v>
      </c>
      <c r="G22" s="37">
        <f t="shared" si="18"/>
        <v>0</v>
      </c>
      <c r="H22" s="37">
        <f t="shared" si="18"/>
        <v>0</v>
      </c>
      <c r="I22" s="37">
        <f t="shared" si="18"/>
        <v>0</v>
      </c>
      <c r="J22" s="37">
        <f t="shared" si="18"/>
        <v>0.2099742046431643</v>
      </c>
      <c r="K22" s="37">
        <f t="shared" si="18"/>
        <v>0</v>
      </c>
      <c r="L22" s="37">
        <f t="shared" si="18"/>
        <v>0</v>
      </c>
      <c r="M22" s="37">
        <f t="shared" si="18"/>
        <v>0.20997420464316419</v>
      </c>
      <c r="N22" s="37">
        <f t="shared" si="18"/>
        <v>0.20997420464316419</v>
      </c>
      <c r="O22" s="37">
        <f t="shared" si="18"/>
        <v>0</v>
      </c>
      <c r="P22" s="37">
        <f t="shared" si="18"/>
        <v>0</v>
      </c>
      <c r="Q22" s="37">
        <f t="shared" si="18"/>
        <v>0</v>
      </c>
      <c r="R22" s="37">
        <f t="shared" si="18"/>
        <v>0</v>
      </c>
      <c r="S22" s="37">
        <f t="shared" si="18"/>
        <v>0</v>
      </c>
      <c r="T22" s="37">
        <f t="shared" si="18"/>
        <v>0</v>
      </c>
      <c r="U22" s="37">
        <f t="shared" si="18"/>
        <v>0</v>
      </c>
      <c r="V22" s="37">
        <f t="shared" si="18"/>
        <v>0</v>
      </c>
      <c r="W22" s="37">
        <f t="shared" si="18"/>
        <v>0</v>
      </c>
      <c r="X22" s="37">
        <f t="shared" ref="X22" si="19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FC_OTH_HH_SH_E!C23+FC_OTH_HH_SC_E!C23+FC_OTH_HH_WH_E!C23+FC_OTH_HH_CO_E!C23+FC_OTH_HH_RF_E!C23+FC_OTH_HH_WM_E!C23+FC_OTH_HH_DR_E!C23+FC_OTH_HH_DW_E!C23+FC_OTH_HH_TV_E!C23+FC_OTH_HH_IT_E!C23+FC_OTH_HH_LI_E!C23+FC_OTH_HH_OA_E!C23</f>
        <v>0.41986242476354252</v>
      </c>
      <c r="D23" s="10">
        <f>FC_OTH_HH_SH_E!D23+FC_OTH_HH_SC_E!D23+FC_OTH_HH_WH_E!D23+FC_OTH_HH_CO_E!D23+FC_OTH_HH_RF_E!D23+FC_OTH_HH_WM_E!D23+FC_OTH_HH_DR_E!D23+FC_OTH_HH_DW_E!D23+FC_OTH_HH_TV_E!D23+FC_OTH_HH_IT_E!D23+FC_OTH_HH_LI_E!D23+FC_OTH_HH_OA_E!D23</f>
        <v>0.41642304385210654</v>
      </c>
      <c r="E23" s="10">
        <f>FC_OTH_HH_SH_E!E23+FC_OTH_HH_SC_E!E23+FC_OTH_HH_WH_E!E23+FC_OTH_HH_CO_E!E23+FC_OTH_HH_RF_E!E23+FC_OTH_HH_WM_E!E23+FC_OTH_HH_DR_E!E23+FC_OTH_HH_DW_E!E23+FC_OTH_HH_TV_E!E23+FC_OTH_HH_IT_E!E23+FC_OTH_HH_LI_E!E23+FC_OTH_HH_OA_E!E23</f>
        <v>0</v>
      </c>
      <c r="F23" s="10">
        <f>FC_OTH_HH_SH_E!F23+FC_OTH_HH_SC_E!F23+FC_OTH_HH_WH_E!F23+FC_OTH_HH_CO_E!F23+FC_OTH_HH_RF_E!F23+FC_OTH_HH_WM_E!F23+FC_OTH_HH_DR_E!F23+FC_OTH_HH_DW_E!F23+FC_OTH_HH_TV_E!F23+FC_OTH_HH_IT_E!F23+FC_OTH_HH_LI_E!F23+FC_OTH_HH_OA_E!F23</f>
        <v>0</v>
      </c>
      <c r="G23" s="10">
        <f>FC_OTH_HH_SH_E!G23+FC_OTH_HH_SC_E!G23+FC_OTH_HH_WH_E!G23+FC_OTH_HH_CO_E!G23+FC_OTH_HH_RF_E!G23+FC_OTH_HH_WM_E!G23+FC_OTH_HH_DR_E!G23+FC_OTH_HH_DW_E!G23+FC_OTH_HH_TV_E!G23+FC_OTH_HH_IT_E!G23+FC_OTH_HH_LI_E!G23+FC_OTH_HH_OA_E!G23</f>
        <v>0</v>
      </c>
      <c r="H23" s="10">
        <f>FC_OTH_HH_SH_E!H23+FC_OTH_HH_SC_E!H23+FC_OTH_HH_WH_E!H23+FC_OTH_HH_CO_E!H23+FC_OTH_HH_RF_E!H23+FC_OTH_HH_WM_E!H23+FC_OTH_HH_DR_E!H23+FC_OTH_HH_DW_E!H23+FC_OTH_HH_TV_E!H23+FC_OTH_HH_IT_E!H23+FC_OTH_HH_LI_E!H23+FC_OTH_HH_OA_E!H23</f>
        <v>0</v>
      </c>
      <c r="I23" s="10">
        <f>FC_OTH_HH_SH_E!I23+FC_OTH_HH_SC_E!I23+FC_OTH_HH_WH_E!I23+FC_OTH_HH_CO_E!I23+FC_OTH_HH_RF_E!I23+FC_OTH_HH_WM_E!I23+FC_OTH_HH_DR_E!I23+FC_OTH_HH_DW_E!I23+FC_OTH_HH_TV_E!I23+FC_OTH_HH_IT_E!I23+FC_OTH_HH_LI_E!I23+FC_OTH_HH_OA_E!I23</f>
        <v>0</v>
      </c>
      <c r="J23" s="10">
        <f>FC_OTH_HH_SH_E!J23+FC_OTH_HH_SC_E!J23+FC_OTH_HH_WH_E!J23+FC_OTH_HH_CO_E!J23+FC_OTH_HH_RF_E!J23+FC_OTH_HH_WM_E!J23+FC_OTH_HH_DR_E!J23+FC_OTH_HH_DW_E!J23+FC_OTH_HH_TV_E!J23+FC_OTH_HH_IT_E!J23+FC_OTH_HH_LI_E!J23+FC_OTH_HH_OA_E!J23</f>
        <v>0.2099742046431643</v>
      </c>
      <c r="K23" s="10">
        <f>FC_OTH_HH_SH_E!K23+FC_OTH_HH_SC_E!K23+FC_OTH_HH_WH_E!K23+FC_OTH_HH_CO_E!K23+FC_OTH_HH_RF_E!K23+FC_OTH_HH_WM_E!K23+FC_OTH_HH_DR_E!K23+FC_OTH_HH_DW_E!K23+FC_OTH_HH_TV_E!K23+FC_OTH_HH_IT_E!K23+FC_OTH_HH_LI_E!K23+FC_OTH_HH_OA_E!K23</f>
        <v>0</v>
      </c>
      <c r="L23" s="10">
        <f>FC_OTH_HH_SH_E!L23+FC_OTH_HH_SC_E!L23+FC_OTH_HH_WH_E!L23+FC_OTH_HH_CO_E!L23+FC_OTH_HH_RF_E!L23+FC_OTH_HH_WM_E!L23+FC_OTH_HH_DR_E!L23+FC_OTH_HH_DW_E!L23+FC_OTH_HH_TV_E!L23+FC_OTH_HH_IT_E!L23+FC_OTH_HH_LI_E!L23+FC_OTH_HH_OA_E!L23</f>
        <v>0</v>
      </c>
      <c r="M23" s="10">
        <f>FC_OTH_HH_SH_E!M23+FC_OTH_HH_SC_E!M23+FC_OTH_HH_WH_E!M23+FC_OTH_HH_CO_E!M23+FC_OTH_HH_RF_E!M23+FC_OTH_HH_WM_E!M23+FC_OTH_HH_DR_E!M23+FC_OTH_HH_DW_E!M23+FC_OTH_HH_TV_E!M23+FC_OTH_HH_IT_E!M23+FC_OTH_HH_LI_E!M23+FC_OTH_HH_OA_E!M23</f>
        <v>0.20997420464316419</v>
      </c>
      <c r="N23" s="10">
        <f>FC_OTH_HH_SH_E!N23+FC_OTH_HH_SC_E!N23+FC_OTH_HH_WH_E!N23+FC_OTH_HH_CO_E!N23+FC_OTH_HH_RF_E!N23+FC_OTH_HH_WM_E!N23+FC_OTH_HH_DR_E!N23+FC_OTH_HH_DW_E!N23+FC_OTH_HH_TV_E!N23+FC_OTH_HH_IT_E!N23+FC_OTH_HH_LI_E!N23+FC_OTH_HH_OA_E!N23</f>
        <v>0.20997420464316419</v>
      </c>
      <c r="O23" s="10">
        <f>FC_OTH_HH_SH_E!O23+FC_OTH_HH_SC_E!O23+FC_OTH_HH_WH_E!O23+FC_OTH_HH_CO_E!O23+FC_OTH_HH_RF_E!O23+FC_OTH_HH_WM_E!O23+FC_OTH_HH_DR_E!O23+FC_OTH_HH_DW_E!O23+FC_OTH_HH_TV_E!O23+FC_OTH_HH_IT_E!O23+FC_OTH_HH_LI_E!O23+FC_OTH_HH_OA_E!O23</f>
        <v>0</v>
      </c>
      <c r="P23" s="10">
        <f>FC_OTH_HH_SH_E!P23+FC_OTH_HH_SC_E!P23+FC_OTH_HH_WH_E!P23+FC_OTH_HH_CO_E!P23+FC_OTH_HH_RF_E!P23+FC_OTH_HH_WM_E!P23+FC_OTH_HH_DR_E!P23+FC_OTH_HH_DW_E!P23+FC_OTH_HH_TV_E!P23+FC_OTH_HH_IT_E!P23+FC_OTH_HH_LI_E!P23+FC_OTH_HH_OA_E!P23</f>
        <v>0</v>
      </c>
      <c r="Q23" s="10">
        <f>FC_OTH_HH_SH_E!Q23+FC_OTH_HH_SC_E!Q23+FC_OTH_HH_WH_E!Q23+FC_OTH_HH_CO_E!Q23+FC_OTH_HH_RF_E!Q23+FC_OTH_HH_WM_E!Q23+FC_OTH_HH_DR_E!Q23+FC_OTH_HH_DW_E!Q23+FC_OTH_HH_TV_E!Q23+FC_OTH_HH_IT_E!Q23+FC_OTH_HH_LI_E!Q23+FC_OTH_HH_OA_E!Q23</f>
        <v>0</v>
      </c>
      <c r="R23" s="10">
        <f>FC_OTH_HH_SH_E!R23+FC_OTH_HH_SC_E!R23+FC_OTH_HH_WH_E!R23+FC_OTH_HH_CO_E!R23+FC_OTH_HH_RF_E!R23+FC_OTH_HH_WM_E!R23+FC_OTH_HH_DR_E!R23+FC_OTH_HH_DW_E!R23+FC_OTH_HH_TV_E!R23+FC_OTH_HH_IT_E!R23+FC_OTH_HH_LI_E!R23+FC_OTH_HH_OA_E!R23</f>
        <v>0</v>
      </c>
      <c r="S23" s="10">
        <f>FC_OTH_HH_SH_E!S23+FC_OTH_HH_SC_E!S23+FC_OTH_HH_WH_E!S23+FC_OTH_HH_CO_E!S23+FC_OTH_HH_RF_E!S23+FC_OTH_HH_WM_E!S23+FC_OTH_HH_DR_E!S23+FC_OTH_HH_DW_E!S23+FC_OTH_HH_TV_E!S23+FC_OTH_HH_IT_E!S23+FC_OTH_HH_LI_E!S23+FC_OTH_HH_OA_E!S23</f>
        <v>0</v>
      </c>
      <c r="T23" s="10">
        <f>FC_OTH_HH_SH_E!T23+FC_OTH_HH_SC_E!T23+FC_OTH_HH_WH_E!T23+FC_OTH_HH_CO_E!T23+FC_OTH_HH_RF_E!T23+FC_OTH_HH_WM_E!T23+FC_OTH_HH_DR_E!T23+FC_OTH_HH_DW_E!T23+FC_OTH_HH_TV_E!T23+FC_OTH_HH_IT_E!T23+FC_OTH_HH_LI_E!T23+FC_OTH_HH_OA_E!T23</f>
        <v>0</v>
      </c>
      <c r="U23" s="10">
        <f>FC_OTH_HH_SH_E!U23+FC_OTH_HH_SC_E!U23+FC_OTH_HH_WH_E!U23+FC_OTH_HH_CO_E!U23+FC_OTH_HH_RF_E!U23+FC_OTH_HH_WM_E!U23+FC_OTH_HH_DR_E!U23+FC_OTH_HH_DW_E!U23+FC_OTH_HH_TV_E!U23+FC_OTH_HH_IT_E!U23+FC_OTH_HH_LI_E!U23+FC_OTH_HH_OA_E!U23</f>
        <v>0</v>
      </c>
      <c r="V23" s="10">
        <f>FC_OTH_HH_SH_E!V23+FC_OTH_HH_SC_E!V23+FC_OTH_HH_WH_E!V23+FC_OTH_HH_CO_E!V23+FC_OTH_HH_RF_E!V23+FC_OTH_HH_WM_E!V23+FC_OTH_HH_DR_E!V23+FC_OTH_HH_DW_E!V23+FC_OTH_HH_TV_E!V23+FC_OTH_HH_IT_E!V23+FC_OTH_HH_LI_E!V23+FC_OTH_HH_OA_E!V23</f>
        <v>0</v>
      </c>
      <c r="W23" s="10">
        <f>FC_OTH_HH_SH_E!W23+FC_OTH_HH_SC_E!W23+FC_OTH_HH_WH_E!W23+FC_OTH_HH_CO_E!W23+FC_OTH_HH_RF_E!W23+FC_OTH_HH_WM_E!W23+FC_OTH_HH_DR_E!W23+FC_OTH_HH_DW_E!W23+FC_OTH_HH_TV_E!W23+FC_OTH_HH_IT_E!W23+FC_OTH_HH_LI_E!W23+FC_OTH_HH_OA_E!W23</f>
        <v>0</v>
      </c>
      <c r="X23" s="10">
        <f>FC_OTH_HH_SH_E!X23+FC_OTH_HH_SC_E!X23+FC_OTH_HH_WH_E!X23+FC_OTH_HH_CO_E!X23+FC_OTH_HH_RF_E!X23+FC_OTH_HH_WM_E!X23+FC_OTH_HH_DR_E!X23+FC_OTH_HH_DW_E!X23+FC_OTH_HH_TV_E!X23+FC_OTH_HH_IT_E!X23+FC_OTH_HH_LI_E!X23+FC_OTH_HH_OA_E!X23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FC_OTH_HH_SH_E!C24+FC_OTH_HH_SC_E!C24+FC_OTH_HH_WH_E!C24+FC_OTH_HH_CO_E!C24+FC_OTH_HH_RF_E!C24+FC_OTH_HH_WM_E!C24+FC_OTH_HH_DR_E!C24+FC_OTH_HH_DW_E!C24+FC_OTH_HH_TV_E!C24+FC_OTH_HH_IT_E!C24+FC_OTH_HH_LI_E!C24+FC_OTH_HH_OA_E!C24</f>
        <v>0</v>
      </c>
      <c r="D24" s="10">
        <f>FC_OTH_HH_SH_E!D24+FC_OTH_HH_SC_E!D24+FC_OTH_HH_WH_E!D24+FC_OTH_HH_CO_E!D24+FC_OTH_HH_RF_E!D24+FC_OTH_HH_WM_E!D24+FC_OTH_HH_DR_E!D24+FC_OTH_HH_DW_E!D24+FC_OTH_HH_TV_E!D24+FC_OTH_HH_IT_E!D24+FC_OTH_HH_LI_E!D24+FC_OTH_HH_OA_E!D24</f>
        <v>0</v>
      </c>
      <c r="E24" s="10">
        <f>FC_OTH_HH_SH_E!E24+FC_OTH_HH_SC_E!E24+FC_OTH_HH_WH_E!E24+FC_OTH_HH_CO_E!E24+FC_OTH_HH_RF_E!E24+FC_OTH_HH_WM_E!E24+FC_OTH_HH_DR_E!E24+FC_OTH_HH_DW_E!E24+FC_OTH_HH_TV_E!E24+FC_OTH_HH_IT_E!E24+FC_OTH_HH_LI_E!E24+FC_OTH_HH_OA_E!E24</f>
        <v>0</v>
      </c>
      <c r="F24" s="10">
        <f>FC_OTH_HH_SH_E!F24+FC_OTH_HH_SC_E!F24+FC_OTH_HH_WH_E!F24+FC_OTH_HH_CO_E!F24+FC_OTH_HH_RF_E!F24+FC_OTH_HH_WM_E!F24+FC_OTH_HH_DR_E!F24+FC_OTH_HH_DW_E!F24+FC_OTH_HH_TV_E!F24+FC_OTH_HH_IT_E!F24+FC_OTH_HH_LI_E!F24+FC_OTH_HH_OA_E!F24</f>
        <v>0</v>
      </c>
      <c r="G24" s="10">
        <f>FC_OTH_HH_SH_E!G24+FC_OTH_HH_SC_E!G24+FC_OTH_HH_WH_E!G24+FC_OTH_HH_CO_E!G24+FC_OTH_HH_RF_E!G24+FC_OTH_HH_WM_E!G24+FC_OTH_HH_DR_E!G24+FC_OTH_HH_DW_E!G24+FC_OTH_HH_TV_E!G24+FC_OTH_HH_IT_E!G24+FC_OTH_HH_LI_E!G24+FC_OTH_HH_OA_E!G24</f>
        <v>0</v>
      </c>
      <c r="H24" s="10">
        <f>FC_OTH_HH_SH_E!H24+FC_OTH_HH_SC_E!H24+FC_OTH_HH_WH_E!H24+FC_OTH_HH_CO_E!H24+FC_OTH_HH_RF_E!H24+FC_OTH_HH_WM_E!H24+FC_OTH_HH_DR_E!H24+FC_OTH_HH_DW_E!H24+FC_OTH_HH_TV_E!H24+FC_OTH_HH_IT_E!H24+FC_OTH_HH_LI_E!H24+FC_OTH_HH_OA_E!H24</f>
        <v>0</v>
      </c>
      <c r="I24" s="10">
        <f>FC_OTH_HH_SH_E!I24+FC_OTH_HH_SC_E!I24+FC_OTH_HH_WH_E!I24+FC_OTH_HH_CO_E!I24+FC_OTH_HH_RF_E!I24+FC_OTH_HH_WM_E!I24+FC_OTH_HH_DR_E!I24+FC_OTH_HH_DW_E!I24+FC_OTH_HH_TV_E!I24+FC_OTH_HH_IT_E!I24+FC_OTH_HH_LI_E!I24+FC_OTH_HH_OA_E!I24</f>
        <v>0</v>
      </c>
      <c r="J24" s="10">
        <f>FC_OTH_HH_SH_E!J24+FC_OTH_HH_SC_E!J24+FC_OTH_HH_WH_E!J24+FC_OTH_HH_CO_E!J24+FC_OTH_HH_RF_E!J24+FC_OTH_HH_WM_E!J24+FC_OTH_HH_DR_E!J24+FC_OTH_HH_DW_E!J24+FC_OTH_HH_TV_E!J24+FC_OTH_HH_IT_E!J24+FC_OTH_HH_LI_E!J24+FC_OTH_HH_OA_E!J24</f>
        <v>0</v>
      </c>
      <c r="K24" s="10">
        <f>FC_OTH_HH_SH_E!K24+FC_OTH_HH_SC_E!K24+FC_OTH_HH_WH_E!K24+FC_OTH_HH_CO_E!K24+FC_OTH_HH_RF_E!K24+FC_OTH_HH_WM_E!K24+FC_OTH_HH_DR_E!K24+FC_OTH_HH_DW_E!K24+FC_OTH_HH_TV_E!K24+FC_OTH_HH_IT_E!K24+FC_OTH_HH_LI_E!K24+FC_OTH_HH_OA_E!K24</f>
        <v>0</v>
      </c>
      <c r="L24" s="10">
        <f>FC_OTH_HH_SH_E!L24+FC_OTH_HH_SC_E!L24+FC_OTH_HH_WH_E!L24+FC_OTH_HH_CO_E!L24+FC_OTH_HH_RF_E!L24+FC_OTH_HH_WM_E!L24+FC_OTH_HH_DR_E!L24+FC_OTH_HH_DW_E!L24+FC_OTH_HH_TV_E!L24+FC_OTH_HH_IT_E!L24+FC_OTH_HH_LI_E!L24+FC_OTH_HH_OA_E!L24</f>
        <v>0</v>
      </c>
      <c r="M24" s="10">
        <f>FC_OTH_HH_SH_E!M24+FC_OTH_HH_SC_E!M24+FC_OTH_HH_WH_E!M24+FC_OTH_HH_CO_E!M24+FC_OTH_HH_RF_E!M24+FC_OTH_HH_WM_E!M24+FC_OTH_HH_DR_E!M24+FC_OTH_HH_DW_E!M24+FC_OTH_HH_TV_E!M24+FC_OTH_HH_IT_E!M24+FC_OTH_HH_LI_E!M24+FC_OTH_HH_OA_E!M24</f>
        <v>0</v>
      </c>
      <c r="N24" s="10">
        <f>FC_OTH_HH_SH_E!N24+FC_OTH_HH_SC_E!N24+FC_OTH_HH_WH_E!N24+FC_OTH_HH_CO_E!N24+FC_OTH_HH_RF_E!N24+FC_OTH_HH_WM_E!N24+FC_OTH_HH_DR_E!N24+FC_OTH_HH_DW_E!N24+FC_OTH_HH_TV_E!N24+FC_OTH_HH_IT_E!N24+FC_OTH_HH_LI_E!N24+FC_OTH_HH_OA_E!N24</f>
        <v>0</v>
      </c>
      <c r="O24" s="10">
        <f>FC_OTH_HH_SH_E!O24+FC_OTH_HH_SC_E!O24+FC_OTH_HH_WH_E!O24+FC_OTH_HH_CO_E!O24+FC_OTH_HH_RF_E!O24+FC_OTH_HH_WM_E!O24+FC_OTH_HH_DR_E!O24+FC_OTH_HH_DW_E!O24+FC_OTH_HH_TV_E!O24+FC_OTH_HH_IT_E!O24+FC_OTH_HH_LI_E!O24+FC_OTH_HH_OA_E!O24</f>
        <v>0</v>
      </c>
      <c r="P24" s="10">
        <f>FC_OTH_HH_SH_E!P24+FC_OTH_HH_SC_E!P24+FC_OTH_HH_WH_E!P24+FC_OTH_HH_CO_E!P24+FC_OTH_HH_RF_E!P24+FC_OTH_HH_WM_E!P24+FC_OTH_HH_DR_E!P24+FC_OTH_HH_DW_E!P24+FC_OTH_HH_TV_E!P24+FC_OTH_HH_IT_E!P24+FC_OTH_HH_LI_E!P24+FC_OTH_HH_OA_E!P24</f>
        <v>0</v>
      </c>
      <c r="Q24" s="10">
        <f>FC_OTH_HH_SH_E!Q24+FC_OTH_HH_SC_E!Q24+FC_OTH_HH_WH_E!Q24+FC_OTH_HH_CO_E!Q24+FC_OTH_HH_RF_E!Q24+FC_OTH_HH_WM_E!Q24+FC_OTH_HH_DR_E!Q24+FC_OTH_HH_DW_E!Q24+FC_OTH_HH_TV_E!Q24+FC_OTH_HH_IT_E!Q24+FC_OTH_HH_LI_E!Q24+FC_OTH_HH_OA_E!Q24</f>
        <v>0</v>
      </c>
      <c r="R24" s="10">
        <f>FC_OTH_HH_SH_E!R24+FC_OTH_HH_SC_E!R24+FC_OTH_HH_WH_E!R24+FC_OTH_HH_CO_E!R24+FC_OTH_HH_RF_E!R24+FC_OTH_HH_WM_E!R24+FC_OTH_HH_DR_E!R24+FC_OTH_HH_DW_E!R24+FC_OTH_HH_TV_E!R24+FC_OTH_HH_IT_E!R24+FC_OTH_HH_LI_E!R24+FC_OTH_HH_OA_E!R24</f>
        <v>0</v>
      </c>
      <c r="S24" s="10">
        <f>FC_OTH_HH_SH_E!S24+FC_OTH_HH_SC_E!S24+FC_OTH_HH_WH_E!S24+FC_OTH_HH_CO_E!S24+FC_OTH_HH_RF_E!S24+FC_OTH_HH_WM_E!S24+FC_OTH_HH_DR_E!S24+FC_OTH_HH_DW_E!S24+FC_OTH_HH_TV_E!S24+FC_OTH_HH_IT_E!S24+FC_OTH_HH_LI_E!S24+FC_OTH_HH_OA_E!S24</f>
        <v>0</v>
      </c>
      <c r="T24" s="10">
        <f>FC_OTH_HH_SH_E!T24+FC_OTH_HH_SC_E!T24+FC_OTH_HH_WH_E!T24+FC_OTH_HH_CO_E!T24+FC_OTH_HH_RF_E!T24+FC_OTH_HH_WM_E!T24+FC_OTH_HH_DR_E!T24+FC_OTH_HH_DW_E!T24+FC_OTH_HH_TV_E!T24+FC_OTH_HH_IT_E!T24+FC_OTH_HH_LI_E!T24+FC_OTH_HH_OA_E!T24</f>
        <v>0</v>
      </c>
      <c r="U24" s="10">
        <f>FC_OTH_HH_SH_E!U24+FC_OTH_HH_SC_E!U24+FC_OTH_HH_WH_E!U24+FC_OTH_HH_CO_E!U24+FC_OTH_HH_RF_E!U24+FC_OTH_HH_WM_E!U24+FC_OTH_HH_DR_E!U24+FC_OTH_HH_DW_E!U24+FC_OTH_HH_TV_E!U24+FC_OTH_HH_IT_E!U24+FC_OTH_HH_LI_E!U24+FC_OTH_HH_OA_E!U24</f>
        <v>0</v>
      </c>
      <c r="V24" s="10">
        <f>FC_OTH_HH_SH_E!V24+FC_OTH_HH_SC_E!V24+FC_OTH_HH_WH_E!V24+FC_OTH_HH_CO_E!V24+FC_OTH_HH_RF_E!V24+FC_OTH_HH_WM_E!V24+FC_OTH_HH_DR_E!V24+FC_OTH_HH_DW_E!V24+FC_OTH_HH_TV_E!V24+FC_OTH_HH_IT_E!V24+FC_OTH_HH_LI_E!V24+FC_OTH_HH_OA_E!V24</f>
        <v>0</v>
      </c>
      <c r="W24" s="10">
        <f>FC_OTH_HH_SH_E!W24+FC_OTH_HH_SC_E!W24+FC_OTH_HH_WH_E!W24+FC_OTH_HH_CO_E!W24+FC_OTH_HH_RF_E!W24+FC_OTH_HH_WM_E!W24+FC_OTH_HH_DR_E!W24+FC_OTH_HH_DW_E!W24+FC_OTH_HH_TV_E!W24+FC_OTH_HH_IT_E!W24+FC_OTH_HH_LI_E!W24+FC_OTH_HH_OA_E!W24</f>
        <v>0</v>
      </c>
      <c r="X24" s="10">
        <f>FC_OTH_HH_SH_E!X24+FC_OTH_HH_SC_E!X24+FC_OTH_HH_WH_E!X24+FC_OTH_HH_CO_E!X24+FC_OTH_HH_RF_E!X24+FC_OTH_HH_WM_E!X24+FC_OTH_HH_DR_E!X24+FC_OTH_HH_DW_E!X24+FC_OTH_HH_TV_E!X24+FC_OTH_HH_IT_E!X24+FC_OTH_HH_LI_E!X24+FC_OTH_HH_OA_E!X24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FC_OTH_HH_SH_E!C25+FC_OTH_HH_SC_E!C25+FC_OTH_HH_WH_E!C25+FC_OTH_HH_CO_E!C25+FC_OTH_HH_RF_E!C25+FC_OTH_HH_WM_E!C25+FC_OTH_HH_DR_E!C25+FC_OTH_HH_DW_E!C25+FC_OTH_HH_TV_E!C25+FC_OTH_HH_IT_E!C25+FC_OTH_HH_LI_E!C25+FC_OTH_HH_OA_E!C25</f>
        <v>0</v>
      </c>
      <c r="D25" s="37">
        <f>FC_OTH_HH_SH_E!D25+FC_OTH_HH_SC_E!D25+FC_OTH_HH_WH_E!D25+FC_OTH_HH_CO_E!D25+FC_OTH_HH_RF_E!D25+FC_OTH_HH_WM_E!D25+FC_OTH_HH_DR_E!D25+FC_OTH_HH_DW_E!D25+FC_OTH_HH_TV_E!D25+FC_OTH_HH_IT_E!D25+FC_OTH_HH_LI_E!D25+FC_OTH_HH_OA_E!D25</f>
        <v>0</v>
      </c>
      <c r="E25" s="37">
        <f>FC_OTH_HH_SH_E!E25+FC_OTH_HH_SC_E!E25+FC_OTH_HH_WH_E!E25+FC_OTH_HH_CO_E!E25+FC_OTH_HH_RF_E!E25+FC_OTH_HH_WM_E!E25+FC_OTH_HH_DR_E!E25+FC_OTH_HH_DW_E!E25+FC_OTH_HH_TV_E!E25+FC_OTH_HH_IT_E!E25+FC_OTH_HH_LI_E!E25+FC_OTH_HH_OA_E!E25</f>
        <v>0</v>
      </c>
      <c r="F25" s="37">
        <f>FC_OTH_HH_SH_E!F25+FC_OTH_HH_SC_E!F25+FC_OTH_HH_WH_E!F25+FC_OTH_HH_CO_E!F25+FC_OTH_HH_RF_E!F25+FC_OTH_HH_WM_E!F25+FC_OTH_HH_DR_E!F25+FC_OTH_HH_DW_E!F25+FC_OTH_HH_TV_E!F25+FC_OTH_HH_IT_E!F25+FC_OTH_HH_LI_E!F25+FC_OTH_HH_OA_E!F25</f>
        <v>0</v>
      </c>
      <c r="G25" s="37">
        <f>FC_OTH_HH_SH_E!G25+FC_OTH_HH_SC_E!G25+FC_OTH_HH_WH_E!G25+FC_OTH_HH_CO_E!G25+FC_OTH_HH_RF_E!G25+FC_OTH_HH_WM_E!G25+FC_OTH_HH_DR_E!G25+FC_OTH_HH_DW_E!G25+FC_OTH_HH_TV_E!G25+FC_OTH_HH_IT_E!G25+FC_OTH_HH_LI_E!G25+FC_OTH_HH_OA_E!G25</f>
        <v>0</v>
      </c>
      <c r="H25" s="37">
        <f>FC_OTH_HH_SH_E!H25+FC_OTH_HH_SC_E!H25+FC_OTH_HH_WH_E!H25+FC_OTH_HH_CO_E!H25+FC_OTH_HH_RF_E!H25+FC_OTH_HH_WM_E!H25+FC_OTH_HH_DR_E!H25+FC_OTH_HH_DW_E!H25+FC_OTH_HH_TV_E!H25+FC_OTH_HH_IT_E!H25+FC_OTH_HH_LI_E!H25+FC_OTH_HH_OA_E!H25</f>
        <v>0</v>
      </c>
      <c r="I25" s="37">
        <f>FC_OTH_HH_SH_E!I25+FC_OTH_HH_SC_E!I25+FC_OTH_HH_WH_E!I25+FC_OTH_HH_CO_E!I25+FC_OTH_HH_RF_E!I25+FC_OTH_HH_WM_E!I25+FC_OTH_HH_DR_E!I25+FC_OTH_HH_DW_E!I25+FC_OTH_HH_TV_E!I25+FC_OTH_HH_IT_E!I25+FC_OTH_HH_LI_E!I25+FC_OTH_HH_OA_E!I25</f>
        <v>0</v>
      </c>
      <c r="J25" s="37">
        <f>FC_OTH_HH_SH_E!J25+FC_OTH_HH_SC_E!J25+FC_OTH_HH_WH_E!J25+FC_OTH_HH_CO_E!J25+FC_OTH_HH_RF_E!J25+FC_OTH_HH_WM_E!J25+FC_OTH_HH_DR_E!J25+FC_OTH_HH_DW_E!J25+FC_OTH_HH_TV_E!J25+FC_OTH_HH_IT_E!J25+FC_OTH_HH_LI_E!J25+FC_OTH_HH_OA_E!J25</f>
        <v>0</v>
      </c>
      <c r="K25" s="37">
        <f>FC_OTH_HH_SH_E!K25+FC_OTH_HH_SC_E!K25+FC_OTH_HH_WH_E!K25+FC_OTH_HH_CO_E!K25+FC_OTH_HH_RF_E!K25+FC_OTH_HH_WM_E!K25+FC_OTH_HH_DR_E!K25+FC_OTH_HH_DW_E!K25+FC_OTH_HH_TV_E!K25+FC_OTH_HH_IT_E!K25+FC_OTH_HH_LI_E!K25+FC_OTH_HH_OA_E!K25</f>
        <v>0</v>
      </c>
      <c r="L25" s="37">
        <f>FC_OTH_HH_SH_E!L25+FC_OTH_HH_SC_E!L25+FC_OTH_HH_WH_E!L25+FC_OTH_HH_CO_E!L25+FC_OTH_HH_RF_E!L25+FC_OTH_HH_WM_E!L25+FC_OTH_HH_DR_E!L25+FC_OTH_HH_DW_E!L25+FC_OTH_HH_TV_E!L25+FC_OTH_HH_IT_E!L25+FC_OTH_HH_LI_E!L25+FC_OTH_HH_OA_E!L25</f>
        <v>0</v>
      </c>
      <c r="M25" s="37">
        <f>FC_OTH_HH_SH_E!M25+FC_OTH_HH_SC_E!M25+FC_OTH_HH_WH_E!M25+FC_OTH_HH_CO_E!M25+FC_OTH_HH_RF_E!M25+FC_OTH_HH_WM_E!M25+FC_OTH_HH_DR_E!M25+FC_OTH_HH_DW_E!M25+FC_OTH_HH_TV_E!M25+FC_OTH_HH_IT_E!M25+FC_OTH_HH_LI_E!M25+FC_OTH_HH_OA_E!M25</f>
        <v>0</v>
      </c>
      <c r="N25" s="37">
        <f>FC_OTH_HH_SH_E!N25+FC_OTH_HH_SC_E!N25+FC_OTH_HH_WH_E!N25+FC_OTH_HH_CO_E!N25+FC_OTH_HH_RF_E!N25+FC_OTH_HH_WM_E!N25+FC_OTH_HH_DR_E!N25+FC_OTH_HH_DW_E!N25+FC_OTH_HH_TV_E!N25+FC_OTH_HH_IT_E!N25+FC_OTH_HH_LI_E!N25+FC_OTH_HH_OA_E!N25</f>
        <v>0</v>
      </c>
      <c r="O25" s="37">
        <f>FC_OTH_HH_SH_E!O25+FC_OTH_HH_SC_E!O25+FC_OTH_HH_WH_E!O25+FC_OTH_HH_CO_E!O25+FC_OTH_HH_RF_E!O25+FC_OTH_HH_WM_E!O25+FC_OTH_HH_DR_E!O25+FC_OTH_HH_DW_E!O25+FC_OTH_HH_TV_E!O25+FC_OTH_HH_IT_E!O25+FC_OTH_HH_LI_E!O25+FC_OTH_HH_OA_E!O25</f>
        <v>0</v>
      </c>
      <c r="P25" s="37">
        <f>FC_OTH_HH_SH_E!P25+FC_OTH_HH_SC_E!P25+FC_OTH_HH_WH_E!P25+FC_OTH_HH_CO_E!P25+FC_OTH_HH_RF_E!P25+FC_OTH_HH_WM_E!P25+FC_OTH_HH_DR_E!P25+FC_OTH_HH_DW_E!P25+FC_OTH_HH_TV_E!P25+FC_OTH_HH_IT_E!P25+FC_OTH_HH_LI_E!P25+FC_OTH_HH_OA_E!P25</f>
        <v>0</v>
      </c>
      <c r="Q25" s="37">
        <f>FC_OTH_HH_SH_E!Q25+FC_OTH_HH_SC_E!Q25+FC_OTH_HH_WH_E!Q25+FC_OTH_HH_CO_E!Q25+FC_OTH_HH_RF_E!Q25+FC_OTH_HH_WM_E!Q25+FC_OTH_HH_DR_E!Q25+FC_OTH_HH_DW_E!Q25+FC_OTH_HH_TV_E!Q25+FC_OTH_HH_IT_E!Q25+FC_OTH_HH_LI_E!Q25+FC_OTH_HH_OA_E!Q25</f>
        <v>0</v>
      </c>
      <c r="R25" s="37">
        <f>FC_OTH_HH_SH_E!R25+FC_OTH_HH_SC_E!R25+FC_OTH_HH_WH_E!R25+FC_OTH_HH_CO_E!R25+FC_OTH_HH_RF_E!R25+FC_OTH_HH_WM_E!R25+FC_OTH_HH_DR_E!R25+FC_OTH_HH_DW_E!R25+FC_OTH_HH_TV_E!R25+FC_OTH_HH_IT_E!R25+FC_OTH_HH_LI_E!R25+FC_OTH_HH_OA_E!R25</f>
        <v>0</v>
      </c>
      <c r="S25" s="37">
        <f>FC_OTH_HH_SH_E!S25+FC_OTH_HH_SC_E!S25+FC_OTH_HH_WH_E!S25+FC_OTH_HH_CO_E!S25+FC_OTH_HH_RF_E!S25+FC_OTH_HH_WM_E!S25+FC_OTH_HH_DR_E!S25+FC_OTH_HH_DW_E!S25+FC_OTH_HH_TV_E!S25+FC_OTH_HH_IT_E!S25+FC_OTH_HH_LI_E!S25+FC_OTH_HH_OA_E!S25</f>
        <v>0</v>
      </c>
      <c r="T25" s="37">
        <f>FC_OTH_HH_SH_E!T25+FC_OTH_HH_SC_E!T25+FC_OTH_HH_WH_E!T25+FC_OTH_HH_CO_E!T25+FC_OTH_HH_RF_E!T25+FC_OTH_HH_WM_E!T25+FC_OTH_HH_DR_E!T25+FC_OTH_HH_DW_E!T25+FC_OTH_HH_TV_E!T25+FC_OTH_HH_IT_E!T25+FC_OTH_HH_LI_E!T25+FC_OTH_HH_OA_E!T25</f>
        <v>0</v>
      </c>
      <c r="U25" s="37">
        <f>FC_OTH_HH_SH_E!U25+FC_OTH_HH_SC_E!U25+FC_OTH_HH_WH_E!U25+FC_OTH_HH_CO_E!U25+FC_OTH_HH_RF_E!U25+FC_OTH_HH_WM_E!U25+FC_OTH_HH_DR_E!U25+FC_OTH_HH_DW_E!U25+FC_OTH_HH_TV_E!U25+FC_OTH_HH_IT_E!U25+FC_OTH_HH_LI_E!U25+FC_OTH_HH_OA_E!U25</f>
        <v>0</v>
      </c>
      <c r="V25" s="37">
        <f>FC_OTH_HH_SH_E!V25+FC_OTH_HH_SC_E!V25+FC_OTH_HH_WH_E!V25+FC_OTH_HH_CO_E!V25+FC_OTH_HH_RF_E!V25+FC_OTH_HH_WM_E!V25+FC_OTH_HH_DR_E!V25+FC_OTH_HH_DW_E!V25+FC_OTH_HH_TV_E!V25+FC_OTH_HH_IT_E!V25+FC_OTH_HH_LI_E!V25+FC_OTH_HH_OA_E!V25</f>
        <v>0</v>
      </c>
      <c r="W25" s="37">
        <f>FC_OTH_HH_SH_E!W25+FC_OTH_HH_SC_E!W25+FC_OTH_HH_WH_E!W25+FC_OTH_HH_CO_E!W25+FC_OTH_HH_RF_E!W25+FC_OTH_HH_WM_E!W25+FC_OTH_HH_DR_E!W25+FC_OTH_HH_DW_E!W25+FC_OTH_HH_TV_E!W25+FC_OTH_HH_IT_E!W25+FC_OTH_HH_LI_E!W25+FC_OTH_HH_OA_E!W25</f>
        <v>0</v>
      </c>
      <c r="X25" s="37">
        <f>FC_OTH_HH_SH_E!X25+FC_OTH_HH_SC_E!X25+FC_OTH_HH_WH_E!X25+FC_OTH_HH_CO_E!X25+FC_OTH_HH_RF_E!X25+FC_OTH_HH_WM_E!X25+FC_OTH_HH_DR_E!X25+FC_OTH_HH_DW_E!X25+FC_OTH_HH_TV_E!X25+FC_OTH_HH_IT_E!X25+FC_OTH_HH_LI_E!X25+FC_OTH_HH_OA_E!X25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0">SUM(C27,C33)</f>
        <v>491.84552853612354</v>
      </c>
      <c r="D26" s="37">
        <f t="shared" ref="D26:W26" si="21">SUM(D27,D33)</f>
        <v>453.19687553741676</v>
      </c>
      <c r="E26" s="37">
        <f t="shared" si="21"/>
        <v>392.48359321213582</v>
      </c>
      <c r="F26" s="37">
        <f t="shared" si="21"/>
        <v>480.67686421175233</v>
      </c>
      <c r="G26" s="37">
        <f t="shared" si="21"/>
        <v>574.91959342363907</v>
      </c>
      <c r="H26" s="37">
        <f t="shared" si="21"/>
        <v>766.18588106999641</v>
      </c>
      <c r="I26" s="37">
        <f t="shared" si="21"/>
        <v>499.8258444371175</v>
      </c>
      <c r="J26" s="37">
        <f t="shared" si="21"/>
        <v>687.00110718141116</v>
      </c>
      <c r="K26" s="37">
        <f t="shared" si="21"/>
        <v>372.21667133032554</v>
      </c>
      <c r="L26" s="37">
        <f t="shared" si="21"/>
        <v>341.47525980036028</v>
      </c>
      <c r="M26" s="37">
        <f t="shared" si="21"/>
        <v>256.26444702809914</v>
      </c>
      <c r="N26" s="37">
        <f t="shared" si="21"/>
        <v>264.40125971977318</v>
      </c>
      <c r="O26" s="37">
        <f t="shared" si="21"/>
        <v>226.97678745122263</v>
      </c>
      <c r="P26" s="37">
        <f t="shared" si="21"/>
        <v>225.53450603961966</v>
      </c>
      <c r="Q26" s="37">
        <f t="shared" si="21"/>
        <v>238.01968780022591</v>
      </c>
      <c r="R26" s="37">
        <f t="shared" si="21"/>
        <v>272.59911638211997</v>
      </c>
      <c r="S26" s="37">
        <f t="shared" si="21"/>
        <v>264.81553312284649</v>
      </c>
      <c r="T26" s="37">
        <f t="shared" si="21"/>
        <v>299.87865114203731</v>
      </c>
      <c r="U26" s="37">
        <f t="shared" si="21"/>
        <v>310.93473925724919</v>
      </c>
      <c r="V26" s="37">
        <f t="shared" si="21"/>
        <v>331.00041008456645</v>
      </c>
      <c r="W26" s="37">
        <f t="shared" si="21"/>
        <v>286.99275102248271</v>
      </c>
      <c r="X26" s="37">
        <f t="shared" ref="X26" si="22">SUM(X27,X33)</f>
        <v>295.31736352773112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3">SUM(C28:C32)</f>
        <v>0</v>
      </c>
      <c r="D27" s="29">
        <f t="shared" ref="D27:W27" si="24">SUM(D28:D32)</f>
        <v>0</v>
      </c>
      <c r="E27" s="29">
        <f t="shared" si="24"/>
        <v>0</v>
      </c>
      <c r="F27" s="29">
        <f t="shared" si="24"/>
        <v>0</v>
      </c>
      <c r="G27" s="29">
        <f t="shared" si="24"/>
        <v>0</v>
      </c>
      <c r="H27" s="29">
        <f t="shared" si="24"/>
        <v>0</v>
      </c>
      <c r="I27" s="29">
        <f t="shared" si="24"/>
        <v>0</v>
      </c>
      <c r="J27" s="29">
        <f t="shared" si="24"/>
        <v>0</v>
      </c>
      <c r="K27" s="29">
        <f t="shared" si="24"/>
        <v>0</v>
      </c>
      <c r="L27" s="29">
        <f t="shared" si="24"/>
        <v>0</v>
      </c>
      <c r="M27" s="29">
        <f t="shared" si="24"/>
        <v>0</v>
      </c>
      <c r="N27" s="29">
        <f t="shared" si="24"/>
        <v>0</v>
      </c>
      <c r="O27" s="29">
        <f t="shared" si="24"/>
        <v>0</v>
      </c>
      <c r="P27" s="29">
        <f t="shared" si="24"/>
        <v>0</v>
      </c>
      <c r="Q27" s="29">
        <f t="shared" si="24"/>
        <v>0</v>
      </c>
      <c r="R27" s="29">
        <f t="shared" si="24"/>
        <v>0</v>
      </c>
      <c r="S27" s="29">
        <f t="shared" si="24"/>
        <v>0</v>
      </c>
      <c r="T27" s="29">
        <f t="shared" si="24"/>
        <v>0</v>
      </c>
      <c r="U27" s="29">
        <f t="shared" si="24"/>
        <v>0</v>
      </c>
      <c r="V27" s="29">
        <f t="shared" si="24"/>
        <v>0</v>
      </c>
      <c r="W27" s="29">
        <f t="shared" si="24"/>
        <v>0</v>
      </c>
      <c r="X27" s="29">
        <f t="shared" ref="X27" si="25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FC_OTH_HH_SH_E!C28+FC_OTH_HH_SC_E!C28+FC_OTH_HH_WH_E!C28+FC_OTH_HH_CO_E!C28+FC_OTH_HH_RF_E!C28+FC_OTH_HH_WM_E!C28+FC_OTH_HH_DR_E!C28+FC_OTH_HH_DW_E!C28+FC_OTH_HH_TV_E!C28+FC_OTH_HH_IT_E!C28+FC_OTH_HH_LI_E!C28+FC_OTH_HH_OA_E!C28</f>
        <v>0</v>
      </c>
      <c r="D28" s="10">
        <f>FC_OTH_HH_SH_E!D28+FC_OTH_HH_SC_E!D28+FC_OTH_HH_WH_E!D28+FC_OTH_HH_CO_E!D28+FC_OTH_HH_RF_E!D28+FC_OTH_HH_WM_E!D28+FC_OTH_HH_DR_E!D28+FC_OTH_HH_DW_E!D28+FC_OTH_HH_TV_E!D28+FC_OTH_HH_IT_E!D28+FC_OTH_HH_LI_E!D28+FC_OTH_HH_OA_E!D28</f>
        <v>0</v>
      </c>
      <c r="E28" s="10">
        <f>FC_OTH_HH_SH_E!E28+FC_OTH_HH_SC_E!E28+FC_OTH_HH_WH_E!E28+FC_OTH_HH_CO_E!E28+FC_OTH_HH_RF_E!E28+FC_OTH_HH_WM_E!E28+FC_OTH_HH_DR_E!E28+FC_OTH_HH_DW_E!E28+FC_OTH_HH_TV_E!E28+FC_OTH_HH_IT_E!E28+FC_OTH_HH_LI_E!E28+FC_OTH_HH_OA_E!E28</f>
        <v>0</v>
      </c>
      <c r="F28" s="10">
        <f>FC_OTH_HH_SH_E!F28+FC_OTH_HH_SC_E!F28+FC_OTH_HH_WH_E!F28+FC_OTH_HH_CO_E!F28+FC_OTH_HH_RF_E!F28+FC_OTH_HH_WM_E!F28+FC_OTH_HH_DR_E!F28+FC_OTH_HH_DW_E!F28+FC_OTH_HH_TV_E!F28+FC_OTH_HH_IT_E!F28+FC_OTH_HH_LI_E!F28+FC_OTH_HH_OA_E!F28</f>
        <v>0</v>
      </c>
      <c r="G28" s="10">
        <f>FC_OTH_HH_SH_E!G28+FC_OTH_HH_SC_E!G28+FC_OTH_HH_WH_E!G28+FC_OTH_HH_CO_E!G28+FC_OTH_HH_RF_E!G28+FC_OTH_HH_WM_E!G28+FC_OTH_HH_DR_E!G28+FC_OTH_HH_DW_E!G28+FC_OTH_HH_TV_E!G28+FC_OTH_HH_IT_E!G28+FC_OTH_HH_LI_E!G28+FC_OTH_HH_OA_E!G28</f>
        <v>0</v>
      </c>
      <c r="H28" s="10">
        <f>FC_OTH_HH_SH_E!H28+FC_OTH_HH_SC_E!H28+FC_OTH_HH_WH_E!H28+FC_OTH_HH_CO_E!H28+FC_OTH_HH_RF_E!H28+FC_OTH_HH_WM_E!H28+FC_OTH_HH_DR_E!H28+FC_OTH_HH_DW_E!H28+FC_OTH_HH_TV_E!H28+FC_OTH_HH_IT_E!H28+FC_OTH_HH_LI_E!H28+FC_OTH_HH_OA_E!H28</f>
        <v>0</v>
      </c>
      <c r="I28" s="10">
        <f>FC_OTH_HH_SH_E!I28+FC_OTH_HH_SC_E!I28+FC_OTH_HH_WH_E!I28+FC_OTH_HH_CO_E!I28+FC_OTH_HH_RF_E!I28+FC_OTH_HH_WM_E!I28+FC_OTH_HH_DR_E!I28+FC_OTH_HH_DW_E!I28+FC_OTH_HH_TV_E!I28+FC_OTH_HH_IT_E!I28+FC_OTH_HH_LI_E!I28+FC_OTH_HH_OA_E!I28</f>
        <v>0</v>
      </c>
      <c r="J28" s="10">
        <f>FC_OTH_HH_SH_E!J28+FC_OTH_HH_SC_E!J28+FC_OTH_HH_WH_E!J28+FC_OTH_HH_CO_E!J28+FC_OTH_HH_RF_E!J28+FC_OTH_HH_WM_E!J28+FC_OTH_HH_DR_E!J28+FC_OTH_HH_DW_E!J28+FC_OTH_HH_TV_E!J28+FC_OTH_HH_IT_E!J28+FC_OTH_HH_LI_E!J28+FC_OTH_HH_OA_E!J28</f>
        <v>0</v>
      </c>
      <c r="K28" s="10">
        <f>FC_OTH_HH_SH_E!K28+FC_OTH_HH_SC_E!K28+FC_OTH_HH_WH_E!K28+FC_OTH_HH_CO_E!K28+FC_OTH_HH_RF_E!K28+FC_OTH_HH_WM_E!K28+FC_OTH_HH_DR_E!K28+FC_OTH_HH_DW_E!K28+FC_OTH_HH_TV_E!K28+FC_OTH_HH_IT_E!K28+FC_OTH_HH_LI_E!K28+FC_OTH_HH_OA_E!K28</f>
        <v>0</v>
      </c>
      <c r="L28" s="10">
        <f>FC_OTH_HH_SH_E!L28+FC_OTH_HH_SC_E!L28+FC_OTH_HH_WH_E!L28+FC_OTH_HH_CO_E!L28+FC_OTH_HH_RF_E!L28+FC_OTH_HH_WM_E!L28+FC_OTH_HH_DR_E!L28+FC_OTH_HH_DW_E!L28+FC_OTH_HH_TV_E!L28+FC_OTH_HH_IT_E!L28+FC_OTH_HH_LI_E!L28+FC_OTH_HH_OA_E!L28</f>
        <v>0</v>
      </c>
      <c r="M28" s="10">
        <f>FC_OTH_HH_SH_E!M28+FC_OTH_HH_SC_E!M28+FC_OTH_HH_WH_E!M28+FC_OTH_HH_CO_E!M28+FC_OTH_HH_RF_E!M28+FC_OTH_HH_WM_E!M28+FC_OTH_HH_DR_E!M28+FC_OTH_HH_DW_E!M28+FC_OTH_HH_TV_E!M28+FC_OTH_HH_IT_E!M28+FC_OTH_HH_LI_E!M28+FC_OTH_HH_OA_E!M28</f>
        <v>0</v>
      </c>
      <c r="N28" s="10">
        <f>FC_OTH_HH_SH_E!N28+FC_OTH_HH_SC_E!N28+FC_OTH_HH_WH_E!N28+FC_OTH_HH_CO_E!N28+FC_OTH_HH_RF_E!N28+FC_OTH_HH_WM_E!N28+FC_OTH_HH_DR_E!N28+FC_OTH_HH_DW_E!N28+FC_OTH_HH_TV_E!N28+FC_OTH_HH_IT_E!N28+FC_OTH_HH_LI_E!N28+FC_OTH_HH_OA_E!N28</f>
        <v>0</v>
      </c>
      <c r="O28" s="10">
        <f>FC_OTH_HH_SH_E!O28+FC_OTH_HH_SC_E!O28+FC_OTH_HH_WH_E!O28+FC_OTH_HH_CO_E!O28+FC_OTH_HH_RF_E!O28+FC_OTH_HH_WM_E!O28+FC_OTH_HH_DR_E!O28+FC_OTH_HH_DW_E!O28+FC_OTH_HH_TV_E!O28+FC_OTH_HH_IT_E!O28+FC_OTH_HH_LI_E!O28+FC_OTH_HH_OA_E!O28</f>
        <v>0</v>
      </c>
      <c r="P28" s="10">
        <f>FC_OTH_HH_SH_E!P28+FC_OTH_HH_SC_E!P28+FC_OTH_HH_WH_E!P28+FC_OTH_HH_CO_E!P28+FC_OTH_HH_RF_E!P28+FC_OTH_HH_WM_E!P28+FC_OTH_HH_DR_E!P28+FC_OTH_HH_DW_E!P28+FC_OTH_HH_TV_E!P28+FC_OTH_HH_IT_E!P28+FC_OTH_HH_LI_E!P28+FC_OTH_HH_OA_E!P28</f>
        <v>0</v>
      </c>
      <c r="Q28" s="10">
        <f>FC_OTH_HH_SH_E!Q28+FC_OTH_HH_SC_E!Q28+FC_OTH_HH_WH_E!Q28+FC_OTH_HH_CO_E!Q28+FC_OTH_HH_RF_E!Q28+FC_OTH_HH_WM_E!Q28+FC_OTH_HH_DR_E!Q28+FC_OTH_HH_DW_E!Q28+FC_OTH_HH_TV_E!Q28+FC_OTH_HH_IT_E!Q28+FC_OTH_HH_LI_E!Q28+FC_OTH_HH_OA_E!Q28</f>
        <v>0</v>
      </c>
      <c r="R28" s="10">
        <f>FC_OTH_HH_SH_E!R28+FC_OTH_HH_SC_E!R28+FC_OTH_HH_WH_E!R28+FC_OTH_HH_CO_E!R28+FC_OTH_HH_RF_E!R28+FC_OTH_HH_WM_E!R28+FC_OTH_HH_DR_E!R28+FC_OTH_HH_DW_E!R28+FC_OTH_HH_TV_E!R28+FC_OTH_HH_IT_E!R28+FC_OTH_HH_LI_E!R28+FC_OTH_HH_OA_E!R28</f>
        <v>0</v>
      </c>
      <c r="S28" s="10">
        <f>FC_OTH_HH_SH_E!S28+FC_OTH_HH_SC_E!S28+FC_OTH_HH_WH_E!S28+FC_OTH_HH_CO_E!S28+FC_OTH_HH_RF_E!S28+FC_OTH_HH_WM_E!S28+FC_OTH_HH_DR_E!S28+FC_OTH_HH_DW_E!S28+FC_OTH_HH_TV_E!S28+FC_OTH_HH_IT_E!S28+FC_OTH_HH_LI_E!S28+FC_OTH_HH_OA_E!S28</f>
        <v>0</v>
      </c>
      <c r="T28" s="10">
        <f>FC_OTH_HH_SH_E!T28+FC_OTH_HH_SC_E!T28+FC_OTH_HH_WH_E!T28+FC_OTH_HH_CO_E!T28+FC_OTH_HH_RF_E!T28+FC_OTH_HH_WM_E!T28+FC_OTH_HH_DR_E!T28+FC_OTH_HH_DW_E!T28+FC_OTH_HH_TV_E!T28+FC_OTH_HH_IT_E!T28+FC_OTH_HH_LI_E!T28+FC_OTH_HH_OA_E!T28</f>
        <v>0</v>
      </c>
      <c r="U28" s="10">
        <f>FC_OTH_HH_SH_E!U28+FC_OTH_HH_SC_E!U28+FC_OTH_HH_WH_E!U28+FC_OTH_HH_CO_E!U28+FC_OTH_HH_RF_E!U28+FC_OTH_HH_WM_E!U28+FC_OTH_HH_DR_E!U28+FC_OTH_HH_DW_E!U28+FC_OTH_HH_TV_E!U28+FC_OTH_HH_IT_E!U28+FC_OTH_HH_LI_E!U28+FC_OTH_HH_OA_E!U28</f>
        <v>0</v>
      </c>
      <c r="V28" s="10">
        <f>FC_OTH_HH_SH_E!V28+FC_OTH_HH_SC_E!V28+FC_OTH_HH_WH_E!V28+FC_OTH_HH_CO_E!V28+FC_OTH_HH_RF_E!V28+FC_OTH_HH_WM_E!V28+FC_OTH_HH_DR_E!V28+FC_OTH_HH_DW_E!V28+FC_OTH_HH_TV_E!V28+FC_OTH_HH_IT_E!V28+FC_OTH_HH_LI_E!V28+FC_OTH_HH_OA_E!V28</f>
        <v>0</v>
      </c>
      <c r="W28" s="10">
        <f>FC_OTH_HH_SH_E!W28+FC_OTH_HH_SC_E!W28+FC_OTH_HH_WH_E!W28+FC_OTH_HH_CO_E!W28+FC_OTH_HH_RF_E!W28+FC_OTH_HH_WM_E!W28+FC_OTH_HH_DR_E!W28+FC_OTH_HH_DW_E!W28+FC_OTH_HH_TV_E!W28+FC_OTH_HH_IT_E!W28+FC_OTH_HH_LI_E!W28+FC_OTH_HH_OA_E!W28</f>
        <v>0</v>
      </c>
      <c r="X28" s="10">
        <f>FC_OTH_HH_SH_E!X28+FC_OTH_HH_SC_E!X28+FC_OTH_HH_WH_E!X28+FC_OTH_HH_CO_E!X28+FC_OTH_HH_RF_E!X28+FC_OTH_HH_WM_E!X28+FC_OTH_HH_DR_E!X28+FC_OTH_HH_DW_E!X28+FC_OTH_HH_TV_E!X28+FC_OTH_HH_IT_E!X28+FC_OTH_HH_LI_E!X28+FC_OTH_HH_OA_E!X28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FC_OTH_HH_SH_E!C29+FC_OTH_HH_SC_E!C29+FC_OTH_HH_WH_E!C29+FC_OTH_HH_CO_E!C29+FC_OTH_HH_RF_E!C29+FC_OTH_HH_WM_E!C29+FC_OTH_HH_DR_E!C29+FC_OTH_HH_DW_E!C29+FC_OTH_HH_TV_E!C29+FC_OTH_HH_IT_E!C29+FC_OTH_HH_LI_E!C29+FC_OTH_HH_OA_E!C29</f>
        <v>0</v>
      </c>
      <c r="D29" s="10">
        <f>FC_OTH_HH_SH_E!D29+FC_OTH_HH_SC_E!D29+FC_OTH_HH_WH_E!D29+FC_OTH_HH_CO_E!D29+FC_OTH_HH_RF_E!D29+FC_OTH_HH_WM_E!D29+FC_OTH_HH_DR_E!D29+FC_OTH_HH_DW_E!D29+FC_OTH_HH_TV_E!D29+FC_OTH_HH_IT_E!D29+FC_OTH_HH_LI_E!D29+FC_OTH_HH_OA_E!D29</f>
        <v>0</v>
      </c>
      <c r="E29" s="10">
        <f>FC_OTH_HH_SH_E!E29+FC_OTH_HH_SC_E!E29+FC_OTH_HH_WH_E!E29+FC_OTH_HH_CO_E!E29+FC_OTH_HH_RF_E!E29+FC_OTH_HH_WM_E!E29+FC_OTH_HH_DR_E!E29+FC_OTH_HH_DW_E!E29+FC_OTH_HH_TV_E!E29+FC_OTH_HH_IT_E!E29+FC_OTH_HH_LI_E!E29+FC_OTH_HH_OA_E!E29</f>
        <v>0</v>
      </c>
      <c r="F29" s="10">
        <f>FC_OTH_HH_SH_E!F29+FC_OTH_HH_SC_E!F29+FC_OTH_HH_WH_E!F29+FC_OTH_HH_CO_E!F29+FC_OTH_HH_RF_E!F29+FC_OTH_HH_WM_E!F29+FC_OTH_HH_DR_E!F29+FC_OTH_HH_DW_E!F29+FC_OTH_HH_TV_E!F29+FC_OTH_HH_IT_E!F29+FC_OTH_HH_LI_E!F29+FC_OTH_HH_OA_E!F29</f>
        <v>0</v>
      </c>
      <c r="G29" s="10">
        <f>FC_OTH_HH_SH_E!G29+FC_OTH_HH_SC_E!G29+FC_OTH_HH_WH_E!G29+FC_OTH_HH_CO_E!G29+FC_OTH_HH_RF_E!G29+FC_OTH_HH_WM_E!G29+FC_OTH_HH_DR_E!G29+FC_OTH_HH_DW_E!G29+FC_OTH_HH_TV_E!G29+FC_OTH_HH_IT_E!G29+FC_OTH_HH_LI_E!G29+FC_OTH_HH_OA_E!G29</f>
        <v>0</v>
      </c>
      <c r="H29" s="10">
        <f>FC_OTH_HH_SH_E!H29+FC_OTH_HH_SC_E!H29+FC_OTH_HH_WH_E!H29+FC_OTH_HH_CO_E!H29+FC_OTH_HH_RF_E!H29+FC_OTH_HH_WM_E!H29+FC_OTH_HH_DR_E!H29+FC_OTH_HH_DW_E!H29+FC_OTH_HH_TV_E!H29+FC_OTH_HH_IT_E!H29+FC_OTH_HH_LI_E!H29+FC_OTH_HH_OA_E!H29</f>
        <v>0</v>
      </c>
      <c r="I29" s="10">
        <f>FC_OTH_HH_SH_E!I29+FC_OTH_HH_SC_E!I29+FC_OTH_HH_WH_E!I29+FC_OTH_HH_CO_E!I29+FC_OTH_HH_RF_E!I29+FC_OTH_HH_WM_E!I29+FC_OTH_HH_DR_E!I29+FC_OTH_HH_DW_E!I29+FC_OTH_HH_TV_E!I29+FC_OTH_HH_IT_E!I29+FC_OTH_HH_LI_E!I29+FC_OTH_HH_OA_E!I29</f>
        <v>0</v>
      </c>
      <c r="J29" s="10">
        <f>FC_OTH_HH_SH_E!J29+FC_OTH_HH_SC_E!J29+FC_OTH_HH_WH_E!J29+FC_OTH_HH_CO_E!J29+FC_OTH_HH_RF_E!J29+FC_OTH_HH_WM_E!J29+FC_OTH_HH_DR_E!J29+FC_OTH_HH_DW_E!J29+FC_OTH_HH_TV_E!J29+FC_OTH_HH_IT_E!J29+FC_OTH_HH_LI_E!J29+FC_OTH_HH_OA_E!J29</f>
        <v>0</v>
      </c>
      <c r="K29" s="10">
        <f>FC_OTH_HH_SH_E!K29+FC_OTH_HH_SC_E!K29+FC_OTH_HH_WH_E!K29+FC_OTH_HH_CO_E!K29+FC_OTH_HH_RF_E!K29+FC_OTH_HH_WM_E!K29+FC_OTH_HH_DR_E!K29+FC_OTH_HH_DW_E!K29+FC_OTH_HH_TV_E!K29+FC_OTH_HH_IT_E!K29+FC_OTH_HH_LI_E!K29+FC_OTH_HH_OA_E!K29</f>
        <v>0</v>
      </c>
      <c r="L29" s="10">
        <f>FC_OTH_HH_SH_E!L29+FC_OTH_HH_SC_E!L29+FC_OTH_HH_WH_E!L29+FC_OTH_HH_CO_E!L29+FC_OTH_HH_RF_E!L29+FC_OTH_HH_WM_E!L29+FC_OTH_HH_DR_E!L29+FC_OTH_HH_DW_E!L29+FC_OTH_HH_TV_E!L29+FC_OTH_HH_IT_E!L29+FC_OTH_HH_LI_E!L29+FC_OTH_HH_OA_E!L29</f>
        <v>0</v>
      </c>
      <c r="M29" s="10">
        <f>FC_OTH_HH_SH_E!M29+FC_OTH_HH_SC_E!M29+FC_OTH_HH_WH_E!M29+FC_OTH_HH_CO_E!M29+FC_OTH_HH_RF_E!M29+FC_OTH_HH_WM_E!M29+FC_OTH_HH_DR_E!M29+FC_OTH_HH_DW_E!M29+FC_OTH_HH_TV_E!M29+FC_OTH_HH_IT_E!M29+FC_OTH_HH_LI_E!M29+FC_OTH_HH_OA_E!M29</f>
        <v>0</v>
      </c>
      <c r="N29" s="10">
        <f>FC_OTH_HH_SH_E!N29+FC_OTH_HH_SC_E!N29+FC_OTH_HH_WH_E!N29+FC_OTH_HH_CO_E!N29+FC_OTH_HH_RF_E!N29+FC_OTH_HH_WM_E!N29+FC_OTH_HH_DR_E!N29+FC_OTH_HH_DW_E!N29+FC_OTH_HH_TV_E!N29+FC_OTH_HH_IT_E!N29+FC_OTH_HH_LI_E!N29+FC_OTH_HH_OA_E!N29</f>
        <v>0</v>
      </c>
      <c r="O29" s="10">
        <f>FC_OTH_HH_SH_E!O29+FC_OTH_HH_SC_E!O29+FC_OTH_HH_WH_E!O29+FC_OTH_HH_CO_E!O29+FC_OTH_HH_RF_E!O29+FC_OTH_HH_WM_E!O29+FC_OTH_HH_DR_E!O29+FC_OTH_HH_DW_E!O29+FC_OTH_HH_TV_E!O29+FC_OTH_HH_IT_E!O29+FC_OTH_HH_LI_E!O29+FC_OTH_HH_OA_E!O29</f>
        <v>0</v>
      </c>
      <c r="P29" s="10">
        <f>FC_OTH_HH_SH_E!P29+FC_OTH_HH_SC_E!P29+FC_OTH_HH_WH_E!P29+FC_OTH_HH_CO_E!P29+FC_OTH_HH_RF_E!P29+FC_OTH_HH_WM_E!P29+FC_OTH_HH_DR_E!P29+FC_OTH_HH_DW_E!P29+FC_OTH_HH_TV_E!P29+FC_OTH_HH_IT_E!P29+FC_OTH_HH_LI_E!P29+FC_OTH_HH_OA_E!P29</f>
        <v>0</v>
      </c>
      <c r="Q29" s="10">
        <f>FC_OTH_HH_SH_E!Q29+FC_OTH_HH_SC_E!Q29+FC_OTH_HH_WH_E!Q29+FC_OTH_HH_CO_E!Q29+FC_OTH_HH_RF_E!Q29+FC_OTH_HH_WM_E!Q29+FC_OTH_HH_DR_E!Q29+FC_OTH_HH_DW_E!Q29+FC_OTH_HH_TV_E!Q29+FC_OTH_HH_IT_E!Q29+FC_OTH_HH_LI_E!Q29+FC_OTH_HH_OA_E!Q29</f>
        <v>0</v>
      </c>
      <c r="R29" s="10">
        <f>FC_OTH_HH_SH_E!R29+FC_OTH_HH_SC_E!R29+FC_OTH_HH_WH_E!R29+FC_OTH_HH_CO_E!R29+FC_OTH_HH_RF_E!R29+FC_OTH_HH_WM_E!R29+FC_OTH_HH_DR_E!R29+FC_OTH_HH_DW_E!R29+FC_OTH_HH_TV_E!R29+FC_OTH_HH_IT_E!R29+FC_OTH_HH_LI_E!R29+FC_OTH_HH_OA_E!R29</f>
        <v>0</v>
      </c>
      <c r="S29" s="10">
        <f>FC_OTH_HH_SH_E!S29+FC_OTH_HH_SC_E!S29+FC_OTH_HH_WH_E!S29+FC_OTH_HH_CO_E!S29+FC_OTH_HH_RF_E!S29+FC_OTH_HH_WM_E!S29+FC_OTH_HH_DR_E!S29+FC_OTH_HH_DW_E!S29+FC_OTH_HH_TV_E!S29+FC_OTH_HH_IT_E!S29+FC_OTH_HH_LI_E!S29+FC_OTH_HH_OA_E!S29</f>
        <v>0</v>
      </c>
      <c r="T29" s="10">
        <f>FC_OTH_HH_SH_E!T29+FC_OTH_HH_SC_E!T29+FC_OTH_HH_WH_E!T29+FC_OTH_HH_CO_E!T29+FC_OTH_HH_RF_E!T29+FC_OTH_HH_WM_E!T29+FC_OTH_HH_DR_E!T29+FC_OTH_HH_DW_E!T29+FC_OTH_HH_TV_E!T29+FC_OTH_HH_IT_E!T29+FC_OTH_HH_LI_E!T29+FC_OTH_HH_OA_E!T29</f>
        <v>0</v>
      </c>
      <c r="U29" s="10">
        <f>FC_OTH_HH_SH_E!U29+FC_OTH_HH_SC_E!U29+FC_OTH_HH_WH_E!U29+FC_OTH_HH_CO_E!U29+FC_OTH_HH_RF_E!U29+FC_OTH_HH_WM_E!U29+FC_OTH_HH_DR_E!U29+FC_OTH_HH_DW_E!U29+FC_OTH_HH_TV_E!U29+FC_OTH_HH_IT_E!U29+FC_OTH_HH_LI_E!U29+FC_OTH_HH_OA_E!U29</f>
        <v>0</v>
      </c>
      <c r="V29" s="10">
        <f>FC_OTH_HH_SH_E!V29+FC_OTH_HH_SC_E!V29+FC_OTH_HH_WH_E!V29+FC_OTH_HH_CO_E!V29+FC_OTH_HH_RF_E!V29+FC_OTH_HH_WM_E!V29+FC_OTH_HH_DR_E!V29+FC_OTH_HH_DW_E!V29+FC_OTH_HH_TV_E!V29+FC_OTH_HH_IT_E!V29+FC_OTH_HH_LI_E!V29+FC_OTH_HH_OA_E!V29</f>
        <v>0</v>
      </c>
      <c r="W29" s="10">
        <f>FC_OTH_HH_SH_E!W29+FC_OTH_HH_SC_E!W29+FC_OTH_HH_WH_E!W29+FC_OTH_HH_CO_E!W29+FC_OTH_HH_RF_E!W29+FC_OTH_HH_WM_E!W29+FC_OTH_HH_DR_E!W29+FC_OTH_HH_DW_E!W29+FC_OTH_HH_TV_E!W29+FC_OTH_HH_IT_E!W29+FC_OTH_HH_LI_E!W29+FC_OTH_HH_OA_E!W29</f>
        <v>0</v>
      </c>
      <c r="X29" s="10">
        <f>FC_OTH_HH_SH_E!X29+FC_OTH_HH_SC_E!X29+FC_OTH_HH_WH_E!X29+FC_OTH_HH_CO_E!X29+FC_OTH_HH_RF_E!X29+FC_OTH_HH_WM_E!X29+FC_OTH_HH_DR_E!X29+FC_OTH_HH_DW_E!X29+FC_OTH_HH_TV_E!X29+FC_OTH_HH_IT_E!X29+FC_OTH_HH_LI_E!X29+FC_OTH_HH_OA_E!X29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FC_OTH_HH_SH_E!C30+FC_OTH_HH_SC_E!C30+FC_OTH_HH_WH_E!C30+FC_OTH_HH_CO_E!C30+FC_OTH_HH_RF_E!C30+FC_OTH_HH_WM_E!C30+FC_OTH_HH_DR_E!C30+FC_OTH_HH_DW_E!C30+FC_OTH_HH_TV_E!C30+FC_OTH_HH_IT_E!C30+FC_OTH_HH_LI_E!C30+FC_OTH_HH_OA_E!C30</f>
        <v>0</v>
      </c>
      <c r="D30" s="10">
        <f>FC_OTH_HH_SH_E!D30+FC_OTH_HH_SC_E!D30+FC_OTH_HH_WH_E!D30+FC_OTH_HH_CO_E!D30+FC_OTH_HH_RF_E!D30+FC_OTH_HH_WM_E!D30+FC_OTH_HH_DR_E!D30+FC_OTH_HH_DW_E!D30+FC_OTH_HH_TV_E!D30+FC_OTH_HH_IT_E!D30+FC_OTH_HH_LI_E!D30+FC_OTH_HH_OA_E!D30</f>
        <v>0</v>
      </c>
      <c r="E30" s="10">
        <f>FC_OTH_HH_SH_E!E30+FC_OTH_HH_SC_E!E30+FC_OTH_HH_WH_E!E30+FC_OTH_HH_CO_E!E30+FC_OTH_HH_RF_E!E30+FC_OTH_HH_WM_E!E30+FC_OTH_HH_DR_E!E30+FC_OTH_HH_DW_E!E30+FC_OTH_HH_TV_E!E30+FC_OTH_HH_IT_E!E30+FC_OTH_HH_LI_E!E30+FC_OTH_HH_OA_E!E30</f>
        <v>0</v>
      </c>
      <c r="F30" s="10">
        <f>FC_OTH_HH_SH_E!F30+FC_OTH_HH_SC_E!F30+FC_OTH_HH_WH_E!F30+FC_OTH_HH_CO_E!F30+FC_OTH_HH_RF_E!F30+FC_OTH_HH_WM_E!F30+FC_OTH_HH_DR_E!F30+FC_OTH_HH_DW_E!F30+FC_OTH_HH_TV_E!F30+FC_OTH_HH_IT_E!F30+FC_OTH_HH_LI_E!F30+FC_OTH_HH_OA_E!F30</f>
        <v>0</v>
      </c>
      <c r="G30" s="10">
        <f>FC_OTH_HH_SH_E!G30+FC_OTH_HH_SC_E!G30+FC_OTH_HH_WH_E!G30+FC_OTH_HH_CO_E!G30+FC_OTH_HH_RF_E!G30+FC_OTH_HH_WM_E!G30+FC_OTH_HH_DR_E!G30+FC_OTH_HH_DW_E!G30+FC_OTH_HH_TV_E!G30+FC_OTH_HH_IT_E!G30+FC_OTH_HH_LI_E!G30+FC_OTH_HH_OA_E!G30</f>
        <v>0</v>
      </c>
      <c r="H30" s="10">
        <f>FC_OTH_HH_SH_E!H30+FC_OTH_HH_SC_E!H30+FC_OTH_HH_WH_E!H30+FC_OTH_HH_CO_E!H30+FC_OTH_HH_RF_E!H30+FC_OTH_HH_WM_E!H30+FC_OTH_HH_DR_E!H30+FC_OTH_HH_DW_E!H30+FC_OTH_HH_TV_E!H30+FC_OTH_HH_IT_E!H30+FC_OTH_HH_LI_E!H30+FC_OTH_HH_OA_E!H30</f>
        <v>0</v>
      </c>
      <c r="I30" s="10">
        <f>FC_OTH_HH_SH_E!I30+FC_OTH_HH_SC_E!I30+FC_OTH_HH_WH_E!I30+FC_OTH_HH_CO_E!I30+FC_OTH_HH_RF_E!I30+FC_OTH_HH_WM_E!I30+FC_OTH_HH_DR_E!I30+FC_OTH_HH_DW_E!I30+FC_OTH_HH_TV_E!I30+FC_OTH_HH_IT_E!I30+FC_OTH_HH_LI_E!I30+FC_OTH_HH_OA_E!I30</f>
        <v>0</v>
      </c>
      <c r="J30" s="10">
        <f>FC_OTH_HH_SH_E!J30+FC_OTH_HH_SC_E!J30+FC_OTH_HH_WH_E!J30+FC_OTH_HH_CO_E!J30+FC_OTH_HH_RF_E!J30+FC_OTH_HH_WM_E!J30+FC_OTH_HH_DR_E!J30+FC_OTH_HH_DW_E!J30+FC_OTH_HH_TV_E!J30+FC_OTH_HH_IT_E!J30+FC_OTH_HH_LI_E!J30+FC_OTH_HH_OA_E!J30</f>
        <v>0</v>
      </c>
      <c r="K30" s="10">
        <f>FC_OTH_HH_SH_E!K30+FC_OTH_HH_SC_E!K30+FC_OTH_HH_WH_E!K30+FC_OTH_HH_CO_E!K30+FC_OTH_HH_RF_E!K30+FC_OTH_HH_WM_E!K30+FC_OTH_HH_DR_E!K30+FC_OTH_HH_DW_E!K30+FC_OTH_HH_TV_E!K30+FC_OTH_HH_IT_E!K30+FC_OTH_HH_LI_E!K30+FC_OTH_HH_OA_E!K30</f>
        <v>0</v>
      </c>
      <c r="L30" s="10">
        <f>FC_OTH_HH_SH_E!L30+FC_OTH_HH_SC_E!L30+FC_OTH_HH_WH_E!L30+FC_OTH_HH_CO_E!L30+FC_OTH_HH_RF_E!L30+FC_OTH_HH_WM_E!L30+FC_OTH_HH_DR_E!L30+FC_OTH_HH_DW_E!L30+FC_OTH_HH_TV_E!L30+FC_OTH_HH_IT_E!L30+FC_OTH_HH_LI_E!L30+FC_OTH_HH_OA_E!L30</f>
        <v>0</v>
      </c>
      <c r="M30" s="10">
        <f>FC_OTH_HH_SH_E!M30+FC_OTH_HH_SC_E!M30+FC_OTH_HH_WH_E!M30+FC_OTH_HH_CO_E!M30+FC_OTH_HH_RF_E!M30+FC_OTH_HH_WM_E!M30+FC_OTH_HH_DR_E!M30+FC_OTH_HH_DW_E!M30+FC_OTH_HH_TV_E!M30+FC_OTH_HH_IT_E!M30+FC_OTH_HH_LI_E!M30+FC_OTH_HH_OA_E!M30</f>
        <v>0</v>
      </c>
      <c r="N30" s="10">
        <f>FC_OTH_HH_SH_E!N30+FC_OTH_HH_SC_E!N30+FC_OTH_HH_WH_E!N30+FC_OTH_HH_CO_E!N30+FC_OTH_HH_RF_E!N30+FC_OTH_HH_WM_E!N30+FC_OTH_HH_DR_E!N30+FC_OTH_HH_DW_E!N30+FC_OTH_HH_TV_E!N30+FC_OTH_HH_IT_E!N30+FC_OTH_HH_LI_E!N30+FC_OTH_HH_OA_E!N30</f>
        <v>0</v>
      </c>
      <c r="O30" s="10">
        <f>FC_OTH_HH_SH_E!O30+FC_OTH_HH_SC_E!O30+FC_OTH_HH_WH_E!O30+FC_OTH_HH_CO_E!O30+FC_OTH_HH_RF_E!O30+FC_OTH_HH_WM_E!O30+FC_OTH_HH_DR_E!O30+FC_OTH_HH_DW_E!O30+FC_OTH_HH_TV_E!O30+FC_OTH_HH_IT_E!O30+FC_OTH_HH_LI_E!O30+FC_OTH_HH_OA_E!O30</f>
        <v>0</v>
      </c>
      <c r="P30" s="10">
        <f>FC_OTH_HH_SH_E!P30+FC_OTH_HH_SC_E!P30+FC_OTH_HH_WH_E!P30+FC_OTH_HH_CO_E!P30+FC_OTH_HH_RF_E!P30+FC_OTH_HH_WM_E!P30+FC_OTH_HH_DR_E!P30+FC_OTH_HH_DW_E!P30+FC_OTH_HH_TV_E!P30+FC_OTH_HH_IT_E!P30+FC_OTH_HH_LI_E!P30+FC_OTH_HH_OA_E!P30</f>
        <v>0</v>
      </c>
      <c r="Q30" s="10">
        <f>FC_OTH_HH_SH_E!Q30+FC_OTH_HH_SC_E!Q30+FC_OTH_HH_WH_E!Q30+FC_OTH_HH_CO_E!Q30+FC_OTH_HH_RF_E!Q30+FC_OTH_HH_WM_E!Q30+FC_OTH_HH_DR_E!Q30+FC_OTH_HH_DW_E!Q30+FC_OTH_HH_TV_E!Q30+FC_OTH_HH_IT_E!Q30+FC_OTH_HH_LI_E!Q30+FC_OTH_HH_OA_E!Q30</f>
        <v>0</v>
      </c>
      <c r="R30" s="10">
        <f>FC_OTH_HH_SH_E!R30+FC_OTH_HH_SC_E!R30+FC_OTH_HH_WH_E!R30+FC_OTH_HH_CO_E!R30+FC_OTH_HH_RF_E!R30+FC_OTH_HH_WM_E!R30+FC_OTH_HH_DR_E!R30+FC_OTH_HH_DW_E!R30+FC_OTH_HH_TV_E!R30+FC_OTH_HH_IT_E!R30+FC_OTH_HH_LI_E!R30+FC_OTH_HH_OA_E!R30</f>
        <v>0</v>
      </c>
      <c r="S30" s="10">
        <f>FC_OTH_HH_SH_E!S30+FC_OTH_HH_SC_E!S30+FC_OTH_HH_WH_E!S30+FC_OTH_HH_CO_E!S30+FC_OTH_HH_RF_E!S30+FC_OTH_HH_WM_E!S30+FC_OTH_HH_DR_E!S30+FC_OTH_HH_DW_E!S30+FC_OTH_HH_TV_E!S30+FC_OTH_HH_IT_E!S30+FC_OTH_HH_LI_E!S30+FC_OTH_HH_OA_E!S30</f>
        <v>0</v>
      </c>
      <c r="T30" s="10">
        <f>FC_OTH_HH_SH_E!T30+FC_OTH_HH_SC_E!T30+FC_OTH_HH_WH_E!T30+FC_OTH_HH_CO_E!T30+FC_OTH_HH_RF_E!T30+FC_OTH_HH_WM_E!T30+FC_OTH_HH_DR_E!T30+FC_OTH_HH_DW_E!T30+FC_OTH_HH_TV_E!T30+FC_OTH_HH_IT_E!T30+FC_OTH_HH_LI_E!T30+FC_OTH_HH_OA_E!T30</f>
        <v>0</v>
      </c>
      <c r="U30" s="10">
        <f>FC_OTH_HH_SH_E!U30+FC_OTH_HH_SC_E!U30+FC_OTH_HH_WH_E!U30+FC_OTH_HH_CO_E!U30+FC_OTH_HH_RF_E!U30+FC_OTH_HH_WM_E!U30+FC_OTH_HH_DR_E!U30+FC_OTH_HH_DW_E!U30+FC_OTH_HH_TV_E!U30+FC_OTH_HH_IT_E!U30+FC_OTH_HH_LI_E!U30+FC_OTH_HH_OA_E!U30</f>
        <v>0</v>
      </c>
      <c r="V30" s="10">
        <f>FC_OTH_HH_SH_E!V30+FC_OTH_HH_SC_E!V30+FC_OTH_HH_WH_E!V30+FC_OTH_HH_CO_E!V30+FC_OTH_HH_RF_E!V30+FC_OTH_HH_WM_E!V30+FC_OTH_HH_DR_E!V30+FC_OTH_HH_DW_E!V30+FC_OTH_HH_TV_E!V30+FC_OTH_HH_IT_E!V30+FC_OTH_HH_LI_E!V30+FC_OTH_HH_OA_E!V30</f>
        <v>0</v>
      </c>
      <c r="W30" s="10">
        <f>FC_OTH_HH_SH_E!W30+FC_OTH_HH_SC_E!W30+FC_OTH_HH_WH_E!W30+FC_OTH_HH_CO_E!W30+FC_OTH_HH_RF_E!W30+FC_OTH_HH_WM_E!W30+FC_OTH_HH_DR_E!W30+FC_OTH_HH_DW_E!W30+FC_OTH_HH_TV_E!W30+FC_OTH_HH_IT_E!W30+FC_OTH_HH_LI_E!W30+FC_OTH_HH_OA_E!W30</f>
        <v>0</v>
      </c>
      <c r="X30" s="10">
        <f>FC_OTH_HH_SH_E!X30+FC_OTH_HH_SC_E!X30+FC_OTH_HH_WH_E!X30+FC_OTH_HH_CO_E!X30+FC_OTH_HH_RF_E!X30+FC_OTH_HH_WM_E!X30+FC_OTH_HH_DR_E!X30+FC_OTH_HH_DW_E!X30+FC_OTH_HH_TV_E!X30+FC_OTH_HH_IT_E!X30+FC_OTH_HH_LI_E!X30+FC_OTH_HH_OA_E!X30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FC_OTH_HH_SH_E!C31+FC_OTH_HH_SC_E!C31+FC_OTH_HH_WH_E!C31+FC_OTH_HH_CO_E!C31+FC_OTH_HH_RF_E!C31+FC_OTH_HH_WM_E!C31+FC_OTH_HH_DR_E!C31+FC_OTH_HH_DW_E!C31+FC_OTH_HH_TV_E!C31+FC_OTH_HH_IT_E!C31+FC_OTH_HH_LI_E!C31+FC_OTH_HH_OA_E!C31</f>
        <v>0</v>
      </c>
      <c r="D31" s="10">
        <f>FC_OTH_HH_SH_E!D31+FC_OTH_HH_SC_E!D31+FC_OTH_HH_WH_E!D31+FC_OTH_HH_CO_E!D31+FC_OTH_HH_RF_E!D31+FC_OTH_HH_WM_E!D31+FC_OTH_HH_DR_E!D31+FC_OTH_HH_DW_E!D31+FC_OTH_HH_TV_E!D31+FC_OTH_HH_IT_E!D31+FC_OTH_HH_LI_E!D31+FC_OTH_HH_OA_E!D31</f>
        <v>0</v>
      </c>
      <c r="E31" s="10">
        <f>FC_OTH_HH_SH_E!E31+FC_OTH_HH_SC_E!E31+FC_OTH_HH_WH_E!E31+FC_OTH_HH_CO_E!E31+FC_OTH_HH_RF_E!E31+FC_OTH_HH_WM_E!E31+FC_OTH_HH_DR_E!E31+FC_OTH_HH_DW_E!E31+FC_OTH_HH_TV_E!E31+FC_OTH_HH_IT_E!E31+FC_OTH_HH_LI_E!E31+FC_OTH_HH_OA_E!E31</f>
        <v>0</v>
      </c>
      <c r="F31" s="10">
        <f>FC_OTH_HH_SH_E!F31+FC_OTH_HH_SC_E!F31+FC_OTH_HH_WH_E!F31+FC_OTH_HH_CO_E!F31+FC_OTH_HH_RF_E!F31+FC_OTH_HH_WM_E!F31+FC_OTH_HH_DR_E!F31+FC_OTH_HH_DW_E!F31+FC_OTH_HH_TV_E!F31+FC_OTH_HH_IT_E!F31+FC_OTH_HH_LI_E!F31+FC_OTH_HH_OA_E!F31</f>
        <v>0</v>
      </c>
      <c r="G31" s="10">
        <f>FC_OTH_HH_SH_E!G31+FC_OTH_HH_SC_E!G31+FC_OTH_HH_WH_E!G31+FC_OTH_HH_CO_E!G31+FC_OTH_HH_RF_E!G31+FC_OTH_HH_WM_E!G31+FC_OTH_HH_DR_E!G31+FC_OTH_HH_DW_E!G31+FC_OTH_HH_TV_E!G31+FC_OTH_HH_IT_E!G31+FC_OTH_HH_LI_E!G31+FC_OTH_HH_OA_E!G31</f>
        <v>0</v>
      </c>
      <c r="H31" s="10">
        <f>FC_OTH_HH_SH_E!H31+FC_OTH_HH_SC_E!H31+FC_OTH_HH_WH_E!H31+FC_OTH_HH_CO_E!H31+FC_OTH_HH_RF_E!H31+FC_OTH_HH_WM_E!H31+FC_OTH_HH_DR_E!H31+FC_OTH_HH_DW_E!H31+FC_OTH_HH_TV_E!H31+FC_OTH_HH_IT_E!H31+FC_OTH_HH_LI_E!H31+FC_OTH_HH_OA_E!H31</f>
        <v>0</v>
      </c>
      <c r="I31" s="10">
        <f>FC_OTH_HH_SH_E!I31+FC_OTH_HH_SC_E!I31+FC_OTH_HH_WH_E!I31+FC_OTH_HH_CO_E!I31+FC_OTH_HH_RF_E!I31+FC_OTH_HH_WM_E!I31+FC_OTH_HH_DR_E!I31+FC_OTH_HH_DW_E!I31+FC_OTH_HH_TV_E!I31+FC_OTH_HH_IT_E!I31+FC_OTH_HH_LI_E!I31+FC_OTH_HH_OA_E!I31</f>
        <v>0</v>
      </c>
      <c r="J31" s="10">
        <f>FC_OTH_HH_SH_E!J31+FC_OTH_HH_SC_E!J31+FC_OTH_HH_WH_E!J31+FC_OTH_HH_CO_E!J31+FC_OTH_HH_RF_E!J31+FC_OTH_HH_WM_E!J31+FC_OTH_HH_DR_E!J31+FC_OTH_HH_DW_E!J31+FC_OTH_HH_TV_E!J31+FC_OTH_HH_IT_E!J31+FC_OTH_HH_LI_E!J31+FC_OTH_HH_OA_E!J31</f>
        <v>0</v>
      </c>
      <c r="K31" s="10">
        <f>FC_OTH_HH_SH_E!K31+FC_OTH_HH_SC_E!K31+FC_OTH_HH_WH_E!K31+FC_OTH_HH_CO_E!K31+FC_OTH_HH_RF_E!K31+FC_OTH_HH_WM_E!K31+FC_OTH_HH_DR_E!K31+FC_OTH_HH_DW_E!K31+FC_OTH_HH_TV_E!K31+FC_OTH_HH_IT_E!K31+FC_OTH_HH_LI_E!K31+FC_OTH_HH_OA_E!K31</f>
        <v>0</v>
      </c>
      <c r="L31" s="10">
        <f>FC_OTH_HH_SH_E!L31+FC_OTH_HH_SC_E!L31+FC_OTH_HH_WH_E!L31+FC_OTH_HH_CO_E!L31+FC_OTH_HH_RF_E!L31+FC_OTH_HH_WM_E!L31+FC_OTH_HH_DR_E!L31+FC_OTH_HH_DW_E!L31+FC_OTH_HH_TV_E!L31+FC_OTH_HH_IT_E!L31+FC_OTH_HH_LI_E!L31+FC_OTH_HH_OA_E!L31</f>
        <v>0</v>
      </c>
      <c r="M31" s="10">
        <f>FC_OTH_HH_SH_E!M31+FC_OTH_HH_SC_E!M31+FC_OTH_HH_WH_E!M31+FC_OTH_HH_CO_E!M31+FC_OTH_HH_RF_E!M31+FC_OTH_HH_WM_E!M31+FC_OTH_HH_DR_E!M31+FC_OTH_HH_DW_E!M31+FC_OTH_HH_TV_E!M31+FC_OTH_HH_IT_E!M31+FC_OTH_HH_LI_E!M31+FC_OTH_HH_OA_E!M31</f>
        <v>0</v>
      </c>
      <c r="N31" s="10">
        <f>FC_OTH_HH_SH_E!N31+FC_OTH_HH_SC_E!N31+FC_OTH_HH_WH_E!N31+FC_OTH_HH_CO_E!N31+FC_OTH_HH_RF_E!N31+FC_OTH_HH_WM_E!N31+FC_OTH_HH_DR_E!N31+FC_OTH_HH_DW_E!N31+FC_OTH_HH_TV_E!N31+FC_OTH_HH_IT_E!N31+FC_OTH_HH_LI_E!N31+FC_OTH_HH_OA_E!N31</f>
        <v>0</v>
      </c>
      <c r="O31" s="10">
        <f>FC_OTH_HH_SH_E!O31+FC_OTH_HH_SC_E!O31+FC_OTH_HH_WH_E!O31+FC_OTH_HH_CO_E!O31+FC_OTH_HH_RF_E!O31+FC_OTH_HH_WM_E!O31+FC_OTH_HH_DR_E!O31+FC_OTH_HH_DW_E!O31+FC_OTH_HH_TV_E!O31+FC_OTH_HH_IT_E!O31+FC_OTH_HH_LI_E!O31+FC_OTH_HH_OA_E!O31</f>
        <v>0</v>
      </c>
      <c r="P31" s="10">
        <f>FC_OTH_HH_SH_E!P31+FC_OTH_HH_SC_E!P31+FC_OTH_HH_WH_E!P31+FC_OTH_HH_CO_E!P31+FC_OTH_HH_RF_E!P31+FC_OTH_HH_WM_E!P31+FC_OTH_HH_DR_E!P31+FC_OTH_HH_DW_E!P31+FC_OTH_HH_TV_E!P31+FC_OTH_HH_IT_E!P31+FC_OTH_HH_LI_E!P31+FC_OTH_HH_OA_E!P31</f>
        <v>0</v>
      </c>
      <c r="Q31" s="10">
        <f>FC_OTH_HH_SH_E!Q31+FC_OTH_HH_SC_E!Q31+FC_OTH_HH_WH_E!Q31+FC_OTH_HH_CO_E!Q31+FC_OTH_HH_RF_E!Q31+FC_OTH_HH_WM_E!Q31+FC_OTH_HH_DR_E!Q31+FC_OTH_HH_DW_E!Q31+FC_OTH_HH_TV_E!Q31+FC_OTH_HH_IT_E!Q31+FC_OTH_HH_LI_E!Q31+FC_OTH_HH_OA_E!Q31</f>
        <v>0</v>
      </c>
      <c r="R31" s="10">
        <f>FC_OTH_HH_SH_E!R31+FC_OTH_HH_SC_E!R31+FC_OTH_HH_WH_E!R31+FC_OTH_HH_CO_E!R31+FC_OTH_HH_RF_E!R31+FC_OTH_HH_WM_E!R31+FC_OTH_HH_DR_E!R31+FC_OTH_HH_DW_E!R31+FC_OTH_HH_TV_E!R31+FC_OTH_HH_IT_E!R31+FC_OTH_HH_LI_E!R31+FC_OTH_HH_OA_E!R31</f>
        <v>0</v>
      </c>
      <c r="S31" s="10">
        <f>FC_OTH_HH_SH_E!S31+FC_OTH_HH_SC_E!S31+FC_OTH_HH_WH_E!S31+FC_OTH_HH_CO_E!S31+FC_OTH_HH_RF_E!S31+FC_OTH_HH_WM_E!S31+FC_OTH_HH_DR_E!S31+FC_OTH_HH_DW_E!S31+FC_OTH_HH_TV_E!S31+FC_OTH_HH_IT_E!S31+FC_OTH_HH_LI_E!S31+FC_OTH_HH_OA_E!S31</f>
        <v>0</v>
      </c>
      <c r="T31" s="10">
        <f>FC_OTH_HH_SH_E!T31+FC_OTH_HH_SC_E!T31+FC_OTH_HH_WH_E!T31+FC_OTH_HH_CO_E!T31+FC_OTH_HH_RF_E!T31+FC_OTH_HH_WM_E!T31+FC_OTH_HH_DR_E!T31+FC_OTH_HH_DW_E!T31+FC_OTH_HH_TV_E!T31+FC_OTH_HH_IT_E!T31+FC_OTH_HH_LI_E!T31+FC_OTH_HH_OA_E!T31</f>
        <v>0</v>
      </c>
      <c r="U31" s="10">
        <f>FC_OTH_HH_SH_E!U31+FC_OTH_HH_SC_E!U31+FC_OTH_HH_WH_E!U31+FC_OTH_HH_CO_E!U31+FC_OTH_HH_RF_E!U31+FC_OTH_HH_WM_E!U31+FC_OTH_HH_DR_E!U31+FC_OTH_HH_DW_E!U31+FC_OTH_HH_TV_E!U31+FC_OTH_HH_IT_E!U31+FC_OTH_HH_LI_E!U31+FC_OTH_HH_OA_E!U31</f>
        <v>0</v>
      </c>
      <c r="V31" s="10">
        <f>FC_OTH_HH_SH_E!V31+FC_OTH_HH_SC_E!V31+FC_OTH_HH_WH_E!V31+FC_OTH_HH_CO_E!V31+FC_OTH_HH_RF_E!V31+FC_OTH_HH_WM_E!V31+FC_OTH_HH_DR_E!V31+FC_OTH_HH_DW_E!V31+FC_OTH_HH_TV_E!V31+FC_OTH_HH_IT_E!V31+FC_OTH_HH_LI_E!V31+FC_OTH_HH_OA_E!V31</f>
        <v>0</v>
      </c>
      <c r="W31" s="10">
        <f>FC_OTH_HH_SH_E!W31+FC_OTH_HH_SC_E!W31+FC_OTH_HH_WH_E!W31+FC_OTH_HH_CO_E!W31+FC_OTH_HH_RF_E!W31+FC_OTH_HH_WM_E!W31+FC_OTH_HH_DR_E!W31+FC_OTH_HH_DW_E!W31+FC_OTH_HH_TV_E!W31+FC_OTH_HH_IT_E!W31+FC_OTH_HH_LI_E!W31+FC_OTH_HH_OA_E!W31</f>
        <v>0</v>
      </c>
      <c r="X31" s="10">
        <f>FC_OTH_HH_SH_E!X31+FC_OTH_HH_SC_E!X31+FC_OTH_HH_WH_E!X31+FC_OTH_HH_CO_E!X31+FC_OTH_HH_RF_E!X31+FC_OTH_HH_WM_E!X31+FC_OTH_HH_DR_E!X31+FC_OTH_HH_DW_E!X31+FC_OTH_HH_TV_E!X31+FC_OTH_HH_IT_E!X31+FC_OTH_HH_LI_E!X31+FC_OTH_HH_OA_E!X31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FC_OTH_HH_SH_E!C32+FC_OTH_HH_SC_E!C32+FC_OTH_HH_WH_E!C32+FC_OTH_HH_CO_E!C32+FC_OTH_HH_RF_E!C32+FC_OTH_HH_WM_E!C32+FC_OTH_HH_DR_E!C32+FC_OTH_HH_DW_E!C32+FC_OTH_HH_TV_E!C32+FC_OTH_HH_IT_E!C32+FC_OTH_HH_LI_E!C32+FC_OTH_HH_OA_E!C32</f>
        <v>0</v>
      </c>
      <c r="D32" s="10">
        <f>FC_OTH_HH_SH_E!D32+FC_OTH_HH_SC_E!D32+FC_OTH_HH_WH_E!D32+FC_OTH_HH_CO_E!D32+FC_OTH_HH_RF_E!D32+FC_OTH_HH_WM_E!D32+FC_OTH_HH_DR_E!D32+FC_OTH_HH_DW_E!D32+FC_OTH_HH_TV_E!D32+FC_OTH_HH_IT_E!D32+FC_OTH_HH_LI_E!D32+FC_OTH_HH_OA_E!D32</f>
        <v>0</v>
      </c>
      <c r="E32" s="10">
        <f>FC_OTH_HH_SH_E!E32+FC_OTH_HH_SC_E!E32+FC_OTH_HH_WH_E!E32+FC_OTH_HH_CO_E!E32+FC_OTH_HH_RF_E!E32+FC_OTH_HH_WM_E!E32+FC_OTH_HH_DR_E!E32+FC_OTH_HH_DW_E!E32+FC_OTH_HH_TV_E!E32+FC_OTH_HH_IT_E!E32+FC_OTH_HH_LI_E!E32+FC_OTH_HH_OA_E!E32</f>
        <v>0</v>
      </c>
      <c r="F32" s="10">
        <f>FC_OTH_HH_SH_E!F32+FC_OTH_HH_SC_E!F32+FC_OTH_HH_WH_E!F32+FC_OTH_HH_CO_E!F32+FC_OTH_HH_RF_E!F32+FC_OTH_HH_WM_E!F32+FC_OTH_HH_DR_E!F32+FC_OTH_HH_DW_E!F32+FC_OTH_HH_TV_E!F32+FC_OTH_HH_IT_E!F32+FC_OTH_HH_LI_E!F32+FC_OTH_HH_OA_E!F32</f>
        <v>0</v>
      </c>
      <c r="G32" s="10">
        <f>FC_OTH_HH_SH_E!G32+FC_OTH_HH_SC_E!G32+FC_OTH_HH_WH_E!G32+FC_OTH_HH_CO_E!G32+FC_OTH_HH_RF_E!G32+FC_OTH_HH_WM_E!G32+FC_OTH_HH_DR_E!G32+FC_OTH_HH_DW_E!G32+FC_OTH_HH_TV_E!G32+FC_OTH_HH_IT_E!G32+FC_OTH_HH_LI_E!G32+FC_OTH_HH_OA_E!G32</f>
        <v>0</v>
      </c>
      <c r="H32" s="10">
        <f>FC_OTH_HH_SH_E!H32+FC_OTH_HH_SC_E!H32+FC_OTH_HH_WH_E!H32+FC_OTH_HH_CO_E!H32+FC_OTH_HH_RF_E!H32+FC_OTH_HH_WM_E!H32+FC_OTH_HH_DR_E!H32+FC_OTH_HH_DW_E!H32+FC_OTH_HH_TV_E!H32+FC_OTH_HH_IT_E!H32+FC_OTH_HH_LI_E!H32+FC_OTH_HH_OA_E!H32</f>
        <v>0</v>
      </c>
      <c r="I32" s="10">
        <f>FC_OTH_HH_SH_E!I32+FC_OTH_HH_SC_E!I32+FC_OTH_HH_WH_E!I32+FC_OTH_HH_CO_E!I32+FC_OTH_HH_RF_E!I32+FC_OTH_HH_WM_E!I32+FC_OTH_HH_DR_E!I32+FC_OTH_HH_DW_E!I32+FC_OTH_HH_TV_E!I32+FC_OTH_HH_IT_E!I32+FC_OTH_HH_LI_E!I32+FC_OTH_HH_OA_E!I32</f>
        <v>0</v>
      </c>
      <c r="J32" s="10">
        <f>FC_OTH_HH_SH_E!J32+FC_OTH_HH_SC_E!J32+FC_OTH_HH_WH_E!J32+FC_OTH_HH_CO_E!J32+FC_OTH_HH_RF_E!J32+FC_OTH_HH_WM_E!J32+FC_OTH_HH_DR_E!J32+FC_OTH_HH_DW_E!J32+FC_OTH_HH_TV_E!J32+FC_OTH_HH_IT_E!J32+FC_OTH_HH_LI_E!J32+FC_OTH_HH_OA_E!J32</f>
        <v>0</v>
      </c>
      <c r="K32" s="10">
        <f>FC_OTH_HH_SH_E!K32+FC_OTH_HH_SC_E!K32+FC_OTH_HH_WH_E!K32+FC_OTH_HH_CO_E!K32+FC_OTH_HH_RF_E!K32+FC_OTH_HH_WM_E!K32+FC_OTH_HH_DR_E!K32+FC_OTH_HH_DW_E!K32+FC_OTH_HH_TV_E!K32+FC_OTH_HH_IT_E!K32+FC_OTH_HH_LI_E!K32+FC_OTH_HH_OA_E!K32</f>
        <v>0</v>
      </c>
      <c r="L32" s="10">
        <f>FC_OTH_HH_SH_E!L32+FC_OTH_HH_SC_E!L32+FC_OTH_HH_WH_E!L32+FC_OTH_HH_CO_E!L32+FC_OTH_HH_RF_E!L32+FC_OTH_HH_WM_E!L32+FC_OTH_HH_DR_E!L32+FC_OTH_HH_DW_E!L32+FC_OTH_HH_TV_E!L32+FC_OTH_HH_IT_E!L32+FC_OTH_HH_LI_E!L32+FC_OTH_HH_OA_E!L32</f>
        <v>0</v>
      </c>
      <c r="M32" s="10">
        <f>FC_OTH_HH_SH_E!M32+FC_OTH_HH_SC_E!M32+FC_OTH_HH_WH_E!M32+FC_OTH_HH_CO_E!M32+FC_OTH_HH_RF_E!M32+FC_OTH_HH_WM_E!M32+FC_OTH_HH_DR_E!M32+FC_OTH_HH_DW_E!M32+FC_OTH_HH_TV_E!M32+FC_OTH_HH_IT_E!M32+FC_OTH_HH_LI_E!M32+FC_OTH_HH_OA_E!M32</f>
        <v>0</v>
      </c>
      <c r="N32" s="10">
        <f>FC_OTH_HH_SH_E!N32+FC_OTH_HH_SC_E!N32+FC_OTH_HH_WH_E!N32+FC_OTH_HH_CO_E!N32+FC_OTH_HH_RF_E!N32+FC_OTH_HH_WM_E!N32+FC_OTH_HH_DR_E!N32+FC_OTH_HH_DW_E!N32+FC_OTH_HH_TV_E!N32+FC_OTH_HH_IT_E!N32+FC_OTH_HH_LI_E!N32+FC_OTH_HH_OA_E!N32</f>
        <v>0</v>
      </c>
      <c r="O32" s="10">
        <f>FC_OTH_HH_SH_E!O32+FC_OTH_HH_SC_E!O32+FC_OTH_HH_WH_E!O32+FC_OTH_HH_CO_E!O32+FC_OTH_HH_RF_E!O32+FC_OTH_HH_WM_E!O32+FC_OTH_HH_DR_E!O32+FC_OTH_HH_DW_E!O32+FC_OTH_HH_TV_E!O32+FC_OTH_HH_IT_E!O32+FC_OTH_HH_LI_E!O32+FC_OTH_HH_OA_E!O32</f>
        <v>0</v>
      </c>
      <c r="P32" s="10">
        <f>FC_OTH_HH_SH_E!P32+FC_OTH_HH_SC_E!P32+FC_OTH_HH_WH_E!P32+FC_OTH_HH_CO_E!P32+FC_OTH_HH_RF_E!P32+FC_OTH_HH_WM_E!P32+FC_OTH_HH_DR_E!P32+FC_OTH_HH_DW_E!P32+FC_OTH_HH_TV_E!P32+FC_OTH_HH_IT_E!P32+FC_OTH_HH_LI_E!P32+FC_OTH_HH_OA_E!P32</f>
        <v>0</v>
      </c>
      <c r="Q32" s="10">
        <f>FC_OTH_HH_SH_E!Q32+FC_OTH_HH_SC_E!Q32+FC_OTH_HH_WH_E!Q32+FC_OTH_HH_CO_E!Q32+FC_OTH_HH_RF_E!Q32+FC_OTH_HH_WM_E!Q32+FC_OTH_HH_DR_E!Q32+FC_OTH_HH_DW_E!Q32+FC_OTH_HH_TV_E!Q32+FC_OTH_HH_IT_E!Q32+FC_OTH_HH_LI_E!Q32+FC_OTH_HH_OA_E!Q32</f>
        <v>0</v>
      </c>
      <c r="R32" s="10">
        <f>FC_OTH_HH_SH_E!R32+FC_OTH_HH_SC_E!R32+FC_OTH_HH_WH_E!R32+FC_OTH_HH_CO_E!R32+FC_OTH_HH_RF_E!R32+FC_OTH_HH_WM_E!R32+FC_OTH_HH_DR_E!R32+FC_OTH_HH_DW_E!R32+FC_OTH_HH_TV_E!R32+FC_OTH_HH_IT_E!R32+FC_OTH_HH_LI_E!R32+FC_OTH_HH_OA_E!R32</f>
        <v>0</v>
      </c>
      <c r="S32" s="10">
        <f>FC_OTH_HH_SH_E!S32+FC_OTH_HH_SC_E!S32+FC_OTH_HH_WH_E!S32+FC_OTH_HH_CO_E!S32+FC_OTH_HH_RF_E!S32+FC_OTH_HH_WM_E!S32+FC_OTH_HH_DR_E!S32+FC_OTH_HH_DW_E!S32+FC_OTH_HH_TV_E!S32+FC_OTH_HH_IT_E!S32+FC_OTH_HH_LI_E!S32+FC_OTH_HH_OA_E!S32</f>
        <v>0</v>
      </c>
      <c r="T32" s="10">
        <f>FC_OTH_HH_SH_E!T32+FC_OTH_HH_SC_E!T32+FC_OTH_HH_WH_E!T32+FC_OTH_HH_CO_E!T32+FC_OTH_HH_RF_E!T32+FC_OTH_HH_WM_E!T32+FC_OTH_HH_DR_E!T32+FC_OTH_HH_DW_E!T32+FC_OTH_HH_TV_E!T32+FC_OTH_HH_IT_E!T32+FC_OTH_HH_LI_E!T32+FC_OTH_HH_OA_E!T32</f>
        <v>0</v>
      </c>
      <c r="U32" s="10">
        <f>FC_OTH_HH_SH_E!U32+FC_OTH_HH_SC_E!U32+FC_OTH_HH_WH_E!U32+FC_OTH_HH_CO_E!U32+FC_OTH_HH_RF_E!U32+FC_OTH_HH_WM_E!U32+FC_OTH_HH_DR_E!U32+FC_OTH_HH_DW_E!U32+FC_OTH_HH_TV_E!U32+FC_OTH_HH_IT_E!U32+FC_OTH_HH_LI_E!U32+FC_OTH_HH_OA_E!U32</f>
        <v>0</v>
      </c>
      <c r="V32" s="10">
        <f>FC_OTH_HH_SH_E!V32+FC_OTH_HH_SC_E!V32+FC_OTH_HH_WH_E!V32+FC_OTH_HH_CO_E!V32+FC_OTH_HH_RF_E!V32+FC_OTH_HH_WM_E!V32+FC_OTH_HH_DR_E!V32+FC_OTH_HH_DW_E!V32+FC_OTH_HH_TV_E!V32+FC_OTH_HH_IT_E!V32+FC_OTH_HH_LI_E!V32+FC_OTH_HH_OA_E!V32</f>
        <v>0</v>
      </c>
      <c r="W32" s="10">
        <f>FC_OTH_HH_SH_E!W32+FC_OTH_HH_SC_E!W32+FC_OTH_HH_WH_E!W32+FC_OTH_HH_CO_E!W32+FC_OTH_HH_RF_E!W32+FC_OTH_HH_WM_E!W32+FC_OTH_HH_DR_E!W32+FC_OTH_HH_DW_E!W32+FC_OTH_HH_TV_E!W32+FC_OTH_HH_IT_E!W32+FC_OTH_HH_LI_E!W32+FC_OTH_HH_OA_E!W32</f>
        <v>0</v>
      </c>
      <c r="X32" s="10">
        <f>FC_OTH_HH_SH_E!X32+FC_OTH_HH_SC_E!X32+FC_OTH_HH_WH_E!X32+FC_OTH_HH_CO_E!X32+FC_OTH_HH_RF_E!X32+FC_OTH_HH_WM_E!X32+FC_OTH_HH_DR_E!X32+FC_OTH_HH_DW_E!X32+FC_OTH_HH_TV_E!X32+FC_OTH_HH_IT_E!X32+FC_OTH_HH_LI_E!X32+FC_OTH_HH_OA_E!X32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6">SUM(C34:C50)</f>
        <v>491.84552853612354</v>
      </c>
      <c r="D33" s="29">
        <f t="shared" ref="D33:W33" si="27">SUM(D34:D50)</f>
        <v>453.19687553741676</v>
      </c>
      <c r="E33" s="29">
        <f t="shared" si="27"/>
        <v>392.48359321213582</v>
      </c>
      <c r="F33" s="29">
        <f t="shared" si="27"/>
        <v>480.67686421175233</v>
      </c>
      <c r="G33" s="29">
        <f t="shared" si="27"/>
        <v>574.91959342363907</v>
      </c>
      <c r="H33" s="29">
        <f t="shared" si="27"/>
        <v>766.18588106999641</v>
      </c>
      <c r="I33" s="29">
        <f t="shared" si="27"/>
        <v>499.8258444371175</v>
      </c>
      <c r="J33" s="29">
        <f t="shared" si="27"/>
        <v>687.00110718141116</v>
      </c>
      <c r="K33" s="29">
        <f t="shared" si="27"/>
        <v>372.21667133032554</v>
      </c>
      <c r="L33" s="29">
        <f t="shared" si="27"/>
        <v>341.47525980036028</v>
      </c>
      <c r="M33" s="29">
        <f t="shared" si="27"/>
        <v>256.26444702809914</v>
      </c>
      <c r="N33" s="29">
        <f t="shared" si="27"/>
        <v>264.40125971977318</v>
      </c>
      <c r="O33" s="29">
        <f t="shared" si="27"/>
        <v>226.97678745122263</v>
      </c>
      <c r="P33" s="29">
        <f t="shared" si="27"/>
        <v>225.53450603961966</v>
      </c>
      <c r="Q33" s="29">
        <f t="shared" si="27"/>
        <v>238.01968780022591</v>
      </c>
      <c r="R33" s="29">
        <f t="shared" si="27"/>
        <v>272.59911638211997</v>
      </c>
      <c r="S33" s="29">
        <f t="shared" si="27"/>
        <v>264.81553312284649</v>
      </c>
      <c r="T33" s="29">
        <f t="shared" si="27"/>
        <v>299.87865114203731</v>
      </c>
      <c r="U33" s="29">
        <f t="shared" si="27"/>
        <v>310.93473925724919</v>
      </c>
      <c r="V33" s="29">
        <f t="shared" si="27"/>
        <v>331.00041008456645</v>
      </c>
      <c r="W33" s="29">
        <f t="shared" si="27"/>
        <v>286.99275102248271</v>
      </c>
      <c r="X33" s="29">
        <f t="shared" ref="X33" si="28">SUM(X34:X50)</f>
        <v>295.31736352773112</v>
      </c>
    </row>
    <row r="34" spans="1:24" ht="11.25" customHeight="1" x14ac:dyDescent="0.2">
      <c r="A34" s="41" t="s">
        <v>55</v>
      </c>
      <c r="B34" s="9" t="s">
        <v>56</v>
      </c>
      <c r="C34" s="10">
        <f>FC_OTH_HH_SH_E!C34+FC_OTH_HH_SC_E!C34+FC_OTH_HH_WH_E!C34+FC_OTH_HH_CO_E!C34+FC_OTH_HH_RF_E!C34+FC_OTH_HH_WM_E!C34+FC_OTH_HH_DR_E!C34+FC_OTH_HH_DW_E!C34+FC_OTH_HH_TV_E!C34+FC_OTH_HH_IT_E!C34+FC_OTH_HH_LI_E!C34+FC_OTH_HH_OA_E!C34</f>
        <v>0</v>
      </c>
      <c r="D34" s="10">
        <f>FC_OTH_HH_SH_E!D34+FC_OTH_HH_SC_E!D34+FC_OTH_HH_WH_E!D34+FC_OTH_HH_CO_E!D34+FC_OTH_HH_RF_E!D34+FC_OTH_HH_WM_E!D34+FC_OTH_HH_DR_E!D34+FC_OTH_HH_DW_E!D34+FC_OTH_HH_TV_E!D34+FC_OTH_HH_IT_E!D34+FC_OTH_HH_LI_E!D34+FC_OTH_HH_OA_E!D34</f>
        <v>0</v>
      </c>
      <c r="E34" s="10">
        <f>FC_OTH_HH_SH_E!E34+FC_OTH_HH_SC_E!E34+FC_OTH_HH_WH_E!E34+FC_OTH_HH_CO_E!E34+FC_OTH_HH_RF_E!E34+FC_OTH_HH_WM_E!E34+FC_OTH_HH_DR_E!E34+FC_OTH_HH_DW_E!E34+FC_OTH_HH_TV_E!E34+FC_OTH_HH_IT_E!E34+FC_OTH_HH_LI_E!E34+FC_OTH_HH_OA_E!E34</f>
        <v>0</v>
      </c>
      <c r="F34" s="10">
        <f>FC_OTH_HH_SH_E!F34+FC_OTH_HH_SC_E!F34+FC_OTH_HH_WH_E!F34+FC_OTH_HH_CO_E!F34+FC_OTH_HH_RF_E!F34+FC_OTH_HH_WM_E!F34+FC_OTH_HH_DR_E!F34+FC_OTH_HH_DW_E!F34+FC_OTH_HH_TV_E!F34+FC_OTH_HH_IT_E!F34+FC_OTH_HH_LI_E!F34+FC_OTH_HH_OA_E!F34</f>
        <v>0</v>
      </c>
      <c r="G34" s="10">
        <f>FC_OTH_HH_SH_E!G34+FC_OTH_HH_SC_E!G34+FC_OTH_HH_WH_E!G34+FC_OTH_HH_CO_E!G34+FC_OTH_HH_RF_E!G34+FC_OTH_HH_WM_E!G34+FC_OTH_HH_DR_E!G34+FC_OTH_HH_DW_E!G34+FC_OTH_HH_TV_E!G34+FC_OTH_HH_IT_E!G34+FC_OTH_HH_LI_E!G34+FC_OTH_HH_OA_E!G34</f>
        <v>98.129836629406725</v>
      </c>
      <c r="H34" s="10">
        <f>FC_OTH_HH_SH_E!H34+FC_OTH_HH_SC_E!H34+FC_OTH_HH_WH_E!H34+FC_OTH_HH_CO_E!H34+FC_OTH_HH_RF_E!H34+FC_OTH_HH_WM_E!H34+FC_OTH_HH_DR_E!H34+FC_OTH_HH_DW_E!H34+FC_OTH_HH_TV_E!H34+FC_OTH_HH_IT_E!H34+FC_OTH_HH_LI_E!H34+FC_OTH_HH_OA_E!H34</f>
        <v>5.748667239896819</v>
      </c>
      <c r="I34" s="10">
        <f>FC_OTH_HH_SH_E!I34+FC_OTH_HH_SC_E!I34+FC_OTH_HH_WH_E!I34+FC_OTH_HH_CO_E!I34+FC_OTH_HH_RF_E!I34+FC_OTH_HH_WM_E!I34+FC_OTH_HH_DR_E!I34+FC_OTH_HH_DW_E!I34+FC_OTH_HH_TV_E!I34+FC_OTH_HH_IT_E!I34+FC_OTH_HH_LI_E!I34+FC_OTH_HH_OA_E!I34</f>
        <v>29.894926913155629</v>
      </c>
      <c r="J34" s="10">
        <f>FC_OTH_HH_SH_E!J34+FC_OTH_HH_SC_E!J34+FC_OTH_HH_WH_E!J34+FC_OTH_HH_CO_E!J34+FC_OTH_HH_RF_E!J34+FC_OTH_HH_WM_E!J34+FC_OTH_HH_DR_E!J34+FC_OTH_HH_DW_E!J34+FC_OTH_HH_TV_E!J34+FC_OTH_HH_IT_E!J34+FC_OTH_HH_LI_E!J34+FC_OTH_HH_OA_E!J34</f>
        <v>0</v>
      </c>
      <c r="K34" s="10">
        <f>FC_OTH_HH_SH_E!K34+FC_OTH_HH_SC_E!K34+FC_OTH_HH_WH_E!K34+FC_OTH_HH_CO_E!K34+FC_OTH_HH_RF_E!K34+FC_OTH_HH_WM_E!K34+FC_OTH_HH_DR_E!K34+FC_OTH_HH_DW_E!K34+FC_OTH_HH_TV_E!K34+FC_OTH_HH_IT_E!K34+FC_OTH_HH_LI_E!K34+FC_OTH_HH_OA_E!K34</f>
        <v>0</v>
      </c>
      <c r="L34" s="10">
        <f>FC_OTH_HH_SH_E!L34+FC_OTH_HH_SC_E!L34+FC_OTH_HH_WH_E!L34+FC_OTH_HH_CO_E!L34+FC_OTH_HH_RF_E!L34+FC_OTH_HH_WM_E!L34+FC_OTH_HH_DR_E!L34+FC_OTH_HH_DW_E!L34+FC_OTH_HH_TV_E!L34+FC_OTH_HH_IT_E!L34+FC_OTH_HH_LI_E!L34+FC_OTH_HH_OA_E!L34</f>
        <v>0</v>
      </c>
      <c r="M34" s="10">
        <f>FC_OTH_HH_SH_E!M34+FC_OTH_HH_SC_E!M34+FC_OTH_HH_WH_E!M34+FC_OTH_HH_CO_E!M34+FC_OTH_HH_RF_E!M34+FC_OTH_HH_WM_E!M34+FC_OTH_HH_DR_E!M34+FC_OTH_HH_DW_E!M34+FC_OTH_HH_TV_E!M34+FC_OTH_HH_IT_E!M34+FC_OTH_HH_LI_E!M34+FC_OTH_HH_OA_E!M34</f>
        <v>0</v>
      </c>
      <c r="N34" s="10">
        <f>FC_OTH_HH_SH_E!N34+FC_OTH_HH_SC_E!N34+FC_OTH_HH_WH_E!N34+FC_OTH_HH_CO_E!N34+FC_OTH_HH_RF_E!N34+FC_OTH_HH_WM_E!N34+FC_OTH_HH_DR_E!N34+FC_OTH_HH_DW_E!N34+FC_OTH_HH_TV_E!N34+FC_OTH_HH_IT_E!N34+FC_OTH_HH_LI_E!N34+FC_OTH_HH_OA_E!N34</f>
        <v>0</v>
      </c>
      <c r="O34" s="10">
        <f>FC_OTH_HH_SH_E!O34+FC_OTH_HH_SC_E!O34+FC_OTH_HH_WH_E!O34+FC_OTH_HH_CO_E!O34+FC_OTH_HH_RF_E!O34+FC_OTH_HH_WM_E!O34+FC_OTH_HH_DR_E!O34+FC_OTH_HH_DW_E!O34+FC_OTH_HH_TV_E!O34+FC_OTH_HH_IT_E!O34+FC_OTH_HH_LI_E!O34+FC_OTH_HH_OA_E!O34</f>
        <v>0</v>
      </c>
      <c r="P34" s="10">
        <f>FC_OTH_HH_SH_E!P34+FC_OTH_HH_SC_E!P34+FC_OTH_HH_WH_E!P34+FC_OTH_HH_CO_E!P34+FC_OTH_HH_RF_E!P34+FC_OTH_HH_WM_E!P34+FC_OTH_HH_DR_E!P34+FC_OTH_HH_DW_E!P34+FC_OTH_HH_TV_E!P34+FC_OTH_HH_IT_E!P34+FC_OTH_HH_LI_E!P34+FC_OTH_HH_OA_E!P34</f>
        <v>0</v>
      </c>
      <c r="Q34" s="10">
        <f>FC_OTH_HH_SH_E!Q34+FC_OTH_HH_SC_E!Q34+FC_OTH_HH_WH_E!Q34+FC_OTH_HH_CO_E!Q34+FC_OTH_HH_RF_E!Q34+FC_OTH_HH_WM_E!Q34+FC_OTH_HH_DR_E!Q34+FC_OTH_HH_DW_E!Q34+FC_OTH_HH_TV_E!Q34+FC_OTH_HH_IT_E!Q34+FC_OTH_HH_LI_E!Q34+FC_OTH_HH_OA_E!Q34</f>
        <v>0</v>
      </c>
      <c r="R34" s="10">
        <f>FC_OTH_HH_SH_E!R34+FC_OTH_HH_SC_E!R34+FC_OTH_HH_WH_E!R34+FC_OTH_HH_CO_E!R34+FC_OTH_HH_RF_E!R34+FC_OTH_HH_WM_E!R34+FC_OTH_HH_DR_E!R34+FC_OTH_HH_DW_E!R34+FC_OTH_HH_TV_E!R34+FC_OTH_HH_IT_E!R34+FC_OTH_HH_LI_E!R34+FC_OTH_HH_OA_E!R34</f>
        <v>0</v>
      </c>
      <c r="S34" s="10">
        <f>FC_OTH_HH_SH_E!S34+FC_OTH_HH_SC_E!S34+FC_OTH_HH_WH_E!S34+FC_OTH_HH_CO_E!S34+FC_OTH_HH_RF_E!S34+FC_OTH_HH_WM_E!S34+FC_OTH_HH_DR_E!S34+FC_OTH_HH_DW_E!S34+FC_OTH_HH_TV_E!S34+FC_OTH_HH_IT_E!S34+FC_OTH_HH_LI_E!S34+FC_OTH_HH_OA_E!S34</f>
        <v>0</v>
      </c>
      <c r="T34" s="10">
        <f>FC_OTH_HH_SH_E!T34+FC_OTH_HH_SC_E!T34+FC_OTH_HH_WH_E!T34+FC_OTH_HH_CO_E!T34+FC_OTH_HH_RF_E!T34+FC_OTH_HH_WM_E!T34+FC_OTH_HH_DR_E!T34+FC_OTH_HH_DW_E!T34+FC_OTH_HH_TV_E!T34+FC_OTH_HH_IT_E!T34+FC_OTH_HH_LI_E!T34+FC_OTH_HH_OA_E!T34</f>
        <v>0</v>
      </c>
      <c r="U34" s="10">
        <f>FC_OTH_HH_SH_E!U34+FC_OTH_HH_SC_E!U34+FC_OTH_HH_WH_E!U34+FC_OTH_HH_CO_E!U34+FC_OTH_HH_RF_E!U34+FC_OTH_HH_WM_E!U34+FC_OTH_HH_DR_E!U34+FC_OTH_HH_DW_E!U34+FC_OTH_HH_TV_E!U34+FC_OTH_HH_IT_E!U34+FC_OTH_HH_LI_E!U34+FC_OTH_HH_OA_E!U34</f>
        <v>0</v>
      </c>
      <c r="V34" s="10">
        <f>FC_OTH_HH_SH_E!V34+FC_OTH_HH_SC_E!V34+FC_OTH_HH_WH_E!V34+FC_OTH_HH_CO_E!V34+FC_OTH_HH_RF_E!V34+FC_OTH_HH_WM_E!V34+FC_OTH_HH_DR_E!V34+FC_OTH_HH_DW_E!V34+FC_OTH_HH_TV_E!V34+FC_OTH_HH_IT_E!V34+FC_OTH_HH_LI_E!V34+FC_OTH_HH_OA_E!V34</f>
        <v>0</v>
      </c>
      <c r="W34" s="10">
        <f>FC_OTH_HH_SH_E!W34+FC_OTH_HH_SC_E!W34+FC_OTH_HH_WH_E!W34+FC_OTH_HH_CO_E!W34+FC_OTH_HH_RF_E!W34+FC_OTH_HH_WM_E!W34+FC_OTH_HH_DR_E!W34+FC_OTH_HH_DW_E!W34+FC_OTH_HH_TV_E!W34+FC_OTH_HH_IT_E!W34+FC_OTH_HH_LI_E!W34+FC_OTH_HH_OA_E!W34</f>
        <v>0</v>
      </c>
      <c r="X34" s="10">
        <f>FC_OTH_HH_SH_E!X34+FC_OTH_HH_SC_E!X34+FC_OTH_HH_WH_E!X34+FC_OTH_HH_CO_E!X34+FC_OTH_HH_RF_E!X34+FC_OTH_HH_WM_E!X34+FC_OTH_HH_DR_E!X34+FC_OTH_HH_DW_E!X34+FC_OTH_HH_TV_E!X34+FC_OTH_HH_IT_E!X34+FC_OTH_HH_LI_E!X34+FC_OTH_HH_OA_E!X34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FC_OTH_HH_SH_E!C35+FC_OTH_HH_SC_E!C35+FC_OTH_HH_WH_E!C35+FC_OTH_HH_CO_E!C35+FC_OTH_HH_RF_E!C35+FC_OTH_HH_WM_E!C35+FC_OTH_HH_DR_E!C35+FC_OTH_HH_DW_E!C35+FC_OTH_HH_TV_E!C35+FC_OTH_HH_IT_E!C35+FC_OTH_HH_LI_E!C35+FC_OTH_HH_OA_E!C35</f>
        <v>0</v>
      </c>
      <c r="D35" s="10">
        <f>FC_OTH_HH_SH_E!D35+FC_OTH_HH_SC_E!D35+FC_OTH_HH_WH_E!D35+FC_OTH_HH_CO_E!D35+FC_OTH_HH_RF_E!D35+FC_OTH_HH_WM_E!D35+FC_OTH_HH_DR_E!D35+FC_OTH_HH_DW_E!D35+FC_OTH_HH_TV_E!D35+FC_OTH_HH_IT_E!D35+FC_OTH_HH_LI_E!D35+FC_OTH_HH_OA_E!D35</f>
        <v>0</v>
      </c>
      <c r="E35" s="10">
        <f>FC_OTH_HH_SH_E!E35+FC_OTH_HH_SC_E!E35+FC_OTH_HH_WH_E!E35+FC_OTH_HH_CO_E!E35+FC_OTH_HH_RF_E!E35+FC_OTH_HH_WM_E!E35+FC_OTH_HH_DR_E!E35+FC_OTH_HH_DW_E!E35+FC_OTH_HH_TV_E!E35+FC_OTH_HH_IT_E!E35+FC_OTH_HH_LI_E!E35+FC_OTH_HH_OA_E!E35</f>
        <v>0</v>
      </c>
      <c r="F35" s="10">
        <f>FC_OTH_HH_SH_E!F35+FC_OTH_HH_SC_E!F35+FC_OTH_HH_WH_E!F35+FC_OTH_HH_CO_E!F35+FC_OTH_HH_RF_E!F35+FC_OTH_HH_WM_E!F35+FC_OTH_HH_DR_E!F35+FC_OTH_HH_DW_E!F35+FC_OTH_HH_TV_E!F35+FC_OTH_HH_IT_E!F35+FC_OTH_HH_LI_E!F35+FC_OTH_HH_OA_E!F35</f>
        <v>0</v>
      </c>
      <c r="G35" s="10">
        <f>FC_OTH_HH_SH_E!G35+FC_OTH_HH_SC_E!G35+FC_OTH_HH_WH_E!G35+FC_OTH_HH_CO_E!G35+FC_OTH_HH_RF_E!G35+FC_OTH_HH_WM_E!G35+FC_OTH_HH_DR_E!G35+FC_OTH_HH_DW_E!G35+FC_OTH_HH_TV_E!G35+FC_OTH_HH_IT_E!G35+FC_OTH_HH_LI_E!G35+FC_OTH_HH_OA_E!G35</f>
        <v>0</v>
      </c>
      <c r="H35" s="10">
        <f>FC_OTH_HH_SH_E!H35+FC_OTH_HH_SC_E!H35+FC_OTH_HH_WH_E!H35+FC_OTH_HH_CO_E!H35+FC_OTH_HH_RF_E!H35+FC_OTH_HH_WM_E!H35+FC_OTH_HH_DR_E!H35+FC_OTH_HH_DW_E!H35+FC_OTH_HH_TV_E!H35+FC_OTH_HH_IT_E!H35+FC_OTH_HH_LI_E!H35+FC_OTH_HH_OA_E!H35</f>
        <v>0</v>
      </c>
      <c r="I35" s="10">
        <f>FC_OTH_HH_SH_E!I35+FC_OTH_HH_SC_E!I35+FC_OTH_HH_WH_E!I35+FC_OTH_HH_CO_E!I35+FC_OTH_HH_RF_E!I35+FC_OTH_HH_WM_E!I35+FC_OTH_HH_DR_E!I35+FC_OTH_HH_DW_E!I35+FC_OTH_HH_TV_E!I35+FC_OTH_HH_IT_E!I35+FC_OTH_HH_LI_E!I35+FC_OTH_HH_OA_E!I35</f>
        <v>0</v>
      </c>
      <c r="J35" s="10">
        <f>FC_OTH_HH_SH_E!J35+FC_OTH_HH_SC_E!J35+FC_OTH_HH_WH_E!J35+FC_OTH_HH_CO_E!J35+FC_OTH_HH_RF_E!J35+FC_OTH_HH_WM_E!J35+FC_OTH_HH_DR_E!J35+FC_OTH_HH_DW_E!J35+FC_OTH_HH_TV_E!J35+FC_OTH_HH_IT_E!J35+FC_OTH_HH_LI_E!J35+FC_OTH_HH_OA_E!J35</f>
        <v>0</v>
      </c>
      <c r="K35" s="10">
        <f>FC_OTH_HH_SH_E!K35+FC_OTH_HH_SC_E!K35+FC_OTH_HH_WH_E!K35+FC_OTH_HH_CO_E!K35+FC_OTH_HH_RF_E!K35+FC_OTH_HH_WM_E!K35+FC_OTH_HH_DR_E!K35+FC_OTH_HH_DW_E!K35+FC_OTH_HH_TV_E!K35+FC_OTH_HH_IT_E!K35+FC_OTH_HH_LI_E!K35+FC_OTH_HH_OA_E!K35</f>
        <v>0</v>
      </c>
      <c r="L35" s="10">
        <f>FC_OTH_HH_SH_E!L35+FC_OTH_HH_SC_E!L35+FC_OTH_HH_WH_E!L35+FC_OTH_HH_CO_E!L35+FC_OTH_HH_RF_E!L35+FC_OTH_HH_WM_E!L35+FC_OTH_HH_DR_E!L35+FC_OTH_HH_DW_E!L35+FC_OTH_HH_TV_E!L35+FC_OTH_HH_IT_E!L35+FC_OTH_HH_LI_E!L35+FC_OTH_HH_OA_E!L35</f>
        <v>0</v>
      </c>
      <c r="M35" s="10">
        <f>FC_OTH_HH_SH_E!M35+FC_OTH_HH_SC_E!M35+FC_OTH_HH_WH_E!M35+FC_OTH_HH_CO_E!M35+FC_OTH_HH_RF_E!M35+FC_OTH_HH_WM_E!M35+FC_OTH_HH_DR_E!M35+FC_OTH_HH_DW_E!M35+FC_OTH_HH_TV_E!M35+FC_OTH_HH_IT_E!M35+FC_OTH_HH_LI_E!M35+FC_OTH_HH_OA_E!M35</f>
        <v>0</v>
      </c>
      <c r="N35" s="10">
        <f>FC_OTH_HH_SH_E!N35+FC_OTH_HH_SC_E!N35+FC_OTH_HH_WH_E!N35+FC_OTH_HH_CO_E!N35+FC_OTH_HH_RF_E!N35+FC_OTH_HH_WM_E!N35+FC_OTH_HH_DR_E!N35+FC_OTH_HH_DW_E!N35+FC_OTH_HH_TV_E!N35+FC_OTH_HH_IT_E!N35+FC_OTH_HH_LI_E!N35+FC_OTH_HH_OA_E!N35</f>
        <v>0</v>
      </c>
      <c r="O35" s="10">
        <f>FC_OTH_HH_SH_E!O35+FC_OTH_HH_SC_E!O35+FC_OTH_HH_WH_E!O35+FC_OTH_HH_CO_E!O35+FC_OTH_HH_RF_E!O35+FC_OTH_HH_WM_E!O35+FC_OTH_HH_DR_E!O35+FC_OTH_HH_DW_E!O35+FC_OTH_HH_TV_E!O35+FC_OTH_HH_IT_E!O35+FC_OTH_HH_LI_E!O35+FC_OTH_HH_OA_E!O35</f>
        <v>0</v>
      </c>
      <c r="P35" s="10">
        <f>FC_OTH_HH_SH_E!P35+FC_OTH_HH_SC_E!P35+FC_OTH_HH_WH_E!P35+FC_OTH_HH_CO_E!P35+FC_OTH_HH_RF_E!P35+FC_OTH_HH_WM_E!P35+FC_OTH_HH_DR_E!P35+FC_OTH_HH_DW_E!P35+FC_OTH_HH_TV_E!P35+FC_OTH_HH_IT_E!P35+FC_OTH_HH_LI_E!P35+FC_OTH_HH_OA_E!P35</f>
        <v>0</v>
      </c>
      <c r="Q35" s="10">
        <f>FC_OTH_HH_SH_E!Q35+FC_OTH_HH_SC_E!Q35+FC_OTH_HH_WH_E!Q35+FC_OTH_HH_CO_E!Q35+FC_OTH_HH_RF_E!Q35+FC_OTH_HH_WM_E!Q35+FC_OTH_HH_DR_E!Q35+FC_OTH_HH_DW_E!Q35+FC_OTH_HH_TV_E!Q35+FC_OTH_HH_IT_E!Q35+FC_OTH_HH_LI_E!Q35+FC_OTH_HH_OA_E!Q35</f>
        <v>0</v>
      </c>
      <c r="R35" s="10">
        <f>FC_OTH_HH_SH_E!R35+FC_OTH_HH_SC_E!R35+FC_OTH_HH_WH_E!R35+FC_OTH_HH_CO_E!R35+FC_OTH_HH_RF_E!R35+FC_OTH_HH_WM_E!R35+FC_OTH_HH_DR_E!R35+FC_OTH_HH_DW_E!R35+FC_OTH_HH_TV_E!R35+FC_OTH_HH_IT_E!R35+FC_OTH_HH_LI_E!R35+FC_OTH_HH_OA_E!R35</f>
        <v>0</v>
      </c>
      <c r="S35" s="10">
        <f>FC_OTH_HH_SH_E!S35+FC_OTH_HH_SC_E!S35+FC_OTH_HH_WH_E!S35+FC_OTH_HH_CO_E!S35+FC_OTH_HH_RF_E!S35+FC_OTH_HH_WM_E!S35+FC_OTH_HH_DR_E!S35+FC_OTH_HH_DW_E!S35+FC_OTH_HH_TV_E!S35+FC_OTH_HH_IT_E!S35+FC_OTH_HH_LI_E!S35+FC_OTH_HH_OA_E!S35</f>
        <v>0</v>
      </c>
      <c r="T35" s="10">
        <f>FC_OTH_HH_SH_E!T35+FC_OTH_HH_SC_E!T35+FC_OTH_HH_WH_E!T35+FC_OTH_HH_CO_E!T35+FC_OTH_HH_RF_E!T35+FC_OTH_HH_WM_E!T35+FC_OTH_HH_DR_E!T35+FC_OTH_HH_DW_E!T35+FC_OTH_HH_TV_E!T35+FC_OTH_HH_IT_E!T35+FC_OTH_HH_LI_E!T35+FC_OTH_HH_OA_E!T35</f>
        <v>0</v>
      </c>
      <c r="U35" s="10">
        <f>FC_OTH_HH_SH_E!U35+FC_OTH_HH_SC_E!U35+FC_OTH_HH_WH_E!U35+FC_OTH_HH_CO_E!U35+FC_OTH_HH_RF_E!U35+FC_OTH_HH_WM_E!U35+FC_OTH_HH_DR_E!U35+FC_OTH_HH_DW_E!U35+FC_OTH_HH_TV_E!U35+FC_OTH_HH_IT_E!U35+FC_OTH_HH_LI_E!U35+FC_OTH_HH_OA_E!U35</f>
        <v>0</v>
      </c>
      <c r="V35" s="10">
        <f>FC_OTH_HH_SH_E!V35+FC_OTH_HH_SC_E!V35+FC_OTH_HH_WH_E!V35+FC_OTH_HH_CO_E!V35+FC_OTH_HH_RF_E!V35+FC_OTH_HH_WM_E!V35+FC_OTH_HH_DR_E!V35+FC_OTH_HH_DW_E!V35+FC_OTH_HH_TV_E!V35+FC_OTH_HH_IT_E!V35+FC_OTH_HH_LI_E!V35+FC_OTH_HH_OA_E!V35</f>
        <v>0</v>
      </c>
      <c r="W35" s="10">
        <f>FC_OTH_HH_SH_E!W35+FC_OTH_HH_SC_E!W35+FC_OTH_HH_WH_E!W35+FC_OTH_HH_CO_E!W35+FC_OTH_HH_RF_E!W35+FC_OTH_HH_WM_E!W35+FC_OTH_HH_DR_E!W35+FC_OTH_HH_DW_E!W35+FC_OTH_HH_TV_E!W35+FC_OTH_HH_IT_E!W35+FC_OTH_HH_LI_E!W35+FC_OTH_HH_OA_E!W35</f>
        <v>0</v>
      </c>
      <c r="X35" s="10">
        <f>FC_OTH_HH_SH_E!X35+FC_OTH_HH_SC_E!X35+FC_OTH_HH_WH_E!X35+FC_OTH_HH_CO_E!X35+FC_OTH_HH_RF_E!X35+FC_OTH_HH_WM_E!X35+FC_OTH_HH_DR_E!X35+FC_OTH_HH_DW_E!X35+FC_OTH_HH_TV_E!X35+FC_OTH_HH_IT_E!X35+FC_OTH_HH_LI_E!X35+FC_OTH_HH_OA_E!X35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FC_OTH_HH_SH_E!C36+FC_OTH_HH_SC_E!C36+FC_OTH_HH_WH_E!C36+FC_OTH_HH_CO_E!C36+FC_OTH_HH_RF_E!C36+FC_OTH_HH_WM_E!C36+FC_OTH_HH_DR_E!C36+FC_OTH_HH_DW_E!C36+FC_OTH_HH_TV_E!C36+FC_OTH_HH_IT_E!C36+FC_OTH_HH_LI_E!C36+FC_OTH_HH_OA_E!C36</f>
        <v>288.08400687876178</v>
      </c>
      <c r="D36" s="10">
        <f>FC_OTH_HH_SH_E!D36+FC_OTH_HH_SC_E!D36+FC_OTH_HH_WH_E!D36+FC_OTH_HH_CO_E!D36+FC_OTH_HH_RF_E!D36+FC_OTH_HH_WM_E!D36+FC_OTH_HH_DR_E!D36+FC_OTH_HH_DW_E!D36+FC_OTH_HH_TV_E!D36+FC_OTH_HH_IT_E!D36+FC_OTH_HH_LI_E!D36+FC_OTH_HH_OA_E!D36</f>
        <v>310.67876182287188</v>
      </c>
      <c r="E36" s="10">
        <f>FC_OTH_HH_SH_E!E36+FC_OTH_HH_SC_E!E36+FC_OTH_HH_WH_E!E36+FC_OTH_HH_CO_E!E36+FC_OTH_HH_RF_E!E36+FC_OTH_HH_WM_E!E36+FC_OTH_HH_DR_E!E36+FC_OTH_HH_DW_E!E36+FC_OTH_HH_TV_E!E36+FC_OTH_HH_IT_E!E36+FC_OTH_HH_LI_E!E36+FC_OTH_HH_OA_E!E36</f>
        <v>326.495184866724</v>
      </c>
      <c r="F36" s="10">
        <f>FC_OTH_HH_SH_E!F36+FC_OTH_HH_SC_E!F36+FC_OTH_HH_WH_E!F36+FC_OTH_HH_CO_E!F36+FC_OTH_HH_RF_E!F36+FC_OTH_HH_WM_E!F36+FC_OTH_HH_DR_E!F36+FC_OTH_HH_DW_E!F36+FC_OTH_HH_TV_E!F36+FC_OTH_HH_IT_E!F36+FC_OTH_HH_LI_E!F36+FC_OTH_HH_OA_E!F36</f>
        <v>379.59303525365442</v>
      </c>
      <c r="G36" s="10">
        <f>FC_OTH_HH_SH_E!G36+FC_OTH_HH_SC_E!G36+FC_OTH_HH_WH_E!G36+FC_OTH_HH_CO_E!G36+FC_OTH_HH_RF_E!G36+FC_OTH_HH_WM_E!G36+FC_OTH_HH_DR_E!G36+FC_OTH_HH_DW_E!G36+FC_OTH_HH_TV_E!G36+FC_OTH_HH_IT_E!G36+FC_OTH_HH_LI_E!G36+FC_OTH_HH_OA_E!G36</f>
        <v>248.54307824591569</v>
      </c>
      <c r="H36" s="10">
        <f>FC_OTH_HH_SH_E!H36+FC_OTH_HH_SC_E!H36+FC_OTH_HH_WH_E!H36+FC_OTH_HH_CO_E!H36+FC_OTH_HH_RF_E!H36+FC_OTH_HH_WM_E!H36+FC_OTH_HH_DR_E!H36+FC_OTH_HH_DW_E!H36+FC_OTH_HH_TV_E!H36+FC_OTH_HH_IT_E!H36+FC_OTH_HH_LI_E!H36+FC_OTH_HH_OA_E!H36</f>
        <v>551.86010318142723</v>
      </c>
      <c r="I36" s="10">
        <f>FC_OTH_HH_SH_E!I36+FC_OTH_HH_SC_E!I36+FC_OTH_HH_WH_E!I36+FC_OTH_HH_CO_E!I36+FC_OTH_HH_RF_E!I36+FC_OTH_HH_WM_E!I36+FC_OTH_HH_DR_E!I36+FC_OTH_HH_DW_E!I36+FC_OTH_HH_TV_E!I36+FC_OTH_HH_IT_E!I36+FC_OTH_HH_LI_E!I36+FC_OTH_HH_OA_E!I36</f>
        <v>289.75064488392098</v>
      </c>
      <c r="J36" s="10">
        <f>FC_OTH_HH_SH_E!J36+FC_OTH_HH_SC_E!J36+FC_OTH_HH_WH_E!J36+FC_OTH_HH_CO_E!J36+FC_OTH_HH_RF_E!J36+FC_OTH_HH_WM_E!J36+FC_OTH_HH_DR_E!J36+FC_OTH_HH_DW_E!J36+FC_OTH_HH_TV_E!J36+FC_OTH_HH_IT_E!J36+FC_OTH_HH_LI_E!J36+FC_OTH_HH_OA_E!J36</f>
        <v>440.3384350816853</v>
      </c>
      <c r="K36" s="10">
        <f>FC_OTH_HH_SH_E!K36+FC_OTH_HH_SC_E!K36+FC_OTH_HH_WH_E!K36+FC_OTH_HH_CO_E!K36+FC_OTH_HH_RF_E!K36+FC_OTH_HH_WM_E!K36+FC_OTH_HH_DR_E!K36+FC_OTH_HH_DW_E!K36+FC_OTH_HH_TV_E!K36+FC_OTH_HH_IT_E!K36+FC_OTH_HH_LI_E!K36+FC_OTH_HH_OA_E!K36</f>
        <v>211.54634565778156</v>
      </c>
      <c r="L36" s="10">
        <f>FC_OTH_HH_SH_E!L36+FC_OTH_HH_SC_E!L36+FC_OTH_HH_WH_E!L36+FC_OTH_HH_CO_E!L36+FC_OTH_HH_RF_E!L36+FC_OTH_HH_WM_E!L36+FC_OTH_HH_DR_E!L36+FC_OTH_HH_DW_E!L36+FC_OTH_HH_TV_E!L36+FC_OTH_HH_IT_E!L36+FC_OTH_HH_LI_E!L36+FC_OTH_HH_OA_E!L36</f>
        <v>307.01685296646599</v>
      </c>
      <c r="M36" s="10">
        <f>FC_OTH_HH_SH_E!M36+FC_OTH_HH_SC_E!M36+FC_OTH_HH_WH_E!M36+FC_OTH_HH_CO_E!M36+FC_OTH_HH_RF_E!M36+FC_OTH_HH_WM_E!M36+FC_OTH_HH_DR_E!M36+FC_OTH_HH_DW_E!M36+FC_OTH_HH_TV_E!M36+FC_OTH_HH_IT_E!M36+FC_OTH_HH_LI_E!M36+FC_OTH_HH_OA_E!M36</f>
        <v>233.39088564058471</v>
      </c>
      <c r="N36" s="10">
        <f>FC_OTH_HH_SH_E!N36+FC_OTH_HH_SC_E!N36+FC_OTH_HH_WH_E!N36+FC_OTH_HH_CO_E!N36+FC_OTH_HH_RF_E!N36+FC_OTH_HH_WM_E!N36+FC_OTH_HH_DR_E!N36+FC_OTH_HH_DW_E!N36+FC_OTH_HH_TV_E!N36+FC_OTH_HH_IT_E!N36+FC_OTH_HH_LI_E!N36+FC_OTH_HH_OA_E!N36</f>
        <v>228.79200343938089</v>
      </c>
      <c r="O36" s="10">
        <f>FC_OTH_HH_SH_E!O36+FC_OTH_HH_SC_E!O36+FC_OTH_HH_WH_E!O36+FC_OTH_HH_CO_E!O36+FC_OTH_HH_RF_E!O36+FC_OTH_HH_WM_E!O36+FC_OTH_HH_DR_E!O36+FC_OTH_HH_DW_E!O36+FC_OTH_HH_TV_E!O36+FC_OTH_HH_IT_E!O36+FC_OTH_HH_LI_E!O36+FC_OTH_HH_OA_E!O36</f>
        <v>193.15107480653478</v>
      </c>
      <c r="P36" s="10">
        <f>FC_OTH_HH_SH_E!P36+FC_OTH_HH_SC_E!P36+FC_OTH_HH_WH_E!P36+FC_OTH_HH_CO_E!P36+FC_OTH_HH_RF_E!P36+FC_OTH_HH_WM_E!P36+FC_OTH_HH_DR_E!P36+FC_OTH_HH_DW_E!P36+FC_OTH_HH_TV_E!P36+FC_OTH_HH_IT_E!P36+FC_OTH_HH_LI_E!P36+FC_OTH_HH_OA_E!P36</f>
        <v>204.64815133276011</v>
      </c>
      <c r="Q36" s="10">
        <f>FC_OTH_HH_SH_E!Q36+FC_OTH_HH_SC_E!Q36+FC_OTH_HH_WH_E!Q36+FC_OTH_HH_CO_E!Q36+FC_OTH_HH_RF_E!Q36+FC_OTH_HH_WM_E!Q36+FC_OTH_HH_DR_E!Q36+FC_OTH_HH_DW_E!Q36+FC_OTH_HH_TV_E!Q36+FC_OTH_HH_IT_E!Q36+FC_OTH_HH_LI_E!Q36+FC_OTH_HH_OA_E!Q36</f>
        <v>209.2469475494411</v>
      </c>
      <c r="R36" s="10">
        <f>FC_OTH_HH_SH_E!R36+FC_OTH_HH_SC_E!R36+FC_OTH_HH_WH_E!R36+FC_OTH_HH_CO_E!R36+FC_OTH_HH_RF_E!R36+FC_OTH_HH_WM_E!R36+FC_OTH_HH_DR_E!R36+FC_OTH_HH_DW_E!R36+FC_OTH_HH_TV_E!R36+FC_OTH_HH_IT_E!R36+FC_OTH_HH_LI_E!R36+FC_OTH_HH_OA_E!R36</f>
        <v>239.13938091143586</v>
      </c>
      <c r="S36" s="10">
        <f>FC_OTH_HH_SH_E!S36+FC_OTH_HH_SC_E!S36+FC_OTH_HH_WH_E!S36+FC_OTH_HH_CO_E!S36+FC_OTH_HH_RF_E!S36+FC_OTH_HH_WM_E!S36+FC_OTH_HH_DR_E!S36+FC_OTH_HH_DW_E!S36+FC_OTH_HH_TV_E!S36+FC_OTH_HH_IT_E!S36+FC_OTH_HH_LI_E!S36+FC_OTH_HH_OA_E!S36</f>
        <v>242.5884780739467</v>
      </c>
      <c r="T36" s="10">
        <f>FC_OTH_HH_SH_E!T36+FC_OTH_HH_SC_E!T36+FC_OTH_HH_WH_E!T36+FC_OTH_HH_CO_E!T36+FC_OTH_HH_RF_E!T36+FC_OTH_HH_WM_E!T36+FC_OTH_HH_DR_E!T36+FC_OTH_HH_DW_E!T36+FC_OTH_HH_TV_E!T36+FC_OTH_HH_IT_E!T36+FC_OTH_HH_LI_E!T36+FC_OTH_HH_OA_E!T36</f>
        <v>272.08925193465183</v>
      </c>
      <c r="U36" s="10">
        <f>FC_OTH_HH_SH_E!U36+FC_OTH_HH_SC_E!U36+FC_OTH_HH_WH_E!U36+FC_OTH_HH_CO_E!U36+FC_OTH_HH_RF_E!U36+FC_OTH_HH_WM_E!U36+FC_OTH_HH_DR_E!U36+FC_OTH_HH_DW_E!U36+FC_OTH_HH_TV_E!U36+FC_OTH_HH_IT_E!U36+FC_OTH_HH_LI_E!U36+FC_OTH_HH_OA_E!U36</f>
        <v>277.25726569217539</v>
      </c>
      <c r="V36" s="10">
        <f>FC_OTH_HH_SH_E!V36+FC_OTH_HH_SC_E!V36+FC_OTH_HH_WH_E!V36+FC_OTH_HH_CO_E!V36+FC_OTH_HH_RF_E!V36+FC_OTH_HH_WM_E!V36+FC_OTH_HH_DR_E!V36+FC_OTH_HH_DW_E!V36+FC_OTH_HH_TV_E!V36+FC_OTH_HH_IT_E!V36+FC_OTH_HH_LI_E!V36+FC_OTH_HH_OA_E!V36</f>
        <v>286.05692175408433</v>
      </c>
      <c r="W36" s="10">
        <f>FC_OTH_HH_SH_E!W36+FC_OTH_HH_SC_E!W36+FC_OTH_HH_WH_E!W36+FC_OTH_HH_CO_E!W36+FC_OTH_HH_RF_E!W36+FC_OTH_HH_WM_E!W36+FC_OTH_HH_DR_E!W36+FC_OTH_HH_DW_E!W36+FC_OTH_HH_TV_E!W36+FC_OTH_HH_IT_E!W36+FC_OTH_HH_LI_E!W36+FC_OTH_HH_OA_E!W36</f>
        <v>250.22794496990539</v>
      </c>
      <c r="X36" s="10">
        <f>FC_OTH_HH_SH_E!X36+FC_OTH_HH_SC_E!X36+FC_OTH_HH_WH_E!X36+FC_OTH_HH_CO_E!X36+FC_OTH_HH_RF_E!X36+FC_OTH_HH_WM_E!X36+FC_OTH_HH_DR_E!X36+FC_OTH_HH_DW_E!X36+FC_OTH_HH_TV_E!X36+FC_OTH_HH_IT_E!X36+FC_OTH_HH_LI_E!X36+FC_OTH_HH_OA_E!X36</f>
        <v>256.78907996560622</v>
      </c>
    </row>
    <row r="37" spans="1:24" ht="11.25" customHeight="1" x14ac:dyDescent="0.2">
      <c r="A37" s="41" t="s">
        <v>61</v>
      </c>
      <c r="B37" s="9" t="s">
        <v>62</v>
      </c>
      <c r="C37" s="10">
        <f>FC_OTH_HH_SH_E!C37+FC_OTH_HH_SC_E!C37+FC_OTH_HH_WH_E!C37+FC_OTH_HH_CO_E!C37+FC_OTH_HH_RF_E!C37+FC_OTH_HH_WM_E!C37+FC_OTH_HH_DR_E!C37+FC_OTH_HH_DW_E!C37+FC_OTH_HH_TV_E!C37+FC_OTH_HH_IT_E!C37+FC_OTH_HH_LI_E!C37+FC_OTH_HH_OA_E!C37</f>
        <v>0</v>
      </c>
      <c r="D37" s="10">
        <f>FC_OTH_HH_SH_E!D37+FC_OTH_HH_SC_E!D37+FC_OTH_HH_WH_E!D37+FC_OTH_HH_CO_E!D37+FC_OTH_HH_RF_E!D37+FC_OTH_HH_WM_E!D37+FC_OTH_HH_DR_E!D37+FC_OTH_HH_DW_E!D37+FC_OTH_HH_TV_E!D37+FC_OTH_HH_IT_E!D37+FC_OTH_HH_LI_E!D37+FC_OTH_HH_OA_E!D37</f>
        <v>0</v>
      </c>
      <c r="E37" s="10">
        <f>FC_OTH_HH_SH_E!E37+FC_OTH_HH_SC_E!E37+FC_OTH_HH_WH_E!E37+FC_OTH_HH_CO_E!E37+FC_OTH_HH_RF_E!E37+FC_OTH_HH_WM_E!E37+FC_OTH_HH_DR_E!E37+FC_OTH_HH_DW_E!E37+FC_OTH_HH_TV_E!E37+FC_OTH_HH_IT_E!E37+FC_OTH_HH_LI_E!E37+FC_OTH_HH_OA_E!E37</f>
        <v>0</v>
      </c>
      <c r="F37" s="10">
        <f>FC_OTH_HH_SH_E!F37+FC_OTH_HH_SC_E!F37+FC_OTH_HH_WH_E!F37+FC_OTH_HH_CO_E!F37+FC_OTH_HH_RF_E!F37+FC_OTH_HH_WM_E!F37+FC_OTH_HH_DR_E!F37+FC_OTH_HH_DW_E!F37+FC_OTH_HH_TV_E!F37+FC_OTH_HH_IT_E!F37+FC_OTH_HH_LI_E!F37+FC_OTH_HH_OA_E!F37</f>
        <v>0</v>
      </c>
      <c r="G37" s="10">
        <f>FC_OTH_HH_SH_E!G37+FC_OTH_HH_SC_E!G37+FC_OTH_HH_WH_E!G37+FC_OTH_HH_CO_E!G37+FC_OTH_HH_RF_E!G37+FC_OTH_HH_WM_E!G37+FC_OTH_HH_DR_E!G37+FC_OTH_HH_DW_E!G37+FC_OTH_HH_TV_E!G37+FC_OTH_HH_IT_E!G37+FC_OTH_HH_LI_E!G37+FC_OTH_HH_OA_E!G37</f>
        <v>0</v>
      </c>
      <c r="H37" s="10">
        <f>FC_OTH_HH_SH_E!H37+FC_OTH_HH_SC_E!H37+FC_OTH_HH_WH_E!H37+FC_OTH_HH_CO_E!H37+FC_OTH_HH_RF_E!H37+FC_OTH_HH_WM_E!H37+FC_OTH_HH_DR_E!H37+FC_OTH_HH_DW_E!H37+FC_OTH_HH_TV_E!H37+FC_OTH_HH_IT_E!H37+FC_OTH_HH_LI_E!H37+FC_OTH_HH_OA_E!H37</f>
        <v>0</v>
      </c>
      <c r="I37" s="10">
        <f>FC_OTH_HH_SH_E!I37+FC_OTH_HH_SC_E!I37+FC_OTH_HH_WH_E!I37+FC_OTH_HH_CO_E!I37+FC_OTH_HH_RF_E!I37+FC_OTH_HH_WM_E!I37+FC_OTH_HH_DR_E!I37+FC_OTH_HH_DW_E!I37+FC_OTH_HH_TV_E!I37+FC_OTH_HH_IT_E!I37+FC_OTH_HH_LI_E!I37+FC_OTH_HH_OA_E!I37</f>
        <v>0</v>
      </c>
      <c r="J37" s="10">
        <f>FC_OTH_HH_SH_E!J37+FC_OTH_HH_SC_E!J37+FC_OTH_HH_WH_E!J37+FC_OTH_HH_CO_E!J37+FC_OTH_HH_RF_E!J37+FC_OTH_HH_WM_E!J37+FC_OTH_HH_DR_E!J37+FC_OTH_HH_DW_E!J37+FC_OTH_HH_TV_E!J37+FC_OTH_HH_IT_E!J37+FC_OTH_HH_LI_E!J37+FC_OTH_HH_OA_E!J37</f>
        <v>0</v>
      </c>
      <c r="K37" s="10">
        <f>FC_OTH_HH_SH_E!K37+FC_OTH_HH_SC_E!K37+FC_OTH_HH_WH_E!K37+FC_OTH_HH_CO_E!K37+FC_OTH_HH_RF_E!K37+FC_OTH_HH_WM_E!K37+FC_OTH_HH_DR_E!K37+FC_OTH_HH_DW_E!K37+FC_OTH_HH_TV_E!K37+FC_OTH_HH_IT_E!K37+FC_OTH_HH_LI_E!K37+FC_OTH_HH_OA_E!K37</f>
        <v>0</v>
      </c>
      <c r="L37" s="10">
        <f>FC_OTH_HH_SH_E!L37+FC_OTH_HH_SC_E!L37+FC_OTH_HH_WH_E!L37+FC_OTH_HH_CO_E!L37+FC_OTH_HH_RF_E!L37+FC_OTH_HH_WM_E!L37+FC_OTH_HH_DR_E!L37+FC_OTH_HH_DW_E!L37+FC_OTH_HH_TV_E!L37+FC_OTH_HH_IT_E!L37+FC_OTH_HH_LI_E!L37+FC_OTH_HH_OA_E!L37</f>
        <v>0</v>
      </c>
      <c r="M37" s="10">
        <f>FC_OTH_HH_SH_E!M37+FC_OTH_HH_SC_E!M37+FC_OTH_HH_WH_E!M37+FC_OTH_HH_CO_E!M37+FC_OTH_HH_RF_E!M37+FC_OTH_HH_WM_E!M37+FC_OTH_HH_DR_E!M37+FC_OTH_HH_DW_E!M37+FC_OTH_HH_TV_E!M37+FC_OTH_HH_IT_E!M37+FC_OTH_HH_LI_E!M37+FC_OTH_HH_OA_E!M37</f>
        <v>0</v>
      </c>
      <c r="N37" s="10">
        <f>FC_OTH_HH_SH_E!N37+FC_OTH_HH_SC_E!N37+FC_OTH_HH_WH_E!N37+FC_OTH_HH_CO_E!N37+FC_OTH_HH_RF_E!N37+FC_OTH_HH_WM_E!N37+FC_OTH_HH_DR_E!N37+FC_OTH_HH_DW_E!N37+FC_OTH_HH_TV_E!N37+FC_OTH_HH_IT_E!N37+FC_OTH_HH_LI_E!N37+FC_OTH_HH_OA_E!N37</f>
        <v>0</v>
      </c>
      <c r="O37" s="10">
        <f>FC_OTH_HH_SH_E!O37+FC_OTH_HH_SC_E!O37+FC_OTH_HH_WH_E!O37+FC_OTH_HH_CO_E!O37+FC_OTH_HH_RF_E!O37+FC_OTH_HH_WM_E!O37+FC_OTH_HH_DR_E!O37+FC_OTH_HH_DW_E!O37+FC_OTH_HH_TV_E!O37+FC_OTH_HH_IT_E!O37+FC_OTH_HH_LI_E!O37+FC_OTH_HH_OA_E!O37</f>
        <v>0</v>
      </c>
      <c r="P37" s="10">
        <f>FC_OTH_HH_SH_E!P37+FC_OTH_HH_SC_E!P37+FC_OTH_HH_WH_E!P37+FC_OTH_HH_CO_E!P37+FC_OTH_HH_RF_E!P37+FC_OTH_HH_WM_E!P37+FC_OTH_HH_DR_E!P37+FC_OTH_HH_DW_E!P37+FC_OTH_HH_TV_E!P37+FC_OTH_HH_IT_E!P37+FC_OTH_HH_LI_E!P37+FC_OTH_HH_OA_E!P37</f>
        <v>0</v>
      </c>
      <c r="Q37" s="10">
        <f>FC_OTH_HH_SH_E!Q37+FC_OTH_HH_SC_E!Q37+FC_OTH_HH_WH_E!Q37+FC_OTH_HH_CO_E!Q37+FC_OTH_HH_RF_E!Q37+FC_OTH_HH_WM_E!Q37+FC_OTH_HH_DR_E!Q37+FC_OTH_HH_DW_E!Q37+FC_OTH_HH_TV_E!Q37+FC_OTH_HH_IT_E!Q37+FC_OTH_HH_LI_E!Q37+FC_OTH_HH_OA_E!Q37</f>
        <v>0</v>
      </c>
      <c r="R37" s="10">
        <f>FC_OTH_HH_SH_E!R37+FC_OTH_HH_SC_E!R37+FC_OTH_HH_WH_E!R37+FC_OTH_HH_CO_E!R37+FC_OTH_HH_RF_E!R37+FC_OTH_HH_WM_E!R37+FC_OTH_HH_DR_E!R37+FC_OTH_HH_DW_E!R37+FC_OTH_HH_TV_E!R37+FC_OTH_HH_IT_E!R37+FC_OTH_HH_LI_E!R37+FC_OTH_HH_OA_E!R37</f>
        <v>0</v>
      </c>
      <c r="S37" s="10">
        <f>FC_OTH_HH_SH_E!S37+FC_OTH_HH_SC_E!S37+FC_OTH_HH_WH_E!S37+FC_OTH_HH_CO_E!S37+FC_OTH_HH_RF_E!S37+FC_OTH_HH_WM_E!S37+FC_OTH_HH_DR_E!S37+FC_OTH_HH_DW_E!S37+FC_OTH_HH_TV_E!S37+FC_OTH_HH_IT_E!S37+FC_OTH_HH_LI_E!S37+FC_OTH_HH_OA_E!S37</f>
        <v>0</v>
      </c>
      <c r="T37" s="10">
        <f>FC_OTH_HH_SH_E!T37+FC_OTH_HH_SC_E!T37+FC_OTH_HH_WH_E!T37+FC_OTH_HH_CO_E!T37+FC_OTH_HH_RF_E!T37+FC_OTH_HH_WM_E!T37+FC_OTH_HH_DR_E!T37+FC_OTH_HH_DW_E!T37+FC_OTH_HH_TV_E!T37+FC_OTH_HH_IT_E!T37+FC_OTH_HH_LI_E!T37+FC_OTH_HH_OA_E!T37</f>
        <v>0</v>
      </c>
      <c r="U37" s="10">
        <f>FC_OTH_HH_SH_E!U37+FC_OTH_HH_SC_E!U37+FC_OTH_HH_WH_E!U37+FC_OTH_HH_CO_E!U37+FC_OTH_HH_RF_E!U37+FC_OTH_HH_WM_E!U37+FC_OTH_HH_DR_E!U37+FC_OTH_HH_DW_E!U37+FC_OTH_HH_TV_E!U37+FC_OTH_HH_IT_E!U37+FC_OTH_HH_LI_E!U37+FC_OTH_HH_OA_E!U37</f>
        <v>0</v>
      </c>
      <c r="V37" s="10">
        <f>FC_OTH_HH_SH_E!V37+FC_OTH_HH_SC_E!V37+FC_OTH_HH_WH_E!V37+FC_OTH_HH_CO_E!V37+FC_OTH_HH_RF_E!V37+FC_OTH_HH_WM_E!V37+FC_OTH_HH_DR_E!V37+FC_OTH_HH_DW_E!V37+FC_OTH_HH_TV_E!V37+FC_OTH_HH_IT_E!V37+FC_OTH_HH_LI_E!V37+FC_OTH_HH_OA_E!V37</f>
        <v>0</v>
      </c>
      <c r="W37" s="10">
        <f>FC_OTH_HH_SH_E!W37+FC_OTH_HH_SC_E!W37+FC_OTH_HH_WH_E!W37+FC_OTH_HH_CO_E!W37+FC_OTH_HH_RF_E!W37+FC_OTH_HH_WM_E!W37+FC_OTH_HH_DR_E!W37+FC_OTH_HH_DW_E!W37+FC_OTH_HH_TV_E!W37+FC_OTH_HH_IT_E!W37+FC_OTH_HH_LI_E!W37+FC_OTH_HH_OA_E!W37</f>
        <v>0</v>
      </c>
      <c r="X37" s="10">
        <f>FC_OTH_HH_SH_E!X37+FC_OTH_HH_SC_E!X37+FC_OTH_HH_WH_E!X37+FC_OTH_HH_CO_E!X37+FC_OTH_HH_RF_E!X37+FC_OTH_HH_WM_E!X37+FC_OTH_HH_DR_E!X37+FC_OTH_HH_DW_E!X37+FC_OTH_HH_TV_E!X37+FC_OTH_HH_IT_E!X37+FC_OTH_HH_LI_E!X37+FC_OTH_HH_OA_E!X37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FC_OTH_HH_SH_E!C38+FC_OTH_HH_SC_E!C38+FC_OTH_HH_WH_E!C38+FC_OTH_HH_CO_E!C38+FC_OTH_HH_RF_E!C38+FC_OTH_HH_WM_E!C38+FC_OTH_HH_DR_E!C38+FC_OTH_HH_DW_E!C38+FC_OTH_HH_TV_E!C38+FC_OTH_HH_IT_E!C38+FC_OTH_HH_LI_E!C38+FC_OTH_HH_OA_E!C38</f>
        <v>0</v>
      </c>
      <c r="D38" s="10">
        <f>FC_OTH_HH_SH_E!D38+FC_OTH_HH_SC_E!D38+FC_OTH_HH_WH_E!D38+FC_OTH_HH_CO_E!D38+FC_OTH_HH_RF_E!D38+FC_OTH_HH_WM_E!D38+FC_OTH_HH_DR_E!D38+FC_OTH_HH_DW_E!D38+FC_OTH_HH_TV_E!D38+FC_OTH_HH_IT_E!D38+FC_OTH_HH_LI_E!D38+FC_OTH_HH_OA_E!D38</f>
        <v>0</v>
      </c>
      <c r="E38" s="10">
        <f>FC_OTH_HH_SH_E!E38+FC_OTH_HH_SC_E!E38+FC_OTH_HH_WH_E!E38+FC_OTH_HH_CO_E!E38+FC_OTH_HH_RF_E!E38+FC_OTH_HH_WM_E!E38+FC_OTH_HH_DR_E!E38+FC_OTH_HH_DW_E!E38+FC_OTH_HH_TV_E!E38+FC_OTH_HH_IT_E!E38+FC_OTH_HH_LI_E!E38+FC_OTH_HH_OA_E!E38</f>
        <v>0</v>
      </c>
      <c r="F38" s="10">
        <f>FC_OTH_HH_SH_E!F38+FC_OTH_HH_SC_E!F38+FC_OTH_HH_WH_E!F38+FC_OTH_HH_CO_E!F38+FC_OTH_HH_RF_E!F38+FC_OTH_HH_WM_E!F38+FC_OTH_HH_DR_E!F38+FC_OTH_HH_DW_E!F38+FC_OTH_HH_TV_E!F38+FC_OTH_HH_IT_E!F38+FC_OTH_HH_LI_E!F38+FC_OTH_HH_OA_E!F38</f>
        <v>0</v>
      </c>
      <c r="G38" s="10">
        <f>FC_OTH_HH_SH_E!G38+FC_OTH_HH_SC_E!G38+FC_OTH_HH_WH_E!G38+FC_OTH_HH_CO_E!G38+FC_OTH_HH_RF_E!G38+FC_OTH_HH_WM_E!G38+FC_OTH_HH_DR_E!G38+FC_OTH_HH_DW_E!G38+FC_OTH_HH_TV_E!G38+FC_OTH_HH_IT_E!G38+FC_OTH_HH_LI_E!G38+FC_OTH_HH_OA_E!G38</f>
        <v>0</v>
      </c>
      <c r="H38" s="10">
        <f>FC_OTH_HH_SH_E!H38+FC_OTH_HH_SC_E!H38+FC_OTH_HH_WH_E!H38+FC_OTH_HH_CO_E!H38+FC_OTH_HH_RF_E!H38+FC_OTH_HH_WM_E!H38+FC_OTH_HH_DR_E!H38+FC_OTH_HH_DW_E!H38+FC_OTH_HH_TV_E!H38+FC_OTH_HH_IT_E!H38+FC_OTH_HH_LI_E!H38+FC_OTH_HH_OA_E!H38</f>
        <v>0</v>
      </c>
      <c r="I38" s="10">
        <f>FC_OTH_HH_SH_E!I38+FC_OTH_HH_SC_E!I38+FC_OTH_HH_WH_E!I38+FC_OTH_HH_CO_E!I38+FC_OTH_HH_RF_E!I38+FC_OTH_HH_WM_E!I38+FC_OTH_HH_DR_E!I38+FC_OTH_HH_DW_E!I38+FC_OTH_HH_TV_E!I38+FC_OTH_HH_IT_E!I38+FC_OTH_HH_LI_E!I38+FC_OTH_HH_OA_E!I38</f>
        <v>0</v>
      </c>
      <c r="J38" s="10">
        <f>FC_OTH_HH_SH_E!J38+FC_OTH_HH_SC_E!J38+FC_OTH_HH_WH_E!J38+FC_OTH_HH_CO_E!J38+FC_OTH_HH_RF_E!J38+FC_OTH_HH_WM_E!J38+FC_OTH_HH_DR_E!J38+FC_OTH_HH_DW_E!J38+FC_OTH_HH_TV_E!J38+FC_OTH_HH_IT_E!J38+FC_OTH_HH_LI_E!J38+FC_OTH_HH_OA_E!J38</f>
        <v>0</v>
      </c>
      <c r="K38" s="10">
        <f>FC_OTH_HH_SH_E!K38+FC_OTH_HH_SC_E!K38+FC_OTH_HH_WH_E!K38+FC_OTH_HH_CO_E!K38+FC_OTH_HH_RF_E!K38+FC_OTH_HH_WM_E!K38+FC_OTH_HH_DR_E!K38+FC_OTH_HH_DW_E!K38+FC_OTH_HH_TV_E!K38+FC_OTH_HH_IT_E!K38+FC_OTH_HH_LI_E!K38+FC_OTH_HH_OA_E!K38</f>
        <v>0</v>
      </c>
      <c r="L38" s="10">
        <f>FC_OTH_HH_SH_E!L38+FC_OTH_HH_SC_E!L38+FC_OTH_HH_WH_E!L38+FC_OTH_HH_CO_E!L38+FC_OTH_HH_RF_E!L38+FC_OTH_HH_WM_E!L38+FC_OTH_HH_DR_E!L38+FC_OTH_HH_DW_E!L38+FC_OTH_HH_TV_E!L38+FC_OTH_HH_IT_E!L38+FC_OTH_HH_LI_E!L38+FC_OTH_HH_OA_E!L38</f>
        <v>0</v>
      </c>
      <c r="M38" s="10">
        <f>FC_OTH_HH_SH_E!M38+FC_OTH_HH_SC_E!M38+FC_OTH_HH_WH_E!M38+FC_OTH_HH_CO_E!M38+FC_OTH_HH_RF_E!M38+FC_OTH_HH_WM_E!M38+FC_OTH_HH_DR_E!M38+FC_OTH_HH_DW_E!M38+FC_OTH_HH_TV_E!M38+FC_OTH_HH_IT_E!M38+FC_OTH_HH_LI_E!M38+FC_OTH_HH_OA_E!M38</f>
        <v>0</v>
      </c>
      <c r="N38" s="10">
        <f>FC_OTH_HH_SH_E!N38+FC_OTH_HH_SC_E!N38+FC_OTH_HH_WH_E!N38+FC_OTH_HH_CO_E!N38+FC_OTH_HH_RF_E!N38+FC_OTH_HH_WM_E!N38+FC_OTH_HH_DR_E!N38+FC_OTH_HH_DW_E!N38+FC_OTH_HH_TV_E!N38+FC_OTH_HH_IT_E!N38+FC_OTH_HH_LI_E!N38+FC_OTH_HH_OA_E!N38</f>
        <v>0</v>
      </c>
      <c r="O38" s="10">
        <f>FC_OTH_HH_SH_E!O38+FC_OTH_HH_SC_E!O38+FC_OTH_HH_WH_E!O38+FC_OTH_HH_CO_E!O38+FC_OTH_HH_RF_E!O38+FC_OTH_HH_WM_E!O38+FC_OTH_HH_DR_E!O38+FC_OTH_HH_DW_E!O38+FC_OTH_HH_TV_E!O38+FC_OTH_HH_IT_E!O38+FC_OTH_HH_LI_E!O38+FC_OTH_HH_OA_E!O38</f>
        <v>0</v>
      </c>
      <c r="P38" s="10">
        <f>FC_OTH_HH_SH_E!P38+FC_OTH_HH_SC_E!P38+FC_OTH_HH_WH_E!P38+FC_OTH_HH_CO_E!P38+FC_OTH_HH_RF_E!P38+FC_OTH_HH_WM_E!P38+FC_OTH_HH_DR_E!P38+FC_OTH_HH_DW_E!P38+FC_OTH_HH_TV_E!P38+FC_OTH_HH_IT_E!P38+FC_OTH_HH_LI_E!P38+FC_OTH_HH_OA_E!P38</f>
        <v>0</v>
      </c>
      <c r="Q38" s="10">
        <f>FC_OTH_HH_SH_E!Q38+FC_OTH_HH_SC_E!Q38+FC_OTH_HH_WH_E!Q38+FC_OTH_HH_CO_E!Q38+FC_OTH_HH_RF_E!Q38+FC_OTH_HH_WM_E!Q38+FC_OTH_HH_DR_E!Q38+FC_OTH_HH_DW_E!Q38+FC_OTH_HH_TV_E!Q38+FC_OTH_HH_IT_E!Q38+FC_OTH_HH_LI_E!Q38+FC_OTH_HH_OA_E!Q38</f>
        <v>0</v>
      </c>
      <c r="R38" s="10">
        <f>FC_OTH_HH_SH_E!R38+FC_OTH_HH_SC_E!R38+FC_OTH_HH_WH_E!R38+FC_OTH_HH_CO_E!R38+FC_OTH_HH_RF_E!R38+FC_OTH_HH_WM_E!R38+FC_OTH_HH_DR_E!R38+FC_OTH_HH_DW_E!R38+FC_OTH_HH_TV_E!R38+FC_OTH_HH_IT_E!R38+FC_OTH_HH_LI_E!R38+FC_OTH_HH_OA_E!R38</f>
        <v>0</v>
      </c>
      <c r="S38" s="10">
        <f>FC_OTH_HH_SH_E!S38+FC_OTH_HH_SC_E!S38+FC_OTH_HH_WH_E!S38+FC_OTH_HH_CO_E!S38+FC_OTH_HH_RF_E!S38+FC_OTH_HH_WM_E!S38+FC_OTH_HH_DR_E!S38+FC_OTH_HH_DW_E!S38+FC_OTH_HH_TV_E!S38+FC_OTH_HH_IT_E!S38+FC_OTH_HH_LI_E!S38+FC_OTH_HH_OA_E!S38</f>
        <v>0</v>
      </c>
      <c r="T38" s="10">
        <f>FC_OTH_HH_SH_E!T38+FC_OTH_HH_SC_E!T38+FC_OTH_HH_WH_E!T38+FC_OTH_HH_CO_E!T38+FC_OTH_HH_RF_E!T38+FC_OTH_HH_WM_E!T38+FC_OTH_HH_DR_E!T38+FC_OTH_HH_DW_E!T38+FC_OTH_HH_TV_E!T38+FC_OTH_HH_IT_E!T38+FC_OTH_HH_LI_E!T38+FC_OTH_HH_OA_E!T38</f>
        <v>0</v>
      </c>
      <c r="U38" s="10">
        <f>FC_OTH_HH_SH_E!U38+FC_OTH_HH_SC_E!U38+FC_OTH_HH_WH_E!U38+FC_OTH_HH_CO_E!U38+FC_OTH_HH_RF_E!U38+FC_OTH_HH_WM_E!U38+FC_OTH_HH_DR_E!U38+FC_OTH_HH_DW_E!U38+FC_OTH_HH_TV_E!U38+FC_OTH_HH_IT_E!U38+FC_OTH_HH_LI_E!U38+FC_OTH_HH_OA_E!U38</f>
        <v>0</v>
      </c>
      <c r="V38" s="10">
        <f>FC_OTH_HH_SH_E!V38+FC_OTH_HH_SC_E!V38+FC_OTH_HH_WH_E!V38+FC_OTH_HH_CO_E!V38+FC_OTH_HH_RF_E!V38+FC_OTH_HH_WM_E!V38+FC_OTH_HH_DR_E!V38+FC_OTH_HH_DW_E!V38+FC_OTH_HH_TV_E!V38+FC_OTH_HH_IT_E!V38+FC_OTH_HH_LI_E!V38+FC_OTH_HH_OA_E!V38</f>
        <v>0</v>
      </c>
      <c r="W38" s="10">
        <f>FC_OTH_HH_SH_E!W38+FC_OTH_HH_SC_E!W38+FC_OTH_HH_WH_E!W38+FC_OTH_HH_CO_E!W38+FC_OTH_HH_RF_E!W38+FC_OTH_HH_WM_E!W38+FC_OTH_HH_DR_E!W38+FC_OTH_HH_DW_E!W38+FC_OTH_HH_TV_E!W38+FC_OTH_HH_IT_E!W38+FC_OTH_HH_LI_E!W38+FC_OTH_HH_OA_E!W38</f>
        <v>0</v>
      </c>
      <c r="X38" s="10">
        <f>FC_OTH_HH_SH_E!X38+FC_OTH_HH_SC_E!X38+FC_OTH_HH_WH_E!X38+FC_OTH_HH_CO_E!X38+FC_OTH_HH_RF_E!X38+FC_OTH_HH_WM_E!X38+FC_OTH_HH_DR_E!X38+FC_OTH_HH_DW_E!X38+FC_OTH_HH_TV_E!X38+FC_OTH_HH_IT_E!X38+FC_OTH_HH_LI_E!X38+FC_OTH_HH_OA_E!X38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FC_OTH_HH_SH_E!C39+FC_OTH_HH_SC_E!C39+FC_OTH_HH_WH_E!C39+FC_OTH_HH_CO_E!C39+FC_OTH_HH_RF_E!C39+FC_OTH_HH_WM_E!C39+FC_OTH_HH_DR_E!C39+FC_OTH_HH_DW_E!C39+FC_OTH_HH_TV_E!C39+FC_OTH_HH_IT_E!C39+FC_OTH_HH_LI_E!C39+FC_OTH_HH_OA_E!C39</f>
        <v>0</v>
      </c>
      <c r="D39" s="10">
        <f>FC_OTH_HH_SH_E!D39+FC_OTH_HH_SC_E!D39+FC_OTH_HH_WH_E!D39+FC_OTH_HH_CO_E!D39+FC_OTH_HH_RF_E!D39+FC_OTH_HH_WM_E!D39+FC_OTH_HH_DR_E!D39+FC_OTH_HH_DW_E!D39+FC_OTH_HH_TV_E!D39+FC_OTH_HH_IT_E!D39+FC_OTH_HH_LI_E!D39+FC_OTH_HH_OA_E!D39</f>
        <v>0</v>
      </c>
      <c r="E39" s="10">
        <f>FC_OTH_HH_SH_E!E39+FC_OTH_HH_SC_E!E39+FC_OTH_HH_WH_E!E39+FC_OTH_HH_CO_E!E39+FC_OTH_HH_RF_E!E39+FC_OTH_HH_WM_E!E39+FC_OTH_HH_DR_E!E39+FC_OTH_HH_DW_E!E39+FC_OTH_HH_TV_E!E39+FC_OTH_HH_IT_E!E39+FC_OTH_HH_LI_E!E39+FC_OTH_HH_OA_E!E39</f>
        <v>0</v>
      </c>
      <c r="F39" s="10">
        <f>FC_OTH_HH_SH_E!F39+FC_OTH_HH_SC_E!F39+FC_OTH_HH_WH_E!F39+FC_OTH_HH_CO_E!F39+FC_OTH_HH_RF_E!F39+FC_OTH_HH_WM_E!F39+FC_OTH_HH_DR_E!F39+FC_OTH_HH_DW_E!F39+FC_OTH_HH_TV_E!F39+FC_OTH_HH_IT_E!F39+FC_OTH_HH_LI_E!F39+FC_OTH_HH_OA_E!F39</f>
        <v>0</v>
      </c>
      <c r="G39" s="10">
        <f>FC_OTH_HH_SH_E!G39+FC_OTH_HH_SC_E!G39+FC_OTH_HH_WH_E!G39+FC_OTH_HH_CO_E!G39+FC_OTH_HH_RF_E!G39+FC_OTH_HH_WM_E!G39+FC_OTH_HH_DR_E!G39+FC_OTH_HH_DW_E!G39+FC_OTH_HH_TV_E!G39+FC_OTH_HH_IT_E!G39+FC_OTH_HH_LI_E!G39+FC_OTH_HH_OA_E!G39</f>
        <v>0</v>
      </c>
      <c r="H39" s="10">
        <f>FC_OTH_HH_SH_E!H39+FC_OTH_HH_SC_E!H39+FC_OTH_HH_WH_E!H39+FC_OTH_HH_CO_E!H39+FC_OTH_HH_RF_E!H39+FC_OTH_HH_WM_E!H39+FC_OTH_HH_DR_E!H39+FC_OTH_HH_DW_E!H39+FC_OTH_HH_TV_E!H39+FC_OTH_HH_IT_E!H39+FC_OTH_HH_LI_E!H39+FC_OTH_HH_OA_E!H39</f>
        <v>0</v>
      </c>
      <c r="I39" s="10">
        <f>FC_OTH_HH_SH_E!I39+FC_OTH_HH_SC_E!I39+FC_OTH_HH_WH_E!I39+FC_OTH_HH_CO_E!I39+FC_OTH_HH_RF_E!I39+FC_OTH_HH_WM_E!I39+FC_OTH_HH_DR_E!I39+FC_OTH_HH_DW_E!I39+FC_OTH_HH_TV_E!I39+FC_OTH_HH_IT_E!I39+FC_OTH_HH_LI_E!I39+FC_OTH_HH_OA_E!I39</f>
        <v>0</v>
      </c>
      <c r="J39" s="10">
        <f>FC_OTH_HH_SH_E!J39+FC_OTH_HH_SC_E!J39+FC_OTH_HH_WH_E!J39+FC_OTH_HH_CO_E!J39+FC_OTH_HH_RF_E!J39+FC_OTH_HH_WM_E!J39+FC_OTH_HH_DR_E!J39+FC_OTH_HH_DW_E!J39+FC_OTH_HH_TV_E!J39+FC_OTH_HH_IT_E!J39+FC_OTH_HH_LI_E!J39+FC_OTH_HH_OA_E!J39</f>
        <v>0</v>
      </c>
      <c r="K39" s="10">
        <f>FC_OTH_HH_SH_E!K39+FC_OTH_HH_SC_E!K39+FC_OTH_HH_WH_E!K39+FC_OTH_HH_CO_E!K39+FC_OTH_HH_RF_E!K39+FC_OTH_HH_WM_E!K39+FC_OTH_HH_DR_E!K39+FC_OTH_HH_DW_E!K39+FC_OTH_HH_TV_E!K39+FC_OTH_HH_IT_E!K39+FC_OTH_HH_LI_E!K39+FC_OTH_HH_OA_E!K39</f>
        <v>0</v>
      </c>
      <c r="L39" s="10">
        <f>FC_OTH_HH_SH_E!L39+FC_OTH_HH_SC_E!L39+FC_OTH_HH_WH_E!L39+FC_OTH_HH_CO_E!L39+FC_OTH_HH_RF_E!L39+FC_OTH_HH_WM_E!L39+FC_OTH_HH_DR_E!L39+FC_OTH_HH_DW_E!L39+FC_OTH_HH_TV_E!L39+FC_OTH_HH_IT_E!L39+FC_OTH_HH_LI_E!L39+FC_OTH_HH_OA_E!L39</f>
        <v>0</v>
      </c>
      <c r="M39" s="10">
        <f>FC_OTH_HH_SH_E!M39+FC_OTH_HH_SC_E!M39+FC_OTH_HH_WH_E!M39+FC_OTH_HH_CO_E!M39+FC_OTH_HH_RF_E!M39+FC_OTH_HH_WM_E!M39+FC_OTH_HH_DR_E!M39+FC_OTH_HH_DW_E!M39+FC_OTH_HH_TV_E!M39+FC_OTH_HH_IT_E!M39+FC_OTH_HH_LI_E!M39+FC_OTH_HH_OA_E!M39</f>
        <v>0</v>
      </c>
      <c r="N39" s="10">
        <f>FC_OTH_HH_SH_E!N39+FC_OTH_HH_SC_E!N39+FC_OTH_HH_WH_E!N39+FC_OTH_HH_CO_E!N39+FC_OTH_HH_RF_E!N39+FC_OTH_HH_WM_E!N39+FC_OTH_HH_DR_E!N39+FC_OTH_HH_DW_E!N39+FC_OTH_HH_TV_E!N39+FC_OTH_HH_IT_E!N39+FC_OTH_HH_LI_E!N39+FC_OTH_HH_OA_E!N39</f>
        <v>0</v>
      </c>
      <c r="O39" s="10">
        <f>FC_OTH_HH_SH_E!O39+FC_OTH_HH_SC_E!O39+FC_OTH_HH_WH_E!O39+FC_OTH_HH_CO_E!O39+FC_OTH_HH_RF_E!O39+FC_OTH_HH_WM_E!O39+FC_OTH_HH_DR_E!O39+FC_OTH_HH_DW_E!O39+FC_OTH_HH_TV_E!O39+FC_OTH_HH_IT_E!O39+FC_OTH_HH_LI_E!O39+FC_OTH_HH_OA_E!O39</f>
        <v>0</v>
      </c>
      <c r="P39" s="10">
        <f>FC_OTH_HH_SH_E!P39+FC_OTH_HH_SC_E!P39+FC_OTH_HH_WH_E!P39+FC_OTH_HH_CO_E!P39+FC_OTH_HH_RF_E!P39+FC_OTH_HH_WM_E!P39+FC_OTH_HH_DR_E!P39+FC_OTH_HH_DW_E!P39+FC_OTH_HH_TV_E!P39+FC_OTH_HH_IT_E!P39+FC_OTH_HH_LI_E!P39+FC_OTH_HH_OA_E!P39</f>
        <v>0</v>
      </c>
      <c r="Q39" s="10">
        <f>FC_OTH_HH_SH_E!Q39+FC_OTH_HH_SC_E!Q39+FC_OTH_HH_WH_E!Q39+FC_OTH_HH_CO_E!Q39+FC_OTH_HH_RF_E!Q39+FC_OTH_HH_WM_E!Q39+FC_OTH_HH_DR_E!Q39+FC_OTH_HH_DW_E!Q39+FC_OTH_HH_TV_E!Q39+FC_OTH_HH_IT_E!Q39+FC_OTH_HH_LI_E!Q39+FC_OTH_HH_OA_E!Q39</f>
        <v>0</v>
      </c>
      <c r="R39" s="10">
        <f>FC_OTH_HH_SH_E!R39+FC_OTH_HH_SC_E!R39+FC_OTH_HH_WH_E!R39+FC_OTH_HH_CO_E!R39+FC_OTH_HH_RF_E!R39+FC_OTH_HH_WM_E!R39+FC_OTH_HH_DR_E!R39+FC_OTH_HH_DW_E!R39+FC_OTH_HH_TV_E!R39+FC_OTH_HH_IT_E!R39+FC_OTH_HH_LI_E!R39+FC_OTH_HH_OA_E!R39</f>
        <v>0</v>
      </c>
      <c r="S39" s="10">
        <f>FC_OTH_HH_SH_E!S39+FC_OTH_HH_SC_E!S39+FC_OTH_HH_WH_E!S39+FC_OTH_HH_CO_E!S39+FC_OTH_HH_RF_E!S39+FC_OTH_HH_WM_E!S39+FC_OTH_HH_DR_E!S39+FC_OTH_HH_DW_E!S39+FC_OTH_HH_TV_E!S39+FC_OTH_HH_IT_E!S39+FC_OTH_HH_LI_E!S39+FC_OTH_HH_OA_E!S39</f>
        <v>0</v>
      </c>
      <c r="T39" s="10">
        <f>FC_OTH_HH_SH_E!T39+FC_OTH_HH_SC_E!T39+FC_OTH_HH_WH_E!T39+FC_OTH_HH_CO_E!T39+FC_OTH_HH_RF_E!T39+FC_OTH_HH_WM_E!T39+FC_OTH_HH_DR_E!T39+FC_OTH_HH_DW_E!T39+FC_OTH_HH_TV_E!T39+FC_OTH_HH_IT_E!T39+FC_OTH_HH_LI_E!T39+FC_OTH_HH_OA_E!T39</f>
        <v>0</v>
      </c>
      <c r="U39" s="10">
        <f>FC_OTH_HH_SH_E!U39+FC_OTH_HH_SC_E!U39+FC_OTH_HH_WH_E!U39+FC_OTH_HH_CO_E!U39+FC_OTH_HH_RF_E!U39+FC_OTH_HH_WM_E!U39+FC_OTH_HH_DR_E!U39+FC_OTH_HH_DW_E!U39+FC_OTH_HH_TV_E!U39+FC_OTH_HH_IT_E!U39+FC_OTH_HH_LI_E!U39+FC_OTH_HH_OA_E!U39</f>
        <v>0</v>
      </c>
      <c r="V39" s="10">
        <f>FC_OTH_HH_SH_E!V39+FC_OTH_HH_SC_E!V39+FC_OTH_HH_WH_E!V39+FC_OTH_HH_CO_E!V39+FC_OTH_HH_RF_E!V39+FC_OTH_HH_WM_E!V39+FC_OTH_HH_DR_E!V39+FC_OTH_HH_DW_E!V39+FC_OTH_HH_TV_E!V39+FC_OTH_HH_IT_E!V39+FC_OTH_HH_LI_E!V39+FC_OTH_HH_OA_E!V39</f>
        <v>0</v>
      </c>
      <c r="W39" s="10">
        <f>FC_OTH_HH_SH_E!W39+FC_OTH_HH_SC_E!W39+FC_OTH_HH_WH_E!W39+FC_OTH_HH_CO_E!W39+FC_OTH_HH_RF_E!W39+FC_OTH_HH_WM_E!W39+FC_OTH_HH_DR_E!W39+FC_OTH_HH_DW_E!W39+FC_OTH_HH_TV_E!W39+FC_OTH_HH_IT_E!W39+FC_OTH_HH_LI_E!W39+FC_OTH_HH_OA_E!W39</f>
        <v>0</v>
      </c>
      <c r="X39" s="10">
        <f>FC_OTH_HH_SH_E!X39+FC_OTH_HH_SC_E!X39+FC_OTH_HH_WH_E!X39+FC_OTH_HH_CO_E!X39+FC_OTH_HH_RF_E!X39+FC_OTH_HH_WM_E!X39+FC_OTH_HH_DR_E!X39+FC_OTH_HH_DW_E!X39+FC_OTH_HH_TV_E!X39+FC_OTH_HH_IT_E!X39+FC_OTH_HH_LI_E!X39+FC_OTH_HH_OA_E!X39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FC_OTH_HH_SH_E!C40+FC_OTH_HH_SC_E!C40+FC_OTH_HH_WH_E!C40+FC_OTH_HH_CO_E!C40+FC_OTH_HH_RF_E!C40+FC_OTH_HH_WM_E!C40+FC_OTH_HH_DR_E!C40+FC_OTH_HH_DW_E!C40+FC_OTH_HH_TV_E!C40+FC_OTH_HH_IT_E!C40+FC_OTH_HH_LI_E!C40+FC_OTH_HH_OA_E!C40</f>
        <v>0</v>
      </c>
      <c r="D40" s="10">
        <f>FC_OTH_HH_SH_E!D40+FC_OTH_HH_SC_E!D40+FC_OTH_HH_WH_E!D40+FC_OTH_HH_CO_E!D40+FC_OTH_HH_RF_E!D40+FC_OTH_HH_WM_E!D40+FC_OTH_HH_DR_E!D40+FC_OTH_HH_DW_E!D40+FC_OTH_HH_TV_E!D40+FC_OTH_HH_IT_E!D40+FC_OTH_HH_LI_E!D40+FC_OTH_HH_OA_E!D40</f>
        <v>0</v>
      </c>
      <c r="E40" s="10">
        <f>FC_OTH_HH_SH_E!E40+FC_OTH_HH_SC_E!E40+FC_OTH_HH_WH_E!E40+FC_OTH_HH_CO_E!E40+FC_OTH_HH_RF_E!E40+FC_OTH_HH_WM_E!E40+FC_OTH_HH_DR_E!E40+FC_OTH_HH_DW_E!E40+FC_OTH_HH_TV_E!E40+FC_OTH_HH_IT_E!E40+FC_OTH_HH_LI_E!E40+FC_OTH_HH_OA_E!E40</f>
        <v>0</v>
      </c>
      <c r="F40" s="10">
        <f>FC_OTH_HH_SH_E!F40+FC_OTH_HH_SC_E!F40+FC_OTH_HH_WH_E!F40+FC_OTH_HH_CO_E!F40+FC_OTH_HH_RF_E!F40+FC_OTH_HH_WM_E!F40+FC_OTH_HH_DR_E!F40+FC_OTH_HH_DW_E!F40+FC_OTH_HH_TV_E!F40+FC_OTH_HH_IT_E!F40+FC_OTH_HH_LI_E!F40+FC_OTH_HH_OA_E!F40</f>
        <v>0</v>
      </c>
      <c r="G40" s="10">
        <f>FC_OTH_HH_SH_E!G40+FC_OTH_HH_SC_E!G40+FC_OTH_HH_WH_E!G40+FC_OTH_HH_CO_E!G40+FC_OTH_HH_RF_E!G40+FC_OTH_HH_WM_E!G40+FC_OTH_HH_DR_E!G40+FC_OTH_HH_DW_E!G40+FC_OTH_HH_TV_E!G40+FC_OTH_HH_IT_E!G40+FC_OTH_HH_LI_E!G40+FC_OTH_HH_OA_E!G40</f>
        <v>0</v>
      </c>
      <c r="H40" s="10">
        <f>FC_OTH_HH_SH_E!H40+FC_OTH_HH_SC_E!H40+FC_OTH_HH_WH_E!H40+FC_OTH_HH_CO_E!H40+FC_OTH_HH_RF_E!H40+FC_OTH_HH_WM_E!H40+FC_OTH_HH_DR_E!H40+FC_OTH_HH_DW_E!H40+FC_OTH_HH_TV_E!H40+FC_OTH_HH_IT_E!H40+FC_OTH_HH_LI_E!H40+FC_OTH_HH_OA_E!H40</f>
        <v>0</v>
      </c>
      <c r="I40" s="10">
        <f>FC_OTH_HH_SH_E!I40+FC_OTH_HH_SC_E!I40+FC_OTH_HH_WH_E!I40+FC_OTH_HH_CO_E!I40+FC_OTH_HH_RF_E!I40+FC_OTH_HH_WM_E!I40+FC_OTH_HH_DR_E!I40+FC_OTH_HH_DW_E!I40+FC_OTH_HH_TV_E!I40+FC_OTH_HH_IT_E!I40+FC_OTH_HH_LI_E!I40+FC_OTH_HH_OA_E!I40</f>
        <v>0</v>
      </c>
      <c r="J40" s="10">
        <f>FC_OTH_HH_SH_E!J40+FC_OTH_HH_SC_E!J40+FC_OTH_HH_WH_E!J40+FC_OTH_HH_CO_E!J40+FC_OTH_HH_RF_E!J40+FC_OTH_HH_WM_E!J40+FC_OTH_HH_DR_E!J40+FC_OTH_HH_DW_E!J40+FC_OTH_HH_TV_E!J40+FC_OTH_HH_IT_E!J40+FC_OTH_HH_LI_E!J40+FC_OTH_HH_OA_E!J40</f>
        <v>0</v>
      </c>
      <c r="K40" s="10">
        <f>FC_OTH_HH_SH_E!K40+FC_OTH_HH_SC_E!K40+FC_OTH_HH_WH_E!K40+FC_OTH_HH_CO_E!K40+FC_OTH_HH_RF_E!K40+FC_OTH_HH_WM_E!K40+FC_OTH_HH_DR_E!K40+FC_OTH_HH_DW_E!K40+FC_OTH_HH_TV_E!K40+FC_OTH_HH_IT_E!K40+FC_OTH_HH_LI_E!K40+FC_OTH_HH_OA_E!K40</f>
        <v>0</v>
      </c>
      <c r="L40" s="10">
        <f>FC_OTH_HH_SH_E!L40+FC_OTH_HH_SC_E!L40+FC_OTH_HH_WH_E!L40+FC_OTH_HH_CO_E!L40+FC_OTH_HH_RF_E!L40+FC_OTH_HH_WM_E!L40+FC_OTH_HH_DR_E!L40+FC_OTH_HH_DW_E!L40+FC_OTH_HH_TV_E!L40+FC_OTH_HH_IT_E!L40+FC_OTH_HH_LI_E!L40+FC_OTH_HH_OA_E!L40</f>
        <v>0</v>
      </c>
      <c r="M40" s="10">
        <f>FC_OTH_HH_SH_E!M40+FC_OTH_HH_SC_E!M40+FC_OTH_HH_WH_E!M40+FC_OTH_HH_CO_E!M40+FC_OTH_HH_RF_E!M40+FC_OTH_HH_WM_E!M40+FC_OTH_HH_DR_E!M40+FC_OTH_HH_DW_E!M40+FC_OTH_HH_TV_E!M40+FC_OTH_HH_IT_E!M40+FC_OTH_HH_LI_E!M40+FC_OTH_HH_OA_E!M40</f>
        <v>0</v>
      </c>
      <c r="N40" s="10">
        <f>FC_OTH_HH_SH_E!N40+FC_OTH_HH_SC_E!N40+FC_OTH_HH_WH_E!N40+FC_OTH_HH_CO_E!N40+FC_OTH_HH_RF_E!N40+FC_OTH_HH_WM_E!N40+FC_OTH_HH_DR_E!N40+FC_OTH_HH_DW_E!N40+FC_OTH_HH_TV_E!N40+FC_OTH_HH_IT_E!N40+FC_OTH_HH_LI_E!N40+FC_OTH_HH_OA_E!N40</f>
        <v>0</v>
      </c>
      <c r="O40" s="10">
        <f>FC_OTH_HH_SH_E!O40+FC_OTH_HH_SC_E!O40+FC_OTH_HH_WH_E!O40+FC_OTH_HH_CO_E!O40+FC_OTH_HH_RF_E!O40+FC_OTH_HH_WM_E!O40+FC_OTH_HH_DR_E!O40+FC_OTH_HH_DW_E!O40+FC_OTH_HH_TV_E!O40+FC_OTH_HH_IT_E!O40+FC_OTH_HH_LI_E!O40+FC_OTH_HH_OA_E!O40</f>
        <v>0</v>
      </c>
      <c r="P40" s="10">
        <f>FC_OTH_HH_SH_E!P40+FC_OTH_HH_SC_E!P40+FC_OTH_HH_WH_E!P40+FC_OTH_HH_CO_E!P40+FC_OTH_HH_RF_E!P40+FC_OTH_HH_WM_E!P40+FC_OTH_HH_DR_E!P40+FC_OTH_HH_DW_E!P40+FC_OTH_HH_TV_E!P40+FC_OTH_HH_IT_E!P40+FC_OTH_HH_LI_E!P40+FC_OTH_HH_OA_E!P40</f>
        <v>0</v>
      </c>
      <c r="Q40" s="10">
        <f>FC_OTH_HH_SH_E!Q40+FC_OTH_HH_SC_E!Q40+FC_OTH_HH_WH_E!Q40+FC_OTH_HH_CO_E!Q40+FC_OTH_HH_RF_E!Q40+FC_OTH_HH_WM_E!Q40+FC_OTH_HH_DR_E!Q40+FC_OTH_HH_DW_E!Q40+FC_OTH_HH_TV_E!Q40+FC_OTH_HH_IT_E!Q40+FC_OTH_HH_LI_E!Q40+FC_OTH_HH_OA_E!Q40</f>
        <v>0</v>
      </c>
      <c r="R40" s="10">
        <f>FC_OTH_HH_SH_E!R40+FC_OTH_HH_SC_E!R40+FC_OTH_HH_WH_E!R40+FC_OTH_HH_CO_E!R40+FC_OTH_HH_RF_E!R40+FC_OTH_HH_WM_E!R40+FC_OTH_HH_DR_E!R40+FC_OTH_HH_DW_E!R40+FC_OTH_HH_TV_E!R40+FC_OTH_HH_IT_E!R40+FC_OTH_HH_LI_E!R40+FC_OTH_HH_OA_E!R40</f>
        <v>0</v>
      </c>
      <c r="S40" s="10">
        <f>FC_OTH_HH_SH_E!S40+FC_OTH_HH_SC_E!S40+FC_OTH_HH_WH_E!S40+FC_OTH_HH_CO_E!S40+FC_OTH_HH_RF_E!S40+FC_OTH_HH_WM_E!S40+FC_OTH_HH_DR_E!S40+FC_OTH_HH_DW_E!S40+FC_OTH_HH_TV_E!S40+FC_OTH_HH_IT_E!S40+FC_OTH_HH_LI_E!S40+FC_OTH_HH_OA_E!S40</f>
        <v>0</v>
      </c>
      <c r="T40" s="10">
        <f>FC_OTH_HH_SH_E!T40+FC_OTH_HH_SC_E!T40+FC_OTH_HH_WH_E!T40+FC_OTH_HH_CO_E!T40+FC_OTH_HH_RF_E!T40+FC_OTH_HH_WM_E!T40+FC_OTH_HH_DR_E!T40+FC_OTH_HH_DW_E!T40+FC_OTH_HH_TV_E!T40+FC_OTH_HH_IT_E!T40+FC_OTH_HH_LI_E!T40+FC_OTH_HH_OA_E!T40</f>
        <v>0</v>
      </c>
      <c r="U40" s="10">
        <f>FC_OTH_HH_SH_E!U40+FC_OTH_HH_SC_E!U40+FC_OTH_HH_WH_E!U40+FC_OTH_HH_CO_E!U40+FC_OTH_HH_RF_E!U40+FC_OTH_HH_WM_E!U40+FC_OTH_HH_DR_E!U40+FC_OTH_HH_DW_E!U40+FC_OTH_HH_TV_E!U40+FC_OTH_HH_IT_E!U40+FC_OTH_HH_LI_E!U40+FC_OTH_HH_OA_E!U40</f>
        <v>0</v>
      </c>
      <c r="V40" s="10">
        <f>FC_OTH_HH_SH_E!V40+FC_OTH_HH_SC_E!V40+FC_OTH_HH_WH_E!V40+FC_OTH_HH_CO_E!V40+FC_OTH_HH_RF_E!V40+FC_OTH_HH_WM_E!V40+FC_OTH_HH_DR_E!V40+FC_OTH_HH_DW_E!V40+FC_OTH_HH_TV_E!V40+FC_OTH_HH_IT_E!V40+FC_OTH_HH_LI_E!V40+FC_OTH_HH_OA_E!V40</f>
        <v>0</v>
      </c>
      <c r="W40" s="10">
        <f>FC_OTH_HH_SH_E!W40+FC_OTH_HH_SC_E!W40+FC_OTH_HH_WH_E!W40+FC_OTH_HH_CO_E!W40+FC_OTH_HH_RF_E!W40+FC_OTH_HH_WM_E!W40+FC_OTH_HH_DR_E!W40+FC_OTH_HH_DW_E!W40+FC_OTH_HH_TV_E!W40+FC_OTH_HH_IT_E!W40+FC_OTH_HH_LI_E!W40+FC_OTH_HH_OA_E!W40</f>
        <v>0</v>
      </c>
      <c r="X40" s="10">
        <f>FC_OTH_HH_SH_E!X40+FC_OTH_HH_SC_E!X40+FC_OTH_HH_WH_E!X40+FC_OTH_HH_CO_E!X40+FC_OTH_HH_RF_E!X40+FC_OTH_HH_WM_E!X40+FC_OTH_HH_DR_E!X40+FC_OTH_HH_DW_E!X40+FC_OTH_HH_TV_E!X40+FC_OTH_HH_IT_E!X40+FC_OTH_HH_LI_E!X40+FC_OTH_HH_OA_E!X40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FC_OTH_HH_SH_E!C41+FC_OTH_HH_SC_E!C41+FC_OTH_HH_WH_E!C41+FC_OTH_HH_CO_E!C41+FC_OTH_HH_RF_E!C41+FC_OTH_HH_WM_E!C41+FC_OTH_HH_DR_E!C41+FC_OTH_HH_DW_E!C41+FC_OTH_HH_TV_E!C41+FC_OTH_HH_IT_E!C41+FC_OTH_HH_LI_E!C41+FC_OTH_HH_OA_E!C41</f>
        <v>18.830610490111781</v>
      </c>
      <c r="D41" s="10">
        <f>FC_OTH_HH_SH_E!D41+FC_OTH_HH_SC_E!D41+FC_OTH_HH_WH_E!D41+FC_OTH_HH_CO_E!D41+FC_OTH_HH_RF_E!D41+FC_OTH_HH_WM_E!D41+FC_OTH_HH_DR_E!D41+FC_OTH_HH_DW_E!D41+FC_OTH_HH_TV_E!D41+FC_OTH_HH_IT_E!D41+FC_OTH_HH_LI_E!D41+FC_OTH_HH_OA_E!D41</f>
        <v>5.2306964746345654</v>
      </c>
      <c r="E41" s="10">
        <f>FC_OTH_HH_SH_E!E41+FC_OTH_HH_SC_E!E41+FC_OTH_HH_WH_E!E41+FC_OTH_HH_CO_E!E41+FC_OTH_HH_RF_E!E41+FC_OTH_HH_WM_E!E41+FC_OTH_HH_DR_E!E41+FC_OTH_HH_DW_E!E41+FC_OTH_HH_TV_E!E41+FC_OTH_HH_IT_E!E41+FC_OTH_HH_LI_E!E41+FC_OTH_HH_OA_E!E41</f>
        <v>0</v>
      </c>
      <c r="F41" s="10">
        <f>FC_OTH_HH_SH_E!F41+FC_OTH_HH_SC_E!F41+FC_OTH_HH_WH_E!F41+FC_OTH_HH_CO_E!F41+FC_OTH_HH_RF_E!F41+FC_OTH_HH_WM_E!F41+FC_OTH_HH_DR_E!F41+FC_OTH_HH_DW_E!F41+FC_OTH_HH_TV_E!F41+FC_OTH_HH_IT_E!F41+FC_OTH_HH_LI_E!F41+FC_OTH_HH_OA_E!F41</f>
        <v>3.1384350816852979</v>
      </c>
      <c r="G41" s="10">
        <f>FC_OTH_HH_SH_E!G41+FC_OTH_HH_SC_E!G41+FC_OTH_HH_WH_E!G41+FC_OTH_HH_CO_E!G41+FC_OTH_HH_RF_E!G41+FC_OTH_HH_WM_E!G41+FC_OTH_HH_DR_E!G41+FC_OTH_HH_DW_E!G41+FC_OTH_HH_TV_E!G41+FC_OTH_HH_IT_E!G41+FC_OTH_HH_LI_E!G41+FC_OTH_HH_OA_E!G41</f>
        <v>0</v>
      </c>
      <c r="H41" s="10">
        <f>FC_OTH_HH_SH_E!H41+FC_OTH_HH_SC_E!H41+FC_OTH_HH_WH_E!H41+FC_OTH_HH_CO_E!H41+FC_OTH_HH_RF_E!H41+FC_OTH_HH_WM_E!H41+FC_OTH_HH_DR_E!H41+FC_OTH_HH_DW_E!H41+FC_OTH_HH_TV_E!H41+FC_OTH_HH_IT_E!H41+FC_OTH_HH_LI_E!H41+FC_OTH_HH_OA_E!H41</f>
        <v>6.1601031814273437</v>
      </c>
      <c r="I41" s="10">
        <f>FC_OTH_HH_SH_E!I41+FC_OTH_HH_SC_E!I41+FC_OTH_HH_WH_E!I41+FC_OTH_HH_CO_E!I41+FC_OTH_HH_RF_E!I41+FC_OTH_HH_WM_E!I41+FC_OTH_HH_DR_E!I41+FC_OTH_HH_DW_E!I41+FC_OTH_HH_TV_E!I41+FC_OTH_HH_IT_E!I41+FC_OTH_HH_LI_E!I41+FC_OTH_HH_OA_E!I41</f>
        <v>0</v>
      </c>
      <c r="J41" s="10">
        <f>FC_OTH_HH_SH_E!J41+FC_OTH_HH_SC_E!J41+FC_OTH_HH_WH_E!J41+FC_OTH_HH_CO_E!J41+FC_OTH_HH_RF_E!J41+FC_OTH_HH_WM_E!J41+FC_OTH_HH_DR_E!J41+FC_OTH_HH_DW_E!J41+FC_OTH_HH_TV_E!J41+FC_OTH_HH_IT_E!J41+FC_OTH_HH_LI_E!J41+FC_OTH_HH_OA_E!J41</f>
        <v>0</v>
      </c>
      <c r="K41" s="10">
        <f>FC_OTH_HH_SH_E!K41+FC_OTH_HH_SC_E!K41+FC_OTH_HH_WH_E!K41+FC_OTH_HH_CO_E!K41+FC_OTH_HH_RF_E!K41+FC_OTH_HH_WM_E!K41+FC_OTH_HH_DR_E!K41+FC_OTH_HH_DW_E!K41+FC_OTH_HH_TV_E!K41+FC_OTH_HH_IT_E!K41+FC_OTH_HH_LI_E!K41+FC_OTH_HH_OA_E!K41</f>
        <v>0</v>
      </c>
      <c r="L41" s="10">
        <f>FC_OTH_HH_SH_E!L41+FC_OTH_HH_SC_E!L41+FC_OTH_HH_WH_E!L41+FC_OTH_HH_CO_E!L41+FC_OTH_HH_RF_E!L41+FC_OTH_HH_WM_E!L41+FC_OTH_HH_DR_E!L41+FC_OTH_HH_DW_E!L41+FC_OTH_HH_TV_E!L41+FC_OTH_HH_IT_E!L41+FC_OTH_HH_LI_E!L41+FC_OTH_HH_OA_E!L41</f>
        <v>12.32992261392949</v>
      </c>
      <c r="M41" s="10">
        <f>FC_OTH_HH_SH_E!M41+FC_OTH_HH_SC_E!M41+FC_OTH_HH_WH_E!M41+FC_OTH_HH_CO_E!M41+FC_OTH_HH_RF_E!M41+FC_OTH_HH_WM_E!M41+FC_OTH_HH_DR_E!M41+FC_OTH_HH_DW_E!M41+FC_OTH_HH_TV_E!M41+FC_OTH_HH_IT_E!M41+FC_OTH_HH_LI_E!M41+FC_OTH_HH_OA_E!M41</f>
        <v>0</v>
      </c>
      <c r="N41" s="10">
        <f>FC_OTH_HH_SH_E!N41+FC_OTH_HH_SC_E!N41+FC_OTH_HH_WH_E!N41+FC_OTH_HH_CO_E!N41+FC_OTH_HH_RF_E!N41+FC_OTH_HH_WM_E!N41+FC_OTH_HH_DR_E!N41+FC_OTH_HH_DW_E!N41+FC_OTH_HH_TV_E!N41+FC_OTH_HH_IT_E!N41+FC_OTH_HH_LI_E!N41+FC_OTH_HH_OA_E!N41</f>
        <v>0</v>
      </c>
      <c r="O41" s="10">
        <f>FC_OTH_HH_SH_E!O41+FC_OTH_HH_SC_E!O41+FC_OTH_HH_WH_E!O41+FC_OTH_HH_CO_E!O41+FC_OTH_HH_RF_E!O41+FC_OTH_HH_WM_E!O41+FC_OTH_HH_DR_E!O41+FC_OTH_HH_DW_E!O41+FC_OTH_HH_TV_E!O41+FC_OTH_HH_IT_E!O41+FC_OTH_HH_LI_E!O41+FC_OTH_HH_OA_E!O41</f>
        <v>1.026397248495271</v>
      </c>
      <c r="P41" s="10">
        <f>FC_OTH_HH_SH_E!P41+FC_OTH_HH_SC_E!P41+FC_OTH_HH_WH_E!P41+FC_OTH_HH_CO_E!P41+FC_OTH_HH_RF_E!P41+FC_OTH_HH_WM_E!P41+FC_OTH_HH_DR_E!P41+FC_OTH_HH_DW_E!P41+FC_OTH_HH_TV_E!P41+FC_OTH_HH_IT_E!P41+FC_OTH_HH_LI_E!P41+FC_OTH_HH_OA_E!P41</f>
        <v>0</v>
      </c>
      <c r="Q41" s="10">
        <f>FC_OTH_HH_SH_E!Q41+FC_OTH_HH_SC_E!Q41+FC_OTH_HH_WH_E!Q41+FC_OTH_HH_CO_E!Q41+FC_OTH_HH_RF_E!Q41+FC_OTH_HH_WM_E!Q41+FC_OTH_HH_DR_E!Q41+FC_OTH_HH_DW_E!Q41+FC_OTH_HH_TV_E!Q41+FC_OTH_HH_IT_E!Q41+FC_OTH_HH_LI_E!Q41+FC_OTH_HH_OA_E!Q41</f>
        <v>2.0527085124677562</v>
      </c>
      <c r="R41" s="10">
        <f>FC_OTH_HH_SH_E!R41+FC_OTH_HH_SC_E!R41+FC_OTH_HH_WH_E!R41+FC_OTH_HH_CO_E!R41+FC_OTH_HH_RF_E!R41+FC_OTH_HH_WM_E!R41+FC_OTH_HH_DR_E!R41+FC_OTH_HH_DW_E!R41+FC_OTH_HH_TV_E!R41+FC_OTH_HH_IT_E!R41+FC_OTH_HH_LI_E!R41+FC_OTH_HH_OA_E!R41</f>
        <v>1.0263972484952715</v>
      </c>
      <c r="S41" s="10">
        <f>FC_OTH_HH_SH_E!S41+FC_OTH_HH_SC_E!S41+FC_OTH_HH_WH_E!S41+FC_OTH_HH_CO_E!S41+FC_OTH_HH_RF_E!S41+FC_OTH_HH_WM_E!S41+FC_OTH_HH_DR_E!S41+FC_OTH_HH_DW_E!S41+FC_OTH_HH_TV_E!S41+FC_OTH_HH_IT_E!S41+FC_OTH_HH_LI_E!S41+FC_OTH_HH_OA_E!S41</f>
        <v>1.0263972484952704</v>
      </c>
      <c r="T41" s="10">
        <f>FC_OTH_HH_SH_E!T41+FC_OTH_HH_SC_E!T41+FC_OTH_HH_WH_E!T41+FC_OTH_HH_CO_E!T41+FC_OTH_HH_RF_E!T41+FC_OTH_HH_WM_E!T41+FC_OTH_HH_DR_E!T41+FC_OTH_HH_DW_E!T41+FC_OTH_HH_TV_E!T41+FC_OTH_HH_IT_E!T41+FC_OTH_HH_LI_E!T41+FC_OTH_HH_OA_E!T41</f>
        <v>0</v>
      </c>
      <c r="U41" s="10">
        <f>FC_OTH_HH_SH_E!U41+FC_OTH_HH_SC_E!U41+FC_OTH_HH_WH_E!U41+FC_OTH_HH_CO_E!U41+FC_OTH_HH_RF_E!U41+FC_OTH_HH_WM_E!U41+FC_OTH_HH_DR_E!U41+FC_OTH_HH_DW_E!U41+FC_OTH_HH_TV_E!U41+FC_OTH_HH_IT_E!U41+FC_OTH_HH_LI_E!U41+FC_OTH_HH_OA_E!U41</f>
        <v>0</v>
      </c>
      <c r="V41" s="10">
        <f>FC_OTH_HH_SH_E!V41+FC_OTH_HH_SC_E!V41+FC_OTH_HH_WH_E!V41+FC_OTH_HH_CO_E!V41+FC_OTH_HH_RF_E!V41+FC_OTH_HH_WM_E!V41+FC_OTH_HH_DR_E!V41+FC_OTH_HH_DW_E!V41+FC_OTH_HH_TV_E!V41+FC_OTH_HH_IT_E!V41+FC_OTH_HH_LI_E!V41+FC_OTH_HH_OA_E!V41</f>
        <v>0</v>
      </c>
      <c r="W41" s="10">
        <f>FC_OTH_HH_SH_E!W41+FC_OTH_HH_SC_E!W41+FC_OTH_HH_WH_E!W41+FC_OTH_HH_CO_E!W41+FC_OTH_HH_RF_E!W41+FC_OTH_HH_WM_E!W41+FC_OTH_HH_DR_E!W41+FC_OTH_HH_DW_E!W41+FC_OTH_HH_TV_E!W41+FC_OTH_HH_IT_E!W41+FC_OTH_HH_LI_E!W41+FC_OTH_HH_OA_E!W41</f>
        <v>0</v>
      </c>
      <c r="X41" s="10">
        <f>FC_OTH_HH_SH_E!X41+FC_OTH_HH_SC_E!X41+FC_OTH_HH_WH_E!X41+FC_OTH_HH_CO_E!X41+FC_OTH_HH_RF_E!X41+FC_OTH_HH_WM_E!X41+FC_OTH_HH_DR_E!X41+FC_OTH_HH_DW_E!X41+FC_OTH_HH_TV_E!X41+FC_OTH_HH_IT_E!X41+FC_OTH_HH_LI_E!X41+FC_OTH_HH_OA_E!X41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FC_OTH_HH_SH_E!C42+FC_OTH_HH_SC_E!C42+FC_OTH_HH_WH_E!C42+FC_OTH_HH_CO_E!C42+FC_OTH_HH_RF_E!C42+FC_OTH_HH_WM_E!C42+FC_OTH_HH_DR_E!C42+FC_OTH_HH_DW_E!C42+FC_OTH_HH_TV_E!C42+FC_OTH_HH_IT_E!C42+FC_OTH_HH_LI_E!C42+FC_OTH_HH_OA_E!C42</f>
        <v>0</v>
      </c>
      <c r="D42" s="10">
        <f>FC_OTH_HH_SH_E!D42+FC_OTH_HH_SC_E!D42+FC_OTH_HH_WH_E!D42+FC_OTH_HH_CO_E!D42+FC_OTH_HH_RF_E!D42+FC_OTH_HH_WM_E!D42+FC_OTH_HH_DR_E!D42+FC_OTH_HH_DW_E!D42+FC_OTH_HH_TV_E!D42+FC_OTH_HH_IT_E!D42+FC_OTH_HH_LI_E!D42+FC_OTH_HH_OA_E!D42</f>
        <v>3.188564058469475</v>
      </c>
      <c r="E42" s="10">
        <f>FC_OTH_HH_SH_E!E42+FC_OTH_HH_SC_E!E42+FC_OTH_HH_WH_E!E42+FC_OTH_HH_CO_E!E42+FC_OTH_HH_RF_E!E42+FC_OTH_HH_WM_E!E42+FC_OTH_HH_DR_E!E42+FC_OTH_HH_DW_E!E42+FC_OTH_HH_TV_E!E42+FC_OTH_HH_IT_E!E42+FC_OTH_HH_LI_E!E42+FC_OTH_HH_OA_E!E42</f>
        <v>0</v>
      </c>
      <c r="F42" s="10">
        <f>FC_OTH_HH_SH_E!F42+FC_OTH_HH_SC_E!F42+FC_OTH_HH_WH_E!F42+FC_OTH_HH_CO_E!F42+FC_OTH_HH_RF_E!F42+FC_OTH_HH_WM_E!F42+FC_OTH_HH_DR_E!F42+FC_OTH_HH_DW_E!F42+FC_OTH_HH_TV_E!F42+FC_OTH_HH_IT_E!F42+FC_OTH_HH_LI_E!F42+FC_OTH_HH_OA_E!F42</f>
        <v>4.2514187446259681</v>
      </c>
      <c r="G42" s="10">
        <f>FC_OTH_HH_SH_E!G42+FC_OTH_HH_SC_E!G42+FC_OTH_HH_WH_E!G42+FC_OTH_HH_CO_E!G42+FC_OTH_HH_RF_E!G42+FC_OTH_HH_WM_E!G42+FC_OTH_HH_DR_E!G42+FC_OTH_HH_DW_E!G42+FC_OTH_HH_TV_E!G42+FC_OTH_HH_IT_E!G42+FC_OTH_HH_LI_E!G42+FC_OTH_HH_OA_E!G42</f>
        <v>14.880137575236464</v>
      </c>
      <c r="H42" s="10">
        <f>FC_OTH_HH_SH_E!H42+FC_OTH_HH_SC_E!H42+FC_OTH_HH_WH_E!H42+FC_OTH_HH_CO_E!H42+FC_OTH_HH_RF_E!H42+FC_OTH_HH_WM_E!H42+FC_OTH_HH_DR_E!H42+FC_OTH_HH_DW_E!H42+FC_OTH_HH_TV_E!H42+FC_OTH_HH_IT_E!H42+FC_OTH_HH_LI_E!H42+FC_OTH_HH_OA_E!H42</f>
        <v>41.989079965606194</v>
      </c>
      <c r="I42" s="10">
        <f>FC_OTH_HH_SH_E!I42+FC_OTH_HH_SC_E!I42+FC_OTH_HH_WH_E!I42+FC_OTH_HH_CO_E!I42+FC_OTH_HH_RF_E!I42+FC_OTH_HH_WM_E!I42+FC_OTH_HH_DR_E!I42+FC_OTH_HH_DW_E!I42+FC_OTH_HH_TV_E!I42+FC_OTH_HH_IT_E!I42+FC_OTH_HH_LI_E!I42+FC_OTH_HH_OA_E!I42</f>
        <v>0</v>
      </c>
      <c r="J42" s="10">
        <f>FC_OTH_HH_SH_E!J42+FC_OTH_HH_SC_E!J42+FC_OTH_HH_WH_E!J42+FC_OTH_HH_CO_E!J42+FC_OTH_HH_RF_E!J42+FC_OTH_HH_WM_E!J42+FC_OTH_HH_DR_E!J42+FC_OTH_HH_DW_E!J42+FC_OTH_HH_TV_E!J42+FC_OTH_HH_IT_E!J42+FC_OTH_HH_LI_E!J42+FC_OTH_HH_OA_E!J42</f>
        <v>8.3983662940670651</v>
      </c>
      <c r="K42" s="10">
        <f>FC_OTH_HH_SH_E!K42+FC_OTH_HH_SC_E!K42+FC_OTH_HH_WH_E!K42+FC_OTH_HH_CO_E!K42+FC_OTH_HH_RF_E!K42+FC_OTH_HH_WM_E!K42+FC_OTH_HH_DR_E!K42+FC_OTH_HH_DW_E!K42+FC_OTH_HH_TV_E!K42+FC_OTH_HH_IT_E!K42+FC_OTH_HH_LI_E!K42+FC_OTH_HH_OA_E!K42</f>
        <v>0</v>
      </c>
      <c r="L42" s="10">
        <f>FC_OTH_HH_SH_E!L42+FC_OTH_HH_SC_E!L42+FC_OTH_HH_WH_E!L42+FC_OTH_HH_CO_E!L42+FC_OTH_HH_RF_E!L42+FC_OTH_HH_WM_E!L42+FC_OTH_HH_DR_E!L42+FC_OTH_HH_DW_E!L42+FC_OTH_HH_TV_E!L42+FC_OTH_HH_IT_E!L42+FC_OTH_HH_LI_E!L42+FC_OTH_HH_OA_E!L42</f>
        <v>0</v>
      </c>
      <c r="M42" s="10">
        <f>FC_OTH_HH_SH_E!M42+FC_OTH_HH_SC_E!M42+FC_OTH_HH_WH_E!M42+FC_OTH_HH_CO_E!M42+FC_OTH_HH_RF_E!M42+FC_OTH_HH_WM_E!M42+FC_OTH_HH_DR_E!M42+FC_OTH_HH_DW_E!M42+FC_OTH_HH_TV_E!M42+FC_OTH_HH_IT_E!M42+FC_OTH_HH_LI_E!M42+FC_OTH_HH_OA_E!M42</f>
        <v>0</v>
      </c>
      <c r="N42" s="10">
        <f>FC_OTH_HH_SH_E!N42+FC_OTH_HH_SC_E!N42+FC_OTH_HH_WH_E!N42+FC_OTH_HH_CO_E!N42+FC_OTH_HH_RF_E!N42+FC_OTH_HH_WM_E!N42+FC_OTH_HH_DR_E!N42+FC_OTH_HH_DW_E!N42+FC_OTH_HH_TV_E!N42+FC_OTH_HH_IT_E!N42+FC_OTH_HH_LI_E!N42+FC_OTH_HH_OA_E!N42</f>
        <v>0</v>
      </c>
      <c r="O42" s="10">
        <f>FC_OTH_HH_SH_E!O42+FC_OTH_HH_SC_E!O42+FC_OTH_HH_WH_E!O42+FC_OTH_HH_CO_E!O42+FC_OTH_HH_RF_E!O42+FC_OTH_HH_WM_E!O42+FC_OTH_HH_DR_E!O42+FC_OTH_HH_DW_E!O42+FC_OTH_HH_TV_E!O42+FC_OTH_HH_IT_E!O42+FC_OTH_HH_LI_E!O42+FC_OTH_HH_OA_E!O42</f>
        <v>0</v>
      </c>
      <c r="P42" s="10">
        <f>FC_OTH_HH_SH_E!P42+FC_OTH_HH_SC_E!P42+FC_OTH_HH_WH_E!P42+FC_OTH_HH_CO_E!P42+FC_OTH_HH_RF_E!P42+FC_OTH_HH_WM_E!P42+FC_OTH_HH_DR_E!P42+FC_OTH_HH_DW_E!P42+FC_OTH_HH_TV_E!P42+FC_OTH_HH_IT_E!P42+FC_OTH_HH_LI_E!P42+FC_OTH_HH_OA_E!P42</f>
        <v>0</v>
      </c>
      <c r="Q42" s="10">
        <f>FC_OTH_HH_SH_E!Q42+FC_OTH_HH_SC_E!Q42+FC_OTH_HH_WH_E!Q42+FC_OTH_HH_CO_E!Q42+FC_OTH_HH_RF_E!Q42+FC_OTH_HH_WM_E!Q42+FC_OTH_HH_DR_E!Q42+FC_OTH_HH_DW_E!Q42+FC_OTH_HH_TV_E!Q42+FC_OTH_HH_IT_E!Q42+FC_OTH_HH_LI_E!Q42+FC_OTH_HH_OA_E!Q42</f>
        <v>0</v>
      </c>
      <c r="R42" s="10">
        <f>FC_OTH_HH_SH_E!R42+FC_OTH_HH_SC_E!R42+FC_OTH_HH_WH_E!R42+FC_OTH_HH_CO_E!R42+FC_OTH_HH_RF_E!R42+FC_OTH_HH_WM_E!R42+FC_OTH_HH_DR_E!R42+FC_OTH_HH_DW_E!R42+FC_OTH_HH_TV_E!R42+FC_OTH_HH_IT_E!R42+FC_OTH_HH_LI_E!R42+FC_OTH_HH_OA_E!R42</f>
        <v>0</v>
      </c>
      <c r="S42" s="10">
        <f>FC_OTH_HH_SH_E!S42+FC_OTH_HH_SC_E!S42+FC_OTH_HH_WH_E!S42+FC_OTH_HH_CO_E!S42+FC_OTH_HH_RF_E!S42+FC_OTH_HH_WM_E!S42+FC_OTH_HH_DR_E!S42+FC_OTH_HH_DW_E!S42+FC_OTH_HH_TV_E!S42+FC_OTH_HH_IT_E!S42+FC_OTH_HH_LI_E!S42+FC_OTH_HH_OA_E!S42</f>
        <v>0</v>
      </c>
      <c r="T42" s="10">
        <f>FC_OTH_HH_SH_E!T42+FC_OTH_HH_SC_E!T42+FC_OTH_HH_WH_E!T42+FC_OTH_HH_CO_E!T42+FC_OTH_HH_RF_E!T42+FC_OTH_HH_WM_E!T42+FC_OTH_HH_DR_E!T42+FC_OTH_HH_DW_E!T42+FC_OTH_HH_TV_E!T42+FC_OTH_HH_IT_E!T42+FC_OTH_HH_LI_E!T42+FC_OTH_HH_OA_E!T42</f>
        <v>0</v>
      </c>
      <c r="U42" s="10">
        <f>FC_OTH_HH_SH_E!U42+FC_OTH_HH_SC_E!U42+FC_OTH_HH_WH_E!U42+FC_OTH_HH_CO_E!U42+FC_OTH_HH_RF_E!U42+FC_OTH_HH_WM_E!U42+FC_OTH_HH_DR_E!U42+FC_OTH_HH_DW_E!U42+FC_OTH_HH_TV_E!U42+FC_OTH_HH_IT_E!U42+FC_OTH_HH_LI_E!U42+FC_OTH_HH_OA_E!U42</f>
        <v>0</v>
      </c>
      <c r="V42" s="10">
        <f>FC_OTH_HH_SH_E!V42+FC_OTH_HH_SC_E!V42+FC_OTH_HH_WH_E!V42+FC_OTH_HH_CO_E!V42+FC_OTH_HH_RF_E!V42+FC_OTH_HH_WM_E!V42+FC_OTH_HH_DR_E!V42+FC_OTH_HH_DW_E!V42+FC_OTH_HH_TV_E!V42+FC_OTH_HH_IT_E!V42+FC_OTH_HH_LI_E!V42+FC_OTH_HH_OA_E!V42</f>
        <v>0</v>
      </c>
      <c r="W42" s="10">
        <f>FC_OTH_HH_SH_E!W42+FC_OTH_HH_SC_E!W42+FC_OTH_HH_WH_E!W42+FC_OTH_HH_CO_E!W42+FC_OTH_HH_RF_E!W42+FC_OTH_HH_WM_E!W42+FC_OTH_HH_DR_E!W42+FC_OTH_HH_DW_E!W42+FC_OTH_HH_TV_E!W42+FC_OTH_HH_IT_E!W42+FC_OTH_HH_LI_E!W42+FC_OTH_HH_OA_E!W42</f>
        <v>0</v>
      </c>
      <c r="X42" s="10">
        <f>FC_OTH_HH_SH_E!X42+FC_OTH_HH_SC_E!X42+FC_OTH_HH_WH_E!X42+FC_OTH_HH_CO_E!X42+FC_OTH_HH_RF_E!X42+FC_OTH_HH_WM_E!X42+FC_OTH_HH_DR_E!X42+FC_OTH_HH_DW_E!X42+FC_OTH_HH_TV_E!X42+FC_OTH_HH_IT_E!X42+FC_OTH_HH_LI_E!X42+FC_OTH_HH_OA_E!X42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FC_OTH_HH_SH_E!C43+FC_OTH_HH_SC_E!C43+FC_OTH_HH_WH_E!C43+FC_OTH_HH_CO_E!C43+FC_OTH_HH_RF_E!C43+FC_OTH_HH_WM_E!C43+FC_OTH_HH_DR_E!C43+FC_OTH_HH_DW_E!C43+FC_OTH_HH_TV_E!C43+FC_OTH_HH_IT_E!C43+FC_OTH_HH_LI_E!C43+FC_OTH_HH_OA_E!C43</f>
        <v>184.93091116725</v>
      </c>
      <c r="D43" s="10">
        <f>FC_OTH_HH_SH_E!D43+FC_OTH_HH_SC_E!D43+FC_OTH_HH_WH_E!D43+FC_OTH_HH_CO_E!D43+FC_OTH_HH_RF_E!D43+FC_OTH_HH_WM_E!D43+FC_OTH_HH_DR_E!D43+FC_OTH_HH_DW_E!D43+FC_OTH_HH_TV_E!D43+FC_OTH_HH_IT_E!D43+FC_OTH_HH_LI_E!D43+FC_OTH_HH_OA_E!D43</f>
        <v>131.20401225280801</v>
      </c>
      <c r="E43" s="10">
        <f>FC_OTH_HH_SH_E!E43+FC_OTH_HH_SC_E!E43+FC_OTH_HH_WH_E!E43+FC_OTH_HH_CO_E!E43+FC_OTH_HH_RF_E!E43+FC_OTH_HH_WM_E!E43+FC_OTH_HH_DR_E!E43+FC_OTH_HH_DW_E!E43+FC_OTH_HH_TV_E!E43+FC_OTH_HH_IT_E!E43+FC_OTH_HH_LI_E!E43+FC_OTH_HH_OA_E!E43</f>
        <v>63.093567416778988</v>
      </c>
      <c r="F43" s="10">
        <f>FC_OTH_HH_SH_E!F43+FC_OTH_HH_SC_E!F43+FC_OTH_HH_WH_E!F43+FC_OTH_HH_CO_E!F43+FC_OTH_HH_RF_E!F43+FC_OTH_HH_WM_E!F43+FC_OTH_HH_DR_E!F43+FC_OTH_HH_DW_E!F43+FC_OTH_HH_TV_E!F43+FC_OTH_HH_IT_E!F43+FC_OTH_HH_LI_E!F43+FC_OTH_HH_OA_E!F43</f>
        <v>75.36972749636098</v>
      </c>
      <c r="G43" s="10">
        <f>FC_OTH_HH_SH_E!G43+FC_OTH_HH_SC_E!G43+FC_OTH_HH_WH_E!G43+FC_OTH_HH_CO_E!G43+FC_OTH_HH_RF_E!G43+FC_OTH_HH_WM_E!G43+FC_OTH_HH_DR_E!G43+FC_OTH_HH_DW_E!G43+FC_OTH_HH_TV_E!G43+FC_OTH_HH_IT_E!G43+FC_OTH_HH_LI_E!G43+FC_OTH_HH_OA_E!G43</f>
        <v>121.69749540128305</v>
      </c>
      <c r="H43" s="10">
        <f>FC_OTH_HH_SH_E!H43+FC_OTH_HH_SC_E!H43+FC_OTH_HH_WH_E!H43+FC_OTH_HH_CO_E!H43+FC_OTH_HH_RF_E!H43+FC_OTH_HH_WM_E!H43+FC_OTH_HH_DR_E!H43+FC_OTH_HH_DW_E!H43+FC_OTH_HH_TV_E!H43+FC_OTH_HH_IT_E!H43+FC_OTH_HH_LI_E!H43+FC_OTH_HH_OA_E!H43</f>
        <v>48.944092591922647</v>
      </c>
      <c r="I43" s="10">
        <f>FC_OTH_HH_SH_E!I43+FC_OTH_HH_SC_E!I43+FC_OTH_HH_WH_E!I43+FC_OTH_HH_CO_E!I43+FC_OTH_HH_RF_E!I43+FC_OTH_HH_WM_E!I43+FC_OTH_HH_DR_E!I43+FC_OTH_HH_DW_E!I43+FC_OTH_HH_TV_E!I43+FC_OTH_HH_IT_E!I43+FC_OTH_HH_LI_E!I43+FC_OTH_HH_OA_E!I43</f>
        <v>46.712602820608396</v>
      </c>
      <c r="J43" s="10">
        <f>FC_OTH_HH_SH_E!J43+FC_OTH_HH_SC_E!J43+FC_OTH_HH_WH_E!J43+FC_OTH_HH_CO_E!J43+FC_OTH_HH_RF_E!J43+FC_OTH_HH_WM_E!J43+FC_OTH_HH_DR_E!J43+FC_OTH_HH_DW_E!J43+FC_OTH_HH_TV_E!J43+FC_OTH_HH_IT_E!J43+FC_OTH_HH_LI_E!J43+FC_OTH_HH_OA_E!J43</f>
        <v>81.405578376596139</v>
      </c>
      <c r="K43" s="10">
        <f>FC_OTH_HH_SH_E!K43+FC_OTH_HH_SC_E!K43+FC_OTH_HH_WH_E!K43+FC_OTH_HH_CO_E!K43+FC_OTH_HH_RF_E!K43+FC_OTH_HH_WM_E!K43+FC_OTH_HH_DR_E!K43+FC_OTH_HH_DW_E!K43+FC_OTH_HH_TV_E!K43+FC_OTH_HH_IT_E!K43+FC_OTH_HH_LI_E!K43+FC_OTH_HH_OA_E!K43</f>
        <v>69.473163161795895</v>
      </c>
      <c r="L43" s="10">
        <f>FC_OTH_HH_SH_E!L43+FC_OTH_HH_SC_E!L43+FC_OTH_HH_WH_E!L43+FC_OTH_HH_CO_E!L43+FC_OTH_HH_RF_E!L43+FC_OTH_HH_WM_E!L43+FC_OTH_HH_DR_E!L43+FC_OTH_HH_DW_E!L43+FC_OTH_HH_TV_E!L43+FC_OTH_HH_IT_E!L43+FC_OTH_HH_LI_E!L43+FC_OTH_HH_OA_E!L43</f>
        <v>22.128484219964751</v>
      </c>
      <c r="M43" s="10">
        <f>FC_OTH_HH_SH_E!M43+FC_OTH_HH_SC_E!M43+FC_OTH_HH_WH_E!M43+FC_OTH_HH_CO_E!M43+FC_OTH_HH_RF_E!M43+FC_OTH_HH_WM_E!M43+FC_OTH_HH_DR_E!M43+FC_OTH_HH_DW_E!M43+FC_OTH_HH_TV_E!M43+FC_OTH_HH_IT_E!M43+FC_OTH_HH_LI_E!M43+FC_OTH_HH_OA_E!M43</f>
        <v>20.053956916319223</v>
      </c>
      <c r="N43" s="10">
        <f>FC_OTH_HH_SH_E!N43+FC_OTH_HH_SC_E!N43+FC_OTH_HH_WH_E!N43+FC_OTH_HH_CO_E!N43+FC_OTH_HH_RF_E!N43+FC_OTH_HH_WM_E!N43+FC_OTH_HH_DR_E!N43+FC_OTH_HH_DW_E!N43+FC_OTH_HH_TV_E!N43+FC_OTH_HH_IT_E!N43+FC_OTH_HH_LI_E!N43+FC_OTH_HH_OA_E!N43</f>
        <v>30.784578722352787</v>
      </c>
      <c r="O43" s="10">
        <f>FC_OTH_HH_SH_E!O43+FC_OTH_HH_SC_E!O43+FC_OTH_HH_WH_E!O43+FC_OTH_HH_CO_E!O43+FC_OTH_HH_RF_E!O43+FC_OTH_HH_WM_E!O43+FC_OTH_HH_DR_E!O43+FC_OTH_HH_DW_E!O43+FC_OTH_HH_TV_E!O43+FC_OTH_HH_IT_E!O43+FC_OTH_HH_LI_E!O43+FC_OTH_HH_OA_E!O43</f>
        <v>32.799315396192576</v>
      </c>
      <c r="P43" s="10">
        <f>FC_OTH_HH_SH_E!P43+FC_OTH_HH_SC_E!P43+FC_OTH_HH_WH_E!P43+FC_OTH_HH_CO_E!P43+FC_OTH_HH_RF_E!P43+FC_OTH_HH_WM_E!P43+FC_OTH_HH_DR_E!P43+FC_OTH_HH_DW_E!P43+FC_OTH_HH_TV_E!P43+FC_OTH_HH_IT_E!P43+FC_OTH_HH_LI_E!P43+FC_OTH_HH_OA_E!P43</f>
        <v>20.88635470685956</v>
      </c>
      <c r="Q43" s="10">
        <f>FC_OTH_HH_SH_E!Q43+FC_OTH_HH_SC_E!Q43+FC_OTH_HH_WH_E!Q43+FC_OTH_HH_CO_E!Q43+FC_OTH_HH_RF_E!Q43+FC_OTH_HH_WM_E!Q43+FC_OTH_HH_DR_E!Q43+FC_OTH_HH_DW_E!Q43+FC_OTH_HH_TV_E!Q43+FC_OTH_HH_IT_E!Q43+FC_OTH_HH_LI_E!Q43+FC_OTH_HH_OA_E!Q43</f>
        <v>17.704984446829531</v>
      </c>
      <c r="R43" s="10">
        <f>FC_OTH_HH_SH_E!R43+FC_OTH_HH_SC_E!R43+FC_OTH_HH_WH_E!R43+FC_OTH_HH_CO_E!R43+FC_OTH_HH_RF_E!R43+FC_OTH_HH_WM_E!R43+FC_OTH_HH_DR_E!R43+FC_OTH_HH_DW_E!R43+FC_OTH_HH_TV_E!R43+FC_OTH_HH_IT_E!R43+FC_OTH_HH_LI_E!R43+FC_OTH_HH_OA_E!R43</f>
        <v>16.861885083753773</v>
      </c>
      <c r="S43" s="10">
        <f>FC_OTH_HH_SH_E!S43+FC_OTH_HH_SC_E!S43+FC_OTH_HH_WH_E!S43+FC_OTH_HH_CO_E!S43+FC_OTH_HH_RF_E!S43+FC_OTH_HH_WM_E!S43+FC_OTH_HH_DR_E!S43+FC_OTH_HH_DW_E!S43+FC_OTH_HH_TV_E!S43+FC_OTH_HH_IT_E!S43+FC_OTH_HH_LI_E!S43+FC_OTH_HH_OA_E!S43</f>
        <v>13.824647482261799</v>
      </c>
      <c r="T43" s="10">
        <f>FC_OTH_HH_SH_E!T43+FC_OTH_HH_SC_E!T43+FC_OTH_HH_WH_E!T43+FC_OTH_HH_CO_E!T43+FC_OTH_HH_RF_E!T43+FC_OTH_HH_WM_E!T43+FC_OTH_HH_DR_E!T43+FC_OTH_HH_DW_E!T43+FC_OTH_HH_TV_E!T43+FC_OTH_HH_IT_E!T43+FC_OTH_HH_LI_E!T43+FC_OTH_HH_OA_E!T43</f>
        <v>18.165581494573797</v>
      </c>
      <c r="U43" s="10">
        <f>FC_OTH_HH_SH_E!U43+FC_OTH_HH_SC_E!U43+FC_OTH_HH_WH_E!U43+FC_OTH_HH_CO_E!U43+FC_OTH_HH_RF_E!U43+FC_OTH_HH_WM_E!U43+FC_OTH_HH_DR_E!U43+FC_OTH_HH_DW_E!U43+FC_OTH_HH_TV_E!U43+FC_OTH_HH_IT_E!U43+FC_OTH_HH_LI_E!U43+FC_OTH_HH_OA_E!U43</f>
        <v>17.425796866879459</v>
      </c>
      <c r="V43" s="10">
        <f>FC_OTH_HH_SH_E!V43+FC_OTH_HH_SC_E!V43+FC_OTH_HH_WH_E!V43+FC_OTH_HH_CO_E!V43+FC_OTH_HH_RF_E!V43+FC_OTH_HH_WM_E!V43+FC_OTH_HH_DR_E!V43+FC_OTH_HH_DW_E!V43+FC_OTH_HH_TV_E!V43+FC_OTH_HH_IT_E!V43+FC_OTH_HH_LI_E!V43+FC_OTH_HH_OA_E!V43</f>
        <v>15.71734903555523</v>
      </c>
      <c r="W43" s="10">
        <f>FC_OTH_HH_SH_E!W43+FC_OTH_HH_SC_E!W43+FC_OTH_HH_WH_E!W43+FC_OTH_HH_CO_E!W43+FC_OTH_HH_RF_E!W43+FC_OTH_HH_WM_E!W43+FC_OTH_HH_DR_E!W43+FC_OTH_HH_DW_E!W43+FC_OTH_HH_TV_E!W43+FC_OTH_HH_IT_E!W43+FC_OTH_HH_LI_E!W43+FC_OTH_HH_OA_E!W43</f>
        <v>13.89962978430564</v>
      </c>
      <c r="X43" s="10">
        <f>FC_OTH_HH_SH_E!X43+FC_OTH_HH_SC_E!X43+FC_OTH_HH_WH_E!X43+FC_OTH_HH_CO_E!X43+FC_OTH_HH_RF_E!X43+FC_OTH_HH_WM_E!X43+FC_OTH_HH_DR_E!X43+FC_OTH_HH_DW_E!X43+FC_OTH_HH_TV_E!X43+FC_OTH_HH_IT_E!X43+FC_OTH_HH_LI_E!X43+FC_OTH_HH_OA_E!X43</f>
        <v>22.301112452924553</v>
      </c>
    </row>
    <row r="44" spans="1:24" ht="11.25" customHeight="1" x14ac:dyDescent="0.2">
      <c r="A44" s="41" t="s">
        <v>75</v>
      </c>
      <c r="B44" s="9" t="s">
        <v>76</v>
      </c>
      <c r="C44" s="10">
        <f>FC_OTH_HH_SH_E!C44+FC_OTH_HH_SC_E!C44+FC_OTH_HH_WH_E!C44+FC_OTH_HH_CO_E!C44+FC_OTH_HH_RF_E!C44+FC_OTH_HH_WM_E!C44+FC_OTH_HH_DR_E!C44+FC_OTH_HH_DW_E!C44+FC_OTH_HH_TV_E!C44+FC_OTH_HH_IT_E!C44+FC_OTH_HH_LI_E!C44+FC_OTH_HH_OA_E!C44</f>
        <v>0</v>
      </c>
      <c r="D44" s="10">
        <f>FC_OTH_HH_SH_E!D44+FC_OTH_HH_SC_E!D44+FC_OTH_HH_WH_E!D44+FC_OTH_HH_CO_E!D44+FC_OTH_HH_RF_E!D44+FC_OTH_HH_WM_E!D44+FC_OTH_HH_DR_E!D44+FC_OTH_HH_DW_E!D44+FC_OTH_HH_TV_E!D44+FC_OTH_HH_IT_E!D44+FC_OTH_HH_LI_E!D44+FC_OTH_HH_OA_E!D44</f>
        <v>2.894840928632846</v>
      </c>
      <c r="E44" s="10">
        <f>FC_OTH_HH_SH_E!E44+FC_OTH_HH_SC_E!E44+FC_OTH_HH_WH_E!E44+FC_OTH_HH_CO_E!E44+FC_OTH_HH_RF_E!E44+FC_OTH_HH_WM_E!E44+FC_OTH_HH_DR_E!E44+FC_OTH_HH_DW_E!E44+FC_OTH_HH_TV_E!E44+FC_OTH_HH_IT_E!E44+FC_OTH_HH_LI_E!E44+FC_OTH_HH_OA_E!E44</f>
        <v>2.894840928632846</v>
      </c>
      <c r="F44" s="10">
        <f>FC_OTH_HH_SH_E!F44+FC_OTH_HH_SC_E!F44+FC_OTH_HH_WH_E!F44+FC_OTH_HH_CO_E!F44+FC_OTH_HH_RF_E!F44+FC_OTH_HH_WM_E!F44+FC_OTH_HH_DR_E!F44+FC_OTH_HH_DW_E!F44+FC_OTH_HH_TV_E!F44+FC_OTH_HH_IT_E!F44+FC_OTH_HH_LI_E!F44+FC_OTH_HH_OA_E!F44</f>
        <v>16.403955288048152</v>
      </c>
      <c r="G44" s="10">
        <f>FC_OTH_HH_SH_E!G44+FC_OTH_HH_SC_E!G44+FC_OTH_HH_WH_E!G44+FC_OTH_HH_CO_E!G44+FC_OTH_HH_RF_E!G44+FC_OTH_HH_WM_E!G44+FC_OTH_HH_DR_E!G44+FC_OTH_HH_DW_E!G44+FC_OTH_HH_TV_E!G44+FC_OTH_HH_IT_E!G44+FC_OTH_HH_LI_E!G44+FC_OTH_HH_OA_E!G44</f>
        <v>91.669045571797099</v>
      </c>
      <c r="H44" s="10">
        <f>FC_OTH_HH_SH_E!H44+FC_OTH_HH_SC_E!H44+FC_OTH_HH_WH_E!H44+FC_OTH_HH_CO_E!H44+FC_OTH_HH_RF_E!H44+FC_OTH_HH_WM_E!H44+FC_OTH_HH_DR_E!H44+FC_OTH_HH_DW_E!H44+FC_OTH_HH_TV_E!H44+FC_OTH_HH_IT_E!H44+FC_OTH_HH_LI_E!H44+FC_OTH_HH_OA_E!H44</f>
        <v>105.17815993121243</v>
      </c>
      <c r="I44" s="10">
        <f>FC_OTH_HH_SH_E!I44+FC_OTH_HH_SC_E!I44+FC_OTH_HH_WH_E!I44+FC_OTH_HH_CO_E!I44+FC_OTH_HH_RF_E!I44+FC_OTH_HH_WM_E!I44+FC_OTH_HH_DR_E!I44+FC_OTH_HH_DW_E!I44+FC_OTH_HH_TV_E!I44+FC_OTH_HH_IT_E!I44+FC_OTH_HH_LI_E!I44+FC_OTH_HH_OA_E!I44</f>
        <v>106.1430782459157</v>
      </c>
      <c r="J44" s="10">
        <f>FC_OTH_HH_SH_E!J44+FC_OTH_HH_SC_E!J44+FC_OTH_HH_WH_E!J44+FC_OTH_HH_CO_E!J44+FC_OTH_HH_RF_E!J44+FC_OTH_HH_WM_E!J44+FC_OTH_HH_DR_E!J44+FC_OTH_HH_DW_E!J44+FC_OTH_HH_TV_E!J44+FC_OTH_HH_IT_E!J44+FC_OTH_HH_LI_E!J44+FC_OTH_HH_OA_E!J44</f>
        <v>103.24832330180567</v>
      </c>
      <c r="K44" s="10">
        <f>FC_OTH_HH_SH_E!K44+FC_OTH_HH_SC_E!K44+FC_OTH_HH_WH_E!K44+FC_OTH_HH_CO_E!K44+FC_OTH_HH_RF_E!K44+FC_OTH_HH_WM_E!K44+FC_OTH_HH_DR_E!K44+FC_OTH_HH_DW_E!K44+FC_OTH_HH_TV_E!K44+FC_OTH_HH_IT_E!K44+FC_OTH_HH_LI_E!K44+FC_OTH_HH_OA_E!K44</f>
        <v>26.053310404127252</v>
      </c>
      <c r="L44" s="10">
        <f>FC_OTH_HH_SH_E!L44+FC_OTH_HH_SC_E!L44+FC_OTH_HH_WH_E!L44+FC_OTH_HH_CO_E!L44+FC_OTH_HH_RF_E!L44+FC_OTH_HH_WM_E!L44+FC_OTH_HH_DR_E!L44+FC_OTH_HH_DW_E!L44+FC_OTH_HH_TV_E!L44+FC_OTH_HH_IT_E!L44+FC_OTH_HH_LI_E!L44+FC_OTH_HH_OA_E!L44</f>
        <v>0</v>
      </c>
      <c r="M44" s="10">
        <f>FC_OTH_HH_SH_E!M44+FC_OTH_HH_SC_E!M44+FC_OTH_HH_WH_E!M44+FC_OTH_HH_CO_E!M44+FC_OTH_HH_RF_E!M44+FC_OTH_HH_WM_E!M44+FC_OTH_HH_DR_E!M44+FC_OTH_HH_DW_E!M44+FC_OTH_HH_TV_E!M44+FC_OTH_HH_IT_E!M44+FC_OTH_HH_LI_E!M44+FC_OTH_HH_OA_E!M44</f>
        <v>2.8196044711951829</v>
      </c>
      <c r="N44" s="10">
        <f>FC_OTH_HH_SH_E!N44+FC_OTH_HH_SC_E!N44+FC_OTH_HH_WH_E!N44+FC_OTH_HH_CO_E!N44+FC_OTH_HH_RF_E!N44+FC_OTH_HH_WM_E!N44+FC_OTH_HH_DR_E!N44+FC_OTH_HH_DW_E!N44+FC_OTH_HH_TV_E!N44+FC_OTH_HH_IT_E!N44+FC_OTH_HH_LI_E!N44+FC_OTH_HH_OA_E!N44</f>
        <v>4.8246775580395536</v>
      </c>
      <c r="O44" s="10">
        <f>FC_OTH_HH_SH_E!O44+FC_OTH_HH_SC_E!O44+FC_OTH_HH_WH_E!O44+FC_OTH_HH_CO_E!O44+FC_OTH_HH_RF_E!O44+FC_OTH_HH_WM_E!O44+FC_OTH_HH_DR_E!O44+FC_OTH_HH_DW_E!O44+FC_OTH_HH_TV_E!O44+FC_OTH_HH_IT_E!O44+FC_OTH_HH_LI_E!O44+FC_OTH_HH_OA_E!O44</f>
        <v>0</v>
      </c>
      <c r="P44" s="10">
        <f>FC_OTH_HH_SH_E!P44+FC_OTH_HH_SC_E!P44+FC_OTH_HH_WH_E!P44+FC_OTH_HH_CO_E!P44+FC_OTH_HH_RF_E!P44+FC_OTH_HH_WM_E!P44+FC_OTH_HH_DR_E!P44+FC_OTH_HH_DW_E!P44+FC_OTH_HH_TV_E!P44+FC_OTH_HH_IT_E!P44+FC_OTH_HH_LI_E!P44+FC_OTH_HH_OA_E!P44</f>
        <v>0</v>
      </c>
      <c r="Q44" s="10">
        <f>FC_OTH_HH_SH_E!Q44+FC_OTH_HH_SC_E!Q44+FC_OTH_HH_WH_E!Q44+FC_OTH_HH_CO_E!Q44+FC_OTH_HH_RF_E!Q44+FC_OTH_HH_WM_E!Q44+FC_OTH_HH_DR_E!Q44+FC_OTH_HH_DW_E!Q44+FC_OTH_HH_TV_E!Q44+FC_OTH_HH_IT_E!Q44+FC_OTH_HH_LI_E!Q44+FC_OTH_HH_OA_E!Q44</f>
        <v>0</v>
      </c>
      <c r="R44" s="10">
        <f>FC_OTH_HH_SH_E!R44+FC_OTH_HH_SC_E!R44+FC_OTH_HH_WH_E!R44+FC_OTH_HH_CO_E!R44+FC_OTH_HH_RF_E!R44+FC_OTH_HH_WM_E!R44+FC_OTH_HH_DR_E!R44+FC_OTH_HH_DW_E!R44+FC_OTH_HH_TV_E!R44+FC_OTH_HH_IT_E!R44+FC_OTH_HH_LI_E!R44+FC_OTH_HH_OA_E!R44</f>
        <v>0</v>
      </c>
      <c r="S44" s="10">
        <f>FC_OTH_HH_SH_E!S44+FC_OTH_HH_SC_E!S44+FC_OTH_HH_WH_E!S44+FC_OTH_HH_CO_E!S44+FC_OTH_HH_RF_E!S44+FC_OTH_HH_WM_E!S44+FC_OTH_HH_DR_E!S44+FC_OTH_HH_DW_E!S44+FC_OTH_HH_TV_E!S44+FC_OTH_HH_IT_E!S44+FC_OTH_HH_LI_E!S44+FC_OTH_HH_OA_E!S44</f>
        <v>0</v>
      </c>
      <c r="T44" s="10">
        <f>FC_OTH_HH_SH_E!T44+FC_OTH_HH_SC_E!T44+FC_OTH_HH_WH_E!T44+FC_OTH_HH_CO_E!T44+FC_OTH_HH_RF_E!T44+FC_OTH_HH_WM_E!T44+FC_OTH_HH_DR_E!T44+FC_OTH_HH_DW_E!T44+FC_OTH_HH_TV_E!T44+FC_OTH_HH_IT_E!T44+FC_OTH_HH_LI_E!T44+FC_OTH_HH_OA_E!T44</f>
        <v>0</v>
      </c>
      <c r="U44" s="10">
        <f>FC_OTH_HH_SH_E!U44+FC_OTH_HH_SC_E!U44+FC_OTH_HH_WH_E!U44+FC_OTH_HH_CO_E!U44+FC_OTH_HH_RF_E!U44+FC_OTH_HH_WM_E!U44+FC_OTH_HH_DR_E!U44+FC_OTH_HH_DW_E!U44+FC_OTH_HH_TV_E!U44+FC_OTH_HH_IT_E!U44+FC_OTH_HH_LI_E!U44+FC_OTH_HH_OA_E!U44</f>
        <v>0</v>
      </c>
      <c r="V44" s="10">
        <f>FC_OTH_HH_SH_E!V44+FC_OTH_HH_SC_E!V44+FC_OTH_HH_WH_E!V44+FC_OTH_HH_CO_E!V44+FC_OTH_HH_RF_E!V44+FC_OTH_HH_WM_E!V44+FC_OTH_HH_DR_E!V44+FC_OTH_HH_DW_E!V44+FC_OTH_HH_TV_E!V44+FC_OTH_HH_IT_E!V44+FC_OTH_HH_LI_E!V44+FC_OTH_HH_OA_E!V44</f>
        <v>0</v>
      </c>
      <c r="W44" s="10">
        <f>FC_OTH_HH_SH_E!W44+FC_OTH_HH_SC_E!W44+FC_OTH_HH_WH_E!W44+FC_OTH_HH_CO_E!W44+FC_OTH_HH_RF_E!W44+FC_OTH_HH_WM_E!W44+FC_OTH_HH_DR_E!W44+FC_OTH_HH_DW_E!W44+FC_OTH_HH_TV_E!W44+FC_OTH_HH_IT_E!W44+FC_OTH_HH_LI_E!W44+FC_OTH_HH_OA_E!W44</f>
        <v>0</v>
      </c>
      <c r="X44" s="10">
        <f>FC_OTH_HH_SH_E!X44+FC_OTH_HH_SC_E!X44+FC_OTH_HH_WH_E!X44+FC_OTH_HH_CO_E!X44+FC_OTH_HH_RF_E!X44+FC_OTH_HH_WM_E!X44+FC_OTH_HH_DR_E!X44+FC_OTH_HH_DW_E!X44+FC_OTH_HH_TV_E!X44+FC_OTH_HH_IT_E!X44+FC_OTH_HH_LI_E!X44+FC_OTH_HH_OA_E!X44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FC_OTH_HH_SH_E!C45+FC_OTH_HH_SC_E!C45+FC_OTH_HH_WH_E!C45+FC_OTH_HH_CO_E!C45+FC_OTH_HH_RF_E!C45+FC_OTH_HH_WM_E!C45+FC_OTH_HH_DR_E!C45+FC_OTH_HH_DW_E!C45+FC_OTH_HH_TV_E!C45+FC_OTH_HH_IT_E!C45+FC_OTH_HH_LI_E!C45+FC_OTH_HH_OA_E!C45</f>
        <v>0</v>
      </c>
      <c r="D45" s="10">
        <f>FC_OTH_HH_SH_E!D45+FC_OTH_HH_SC_E!D45+FC_OTH_HH_WH_E!D45+FC_OTH_HH_CO_E!D45+FC_OTH_HH_RF_E!D45+FC_OTH_HH_WM_E!D45+FC_OTH_HH_DR_E!D45+FC_OTH_HH_DW_E!D45+FC_OTH_HH_TV_E!D45+FC_OTH_HH_IT_E!D45+FC_OTH_HH_LI_E!D45+FC_OTH_HH_OA_E!D45</f>
        <v>0</v>
      </c>
      <c r="E45" s="10">
        <f>FC_OTH_HH_SH_E!E45+FC_OTH_HH_SC_E!E45+FC_OTH_HH_WH_E!E45+FC_OTH_HH_CO_E!E45+FC_OTH_HH_RF_E!E45+FC_OTH_HH_WM_E!E45+FC_OTH_HH_DR_E!E45+FC_OTH_HH_DW_E!E45+FC_OTH_HH_TV_E!E45+FC_OTH_HH_IT_E!E45+FC_OTH_HH_LI_E!E45+FC_OTH_HH_OA_E!E45</f>
        <v>0</v>
      </c>
      <c r="F45" s="10">
        <f>FC_OTH_HH_SH_E!F45+FC_OTH_HH_SC_E!F45+FC_OTH_HH_WH_E!F45+FC_OTH_HH_CO_E!F45+FC_OTH_HH_RF_E!F45+FC_OTH_HH_WM_E!F45+FC_OTH_HH_DR_E!F45+FC_OTH_HH_DW_E!F45+FC_OTH_HH_TV_E!F45+FC_OTH_HH_IT_E!F45+FC_OTH_HH_LI_E!F45+FC_OTH_HH_OA_E!F45</f>
        <v>0</v>
      </c>
      <c r="G45" s="10">
        <f>FC_OTH_HH_SH_E!G45+FC_OTH_HH_SC_E!G45+FC_OTH_HH_WH_E!G45+FC_OTH_HH_CO_E!G45+FC_OTH_HH_RF_E!G45+FC_OTH_HH_WM_E!G45+FC_OTH_HH_DR_E!G45+FC_OTH_HH_DW_E!G45+FC_OTH_HH_TV_E!G45+FC_OTH_HH_IT_E!G45+FC_OTH_HH_LI_E!G45+FC_OTH_HH_OA_E!G45</f>
        <v>0</v>
      </c>
      <c r="H45" s="10">
        <f>FC_OTH_HH_SH_E!H45+FC_OTH_HH_SC_E!H45+FC_OTH_HH_WH_E!H45+FC_OTH_HH_CO_E!H45+FC_OTH_HH_RF_E!H45+FC_OTH_HH_WM_E!H45+FC_OTH_HH_DR_E!H45+FC_OTH_HH_DW_E!H45+FC_OTH_HH_TV_E!H45+FC_OTH_HH_IT_E!H45+FC_OTH_HH_LI_E!H45+FC_OTH_HH_OA_E!H45</f>
        <v>0</v>
      </c>
      <c r="I45" s="10">
        <f>FC_OTH_HH_SH_E!I45+FC_OTH_HH_SC_E!I45+FC_OTH_HH_WH_E!I45+FC_OTH_HH_CO_E!I45+FC_OTH_HH_RF_E!I45+FC_OTH_HH_WM_E!I45+FC_OTH_HH_DR_E!I45+FC_OTH_HH_DW_E!I45+FC_OTH_HH_TV_E!I45+FC_OTH_HH_IT_E!I45+FC_OTH_HH_LI_E!I45+FC_OTH_HH_OA_E!I45</f>
        <v>0</v>
      </c>
      <c r="J45" s="10">
        <f>FC_OTH_HH_SH_E!J45+FC_OTH_HH_SC_E!J45+FC_OTH_HH_WH_E!J45+FC_OTH_HH_CO_E!J45+FC_OTH_HH_RF_E!J45+FC_OTH_HH_WM_E!J45+FC_OTH_HH_DR_E!J45+FC_OTH_HH_DW_E!J45+FC_OTH_HH_TV_E!J45+FC_OTH_HH_IT_E!J45+FC_OTH_HH_LI_E!J45+FC_OTH_HH_OA_E!J45</f>
        <v>0</v>
      </c>
      <c r="K45" s="10">
        <f>FC_OTH_HH_SH_E!K45+FC_OTH_HH_SC_E!K45+FC_OTH_HH_WH_E!K45+FC_OTH_HH_CO_E!K45+FC_OTH_HH_RF_E!K45+FC_OTH_HH_WM_E!K45+FC_OTH_HH_DR_E!K45+FC_OTH_HH_DW_E!K45+FC_OTH_HH_TV_E!K45+FC_OTH_HH_IT_E!K45+FC_OTH_HH_LI_E!K45+FC_OTH_HH_OA_E!K45</f>
        <v>0</v>
      </c>
      <c r="L45" s="10">
        <f>FC_OTH_HH_SH_E!L45+FC_OTH_HH_SC_E!L45+FC_OTH_HH_WH_E!L45+FC_OTH_HH_CO_E!L45+FC_OTH_HH_RF_E!L45+FC_OTH_HH_WM_E!L45+FC_OTH_HH_DR_E!L45+FC_OTH_HH_DW_E!L45+FC_OTH_HH_TV_E!L45+FC_OTH_HH_IT_E!L45+FC_OTH_HH_LI_E!L45+FC_OTH_HH_OA_E!L45</f>
        <v>0</v>
      </c>
      <c r="M45" s="10">
        <f>FC_OTH_HH_SH_E!M45+FC_OTH_HH_SC_E!M45+FC_OTH_HH_WH_E!M45+FC_OTH_HH_CO_E!M45+FC_OTH_HH_RF_E!M45+FC_OTH_HH_WM_E!M45+FC_OTH_HH_DR_E!M45+FC_OTH_HH_DW_E!M45+FC_OTH_HH_TV_E!M45+FC_OTH_HH_IT_E!M45+FC_OTH_HH_LI_E!M45+FC_OTH_HH_OA_E!M45</f>
        <v>0</v>
      </c>
      <c r="N45" s="10">
        <f>FC_OTH_HH_SH_E!N45+FC_OTH_HH_SC_E!N45+FC_OTH_HH_WH_E!N45+FC_OTH_HH_CO_E!N45+FC_OTH_HH_RF_E!N45+FC_OTH_HH_WM_E!N45+FC_OTH_HH_DR_E!N45+FC_OTH_HH_DW_E!N45+FC_OTH_HH_TV_E!N45+FC_OTH_HH_IT_E!N45+FC_OTH_HH_LI_E!N45+FC_OTH_HH_OA_E!N45</f>
        <v>0</v>
      </c>
      <c r="O45" s="10">
        <f>FC_OTH_HH_SH_E!O45+FC_OTH_HH_SC_E!O45+FC_OTH_HH_WH_E!O45+FC_OTH_HH_CO_E!O45+FC_OTH_HH_RF_E!O45+FC_OTH_HH_WM_E!O45+FC_OTH_HH_DR_E!O45+FC_OTH_HH_DW_E!O45+FC_OTH_HH_TV_E!O45+FC_OTH_HH_IT_E!O45+FC_OTH_HH_LI_E!O45+FC_OTH_HH_OA_E!O45</f>
        <v>0</v>
      </c>
      <c r="P45" s="10">
        <f>FC_OTH_HH_SH_E!P45+FC_OTH_HH_SC_E!P45+FC_OTH_HH_WH_E!P45+FC_OTH_HH_CO_E!P45+FC_OTH_HH_RF_E!P45+FC_OTH_HH_WM_E!P45+FC_OTH_HH_DR_E!P45+FC_OTH_HH_DW_E!P45+FC_OTH_HH_TV_E!P45+FC_OTH_HH_IT_E!P45+FC_OTH_HH_LI_E!P45+FC_OTH_HH_OA_E!P45</f>
        <v>0</v>
      </c>
      <c r="Q45" s="10">
        <f>FC_OTH_HH_SH_E!Q45+FC_OTH_HH_SC_E!Q45+FC_OTH_HH_WH_E!Q45+FC_OTH_HH_CO_E!Q45+FC_OTH_HH_RF_E!Q45+FC_OTH_HH_WM_E!Q45+FC_OTH_HH_DR_E!Q45+FC_OTH_HH_DW_E!Q45+FC_OTH_HH_TV_E!Q45+FC_OTH_HH_IT_E!Q45+FC_OTH_HH_LI_E!Q45+FC_OTH_HH_OA_E!Q45</f>
        <v>0</v>
      </c>
      <c r="R45" s="10">
        <f>FC_OTH_HH_SH_E!R45+FC_OTH_HH_SC_E!R45+FC_OTH_HH_WH_E!R45+FC_OTH_HH_CO_E!R45+FC_OTH_HH_RF_E!R45+FC_OTH_HH_WM_E!R45+FC_OTH_HH_DR_E!R45+FC_OTH_HH_DW_E!R45+FC_OTH_HH_TV_E!R45+FC_OTH_HH_IT_E!R45+FC_OTH_HH_LI_E!R45+FC_OTH_HH_OA_E!R45</f>
        <v>0</v>
      </c>
      <c r="S45" s="10">
        <f>FC_OTH_HH_SH_E!S45+FC_OTH_HH_SC_E!S45+FC_OTH_HH_WH_E!S45+FC_OTH_HH_CO_E!S45+FC_OTH_HH_RF_E!S45+FC_OTH_HH_WM_E!S45+FC_OTH_HH_DR_E!S45+FC_OTH_HH_DW_E!S45+FC_OTH_HH_TV_E!S45+FC_OTH_HH_IT_E!S45+FC_OTH_HH_LI_E!S45+FC_OTH_HH_OA_E!S45</f>
        <v>0</v>
      </c>
      <c r="T45" s="10">
        <f>FC_OTH_HH_SH_E!T45+FC_OTH_HH_SC_E!T45+FC_OTH_HH_WH_E!T45+FC_OTH_HH_CO_E!T45+FC_OTH_HH_RF_E!T45+FC_OTH_HH_WM_E!T45+FC_OTH_HH_DR_E!T45+FC_OTH_HH_DW_E!T45+FC_OTH_HH_TV_E!T45+FC_OTH_HH_IT_E!T45+FC_OTH_HH_LI_E!T45+FC_OTH_HH_OA_E!T45</f>
        <v>0</v>
      </c>
      <c r="U45" s="10">
        <f>FC_OTH_HH_SH_E!U45+FC_OTH_HH_SC_E!U45+FC_OTH_HH_WH_E!U45+FC_OTH_HH_CO_E!U45+FC_OTH_HH_RF_E!U45+FC_OTH_HH_WM_E!U45+FC_OTH_HH_DR_E!U45+FC_OTH_HH_DW_E!U45+FC_OTH_HH_TV_E!U45+FC_OTH_HH_IT_E!U45+FC_OTH_HH_LI_E!U45+FC_OTH_HH_OA_E!U45</f>
        <v>0</v>
      </c>
      <c r="V45" s="10">
        <f>FC_OTH_HH_SH_E!V45+FC_OTH_HH_SC_E!V45+FC_OTH_HH_WH_E!V45+FC_OTH_HH_CO_E!V45+FC_OTH_HH_RF_E!V45+FC_OTH_HH_WM_E!V45+FC_OTH_HH_DR_E!V45+FC_OTH_HH_DW_E!V45+FC_OTH_HH_TV_E!V45+FC_OTH_HH_IT_E!V45+FC_OTH_HH_LI_E!V45+FC_OTH_HH_OA_E!V45</f>
        <v>0</v>
      </c>
      <c r="W45" s="10">
        <f>FC_OTH_HH_SH_E!W45+FC_OTH_HH_SC_E!W45+FC_OTH_HH_WH_E!W45+FC_OTH_HH_CO_E!W45+FC_OTH_HH_RF_E!W45+FC_OTH_HH_WM_E!W45+FC_OTH_HH_DR_E!W45+FC_OTH_HH_DW_E!W45+FC_OTH_HH_TV_E!W45+FC_OTH_HH_IT_E!W45+FC_OTH_HH_LI_E!W45+FC_OTH_HH_OA_E!W45</f>
        <v>0</v>
      </c>
      <c r="X45" s="10">
        <f>FC_OTH_HH_SH_E!X45+FC_OTH_HH_SC_E!X45+FC_OTH_HH_WH_E!X45+FC_OTH_HH_CO_E!X45+FC_OTH_HH_RF_E!X45+FC_OTH_HH_WM_E!X45+FC_OTH_HH_DR_E!X45+FC_OTH_HH_DW_E!X45+FC_OTH_HH_TV_E!X45+FC_OTH_HH_IT_E!X45+FC_OTH_HH_LI_E!X45+FC_OTH_HH_OA_E!X45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FC_OTH_HH_SH_E!C46+FC_OTH_HH_SC_E!C46+FC_OTH_HH_WH_E!C46+FC_OTH_HH_CO_E!C46+FC_OTH_HH_RF_E!C46+FC_OTH_HH_WM_E!C46+FC_OTH_HH_DR_E!C46+FC_OTH_HH_DW_E!C46+FC_OTH_HH_TV_E!C46+FC_OTH_HH_IT_E!C46+FC_OTH_HH_LI_E!C46+FC_OTH_HH_OA_E!C46</f>
        <v>0</v>
      </c>
      <c r="D46" s="10">
        <f>FC_OTH_HH_SH_E!D46+FC_OTH_HH_SC_E!D46+FC_OTH_HH_WH_E!D46+FC_OTH_HH_CO_E!D46+FC_OTH_HH_RF_E!D46+FC_OTH_HH_WM_E!D46+FC_OTH_HH_DR_E!D46+FC_OTH_HH_DW_E!D46+FC_OTH_HH_TV_E!D46+FC_OTH_HH_IT_E!D46+FC_OTH_HH_LI_E!D46+FC_OTH_HH_OA_E!D46</f>
        <v>0</v>
      </c>
      <c r="E46" s="10">
        <f>FC_OTH_HH_SH_E!E46+FC_OTH_HH_SC_E!E46+FC_OTH_HH_WH_E!E46+FC_OTH_HH_CO_E!E46+FC_OTH_HH_RF_E!E46+FC_OTH_HH_WM_E!E46+FC_OTH_HH_DR_E!E46+FC_OTH_HH_DW_E!E46+FC_OTH_HH_TV_E!E46+FC_OTH_HH_IT_E!E46+FC_OTH_HH_LI_E!E46+FC_OTH_HH_OA_E!E46</f>
        <v>0</v>
      </c>
      <c r="F46" s="10">
        <f>FC_OTH_HH_SH_E!F46+FC_OTH_HH_SC_E!F46+FC_OTH_HH_WH_E!F46+FC_OTH_HH_CO_E!F46+FC_OTH_HH_RF_E!F46+FC_OTH_HH_WM_E!F46+FC_OTH_HH_DR_E!F46+FC_OTH_HH_DW_E!F46+FC_OTH_HH_TV_E!F46+FC_OTH_HH_IT_E!F46+FC_OTH_HH_LI_E!F46+FC_OTH_HH_OA_E!F46</f>
        <v>0</v>
      </c>
      <c r="G46" s="10">
        <f>FC_OTH_HH_SH_E!G46+FC_OTH_HH_SC_E!G46+FC_OTH_HH_WH_E!G46+FC_OTH_HH_CO_E!G46+FC_OTH_HH_RF_E!G46+FC_OTH_HH_WM_E!G46+FC_OTH_HH_DR_E!G46+FC_OTH_HH_DW_E!G46+FC_OTH_HH_TV_E!G46+FC_OTH_HH_IT_E!G46+FC_OTH_HH_LI_E!G46+FC_OTH_HH_OA_E!G46</f>
        <v>0</v>
      </c>
      <c r="H46" s="10">
        <f>FC_OTH_HH_SH_E!H46+FC_OTH_HH_SC_E!H46+FC_OTH_HH_WH_E!H46+FC_OTH_HH_CO_E!H46+FC_OTH_HH_RF_E!H46+FC_OTH_HH_WM_E!H46+FC_OTH_HH_DR_E!H46+FC_OTH_HH_DW_E!H46+FC_OTH_HH_TV_E!H46+FC_OTH_HH_IT_E!H46+FC_OTH_HH_LI_E!H46+FC_OTH_HH_OA_E!H46</f>
        <v>0</v>
      </c>
      <c r="I46" s="10">
        <f>FC_OTH_HH_SH_E!I46+FC_OTH_HH_SC_E!I46+FC_OTH_HH_WH_E!I46+FC_OTH_HH_CO_E!I46+FC_OTH_HH_RF_E!I46+FC_OTH_HH_WM_E!I46+FC_OTH_HH_DR_E!I46+FC_OTH_HH_DW_E!I46+FC_OTH_HH_TV_E!I46+FC_OTH_HH_IT_E!I46+FC_OTH_HH_LI_E!I46+FC_OTH_HH_OA_E!I46</f>
        <v>0</v>
      </c>
      <c r="J46" s="10">
        <f>FC_OTH_HH_SH_E!J46+FC_OTH_HH_SC_E!J46+FC_OTH_HH_WH_E!J46+FC_OTH_HH_CO_E!J46+FC_OTH_HH_RF_E!J46+FC_OTH_HH_WM_E!J46+FC_OTH_HH_DR_E!J46+FC_OTH_HH_DW_E!J46+FC_OTH_HH_TV_E!J46+FC_OTH_HH_IT_E!J46+FC_OTH_HH_LI_E!J46+FC_OTH_HH_OA_E!J46</f>
        <v>0</v>
      </c>
      <c r="K46" s="10">
        <f>FC_OTH_HH_SH_E!K46+FC_OTH_HH_SC_E!K46+FC_OTH_HH_WH_E!K46+FC_OTH_HH_CO_E!K46+FC_OTH_HH_RF_E!K46+FC_OTH_HH_WM_E!K46+FC_OTH_HH_DR_E!K46+FC_OTH_HH_DW_E!K46+FC_OTH_HH_TV_E!K46+FC_OTH_HH_IT_E!K46+FC_OTH_HH_LI_E!K46+FC_OTH_HH_OA_E!K46</f>
        <v>0</v>
      </c>
      <c r="L46" s="10">
        <f>FC_OTH_HH_SH_E!L46+FC_OTH_HH_SC_E!L46+FC_OTH_HH_WH_E!L46+FC_OTH_HH_CO_E!L46+FC_OTH_HH_RF_E!L46+FC_OTH_HH_WM_E!L46+FC_OTH_HH_DR_E!L46+FC_OTH_HH_DW_E!L46+FC_OTH_HH_TV_E!L46+FC_OTH_HH_IT_E!L46+FC_OTH_HH_LI_E!L46+FC_OTH_HH_OA_E!L46</f>
        <v>0</v>
      </c>
      <c r="M46" s="10">
        <f>FC_OTH_HH_SH_E!M46+FC_OTH_HH_SC_E!M46+FC_OTH_HH_WH_E!M46+FC_OTH_HH_CO_E!M46+FC_OTH_HH_RF_E!M46+FC_OTH_HH_WM_E!M46+FC_OTH_HH_DR_E!M46+FC_OTH_HH_DW_E!M46+FC_OTH_HH_TV_E!M46+FC_OTH_HH_IT_E!M46+FC_OTH_HH_LI_E!M46+FC_OTH_HH_OA_E!M46</f>
        <v>0</v>
      </c>
      <c r="N46" s="10">
        <f>FC_OTH_HH_SH_E!N46+FC_OTH_HH_SC_E!N46+FC_OTH_HH_WH_E!N46+FC_OTH_HH_CO_E!N46+FC_OTH_HH_RF_E!N46+FC_OTH_HH_WM_E!N46+FC_OTH_HH_DR_E!N46+FC_OTH_HH_DW_E!N46+FC_OTH_HH_TV_E!N46+FC_OTH_HH_IT_E!N46+FC_OTH_HH_LI_E!N46+FC_OTH_HH_OA_E!N46</f>
        <v>0</v>
      </c>
      <c r="O46" s="10">
        <f>FC_OTH_HH_SH_E!O46+FC_OTH_HH_SC_E!O46+FC_OTH_HH_WH_E!O46+FC_OTH_HH_CO_E!O46+FC_OTH_HH_RF_E!O46+FC_OTH_HH_WM_E!O46+FC_OTH_HH_DR_E!O46+FC_OTH_HH_DW_E!O46+FC_OTH_HH_TV_E!O46+FC_OTH_HH_IT_E!O46+FC_OTH_HH_LI_E!O46+FC_OTH_HH_OA_E!O46</f>
        <v>0</v>
      </c>
      <c r="P46" s="10">
        <f>FC_OTH_HH_SH_E!P46+FC_OTH_HH_SC_E!P46+FC_OTH_HH_WH_E!P46+FC_OTH_HH_CO_E!P46+FC_OTH_HH_RF_E!P46+FC_OTH_HH_WM_E!P46+FC_OTH_HH_DR_E!P46+FC_OTH_HH_DW_E!P46+FC_OTH_HH_TV_E!P46+FC_OTH_HH_IT_E!P46+FC_OTH_HH_LI_E!P46+FC_OTH_HH_OA_E!P46</f>
        <v>0</v>
      </c>
      <c r="Q46" s="10">
        <f>FC_OTH_HH_SH_E!Q46+FC_OTH_HH_SC_E!Q46+FC_OTH_HH_WH_E!Q46+FC_OTH_HH_CO_E!Q46+FC_OTH_HH_RF_E!Q46+FC_OTH_HH_WM_E!Q46+FC_OTH_HH_DR_E!Q46+FC_OTH_HH_DW_E!Q46+FC_OTH_HH_TV_E!Q46+FC_OTH_HH_IT_E!Q46+FC_OTH_HH_LI_E!Q46+FC_OTH_HH_OA_E!Q46</f>
        <v>0</v>
      </c>
      <c r="R46" s="10">
        <f>FC_OTH_HH_SH_E!R46+FC_OTH_HH_SC_E!R46+FC_OTH_HH_WH_E!R46+FC_OTH_HH_CO_E!R46+FC_OTH_HH_RF_E!R46+FC_OTH_HH_WM_E!R46+FC_OTH_HH_DR_E!R46+FC_OTH_HH_DW_E!R46+FC_OTH_HH_TV_E!R46+FC_OTH_HH_IT_E!R46+FC_OTH_HH_LI_E!R46+FC_OTH_HH_OA_E!R46</f>
        <v>0</v>
      </c>
      <c r="S46" s="10">
        <f>FC_OTH_HH_SH_E!S46+FC_OTH_HH_SC_E!S46+FC_OTH_HH_WH_E!S46+FC_OTH_HH_CO_E!S46+FC_OTH_HH_RF_E!S46+FC_OTH_HH_WM_E!S46+FC_OTH_HH_DR_E!S46+FC_OTH_HH_DW_E!S46+FC_OTH_HH_TV_E!S46+FC_OTH_HH_IT_E!S46+FC_OTH_HH_LI_E!S46+FC_OTH_HH_OA_E!S46</f>
        <v>0</v>
      </c>
      <c r="T46" s="10">
        <f>FC_OTH_HH_SH_E!T46+FC_OTH_HH_SC_E!T46+FC_OTH_HH_WH_E!T46+FC_OTH_HH_CO_E!T46+FC_OTH_HH_RF_E!T46+FC_OTH_HH_WM_E!T46+FC_OTH_HH_DR_E!T46+FC_OTH_HH_DW_E!T46+FC_OTH_HH_TV_E!T46+FC_OTH_HH_IT_E!T46+FC_OTH_HH_LI_E!T46+FC_OTH_HH_OA_E!T46</f>
        <v>0</v>
      </c>
      <c r="U46" s="10">
        <f>FC_OTH_HH_SH_E!U46+FC_OTH_HH_SC_E!U46+FC_OTH_HH_WH_E!U46+FC_OTH_HH_CO_E!U46+FC_OTH_HH_RF_E!U46+FC_OTH_HH_WM_E!U46+FC_OTH_HH_DR_E!U46+FC_OTH_HH_DW_E!U46+FC_OTH_HH_TV_E!U46+FC_OTH_HH_IT_E!U46+FC_OTH_HH_LI_E!U46+FC_OTH_HH_OA_E!U46</f>
        <v>0</v>
      </c>
      <c r="V46" s="10">
        <f>FC_OTH_HH_SH_E!V46+FC_OTH_HH_SC_E!V46+FC_OTH_HH_WH_E!V46+FC_OTH_HH_CO_E!V46+FC_OTH_HH_RF_E!V46+FC_OTH_HH_WM_E!V46+FC_OTH_HH_DR_E!V46+FC_OTH_HH_DW_E!V46+FC_OTH_HH_TV_E!V46+FC_OTH_HH_IT_E!V46+FC_OTH_HH_LI_E!V46+FC_OTH_HH_OA_E!V46</f>
        <v>0</v>
      </c>
      <c r="W46" s="10">
        <f>FC_OTH_HH_SH_E!W46+FC_OTH_HH_SC_E!W46+FC_OTH_HH_WH_E!W46+FC_OTH_HH_CO_E!W46+FC_OTH_HH_RF_E!W46+FC_OTH_HH_WM_E!W46+FC_OTH_HH_DR_E!W46+FC_OTH_HH_DW_E!W46+FC_OTH_HH_TV_E!W46+FC_OTH_HH_IT_E!W46+FC_OTH_HH_LI_E!W46+FC_OTH_HH_OA_E!W46</f>
        <v>0</v>
      </c>
      <c r="X46" s="10">
        <f>FC_OTH_HH_SH_E!X46+FC_OTH_HH_SC_E!X46+FC_OTH_HH_WH_E!X46+FC_OTH_HH_CO_E!X46+FC_OTH_HH_RF_E!X46+FC_OTH_HH_WM_E!X46+FC_OTH_HH_DR_E!X46+FC_OTH_HH_DW_E!X46+FC_OTH_HH_TV_E!X46+FC_OTH_HH_IT_E!X46+FC_OTH_HH_LI_E!X46+FC_OTH_HH_OA_E!X46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FC_OTH_HH_SH_E!C47+FC_OTH_HH_SC_E!C47+FC_OTH_HH_WH_E!C47+FC_OTH_HH_CO_E!C47+FC_OTH_HH_RF_E!C47+FC_OTH_HH_WM_E!C47+FC_OTH_HH_DR_E!C47+FC_OTH_HH_DW_E!C47+FC_OTH_HH_TV_E!C47+FC_OTH_HH_IT_E!C47+FC_OTH_HH_LI_E!C47+FC_OTH_HH_OA_E!C47</f>
        <v>0</v>
      </c>
      <c r="D47" s="10">
        <f>FC_OTH_HH_SH_E!D47+FC_OTH_HH_SC_E!D47+FC_OTH_HH_WH_E!D47+FC_OTH_HH_CO_E!D47+FC_OTH_HH_RF_E!D47+FC_OTH_HH_WM_E!D47+FC_OTH_HH_DR_E!D47+FC_OTH_HH_DW_E!D47+FC_OTH_HH_TV_E!D47+FC_OTH_HH_IT_E!D47+FC_OTH_HH_LI_E!D47+FC_OTH_HH_OA_E!D47</f>
        <v>0</v>
      </c>
      <c r="E47" s="10">
        <f>FC_OTH_HH_SH_E!E47+FC_OTH_HH_SC_E!E47+FC_OTH_HH_WH_E!E47+FC_OTH_HH_CO_E!E47+FC_OTH_HH_RF_E!E47+FC_OTH_HH_WM_E!E47+FC_OTH_HH_DR_E!E47+FC_OTH_HH_DW_E!E47+FC_OTH_HH_TV_E!E47+FC_OTH_HH_IT_E!E47+FC_OTH_HH_LI_E!E47+FC_OTH_HH_OA_E!E47</f>
        <v>0</v>
      </c>
      <c r="F47" s="10">
        <f>FC_OTH_HH_SH_E!F47+FC_OTH_HH_SC_E!F47+FC_OTH_HH_WH_E!F47+FC_OTH_HH_CO_E!F47+FC_OTH_HH_RF_E!F47+FC_OTH_HH_WM_E!F47+FC_OTH_HH_DR_E!F47+FC_OTH_HH_DW_E!F47+FC_OTH_HH_TV_E!F47+FC_OTH_HH_IT_E!F47+FC_OTH_HH_LI_E!F47+FC_OTH_HH_OA_E!F47</f>
        <v>0</v>
      </c>
      <c r="G47" s="10">
        <f>FC_OTH_HH_SH_E!G47+FC_OTH_HH_SC_E!G47+FC_OTH_HH_WH_E!G47+FC_OTH_HH_CO_E!G47+FC_OTH_HH_RF_E!G47+FC_OTH_HH_WM_E!G47+FC_OTH_HH_DR_E!G47+FC_OTH_HH_DW_E!G47+FC_OTH_HH_TV_E!G47+FC_OTH_HH_IT_E!G47+FC_OTH_HH_LI_E!G47+FC_OTH_HH_OA_E!G47</f>
        <v>0</v>
      </c>
      <c r="H47" s="10">
        <f>FC_OTH_HH_SH_E!H47+FC_OTH_HH_SC_E!H47+FC_OTH_HH_WH_E!H47+FC_OTH_HH_CO_E!H47+FC_OTH_HH_RF_E!H47+FC_OTH_HH_WM_E!H47+FC_OTH_HH_DR_E!H47+FC_OTH_HH_DW_E!H47+FC_OTH_HH_TV_E!H47+FC_OTH_HH_IT_E!H47+FC_OTH_HH_LI_E!H47+FC_OTH_HH_OA_E!H47</f>
        <v>0</v>
      </c>
      <c r="I47" s="10">
        <f>FC_OTH_HH_SH_E!I47+FC_OTH_HH_SC_E!I47+FC_OTH_HH_WH_E!I47+FC_OTH_HH_CO_E!I47+FC_OTH_HH_RF_E!I47+FC_OTH_HH_WM_E!I47+FC_OTH_HH_DR_E!I47+FC_OTH_HH_DW_E!I47+FC_OTH_HH_TV_E!I47+FC_OTH_HH_IT_E!I47+FC_OTH_HH_LI_E!I47+FC_OTH_HH_OA_E!I47</f>
        <v>0</v>
      </c>
      <c r="J47" s="10">
        <f>FC_OTH_HH_SH_E!J47+FC_OTH_HH_SC_E!J47+FC_OTH_HH_WH_E!J47+FC_OTH_HH_CO_E!J47+FC_OTH_HH_RF_E!J47+FC_OTH_HH_WM_E!J47+FC_OTH_HH_DR_E!J47+FC_OTH_HH_DW_E!J47+FC_OTH_HH_TV_E!J47+FC_OTH_HH_IT_E!J47+FC_OTH_HH_LI_E!J47+FC_OTH_HH_OA_E!J47</f>
        <v>0</v>
      </c>
      <c r="K47" s="10">
        <f>FC_OTH_HH_SH_E!K47+FC_OTH_HH_SC_E!K47+FC_OTH_HH_WH_E!K47+FC_OTH_HH_CO_E!K47+FC_OTH_HH_RF_E!K47+FC_OTH_HH_WM_E!K47+FC_OTH_HH_DR_E!K47+FC_OTH_HH_DW_E!K47+FC_OTH_HH_TV_E!K47+FC_OTH_HH_IT_E!K47+FC_OTH_HH_LI_E!K47+FC_OTH_HH_OA_E!K47</f>
        <v>0</v>
      </c>
      <c r="L47" s="10">
        <f>FC_OTH_HH_SH_E!L47+FC_OTH_HH_SC_E!L47+FC_OTH_HH_WH_E!L47+FC_OTH_HH_CO_E!L47+FC_OTH_HH_RF_E!L47+FC_OTH_HH_WM_E!L47+FC_OTH_HH_DR_E!L47+FC_OTH_HH_DW_E!L47+FC_OTH_HH_TV_E!L47+FC_OTH_HH_IT_E!L47+FC_OTH_HH_LI_E!L47+FC_OTH_HH_OA_E!L47</f>
        <v>0</v>
      </c>
      <c r="M47" s="10">
        <f>FC_OTH_HH_SH_E!M47+FC_OTH_HH_SC_E!M47+FC_OTH_HH_WH_E!M47+FC_OTH_HH_CO_E!M47+FC_OTH_HH_RF_E!M47+FC_OTH_HH_WM_E!M47+FC_OTH_HH_DR_E!M47+FC_OTH_HH_DW_E!M47+FC_OTH_HH_TV_E!M47+FC_OTH_HH_IT_E!M47+FC_OTH_HH_LI_E!M47+FC_OTH_HH_OA_E!M47</f>
        <v>0</v>
      </c>
      <c r="N47" s="10">
        <f>FC_OTH_HH_SH_E!N47+FC_OTH_HH_SC_E!N47+FC_OTH_HH_WH_E!N47+FC_OTH_HH_CO_E!N47+FC_OTH_HH_RF_E!N47+FC_OTH_HH_WM_E!N47+FC_OTH_HH_DR_E!N47+FC_OTH_HH_DW_E!N47+FC_OTH_HH_TV_E!N47+FC_OTH_HH_IT_E!N47+FC_OTH_HH_LI_E!N47+FC_OTH_HH_OA_E!N47</f>
        <v>0</v>
      </c>
      <c r="O47" s="10">
        <f>FC_OTH_HH_SH_E!O47+FC_OTH_HH_SC_E!O47+FC_OTH_HH_WH_E!O47+FC_OTH_HH_CO_E!O47+FC_OTH_HH_RF_E!O47+FC_OTH_HH_WM_E!O47+FC_OTH_HH_DR_E!O47+FC_OTH_HH_DW_E!O47+FC_OTH_HH_TV_E!O47+FC_OTH_HH_IT_E!O47+FC_OTH_HH_LI_E!O47+FC_OTH_HH_OA_E!O47</f>
        <v>0</v>
      </c>
      <c r="P47" s="10">
        <f>FC_OTH_HH_SH_E!P47+FC_OTH_HH_SC_E!P47+FC_OTH_HH_WH_E!P47+FC_OTH_HH_CO_E!P47+FC_OTH_HH_RF_E!P47+FC_OTH_HH_WM_E!P47+FC_OTH_HH_DR_E!P47+FC_OTH_HH_DW_E!P47+FC_OTH_HH_TV_E!P47+FC_OTH_HH_IT_E!P47+FC_OTH_HH_LI_E!P47+FC_OTH_HH_OA_E!P47</f>
        <v>0</v>
      </c>
      <c r="Q47" s="10">
        <f>FC_OTH_HH_SH_E!Q47+FC_OTH_HH_SC_E!Q47+FC_OTH_HH_WH_E!Q47+FC_OTH_HH_CO_E!Q47+FC_OTH_HH_RF_E!Q47+FC_OTH_HH_WM_E!Q47+FC_OTH_HH_DR_E!Q47+FC_OTH_HH_DW_E!Q47+FC_OTH_HH_TV_E!Q47+FC_OTH_HH_IT_E!Q47+FC_OTH_HH_LI_E!Q47+FC_OTH_HH_OA_E!Q47</f>
        <v>0</v>
      </c>
      <c r="R47" s="10">
        <f>FC_OTH_HH_SH_E!R47+FC_OTH_HH_SC_E!R47+FC_OTH_HH_WH_E!R47+FC_OTH_HH_CO_E!R47+FC_OTH_HH_RF_E!R47+FC_OTH_HH_WM_E!R47+FC_OTH_HH_DR_E!R47+FC_OTH_HH_DW_E!R47+FC_OTH_HH_TV_E!R47+FC_OTH_HH_IT_E!R47+FC_OTH_HH_LI_E!R47+FC_OTH_HH_OA_E!R47</f>
        <v>0</v>
      </c>
      <c r="S47" s="10">
        <f>FC_OTH_HH_SH_E!S47+FC_OTH_HH_SC_E!S47+FC_OTH_HH_WH_E!S47+FC_OTH_HH_CO_E!S47+FC_OTH_HH_RF_E!S47+FC_OTH_HH_WM_E!S47+FC_OTH_HH_DR_E!S47+FC_OTH_HH_DW_E!S47+FC_OTH_HH_TV_E!S47+FC_OTH_HH_IT_E!S47+FC_OTH_HH_LI_E!S47+FC_OTH_HH_OA_E!S47</f>
        <v>0</v>
      </c>
      <c r="T47" s="10">
        <f>FC_OTH_HH_SH_E!T47+FC_OTH_HH_SC_E!T47+FC_OTH_HH_WH_E!T47+FC_OTH_HH_CO_E!T47+FC_OTH_HH_RF_E!T47+FC_OTH_HH_WM_E!T47+FC_OTH_HH_DR_E!T47+FC_OTH_HH_DW_E!T47+FC_OTH_HH_TV_E!T47+FC_OTH_HH_IT_E!T47+FC_OTH_HH_LI_E!T47+FC_OTH_HH_OA_E!T47</f>
        <v>0</v>
      </c>
      <c r="U47" s="10">
        <f>FC_OTH_HH_SH_E!U47+FC_OTH_HH_SC_E!U47+FC_OTH_HH_WH_E!U47+FC_OTH_HH_CO_E!U47+FC_OTH_HH_RF_E!U47+FC_OTH_HH_WM_E!U47+FC_OTH_HH_DR_E!U47+FC_OTH_HH_DW_E!U47+FC_OTH_HH_TV_E!U47+FC_OTH_HH_IT_E!U47+FC_OTH_HH_LI_E!U47+FC_OTH_HH_OA_E!U47</f>
        <v>0</v>
      </c>
      <c r="V47" s="10">
        <f>FC_OTH_HH_SH_E!V47+FC_OTH_HH_SC_E!V47+FC_OTH_HH_WH_E!V47+FC_OTH_HH_CO_E!V47+FC_OTH_HH_RF_E!V47+FC_OTH_HH_WM_E!V47+FC_OTH_HH_DR_E!V47+FC_OTH_HH_DW_E!V47+FC_OTH_HH_TV_E!V47+FC_OTH_HH_IT_E!V47+FC_OTH_HH_LI_E!V47+FC_OTH_HH_OA_E!V47</f>
        <v>0</v>
      </c>
      <c r="W47" s="10">
        <f>FC_OTH_HH_SH_E!W47+FC_OTH_HH_SC_E!W47+FC_OTH_HH_WH_E!W47+FC_OTH_HH_CO_E!W47+FC_OTH_HH_RF_E!W47+FC_OTH_HH_WM_E!W47+FC_OTH_HH_DR_E!W47+FC_OTH_HH_DW_E!W47+FC_OTH_HH_TV_E!W47+FC_OTH_HH_IT_E!W47+FC_OTH_HH_LI_E!W47+FC_OTH_HH_OA_E!W47</f>
        <v>0</v>
      </c>
      <c r="X47" s="10">
        <f>FC_OTH_HH_SH_E!X47+FC_OTH_HH_SC_E!X47+FC_OTH_HH_WH_E!X47+FC_OTH_HH_CO_E!X47+FC_OTH_HH_RF_E!X47+FC_OTH_HH_WM_E!X47+FC_OTH_HH_DR_E!X47+FC_OTH_HH_DW_E!X47+FC_OTH_HH_TV_E!X47+FC_OTH_HH_IT_E!X47+FC_OTH_HH_LI_E!X47+FC_OTH_HH_OA_E!X47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FC_OTH_HH_SH_E!C48+FC_OTH_HH_SC_E!C48+FC_OTH_HH_WH_E!C48+FC_OTH_HH_CO_E!C48+FC_OTH_HH_RF_E!C48+FC_OTH_HH_WM_E!C48+FC_OTH_HH_DR_E!C48+FC_OTH_HH_DW_E!C48+FC_OTH_HH_TV_E!C48+FC_OTH_HH_IT_E!C48+FC_OTH_HH_LI_E!C48+FC_OTH_HH_OA_E!C48</f>
        <v>0</v>
      </c>
      <c r="D48" s="10">
        <f>FC_OTH_HH_SH_E!D48+FC_OTH_HH_SC_E!D48+FC_OTH_HH_WH_E!D48+FC_OTH_HH_CO_E!D48+FC_OTH_HH_RF_E!D48+FC_OTH_HH_WM_E!D48+FC_OTH_HH_DR_E!D48+FC_OTH_HH_DW_E!D48+FC_OTH_HH_TV_E!D48+FC_OTH_HH_IT_E!D48+FC_OTH_HH_LI_E!D48+FC_OTH_HH_OA_E!D48</f>
        <v>0</v>
      </c>
      <c r="E48" s="10">
        <f>FC_OTH_HH_SH_E!E48+FC_OTH_HH_SC_E!E48+FC_OTH_HH_WH_E!E48+FC_OTH_HH_CO_E!E48+FC_OTH_HH_RF_E!E48+FC_OTH_HH_WM_E!E48+FC_OTH_HH_DR_E!E48+FC_OTH_HH_DW_E!E48+FC_OTH_HH_TV_E!E48+FC_OTH_HH_IT_E!E48+FC_OTH_HH_LI_E!E48+FC_OTH_HH_OA_E!E48</f>
        <v>0</v>
      </c>
      <c r="F48" s="10">
        <f>FC_OTH_HH_SH_E!F48+FC_OTH_HH_SC_E!F48+FC_OTH_HH_WH_E!F48+FC_OTH_HH_CO_E!F48+FC_OTH_HH_RF_E!F48+FC_OTH_HH_WM_E!F48+FC_OTH_HH_DR_E!F48+FC_OTH_HH_DW_E!F48+FC_OTH_HH_TV_E!F48+FC_OTH_HH_IT_E!F48+FC_OTH_HH_LI_E!F48+FC_OTH_HH_OA_E!F48</f>
        <v>0</v>
      </c>
      <c r="G48" s="10">
        <f>FC_OTH_HH_SH_E!G48+FC_OTH_HH_SC_E!G48+FC_OTH_HH_WH_E!G48+FC_OTH_HH_CO_E!G48+FC_OTH_HH_RF_E!G48+FC_OTH_HH_WM_E!G48+FC_OTH_HH_DR_E!G48+FC_OTH_HH_DW_E!G48+FC_OTH_HH_TV_E!G48+FC_OTH_HH_IT_E!G48+FC_OTH_HH_LI_E!G48+FC_OTH_HH_OA_E!G48</f>
        <v>0</v>
      </c>
      <c r="H48" s="10">
        <f>FC_OTH_HH_SH_E!H48+FC_OTH_HH_SC_E!H48+FC_OTH_HH_WH_E!H48+FC_OTH_HH_CO_E!H48+FC_OTH_HH_RF_E!H48+FC_OTH_HH_WM_E!H48+FC_OTH_HH_DR_E!H48+FC_OTH_HH_DW_E!H48+FC_OTH_HH_TV_E!H48+FC_OTH_HH_IT_E!H48+FC_OTH_HH_LI_E!H48+FC_OTH_HH_OA_E!H48</f>
        <v>0</v>
      </c>
      <c r="I48" s="10">
        <f>FC_OTH_HH_SH_E!I48+FC_OTH_HH_SC_E!I48+FC_OTH_HH_WH_E!I48+FC_OTH_HH_CO_E!I48+FC_OTH_HH_RF_E!I48+FC_OTH_HH_WM_E!I48+FC_OTH_HH_DR_E!I48+FC_OTH_HH_DW_E!I48+FC_OTH_HH_TV_E!I48+FC_OTH_HH_IT_E!I48+FC_OTH_HH_LI_E!I48+FC_OTH_HH_OA_E!I48</f>
        <v>0</v>
      </c>
      <c r="J48" s="10">
        <f>FC_OTH_HH_SH_E!J48+FC_OTH_HH_SC_E!J48+FC_OTH_HH_WH_E!J48+FC_OTH_HH_CO_E!J48+FC_OTH_HH_RF_E!J48+FC_OTH_HH_WM_E!J48+FC_OTH_HH_DR_E!J48+FC_OTH_HH_DW_E!J48+FC_OTH_HH_TV_E!J48+FC_OTH_HH_IT_E!J48+FC_OTH_HH_LI_E!J48+FC_OTH_HH_OA_E!J48</f>
        <v>0</v>
      </c>
      <c r="K48" s="10">
        <f>FC_OTH_HH_SH_E!K48+FC_OTH_HH_SC_E!K48+FC_OTH_HH_WH_E!K48+FC_OTH_HH_CO_E!K48+FC_OTH_HH_RF_E!K48+FC_OTH_HH_WM_E!K48+FC_OTH_HH_DR_E!K48+FC_OTH_HH_DW_E!K48+FC_OTH_HH_TV_E!K48+FC_OTH_HH_IT_E!K48+FC_OTH_HH_LI_E!K48+FC_OTH_HH_OA_E!K48</f>
        <v>0</v>
      </c>
      <c r="L48" s="10">
        <f>FC_OTH_HH_SH_E!L48+FC_OTH_HH_SC_E!L48+FC_OTH_HH_WH_E!L48+FC_OTH_HH_CO_E!L48+FC_OTH_HH_RF_E!L48+FC_OTH_HH_WM_E!L48+FC_OTH_HH_DR_E!L48+FC_OTH_HH_DW_E!L48+FC_OTH_HH_TV_E!L48+FC_OTH_HH_IT_E!L48+FC_OTH_HH_LI_E!L48+FC_OTH_HH_OA_E!L48</f>
        <v>0</v>
      </c>
      <c r="M48" s="10">
        <f>FC_OTH_HH_SH_E!M48+FC_OTH_HH_SC_E!M48+FC_OTH_HH_WH_E!M48+FC_OTH_HH_CO_E!M48+FC_OTH_HH_RF_E!M48+FC_OTH_HH_WM_E!M48+FC_OTH_HH_DR_E!M48+FC_OTH_HH_DW_E!M48+FC_OTH_HH_TV_E!M48+FC_OTH_HH_IT_E!M48+FC_OTH_HH_LI_E!M48+FC_OTH_HH_OA_E!M48</f>
        <v>0</v>
      </c>
      <c r="N48" s="10">
        <f>FC_OTH_HH_SH_E!N48+FC_OTH_HH_SC_E!N48+FC_OTH_HH_WH_E!N48+FC_OTH_HH_CO_E!N48+FC_OTH_HH_RF_E!N48+FC_OTH_HH_WM_E!N48+FC_OTH_HH_DR_E!N48+FC_OTH_HH_DW_E!N48+FC_OTH_HH_TV_E!N48+FC_OTH_HH_IT_E!N48+FC_OTH_HH_LI_E!N48+FC_OTH_HH_OA_E!N48</f>
        <v>0</v>
      </c>
      <c r="O48" s="10">
        <f>FC_OTH_HH_SH_E!O48+FC_OTH_HH_SC_E!O48+FC_OTH_HH_WH_E!O48+FC_OTH_HH_CO_E!O48+FC_OTH_HH_RF_E!O48+FC_OTH_HH_WM_E!O48+FC_OTH_HH_DR_E!O48+FC_OTH_HH_DW_E!O48+FC_OTH_HH_TV_E!O48+FC_OTH_HH_IT_E!O48+FC_OTH_HH_LI_E!O48+FC_OTH_HH_OA_E!O48</f>
        <v>0</v>
      </c>
      <c r="P48" s="10">
        <f>FC_OTH_HH_SH_E!P48+FC_OTH_HH_SC_E!P48+FC_OTH_HH_WH_E!P48+FC_OTH_HH_CO_E!P48+FC_OTH_HH_RF_E!P48+FC_OTH_HH_WM_E!P48+FC_OTH_HH_DR_E!P48+FC_OTH_HH_DW_E!P48+FC_OTH_HH_TV_E!P48+FC_OTH_HH_IT_E!P48+FC_OTH_HH_LI_E!P48+FC_OTH_HH_OA_E!P48</f>
        <v>0</v>
      </c>
      <c r="Q48" s="10">
        <f>FC_OTH_HH_SH_E!Q48+FC_OTH_HH_SC_E!Q48+FC_OTH_HH_WH_E!Q48+FC_OTH_HH_CO_E!Q48+FC_OTH_HH_RF_E!Q48+FC_OTH_HH_WM_E!Q48+FC_OTH_HH_DR_E!Q48+FC_OTH_HH_DW_E!Q48+FC_OTH_HH_TV_E!Q48+FC_OTH_HH_IT_E!Q48+FC_OTH_HH_LI_E!Q48+FC_OTH_HH_OA_E!Q48</f>
        <v>9.0150472914875319</v>
      </c>
      <c r="R48" s="10">
        <f>FC_OTH_HH_SH_E!R48+FC_OTH_HH_SC_E!R48+FC_OTH_HH_WH_E!R48+FC_OTH_HH_CO_E!R48+FC_OTH_HH_RF_E!R48+FC_OTH_HH_WM_E!R48+FC_OTH_HH_DR_E!R48+FC_OTH_HH_DW_E!R48+FC_OTH_HH_TV_E!R48+FC_OTH_HH_IT_E!R48+FC_OTH_HH_LI_E!R48+FC_OTH_HH_OA_E!R48</f>
        <v>15.571453138435087</v>
      </c>
      <c r="S48" s="10">
        <f>FC_OTH_HH_SH_E!S48+FC_OTH_HH_SC_E!S48+FC_OTH_HH_WH_E!S48+FC_OTH_HH_CO_E!S48+FC_OTH_HH_RF_E!S48+FC_OTH_HH_WM_E!S48+FC_OTH_HH_DR_E!S48+FC_OTH_HH_DW_E!S48+FC_OTH_HH_TV_E!S48+FC_OTH_HH_IT_E!S48+FC_OTH_HH_LI_E!S48+FC_OTH_HH_OA_E!S48</f>
        <v>7.376010318142729</v>
      </c>
      <c r="T48" s="10">
        <f>FC_OTH_HH_SH_E!T48+FC_OTH_HH_SC_E!T48+FC_OTH_HH_WH_E!T48+FC_OTH_HH_CO_E!T48+FC_OTH_HH_RF_E!T48+FC_OTH_HH_WM_E!T48+FC_OTH_HH_DR_E!T48+FC_OTH_HH_DW_E!T48+FC_OTH_HH_TV_E!T48+FC_OTH_HH_IT_E!T48+FC_OTH_HH_LI_E!T48+FC_OTH_HH_OA_E!T48</f>
        <v>9.6238177128116913</v>
      </c>
      <c r="U48" s="10">
        <f>FC_OTH_HH_SH_E!U48+FC_OTH_HH_SC_E!U48+FC_OTH_HH_WH_E!U48+FC_OTH_HH_CO_E!U48+FC_OTH_HH_RF_E!U48+FC_OTH_HH_WM_E!U48+FC_OTH_HH_DR_E!U48+FC_OTH_HH_DW_E!U48+FC_OTH_HH_TV_E!U48+FC_OTH_HH_IT_E!U48+FC_OTH_HH_LI_E!U48+FC_OTH_HH_OA_E!U48</f>
        <v>16.251676698194313</v>
      </c>
      <c r="V48" s="10">
        <f>FC_OTH_HH_SH_E!V48+FC_OTH_HH_SC_E!V48+FC_OTH_HH_WH_E!V48+FC_OTH_HH_CO_E!V48+FC_OTH_HH_RF_E!V48+FC_OTH_HH_WM_E!V48+FC_OTH_HH_DR_E!V48+FC_OTH_HH_DW_E!V48+FC_OTH_HH_TV_E!V48+FC_OTH_HH_IT_E!V48+FC_OTH_HH_LI_E!V48+FC_OTH_HH_OA_E!V48</f>
        <v>29.226139294926892</v>
      </c>
      <c r="W48" s="10">
        <f>FC_OTH_HH_SH_E!W48+FC_OTH_HH_SC_E!W48+FC_OTH_HH_WH_E!W48+FC_OTH_HH_CO_E!W48+FC_OTH_HH_RF_E!W48+FC_OTH_HH_WM_E!W48+FC_OTH_HH_DR_E!W48+FC_OTH_HH_DW_E!W48+FC_OTH_HH_TV_E!W48+FC_OTH_HH_IT_E!W48+FC_OTH_HH_LI_E!W48+FC_OTH_HH_OA_E!W48</f>
        <v>22.865176268271703</v>
      </c>
      <c r="X48" s="10">
        <f>FC_OTH_HH_SH_E!X48+FC_OTH_HH_SC_E!X48+FC_OTH_HH_WH_E!X48+FC_OTH_HH_CO_E!X48+FC_OTH_HH_RF_E!X48+FC_OTH_HH_WM_E!X48+FC_OTH_HH_DR_E!X48+FC_OTH_HH_DW_E!X48+FC_OTH_HH_TV_E!X48+FC_OTH_HH_IT_E!X48+FC_OTH_HH_LI_E!X48+FC_OTH_HH_OA_E!X48</f>
        <v>16.227171109200352</v>
      </c>
    </row>
    <row r="49" spans="1:24" ht="11.25" customHeight="1" x14ac:dyDescent="0.2">
      <c r="A49" s="41" t="s">
        <v>85</v>
      </c>
      <c r="B49" s="9" t="s">
        <v>86</v>
      </c>
      <c r="C49" s="10">
        <f>FC_OTH_HH_SH_E!C49+FC_OTH_HH_SC_E!C49+FC_OTH_HH_WH_E!C49+FC_OTH_HH_CO_E!C49+FC_OTH_HH_RF_E!C49+FC_OTH_HH_WM_E!C49+FC_OTH_HH_DR_E!C49+FC_OTH_HH_DW_E!C49+FC_OTH_HH_TV_E!C49+FC_OTH_HH_IT_E!C49+FC_OTH_HH_LI_E!C49+FC_OTH_HH_OA_E!C49</f>
        <v>0</v>
      </c>
      <c r="D49" s="10">
        <f>FC_OTH_HH_SH_E!D49+FC_OTH_HH_SC_E!D49+FC_OTH_HH_WH_E!D49+FC_OTH_HH_CO_E!D49+FC_OTH_HH_RF_E!D49+FC_OTH_HH_WM_E!D49+FC_OTH_HH_DR_E!D49+FC_OTH_HH_DW_E!D49+FC_OTH_HH_TV_E!D49+FC_OTH_HH_IT_E!D49+FC_OTH_HH_LI_E!D49+FC_OTH_HH_OA_E!D49</f>
        <v>0</v>
      </c>
      <c r="E49" s="10">
        <f>FC_OTH_HH_SH_E!E49+FC_OTH_HH_SC_E!E49+FC_OTH_HH_WH_E!E49+FC_OTH_HH_CO_E!E49+FC_OTH_HH_RF_E!E49+FC_OTH_HH_WM_E!E49+FC_OTH_HH_DR_E!E49+FC_OTH_HH_DW_E!E49+FC_OTH_HH_TV_E!E49+FC_OTH_HH_IT_E!E49+FC_OTH_HH_LI_E!E49+FC_OTH_HH_OA_E!E49</f>
        <v>0</v>
      </c>
      <c r="F49" s="10">
        <f>FC_OTH_HH_SH_E!F49+FC_OTH_HH_SC_E!F49+FC_OTH_HH_WH_E!F49+FC_OTH_HH_CO_E!F49+FC_OTH_HH_RF_E!F49+FC_OTH_HH_WM_E!F49+FC_OTH_HH_DR_E!F49+FC_OTH_HH_DW_E!F49+FC_OTH_HH_TV_E!F49+FC_OTH_HH_IT_E!F49+FC_OTH_HH_LI_E!F49+FC_OTH_HH_OA_E!F49</f>
        <v>0</v>
      </c>
      <c r="G49" s="10">
        <f>FC_OTH_HH_SH_E!G49+FC_OTH_HH_SC_E!G49+FC_OTH_HH_WH_E!G49+FC_OTH_HH_CO_E!G49+FC_OTH_HH_RF_E!G49+FC_OTH_HH_WM_E!G49+FC_OTH_HH_DR_E!G49+FC_OTH_HH_DW_E!G49+FC_OTH_HH_TV_E!G49+FC_OTH_HH_IT_E!G49+FC_OTH_HH_LI_E!G49+FC_OTH_HH_OA_E!G49</f>
        <v>0</v>
      </c>
      <c r="H49" s="10">
        <f>FC_OTH_HH_SH_E!H49+FC_OTH_HH_SC_E!H49+FC_OTH_HH_WH_E!H49+FC_OTH_HH_CO_E!H49+FC_OTH_HH_RF_E!H49+FC_OTH_HH_WM_E!H49+FC_OTH_HH_DR_E!H49+FC_OTH_HH_DW_E!H49+FC_OTH_HH_TV_E!H49+FC_OTH_HH_IT_E!H49+FC_OTH_HH_LI_E!H49+FC_OTH_HH_OA_E!H49</f>
        <v>0</v>
      </c>
      <c r="I49" s="10">
        <f>FC_OTH_HH_SH_E!I49+FC_OTH_HH_SC_E!I49+FC_OTH_HH_WH_E!I49+FC_OTH_HH_CO_E!I49+FC_OTH_HH_RF_E!I49+FC_OTH_HH_WM_E!I49+FC_OTH_HH_DR_E!I49+FC_OTH_HH_DW_E!I49+FC_OTH_HH_TV_E!I49+FC_OTH_HH_IT_E!I49+FC_OTH_HH_LI_E!I49+FC_OTH_HH_OA_E!I49</f>
        <v>0</v>
      </c>
      <c r="J49" s="10">
        <f>FC_OTH_HH_SH_E!J49+FC_OTH_HH_SC_E!J49+FC_OTH_HH_WH_E!J49+FC_OTH_HH_CO_E!J49+FC_OTH_HH_RF_E!J49+FC_OTH_HH_WM_E!J49+FC_OTH_HH_DR_E!J49+FC_OTH_HH_DW_E!J49+FC_OTH_HH_TV_E!J49+FC_OTH_HH_IT_E!J49+FC_OTH_HH_LI_E!J49+FC_OTH_HH_OA_E!J49</f>
        <v>0</v>
      </c>
      <c r="K49" s="10">
        <f>FC_OTH_HH_SH_E!K49+FC_OTH_HH_SC_E!K49+FC_OTH_HH_WH_E!K49+FC_OTH_HH_CO_E!K49+FC_OTH_HH_RF_E!K49+FC_OTH_HH_WM_E!K49+FC_OTH_HH_DR_E!K49+FC_OTH_HH_DW_E!K49+FC_OTH_HH_TV_E!K49+FC_OTH_HH_IT_E!K49+FC_OTH_HH_LI_E!K49+FC_OTH_HH_OA_E!K49</f>
        <v>0</v>
      </c>
      <c r="L49" s="10">
        <f>FC_OTH_HH_SH_E!L49+FC_OTH_HH_SC_E!L49+FC_OTH_HH_WH_E!L49+FC_OTH_HH_CO_E!L49+FC_OTH_HH_RF_E!L49+FC_OTH_HH_WM_E!L49+FC_OTH_HH_DR_E!L49+FC_OTH_HH_DW_E!L49+FC_OTH_HH_TV_E!L49+FC_OTH_HH_IT_E!L49+FC_OTH_HH_LI_E!L49+FC_OTH_HH_OA_E!L49</f>
        <v>0</v>
      </c>
      <c r="M49" s="10">
        <f>FC_OTH_HH_SH_E!M49+FC_OTH_HH_SC_E!M49+FC_OTH_HH_WH_E!M49+FC_OTH_HH_CO_E!M49+FC_OTH_HH_RF_E!M49+FC_OTH_HH_WM_E!M49+FC_OTH_HH_DR_E!M49+FC_OTH_HH_DW_E!M49+FC_OTH_HH_TV_E!M49+FC_OTH_HH_IT_E!M49+FC_OTH_HH_LI_E!M49+FC_OTH_HH_OA_E!M49</f>
        <v>0</v>
      </c>
      <c r="N49" s="10">
        <f>FC_OTH_HH_SH_E!N49+FC_OTH_HH_SC_E!N49+FC_OTH_HH_WH_E!N49+FC_OTH_HH_CO_E!N49+FC_OTH_HH_RF_E!N49+FC_OTH_HH_WM_E!N49+FC_OTH_HH_DR_E!N49+FC_OTH_HH_DW_E!N49+FC_OTH_HH_TV_E!N49+FC_OTH_HH_IT_E!N49+FC_OTH_HH_LI_E!N49+FC_OTH_HH_OA_E!N49</f>
        <v>0</v>
      </c>
      <c r="O49" s="10">
        <f>FC_OTH_HH_SH_E!O49+FC_OTH_HH_SC_E!O49+FC_OTH_HH_WH_E!O49+FC_OTH_HH_CO_E!O49+FC_OTH_HH_RF_E!O49+FC_OTH_HH_WM_E!O49+FC_OTH_HH_DR_E!O49+FC_OTH_HH_DW_E!O49+FC_OTH_HH_TV_E!O49+FC_OTH_HH_IT_E!O49+FC_OTH_HH_LI_E!O49+FC_OTH_HH_OA_E!O49</f>
        <v>0</v>
      </c>
      <c r="P49" s="10">
        <f>FC_OTH_HH_SH_E!P49+FC_OTH_HH_SC_E!P49+FC_OTH_HH_WH_E!P49+FC_OTH_HH_CO_E!P49+FC_OTH_HH_RF_E!P49+FC_OTH_HH_WM_E!P49+FC_OTH_HH_DR_E!P49+FC_OTH_HH_DW_E!P49+FC_OTH_HH_TV_E!P49+FC_OTH_HH_IT_E!P49+FC_OTH_HH_LI_E!P49+FC_OTH_HH_OA_E!P49</f>
        <v>0</v>
      </c>
      <c r="Q49" s="10">
        <f>FC_OTH_HH_SH_E!Q49+FC_OTH_HH_SC_E!Q49+FC_OTH_HH_WH_E!Q49+FC_OTH_HH_CO_E!Q49+FC_OTH_HH_RF_E!Q49+FC_OTH_HH_WM_E!Q49+FC_OTH_HH_DR_E!Q49+FC_OTH_HH_DW_E!Q49+FC_OTH_HH_TV_E!Q49+FC_OTH_HH_IT_E!Q49+FC_OTH_HH_LI_E!Q49+FC_OTH_HH_OA_E!Q49</f>
        <v>0</v>
      </c>
      <c r="R49" s="10">
        <f>FC_OTH_HH_SH_E!R49+FC_OTH_HH_SC_E!R49+FC_OTH_HH_WH_E!R49+FC_OTH_HH_CO_E!R49+FC_OTH_HH_RF_E!R49+FC_OTH_HH_WM_E!R49+FC_OTH_HH_DR_E!R49+FC_OTH_HH_DW_E!R49+FC_OTH_HH_TV_E!R49+FC_OTH_HH_IT_E!R49+FC_OTH_HH_LI_E!R49+FC_OTH_HH_OA_E!R49</f>
        <v>0</v>
      </c>
      <c r="S49" s="10">
        <f>FC_OTH_HH_SH_E!S49+FC_OTH_HH_SC_E!S49+FC_OTH_HH_WH_E!S49+FC_OTH_HH_CO_E!S49+FC_OTH_HH_RF_E!S49+FC_OTH_HH_WM_E!S49+FC_OTH_HH_DR_E!S49+FC_OTH_HH_DW_E!S49+FC_OTH_HH_TV_E!S49+FC_OTH_HH_IT_E!S49+FC_OTH_HH_LI_E!S49+FC_OTH_HH_OA_E!S49</f>
        <v>0</v>
      </c>
      <c r="T49" s="10">
        <f>FC_OTH_HH_SH_E!T49+FC_OTH_HH_SC_E!T49+FC_OTH_HH_WH_E!T49+FC_OTH_HH_CO_E!T49+FC_OTH_HH_RF_E!T49+FC_OTH_HH_WM_E!T49+FC_OTH_HH_DR_E!T49+FC_OTH_HH_DW_E!T49+FC_OTH_HH_TV_E!T49+FC_OTH_HH_IT_E!T49+FC_OTH_HH_LI_E!T49+FC_OTH_HH_OA_E!T49</f>
        <v>0</v>
      </c>
      <c r="U49" s="10">
        <f>FC_OTH_HH_SH_E!U49+FC_OTH_HH_SC_E!U49+FC_OTH_HH_WH_E!U49+FC_OTH_HH_CO_E!U49+FC_OTH_HH_RF_E!U49+FC_OTH_HH_WM_E!U49+FC_OTH_HH_DR_E!U49+FC_OTH_HH_DW_E!U49+FC_OTH_HH_TV_E!U49+FC_OTH_HH_IT_E!U49+FC_OTH_HH_LI_E!U49+FC_OTH_HH_OA_E!U49</f>
        <v>0</v>
      </c>
      <c r="V49" s="10">
        <f>FC_OTH_HH_SH_E!V49+FC_OTH_HH_SC_E!V49+FC_OTH_HH_WH_E!V49+FC_OTH_HH_CO_E!V49+FC_OTH_HH_RF_E!V49+FC_OTH_HH_WM_E!V49+FC_OTH_HH_DR_E!V49+FC_OTH_HH_DW_E!V49+FC_OTH_HH_TV_E!V49+FC_OTH_HH_IT_E!V49+FC_OTH_HH_LI_E!V49+FC_OTH_HH_OA_E!V49</f>
        <v>0</v>
      </c>
      <c r="W49" s="10">
        <f>FC_OTH_HH_SH_E!W49+FC_OTH_HH_SC_E!W49+FC_OTH_HH_WH_E!W49+FC_OTH_HH_CO_E!W49+FC_OTH_HH_RF_E!W49+FC_OTH_HH_WM_E!W49+FC_OTH_HH_DR_E!W49+FC_OTH_HH_DW_E!W49+FC_OTH_HH_TV_E!W49+FC_OTH_HH_IT_E!W49+FC_OTH_HH_LI_E!W49+FC_OTH_HH_OA_E!W49</f>
        <v>0</v>
      </c>
      <c r="X49" s="10">
        <f>FC_OTH_HH_SH_E!X49+FC_OTH_HH_SC_E!X49+FC_OTH_HH_WH_E!X49+FC_OTH_HH_CO_E!X49+FC_OTH_HH_RF_E!X49+FC_OTH_HH_WM_E!X49+FC_OTH_HH_DR_E!X49+FC_OTH_HH_DW_E!X49+FC_OTH_HH_TV_E!X49+FC_OTH_HH_IT_E!X49+FC_OTH_HH_LI_E!X49+FC_OTH_HH_OA_E!X49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FC_OTH_HH_SH_E!C50+FC_OTH_HH_SC_E!C50+FC_OTH_HH_WH_E!C50+FC_OTH_HH_CO_E!C50+FC_OTH_HH_RF_E!C50+FC_OTH_HH_WM_E!C50+FC_OTH_HH_DR_E!C50+FC_OTH_HH_DW_E!C50+FC_OTH_HH_TV_E!C50+FC_OTH_HH_IT_E!C50+FC_OTH_HH_LI_E!C50+FC_OTH_HH_OA_E!C50</f>
        <v>0</v>
      </c>
      <c r="D50" s="10">
        <f>FC_OTH_HH_SH_E!D50+FC_OTH_HH_SC_E!D50+FC_OTH_HH_WH_E!D50+FC_OTH_HH_CO_E!D50+FC_OTH_HH_RF_E!D50+FC_OTH_HH_WM_E!D50+FC_OTH_HH_DR_E!D50+FC_OTH_HH_DW_E!D50+FC_OTH_HH_TV_E!D50+FC_OTH_HH_IT_E!D50+FC_OTH_HH_LI_E!D50+FC_OTH_HH_OA_E!D50</f>
        <v>0</v>
      </c>
      <c r="E50" s="10">
        <f>FC_OTH_HH_SH_E!E50+FC_OTH_HH_SC_E!E50+FC_OTH_HH_WH_E!E50+FC_OTH_HH_CO_E!E50+FC_OTH_HH_RF_E!E50+FC_OTH_HH_WM_E!E50+FC_OTH_HH_DR_E!E50+FC_OTH_HH_DW_E!E50+FC_OTH_HH_TV_E!E50+FC_OTH_HH_IT_E!E50+FC_OTH_HH_LI_E!E50+FC_OTH_HH_OA_E!E50</f>
        <v>0</v>
      </c>
      <c r="F50" s="10">
        <f>FC_OTH_HH_SH_E!F50+FC_OTH_HH_SC_E!F50+FC_OTH_HH_WH_E!F50+FC_OTH_HH_CO_E!F50+FC_OTH_HH_RF_E!F50+FC_OTH_HH_WM_E!F50+FC_OTH_HH_DR_E!F50+FC_OTH_HH_DW_E!F50+FC_OTH_HH_TV_E!F50+FC_OTH_HH_IT_E!F50+FC_OTH_HH_LI_E!F50+FC_OTH_HH_OA_E!F50</f>
        <v>1.9202923473774725</v>
      </c>
      <c r="G50" s="10">
        <f>FC_OTH_HH_SH_E!G50+FC_OTH_HH_SC_E!G50+FC_OTH_HH_WH_E!G50+FC_OTH_HH_CO_E!G50+FC_OTH_HH_RF_E!G50+FC_OTH_HH_WM_E!G50+FC_OTH_HH_DR_E!G50+FC_OTH_HH_DW_E!G50+FC_OTH_HH_TV_E!G50+FC_OTH_HH_IT_E!G50+FC_OTH_HH_LI_E!G50+FC_OTH_HH_OA_E!G50</f>
        <v>0</v>
      </c>
      <c r="H50" s="10">
        <f>FC_OTH_HH_SH_E!H50+FC_OTH_HH_SC_E!H50+FC_OTH_HH_WH_E!H50+FC_OTH_HH_CO_E!H50+FC_OTH_HH_RF_E!H50+FC_OTH_HH_WM_E!H50+FC_OTH_HH_DR_E!H50+FC_OTH_HH_DW_E!H50+FC_OTH_HH_TV_E!H50+FC_OTH_HH_IT_E!H50+FC_OTH_HH_LI_E!H50+FC_OTH_HH_OA_E!H50</f>
        <v>6.3056749785038697</v>
      </c>
      <c r="I50" s="10">
        <f>FC_OTH_HH_SH_E!I50+FC_OTH_HH_SC_E!I50+FC_OTH_HH_WH_E!I50+FC_OTH_HH_CO_E!I50+FC_OTH_HH_RF_E!I50+FC_OTH_HH_WM_E!I50+FC_OTH_HH_DR_E!I50+FC_OTH_HH_DW_E!I50+FC_OTH_HH_TV_E!I50+FC_OTH_HH_IT_E!I50+FC_OTH_HH_LI_E!I50+FC_OTH_HH_OA_E!I50</f>
        <v>27.32459157351677</v>
      </c>
      <c r="J50" s="10">
        <f>FC_OTH_HH_SH_E!J50+FC_OTH_HH_SC_E!J50+FC_OTH_HH_WH_E!J50+FC_OTH_HH_CO_E!J50+FC_OTH_HH_RF_E!J50+FC_OTH_HH_WM_E!J50+FC_OTH_HH_DR_E!J50+FC_OTH_HH_DW_E!J50+FC_OTH_HH_TV_E!J50+FC_OTH_HH_IT_E!J50+FC_OTH_HH_LI_E!J50+FC_OTH_HH_OA_E!J50</f>
        <v>53.610404127257077</v>
      </c>
      <c r="K50" s="10">
        <f>FC_OTH_HH_SH_E!K50+FC_OTH_HH_SC_E!K50+FC_OTH_HH_WH_E!K50+FC_OTH_HH_CO_E!K50+FC_OTH_HH_RF_E!K50+FC_OTH_HH_WM_E!K50+FC_OTH_HH_DR_E!K50+FC_OTH_HH_DW_E!K50+FC_OTH_HH_TV_E!K50+FC_OTH_HH_IT_E!K50+FC_OTH_HH_LI_E!K50+FC_OTH_HH_OA_E!K50</f>
        <v>65.143852106620798</v>
      </c>
      <c r="L50" s="10">
        <f>FC_OTH_HH_SH_E!L50+FC_OTH_HH_SC_E!L50+FC_OTH_HH_WH_E!L50+FC_OTH_HH_CO_E!L50+FC_OTH_HH_RF_E!L50+FC_OTH_HH_WM_E!L50+FC_OTH_HH_DR_E!L50+FC_OTH_HH_DW_E!L50+FC_OTH_HH_TV_E!L50+FC_OTH_HH_IT_E!L50+FC_OTH_HH_LI_E!L50+FC_OTH_HH_OA_E!L50</f>
        <v>0</v>
      </c>
      <c r="M50" s="10">
        <f>FC_OTH_HH_SH_E!M50+FC_OTH_HH_SC_E!M50+FC_OTH_HH_WH_E!M50+FC_OTH_HH_CO_E!M50+FC_OTH_HH_RF_E!M50+FC_OTH_HH_WM_E!M50+FC_OTH_HH_DR_E!M50+FC_OTH_HH_DW_E!M50+FC_OTH_HH_TV_E!M50+FC_OTH_HH_IT_E!M50+FC_OTH_HH_LI_E!M50+FC_OTH_HH_OA_E!M50</f>
        <v>0</v>
      </c>
      <c r="N50" s="10">
        <f>FC_OTH_HH_SH_E!N50+FC_OTH_HH_SC_E!N50+FC_OTH_HH_WH_E!N50+FC_OTH_HH_CO_E!N50+FC_OTH_HH_RF_E!N50+FC_OTH_HH_WM_E!N50+FC_OTH_HH_DR_E!N50+FC_OTH_HH_DW_E!N50+FC_OTH_HH_TV_E!N50+FC_OTH_HH_IT_E!N50+FC_OTH_HH_LI_E!N50+FC_OTH_HH_OA_E!N50</f>
        <v>0</v>
      </c>
      <c r="O50" s="10">
        <f>FC_OTH_HH_SH_E!O50+FC_OTH_HH_SC_E!O50+FC_OTH_HH_WH_E!O50+FC_OTH_HH_CO_E!O50+FC_OTH_HH_RF_E!O50+FC_OTH_HH_WM_E!O50+FC_OTH_HH_DR_E!O50+FC_OTH_HH_DW_E!O50+FC_OTH_HH_TV_E!O50+FC_OTH_HH_IT_E!O50+FC_OTH_HH_LI_E!O50+FC_OTH_HH_OA_E!O50</f>
        <v>0</v>
      </c>
      <c r="P50" s="10">
        <f>FC_OTH_HH_SH_E!P50+FC_OTH_HH_SC_E!P50+FC_OTH_HH_WH_E!P50+FC_OTH_HH_CO_E!P50+FC_OTH_HH_RF_E!P50+FC_OTH_HH_WM_E!P50+FC_OTH_HH_DR_E!P50+FC_OTH_HH_DW_E!P50+FC_OTH_HH_TV_E!P50+FC_OTH_HH_IT_E!P50+FC_OTH_HH_LI_E!P50+FC_OTH_HH_OA_E!P50</f>
        <v>0</v>
      </c>
      <c r="Q50" s="10">
        <f>FC_OTH_HH_SH_E!Q50+FC_OTH_HH_SC_E!Q50+FC_OTH_HH_WH_E!Q50+FC_OTH_HH_CO_E!Q50+FC_OTH_HH_RF_E!Q50+FC_OTH_HH_WM_E!Q50+FC_OTH_HH_DR_E!Q50+FC_OTH_HH_DW_E!Q50+FC_OTH_HH_TV_E!Q50+FC_OTH_HH_IT_E!Q50+FC_OTH_HH_LI_E!Q50+FC_OTH_HH_OA_E!Q50</f>
        <v>0</v>
      </c>
      <c r="R50" s="10">
        <f>FC_OTH_HH_SH_E!R50+FC_OTH_HH_SC_E!R50+FC_OTH_HH_WH_E!R50+FC_OTH_HH_CO_E!R50+FC_OTH_HH_RF_E!R50+FC_OTH_HH_WM_E!R50+FC_OTH_HH_DR_E!R50+FC_OTH_HH_DW_E!R50+FC_OTH_HH_TV_E!R50+FC_OTH_HH_IT_E!R50+FC_OTH_HH_LI_E!R50+FC_OTH_HH_OA_E!R50</f>
        <v>0</v>
      </c>
      <c r="S50" s="10">
        <f>FC_OTH_HH_SH_E!S50+FC_OTH_HH_SC_E!S50+FC_OTH_HH_WH_E!S50+FC_OTH_HH_CO_E!S50+FC_OTH_HH_RF_E!S50+FC_OTH_HH_WM_E!S50+FC_OTH_HH_DR_E!S50+FC_OTH_HH_DW_E!S50+FC_OTH_HH_TV_E!S50+FC_OTH_HH_IT_E!S50+FC_OTH_HH_LI_E!S50+FC_OTH_HH_OA_E!S50</f>
        <v>0</v>
      </c>
      <c r="T50" s="10">
        <f>FC_OTH_HH_SH_E!T50+FC_OTH_HH_SC_E!T50+FC_OTH_HH_WH_E!T50+FC_OTH_HH_CO_E!T50+FC_OTH_HH_RF_E!T50+FC_OTH_HH_WM_E!T50+FC_OTH_HH_DR_E!T50+FC_OTH_HH_DW_E!T50+FC_OTH_HH_TV_E!T50+FC_OTH_HH_IT_E!T50+FC_OTH_HH_LI_E!T50+FC_OTH_HH_OA_E!T50</f>
        <v>0</v>
      </c>
      <c r="U50" s="10">
        <f>FC_OTH_HH_SH_E!U50+FC_OTH_HH_SC_E!U50+FC_OTH_HH_WH_E!U50+FC_OTH_HH_CO_E!U50+FC_OTH_HH_RF_E!U50+FC_OTH_HH_WM_E!U50+FC_OTH_HH_DR_E!U50+FC_OTH_HH_DW_E!U50+FC_OTH_HH_TV_E!U50+FC_OTH_HH_IT_E!U50+FC_OTH_HH_LI_E!U50+FC_OTH_HH_OA_E!U50</f>
        <v>0</v>
      </c>
      <c r="V50" s="10">
        <f>FC_OTH_HH_SH_E!V50+FC_OTH_HH_SC_E!V50+FC_OTH_HH_WH_E!V50+FC_OTH_HH_CO_E!V50+FC_OTH_HH_RF_E!V50+FC_OTH_HH_WM_E!V50+FC_OTH_HH_DR_E!V50+FC_OTH_HH_DW_E!V50+FC_OTH_HH_TV_E!V50+FC_OTH_HH_IT_E!V50+FC_OTH_HH_LI_E!V50+FC_OTH_HH_OA_E!V50</f>
        <v>0</v>
      </c>
      <c r="W50" s="10">
        <f>FC_OTH_HH_SH_E!W50+FC_OTH_HH_SC_E!W50+FC_OTH_HH_WH_E!W50+FC_OTH_HH_CO_E!W50+FC_OTH_HH_RF_E!W50+FC_OTH_HH_WM_E!W50+FC_OTH_HH_DR_E!W50+FC_OTH_HH_DW_E!W50+FC_OTH_HH_TV_E!W50+FC_OTH_HH_IT_E!W50+FC_OTH_HH_LI_E!W50+FC_OTH_HH_OA_E!W50</f>
        <v>0</v>
      </c>
      <c r="X50" s="10">
        <f>FC_OTH_HH_SH_E!X50+FC_OTH_HH_SC_E!X50+FC_OTH_HH_WH_E!X50+FC_OTH_HH_CO_E!X50+FC_OTH_HH_RF_E!X50+FC_OTH_HH_WM_E!X50+FC_OTH_HH_DR_E!X50+FC_OTH_HH_DW_E!X50+FC_OTH_HH_TV_E!X50+FC_OTH_HH_IT_E!X50+FC_OTH_HH_LI_E!X50+FC_OTH_HH_OA_E!X50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FC_OTH_HH_SH_E!C51+FC_OTH_HH_SC_E!C51+FC_OTH_HH_WH_E!C51+FC_OTH_HH_CO_E!C51+FC_OTH_HH_RF_E!C51+FC_OTH_HH_WM_E!C51+FC_OTH_HH_DR_E!C51+FC_OTH_HH_DW_E!C51+FC_OTH_HH_TV_E!C51+FC_OTH_HH_IT_E!C51+FC_OTH_HH_LI_E!C51+FC_OTH_HH_OA_E!C51</f>
        <v>2216.874462596732</v>
      </c>
      <c r="D51" s="37">
        <f>FC_OTH_HH_SH_E!D51+FC_OTH_HH_SC_E!D51+FC_OTH_HH_WH_E!D51+FC_OTH_HH_CO_E!D51+FC_OTH_HH_RF_E!D51+FC_OTH_HH_WM_E!D51+FC_OTH_HH_DR_E!D51+FC_OTH_HH_DW_E!D51+FC_OTH_HH_TV_E!D51+FC_OTH_HH_IT_E!D51+FC_OTH_HH_LI_E!D51+FC_OTH_HH_OA_E!D51</f>
        <v>1994.81943250215</v>
      </c>
      <c r="E51" s="37">
        <f>FC_OTH_HH_SH_E!E51+FC_OTH_HH_SC_E!E51+FC_OTH_HH_WH_E!E51+FC_OTH_HH_CO_E!E51+FC_OTH_HH_RF_E!E51+FC_OTH_HH_WM_E!E51+FC_OTH_HH_DR_E!E51+FC_OTH_HH_DW_E!E51+FC_OTH_HH_TV_E!E51+FC_OTH_HH_IT_E!E51+FC_OTH_HH_LI_E!E51+FC_OTH_HH_OA_E!E51</f>
        <v>2351.8271711092002</v>
      </c>
      <c r="F51" s="37">
        <f>FC_OTH_HH_SH_E!F51+FC_OTH_HH_SC_E!F51+FC_OTH_HH_WH_E!F51+FC_OTH_HH_CO_E!F51+FC_OTH_HH_RF_E!F51+FC_OTH_HH_WM_E!F51+FC_OTH_HH_DR_E!F51+FC_OTH_HH_DW_E!F51+FC_OTH_HH_TV_E!F51+FC_OTH_HH_IT_E!F51+FC_OTH_HH_LI_E!F51+FC_OTH_HH_OA_E!F51</f>
        <v>2561.1779879621672</v>
      </c>
      <c r="G51" s="37">
        <f>FC_OTH_HH_SH_E!G51+FC_OTH_HH_SC_E!G51+FC_OTH_HH_WH_E!G51+FC_OTH_HH_CO_E!G51+FC_OTH_HH_RF_E!G51+FC_OTH_HH_WM_E!G51+FC_OTH_HH_DR_E!G51+FC_OTH_HH_DW_E!G51+FC_OTH_HH_TV_E!G51+FC_OTH_HH_IT_E!G51+FC_OTH_HH_LI_E!G51+FC_OTH_HH_OA_E!G51</f>
        <v>2543.5081685296636</v>
      </c>
      <c r="H51" s="37">
        <f>FC_OTH_HH_SH_E!H51+FC_OTH_HH_SC_E!H51+FC_OTH_HH_WH_E!H51+FC_OTH_HH_CO_E!H51+FC_OTH_HH_RF_E!H51+FC_OTH_HH_WM_E!H51+FC_OTH_HH_DR_E!H51+FC_OTH_HH_DW_E!H51+FC_OTH_HH_TV_E!H51+FC_OTH_HH_IT_E!H51+FC_OTH_HH_LI_E!H51+FC_OTH_HH_OA_E!H51</f>
        <v>2300.6663800515912</v>
      </c>
      <c r="I51" s="37">
        <f>FC_OTH_HH_SH_E!I51+FC_OTH_HH_SC_E!I51+FC_OTH_HH_WH_E!I51+FC_OTH_HH_CO_E!I51+FC_OTH_HH_RF_E!I51+FC_OTH_HH_WM_E!I51+FC_OTH_HH_DR_E!I51+FC_OTH_HH_DW_E!I51+FC_OTH_HH_TV_E!I51+FC_OTH_HH_IT_E!I51+FC_OTH_HH_LI_E!I51+FC_OTH_HH_OA_E!I51</f>
        <v>2547.5924333619955</v>
      </c>
      <c r="J51" s="37">
        <f>FC_OTH_HH_SH_E!J51+FC_OTH_HH_SC_E!J51+FC_OTH_HH_WH_E!J51+FC_OTH_HH_CO_E!J51+FC_OTH_HH_RF_E!J51+FC_OTH_HH_WM_E!J51+FC_OTH_HH_DR_E!J51+FC_OTH_HH_DW_E!J51+FC_OTH_HH_TV_E!J51+FC_OTH_HH_IT_E!J51+FC_OTH_HH_LI_E!J51+FC_OTH_HH_OA_E!J51</f>
        <v>2067.3903697334481</v>
      </c>
      <c r="K51" s="37">
        <f>FC_OTH_HH_SH_E!K51+FC_OTH_HH_SC_E!K51+FC_OTH_HH_WH_E!K51+FC_OTH_HH_CO_E!K51+FC_OTH_HH_RF_E!K51+FC_OTH_HH_WM_E!K51+FC_OTH_HH_DR_E!K51+FC_OTH_HH_DW_E!K51+FC_OTH_HH_TV_E!K51+FC_OTH_HH_IT_E!K51+FC_OTH_HH_LI_E!K51+FC_OTH_HH_OA_E!K51</f>
        <v>2188.5855546001726</v>
      </c>
      <c r="L51" s="37">
        <f>FC_OTH_HH_SH_E!L51+FC_OTH_HH_SC_E!L51+FC_OTH_HH_WH_E!L51+FC_OTH_HH_CO_E!L51+FC_OTH_HH_RF_E!L51+FC_OTH_HH_WM_E!L51+FC_OTH_HH_DR_E!L51+FC_OTH_HH_DW_E!L51+FC_OTH_HH_TV_E!L51+FC_OTH_HH_IT_E!L51+FC_OTH_HH_LI_E!L51+FC_OTH_HH_OA_E!L51</f>
        <v>2146.8185726569213</v>
      </c>
      <c r="M51" s="37">
        <f>FC_OTH_HH_SH_E!M51+FC_OTH_HH_SC_E!M51+FC_OTH_HH_WH_E!M51+FC_OTH_HH_CO_E!M51+FC_OTH_HH_RF_E!M51+FC_OTH_HH_WM_E!M51+FC_OTH_HH_DR_E!M51+FC_OTH_HH_DW_E!M51+FC_OTH_HH_TV_E!M51+FC_OTH_HH_IT_E!M51+FC_OTH_HH_LI_E!M51+FC_OTH_HH_OA_E!M51</f>
        <v>2205.6964746345652</v>
      </c>
      <c r="N51" s="37">
        <f>FC_OTH_HH_SH_E!N51+FC_OTH_HH_SC_E!N51+FC_OTH_HH_WH_E!N51+FC_OTH_HH_CO_E!N51+FC_OTH_HH_RF_E!N51+FC_OTH_HH_WM_E!N51+FC_OTH_HH_DR_E!N51+FC_OTH_HH_DW_E!N51+FC_OTH_HH_TV_E!N51+FC_OTH_HH_IT_E!N51+FC_OTH_HH_LI_E!N51+FC_OTH_HH_OA_E!N51</f>
        <v>2331.9647463456581</v>
      </c>
      <c r="O51" s="37">
        <f>FC_OTH_HH_SH_E!O51+FC_OTH_HH_SC_E!O51+FC_OTH_HH_WH_E!O51+FC_OTH_HH_CO_E!O51+FC_OTH_HH_RF_E!O51+FC_OTH_HH_WM_E!O51+FC_OTH_HH_DR_E!O51+FC_OTH_HH_DW_E!O51+FC_OTH_HH_TV_E!O51+FC_OTH_HH_IT_E!O51+FC_OTH_HH_LI_E!O51+FC_OTH_HH_OA_E!O51</f>
        <v>2543.6586414445401</v>
      </c>
      <c r="P51" s="37">
        <f>FC_OTH_HH_SH_E!P51+FC_OTH_HH_SC_E!P51+FC_OTH_HH_WH_E!P51+FC_OTH_HH_CO_E!P51+FC_OTH_HH_RF_E!P51+FC_OTH_HH_WM_E!P51+FC_OTH_HH_DR_E!P51+FC_OTH_HH_DW_E!P51+FC_OTH_HH_TV_E!P51+FC_OTH_HH_IT_E!P51+FC_OTH_HH_LI_E!P51+FC_OTH_HH_OA_E!P51</f>
        <v>2444.668959587274</v>
      </c>
      <c r="Q51" s="37">
        <f>FC_OTH_HH_SH_E!Q51+FC_OTH_HH_SC_E!Q51+FC_OTH_HH_WH_E!Q51+FC_OTH_HH_CO_E!Q51+FC_OTH_HH_RF_E!Q51+FC_OTH_HH_WM_E!Q51+FC_OTH_HH_DR_E!Q51+FC_OTH_HH_DW_E!Q51+FC_OTH_HH_TV_E!Q51+FC_OTH_HH_IT_E!Q51+FC_OTH_HH_LI_E!Q51+FC_OTH_HH_OA_E!Q51</f>
        <v>2173.2588134135831</v>
      </c>
      <c r="R51" s="37">
        <f>FC_OTH_HH_SH_E!R51+FC_OTH_HH_SC_E!R51+FC_OTH_HH_WH_E!R51+FC_OTH_HH_CO_E!R51+FC_OTH_HH_RF_E!R51+FC_OTH_HH_WM_E!R51+FC_OTH_HH_DR_E!R51+FC_OTH_HH_DW_E!R51+FC_OTH_HH_TV_E!R51+FC_OTH_HH_IT_E!R51+FC_OTH_HH_LI_E!R51+FC_OTH_HH_OA_E!R51</f>
        <v>2242.8202923473755</v>
      </c>
      <c r="S51" s="37">
        <f>FC_OTH_HH_SH_E!S51+FC_OTH_HH_SC_E!S51+FC_OTH_HH_WH_E!S51+FC_OTH_HH_CO_E!S51+FC_OTH_HH_RF_E!S51+FC_OTH_HH_WM_E!S51+FC_OTH_HH_DR_E!S51+FC_OTH_HH_DW_E!S51+FC_OTH_HH_TV_E!S51+FC_OTH_HH_IT_E!S51+FC_OTH_HH_LI_E!S51+FC_OTH_HH_OA_E!S51</f>
        <v>2287.6612209802238</v>
      </c>
      <c r="T51" s="37">
        <f>FC_OTH_HH_SH_E!T51+FC_OTH_HH_SC_E!T51+FC_OTH_HH_WH_E!T51+FC_OTH_HH_CO_E!T51+FC_OTH_HH_RF_E!T51+FC_OTH_HH_WM_E!T51+FC_OTH_HH_DR_E!T51+FC_OTH_HH_DW_E!T51+FC_OTH_HH_TV_E!T51+FC_OTH_HH_IT_E!T51+FC_OTH_HH_LI_E!T51+FC_OTH_HH_OA_E!T51</f>
        <v>2473.9383490971622</v>
      </c>
      <c r="U51" s="37">
        <f>FC_OTH_HH_SH_E!U51+FC_OTH_HH_SC_E!U51+FC_OTH_HH_WH_E!U51+FC_OTH_HH_CO_E!U51+FC_OTH_HH_RF_E!U51+FC_OTH_HH_WM_E!U51+FC_OTH_HH_DR_E!U51+FC_OTH_HH_DW_E!U51+FC_OTH_HH_TV_E!U51+FC_OTH_HH_IT_E!U51+FC_OTH_HH_LI_E!U51+FC_OTH_HH_OA_E!U51</f>
        <v>2539.2060189165945</v>
      </c>
      <c r="V51" s="37">
        <f>FC_OTH_HH_SH_E!V51+FC_OTH_HH_SC_E!V51+FC_OTH_HH_WH_E!V51+FC_OTH_HH_CO_E!V51+FC_OTH_HH_RF_E!V51+FC_OTH_HH_WM_E!V51+FC_OTH_HH_DR_E!V51+FC_OTH_HH_DW_E!V51+FC_OTH_HH_TV_E!V51+FC_OTH_HH_IT_E!V51+FC_OTH_HH_LI_E!V51+FC_OTH_HH_OA_E!V51</f>
        <v>2530.1062768701618</v>
      </c>
      <c r="W51" s="37">
        <f>FC_OTH_HH_SH_E!W51+FC_OTH_HH_SC_E!W51+FC_OTH_HH_WH_E!W51+FC_OTH_HH_CO_E!W51+FC_OTH_HH_RF_E!W51+FC_OTH_HH_WM_E!W51+FC_OTH_HH_DR_E!W51+FC_OTH_HH_DW_E!W51+FC_OTH_HH_TV_E!W51+FC_OTH_HH_IT_E!W51+FC_OTH_HH_LI_E!W51+FC_OTH_HH_OA_E!W51</f>
        <v>2745.9701633705936</v>
      </c>
      <c r="X51" s="37">
        <f>FC_OTH_HH_SH_E!X51+FC_OTH_HH_SC_E!X51+FC_OTH_HH_WH_E!X51+FC_OTH_HH_CO_E!X51+FC_OTH_HH_RF_E!X51+FC_OTH_HH_WM_E!X51+FC_OTH_HH_DR_E!X51+FC_OTH_HH_DW_E!X51+FC_OTH_HH_TV_E!X51+FC_OTH_HH_IT_E!X51+FC_OTH_HH_LI_E!X51+FC_OTH_HH_OA_E!X51</f>
        <v>3238.3742906276875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29">SUM(C53:C70)</f>
        <v>2455.4791057609627</v>
      </c>
      <c r="D52" s="37">
        <f t="shared" ref="D52:W52" si="30">SUM(D53:D70)</f>
        <v>1752.9617368873596</v>
      </c>
      <c r="E52" s="37">
        <f t="shared" si="30"/>
        <v>1782.7696474634554</v>
      </c>
      <c r="F52" s="37">
        <f t="shared" si="30"/>
        <v>2199.6512467755801</v>
      </c>
      <c r="G52" s="37">
        <f t="shared" si="30"/>
        <v>2666.5950128976779</v>
      </c>
      <c r="H52" s="37">
        <f t="shared" si="30"/>
        <v>2737.8427343078238</v>
      </c>
      <c r="I52" s="37">
        <f t="shared" si="30"/>
        <v>2577.1233018056751</v>
      </c>
      <c r="J52" s="37">
        <f t="shared" si="30"/>
        <v>2687.9478933791902</v>
      </c>
      <c r="K52" s="37">
        <f t="shared" si="30"/>
        <v>3431.6423043852101</v>
      </c>
      <c r="L52" s="37">
        <f t="shared" si="30"/>
        <v>3405.3214961306953</v>
      </c>
      <c r="M52" s="37">
        <f t="shared" si="30"/>
        <v>3541.224763542562</v>
      </c>
      <c r="N52" s="37">
        <f t="shared" si="30"/>
        <v>3158.7369733447968</v>
      </c>
      <c r="O52" s="37">
        <f t="shared" si="30"/>
        <v>3295.452364574378</v>
      </c>
      <c r="P52" s="37">
        <f t="shared" si="30"/>
        <v>3119.3513327601036</v>
      </c>
      <c r="Q52" s="37">
        <f t="shared" si="30"/>
        <v>3123.1489251934636</v>
      </c>
      <c r="R52" s="37">
        <f t="shared" si="30"/>
        <v>2954.977472055029</v>
      </c>
      <c r="S52" s="37">
        <f t="shared" si="30"/>
        <v>2978.3128116938974</v>
      </c>
      <c r="T52" s="37">
        <f t="shared" si="30"/>
        <v>3054.0183147033522</v>
      </c>
      <c r="U52" s="37">
        <f t="shared" si="30"/>
        <v>3028.0907136715427</v>
      </c>
      <c r="V52" s="37">
        <f t="shared" si="30"/>
        <v>3046.5163370593264</v>
      </c>
      <c r="W52" s="37">
        <f t="shared" si="30"/>
        <v>3060.797420464316</v>
      </c>
      <c r="X52" s="37">
        <f t="shared" ref="X52" si="31">SUM(X53:X70)</f>
        <v>3255.3966466036113</v>
      </c>
    </row>
    <row r="53" spans="1:24" ht="11.25" customHeight="1" x14ac:dyDescent="0.2">
      <c r="A53" s="42" t="s">
        <v>93</v>
      </c>
      <c r="B53" s="9" t="s">
        <v>94</v>
      </c>
      <c r="C53" s="10">
        <f>FC_OTH_HH_SH_E!C53+FC_OTH_HH_SC_E!C53+FC_OTH_HH_WH_E!C53+FC_OTH_HH_CO_E!C53+FC_OTH_HH_RF_E!C53+FC_OTH_HH_WM_E!C53+FC_OTH_HH_DR_E!C53+FC_OTH_HH_DW_E!C53+FC_OTH_HH_TV_E!C53+FC_OTH_HH_IT_E!C53+FC_OTH_HH_LI_E!C53+FC_OTH_HH_OA_E!C53</f>
        <v>0</v>
      </c>
      <c r="D53" s="10">
        <f>FC_OTH_HH_SH_E!D53+FC_OTH_HH_SC_E!D53+FC_OTH_HH_WH_E!D53+FC_OTH_HH_CO_E!D53+FC_OTH_HH_RF_E!D53+FC_OTH_HH_WM_E!D53+FC_OTH_HH_DR_E!D53+FC_OTH_HH_DW_E!D53+FC_OTH_HH_TV_E!D53+FC_OTH_HH_IT_E!D53+FC_OTH_HH_LI_E!D53+FC_OTH_HH_OA_E!D53</f>
        <v>0</v>
      </c>
      <c r="E53" s="10">
        <f>FC_OTH_HH_SH_E!E53+FC_OTH_HH_SC_E!E53+FC_OTH_HH_WH_E!E53+FC_OTH_HH_CO_E!E53+FC_OTH_HH_RF_E!E53+FC_OTH_HH_WM_E!E53+FC_OTH_HH_DR_E!E53+FC_OTH_HH_DW_E!E53+FC_OTH_HH_TV_E!E53+FC_OTH_HH_IT_E!E53+FC_OTH_HH_LI_E!E53+FC_OTH_HH_OA_E!E53</f>
        <v>0</v>
      </c>
      <c r="F53" s="10">
        <f>FC_OTH_HH_SH_E!F53+FC_OTH_HH_SC_E!F53+FC_OTH_HH_WH_E!F53+FC_OTH_HH_CO_E!F53+FC_OTH_HH_RF_E!F53+FC_OTH_HH_WM_E!F53+FC_OTH_HH_DR_E!F53+FC_OTH_HH_DW_E!F53+FC_OTH_HH_TV_E!F53+FC_OTH_HH_IT_E!F53+FC_OTH_HH_LI_E!F53+FC_OTH_HH_OA_E!F53</f>
        <v>0</v>
      </c>
      <c r="G53" s="10">
        <f>FC_OTH_HH_SH_E!G53+FC_OTH_HH_SC_E!G53+FC_OTH_HH_WH_E!G53+FC_OTH_HH_CO_E!G53+FC_OTH_HH_RF_E!G53+FC_OTH_HH_WM_E!G53+FC_OTH_HH_DR_E!G53+FC_OTH_HH_DW_E!G53+FC_OTH_HH_TV_E!G53+FC_OTH_HH_IT_E!G53+FC_OTH_HH_LI_E!G53+FC_OTH_HH_OA_E!G53</f>
        <v>0</v>
      </c>
      <c r="H53" s="10">
        <f>FC_OTH_HH_SH_E!H53+FC_OTH_HH_SC_E!H53+FC_OTH_HH_WH_E!H53+FC_OTH_HH_CO_E!H53+FC_OTH_HH_RF_E!H53+FC_OTH_HH_WM_E!H53+FC_OTH_HH_DR_E!H53+FC_OTH_HH_DW_E!H53+FC_OTH_HH_TV_E!H53+FC_OTH_HH_IT_E!H53+FC_OTH_HH_LI_E!H53+FC_OTH_HH_OA_E!H53</f>
        <v>0</v>
      </c>
      <c r="I53" s="10">
        <f>FC_OTH_HH_SH_E!I53+FC_OTH_HH_SC_E!I53+FC_OTH_HH_WH_E!I53+FC_OTH_HH_CO_E!I53+FC_OTH_HH_RF_E!I53+FC_OTH_HH_WM_E!I53+FC_OTH_HH_DR_E!I53+FC_OTH_HH_DW_E!I53+FC_OTH_HH_TV_E!I53+FC_OTH_HH_IT_E!I53+FC_OTH_HH_LI_E!I53+FC_OTH_HH_OA_E!I53</f>
        <v>0</v>
      </c>
      <c r="J53" s="10">
        <f>FC_OTH_HH_SH_E!J53+FC_OTH_HH_SC_E!J53+FC_OTH_HH_WH_E!J53+FC_OTH_HH_CO_E!J53+FC_OTH_HH_RF_E!J53+FC_OTH_HH_WM_E!J53+FC_OTH_HH_DR_E!J53+FC_OTH_HH_DW_E!J53+FC_OTH_HH_TV_E!J53+FC_OTH_HH_IT_E!J53+FC_OTH_HH_LI_E!J53+FC_OTH_HH_OA_E!J53</f>
        <v>0</v>
      </c>
      <c r="K53" s="10">
        <f>FC_OTH_HH_SH_E!K53+FC_OTH_HH_SC_E!K53+FC_OTH_HH_WH_E!K53+FC_OTH_HH_CO_E!K53+FC_OTH_HH_RF_E!K53+FC_OTH_HH_WM_E!K53+FC_OTH_HH_DR_E!K53+FC_OTH_HH_DW_E!K53+FC_OTH_HH_TV_E!K53+FC_OTH_HH_IT_E!K53+FC_OTH_HH_LI_E!K53+FC_OTH_HH_OA_E!K53</f>
        <v>0</v>
      </c>
      <c r="L53" s="10">
        <f>FC_OTH_HH_SH_E!L53+FC_OTH_HH_SC_E!L53+FC_OTH_HH_WH_E!L53+FC_OTH_HH_CO_E!L53+FC_OTH_HH_RF_E!L53+FC_OTH_HH_WM_E!L53+FC_OTH_HH_DR_E!L53+FC_OTH_HH_DW_E!L53+FC_OTH_HH_TV_E!L53+FC_OTH_HH_IT_E!L53+FC_OTH_HH_LI_E!L53+FC_OTH_HH_OA_E!L53</f>
        <v>0</v>
      </c>
      <c r="M53" s="10">
        <f>FC_OTH_HH_SH_E!M53+FC_OTH_HH_SC_E!M53+FC_OTH_HH_WH_E!M53+FC_OTH_HH_CO_E!M53+FC_OTH_HH_RF_E!M53+FC_OTH_HH_WM_E!M53+FC_OTH_HH_DR_E!M53+FC_OTH_HH_DW_E!M53+FC_OTH_HH_TV_E!M53+FC_OTH_HH_IT_E!M53+FC_OTH_HH_LI_E!M53+FC_OTH_HH_OA_E!M53</f>
        <v>0</v>
      </c>
      <c r="N53" s="10">
        <f>FC_OTH_HH_SH_E!N53+FC_OTH_HH_SC_E!N53+FC_OTH_HH_WH_E!N53+FC_OTH_HH_CO_E!N53+FC_OTH_HH_RF_E!N53+FC_OTH_HH_WM_E!N53+FC_OTH_HH_DR_E!N53+FC_OTH_HH_DW_E!N53+FC_OTH_HH_TV_E!N53+FC_OTH_HH_IT_E!N53+FC_OTH_HH_LI_E!N53+FC_OTH_HH_OA_E!N53</f>
        <v>0</v>
      </c>
      <c r="O53" s="10">
        <f>FC_OTH_HH_SH_E!O53+FC_OTH_HH_SC_E!O53+FC_OTH_HH_WH_E!O53+FC_OTH_HH_CO_E!O53+FC_OTH_HH_RF_E!O53+FC_OTH_HH_WM_E!O53+FC_OTH_HH_DR_E!O53+FC_OTH_HH_DW_E!O53+FC_OTH_HH_TV_E!O53+FC_OTH_HH_IT_E!O53+FC_OTH_HH_LI_E!O53+FC_OTH_HH_OA_E!O53</f>
        <v>0</v>
      </c>
      <c r="P53" s="10">
        <f>FC_OTH_HH_SH_E!P53+FC_OTH_HH_SC_E!P53+FC_OTH_HH_WH_E!P53+FC_OTH_HH_CO_E!P53+FC_OTH_HH_RF_E!P53+FC_OTH_HH_WM_E!P53+FC_OTH_HH_DR_E!P53+FC_OTH_HH_DW_E!P53+FC_OTH_HH_TV_E!P53+FC_OTH_HH_IT_E!P53+FC_OTH_HH_LI_E!P53+FC_OTH_HH_OA_E!P53</f>
        <v>0</v>
      </c>
      <c r="Q53" s="10">
        <f>FC_OTH_HH_SH_E!Q53+FC_OTH_HH_SC_E!Q53+FC_OTH_HH_WH_E!Q53+FC_OTH_HH_CO_E!Q53+FC_OTH_HH_RF_E!Q53+FC_OTH_HH_WM_E!Q53+FC_OTH_HH_DR_E!Q53+FC_OTH_HH_DW_E!Q53+FC_OTH_HH_TV_E!Q53+FC_OTH_HH_IT_E!Q53+FC_OTH_HH_LI_E!Q53+FC_OTH_HH_OA_E!Q53</f>
        <v>0</v>
      </c>
      <c r="R53" s="10">
        <f>FC_OTH_HH_SH_E!R53+FC_OTH_HH_SC_E!R53+FC_OTH_HH_WH_E!R53+FC_OTH_HH_CO_E!R53+FC_OTH_HH_RF_E!R53+FC_OTH_HH_WM_E!R53+FC_OTH_HH_DR_E!R53+FC_OTH_HH_DW_E!R53+FC_OTH_HH_TV_E!R53+FC_OTH_HH_IT_E!R53+FC_OTH_HH_LI_E!R53+FC_OTH_HH_OA_E!R53</f>
        <v>0</v>
      </c>
      <c r="S53" s="10">
        <f>FC_OTH_HH_SH_E!S53+FC_OTH_HH_SC_E!S53+FC_OTH_HH_WH_E!S53+FC_OTH_HH_CO_E!S53+FC_OTH_HH_RF_E!S53+FC_OTH_HH_WM_E!S53+FC_OTH_HH_DR_E!S53+FC_OTH_HH_DW_E!S53+FC_OTH_HH_TV_E!S53+FC_OTH_HH_IT_E!S53+FC_OTH_HH_LI_E!S53+FC_OTH_HH_OA_E!S53</f>
        <v>0</v>
      </c>
      <c r="T53" s="10">
        <f>FC_OTH_HH_SH_E!T53+FC_OTH_HH_SC_E!T53+FC_OTH_HH_WH_E!T53+FC_OTH_HH_CO_E!T53+FC_OTH_HH_RF_E!T53+FC_OTH_HH_WM_E!T53+FC_OTH_HH_DR_E!T53+FC_OTH_HH_DW_E!T53+FC_OTH_HH_TV_E!T53+FC_OTH_HH_IT_E!T53+FC_OTH_HH_LI_E!T53+FC_OTH_HH_OA_E!T53</f>
        <v>0</v>
      </c>
      <c r="U53" s="10">
        <f>FC_OTH_HH_SH_E!U53+FC_OTH_HH_SC_E!U53+FC_OTH_HH_WH_E!U53+FC_OTH_HH_CO_E!U53+FC_OTH_HH_RF_E!U53+FC_OTH_HH_WM_E!U53+FC_OTH_HH_DR_E!U53+FC_OTH_HH_DW_E!U53+FC_OTH_HH_TV_E!U53+FC_OTH_HH_IT_E!U53+FC_OTH_HH_LI_E!U53+FC_OTH_HH_OA_E!U53</f>
        <v>0</v>
      </c>
      <c r="V53" s="10">
        <f>FC_OTH_HH_SH_E!V53+FC_OTH_HH_SC_E!V53+FC_OTH_HH_WH_E!V53+FC_OTH_HH_CO_E!V53+FC_OTH_HH_RF_E!V53+FC_OTH_HH_WM_E!V53+FC_OTH_HH_DR_E!V53+FC_OTH_HH_DW_E!V53+FC_OTH_HH_TV_E!V53+FC_OTH_HH_IT_E!V53+FC_OTH_HH_LI_E!V53+FC_OTH_HH_OA_E!V53</f>
        <v>0</v>
      </c>
      <c r="W53" s="10">
        <f>FC_OTH_HH_SH_E!W53+FC_OTH_HH_SC_E!W53+FC_OTH_HH_WH_E!W53+FC_OTH_HH_CO_E!W53+FC_OTH_HH_RF_E!W53+FC_OTH_HH_WM_E!W53+FC_OTH_HH_DR_E!W53+FC_OTH_HH_DW_E!W53+FC_OTH_HH_TV_E!W53+FC_OTH_HH_IT_E!W53+FC_OTH_HH_LI_E!W53+FC_OTH_HH_OA_E!W53</f>
        <v>0</v>
      </c>
      <c r="X53" s="10">
        <f>FC_OTH_HH_SH_E!X53+FC_OTH_HH_SC_E!X53+FC_OTH_HH_WH_E!X53+FC_OTH_HH_CO_E!X53+FC_OTH_HH_RF_E!X53+FC_OTH_HH_WM_E!X53+FC_OTH_HH_DR_E!X53+FC_OTH_HH_DW_E!X53+FC_OTH_HH_TV_E!X53+FC_OTH_HH_IT_E!X53+FC_OTH_HH_LI_E!X53+FC_OTH_HH_OA_E!X53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FC_OTH_HH_SH_E!C54+FC_OTH_HH_SC_E!C54+FC_OTH_HH_WH_E!C54+FC_OTH_HH_CO_E!C54+FC_OTH_HH_RF_E!C54+FC_OTH_HH_WM_E!C54+FC_OTH_HH_DR_E!C54+FC_OTH_HH_DW_E!C54+FC_OTH_HH_TV_E!C54+FC_OTH_HH_IT_E!C54+FC_OTH_HH_LI_E!C54+FC_OTH_HH_OA_E!C54</f>
        <v>0</v>
      </c>
      <c r="D54" s="10">
        <f>FC_OTH_HH_SH_E!D54+FC_OTH_HH_SC_E!D54+FC_OTH_HH_WH_E!D54+FC_OTH_HH_CO_E!D54+FC_OTH_HH_RF_E!D54+FC_OTH_HH_WM_E!D54+FC_OTH_HH_DR_E!D54+FC_OTH_HH_DW_E!D54+FC_OTH_HH_TV_E!D54+FC_OTH_HH_IT_E!D54+FC_OTH_HH_LI_E!D54+FC_OTH_HH_OA_E!D54</f>
        <v>0</v>
      </c>
      <c r="E54" s="10">
        <f>FC_OTH_HH_SH_E!E54+FC_OTH_HH_SC_E!E54+FC_OTH_HH_WH_E!E54+FC_OTH_HH_CO_E!E54+FC_OTH_HH_RF_E!E54+FC_OTH_HH_WM_E!E54+FC_OTH_HH_DR_E!E54+FC_OTH_HH_DW_E!E54+FC_OTH_HH_TV_E!E54+FC_OTH_HH_IT_E!E54+FC_OTH_HH_LI_E!E54+FC_OTH_HH_OA_E!E54</f>
        <v>0</v>
      </c>
      <c r="F54" s="10">
        <f>FC_OTH_HH_SH_E!F54+FC_OTH_HH_SC_E!F54+FC_OTH_HH_WH_E!F54+FC_OTH_HH_CO_E!F54+FC_OTH_HH_RF_E!F54+FC_OTH_HH_WM_E!F54+FC_OTH_HH_DR_E!F54+FC_OTH_HH_DW_E!F54+FC_OTH_HH_TV_E!F54+FC_OTH_HH_IT_E!F54+FC_OTH_HH_LI_E!F54+FC_OTH_HH_OA_E!F54</f>
        <v>0</v>
      </c>
      <c r="G54" s="10">
        <f>FC_OTH_HH_SH_E!G54+FC_OTH_HH_SC_E!G54+FC_OTH_HH_WH_E!G54+FC_OTH_HH_CO_E!G54+FC_OTH_HH_RF_E!G54+FC_OTH_HH_WM_E!G54+FC_OTH_HH_DR_E!G54+FC_OTH_HH_DW_E!G54+FC_OTH_HH_TV_E!G54+FC_OTH_HH_IT_E!G54+FC_OTH_HH_LI_E!G54+FC_OTH_HH_OA_E!G54</f>
        <v>0</v>
      </c>
      <c r="H54" s="10">
        <f>FC_OTH_HH_SH_E!H54+FC_OTH_HH_SC_E!H54+FC_OTH_HH_WH_E!H54+FC_OTH_HH_CO_E!H54+FC_OTH_HH_RF_E!H54+FC_OTH_HH_WM_E!H54+FC_OTH_HH_DR_E!H54+FC_OTH_HH_DW_E!H54+FC_OTH_HH_TV_E!H54+FC_OTH_HH_IT_E!H54+FC_OTH_HH_LI_E!H54+FC_OTH_HH_OA_E!H54</f>
        <v>0</v>
      </c>
      <c r="I54" s="10">
        <f>FC_OTH_HH_SH_E!I54+FC_OTH_HH_SC_E!I54+FC_OTH_HH_WH_E!I54+FC_OTH_HH_CO_E!I54+FC_OTH_HH_RF_E!I54+FC_OTH_HH_WM_E!I54+FC_OTH_HH_DR_E!I54+FC_OTH_HH_DW_E!I54+FC_OTH_HH_TV_E!I54+FC_OTH_HH_IT_E!I54+FC_OTH_HH_LI_E!I54+FC_OTH_HH_OA_E!I54</f>
        <v>0</v>
      </c>
      <c r="J54" s="10">
        <f>FC_OTH_HH_SH_E!J54+FC_OTH_HH_SC_E!J54+FC_OTH_HH_WH_E!J54+FC_OTH_HH_CO_E!J54+FC_OTH_HH_RF_E!J54+FC_OTH_HH_WM_E!J54+FC_OTH_HH_DR_E!J54+FC_OTH_HH_DW_E!J54+FC_OTH_HH_TV_E!J54+FC_OTH_HH_IT_E!J54+FC_OTH_HH_LI_E!J54+FC_OTH_HH_OA_E!J54</f>
        <v>0</v>
      </c>
      <c r="K54" s="10">
        <f>FC_OTH_HH_SH_E!K54+FC_OTH_HH_SC_E!K54+FC_OTH_HH_WH_E!K54+FC_OTH_HH_CO_E!K54+FC_OTH_HH_RF_E!K54+FC_OTH_HH_WM_E!K54+FC_OTH_HH_DR_E!K54+FC_OTH_HH_DW_E!K54+FC_OTH_HH_TV_E!K54+FC_OTH_HH_IT_E!K54+FC_OTH_HH_LI_E!K54+FC_OTH_HH_OA_E!K54</f>
        <v>0</v>
      </c>
      <c r="L54" s="10">
        <f>FC_OTH_HH_SH_E!L54+FC_OTH_HH_SC_E!L54+FC_OTH_HH_WH_E!L54+FC_OTH_HH_CO_E!L54+FC_OTH_HH_RF_E!L54+FC_OTH_HH_WM_E!L54+FC_OTH_HH_DR_E!L54+FC_OTH_HH_DW_E!L54+FC_OTH_HH_TV_E!L54+FC_OTH_HH_IT_E!L54+FC_OTH_HH_LI_E!L54+FC_OTH_HH_OA_E!L54</f>
        <v>0</v>
      </c>
      <c r="M54" s="10">
        <f>FC_OTH_HH_SH_E!M54+FC_OTH_HH_SC_E!M54+FC_OTH_HH_WH_E!M54+FC_OTH_HH_CO_E!M54+FC_OTH_HH_RF_E!M54+FC_OTH_HH_WM_E!M54+FC_OTH_HH_DR_E!M54+FC_OTH_HH_DW_E!M54+FC_OTH_HH_TV_E!M54+FC_OTH_HH_IT_E!M54+FC_OTH_HH_LI_E!M54+FC_OTH_HH_OA_E!M54</f>
        <v>0</v>
      </c>
      <c r="N54" s="10">
        <f>FC_OTH_HH_SH_E!N54+FC_OTH_HH_SC_E!N54+FC_OTH_HH_WH_E!N54+FC_OTH_HH_CO_E!N54+FC_OTH_HH_RF_E!N54+FC_OTH_HH_WM_E!N54+FC_OTH_HH_DR_E!N54+FC_OTH_HH_DW_E!N54+FC_OTH_HH_TV_E!N54+FC_OTH_HH_IT_E!N54+FC_OTH_HH_LI_E!N54+FC_OTH_HH_OA_E!N54</f>
        <v>0</v>
      </c>
      <c r="O54" s="10">
        <f>FC_OTH_HH_SH_E!O54+FC_OTH_HH_SC_E!O54+FC_OTH_HH_WH_E!O54+FC_OTH_HH_CO_E!O54+FC_OTH_HH_RF_E!O54+FC_OTH_HH_WM_E!O54+FC_OTH_HH_DR_E!O54+FC_OTH_HH_DW_E!O54+FC_OTH_HH_TV_E!O54+FC_OTH_HH_IT_E!O54+FC_OTH_HH_LI_E!O54+FC_OTH_HH_OA_E!O54</f>
        <v>0</v>
      </c>
      <c r="P54" s="10">
        <f>FC_OTH_HH_SH_E!P54+FC_OTH_HH_SC_E!P54+FC_OTH_HH_WH_E!P54+FC_OTH_HH_CO_E!P54+FC_OTH_HH_RF_E!P54+FC_OTH_HH_WM_E!P54+FC_OTH_HH_DR_E!P54+FC_OTH_HH_DW_E!P54+FC_OTH_HH_TV_E!P54+FC_OTH_HH_IT_E!P54+FC_OTH_HH_LI_E!P54+FC_OTH_HH_OA_E!P54</f>
        <v>0</v>
      </c>
      <c r="Q54" s="10">
        <f>FC_OTH_HH_SH_E!Q54+FC_OTH_HH_SC_E!Q54+FC_OTH_HH_WH_E!Q54+FC_OTH_HH_CO_E!Q54+FC_OTH_HH_RF_E!Q54+FC_OTH_HH_WM_E!Q54+FC_OTH_HH_DR_E!Q54+FC_OTH_HH_DW_E!Q54+FC_OTH_HH_TV_E!Q54+FC_OTH_HH_IT_E!Q54+FC_OTH_HH_LI_E!Q54+FC_OTH_HH_OA_E!Q54</f>
        <v>0</v>
      </c>
      <c r="R54" s="10">
        <f>FC_OTH_HH_SH_E!R54+FC_OTH_HH_SC_E!R54+FC_OTH_HH_WH_E!R54+FC_OTH_HH_CO_E!R54+FC_OTH_HH_RF_E!R54+FC_OTH_HH_WM_E!R54+FC_OTH_HH_DR_E!R54+FC_OTH_HH_DW_E!R54+FC_OTH_HH_TV_E!R54+FC_OTH_HH_IT_E!R54+FC_OTH_HH_LI_E!R54+FC_OTH_HH_OA_E!R54</f>
        <v>0</v>
      </c>
      <c r="S54" s="10">
        <f>FC_OTH_HH_SH_E!S54+FC_OTH_HH_SC_E!S54+FC_OTH_HH_WH_E!S54+FC_OTH_HH_CO_E!S54+FC_OTH_HH_RF_E!S54+FC_OTH_HH_WM_E!S54+FC_OTH_HH_DR_E!S54+FC_OTH_HH_DW_E!S54+FC_OTH_HH_TV_E!S54+FC_OTH_HH_IT_E!S54+FC_OTH_HH_LI_E!S54+FC_OTH_HH_OA_E!S54</f>
        <v>0</v>
      </c>
      <c r="T54" s="10">
        <f>FC_OTH_HH_SH_E!T54+FC_OTH_HH_SC_E!T54+FC_OTH_HH_WH_E!T54+FC_OTH_HH_CO_E!T54+FC_OTH_HH_RF_E!T54+FC_OTH_HH_WM_E!T54+FC_OTH_HH_DR_E!T54+FC_OTH_HH_DW_E!T54+FC_OTH_HH_TV_E!T54+FC_OTH_HH_IT_E!T54+FC_OTH_HH_LI_E!T54+FC_OTH_HH_OA_E!T54</f>
        <v>0</v>
      </c>
      <c r="U54" s="10">
        <f>FC_OTH_HH_SH_E!U54+FC_OTH_HH_SC_E!U54+FC_OTH_HH_WH_E!U54+FC_OTH_HH_CO_E!U54+FC_OTH_HH_RF_E!U54+FC_OTH_HH_WM_E!U54+FC_OTH_HH_DR_E!U54+FC_OTH_HH_DW_E!U54+FC_OTH_HH_TV_E!U54+FC_OTH_HH_IT_E!U54+FC_OTH_HH_LI_E!U54+FC_OTH_HH_OA_E!U54</f>
        <v>0</v>
      </c>
      <c r="V54" s="10">
        <f>FC_OTH_HH_SH_E!V54+FC_OTH_HH_SC_E!V54+FC_OTH_HH_WH_E!V54+FC_OTH_HH_CO_E!V54+FC_OTH_HH_RF_E!V54+FC_OTH_HH_WM_E!V54+FC_OTH_HH_DR_E!V54+FC_OTH_HH_DW_E!V54+FC_OTH_HH_TV_E!V54+FC_OTH_HH_IT_E!V54+FC_OTH_HH_LI_E!V54+FC_OTH_HH_OA_E!V54</f>
        <v>0</v>
      </c>
      <c r="W54" s="10">
        <f>FC_OTH_HH_SH_E!W54+FC_OTH_HH_SC_E!W54+FC_OTH_HH_WH_E!W54+FC_OTH_HH_CO_E!W54+FC_OTH_HH_RF_E!W54+FC_OTH_HH_WM_E!W54+FC_OTH_HH_DR_E!W54+FC_OTH_HH_DW_E!W54+FC_OTH_HH_TV_E!W54+FC_OTH_HH_IT_E!W54+FC_OTH_HH_LI_E!W54+FC_OTH_HH_OA_E!W54</f>
        <v>0</v>
      </c>
      <c r="X54" s="10">
        <f>FC_OTH_HH_SH_E!X54+FC_OTH_HH_SC_E!X54+FC_OTH_HH_WH_E!X54+FC_OTH_HH_CO_E!X54+FC_OTH_HH_RF_E!X54+FC_OTH_HH_WM_E!X54+FC_OTH_HH_DR_E!X54+FC_OTH_HH_DW_E!X54+FC_OTH_HH_TV_E!X54+FC_OTH_HH_IT_E!X54+FC_OTH_HH_LI_E!X54+FC_OTH_HH_OA_E!X54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FC_OTH_HH_SH_E!C55+FC_OTH_HH_SC_E!C55+FC_OTH_HH_WH_E!C55+FC_OTH_HH_CO_E!C55+FC_OTH_HH_RF_E!C55+FC_OTH_HH_WM_E!C55+FC_OTH_HH_DR_E!C55+FC_OTH_HH_DW_E!C55+FC_OTH_HH_TV_E!C55+FC_OTH_HH_IT_E!C55+FC_OTH_HH_LI_E!C55+FC_OTH_HH_OA_E!C55</f>
        <v>0</v>
      </c>
      <c r="D55" s="10">
        <f>FC_OTH_HH_SH_E!D55+FC_OTH_HH_SC_E!D55+FC_OTH_HH_WH_E!D55+FC_OTH_HH_CO_E!D55+FC_OTH_HH_RF_E!D55+FC_OTH_HH_WM_E!D55+FC_OTH_HH_DR_E!D55+FC_OTH_HH_DW_E!D55+FC_OTH_HH_TV_E!D55+FC_OTH_HH_IT_E!D55+FC_OTH_HH_LI_E!D55+FC_OTH_HH_OA_E!D55</f>
        <v>0</v>
      </c>
      <c r="E55" s="10">
        <f>FC_OTH_HH_SH_E!E55+FC_OTH_HH_SC_E!E55+FC_OTH_HH_WH_E!E55+FC_OTH_HH_CO_E!E55+FC_OTH_HH_RF_E!E55+FC_OTH_HH_WM_E!E55+FC_OTH_HH_DR_E!E55+FC_OTH_HH_DW_E!E55+FC_OTH_HH_TV_E!E55+FC_OTH_HH_IT_E!E55+FC_OTH_HH_LI_E!E55+FC_OTH_HH_OA_E!E55</f>
        <v>0</v>
      </c>
      <c r="F55" s="10">
        <f>FC_OTH_HH_SH_E!F55+FC_OTH_HH_SC_E!F55+FC_OTH_HH_WH_E!F55+FC_OTH_HH_CO_E!F55+FC_OTH_HH_RF_E!F55+FC_OTH_HH_WM_E!F55+FC_OTH_HH_DR_E!F55+FC_OTH_HH_DW_E!F55+FC_OTH_HH_TV_E!F55+FC_OTH_HH_IT_E!F55+FC_OTH_HH_LI_E!F55+FC_OTH_HH_OA_E!F55</f>
        <v>0</v>
      </c>
      <c r="G55" s="10">
        <f>FC_OTH_HH_SH_E!G55+FC_OTH_HH_SC_E!G55+FC_OTH_HH_WH_E!G55+FC_OTH_HH_CO_E!G55+FC_OTH_HH_RF_E!G55+FC_OTH_HH_WM_E!G55+FC_OTH_HH_DR_E!G55+FC_OTH_HH_DW_E!G55+FC_OTH_HH_TV_E!G55+FC_OTH_HH_IT_E!G55+FC_OTH_HH_LI_E!G55+FC_OTH_HH_OA_E!G55</f>
        <v>0</v>
      </c>
      <c r="H55" s="10">
        <f>FC_OTH_HH_SH_E!H55+FC_OTH_HH_SC_E!H55+FC_OTH_HH_WH_E!H55+FC_OTH_HH_CO_E!H55+FC_OTH_HH_RF_E!H55+FC_OTH_HH_WM_E!H55+FC_OTH_HH_DR_E!H55+FC_OTH_HH_DW_E!H55+FC_OTH_HH_TV_E!H55+FC_OTH_HH_IT_E!H55+FC_OTH_HH_LI_E!H55+FC_OTH_HH_OA_E!H55</f>
        <v>0</v>
      </c>
      <c r="I55" s="10">
        <f>FC_OTH_HH_SH_E!I55+FC_OTH_HH_SC_E!I55+FC_OTH_HH_WH_E!I55+FC_OTH_HH_CO_E!I55+FC_OTH_HH_RF_E!I55+FC_OTH_HH_WM_E!I55+FC_OTH_HH_DR_E!I55+FC_OTH_HH_DW_E!I55+FC_OTH_HH_TV_E!I55+FC_OTH_HH_IT_E!I55+FC_OTH_HH_LI_E!I55+FC_OTH_HH_OA_E!I55</f>
        <v>0</v>
      </c>
      <c r="J55" s="10">
        <f>FC_OTH_HH_SH_E!J55+FC_OTH_HH_SC_E!J55+FC_OTH_HH_WH_E!J55+FC_OTH_HH_CO_E!J55+FC_OTH_HH_RF_E!J55+FC_OTH_HH_WM_E!J55+FC_OTH_HH_DR_E!J55+FC_OTH_HH_DW_E!J55+FC_OTH_HH_TV_E!J55+FC_OTH_HH_IT_E!J55+FC_OTH_HH_LI_E!J55+FC_OTH_HH_OA_E!J55</f>
        <v>0</v>
      </c>
      <c r="K55" s="10">
        <f>FC_OTH_HH_SH_E!K55+FC_OTH_HH_SC_E!K55+FC_OTH_HH_WH_E!K55+FC_OTH_HH_CO_E!K55+FC_OTH_HH_RF_E!K55+FC_OTH_HH_WM_E!K55+FC_OTH_HH_DR_E!K55+FC_OTH_HH_DW_E!K55+FC_OTH_HH_TV_E!K55+FC_OTH_HH_IT_E!K55+FC_OTH_HH_LI_E!K55+FC_OTH_HH_OA_E!K55</f>
        <v>0</v>
      </c>
      <c r="L55" s="10">
        <f>FC_OTH_HH_SH_E!L55+FC_OTH_HH_SC_E!L55+FC_OTH_HH_WH_E!L55+FC_OTH_HH_CO_E!L55+FC_OTH_HH_RF_E!L55+FC_OTH_HH_WM_E!L55+FC_OTH_HH_DR_E!L55+FC_OTH_HH_DW_E!L55+FC_OTH_HH_TV_E!L55+FC_OTH_HH_IT_E!L55+FC_OTH_HH_LI_E!L55+FC_OTH_HH_OA_E!L55</f>
        <v>0</v>
      </c>
      <c r="M55" s="10">
        <f>FC_OTH_HH_SH_E!M55+FC_OTH_HH_SC_E!M55+FC_OTH_HH_WH_E!M55+FC_OTH_HH_CO_E!M55+FC_OTH_HH_RF_E!M55+FC_OTH_HH_WM_E!M55+FC_OTH_HH_DR_E!M55+FC_OTH_HH_DW_E!M55+FC_OTH_HH_TV_E!M55+FC_OTH_HH_IT_E!M55+FC_OTH_HH_LI_E!M55+FC_OTH_HH_OA_E!M55</f>
        <v>0</v>
      </c>
      <c r="N55" s="10">
        <f>FC_OTH_HH_SH_E!N55+FC_OTH_HH_SC_E!N55+FC_OTH_HH_WH_E!N55+FC_OTH_HH_CO_E!N55+FC_OTH_HH_RF_E!N55+FC_OTH_HH_WM_E!N55+FC_OTH_HH_DR_E!N55+FC_OTH_HH_DW_E!N55+FC_OTH_HH_TV_E!N55+FC_OTH_HH_IT_E!N55+FC_OTH_HH_LI_E!N55+FC_OTH_HH_OA_E!N55</f>
        <v>0</v>
      </c>
      <c r="O55" s="10">
        <f>FC_OTH_HH_SH_E!O55+FC_OTH_HH_SC_E!O55+FC_OTH_HH_WH_E!O55+FC_OTH_HH_CO_E!O55+FC_OTH_HH_RF_E!O55+FC_OTH_HH_WM_E!O55+FC_OTH_HH_DR_E!O55+FC_OTH_HH_DW_E!O55+FC_OTH_HH_TV_E!O55+FC_OTH_HH_IT_E!O55+FC_OTH_HH_LI_E!O55+FC_OTH_HH_OA_E!O55</f>
        <v>0</v>
      </c>
      <c r="P55" s="10">
        <f>FC_OTH_HH_SH_E!P55+FC_OTH_HH_SC_E!P55+FC_OTH_HH_WH_E!P55+FC_OTH_HH_CO_E!P55+FC_OTH_HH_RF_E!P55+FC_OTH_HH_WM_E!P55+FC_OTH_HH_DR_E!P55+FC_OTH_HH_DW_E!P55+FC_OTH_HH_TV_E!P55+FC_OTH_HH_IT_E!P55+FC_OTH_HH_LI_E!P55+FC_OTH_HH_OA_E!P55</f>
        <v>0</v>
      </c>
      <c r="Q55" s="10">
        <f>FC_OTH_HH_SH_E!Q55+FC_OTH_HH_SC_E!Q55+FC_OTH_HH_WH_E!Q55+FC_OTH_HH_CO_E!Q55+FC_OTH_HH_RF_E!Q55+FC_OTH_HH_WM_E!Q55+FC_OTH_HH_DR_E!Q55+FC_OTH_HH_DW_E!Q55+FC_OTH_HH_TV_E!Q55+FC_OTH_HH_IT_E!Q55+FC_OTH_HH_LI_E!Q55+FC_OTH_HH_OA_E!Q55</f>
        <v>0</v>
      </c>
      <c r="R55" s="10">
        <f>FC_OTH_HH_SH_E!R55+FC_OTH_HH_SC_E!R55+FC_OTH_HH_WH_E!R55+FC_OTH_HH_CO_E!R55+FC_OTH_HH_RF_E!R55+FC_OTH_HH_WM_E!R55+FC_OTH_HH_DR_E!R55+FC_OTH_HH_DW_E!R55+FC_OTH_HH_TV_E!R55+FC_OTH_HH_IT_E!R55+FC_OTH_HH_LI_E!R55+FC_OTH_HH_OA_E!R55</f>
        <v>0</v>
      </c>
      <c r="S55" s="10">
        <f>FC_OTH_HH_SH_E!S55+FC_OTH_HH_SC_E!S55+FC_OTH_HH_WH_E!S55+FC_OTH_HH_CO_E!S55+FC_OTH_HH_RF_E!S55+FC_OTH_HH_WM_E!S55+FC_OTH_HH_DR_E!S55+FC_OTH_HH_DW_E!S55+FC_OTH_HH_TV_E!S55+FC_OTH_HH_IT_E!S55+FC_OTH_HH_LI_E!S55+FC_OTH_HH_OA_E!S55</f>
        <v>0</v>
      </c>
      <c r="T55" s="10">
        <f>FC_OTH_HH_SH_E!T55+FC_OTH_HH_SC_E!T55+FC_OTH_HH_WH_E!T55+FC_OTH_HH_CO_E!T55+FC_OTH_HH_RF_E!T55+FC_OTH_HH_WM_E!T55+FC_OTH_HH_DR_E!T55+FC_OTH_HH_DW_E!T55+FC_OTH_HH_TV_E!T55+FC_OTH_HH_IT_E!T55+FC_OTH_HH_LI_E!T55+FC_OTH_HH_OA_E!T55</f>
        <v>0</v>
      </c>
      <c r="U55" s="10">
        <f>FC_OTH_HH_SH_E!U55+FC_OTH_HH_SC_E!U55+FC_OTH_HH_WH_E!U55+FC_OTH_HH_CO_E!U55+FC_OTH_HH_RF_E!U55+FC_OTH_HH_WM_E!U55+FC_OTH_HH_DR_E!U55+FC_OTH_HH_DW_E!U55+FC_OTH_HH_TV_E!U55+FC_OTH_HH_IT_E!U55+FC_OTH_HH_LI_E!U55+FC_OTH_HH_OA_E!U55</f>
        <v>0</v>
      </c>
      <c r="V55" s="10">
        <f>FC_OTH_HH_SH_E!V55+FC_OTH_HH_SC_E!V55+FC_OTH_HH_WH_E!V55+FC_OTH_HH_CO_E!V55+FC_OTH_HH_RF_E!V55+FC_OTH_HH_WM_E!V55+FC_OTH_HH_DR_E!V55+FC_OTH_HH_DW_E!V55+FC_OTH_HH_TV_E!V55+FC_OTH_HH_IT_E!V55+FC_OTH_HH_LI_E!V55+FC_OTH_HH_OA_E!V55</f>
        <v>0</v>
      </c>
      <c r="W55" s="10">
        <f>FC_OTH_HH_SH_E!W55+FC_OTH_HH_SC_E!W55+FC_OTH_HH_WH_E!W55+FC_OTH_HH_CO_E!W55+FC_OTH_HH_RF_E!W55+FC_OTH_HH_WM_E!W55+FC_OTH_HH_DR_E!W55+FC_OTH_HH_DW_E!W55+FC_OTH_HH_TV_E!W55+FC_OTH_HH_IT_E!W55+FC_OTH_HH_LI_E!W55+FC_OTH_HH_OA_E!W55</f>
        <v>0</v>
      </c>
      <c r="X55" s="10">
        <f>FC_OTH_HH_SH_E!X55+FC_OTH_HH_SC_E!X55+FC_OTH_HH_WH_E!X55+FC_OTH_HH_CO_E!X55+FC_OTH_HH_RF_E!X55+FC_OTH_HH_WM_E!X55+FC_OTH_HH_DR_E!X55+FC_OTH_HH_DW_E!X55+FC_OTH_HH_TV_E!X55+FC_OTH_HH_IT_E!X55+FC_OTH_HH_LI_E!X55+FC_OTH_HH_OA_E!X55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FC_OTH_HH_SH_E!C56+FC_OTH_HH_SC_E!C56+FC_OTH_HH_WH_E!C56+FC_OTH_HH_CO_E!C56+FC_OTH_HH_RF_E!C56+FC_OTH_HH_WM_E!C56+FC_OTH_HH_DR_E!C56+FC_OTH_HH_DW_E!C56+FC_OTH_HH_TV_E!C56+FC_OTH_HH_IT_E!C56+FC_OTH_HH_LI_E!C56+FC_OTH_HH_OA_E!C56</f>
        <v>0</v>
      </c>
      <c r="D56" s="10">
        <f>FC_OTH_HH_SH_E!D56+FC_OTH_HH_SC_E!D56+FC_OTH_HH_WH_E!D56+FC_OTH_HH_CO_E!D56+FC_OTH_HH_RF_E!D56+FC_OTH_HH_WM_E!D56+FC_OTH_HH_DR_E!D56+FC_OTH_HH_DW_E!D56+FC_OTH_HH_TV_E!D56+FC_OTH_HH_IT_E!D56+FC_OTH_HH_LI_E!D56+FC_OTH_HH_OA_E!D56</f>
        <v>0</v>
      </c>
      <c r="E56" s="10">
        <f>FC_OTH_HH_SH_E!E56+FC_OTH_HH_SC_E!E56+FC_OTH_HH_WH_E!E56+FC_OTH_HH_CO_E!E56+FC_OTH_HH_RF_E!E56+FC_OTH_HH_WM_E!E56+FC_OTH_HH_DR_E!E56+FC_OTH_HH_DW_E!E56+FC_OTH_HH_TV_E!E56+FC_OTH_HH_IT_E!E56+FC_OTH_HH_LI_E!E56+FC_OTH_HH_OA_E!E56</f>
        <v>0</v>
      </c>
      <c r="F56" s="10">
        <f>FC_OTH_HH_SH_E!F56+FC_OTH_HH_SC_E!F56+FC_OTH_HH_WH_E!F56+FC_OTH_HH_CO_E!F56+FC_OTH_HH_RF_E!F56+FC_OTH_HH_WM_E!F56+FC_OTH_HH_DR_E!F56+FC_OTH_HH_DW_E!F56+FC_OTH_HH_TV_E!F56+FC_OTH_HH_IT_E!F56+FC_OTH_HH_LI_E!F56+FC_OTH_HH_OA_E!F56</f>
        <v>0</v>
      </c>
      <c r="G56" s="10">
        <f>FC_OTH_HH_SH_E!G56+FC_OTH_HH_SC_E!G56+FC_OTH_HH_WH_E!G56+FC_OTH_HH_CO_E!G56+FC_OTH_HH_RF_E!G56+FC_OTH_HH_WM_E!G56+FC_OTH_HH_DR_E!G56+FC_OTH_HH_DW_E!G56+FC_OTH_HH_TV_E!G56+FC_OTH_HH_IT_E!G56+FC_OTH_HH_LI_E!G56+FC_OTH_HH_OA_E!G56</f>
        <v>0</v>
      </c>
      <c r="H56" s="10">
        <f>FC_OTH_HH_SH_E!H56+FC_OTH_HH_SC_E!H56+FC_OTH_HH_WH_E!H56+FC_OTH_HH_CO_E!H56+FC_OTH_HH_RF_E!H56+FC_OTH_HH_WM_E!H56+FC_OTH_HH_DR_E!H56+FC_OTH_HH_DW_E!H56+FC_OTH_HH_TV_E!H56+FC_OTH_HH_IT_E!H56+FC_OTH_HH_LI_E!H56+FC_OTH_HH_OA_E!H56</f>
        <v>0</v>
      </c>
      <c r="I56" s="10">
        <f>FC_OTH_HH_SH_E!I56+FC_OTH_HH_SC_E!I56+FC_OTH_HH_WH_E!I56+FC_OTH_HH_CO_E!I56+FC_OTH_HH_RF_E!I56+FC_OTH_HH_WM_E!I56+FC_OTH_HH_DR_E!I56+FC_OTH_HH_DW_E!I56+FC_OTH_HH_TV_E!I56+FC_OTH_HH_IT_E!I56+FC_OTH_HH_LI_E!I56+FC_OTH_HH_OA_E!I56</f>
        <v>0</v>
      </c>
      <c r="J56" s="10">
        <f>FC_OTH_HH_SH_E!J56+FC_OTH_HH_SC_E!J56+FC_OTH_HH_WH_E!J56+FC_OTH_HH_CO_E!J56+FC_OTH_HH_RF_E!J56+FC_OTH_HH_WM_E!J56+FC_OTH_HH_DR_E!J56+FC_OTH_HH_DW_E!J56+FC_OTH_HH_TV_E!J56+FC_OTH_HH_IT_E!J56+FC_OTH_HH_LI_E!J56+FC_OTH_HH_OA_E!J56</f>
        <v>0</v>
      </c>
      <c r="K56" s="10">
        <f>FC_OTH_HH_SH_E!K56+FC_OTH_HH_SC_E!K56+FC_OTH_HH_WH_E!K56+FC_OTH_HH_CO_E!K56+FC_OTH_HH_RF_E!K56+FC_OTH_HH_WM_E!K56+FC_OTH_HH_DR_E!K56+FC_OTH_HH_DW_E!K56+FC_OTH_HH_TV_E!K56+FC_OTH_HH_IT_E!K56+FC_OTH_HH_LI_E!K56+FC_OTH_HH_OA_E!K56</f>
        <v>0</v>
      </c>
      <c r="L56" s="10">
        <f>FC_OTH_HH_SH_E!L56+FC_OTH_HH_SC_E!L56+FC_OTH_HH_WH_E!L56+FC_OTH_HH_CO_E!L56+FC_OTH_HH_RF_E!L56+FC_OTH_HH_WM_E!L56+FC_OTH_HH_DR_E!L56+FC_OTH_HH_DW_E!L56+FC_OTH_HH_TV_E!L56+FC_OTH_HH_IT_E!L56+FC_OTH_HH_LI_E!L56+FC_OTH_HH_OA_E!L56</f>
        <v>0</v>
      </c>
      <c r="M56" s="10">
        <f>FC_OTH_HH_SH_E!M56+FC_OTH_HH_SC_E!M56+FC_OTH_HH_WH_E!M56+FC_OTH_HH_CO_E!M56+FC_OTH_HH_RF_E!M56+FC_OTH_HH_WM_E!M56+FC_OTH_HH_DR_E!M56+FC_OTH_HH_DW_E!M56+FC_OTH_HH_TV_E!M56+FC_OTH_HH_IT_E!M56+FC_OTH_HH_LI_E!M56+FC_OTH_HH_OA_E!M56</f>
        <v>0</v>
      </c>
      <c r="N56" s="10">
        <f>FC_OTH_HH_SH_E!N56+FC_OTH_HH_SC_E!N56+FC_OTH_HH_WH_E!N56+FC_OTH_HH_CO_E!N56+FC_OTH_HH_RF_E!N56+FC_OTH_HH_WM_E!N56+FC_OTH_HH_DR_E!N56+FC_OTH_HH_DW_E!N56+FC_OTH_HH_TV_E!N56+FC_OTH_HH_IT_E!N56+FC_OTH_HH_LI_E!N56+FC_OTH_HH_OA_E!N56</f>
        <v>0</v>
      </c>
      <c r="O56" s="10">
        <f>FC_OTH_HH_SH_E!O56+FC_OTH_HH_SC_E!O56+FC_OTH_HH_WH_E!O56+FC_OTH_HH_CO_E!O56+FC_OTH_HH_RF_E!O56+FC_OTH_HH_WM_E!O56+FC_OTH_HH_DR_E!O56+FC_OTH_HH_DW_E!O56+FC_OTH_HH_TV_E!O56+FC_OTH_HH_IT_E!O56+FC_OTH_HH_LI_E!O56+FC_OTH_HH_OA_E!O56</f>
        <v>0</v>
      </c>
      <c r="P56" s="10">
        <f>FC_OTH_HH_SH_E!P56+FC_OTH_HH_SC_E!P56+FC_OTH_HH_WH_E!P56+FC_OTH_HH_CO_E!P56+FC_OTH_HH_RF_E!P56+FC_OTH_HH_WM_E!P56+FC_OTH_HH_DR_E!P56+FC_OTH_HH_DW_E!P56+FC_OTH_HH_TV_E!P56+FC_OTH_HH_IT_E!P56+FC_OTH_HH_LI_E!P56+FC_OTH_HH_OA_E!P56</f>
        <v>0</v>
      </c>
      <c r="Q56" s="10">
        <f>FC_OTH_HH_SH_E!Q56+FC_OTH_HH_SC_E!Q56+FC_OTH_HH_WH_E!Q56+FC_OTH_HH_CO_E!Q56+FC_OTH_HH_RF_E!Q56+FC_OTH_HH_WM_E!Q56+FC_OTH_HH_DR_E!Q56+FC_OTH_HH_DW_E!Q56+FC_OTH_HH_TV_E!Q56+FC_OTH_HH_IT_E!Q56+FC_OTH_HH_LI_E!Q56+FC_OTH_HH_OA_E!Q56</f>
        <v>0</v>
      </c>
      <c r="R56" s="10">
        <f>FC_OTH_HH_SH_E!R56+FC_OTH_HH_SC_E!R56+FC_OTH_HH_WH_E!R56+FC_OTH_HH_CO_E!R56+FC_OTH_HH_RF_E!R56+FC_OTH_HH_WM_E!R56+FC_OTH_HH_DR_E!R56+FC_OTH_HH_DW_E!R56+FC_OTH_HH_TV_E!R56+FC_OTH_HH_IT_E!R56+FC_OTH_HH_LI_E!R56+FC_OTH_HH_OA_E!R56</f>
        <v>0</v>
      </c>
      <c r="S56" s="10">
        <f>FC_OTH_HH_SH_E!S56+FC_OTH_HH_SC_E!S56+FC_OTH_HH_WH_E!S56+FC_OTH_HH_CO_E!S56+FC_OTH_HH_RF_E!S56+FC_OTH_HH_WM_E!S56+FC_OTH_HH_DR_E!S56+FC_OTH_HH_DW_E!S56+FC_OTH_HH_TV_E!S56+FC_OTH_HH_IT_E!S56+FC_OTH_HH_LI_E!S56+FC_OTH_HH_OA_E!S56</f>
        <v>0</v>
      </c>
      <c r="T56" s="10">
        <f>FC_OTH_HH_SH_E!T56+FC_OTH_HH_SC_E!T56+FC_OTH_HH_WH_E!T56+FC_OTH_HH_CO_E!T56+FC_OTH_HH_RF_E!T56+FC_OTH_HH_WM_E!T56+FC_OTH_HH_DR_E!T56+FC_OTH_HH_DW_E!T56+FC_OTH_HH_TV_E!T56+FC_OTH_HH_IT_E!T56+FC_OTH_HH_LI_E!T56+FC_OTH_HH_OA_E!T56</f>
        <v>0</v>
      </c>
      <c r="U56" s="10">
        <f>FC_OTH_HH_SH_E!U56+FC_OTH_HH_SC_E!U56+FC_OTH_HH_WH_E!U56+FC_OTH_HH_CO_E!U56+FC_OTH_HH_RF_E!U56+FC_OTH_HH_WM_E!U56+FC_OTH_HH_DR_E!U56+FC_OTH_HH_DW_E!U56+FC_OTH_HH_TV_E!U56+FC_OTH_HH_IT_E!U56+FC_OTH_HH_LI_E!U56+FC_OTH_HH_OA_E!U56</f>
        <v>0</v>
      </c>
      <c r="V56" s="10">
        <f>FC_OTH_HH_SH_E!V56+FC_OTH_HH_SC_E!V56+FC_OTH_HH_WH_E!V56+FC_OTH_HH_CO_E!V56+FC_OTH_HH_RF_E!V56+FC_OTH_HH_WM_E!V56+FC_OTH_HH_DR_E!V56+FC_OTH_HH_DW_E!V56+FC_OTH_HH_TV_E!V56+FC_OTH_HH_IT_E!V56+FC_OTH_HH_LI_E!V56+FC_OTH_HH_OA_E!V56</f>
        <v>0</v>
      </c>
      <c r="W56" s="10">
        <f>FC_OTH_HH_SH_E!W56+FC_OTH_HH_SC_E!W56+FC_OTH_HH_WH_E!W56+FC_OTH_HH_CO_E!W56+FC_OTH_HH_RF_E!W56+FC_OTH_HH_WM_E!W56+FC_OTH_HH_DR_E!W56+FC_OTH_HH_DW_E!W56+FC_OTH_HH_TV_E!W56+FC_OTH_HH_IT_E!W56+FC_OTH_HH_LI_E!W56+FC_OTH_HH_OA_E!W56</f>
        <v>0</v>
      </c>
      <c r="X56" s="10">
        <f>FC_OTH_HH_SH_E!X56+FC_OTH_HH_SC_E!X56+FC_OTH_HH_WH_E!X56+FC_OTH_HH_CO_E!X56+FC_OTH_HH_RF_E!X56+FC_OTH_HH_WM_E!X56+FC_OTH_HH_DR_E!X56+FC_OTH_HH_DW_E!X56+FC_OTH_HH_TV_E!X56+FC_OTH_HH_IT_E!X56+FC_OTH_HH_LI_E!X56+FC_OTH_HH_OA_E!X56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FC_OTH_HH_SH_E!C57+FC_OTH_HH_SC_E!C57+FC_OTH_HH_WH_E!C57+FC_OTH_HH_CO_E!C57+FC_OTH_HH_RF_E!C57+FC_OTH_HH_WM_E!C57+FC_OTH_HH_DR_E!C57+FC_OTH_HH_DW_E!C57+FC_OTH_HH_TV_E!C57+FC_OTH_HH_IT_E!C57+FC_OTH_HH_LI_E!C57+FC_OTH_HH_OA_E!C57</f>
        <v>0</v>
      </c>
      <c r="D57" s="10">
        <f>FC_OTH_HH_SH_E!D57+FC_OTH_HH_SC_E!D57+FC_OTH_HH_WH_E!D57+FC_OTH_HH_CO_E!D57+FC_OTH_HH_RF_E!D57+FC_OTH_HH_WM_E!D57+FC_OTH_HH_DR_E!D57+FC_OTH_HH_DW_E!D57+FC_OTH_HH_TV_E!D57+FC_OTH_HH_IT_E!D57+FC_OTH_HH_LI_E!D57+FC_OTH_HH_OA_E!D57</f>
        <v>0</v>
      </c>
      <c r="E57" s="10">
        <f>FC_OTH_HH_SH_E!E57+FC_OTH_HH_SC_E!E57+FC_OTH_HH_WH_E!E57+FC_OTH_HH_CO_E!E57+FC_OTH_HH_RF_E!E57+FC_OTH_HH_WM_E!E57+FC_OTH_HH_DR_E!E57+FC_OTH_HH_DW_E!E57+FC_OTH_HH_TV_E!E57+FC_OTH_HH_IT_E!E57+FC_OTH_HH_LI_E!E57+FC_OTH_HH_OA_E!E57</f>
        <v>0</v>
      </c>
      <c r="F57" s="10">
        <f>FC_OTH_HH_SH_E!F57+FC_OTH_HH_SC_E!F57+FC_OTH_HH_WH_E!F57+FC_OTH_HH_CO_E!F57+FC_OTH_HH_RF_E!F57+FC_OTH_HH_WM_E!F57+FC_OTH_HH_DR_E!F57+FC_OTH_HH_DW_E!F57+FC_OTH_HH_TV_E!F57+FC_OTH_HH_IT_E!F57+FC_OTH_HH_LI_E!F57+FC_OTH_HH_OA_E!F57</f>
        <v>0</v>
      </c>
      <c r="G57" s="10">
        <f>FC_OTH_HH_SH_E!G57+FC_OTH_HH_SC_E!G57+FC_OTH_HH_WH_E!G57+FC_OTH_HH_CO_E!G57+FC_OTH_HH_RF_E!G57+FC_OTH_HH_WM_E!G57+FC_OTH_HH_DR_E!G57+FC_OTH_HH_DW_E!G57+FC_OTH_HH_TV_E!G57+FC_OTH_HH_IT_E!G57+FC_OTH_HH_LI_E!G57+FC_OTH_HH_OA_E!G57</f>
        <v>0</v>
      </c>
      <c r="H57" s="10">
        <f>FC_OTH_HH_SH_E!H57+FC_OTH_HH_SC_E!H57+FC_OTH_HH_WH_E!H57+FC_OTH_HH_CO_E!H57+FC_OTH_HH_RF_E!H57+FC_OTH_HH_WM_E!H57+FC_OTH_HH_DR_E!H57+FC_OTH_HH_DW_E!H57+FC_OTH_HH_TV_E!H57+FC_OTH_HH_IT_E!H57+FC_OTH_HH_LI_E!H57+FC_OTH_HH_OA_E!H57</f>
        <v>0</v>
      </c>
      <c r="I57" s="10">
        <f>FC_OTH_HH_SH_E!I57+FC_OTH_HH_SC_E!I57+FC_OTH_HH_WH_E!I57+FC_OTH_HH_CO_E!I57+FC_OTH_HH_RF_E!I57+FC_OTH_HH_WM_E!I57+FC_OTH_HH_DR_E!I57+FC_OTH_HH_DW_E!I57+FC_OTH_HH_TV_E!I57+FC_OTH_HH_IT_E!I57+FC_OTH_HH_LI_E!I57+FC_OTH_HH_OA_E!I57</f>
        <v>0</v>
      </c>
      <c r="J57" s="10">
        <f>FC_OTH_HH_SH_E!J57+FC_OTH_HH_SC_E!J57+FC_OTH_HH_WH_E!J57+FC_OTH_HH_CO_E!J57+FC_OTH_HH_RF_E!J57+FC_OTH_HH_WM_E!J57+FC_OTH_HH_DR_E!J57+FC_OTH_HH_DW_E!J57+FC_OTH_HH_TV_E!J57+FC_OTH_HH_IT_E!J57+FC_OTH_HH_LI_E!J57+FC_OTH_HH_OA_E!J57</f>
        <v>0</v>
      </c>
      <c r="K57" s="10">
        <f>FC_OTH_HH_SH_E!K57+FC_OTH_HH_SC_E!K57+FC_OTH_HH_WH_E!K57+FC_OTH_HH_CO_E!K57+FC_OTH_HH_RF_E!K57+FC_OTH_HH_WM_E!K57+FC_OTH_HH_DR_E!K57+FC_OTH_HH_DW_E!K57+FC_OTH_HH_TV_E!K57+FC_OTH_HH_IT_E!K57+FC_OTH_HH_LI_E!K57+FC_OTH_HH_OA_E!K57</f>
        <v>0</v>
      </c>
      <c r="L57" s="10">
        <f>FC_OTH_HH_SH_E!L57+FC_OTH_HH_SC_E!L57+FC_OTH_HH_WH_E!L57+FC_OTH_HH_CO_E!L57+FC_OTH_HH_RF_E!L57+FC_OTH_HH_WM_E!L57+FC_OTH_HH_DR_E!L57+FC_OTH_HH_DW_E!L57+FC_OTH_HH_TV_E!L57+FC_OTH_HH_IT_E!L57+FC_OTH_HH_LI_E!L57+FC_OTH_HH_OA_E!L57</f>
        <v>0</v>
      </c>
      <c r="M57" s="10">
        <f>FC_OTH_HH_SH_E!M57+FC_OTH_HH_SC_E!M57+FC_OTH_HH_WH_E!M57+FC_OTH_HH_CO_E!M57+FC_OTH_HH_RF_E!M57+FC_OTH_HH_WM_E!M57+FC_OTH_HH_DR_E!M57+FC_OTH_HH_DW_E!M57+FC_OTH_HH_TV_E!M57+FC_OTH_HH_IT_E!M57+FC_OTH_HH_LI_E!M57+FC_OTH_HH_OA_E!M57</f>
        <v>0</v>
      </c>
      <c r="N57" s="10">
        <f>FC_OTH_HH_SH_E!N57+FC_OTH_HH_SC_E!N57+FC_OTH_HH_WH_E!N57+FC_OTH_HH_CO_E!N57+FC_OTH_HH_RF_E!N57+FC_OTH_HH_WM_E!N57+FC_OTH_HH_DR_E!N57+FC_OTH_HH_DW_E!N57+FC_OTH_HH_TV_E!N57+FC_OTH_HH_IT_E!N57+FC_OTH_HH_LI_E!N57+FC_OTH_HH_OA_E!N57</f>
        <v>0</v>
      </c>
      <c r="O57" s="10">
        <f>FC_OTH_HH_SH_E!O57+FC_OTH_HH_SC_E!O57+FC_OTH_HH_WH_E!O57+FC_OTH_HH_CO_E!O57+FC_OTH_HH_RF_E!O57+FC_OTH_HH_WM_E!O57+FC_OTH_HH_DR_E!O57+FC_OTH_HH_DW_E!O57+FC_OTH_HH_TV_E!O57+FC_OTH_HH_IT_E!O57+FC_OTH_HH_LI_E!O57+FC_OTH_HH_OA_E!O57</f>
        <v>0</v>
      </c>
      <c r="P57" s="10">
        <f>FC_OTH_HH_SH_E!P57+FC_OTH_HH_SC_E!P57+FC_OTH_HH_WH_E!P57+FC_OTH_HH_CO_E!P57+FC_OTH_HH_RF_E!P57+FC_OTH_HH_WM_E!P57+FC_OTH_HH_DR_E!P57+FC_OTH_HH_DW_E!P57+FC_OTH_HH_TV_E!P57+FC_OTH_HH_IT_E!P57+FC_OTH_HH_LI_E!P57+FC_OTH_HH_OA_E!P57</f>
        <v>0</v>
      </c>
      <c r="Q57" s="10">
        <f>FC_OTH_HH_SH_E!Q57+FC_OTH_HH_SC_E!Q57+FC_OTH_HH_WH_E!Q57+FC_OTH_HH_CO_E!Q57+FC_OTH_HH_RF_E!Q57+FC_OTH_HH_WM_E!Q57+FC_OTH_HH_DR_E!Q57+FC_OTH_HH_DW_E!Q57+FC_OTH_HH_TV_E!Q57+FC_OTH_HH_IT_E!Q57+FC_OTH_HH_LI_E!Q57+FC_OTH_HH_OA_E!Q57</f>
        <v>0</v>
      </c>
      <c r="R57" s="10">
        <f>FC_OTH_HH_SH_E!R57+FC_OTH_HH_SC_E!R57+FC_OTH_HH_WH_E!R57+FC_OTH_HH_CO_E!R57+FC_OTH_HH_RF_E!R57+FC_OTH_HH_WM_E!R57+FC_OTH_HH_DR_E!R57+FC_OTH_HH_DW_E!R57+FC_OTH_HH_TV_E!R57+FC_OTH_HH_IT_E!R57+FC_OTH_HH_LI_E!R57+FC_OTH_HH_OA_E!R57</f>
        <v>0</v>
      </c>
      <c r="S57" s="10">
        <f>FC_OTH_HH_SH_E!S57+FC_OTH_HH_SC_E!S57+FC_OTH_HH_WH_E!S57+FC_OTH_HH_CO_E!S57+FC_OTH_HH_RF_E!S57+FC_OTH_HH_WM_E!S57+FC_OTH_HH_DR_E!S57+FC_OTH_HH_DW_E!S57+FC_OTH_HH_TV_E!S57+FC_OTH_HH_IT_E!S57+FC_OTH_HH_LI_E!S57+FC_OTH_HH_OA_E!S57</f>
        <v>0</v>
      </c>
      <c r="T57" s="10">
        <f>FC_OTH_HH_SH_E!T57+FC_OTH_HH_SC_E!T57+FC_OTH_HH_WH_E!T57+FC_OTH_HH_CO_E!T57+FC_OTH_HH_RF_E!T57+FC_OTH_HH_WM_E!T57+FC_OTH_HH_DR_E!T57+FC_OTH_HH_DW_E!T57+FC_OTH_HH_TV_E!T57+FC_OTH_HH_IT_E!T57+FC_OTH_HH_LI_E!T57+FC_OTH_HH_OA_E!T57</f>
        <v>0</v>
      </c>
      <c r="U57" s="10">
        <f>FC_OTH_HH_SH_E!U57+FC_OTH_HH_SC_E!U57+FC_OTH_HH_WH_E!U57+FC_OTH_HH_CO_E!U57+FC_OTH_HH_RF_E!U57+FC_OTH_HH_WM_E!U57+FC_OTH_HH_DR_E!U57+FC_OTH_HH_DW_E!U57+FC_OTH_HH_TV_E!U57+FC_OTH_HH_IT_E!U57+FC_OTH_HH_LI_E!U57+FC_OTH_HH_OA_E!U57</f>
        <v>0</v>
      </c>
      <c r="V57" s="10">
        <f>FC_OTH_HH_SH_E!V57+FC_OTH_HH_SC_E!V57+FC_OTH_HH_WH_E!V57+FC_OTH_HH_CO_E!V57+FC_OTH_HH_RF_E!V57+FC_OTH_HH_WM_E!V57+FC_OTH_HH_DR_E!V57+FC_OTH_HH_DW_E!V57+FC_OTH_HH_TV_E!V57+FC_OTH_HH_IT_E!V57+FC_OTH_HH_LI_E!V57+FC_OTH_HH_OA_E!V57</f>
        <v>0</v>
      </c>
      <c r="W57" s="10">
        <f>FC_OTH_HH_SH_E!W57+FC_OTH_HH_SC_E!W57+FC_OTH_HH_WH_E!W57+FC_OTH_HH_CO_E!W57+FC_OTH_HH_RF_E!W57+FC_OTH_HH_WM_E!W57+FC_OTH_HH_DR_E!W57+FC_OTH_HH_DW_E!W57+FC_OTH_HH_TV_E!W57+FC_OTH_HH_IT_E!W57+FC_OTH_HH_LI_E!W57+FC_OTH_HH_OA_E!W57</f>
        <v>0</v>
      </c>
      <c r="X57" s="10">
        <f>FC_OTH_HH_SH_E!X57+FC_OTH_HH_SC_E!X57+FC_OTH_HH_WH_E!X57+FC_OTH_HH_CO_E!X57+FC_OTH_HH_RF_E!X57+FC_OTH_HH_WM_E!X57+FC_OTH_HH_DR_E!X57+FC_OTH_HH_DW_E!X57+FC_OTH_HH_TV_E!X57+FC_OTH_HH_IT_E!X57+FC_OTH_HH_LI_E!X57+FC_OTH_HH_OA_E!X57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FC_OTH_HH_SH_E!C58+FC_OTH_HH_SC_E!C58+FC_OTH_HH_WH_E!C58+FC_OTH_HH_CO_E!C58+FC_OTH_HH_RF_E!C58+FC_OTH_HH_WM_E!C58+FC_OTH_HH_DR_E!C58+FC_OTH_HH_DW_E!C58+FC_OTH_HH_TV_E!C58+FC_OTH_HH_IT_E!C58+FC_OTH_HH_LI_E!C58+FC_OTH_HH_OA_E!C58</f>
        <v>1.9346517626827171</v>
      </c>
      <c r="D58" s="10">
        <f>FC_OTH_HH_SH_E!D58+FC_OTH_HH_SC_E!D58+FC_OTH_HH_WH_E!D58+FC_OTH_HH_CO_E!D58+FC_OTH_HH_RF_E!D58+FC_OTH_HH_WM_E!D58+FC_OTH_HH_DR_E!D58+FC_OTH_HH_DW_E!D58+FC_OTH_HH_TV_E!D58+FC_OTH_HH_IT_E!D58+FC_OTH_HH_LI_E!D58+FC_OTH_HH_OA_E!D58</f>
        <v>2.07798796216681</v>
      </c>
      <c r="E58" s="10">
        <f>FC_OTH_HH_SH_E!E58+FC_OTH_HH_SC_E!E58+FC_OTH_HH_WH_E!E58+FC_OTH_HH_CO_E!E58+FC_OTH_HH_RF_E!E58+FC_OTH_HH_WM_E!E58+FC_OTH_HH_DR_E!E58+FC_OTH_HH_DW_E!E58+FC_OTH_HH_TV_E!E58+FC_OTH_HH_IT_E!E58+FC_OTH_HH_LI_E!E58+FC_OTH_HH_OA_E!E58</f>
        <v>6.6638005159071358</v>
      </c>
      <c r="F58" s="10">
        <f>FC_OTH_HH_SH_E!F58+FC_OTH_HH_SC_E!F58+FC_OTH_HH_WH_E!F58+FC_OTH_HH_CO_E!F58+FC_OTH_HH_RF_E!F58+FC_OTH_HH_WM_E!F58+FC_OTH_HH_DR_E!F58+FC_OTH_HH_DW_E!F58+FC_OTH_HH_TV_E!F58+FC_OTH_HH_IT_E!F58+FC_OTH_HH_LI_E!F58+FC_OTH_HH_OA_E!F58</f>
        <v>6.5204643164230447</v>
      </c>
      <c r="G58" s="10">
        <f>FC_OTH_HH_SH_E!G58+FC_OTH_HH_SC_E!G58+FC_OTH_HH_WH_E!G58+FC_OTH_HH_CO_E!G58+FC_OTH_HH_RF_E!G58+FC_OTH_HH_WM_E!G58+FC_OTH_HH_DR_E!G58+FC_OTH_HH_DW_E!G58+FC_OTH_HH_TV_E!G58+FC_OTH_HH_IT_E!G58+FC_OTH_HH_LI_E!G58+FC_OTH_HH_OA_E!G58</f>
        <v>6.0428202923473755</v>
      </c>
      <c r="H58" s="10">
        <f>FC_OTH_HH_SH_E!H58+FC_OTH_HH_SC_E!H58+FC_OTH_HH_WH_E!H58+FC_OTH_HH_CO_E!H58+FC_OTH_HH_RF_E!H58+FC_OTH_HH_WM_E!H58+FC_OTH_HH_DR_E!H58+FC_OTH_HH_DW_E!H58+FC_OTH_HH_TV_E!H58+FC_OTH_HH_IT_E!H58+FC_OTH_HH_LI_E!H58+FC_OTH_HH_OA_E!H58</f>
        <v>5.5650902837489253</v>
      </c>
      <c r="I58" s="10">
        <f>FC_OTH_HH_SH_E!I58+FC_OTH_HH_SC_E!I58+FC_OTH_HH_WH_E!I58+FC_OTH_HH_CO_E!I58+FC_OTH_HH_RF_E!I58+FC_OTH_HH_WM_E!I58+FC_OTH_HH_DR_E!I58+FC_OTH_HH_DW_E!I58+FC_OTH_HH_TV_E!I58+FC_OTH_HH_IT_E!I58+FC_OTH_HH_LI_E!I58+FC_OTH_HH_OA_E!I58</f>
        <v>6.2099742046431619</v>
      </c>
      <c r="J58" s="10">
        <f>FC_OTH_HH_SH_E!J58+FC_OTH_HH_SC_E!J58+FC_OTH_HH_WH_E!J58+FC_OTH_HH_CO_E!J58+FC_OTH_HH_RF_E!J58+FC_OTH_HH_WM_E!J58+FC_OTH_HH_DR_E!J58+FC_OTH_HH_DW_E!J58+FC_OTH_HH_TV_E!J58+FC_OTH_HH_IT_E!J58+FC_OTH_HH_LI_E!J58+FC_OTH_HH_OA_E!J58</f>
        <v>6.8071367153912306</v>
      </c>
      <c r="K58" s="10">
        <f>FC_OTH_HH_SH_E!K58+FC_OTH_HH_SC_E!K58+FC_OTH_HH_WH_E!K58+FC_OTH_HH_CO_E!K58+FC_OTH_HH_RF_E!K58+FC_OTH_HH_WM_E!K58+FC_OTH_HH_DR_E!K58+FC_OTH_HH_DW_E!K58+FC_OTH_HH_TV_E!K58+FC_OTH_HH_IT_E!K58+FC_OTH_HH_LI_E!K58+FC_OTH_HH_OA_E!K58</f>
        <v>8.2401547721410129</v>
      </c>
      <c r="L58" s="10">
        <f>FC_OTH_HH_SH_E!L58+FC_OTH_HH_SC_E!L58+FC_OTH_HH_WH_E!L58+FC_OTH_HH_CO_E!L58+FC_OTH_HH_RF_E!L58+FC_OTH_HH_WM_E!L58+FC_OTH_HH_DR_E!L58+FC_OTH_HH_DW_E!L58+FC_OTH_HH_TV_E!L58+FC_OTH_HH_IT_E!L58+FC_OTH_HH_LI_E!L58+FC_OTH_HH_OA_E!L58</f>
        <v>10.74806534823732</v>
      </c>
      <c r="M58" s="10">
        <f>FC_OTH_HH_SH_E!M58+FC_OTH_HH_SC_E!M58+FC_OTH_HH_WH_E!M58+FC_OTH_HH_CO_E!M58+FC_OTH_HH_RF_E!M58+FC_OTH_HH_WM_E!M58+FC_OTH_HH_DR_E!M58+FC_OTH_HH_DW_E!M58+FC_OTH_HH_TV_E!M58+FC_OTH_HH_IT_E!M58+FC_OTH_HH_LI_E!M58+FC_OTH_HH_OA_E!M58</f>
        <v>15.023387790197752</v>
      </c>
      <c r="N58" s="10">
        <f>FC_OTH_HH_SH_E!N58+FC_OTH_HH_SC_E!N58+FC_OTH_HH_WH_E!N58+FC_OTH_HH_CO_E!N58+FC_OTH_HH_RF_E!N58+FC_OTH_HH_WM_E!N58+FC_OTH_HH_DR_E!N58+FC_OTH_HH_DW_E!N58+FC_OTH_HH_TV_E!N58+FC_OTH_HH_IT_E!N58+FC_OTH_HH_LI_E!N58+FC_OTH_HH_OA_E!N58</f>
        <v>12.061736887360265</v>
      </c>
      <c r="O58" s="10">
        <f>FC_OTH_HH_SH_E!O58+FC_OTH_HH_SC_E!O58+FC_OTH_HH_WH_E!O58+FC_OTH_HH_CO_E!O58+FC_OTH_HH_RF_E!O58+FC_OTH_HH_WM_E!O58+FC_OTH_HH_DR_E!O58+FC_OTH_HH_DW_E!O58+FC_OTH_HH_TV_E!O58+FC_OTH_HH_IT_E!O58+FC_OTH_HH_LI_E!O58+FC_OTH_HH_OA_E!O58</f>
        <v>11.751246775580384</v>
      </c>
      <c r="P58" s="10">
        <f>FC_OTH_HH_SH_E!P58+FC_OTH_HH_SC_E!P58+FC_OTH_HH_WH_E!P58+FC_OTH_HH_CO_E!P58+FC_OTH_HH_RF_E!P58+FC_OTH_HH_WM_E!P58+FC_OTH_HH_DR_E!P58+FC_OTH_HH_DW_E!P58+FC_OTH_HH_TV_E!P58+FC_OTH_HH_IT_E!P58+FC_OTH_HH_LI_E!P58+FC_OTH_HH_OA_E!P58</f>
        <v>10.31814273430782</v>
      </c>
      <c r="Q58" s="10">
        <f>FC_OTH_HH_SH_E!Q58+FC_OTH_HH_SC_E!Q58+FC_OTH_HH_WH_E!Q58+FC_OTH_HH_CO_E!Q58+FC_OTH_HH_RF_E!Q58+FC_OTH_HH_WM_E!Q58+FC_OTH_HH_DR_E!Q58+FC_OTH_HH_DW_E!Q58+FC_OTH_HH_TV_E!Q58+FC_OTH_HH_IT_E!Q58+FC_OTH_HH_LI_E!Q58+FC_OTH_HH_OA_E!Q58</f>
        <v>4.1081685296646597</v>
      </c>
      <c r="R58" s="10">
        <f>FC_OTH_HH_SH_E!R58+FC_OTH_HH_SC_E!R58+FC_OTH_HH_WH_E!R58+FC_OTH_HH_CO_E!R58+FC_OTH_HH_RF_E!R58+FC_OTH_HH_WM_E!R58+FC_OTH_HH_DR_E!R58+FC_OTH_HH_DW_E!R58+FC_OTH_HH_TV_E!R58+FC_OTH_HH_IT_E!R58+FC_OTH_HH_LI_E!R58+FC_OTH_HH_OA_E!R58</f>
        <v>4.0364574376612214</v>
      </c>
      <c r="S58" s="10">
        <f>FC_OTH_HH_SH_E!S58+FC_OTH_HH_SC_E!S58+FC_OTH_HH_WH_E!S58+FC_OTH_HH_CO_E!S58+FC_OTH_HH_RF_E!S58+FC_OTH_HH_WM_E!S58+FC_OTH_HH_DR_E!S58+FC_OTH_HH_DW_E!S58+FC_OTH_HH_TV_E!S58+FC_OTH_HH_IT_E!S58+FC_OTH_HH_LI_E!S58+FC_OTH_HH_OA_E!S58</f>
        <v>3.5588134135855554</v>
      </c>
      <c r="T58" s="10">
        <f>FC_OTH_HH_SH_E!T58+FC_OTH_HH_SC_E!T58+FC_OTH_HH_WH_E!T58+FC_OTH_HH_CO_E!T58+FC_OTH_HH_RF_E!T58+FC_OTH_HH_WM_E!T58+FC_OTH_HH_DR_E!T58+FC_OTH_HH_DW_E!T58+FC_OTH_HH_TV_E!T58+FC_OTH_HH_IT_E!T58+FC_OTH_HH_LI_E!T58+FC_OTH_HH_OA_E!T58</f>
        <v>3.4990541702493583</v>
      </c>
      <c r="U58" s="10">
        <f>FC_OTH_HH_SH_E!U58+FC_OTH_HH_SC_E!U58+FC_OTH_HH_WH_E!U58+FC_OTH_HH_CO_E!U58+FC_OTH_HH_RF_E!U58+FC_OTH_HH_WM_E!U58+FC_OTH_HH_DR_E!U58+FC_OTH_HH_DW_E!U58+FC_OTH_HH_TV_E!U58+FC_OTH_HH_IT_E!U58+FC_OTH_HH_LI_E!U58+FC_OTH_HH_OA_E!U58</f>
        <v>3.5746345657781609</v>
      </c>
      <c r="V58" s="10">
        <f>FC_OTH_HH_SH_E!V58+FC_OTH_HH_SC_E!V58+FC_OTH_HH_WH_E!V58+FC_OTH_HH_CO_E!V58+FC_OTH_HH_RF_E!V58+FC_OTH_HH_WM_E!V58+FC_OTH_HH_DR_E!V58+FC_OTH_HH_DW_E!V58+FC_OTH_HH_TV_E!V58+FC_OTH_HH_IT_E!V58+FC_OTH_HH_LI_E!V58+FC_OTH_HH_OA_E!V58</f>
        <v>3.5620808254514182</v>
      </c>
      <c r="W58" s="10">
        <f>FC_OTH_HH_SH_E!W58+FC_OTH_HH_SC_E!W58+FC_OTH_HH_WH_E!W58+FC_OTH_HH_CO_E!W58+FC_OTH_HH_RF_E!W58+FC_OTH_HH_WM_E!W58+FC_OTH_HH_DR_E!W58+FC_OTH_HH_DW_E!W58+FC_OTH_HH_TV_E!W58+FC_OTH_HH_IT_E!W58+FC_OTH_HH_LI_E!W58+FC_OTH_HH_OA_E!W58</f>
        <v>7.2055030094582917E-2</v>
      </c>
      <c r="X58" s="10">
        <f>FC_OTH_HH_SH_E!X58+FC_OTH_HH_SC_E!X58+FC_OTH_HH_WH_E!X58+FC_OTH_HH_CO_E!X58+FC_OTH_HH_RF_E!X58+FC_OTH_HH_WM_E!X58+FC_OTH_HH_DR_E!X58+FC_OTH_HH_DW_E!X58+FC_OTH_HH_TV_E!X58+FC_OTH_HH_IT_E!X58+FC_OTH_HH_LI_E!X58+FC_OTH_HH_OA_E!X58</f>
        <v>3.1904557179707651</v>
      </c>
    </row>
    <row r="59" spans="1:24" ht="11.25" customHeight="1" x14ac:dyDescent="0.2">
      <c r="A59" s="42" t="s">
        <v>105</v>
      </c>
      <c r="B59" s="9" t="s">
        <v>106</v>
      </c>
      <c r="C59" s="10">
        <f>FC_OTH_HH_SH_E!C59+FC_OTH_HH_SC_E!C59+FC_OTH_HH_WH_E!C59+FC_OTH_HH_CO_E!C59+FC_OTH_HH_RF_E!C59+FC_OTH_HH_WM_E!C59+FC_OTH_HH_DR_E!C59+FC_OTH_HH_DW_E!C59+FC_OTH_HH_TV_E!C59+FC_OTH_HH_IT_E!C59+FC_OTH_HH_LI_E!C59+FC_OTH_HH_OA_E!C59</f>
        <v>2453.54445399828</v>
      </c>
      <c r="D59" s="10">
        <f>FC_OTH_HH_SH_E!D59+FC_OTH_HH_SC_E!D59+FC_OTH_HH_WH_E!D59+FC_OTH_HH_CO_E!D59+FC_OTH_HH_RF_E!D59+FC_OTH_HH_WM_E!D59+FC_OTH_HH_DR_E!D59+FC_OTH_HH_DW_E!D59+FC_OTH_HH_TV_E!D59+FC_OTH_HH_IT_E!D59+FC_OTH_HH_LI_E!D59+FC_OTH_HH_OA_E!D59</f>
        <v>1750.8837489251928</v>
      </c>
      <c r="E59" s="10">
        <f>FC_OTH_HH_SH_E!E59+FC_OTH_HH_SC_E!E59+FC_OTH_HH_WH_E!E59+FC_OTH_HH_CO_E!E59+FC_OTH_HH_RF_E!E59+FC_OTH_HH_WM_E!E59+FC_OTH_HH_DR_E!E59+FC_OTH_HH_DW_E!E59+FC_OTH_HH_TV_E!E59+FC_OTH_HH_IT_E!E59+FC_OTH_HH_LI_E!E59+FC_OTH_HH_OA_E!E59</f>
        <v>1776.1058469475483</v>
      </c>
      <c r="F59" s="10">
        <f>FC_OTH_HH_SH_E!F59+FC_OTH_HH_SC_E!F59+FC_OTH_HH_WH_E!F59+FC_OTH_HH_CO_E!F59+FC_OTH_HH_RF_E!F59+FC_OTH_HH_WM_E!F59+FC_OTH_HH_DR_E!F59+FC_OTH_HH_DW_E!F59+FC_OTH_HH_TV_E!F59+FC_OTH_HH_IT_E!F59+FC_OTH_HH_LI_E!F59+FC_OTH_HH_OA_E!F59</f>
        <v>2193.1307824591572</v>
      </c>
      <c r="G59" s="10">
        <f>FC_OTH_HH_SH_E!G59+FC_OTH_HH_SC_E!G59+FC_OTH_HH_WH_E!G59+FC_OTH_HH_CO_E!G59+FC_OTH_HH_RF_E!G59+FC_OTH_HH_WM_E!G59+FC_OTH_HH_DR_E!G59+FC_OTH_HH_DW_E!G59+FC_OTH_HH_TV_E!G59+FC_OTH_HH_IT_E!G59+FC_OTH_HH_LI_E!G59+FC_OTH_HH_OA_E!G59</f>
        <v>2660.5521926053307</v>
      </c>
      <c r="H59" s="10">
        <f>FC_OTH_HH_SH_E!H59+FC_OTH_HH_SC_E!H59+FC_OTH_HH_WH_E!H59+FC_OTH_HH_CO_E!H59+FC_OTH_HH_RF_E!H59+FC_OTH_HH_WM_E!H59+FC_OTH_HH_DR_E!H59+FC_OTH_HH_DW_E!H59+FC_OTH_HH_TV_E!H59+FC_OTH_HH_IT_E!H59+FC_OTH_HH_LI_E!H59+FC_OTH_HH_OA_E!H59</f>
        <v>2732.277644024075</v>
      </c>
      <c r="I59" s="10">
        <f>FC_OTH_HH_SH_E!I59+FC_OTH_HH_SC_E!I59+FC_OTH_HH_WH_E!I59+FC_OTH_HH_CO_E!I59+FC_OTH_HH_RF_E!I59+FC_OTH_HH_WM_E!I59+FC_OTH_HH_DR_E!I59+FC_OTH_HH_DW_E!I59+FC_OTH_HH_TV_E!I59+FC_OTH_HH_IT_E!I59+FC_OTH_HH_LI_E!I59+FC_OTH_HH_OA_E!I59</f>
        <v>2570.9133276010321</v>
      </c>
      <c r="J59" s="10">
        <f>FC_OTH_HH_SH_E!J59+FC_OTH_HH_SC_E!J59+FC_OTH_HH_WH_E!J59+FC_OTH_HH_CO_E!J59+FC_OTH_HH_RF_E!J59+FC_OTH_HH_WM_E!J59+FC_OTH_HH_DR_E!J59+FC_OTH_HH_DW_E!J59+FC_OTH_HH_TV_E!J59+FC_OTH_HH_IT_E!J59+FC_OTH_HH_LI_E!J59+FC_OTH_HH_OA_E!J59</f>
        <v>2681.140756663799</v>
      </c>
      <c r="K59" s="10">
        <f>FC_OTH_HH_SH_E!K59+FC_OTH_HH_SC_E!K59+FC_OTH_HH_WH_E!K59+FC_OTH_HH_CO_E!K59+FC_OTH_HH_RF_E!K59+FC_OTH_HH_WM_E!K59+FC_OTH_HH_DR_E!K59+FC_OTH_HH_DW_E!K59+FC_OTH_HH_TV_E!K59+FC_OTH_HH_IT_E!K59+FC_OTH_HH_LI_E!K59+FC_OTH_HH_OA_E!K59</f>
        <v>3423.402149613069</v>
      </c>
      <c r="L59" s="10">
        <f>FC_OTH_HH_SH_E!L59+FC_OTH_HH_SC_E!L59+FC_OTH_HH_WH_E!L59+FC_OTH_HH_CO_E!L59+FC_OTH_HH_RF_E!L59+FC_OTH_HH_WM_E!L59+FC_OTH_HH_DR_E!L59+FC_OTH_HH_DW_E!L59+FC_OTH_HH_TV_E!L59+FC_OTH_HH_IT_E!L59+FC_OTH_HH_LI_E!L59+FC_OTH_HH_OA_E!L59</f>
        <v>3394.5734307824582</v>
      </c>
      <c r="M59" s="10">
        <f>FC_OTH_HH_SH_E!M59+FC_OTH_HH_SC_E!M59+FC_OTH_HH_WH_E!M59+FC_OTH_HH_CO_E!M59+FC_OTH_HH_RF_E!M59+FC_OTH_HH_WM_E!M59+FC_OTH_HH_DR_E!M59+FC_OTH_HH_DW_E!M59+FC_OTH_HH_TV_E!M59+FC_OTH_HH_IT_E!M59+FC_OTH_HH_LI_E!M59+FC_OTH_HH_OA_E!M59</f>
        <v>3526.2013757523641</v>
      </c>
      <c r="N59" s="10">
        <f>FC_OTH_HH_SH_E!N59+FC_OTH_HH_SC_E!N59+FC_OTH_HH_WH_E!N59+FC_OTH_HH_CO_E!N59+FC_OTH_HH_RF_E!N59+FC_OTH_HH_WM_E!N59+FC_OTH_HH_DR_E!N59+FC_OTH_HH_DW_E!N59+FC_OTH_HH_TV_E!N59+FC_OTH_HH_IT_E!N59+FC_OTH_HH_LI_E!N59+FC_OTH_HH_OA_E!N59</f>
        <v>3146.6752364574363</v>
      </c>
      <c r="O59" s="10">
        <f>FC_OTH_HH_SH_E!O59+FC_OTH_HH_SC_E!O59+FC_OTH_HH_WH_E!O59+FC_OTH_HH_CO_E!O59+FC_OTH_HH_RF_E!O59+FC_OTH_HH_WM_E!O59+FC_OTH_HH_DR_E!O59+FC_OTH_HH_DW_E!O59+FC_OTH_HH_TV_E!O59+FC_OTH_HH_IT_E!O59+FC_OTH_HH_LI_E!O59+FC_OTH_HH_OA_E!O59</f>
        <v>3283.7011177987974</v>
      </c>
      <c r="P59" s="10">
        <f>FC_OTH_HH_SH_E!P59+FC_OTH_HH_SC_E!P59+FC_OTH_HH_WH_E!P59+FC_OTH_HH_CO_E!P59+FC_OTH_HH_RF_E!P59+FC_OTH_HH_WM_E!P59+FC_OTH_HH_DR_E!P59+FC_OTH_HH_DW_E!P59+FC_OTH_HH_TV_E!P59+FC_OTH_HH_IT_E!P59+FC_OTH_HH_LI_E!P59+FC_OTH_HH_OA_E!P59</f>
        <v>3109.0331900257956</v>
      </c>
      <c r="Q59" s="10">
        <f>FC_OTH_HH_SH_E!Q59+FC_OTH_HH_SC_E!Q59+FC_OTH_HH_WH_E!Q59+FC_OTH_HH_CO_E!Q59+FC_OTH_HH_RF_E!Q59+FC_OTH_HH_WM_E!Q59+FC_OTH_HH_DR_E!Q59+FC_OTH_HH_DW_E!Q59+FC_OTH_HH_TV_E!Q59+FC_OTH_HH_IT_E!Q59+FC_OTH_HH_LI_E!Q59+FC_OTH_HH_OA_E!Q59</f>
        <v>3119.0407566637991</v>
      </c>
      <c r="R59" s="10">
        <f>FC_OTH_HH_SH_E!R59+FC_OTH_HH_SC_E!R59+FC_OTH_HH_WH_E!R59+FC_OTH_HH_CO_E!R59+FC_OTH_HH_RF_E!R59+FC_OTH_HH_WM_E!R59+FC_OTH_HH_DR_E!R59+FC_OTH_HH_DW_E!R59+FC_OTH_HH_TV_E!R59+FC_OTH_HH_IT_E!R59+FC_OTH_HH_LI_E!R59+FC_OTH_HH_OA_E!R59</f>
        <v>2950.9410146173677</v>
      </c>
      <c r="S59" s="10">
        <f>FC_OTH_HH_SH_E!S59+FC_OTH_HH_SC_E!S59+FC_OTH_HH_WH_E!S59+FC_OTH_HH_CO_E!S59+FC_OTH_HH_RF_E!S59+FC_OTH_HH_WM_E!S59+FC_OTH_HH_DR_E!S59+FC_OTH_HH_DW_E!S59+FC_OTH_HH_TV_E!S59+FC_OTH_HH_IT_E!S59+FC_OTH_HH_LI_E!S59+FC_OTH_HH_OA_E!S59</f>
        <v>2974.7539982803119</v>
      </c>
      <c r="T59" s="10">
        <f>FC_OTH_HH_SH_E!T59+FC_OTH_HH_SC_E!T59+FC_OTH_HH_WH_E!T59+FC_OTH_HH_CO_E!T59+FC_OTH_HH_RF_E!T59+FC_OTH_HH_WM_E!T59+FC_OTH_HH_DR_E!T59+FC_OTH_HH_DW_E!T59+FC_OTH_HH_TV_E!T59+FC_OTH_HH_IT_E!T59+FC_OTH_HH_LI_E!T59+FC_OTH_HH_OA_E!T59</f>
        <v>3050.5192605331026</v>
      </c>
      <c r="U59" s="10">
        <f>FC_OTH_HH_SH_E!U59+FC_OTH_HH_SC_E!U59+FC_OTH_HH_WH_E!U59+FC_OTH_HH_CO_E!U59+FC_OTH_HH_RF_E!U59+FC_OTH_HH_WM_E!U59+FC_OTH_HH_DR_E!U59+FC_OTH_HH_DW_E!U59+FC_OTH_HH_TV_E!U59+FC_OTH_HH_IT_E!U59+FC_OTH_HH_LI_E!U59+FC_OTH_HH_OA_E!U59</f>
        <v>3024.5160791057647</v>
      </c>
      <c r="V59" s="10">
        <f>FC_OTH_HH_SH_E!V59+FC_OTH_HH_SC_E!V59+FC_OTH_HH_WH_E!V59+FC_OTH_HH_CO_E!V59+FC_OTH_HH_RF_E!V59+FC_OTH_HH_WM_E!V59+FC_OTH_HH_DR_E!V59+FC_OTH_HH_DW_E!V59+FC_OTH_HH_TV_E!V59+FC_OTH_HH_IT_E!V59+FC_OTH_HH_LI_E!V59+FC_OTH_HH_OA_E!V59</f>
        <v>3042.9542562338747</v>
      </c>
      <c r="W59" s="10">
        <f>FC_OTH_HH_SH_E!W59+FC_OTH_HH_SC_E!W59+FC_OTH_HH_WH_E!W59+FC_OTH_HH_CO_E!W59+FC_OTH_HH_RF_E!W59+FC_OTH_HH_WM_E!W59+FC_OTH_HH_DR_E!W59+FC_OTH_HH_DW_E!W59+FC_OTH_HH_TV_E!W59+FC_OTH_HH_IT_E!W59+FC_OTH_HH_LI_E!W59+FC_OTH_HH_OA_E!W59</f>
        <v>3060.7253654342217</v>
      </c>
      <c r="X59" s="10">
        <f>FC_OTH_HH_SH_E!X59+FC_OTH_HH_SC_E!X59+FC_OTH_HH_WH_E!X59+FC_OTH_HH_CO_E!X59+FC_OTH_HH_RF_E!X59+FC_OTH_HH_WM_E!X59+FC_OTH_HH_DR_E!X59+FC_OTH_HH_DW_E!X59+FC_OTH_HH_TV_E!X59+FC_OTH_HH_IT_E!X59+FC_OTH_HH_LI_E!X59+FC_OTH_HH_OA_E!X59</f>
        <v>3252.2061908856404</v>
      </c>
    </row>
    <row r="60" spans="1:24" ht="11.25" customHeight="1" x14ac:dyDescent="0.2">
      <c r="A60" s="42" t="s">
        <v>107</v>
      </c>
      <c r="B60" s="9" t="s">
        <v>108</v>
      </c>
      <c r="C60" s="10">
        <f>FC_OTH_HH_SH_E!C60+FC_OTH_HH_SC_E!C60+FC_OTH_HH_WH_E!C60+FC_OTH_HH_CO_E!C60+FC_OTH_HH_RF_E!C60+FC_OTH_HH_WM_E!C60+FC_OTH_HH_DR_E!C60+FC_OTH_HH_DW_E!C60+FC_OTH_HH_TV_E!C60+FC_OTH_HH_IT_E!C60+FC_OTH_HH_LI_E!C60+FC_OTH_HH_OA_E!C60</f>
        <v>0</v>
      </c>
      <c r="D60" s="10">
        <f>FC_OTH_HH_SH_E!D60+FC_OTH_HH_SC_E!D60+FC_OTH_HH_WH_E!D60+FC_OTH_HH_CO_E!D60+FC_OTH_HH_RF_E!D60+FC_OTH_HH_WM_E!D60+FC_OTH_HH_DR_E!D60+FC_OTH_HH_DW_E!D60+FC_OTH_HH_TV_E!D60+FC_OTH_HH_IT_E!D60+FC_OTH_HH_LI_E!D60+FC_OTH_HH_OA_E!D60</f>
        <v>0</v>
      </c>
      <c r="E60" s="10">
        <f>FC_OTH_HH_SH_E!E60+FC_OTH_HH_SC_E!E60+FC_OTH_HH_WH_E!E60+FC_OTH_HH_CO_E!E60+FC_OTH_HH_RF_E!E60+FC_OTH_HH_WM_E!E60+FC_OTH_HH_DR_E!E60+FC_OTH_HH_DW_E!E60+FC_OTH_HH_TV_E!E60+FC_OTH_HH_IT_E!E60+FC_OTH_HH_LI_E!E60+FC_OTH_HH_OA_E!E60</f>
        <v>0</v>
      </c>
      <c r="F60" s="10">
        <f>FC_OTH_HH_SH_E!F60+FC_OTH_HH_SC_E!F60+FC_OTH_HH_WH_E!F60+FC_OTH_HH_CO_E!F60+FC_OTH_HH_RF_E!F60+FC_OTH_HH_WM_E!F60+FC_OTH_HH_DR_E!F60+FC_OTH_HH_DW_E!F60+FC_OTH_HH_TV_E!F60+FC_OTH_HH_IT_E!F60+FC_OTH_HH_LI_E!F60+FC_OTH_HH_OA_E!F60</f>
        <v>0</v>
      </c>
      <c r="G60" s="10">
        <f>FC_OTH_HH_SH_E!G60+FC_OTH_HH_SC_E!G60+FC_OTH_HH_WH_E!G60+FC_OTH_HH_CO_E!G60+FC_OTH_HH_RF_E!G60+FC_OTH_HH_WM_E!G60+FC_OTH_HH_DR_E!G60+FC_OTH_HH_DW_E!G60+FC_OTH_HH_TV_E!G60+FC_OTH_HH_IT_E!G60+FC_OTH_HH_LI_E!G60+FC_OTH_HH_OA_E!G60</f>
        <v>0</v>
      </c>
      <c r="H60" s="10">
        <f>FC_OTH_HH_SH_E!H60+FC_OTH_HH_SC_E!H60+FC_OTH_HH_WH_E!H60+FC_OTH_HH_CO_E!H60+FC_OTH_HH_RF_E!H60+FC_OTH_HH_WM_E!H60+FC_OTH_HH_DR_E!H60+FC_OTH_HH_DW_E!H60+FC_OTH_HH_TV_E!H60+FC_OTH_HH_IT_E!H60+FC_OTH_HH_LI_E!H60+FC_OTH_HH_OA_E!H60</f>
        <v>0</v>
      </c>
      <c r="I60" s="10">
        <f>FC_OTH_HH_SH_E!I60+FC_OTH_HH_SC_E!I60+FC_OTH_HH_WH_E!I60+FC_OTH_HH_CO_E!I60+FC_OTH_HH_RF_E!I60+FC_OTH_HH_WM_E!I60+FC_OTH_HH_DR_E!I60+FC_OTH_HH_DW_E!I60+FC_OTH_HH_TV_E!I60+FC_OTH_HH_IT_E!I60+FC_OTH_HH_LI_E!I60+FC_OTH_HH_OA_E!I60</f>
        <v>0</v>
      </c>
      <c r="J60" s="10">
        <f>FC_OTH_HH_SH_E!J60+FC_OTH_HH_SC_E!J60+FC_OTH_HH_WH_E!J60+FC_OTH_HH_CO_E!J60+FC_OTH_HH_RF_E!J60+FC_OTH_HH_WM_E!J60+FC_OTH_HH_DR_E!J60+FC_OTH_HH_DW_E!J60+FC_OTH_HH_TV_E!J60+FC_OTH_HH_IT_E!J60+FC_OTH_HH_LI_E!J60+FC_OTH_HH_OA_E!J60</f>
        <v>0</v>
      </c>
      <c r="K60" s="10">
        <f>FC_OTH_HH_SH_E!K60+FC_OTH_HH_SC_E!K60+FC_OTH_HH_WH_E!K60+FC_OTH_HH_CO_E!K60+FC_OTH_HH_RF_E!K60+FC_OTH_HH_WM_E!K60+FC_OTH_HH_DR_E!K60+FC_OTH_HH_DW_E!K60+FC_OTH_HH_TV_E!K60+FC_OTH_HH_IT_E!K60+FC_OTH_HH_LI_E!K60+FC_OTH_HH_OA_E!K60</f>
        <v>0</v>
      </c>
      <c r="L60" s="10">
        <f>FC_OTH_HH_SH_E!L60+FC_OTH_HH_SC_E!L60+FC_OTH_HH_WH_E!L60+FC_OTH_HH_CO_E!L60+FC_OTH_HH_RF_E!L60+FC_OTH_HH_WM_E!L60+FC_OTH_HH_DR_E!L60+FC_OTH_HH_DW_E!L60+FC_OTH_HH_TV_E!L60+FC_OTH_HH_IT_E!L60+FC_OTH_HH_LI_E!L60+FC_OTH_HH_OA_E!L60</f>
        <v>0</v>
      </c>
      <c r="M60" s="10">
        <f>FC_OTH_HH_SH_E!M60+FC_OTH_HH_SC_E!M60+FC_OTH_HH_WH_E!M60+FC_OTH_HH_CO_E!M60+FC_OTH_HH_RF_E!M60+FC_OTH_HH_WM_E!M60+FC_OTH_HH_DR_E!M60+FC_OTH_HH_DW_E!M60+FC_OTH_HH_TV_E!M60+FC_OTH_HH_IT_E!M60+FC_OTH_HH_LI_E!M60+FC_OTH_HH_OA_E!M60</f>
        <v>0</v>
      </c>
      <c r="N60" s="10">
        <f>FC_OTH_HH_SH_E!N60+FC_OTH_HH_SC_E!N60+FC_OTH_HH_WH_E!N60+FC_OTH_HH_CO_E!N60+FC_OTH_HH_RF_E!N60+FC_OTH_HH_WM_E!N60+FC_OTH_HH_DR_E!N60+FC_OTH_HH_DW_E!N60+FC_OTH_HH_TV_E!N60+FC_OTH_HH_IT_E!N60+FC_OTH_HH_LI_E!N60+FC_OTH_HH_OA_E!N60</f>
        <v>0</v>
      </c>
      <c r="O60" s="10">
        <f>FC_OTH_HH_SH_E!O60+FC_OTH_HH_SC_E!O60+FC_OTH_HH_WH_E!O60+FC_OTH_HH_CO_E!O60+FC_OTH_HH_RF_E!O60+FC_OTH_HH_WM_E!O60+FC_OTH_HH_DR_E!O60+FC_OTH_HH_DW_E!O60+FC_OTH_HH_TV_E!O60+FC_OTH_HH_IT_E!O60+FC_OTH_HH_LI_E!O60+FC_OTH_HH_OA_E!O60</f>
        <v>0</v>
      </c>
      <c r="P60" s="10">
        <f>FC_OTH_HH_SH_E!P60+FC_OTH_HH_SC_E!P60+FC_OTH_HH_WH_E!P60+FC_OTH_HH_CO_E!P60+FC_OTH_HH_RF_E!P60+FC_OTH_HH_WM_E!P60+FC_OTH_HH_DR_E!P60+FC_OTH_HH_DW_E!P60+FC_OTH_HH_TV_E!P60+FC_OTH_HH_IT_E!P60+FC_OTH_HH_LI_E!P60+FC_OTH_HH_OA_E!P60</f>
        <v>0</v>
      </c>
      <c r="Q60" s="10">
        <f>FC_OTH_HH_SH_E!Q60+FC_OTH_HH_SC_E!Q60+FC_OTH_HH_WH_E!Q60+FC_OTH_HH_CO_E!Q60+FC_OTH_HH_RF_E!Q60+FC_OTH_HH_WM_E!Q60+FC_OTH_HH_DR_E!Q60+FC_OTH_HH_DW_E!Q60+FC_OTH_HH_TV_E!Q60+FC_OTH_HH_IT_E!Q60+FC_OTH_HH_LI_E!Q60+FC_OTH_HH_OA_E!Q60</f>
        <v>0</v>
      </c>
      <c r="R60" s="10">
        <f>FC_OTH_HH_SH_E!R60+FC_OTH_HH_SC_E!R60+FC_OTH_HH_WH_E!R60+FC_OTH_HH_CO_E!R60+FC_OTH_HH_RF_E!R60+FC_OTH_HH_WM_E!R60+FC_OTH_HH_DR_E!R60+FC_OTH_HH_DW_E!R60+FC_OTH_HH_TV_E!R60+FC_OTH_HH_IT_E!R60+FC_OTH_HH_LI_E!R60+FC_OTH_HH_OA_E!R60</f>
        <v>0</v>
      </c>
      <c r="S60" s="10">
        <f>FC_OTH_HH_SH_E!S60+FC_OTH_HH_SC_E!S60+FC_OTH_HH_WH_E!S60+FC_OTH_HH_CO_E!S60+FC_OTH_HH_RF_E!S60+FC_OTH_HH_WM_E!S60+FC_OTH_HH_DR_E!S60+FC_OTH_HH_DW_E!S60+FC_OTH_HH_TV_E!S60+FC_OTH_HH_IT_E!S60+FC_OTH_HH_LI_E!S60+FC_OTH_HH_OA_E!S60</f>
        <v>0</v>
      </c>
      <c r="T60" s="10">
        <f>FC_OTH_HH_SH_E!T60+FC_OTH_HH_SC_E!T60+FC_OTH_HH_WH_E!T60+FC_OTH_HH_CO_E!T60+FC_OTH_HH_RF_E!T60+FC_OTH_HH_WM_E!T60+FC_OTH_HH_DR_E!T60+FC_OTH_HH_DW_E!T60+FC_OTH_HH_TV_E!T60+FC_OTH_HH_IT_E!T60+FC_OTH_HH_LI_E!T60+FC_OTH_HH_OA_E!T60</f>
        <v>0</v>
      </c>
      <c r="U60" s="10">
        <f>FC_OTH_HH_SH_E!U60+FC_OTH_HH_SC_E!U60+FC_OTH_HH_WH_E!U60+FC_OTH_HH_CO_E!U60+FC_OTH_HH_RF_E!U60+FC_OTH_HH_WM_E!U60+FC_OTH_HH_DR_E!U60+FC_OTH_HH_DW_E!U60+FC_OTH_HH_TV_E!U60+FC_OTH_HH_IT_E!U60+FC_OTH_HH_LI_E!U60+FC_OTH_HH_OA_E!U60</f>
        <v>0</v>
      </c>
      <c r="V60" s="10">
        <f>FC_OTH_HH_SH_E!V60+FC_OTH_HH_SC_E!V60+FC_OTH_HH_WH_E!V60+FC_OTH_HH_CO_E!V60+FC_OTH_HH_RF_E!V60+FC_OTH_HH_WM_E!V60+FC_OTH_HH_DR_E!V60+FC_OTH_HH_DW_E!V60+FC_OTH_HH_TV_E!V60+FC_OTH_HH_IT_E!V60+FC_OTH_HH_LI_E!V60+FC_OTH_HH_OA_E!V60</f>
        <v>0</v>
      </c>
      <c r="W60" s="10">
        <f>FC_OTH_HH_SH_E!W60+FC_OTH_HH_SC_E!W60+FC_OTH_HH_WH_E!W60+FC_OTH_HH_CO_E!W60+FC_OTH_HH_RF_E!W60+FC_OTH_HH_WM_E!W60+FC_OTH_HH_DR_E!W60+FC_OTH_HH_DW_E!W60+FC_OTH_HH_TV_E!W60+FC_OTH_HH_IT_E!W60+FC_OTH_HH_LI_E!W60+FC_OTH_HH_OA_E!W60</f>
        <v>0</v>
      </c>
      <c r="X60" s="10">
        <f>FC_OTH_HH_SH_E!X60+FC_OTH_HH_SC_E!X60+FC_OTH_HH_WH_E!X60+FC_OTH_HH_CO_E!X60+FC_OTH_HH_RF_E!X60+FC_OTH_HH_WM_E!X60+FC_OTH_HH_DR_E!X60+FC_OTH_HH_DW_E!X60+FC_OTH_HH_TV_E!X60+FC_OTH_HH_IT_E!X60+FC_OTH_HH_LI_E!X60+FC_OTH_HH_OA_E!X60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FC_OTH_HH_SH_E!C61+FC_OTH_HH_SC_E!C61+FC_OTH_HH_WH_E!C61+FC_OTH_HH_CO_E!C61+FC_OTH_HH_RF_E!C61+FC_OTH_HH_WM_E!C61+FC_OTH_HH_DR_E!C61+FC_OTH_HH_DW_E!C61+FC_OTH_HH_TV_E!C61+FC_OTH_HH_IT_E!C61+FC_OTH_HH_LI_E!C61+FC_OTH_HH_OA_E!C61</f>
        <v>0</v>
      </c>
      <c r="D61" s="10">
        <f>FC_OTH_HH_SH_E!D61+FC_OTH_HH_SC_E!D61+FC_OTH_HH_WH_E!D61+FC_OTH_HH_CO_E!D61+FC_OTH_HH_RF_E!D61+FC_OTH_HH_WM_E!D61+FC_OTH_HH_DR_E!D61+FC_OTH_HH_DW_E!D61+FC_OTH_HH_TV_E!D61+FC_OTH_HH_IT_E!D61+FC_OTH_HH_LI_E!D61+FC_OTH_HH_OA_E!D61</f>
        <v>0</v>
      </c>
      <c r="E61" s="10">
        <f>FC_OTH_HH_SH_E!E61+FC_OTH_HH_SC_E!E61+FC_OTH_HH_WH_E!E61+FC_OTH_HH_CO_E!E61+FC_OTH_HH_RF_E!E61+FC_OTH_HH_WM_E!E61+FC_OTH_HH_DR_E!E61+FC_OTH_HH_DW_E!E61+FC_OTH_HH_TV_E!E61+FC_OTH_HH_IT_E!E61+FC_OTH_HH_LI_E!E61+FC_OTH_HH_OA_E!E61</f>
        <v>0</v>
      </c>
      <c r="F61" s="10">
        <f>FC_OTH_HH_SH_E!F61+FC_OTH_HH_SC_E!F61+FC_OTH_HH_WH_E!F61+FC_OTH_HH_CO_E!F61+FC_OTH_HH_RF_E!F61+FC_OTH_HH_WM_E!F61+FC_OTH_HH_DR_E!F61+FC_OTH_HH_DW_E!F61+FC_OTH_HH_TV_E!F61+FC_OTH_HH_IT_E!F61+FC_OTH_HH_LI_E!F61+FC_OTH_HH_OA_E!F61</f>
        <v>0</v>
      </c>
      <c r="G61" s="10">
        <f>FC_OTH_HH_SH_E!G61+FC_OTH_HH_SC_E!G61+FC_OTH_HH_WH_E!G61+FC_OTH_HH_CO_E!G61+FC_OTH_HH_RF_E!G61+FC_OTH_HH_WM_E!G61+FC_OTH_HH_DR_E!G61+FC_OTH_HH_DW_E!G61+FC_OTH_HH_TV_E!G61+FC_OTH_HH_IT_E!G61+FC_OTH_HH_LI_E!G61+FC_OTH_HH_OA_E!G61</f>
        <v>0</v>
      </c>
      <c r="H61" s="10">
        <f>FC_OTH_HH_SH_E!H61+FC_OTH_HH_SC_E!H61+FC_OTH_HH_WH_E!H61+FC_OTH_HH_CO_E!H61+FC_OTH_HH_RF_E!H61+FC_OTH_HH_WM_E!H61+FC_OTH_HH_DR_E!H61+FC_OTH_HH_DW_E!H61+FC_OTH_HH_TV_E!H61+FC_OTH_HH_IT_E!H61+FC_OTH_HH_LI_E!H61+FC_OTH_HH_OA_E!H61</f>
        <v>0</v>
      </c>
      <c r="I61" s="10">
        <f>FC_OTH_HH_SH_E!I61+FC_OTH_HH_SC_E!I61+FC_OTH_HH_WH_E!I61+FC_OTH_HH_CO_E!I61+FC_OTH_HH_RF_E!I61+FC_OTH_HH_WM_E!I61+FC_OTH_HH_DR_E!I61+FC_OTH_HH_DW_E!I61+FC_OTH_HH_TV_E!I61+FC_OTH_HH_IT_E!I61+FC_OTH_HH_LI_E!I61+FC_OTH_HH_OA_E!I61</f>
        <v>0</v>
      </c>
      <c r="J61" s="10">
        <f>FC_OTH_HH_SH_E!J61+FC_OTH_HH_SC_E!J61+FC_OTH_HH_WH_E!J61+FC_OTH_HH_CO_E!J61+FC_OTH_HH_RF_E!J61+FC_OTH_HH_WM_E!J61+FC_OTH_HH_DR_E!J61+FC_OTH_HH_DW_E!J61+FC_OTH_HH_TV_E!J61+FC_OTH_HH_IT_E!J61+FC_OTH_HH_LI_E!J61+FC_OTH_HH_OA_E!J61</f>
        <v>0</v>
      </c>
      <c r="K61" s="10">
        <f>FC_OTH_HH_SH_E!K61+FC_OTH_HH_SC_E!K61+FC_OTH_HH_WH_E!K61+FC_OTH_HH_CO_E!K61+FC_OTH_HH_RF_E!K61+FC_OTH_HH_WM_E!K61+FC_OTH_HH_DR_E!K61+FC_OTH_HH_DW_E!K61+FC_OTH_HH_TV_E!K61+FC_OTH_HH_IT_E!K61+FC_OTH_HH_LI_E!K61+FC_OTH_HH_OA_E!K61</f>
        <v>0</v>
      </c>
      <c r="L61" s="10">
        <f>FC_OTH_HH_SH_E!L61+FC_OTH_HH_SC_E!L61+FC_OTH_HH_WH_E!L61+FC_OTH_HH_CO_E!L61+FC_OTH_HH_RF_E!L61+FC_OTH_HH_WM_E!L61+FC_OTH_HH_DR_E!L61+FC_OTH_HH_DW_E!L61+FC_OTH_HH_TV_E!L61+FC_OTH_HH_IT_E!L61+FC_OTH_HH_LI_E!L61+FC_OTH_HH_OA_E!L61</f>
        <v>0</v>
      </c>
      <c r="M61" s="10">
        <f>FC_OTH_HH_SH_E!M61+FC_OTH_HH_SC_E!M61+FC_OTH_HH_WH_E!M61+FC_OTH_HH_CO_E!M61+FC_OTH_HH_RF_E!M61+FC_OTH_HH_WM_E!M61+FC_OTH_HH_DR_E!M61+FC_OTH_HH_DW_E!M61+FC_OTH_HH_TV_E!M61+FC_OTH_HH_IT_E!M61+FC_OTH_HH_LI_E!M61+FC_OTH_HH_OA_E!M61</f>
        <v>0</v>
      </c>
      <c r="N61" s="10">
        <f>FC_OTH_HH_SH_E!N61+FC_OTH_HH_SC_E!N61+FC_OTH_HH_WH_E!N61+FC_OTH_HH_CO_E!N61+FC_OTH_HH_RF_E!N61+FC_OTH_HH_WM_E!N61+FC_OTH_HH_DR_E!N61+FC_OTH_HH_DW_E!N61+FC_OTH_HH_TV_E!N61+FC_OTH_HH_IT_E!N61+FC_OTH_HH_LI_E!N61+FC_OTH_HH_OA_E!N61</f>
        <v>0</v>
      </c>
      <c r="O61" s="10">
        <f>FC_OTH_HH_SH_E!O61+FC_OTH_HH_SC_E!O61+FC_OTH_HH_WH_E!O61+FC_OTH_HH_CO_E!O61+FC_OTH_HH_RF_E!O61+FC_OTH_HH_WM_E!O61+FC_OTH_HH_DR_E!O61+FC_OTH_HH_DW_E!O61+FC_OTH_HH_TV_E!O61+FC_OTH_HH_IT_E!O61+FC_OTH_HH_LI_E!O61+FC_OTH_HH_OA_E!O61</f>
        <v>0</v>
      </c>
      <c r="P61" s="10">
        <f>FC_OTH_HH_SH_E!P61+FC_OTH_HH_SC_E!P61+FC_OTH_HH_WH_E!P61+FC_OTH_HH_CO_E!P61+FC_OTH_HH_RF_E!P61+FC_OTH_HH_WM_E!P61+FC_OTH_HH_DR_E!P61+FC_OTH_HH_DW_E!P61+FC_OTH_HH_TV_E!P61+FC_OTH_HH_IT_E!P61+FC_OTH_HH_LI_E!P61+FC_OTH_HH_OA_E!P61</f>
        <v>0</v>
      </c>
      <c r="Q61" s="10">
        <f>FC_OTH_HH_SH_E!Q61+FC_OTH_HH_SC_E!Q61+FC_OTH_HH_WH_E!Q61+FC_OTH_HH_CO_E!Q61+FC_OTH_HH_RF_E!Q61+FC_OTH_HH_WM_E!Q61+FC_OTH_HH_DR_E!Q61+FC_OTH_HH_DW_E!Q61+FC_OTH_HH_TV_E!Q61+FC_OTH_HH_IT_E!Q61+FC_OTH_HH_LI_E!Q61+FC_OTH_HH_OA_E!Q61</f>
        <v>0</v>
      </c>
      <c r="R61" s="10">
        <f>FC_OTH_HH_SH_E!R61+FC_OTH_HH_SC_E!R61+FC_OTH_HH_WH_E!R61+FC_OTH_HH_CO_E!R61+FC_OTH_HH_RF_E!R61+FC_OTH_HH_WM_E!R61+FC_OTH_HH_DR_E!R61+FC_OTH_HH_DW_E!R61+FC_OTH_HH_TV_E!R61+FC_OTH_HH_IT_E!R61+FC_OTH_HH_LI_E!R61+FC_OTH_HH_OA_E!R61</f>
        <v>0</v>
      </c>
      <c r="S61" s="10">
        <f>FC_OTH_HH_SH_E!S61+FC_OTH_HH_SC_E!S61+FC_OTH_HH_WH_E!S61+FC_OTH_HH_CO_E!S61+FC_OTH_HH_RF_E!S61+FC_OTH_HH_WM_E!S61+FC_OTH_HH_DR_E!S61+FC_OTH_HH_DW_E!S61+FC_OTH_HH_TV_E!S61+FC_OTH_HH_IT_E!S61+FC_OTH_HH_LI_E!S61+FC_OTH_HH_OA_E!S61</f>
        <v>0</v>
      </c>
      <c r="T61" s="10">
        <f>FC_OTH_HH_SH_E!T61+FC_OTH_HH_SC_E!T61+FC_OTH_HH_WH_E!T61+FC_OTH_HH_CO_E!T61+FC_OTH_HH_RF_E!T61+FC_OTH_HH_WM_E!T61+FC_OTH_HH_DR_E!T61+FC_OTH_HH_DW_E!T61+FC_OTH_HH_TV_E!T61+FC_OTH_HH_IT_E!T61+FC_OTH_HH_LI_E!T61+FC_OTH_HH_OA_E!T61</f>
        <v>0</v>
      </c>
      <c r="U61" s="10">
        <f>FC_OTH_HH_SH_E!U61+FC_OTH_HH_SC_E!U61+FC_OTH_HH_WH_E!U61+FC_OTH_HH_CO_E!U61+FC_OTH_HH_RF_E!U61+FC_OTH_HH_WM_E!U61+FC_OTH_HH_DR_E!U61+FC_OTH_HH_DW_E!U61+FC_OTH_HH_TV_E!U61+FC_OTH_HH_IT_E!U61+FC_OTH_HH_LI_E!U61+FC_OTH_HH_OA_E!U61</f>
        <v>0</v>
      </c>
      <c r="V61" s="10">
        <f>FC_OTH_HH_SH_E!V61+FC_OTH_HH_SC_E!V61+FC_OTH_HH_WH_E!V61+FC_OTH_HH_CO_E!V61+FC_OTH_HH_RF_E!V61+FC_OTH_HH_WM_E!V61+FC_OTH_HH_DR_E!V61+FC_OTH_HH_DW_E!V61+FC_OTH_HH_TV_E!V61+FC_OTH_HH_IT_E!V61+FC_OTH_HH_LI_E!V61+FC_OTH_HH_OA_E!V61</f>
        <v>0</v>
      </c>
      <c r="W61" s="10">
        <f>FC_OTH_HH_SH_E!W61+FC_OTH_HH_SC_E!W61+FC_OTH_HH_WH_E!W61+FC_OTH_HH_CO_E!W61+FC_OTH_HH_RF_E!W61+FC_OTH_HH_WM_E!W61+FC_OTH_HH_DR_E!W61+FC_OTH_HH_DW_E!W61+FC_OTH_HH_TV_E!W61+FC_OTH_HH_IT_E!W61+FC_OTH_HH_LI_E!W61+FC_OTH_HH_OA_E!W61</f>
        <v>0</v>
      </c>
      <c r="X61" s="10">
        <f>FC_OTH_HH_SH_E!X61+FC_OTH_HH_SC_E!X61+FC_OTH_HH_WH_E!X61+FC_OTH_HH_CO_E!X61+FC_OTH_HH_RF_E!X61+FC_OTH_HH_WM_E!X61+FC_OTH_HH_DR_E!X61+FC_OTH_HH_DW_E!X61+FC_OTH_HH_TV_E!X61+FC_OTH_HH_IT_E!X61+FC_OTH_HH_LI_E!X61+FC_OTH_HH_OA_E!X61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FC_OTH_HH_SH_E!C62+FC_OTH_HH_SC_E!C62+FC_OTH_HH_WH_E!C62+FC_OTH_HH_CO_E!C62+FC_OTH_HH_RF_E!C62+FC_OTH_HH_WM_E!C62+FC_OTH_HH_DR_E!C62+FC_OTH_HH_DW_E!C62+FC_OTH_HH_TV_E!C62+FC_OTH_HH_IT_E!C62+FC_OTH_HH_LI_E!C62+FC_OTH_HH_OA_E!C62</f>
        <v>0</v>
      </c>
      <c r="D62" s="10">
        <f>FC_OTH_HH_SH_E!D62+FC_OTH_HH_SC_E!D62+FC_OTH_HH_WH_E!D62+FC_OTH_HH_CO_E!D62+FC_OTH_HH_RF_E!D62+FC_OTH_HH_WM_E!D62+FC_OTH_HH_DR_E!D62+FC_OTH_HH_DW_E!D62+FC_OTH_HH_TV_E!D62+FC_OTH_HH_IT_E!D62+FC_OTH_HH_LI_E!D62+FC_OTH_HH_OA_E!D62</f>
        <v>0</v>
      </c>
      <c r="E62" s="10">
        <f>FC_OTH_HH_SH_E!E62+FC_OTH_HH_SC_E!E62+FC_OTH_HH_WH_E!E62+FC_OTH_HH_CO_E!E62+FC_OTH_HH_RF_E!E62+FC_OTH_HH_WM_E!E62+FC_OTH_HH_DR_E!E62+FC_OTH_HH_DW_E!E62+FC_OTH_HH_TV_E!E62+FC_OTH_HH_IT_E!E62+FC_OTH_HH_LI_E!E62+FC_OTH_HH_OA_E!E62</f>
        <v>0</v>
      </c>
      <c r="F62" s="10">
        <f>FC_OTH_HH_SH_E!F62+FC_OTH_HH_SC_E!F62+FC_OTH_HH_WH_E!F62+FC_OTH_HH_CO_E!F62+FC_OTH_HH_RF_E!F62+FC_OTH_HH_WM_E!F62+FC_OTH_HH_DR_E!F62+FC_OTH_HH_DW_E!F62+FC_OTH_HH_TV_E!F62+FC_OTH_HH_IT_E!F62+FC_OTH_HH_LI_E!F62+FC_OTH_HH_OA_E!F62</f>
        <v>0</v>
      </c>
      <c r="G62" s="10">
        <f>FC_OTH_HH_SH_E!G62+FC_OTH_HH_SC_E!G62+FC_OTH_HH_WH_E!G62+FC_OTH_HH_CO_E!G62+FC_OTH_HH_RF_E!G62+FC_OTH_HH_WM_E!G62+FC_OTH_HH_DR_E!G62+FC_OTH_HH_DW_E!G62+FC_OTH_HH_TV_E!G62+FC_OTH_HH_IT_E!G62+FC_OTH_HH_LI_E!G62+FC_OTH_HH_OA_E!G62</f>
        <v>0</v>
      </c>
      <c r="H62" s="10">
        <f>FC_OTH_HH_SH_E!H62+FC_OTH_HH_SC_E!H62+FC_OTH_HH_WH_E!H62+FC_OTH_HH_CO_E!H62+FC_OTH_HH_RF_E!H62+FC_OTH_HH_WM_E!H62+FC_OTH_HH_DR_E!H62+FC_OTH_HH_DW_E!H62+FC_OTH_HH_TV_E!H62+FC_OTH_HH_IT_E!H62+FC_OTH_HH_LI_E!H62+FC_OTH_HH_OA_E!H62</f>
        <v>0</v>
      </c>
      <c r="I62" s="10">
        <f>FC_OTH_HH_SH_E!I62+FC_OTH_HH_SC_E!I62+FC_OTH_HH_WH_E!I62+FC_OTH_HH_CO_E!I62+FC_OTH_HH_RF_E!I62+FC_OTH_HH_WM_E!I62+FC_OTH_HH_DR_E!I62+FC_OTH_HH_DW_E!I62+FC_OTH_HH_TV_E!I62+FC_OTH_HH_IT_E!I62+FC_OTH_HH_LI_E!I62+FC_OTH_HH_OA_E!I62</f>
        <v>0</v>
      </c>
      <c r="J62" s="10">
        <f>FC_OTH_HH_SH_E!J62+FC_OTH_HH_SC_E!J62+FC_OTH_HH_WH_E!J62+FC_OTH_HH_CO_E!J62+FC_OTH_HH_RF_E!J62+FC_OTH_HH_WM_E!J62+FC_OTH_HH_DR_E!J62+FC_OTH_HH_DW_E!J62+FC_OTH_HH_TV_E!J62+FC_OTH_HH_IT_E!J62+FC_OTH_HH_LI_E!J62+FC_OTH_HH_OA_E!J62</f>
        <v>0</v>
      </c>
      <c r="K62" s="10">
        <f>FC_OTH_HH_SH_E!K62+FC_OTH_HH_SC_E!K62+FC_OTH_HH_WH_E!K62+FC_OTH_HH_CO_E!K62+FC_OTH_HH_RF_E!K62+FC_OTH_HH_WM_E!K62+FC_OTH_HH_DR_E!K62+FC_OTH_HH_DW_E!K62+FC_OTH_HH_TV_E!K62+FC_OTH_HH_IT_E!K62+FC_OTH_HH_LI_E!K62+FC_OTH_HH_OA_E!K62</f>
        <v>0</v>
      </c>
      <c r="L62" s="10">
        <f>FC_OTH_HH_SH_E!L62+FC_OTH_HH_SC_E!L62+FC_OTH_HH_WH_E!L62+FC_OTH_HH_CO_E!L62+FC_OTH_HH_RF_E!L62+FC_OTH_HH_WM_E!L62+FC_OTH_HH_DR_E!L62+FC_OTH_HH_DW_E!L62+FC_OTH_HH_TV_E!L62+FC_OTH_HH_IT_E!L62+FC_OTH_HH_LI_E!L62+FC_OTH_HH_OA_E!L62</f>
        <v>0</v>
      </c>
      <c r="M62" s="10">
        <f>FC_OTH_HH_SH_E!M62+FC_OTH_HH_SC_E!M62+FC_OTH_HH_WH_E!M62+FC_OTH_HH_CO_E!M62+FC_OTH_HH_RF_E!M62+FC_OTH_HH_WM_E!M62+FC_OTH_HH_DR_E!M62+FC_OTH_HH_DW_E!M62+FC_OTH_HH_TV_E!M62+FC_OTH_HH_IT_E!M62+FC_OTH_HH_LI_E!M62+FC_OTH_HH_OA_E!M62</f>
        <v>0</v>
      </c>
      <c r="N62" s="10">
        <f>FC_OTH_HH_SH_E!N62+FC_OTH_HH_SC_E!N62+FC_OTH_HH_WH_E!N62+FC_OTH_HH_CO_E!N62+FC_OTH_HH_RF_E!N62+FC_OTH_HH_WM_E!N62+FC_OTH_HH_DR_E!N62+FC_OTH_HH_DW_E!N62+FC_OTH_HH_TV_E!N62+FC_OTH_HH_IT_E!N62+FC_OTH_HH_LI_E!N62+FC_OTH_HH_OA_E!N62</f>
        <v>0</v>
      </c>
      <c r="O62" s="10">
        <f>FC_OTH_HH_SH_E!O62+FC_OTH_HH_SC_E!O62+FC_OTH_HH_WH_E!O62+FC_OTH_HH_CO_E!O62+FC_OTH_HH_RF_E!O62+FC_OTH_HH_WM_E!O62+FC_OTH_HH_DR_E!O62+FC_OTH_HH_DW_E!O62+FC_OTH_HH_TV_E!O62+FC_OTH_HH_IT_E!O62+FC_OTH_HH_LI_E!O62+FC_OTH_HH_OA_E!O62</f>
        <v>0</v>
      </c>
      <c r="P62" s="10">
        <f>FC_OTH_HH_SH_E!P62+FC_OTH_HH_SC_E!P62+FC_OTH_HH_WH_E!P62+FC_OTH_HH_CO_E!P62+FC_OTH_HH_RF_E!P62+FC_OTH_HH_WM_E!P62+FC_OTH_HH_DR_E!P62+FC_OTH_HH_DW_E!P62+FC_OTH_HH_TV_E!P62+FC_OTH_HH_IT_E!P62+FC_OTH_HH_LI_E!P62+FC_OTH_HH_OA_E!P62</f>
        <v>0</v>
      </c>
      <c r="Q62" s="10">
        <f>FC_OTH_HH_SH_E!Q62+FC_OTH_HH_SC_E!Q62+FC_OTH_HH_WH_E!Q62+FC_OTH_HH_CO_E!Q62+FC_OTH_HH_RF_E!Q62+FC_OTH_HH_WM_E!Q62+FC_OTH_HH_DR_E!Q62+FC_OTH_HH_DW_E!Q62+FC_OTH_HH_TV_E!Q62+FC_OTH_HH_IT_E!Q62+FC_OTH_HH_LI_E!Q62+FC_OTH_HH_OA_E!Q62</f>
        <v>0</v>
      </c>
      <c r="R62" s="10">
        <f>FC_OTH_HH_SH_E!R62+FC_OTH_HH_SC_E!R62+FC_OTH_HH_WH_E!R62+FC_OTH_HH_CO_E!R62+FC_OTH_HH_RF_E!R62+FC_OTH_HH_WM_E!R62+FC_OTH_HH_DR_E!R62+FC_OTH_HH_DW_E!R62+FC_OTH_HH_TV_E!R62+FC_OTH_HH_IT_E!R62+FC_OTH_HH_LI_E!R62+FC_OTH_HH_OA_E!R62</f>
        <v>0</v>
      </c>
      <c r="S62" s="10">
        <f>FC_OTH_HH_SH_E!S62+FC_OTH_HH_SC_E!S62+FC_OTH_HH_WH_E!S62+FC_OTH_HH_CO_E!S62+FC_OTH_HH_RF_E!S62+FC_OTH_HH_WM_E!S62+FC_OTH_HH_DR_E!S62+FC_OTH_HH_DW_E!S62+FC_OTH_HH_TV_E!S62+FC_OTH_HH_IT_E!S62+FC_OTH_HH_LI_E!S62+FC_OTH_HH_OA_E!S62</f>
        <v>0</v>
      </c>
      <c r="T62" s="10">
        <f>FC_OTH_HH_SH_E!T62+FC_OTH_HH_SC_E!T62+FC_OTH_HH_WH_E!T62+FC_OTH_HH_CO_E!T62+FC_OTH_HH_RF_E!T62+FC_OTH_HH_WM_E!T62+FC_OTH_HH_DR_E!T62+FC_OTH_HH_DW_E!T62+FC_OTH_HH_TV_E!T62+FC_OTH_HH_IT_E!T62+FC_OTH_HH_LI_E!T62+FC_OTH_HH_OA_E!T62</f>
        <v>0</v>
      </c>
      <c r="U62" s="10">
        <f>FC_OTH_HH_SH_E!U62+FC_OTH_HH_SC_E!U62+FC_OTH_HH_WH_E!U62+FC_OTH_HH_CO_E!U62+FC_OTH_HH_RF_E!U62+FC_OTH_HH_WM_E!U62+FC_OTH_HH_DR_E!U62+FC_OTH_HH_DW_E!U62+FC_OTH_HH_TV_E!U62+FC_OTH_HH_IT_E!U62+FC_OTH_HH_LI_E!U62+FC_OTH_HH_OA_E!U62</f>
        <v>0</v>
      </c>
      <c r="V62" s="10">
        <f>FC_OTH_HH_SH_E!V62+FC_OTH_HH_SC_E!V62+FC_OTH_HH_WH_E!V62+FC_OTH_HH_CO_E!V62+FC_OTH_HH_RF_E!V62+FC_OTH_HH_WM_E!V62+FC_OTH_HH_DR_E!V62+FC_OTH_HH_DW_E!V62+FC_OTH_HH_TV_E!V62+FC_OTH_HH_IT_E!V62+FC_OTH_HH_LI_E!V62+FC_OTH_HH_OA_E!V62</f>
        <v>0</v>
      </c>
      <c r="W62" s="10">
        <f>FC_OTH_HH_SH_E!W62+FC_OTH_HH_SC_E!W62+FC_OTH_HH_WH_E!W62+FC_OTH_HH_CO_E!W62+FC_OTH_HH_RF_E!W62+FC_OTH_HH_WM_E!W62+FC_OTH_HH_DR_E!W62+FC_OTH_HH_DW_E!W62+FC_OTH_HH_TV_E!W62+FC_OTH_HH_IT_E!W62+FC_OTH_HH_LI_E!W62+FC_OTH_HH_OA_E!W62</f>
        <v>0</v>
      </c>
      <c r="X62" s="10">
        <f>FC_OTH_HH_SH_E!X62+FC_OTH_HH_SC_E!X62+FC_OTH_HH_WH_E!X62+FC_OTH_HH_CO_E!X62+FC_OTH_HH_RF_E!X62+FC_OTH_HH_WM_E!X62+FC_OTH_HH_DR_E!X62+FC_OTH_HH_DW_E!X62+FC_OTH_HH_TV_E!X62+FC_OTH_HH_IT_E!X62+FC_OTH_HH_LI_E!X62+FC_OTH_HH_OA_E!X62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FC_OTH_HH_SH_E!C63+FC_OTH_HH_SC_E!C63+FC_OTH_HH_WH_E!C63+FC_OTH_HH_CO_E!C63+FC_OTH_HH_RF_E!C63+FC_OTH_HH_WM_E!C63+FC_OTH_HH_DR_E!C63+FC_OTH_HH_DW_E!C63+FC_OTH_HH_TV_E!C63+FC_OTH_HH_IT_E!C63+FC_OTH_HH_LI_E!C63+FC_OTH_HH_OA_E!C63</f>
        <v>0</v>
      </c>
      <c r="D63" s="10">
        <f>FC_OTH_HH_SH_E!D63+FC_OTH_HH_SC_E!D63+FC_OTH_HH_WH_E!D63+FC_OTH_HH_CO_E!D63+FC_OTH_HH_RF_E!D63+FC_OTH_HH_WM_E!D63+FC_OTH_HH_DR_E!D63+FC_OTH_HH_DW_E!D63+FC_OTH_HH_TV_E!D63+FC_OTH_HH_IT_E!D63+FC_OTH_HH_LI_E!D63+FC_OTH_HH_OA_E!D63</f>
        <v>0</v>
      </c>
      <c r="E63" s="10">
        <f>FC_OTH_HH_SH_E!E63+FC_OTH_HH_SC_E!E63+FC_OTH_HH_WH_E!E63+FC_OTH_HH_CO_E!E63+FC_OTH_HH_RF_E!E63+FC_OTH_HH_WM_E!E63+FC_OTH_HH_DR_E!E63+FC_OTH_HH_DW_E!E63+FC_OTH_HH_TV_E!E63+FC_OTH_HH_IT_E!E63+FC_OTH_HH_LI_E!E63+FC_OTH_HH_OA_E!E63</f>
        <v>0</v>
      </c>
      <c r="F63" s="10">
        <f>FC_OTH_HH_SH_E!F63+FC_OTH_HH_SC_E!F63+FC_OTH_HH_WH_E!F63+FC_OTH_HH_CO_E!F63+FC_OTH_HH_RF_E!F63+FC_OTH_HH_WM_E!F63+FC_OTH_HH_DR_E!F63+FC_OTH_HH_DW_E!F63+FC_OTH_HH_TV_E!F63+FC_OTH_HH_IT_E!F63+FC_OTH_HH_LI_E!F63+FC_OTH_HH_OA_E!F63</f>
        <v>0</v>
      </c>
      <c r="G63" s="10">
        <f>FC_OTH_HH_SH_E!G63+FC_OTH_HH_SC_E!G63+FC_OTH_HH_WH_E!G63+FC_OTH_HH_CO_E!G63+FC_OTH_HH_RF_E!G63+FC_OTH_HH_WM_E!G63+FC_OTH_HH_DR_E!G63+FC_OTH_HH_DW_E!G63+FC_OTH_HH_TV_E!G63+FC_OTH_HH_IT_E!G63+FC_OTH_HH_LI_E!G63+FC_OTH_HH_OA_E!G63</f>
        <v>0</v>
      </c>
      <c r="H63" s="10">
        <f>FC_OTH_HH_SH_E!H63+FC_OTH_HH_SC_E!H63+FC_OTH_HH_WH_E!H63+FC_OTH_HH_CO_E!H63+FC_OTH_HH_RF_E!H63+FC_OTH_HH_WM_E!H63+FC_OTH_HH_DR_E!H63+FC_OTH_HH_DW_E!H63+FC_OTH_HH_TV_E!H63+FC_OTH_HH_IT_E!H63+FC_OTH_HH_LI_E!H63+FC_OTH_HH_OA_E!H63</f>
        <v>0</v>
      </c>
      <c r="I63" s="10">
        <f>FC_OTH_HH_SH_E!I63+FC_OTH_HH_SC_E!I63+FC_OTH_HH_WH_E!I63+FC_OTH_HH_CO_E!I63+FC_OTH_HH_RF_E!I63+FC_OTH_HH_WM_E!I63+FC_OTH_HH_DR_E!I63+FC_OTH_HH_DW_E!I63+FC_OTH_HH_TV_E!I63+FC_OTH_HH_IT_E!I63+FC_OTH_HH_LI_E!I63+FC_OTH_HH_OA_E!I63</f>
        <v>0</v>
      </c>
      <c r="J63" s="10">
        <f>FC_OTH_HH_SH_E!J63+FC_OTH_HH_SC_E!J63+FC_OTH_HH_WH_E!J63+FC_OTH_HH_CO_E!J63+FC_OTH_HH_RF_E!J63+FC_OTH_HH_WM_E!J63+FC_OTH_HH_DR_E!J63+FC_OTH_HH_DW_E!J63+FC_OTH_HH_TV_E!J63+FC_OTH_HH_IT_E!J63+FC_OTH_HH_LI_E!J63+FC_OTH_HH_OA_E!J63</f>
        <v>0</v>
      </c>
      <c r="K63" s="10">
        <f>FC_OTH_HH_SH_E!K63+FC_OTH_HH_SC_E!K63+FC_OTH_HH_WH_E!K63+FC_OTH_HH_CO_E!K63+FC_OTH_HH_RF_E!K63+FC_OTH_HH_WM_E!K63+FC_OTH_HH_DR_E!K63+FC_OTH_HH_DW_E!K63+FC_OTH_HH_TV_E!K63+FC_OTH_HH_IT_E!K63+FC_OTH_HH_LI_E!K63+FC_OTH_HH_OA_E!K63</f>
        <v>0</v>
      </c>
      <c r="L63" s="10">
        <f>FC_OTH_HH_SH_E!L63+FC_OTH_HH_SC_E!L63+FC_OTH_HH_WH_E!L63+FC_OTH_HH_CO_E!L63+FC_OTH_HH_RF_E!L63+FC_OTH_HH_WM_E!L63+FC_OTH_HH_DR_E!L63+FC_OTH_HH_DW_E!L63+FC_OTH_HH_TV_E!L63+FC_OTH_HH_IT_E!L63+FC_OTH_HH_LI_E!L63+FC_OTH_HH_OA_E!L63</f>
        <v>0</v>
      </c>
      <c r="M63" s="10">
        <f>FC_OTH_HH_SH_E!M63+FC_OTH_HH_SC_E!M63+FC_OTH_HH_WH_E!M63+FC_OTH_HH_CO_E!M63+FC_OTH_HH_RF_E!M63+FC_OTH_HH_WM_E!M63+FC_OTH_HH_DR_E!M63+FC_OTH_HH_DW_E!M63+FC_OTH_HH_TV_E!M63+FC_OTH_HH_IT_E!M63+FC_OTH_HH_LI_E!M63+FC_OTH_HH_OA_E!M63</f>
        <v>0</v>
      </c>
      <c r="N63" s="10">
        <f>FC_OTH_HH_SH_E!N63+FC_OTH_HH_SC_E!N63+FC_OTH_HH_WH_E!N63+FC_OTH_HH_CO_E!N63+FC_OTH_HH_RF_E!N63+FC_OTH_HH_WM_E!N63+FC_OTH_HH_DR_E!N63+FC_OTH_HH_DW_E!N63+FC_OTH_HH_TV_E!N63+FC_OTH_HH_IT_E!N63+FC_OTH_HH_LI_E!N63+FC_OTH_HH_OA_E!N63</f>
        <v>0</v>
      </c>
      <c r="O63" s="10">
        <f>FC_OTH_HH_SH_E!O63+FC_OTH_HH_SC_E!O63+FC_OTH_HH_WH_E!O63+FC_OTH_HH_CO_E!O63+FC_OTH_HH_RF_E!O63+FC_OTH_HH_WM_E!O63+FC_OTH_HH_DR_E!O63+FC_OTH_HH_DW_E!O63+FC_OTH_HH_TV_E!O63+FC_OTH_HH_IT_E!O63+FC_OTH_HH_LI_E!O63+FC_OTH_HH_OA_E!O63</f>
        <v>0</v>
      </c>
      <c r="P63" s="10">
        <f>FC_OTH_HH_SH_E!P63+FC_OTH_HH_SC_E!P63+FC_OTH_HH_WH_E!P63+FC_OTH_HH_CO_E!P63+FC_OTH_HH_RF_E!P63+FC_OTH_HH_WM_E!P63+FC_OTH_HH_DR_E!P63+FC_OTH_HH_DW_E!P63+FC_OTH_HH_TV_E!P63+FC_OTH_HH_IT_E!P63+FC_OTH_HH_LI_E!P63+FC_OTH_HH_OA_E!P63</f>
        <v>0</v>
      </c>
      <c r="Q63" s="10">
        <f>FC_OTH_HH_SH_E!Q63+FC_OTH_HH_SC_E!Q63+FC_OTH_HH_WH_E!Q63+FC_OTH_HH_CO_E!Q63+FC_OTH_HH_RF_E!Q63+FC_OTH_HH_WM_E!Q63+FC_OTH_HH_DR_E!Q63+FC_OTH_HH_DW_E!Q63+FC_OTH_HH_TV_E!Q63+FC_OTH_HH_IT_E!Q63+FC_OTH_HH_LI_E!Q63+FC_OTH_HH_OA_E!Q63</f>
        <v>0</v>
      </c>
      <c r="R63" s="10">
        <f>FC_OTH_HH_SH_E!R63+FC_OTH_HH_SC_E!R63+FC_OTH_HH_WH_E!R63+FC_OTH_HH_CO_E!R63+FC_OTH_HH_RF_E!R63+FC_OTH_HH_WM_E!R63+FC_OTH_HH_DR_E!R63+FC_OTH_HH_DW_E!R63+FC_OTH_HH_TV_E!R63+FC_OTH_HH_IT_E!R63+FC_OTH_HH_LI_E!R63+FC_OTH_HH_OA_E!R63</f>
        <v>0</v>
      </c>
      <c r="S63" s="10">
        <f>FC_OTH_HH_SH_E!S63+FC_OTH_HH_SC_E!S63+FC_OTH_HH_WH_E!S63+FC_OTH_HH_CO_E!S63+FC_OTH_HH_RF_E!S63+FC_OTH_HH_WM_E!S63+FC_OTH_HH_DR_E!S63+FC_OTH_HH_DW_E!S63+FC_OTH_HH_TV_E!S63+FC_OTH_HH_IT_E!S63+FC_OTH_HH_LI_E!S63+FC_OTH_HH_OA_E!S63</f>
        <v>0</v>
      </c>
      <c r="T63" s="10">
        <f>FC_OTH_HH_SH_E!T63+FC_OTH_HH_SC_E!T63+FC_OTH_HH_WH_E!T63+FC_OTH_HH_CO_E!T63+FC_OTH_HH_RF_E!T63+FC_OTH_HH_WM_E!T63+FC_OTH_HH_DR_E!T63+FC_OTH_HH_DW_E!T63+FC_OTH_HH_TV_E!T63+FC_OTH_HH_IT_E!T63+FC_OTH_HH_LI_E!T63+FC_OTH_HH_OA_E!T63</f>
        <v>0</v>
      </c>
      <c r="U63" s="10">
        <f>FC_OTH_HH_SH_E!U63+FC_OTH_HH_SC_E!U63+FC_OTH_HH_WH_E!U63+FC_OTH_HH_CO_E!U63+FC_OTH_HH_RF_E!U63+FC_OTH_HH_WM_E!U63+FC_OTH_HH_DR_E!U63+FC_OTH_HH_DW_E!U63+FC_OTH_HH_TV_E!U63+FC_OTH_HH_IT_E!U63+FC_OTH_HH_LI_E!U63+FC_OTH_HH_OA_E!U63</f>
        <v>0</v>
      </c>
      <c r="V63" s="10">
        <f>FC_OTH_HH_SH_E!V63+FC_OTH_HH_SC_E!V63+FC_OTH_HH_WH_E!V63+FC_OTH_HH_CO_E!V63+FC_OTH_HH_RF_E!V63+FC_OTH_HH_WM_E!V63+FC_OTH_HH_DR_E!V63+FC_OTH_HH_DW_E!V63+FC_OTH_HH_TV_E!V63+FC_OTH_HH_IT_E!V63+FC_OTH_HH_LI_E!V63+FC_OTH_HH_OA_E!V63</f>
        <v>0</v>
      </c>
      <c r="W63" s="10">
        <f>FC_OTH_HH_SH_E!W63+FC_OTH_HH_SC_E!W63+FC_OTH_HH_WH_E!W63+FC_OTH_HH_CO_E!W63+FC_OTH_HH_RF_E!W63+FC_OTH_HH_WM_E!W63+FC_OTH_HH_DR_E!W63+FC_OTH_HH_DW_E!W63+FC_OTH_HH_TV_E!W63+FC_OTH_HH_IT_E!W63+FC_OTH_HH_LI_E!W63+FC_OTH_HH_OA_E!W63</f>
        <v>0</v>
      </c>
      <c r="X63" s="10">
        <f>FC_OTH_HH_SH_E!X63+FC_OTH_HH_SC_E!X63+FC_OTH_HH_WH_E!X63+FC_OTH_HH_CO_E!X63+FC_OTH_HH_RF_E!X63+FC_OTH_HH_WM_E!X63+FC_OTH_HH_DR_E!X63+FC_OTH_HH_DW_E!X63+FC_OTH_HH_TV_E!X63+FC_OTH_HH_IT_E!X63+FC_OTH_HH_LI_E!X63+FC_OTH_HH_OA_E!X63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FC_OTH_HH_SH_E!C64+FC_OTH_HH_SC_E!C64+FC_OTH_HH_WH_E!C64+FC_OTH_HH_CO_E!C64+FC_OTH_HH_RF_E!C64+FC_OTH_HH_WM_E!C64+FC_OTH_HH_DR_E!C64+FC_OTH_HH_DW_E!C64+FC_OTH_HH_TV_E!C64+FC_OTH_HH_IT_E!C64+FC_OTH_HH_LI_E!C64+FC_OTH_HH_OA_E!C64</f>
        <v>0</v>
      </c>
      <c r="D64" s="10">
        <f>FC_OTH_HH_SH_E!D64+FC_OTH_HH_SC_E!D64+FC_OTH_HH_WH_E!D64+FC_OTH_HH_CO_E!D64+FC_OTH_HH_RF_E!D64+FC_OTH_HH_WM_E!D64+FC_OTH_HH_DR_E!D64+FC_OTH_HH_DW_E!D64+FC_OTH_HH_TV_E!D64+FC_OTH_HH_IT_E!D64+FC_OTH_HH_LI_E!D64+FC_OTH_HH_OA_E!D64</f>
        <v>0</v>
      </c>
      <c r="E64" s="10">
        <f>FC_OTH_HH_SH_E!E64+FC_OTH_HH_SC_E!E64+FC_OTH_HH_WH_E!E64+FC_OTH_HH_CO_E!E64+FC_OTH_HH_RF_E!E64+FC_OTH_HH_WM_E!E64+FC_OTH_HH_DR_E!E64+FC_OTH_HH_DW_E!E64+FC_OTH_HH_TV_E!E64+FC_OTH_HH_IT_E!E64+FC_OTH_HH_LI_E!E64+FC_OTH_HH_OA_E!E64</f>
        <v>0</v>
      </c>
      <c r="F64" s="10">
        <f>FC_OTH_HH_SH_E!F64+FC_OTH_HH_SC_E!F64+FC_OTH_HH_WH_E!F64+FC_OTH_HH_CO_E!F64+FC_OTH_HH_RF_E!F64+FC_OTH_HH_WM_E!F64+FC_OTH_HH_DR_E!F64+FC_OTH_HH_DW_E!F64+FC_OTH_HH_TV_E!F64+FC_OTH_HH_IT_E!F64+FC_OTH_HH_LI_E!F64+FC_OTH_HH_OA_E!F64</f>
        <v>0</v>
      </c>
      <c r="G64" s="10">
        <f>FC_OTH_HH_SH_E!G64+FC_OTH_HH_SC_E!G64+FC_OTH_HH_WH_E!G64+FC_OTH_HH_CO_E!G64+FC_OTH_HH_RF_E!G64+FC_OTH_HH_WM_E!G64+FC_OTH_HH_DR_E!G64+FC_OTH_HH_DW_E!G64+FC_OTH_HH_TV_E!G64+FC_OTH_HH_IT_E!G64+FC_OTH_HH_LI_E!G64+FC_OTH_HH_OA_E!G64</f>
        <v>0</v>
      </c>
      <c r="H64" s="10">
        <f>FC_OTH_HH_SH_E!H64+FC_OTH_HH_SC_E!H64+FC_OTH_HH_WH_E!H64+FC_OTH_HH_CO_E!H64+FC_OTH_HH_RF_E!H64+FC_OTH_HH_WM_E!H64+FC_OTH_HH_DR_E!H64+FC_OTH_HH_DW_E!H64+FC_OTH_HH_TV_E!H64+FC_OTH_HH_IT_E!H64+FC_OTH_HH_LI_E!H64+FC_OTH_HH_OA_E!H64</f>
        <v>0</v>
      </c>
      <c r="I64" s="10">
        <f>FC_OTH_HH_SH_E!I64+FC_OTH_HH_SC_E!I64+FC_OTH_HH_WH_E!I64+FC_OTH_HH_CO_E!I64+FC_OTH_HH_RF_E!I64+FC_OTH_HH_WM_E!I64+FC_OTH_HH_DR_E!I64+FC_OTH_HH_DW_E!I64+FC_OTH_HH_TV_E!I64+FC_OTH_HH_IT_E!I64+FC_OTH_HH_LI_E!I64+FC_OTH_HH_OA_E!I64</f>
        <v>0</v>
      </c>
      <c r="J64" s="10">
        <f>FC_OTH_HH_SH_E!J64+FC_OTH_HH_SC_E!J64+FC_OTH_HH_WH_E!J64+FC_OTH_HH_CO_E!J64+FC_OTH_HH_RF_E!J64+FC_OTH_HH_WM_E!J64+FC_OTH_HH_DR_E!J64+FC_OTH_HH_DW_E!J64+FC_OTH_HH_TV_E!J64+FC_OTH_HH_IT_E!J64+FC_OTH_HH_LI_E!J64+FC_OTH_HH_OA_E!J64</f>
        <v>0</v>
      </c>
      <c r="K64" s="10">
        <f>FC_OTH_HH_SH_E!K64+FC_OTH_HH_SC_E!K64+FC_OTH_HH_WH_E!K64+FC_OTH_HH_CO_E!K64+FC_OTH_HH_RF_E!K64+FC_OTH_HH_WM_E!K64+FC_OTH_HH_DR_E!K64+FC_OTH_HH_DW_E!K64+FC_OTH_HH_TV_E!K64+FC_OTH_HH_IT_E!K64+FC_OTH_HH_LI_E!K64+FC_OTH_HH_OA_E!K64</f>
        <v>0</v>
      </c>
      <c r="L64" s="10">
        <f>FC_OTH_HH_SH_E!L64+FC_OTH_HH_SC_E!L64+FC_OTH_HH_WH_E!L64+FC_OTH_HH_CO_E!L64+FC_OTH_HH_RF_E!L64+FC_OTH_HH_WM_E!L64+FC_OTH_HH_DR_E!L64+FC_OTH_HH_DW_E!L64+FC_OTH_HH_TV_E!L64+FC_OTH_HH_IT_E!L64+FC_OTH_HH_LI_E!L64+FC_OTH_HH_OA_E!L64</f>
        <v>0</v>
      </c>
      <c r="M64" s="10">
        <f>FC_OTH_HH_SH_E!M64+FC_OTH_HH_SC_E!M64+FC_OTH_HH_WH_E!M64+FC_OTH_HH_CO_E!M64+FC_OTH_HH_RF_E!M64+FC_OTH_HH_WM_E!M64+FC_OTH_HH_DR_E!M64+FC_OTH_HH_DW_E!M64+FC_OTH_HH_TV_E!M64+FC_OTH_HH_IT_E!M64+FC_OTH_HH_LI_E!M64+FC_OTH_HH_OA_E!M64</f>
        <v>0</v>
      </c>
      <c r="N64" s="10">
        <f>FC_OTH_HH_SH_E!N64+FC_OTH_HH_SC_E!N64+FC_OTH_HH_WH_E!N64+FC_OTH_HH_CO_E!N64+FC_OTH_HH_RF_E!N64+FC_OTH_HH_WM_E!N64+FC_OTH_HH_DR_E!N64+FC_OTH_HH_DW_E!N64+FC_OTH_HH_TV_E!N64+FC_OTH_HH_IT_E!N64+FC_OTH_HH_LI_E!N64+FC_OTH_HH_OA_E!N64</f>
        <v>0</v>
      </c>
      <c r="O64" s="10">
        <f>FC_OTH_HH_SH_E!O64+FC_OTH_HH_SC_E!O64+FC_OTH_HH_WH_E!O64+FC_OTH_HH_CO_E!O64+FC_OTH_HH_RF_E!O64+FC_OTH_HH_WM_E!O64+FC_OTH_HH_DR_E!O64+FC_OTH_HH_DW_E!O64+FC_OTH_HH_TV_E!O64+FC_OTH_HH_IT_E!O64+FC_OTH_HH_LI_E!O64+FC_OTH_HH_OA_E!O64</f>
        <v>0</v>
      </c>
      <c r="P64" s="10">
        <f>FC_OTH_HH_SH_E!P64+FC_OTH_HH_SC_E!P64+FC_OTH_HH_WH_E!P64+FC_OTH_HH_CO_E!P64+FC_OTH_HH_RF_E!P64+FC_OTH_HH_WM_E!P64+FC_OTH_HH_DR_E!P64+FC_OTH_HH_DW_E!P64+FC_OTH_HH_TV_E!P64+FC_OTH_HH_IT_E!P64+FC_OTH_HH_LI_E!P64+FC_OTH_HH_OA_E!P64</f>
        <v>0</v>
      </c>
      <c r="Q64" s="10">
        <f>FC_OTH_HH_SH_E!Q64+FC_OTH_HH_SC_E!Q64+FC_OTH_HH_WH_E!Q64+FC_OTH_HH_CO_E!Q64+FC_OTH_HH_RF_E!Q64+FC_OTH_HH_WM_E!Q64+FC_OTH_HH_DR_E!Q64+FC_OTH_HH_DW_E!Q64+FC_OTH_HH_TV_E!Q64+FC_OTH_HH_IT_E!Q64+FC_OTH_HH_LI_E!Q64+FC_OTH_HH_OA_E!Q64</f>
        <v>0</v>
      </c>
      <c r="R64" s="10">
        <f>FC_OTH_HH_SH_E!R64+FC_OTH_HH_SC_E!R64+FC_OTH_HH_WH_E!R64+FC_OTH_HH_CO_E!R64+FC_OTH_HH_RF_E!R64+FC_OTH_HH_WM_E!R64+FC_OTH_HH_DR_E!R64+FC_OTH_HH_DW_E!R64+FC_OTH_HH_TV_E!R64+FC_OTH_HH_IT_E!R64+FC_OTH_HH_LI_E!R64+FC_OTH_HH_OA_E!R64</f>
        <v>0</v>
      </c>
      <c r="S64" s="10">
        <f>FC_OTH_HH_SH_E!S64+FC_OTH_HH_SC_E!S64+FC_OTH_HH_WH_E!S64+FC_OTH_HH_CO_E!S64+FC_OTH_HH_RF_E!S64+FC_OTH_HH_WM_E!S64+FC_OTH_HH_DR_E!S64+FC_OTH_HH_DW_E!S64+FC_OTH_HH_TV_E!S64+FC_OTH_HH_IT_E!S64+FC_OTH_HH_LI_E!S64+FC_OTH_HH_OA_E!S64</f>
        <v>0</v>
      </c>
      <c r="T64" s="10">
        <f>FC_OTH_HH_SH_E!T64+FC_OTH_HH_SC_E!T64+FC_OTH_HH_WH_E!T64+FC_OTH_HH_CO_E!T64+FC_OTH_HH_RF_E!T64+FC_OTH_HH_WM_E!T64+FC_OTH_HH_DR_E!T64+FC_OTH_HH_DW_E!T64+FC_OTH_HH_TV_E!T64+FC_OTH_HH_IT_E!T64+FC_OTH_HH_LI_E!T64+FC_OTH_HH_OA_E!T64</f>
        <v>0</v>
      </c>
      <c r="U64" s="10">
        <f>FC_OTH_HH_SH_E!U64+FC_OTH_HH_SC_E!U64+FC_OTH_HH_WH_E!U64+FC_OTH_HH_CO_E!U64+FC_OTH_HH_RF_E!U64+FC_OTH_HH_WM_E!U64+FC_OTH_HH_DR_E!U64+FC_OTH_HH_DW_E!U64+FC_OTH_HH_TV_E!U64+FC_OTH_HH_IT_E!U64+FC_OTH_HH_LI_E!U64+FC_OTH_HH_OA_E!U64</f>
        <v>0</v>
      </c>
      <c r="V64" s="10">
        <f>FC_OTH_HH_SH_E!V64+FC_OTH_HH_SC_E!V64+FC_OTH_HH_WH_E!V64+FC_OTH_HH_CO_E!V64+FC_OTH_HH_RF_E!V64+FC_OTH_HH_WM_E!V64+FC_OTH_HH_DR_E!V64+FC_OTH_HH_DW_E!V64+FC_OTH_HH_TV_E!V64+FC_OTH_HH_IT_E!V64+FC_OTH_HH_LI_E!V64+FC_OTH_HH_OA_E!V64</f>
        <v>0</v>
      </c>
      <c r="W64" s="10">
        <f>FC_OTH_HH_SH_E!W64+FC_OTH_HH_SC_E!W64+FC_OTH_HH_WH_E!W64+FC_OTH_HH_CO_E!W64+FC_OTH_HH_RF_E!W64+FC_OTH_HH_WM_E!W64+FC_OTH_HH_DR_E!W64+FC_OTH_HH_DW_E!W64+FC_OTH_HH_TV_E!W64+FC_OTH_HH_IT_E!W64+FC_OTH_HH_LI_E!W64+FC_OTH_HH_OA_E!W64</f>
        <v>0</v>
      </c>
      <c r="X64" s="10">
        <f>FC_OTH_HH_SH_E!X64+FC_OTH_HH_SC_E!X64+FC_OTH_HH_WH_E!X64+FC_OTH_HH_CO_E!X64+FC_OTH_HH_RF_E!X64+FC_OTH_HH_WM_E!X64+FC_OTH_HH_DR_E!X64+FC_OTH_HH_DW_E!X64+FC_OTH_HH_TV_E!X64+FC_OTH_HH_IT_E!X64+FC_OTH_HH_LI_E!X64+FC_OTH_HH_OA_E!X64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FC_OTH_HH_SH_E!C65+FC_OTH_HH_SC_E!C65+FC_OTH_HH_WH_E!C65+FC_OTH_HH_CO_E!C65+FC_OTH_HH_RF_E!C65+FC_OTH_HH_WM_E!C65+FC_OTH_HH_DR_E!C65+FC_OTH_HH_DW_E!C65+FC_OTH_HH_TV_E!C65+FC_OTH_HH_IT_E!C65+FC_OTH_HH_LI_E!C65+FC_OTH_HH_OA_E!C65</f>
        <v>0</v>
      </c>
      <c r="D65" s="10">
        <f>FC_OTH_HH_SH_E!D65+FC_OTH_HH_SC_E!D65+FC_OTH_HH_WH_E!D65+FC_OTH_HH_CO_E!D65+FC_OTH_HH_RF_E!D65+FC_OTH_HH_WM_E!D65+FC_OTH_HH_DR_E!D65+FC_OTH_HH_DW_E!D65+FC_OTH_HH_TV_E!D65+FC_OTH_HH_IT_E!D65+FC_OTH_HH_LI_E!D65+FC_OTH_HH_OA_E!D65</f>
        <v>0</v>
      </c>
      <c r="E65" s="10">
        <f>FC_OTH_HH_SH_E!E65+FC_OTH_HH_SC_E!E65+FC_OTH_HH_WH_E!E65+FC_OTH_HH_CO_E!E65+FC_OTH_HH_RF_E!E65+FC_OTH_HH_WM_E!E65+FC_OTH_HH_DR_E!E65+FC_OTH_HH_DW_E!E65+FC_OTH_HH_TV_E!E65+FC_OTH_HH_IT_E!E65+FC_OTH_HH_LI_E!E65+FC_OTH_HH_OA_E!E65</f>
        <v>0</v>
      </c>
      <c r="F65" s="10">
        <f>FC_OTH_HH_SH_E!F65+FC_OTH_HH_SC_E!F65+FC_OTH_HH_WH_E!F65+FC_OTH_HH_CO_E!F65+FC_OTH_HH_RF_E!F65+FC_OTH_HH_WM_E!F65+FC_OTH_HH_DR_E!F65+FC_OTH_HH_DW_E!F65+FC_OTH_HH_TV_E!F65+FC_OTH_HH_IT_E!F65+FC_OTH_HH_LI_E!F65+FC_OTH_HH_OA_E!F65</f>
        <v>0</v>
      </c>
      <c r="G65" s="10">
        <f>FC_OTH_HH_SH_E!G65+FC_OTH_HH_SC_E!G65+FC_OTH_HH_WH_E!G65+FC_OTH_HH_CO_E!G65+FC_OTH_HH_RF_E!G65+FC_OTH_HH_WM_E!G65+FC_OTH_HH_DR_E!G65+FC_OTH_HH_DW_E!G65+FC_OTH_HH_TV_E!G65+FC_OTH_HH_IT_E!G65+FC_OTH_HH_LI_E!G65+FC_OTH_HH_OA_E!G65</f>
        <v>0</v>
      </c>
      <c r="H65" s="10">
        <f>FC_OTH_HH_SH_E!H65+FC_OTH_HH_SC_E!H65+FC_OTH_HH_WH_E!H65+FC_OTH_HH_CO_E!H65+FC_OTH_HH_RF_E!H65+FC_OTH_HH_WM_E!H65+FC_OTH_HH_DR_E!H65+FC_OTH_HH_DW_E!H65+FC_OTH_HH_TV_E!H65+FC_OTH_HH_IT_E!H65+FC_OTH_HH_LI_E!H65+FC_OTH_HH_OA_E!H65</f>
        <v>0</v>
      </c>
      <c r="I65" s="10">
        <f>FC_OTH_HH_SH_E!I65+FC_OTH_HH_SC_E!I65+FC_OTH_HH_WH_E!I65+FC_OTH_HH_CO_E!I65+FC_OTH_HH_RF_E!I65+FC_OTH_HH_WM_E!I65+FC_OTH_HH_DR_E!I65+FC_OTH_HH_DW_E!I65+FC_OTH_HH_TV_E!I65+FC_OTH_HH_IT_E!I65+FC_OTH_HH_LI_E!I65+FC_OTH_HH_OA_E!I65</f>
        <v>0</v>
      </c>
      <c r="J65" s="10">
        <f>FC_OTH_HH_SH_E!J65+FC_OTH_HH_SC_E!J65+FC_OTH_HH_WH_E!J65+FC_OTH_HH_CO_E!J65+FC_OTH_HH_RF_E!J65+FC_OTH_HH_WM_E!J65+FC_OTH_HH_DR_E!J65+FC_OTH_HH_DW_E!J65+FC_OTH_HH_TV_E!J65+FC_OTH_HH_IT_E!J65+FC_OTH_HH_LI_E!J65+FC_OTH_HH_OA_E!J65</f>
        <v>0</v>
      </c>
      <c r="K65" s="10">
        <f>FC_OTH_HH_SH_E!K65+FC_OTH_HH_SC_E!K65+FC_OTH_HH_WH_E!K65+FC_OTH_HH_CO_E!K65+FC_OTH_HH_RF_E!K65+FC_OTH_HH_WM_E!K65+FC_OTH_HH_DR_E!K65+FC_OTH_HH_DW_E!K65+FC_OTH_HH_TV_E!K65+FC_OTH_HH_IT_E!K65+FC_OTH_HH_LI_E!K65+FC_OTH_HH_OA_E!K65</f>
        <v>0</v>
      </c>
      <c r="L65" s="10">
        <f>FC_OTH_HH_SH_E!L65+FC_OTH_HH_SC_E!L65+FC_OTH_HH_WH_E!L65+FC_OTH_HH_CO_E!L65+FC_OTH_HH_RF_E!L65+FC_OTH_HH_WM_E!L65+FC_OTH_HH_DR_E!L65+FC_OTH_HH_DW_E!L65+FC_OTH_HH_TV_E!L65+FC_OTH_HH_IT_E!L65+FC_OTH_HH_LI_E!L65+FC_OTH_HH_OA_E!L65</f>
        <v>0</v>
      </c>
      <c r="M65" s="10">
        <f>FC_OTH_HH_SH_E!M65+FC_OTH_HH_SC_E!M65+FC_OTH_HH_WH_E!M65+FC_OTH_HH_CO_E!M65+FC_OTH_HH_RF_E!M65+FC_OTH_HH_WM_E!M65+FC_OTH_HH_DR_E!M65+FC_OTH_HH_DW_E!M65+FC_OTH_HH_TV_E!M65+FC_OTH_HH_IT_E!M65+FC_OTH_HH_LI_E!M65+FC_OTH_HH_OA_E!M65</f>
        <v>0</v>
      </c>
      <c r="N65" s="10">
        <f>FC_OTH_HH_SH_E!N65+FC_OTH_HH_SC_E!N65+FC_OTH_HH_WH_E!N65+FC_OTH_HH_CO_E!N65+FC_OTH_HH_RF_E!N65+FC_OTH_HH_WM_E!N65+FC_OTH_HH_DR_E!N65+FC_OTH_HH_DW_E!N65+FC_OTH_HH_TV_E!N65+FC_OTH_HH_IT_E!N65+FC_OTH_HH_LI_E!N65+FC_OTH_HH_OA_E!N65</f>
        <v>0</v>
      </c>
      <c r="O65" s="10">
        <f>FC_OTH_HH_SH_E!O65+FC_OTH_HH_SC_E!O65+FC_OTH_HH_WH_E!O65+FC_OTH_HH_CO_E!O65+FC_OTH_HH_RF_E!O65+FC_OTH_HH_WM_E!O65+FC_OTH_HH_DR_E!O65+FC_OTH_HH_DW_E!O65+FC_OTH_HH_TV_E!O65+FC_OTH_HH_IT_E!O65+FC_OTH_HH_LI_E!O65+FC_OTH_HH_OA_E!O65</f>
        <v>0</v>
      </c>
      <c r="P65" s="10">
        <f>FC_OTH_HH_SH_E!P65+FC_OTH_HH_SC_E!P65+FC_OTH_HH_WH_E!P65+FC_OTH_HH_CO_E!P65+FC_OTH_HH_RF_E!P65+FC_OTH_HH_WM_E!P65+FC_OTH_HH_DR_E!P65+FC_OTH_HH_DW_E!P65+FC_OTH_HH_TV_E!P65+FC_OTH_HH_IT_E!P65+FC_OTH_HH_LI_E!P65+FC_OTH_HH_OA_E!P65</f>
        <v>0</v>
      </c>
      <c r="Q65" s="10">
        <f>FC_OTH_HH_SH_E!Q65+FC_OTH_HH_SC_E!Q65+FC_OTH_HH_WH_E!Q65+FC_OTH_HH_CO_E!Q65+FC_OTH_HH_RF_E!Q65+FC_OTH_HH_WM_E!Q65+FC_OTH_HH_DR_E!Q65+FC_OTH_HH_DW_E!Q65+FC_OTH_HH_TV_E!Q65+FC_OTH_HH_IT_E!Q65+FC_OTH_HH_LI_E!Q65+FC_OTH_HH_OA_E!Q65</f>
        <v>0</v>
      </c>
      <c r="R65" s="10">
        <f>FC_OTH_HH_SH_E!R65+FC_OTH_HH_SC_E!R65+FC_OTH_HH_WH_E!R65+FC_OTH_HH_CO_E!R65+FC_OTH_HH_RF_E!R65+FC_OTH_HH_WM_E!R65+FC_OTH_HH_DR_E!R65+FC_OTH_HH_DW_E!R65+FC_OTH_HH_TV_E!R65+FC_OTH_HH_IT_E!R65+FC_OTH_HH_LI_E!R65+FC_OTH_HH_OA_E!R65</f>
        <v>0</v>
      </c>
      <c r="S65" s="10">
        <f>FC_OTH_HH_SH_E!S65+FC_OTH_HH_SC_E!S65+FC_OTH_HH_WH_E!S65+FC_OTH_HH_CO_E!S65+FC_OTH_HH_RF_E!S65+FC_OTH_HH_WM_E!S65+FC_OTH_HH_DR_E!S65+FC_OTH_HH_DW_E!S65+FC_OTH_HH_TV_E!S65+FC_OTH_HH_IT_E!S65+FC_OTH_HH_LI_E!S65+FC_OTH_HH_OA_E!S65</f>
        <v>0</v>
      </c>
      <c r="T65" s="10">
        <f>FC_OTH_HH_SH_E!T65+FC_OTH_HH_SC_E!T65+FC_OTH_HH_WH_E!T65+FC_OTH_HH_CO_E!T65+FC_OTH_HH_RF_E!T65+FC_OTH_HH_WM_E!T65+FC_OTH_HH_DR_E!T65+FC_OTH_HH_DW_E!T65+FC_OTH_HH_TV_E!T65+FC_OTH_HH_IT_E!T65+FC_OTH_HH_LI_E!T65+FC_OTH_HH_OA_E!T65</f>
        <v>0</v>
      </c>
      <c r="U65" s="10">
        <f>FC_OTH_HH_SH_E!U65+FC_OTH_HH_SC_E!U65+FC_OTH_HH_WH_E!U65+FC_OTH_HH_CO_E!U65+FC_OTH_HH_RF_E!U65+FC_OTH_HH_WM_E!U65+FC_OTH_HH_DR_E!U65+FC_OTH_HH_DW_E!U65+FC_OTH_HH_TV_E!U65+FC_OTH_HH_IT_E!U65+FC_OTH_HH_LI_E!U65+FC_OTH_HH_OA_E!U65</f>
        <v>0</v>
      </c>
      <c r="V65" s="10">
        <f>FC_OTH_HH_SH_E!V65+FC_OTH_HH_SC_E!V65+FC_OTH_HH_WH_E!V65+FC_OTH_HH_CO_E!V65+FC_OTH_HH_RF_E!V65+FC_OTH_HH_WM_E!V65+FC_OTH_HH_DR_E!V65+FC_OTH_HH_DW_E!V65+FC_OTH_HH_TV_E!V65+FC_OTH_HH_IT_E!V65+FC_OTH_HH_LI_E!V65+FC_OTH_HH_OA_E!V65</f>
        <v>0</v>
      </c>
      <c r="W65" s="10">
        <f>FC_OTH_HH_SH_E!W65+FC_OTH_HH_SC_E!W65+FC_OTH_HH_WH_E!W65+FC_OTH_HH_CO_E!W65+FC_OTH_HH_RF_E!W65+FC_OTH_HH_WM_E!W65+FC_OTH_HH_DR_E!W65+FC_OTH_HH_DW_E!W65+FC_OTH_HH_TV_E!W65+FC_OTH_HH_IT_E!W65+FC_OTH_HH_LI_E!W65+FC_OTH_HH_OA_E!W65</f>
        <v>0</v>
      </c>
      <c r="X65" s="10">
        <f>FC_OTH_HH_SH_E!X65+FC_OTH_HH_SC_E!X65+FC_OTH_HH_WH_E!X65+FC_OTH_HH_CO_E!X65+FC_OTH_HH_RF_E!X65+FC_OTH_HH_WM_E!X65+FC_OTH_HH_DR_E!X65+FC_OTH_HH_DW_E!X65+FC_OTH_HH_TV_E!X65+FC_OTH_HH_IT_E!X65+FC_OTH_HH_LI_E!X65+FC_OTH_HH_OA_E!X65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FC_OTH_HH_SH_E!C66+FC_OTH_HH_SC_E!C66+FC_OTH_HH_WH_E!C66+FC_OTH_HH_CO_E!C66+FC_OTH_HH_RF_E!C66+FC_OTH_HH_WM_E!C66+FC_OTH_HH_DR_E!C66+FC_OTH_HH_DW_E!C66+FC_OTH_HH_TV_E!C66+FC_OTH_HH_IT_E!C66+FC_OTH_HH_LI_E!C66+FC_OTH_HH_OA_E!C66</f>
        <v>0</v>
      </c>
      <c r="D66" s="10">
        <f>FC_OTH_HH_SH_E!D66+FC_OTH_HH_SC_E!D66+FC_OTH_HH_WH_E!D66+FC_OTH_HH_CO_E!D66+FC_OTH_HH_RF_E!D66+FC_OTH_HH_WM_E!D66+FC_OTH_HH_DR_E!D66+FC_OTH_HH_DW_E!D66+FC_OTH_HH_TV_E!D66+FC_OTH_HH_IT_E!D66+FC_OTH_HH_LI_E!D66+FC_OTH_HH_OA_E!D66</f>
        <v>0</v>
      </c>
      <c r="E66" s="10">
        <f>FC_OTH_HH_SH_E!E66+FC_OTH_HH_SC_E!E66+FC_OTH_HH_WH_E!E66+FC_OTH_HH_CO_E!E66+FC_OTH_HH_RF_E!E66+FC_OTH_HH_WM_E!E66+FC_OTH_HH_DR_E!E66+FC_OTH_HH_DW_E!E66+FC_OTH_HH_TV_E!E66+FC_OTH_HH_IT_E!E66+FC_OTH_HH_LI_E!E66+FC_OTH_HH_OA_E!E66</f>
        <v>0</v>
      </c>
      <c r="F66" s="10">
        <f>FC_OTH_HH_SH_E!F66+FC_OTH_HH_SC_E!F66+FC_OTH_HH_WH_E!F66+FC_OTH_HH_CO_E!F66+FC_OTH_HH_RF_E!F66+FC_OTH_HH_WM_E!F66+FC_OTH_HH_DR_E!F66+FC_OTH_HH_DW_E!F66+FC_OTH_HH_TV_E!F66+FC_OTH_HH_IT_E!F66+FC_OTH_HH_LI_E!F66+FC_OTH_HH_OA_E!F66</f>
        <v>0</v>
      </c>
      <c r="G66" s="10">
        <f>FC_OTH_HH_SH_E!G66+FC_OTH_HH_SC_E!G66+FC_OTH_HH_WH_E!G66+FC_OTH_HH_CO_E!G66+FC_OTH_HH_RF_E!G66+FC_OTH_HH_WM_E!G66+FC_OTH_HH_DR_E!G66+FC_OTH_HH_DW_E!G66+FC_OTH_HH_TV_E!G66+FC_OTH_HH_IT_E!G66+FC_OTH_HH_LI_E!G66+FC_OTH_HH_OA_E!G66</f>
        <v>0</v>
      </c>
      <c r="H66" s="10">
        <f>FC_OTH_HH_SH_E!H66+FC_OTH_HH_SC_E!H66+FC_OTH_HH_WH_E!H66+FC_OTH_HH_CO_E!H66+FC_OTH_HH_RF_E!H66+FC_OTH_HH_WM_E!H66+FC_OTH_HH_DR_E!H66+FC_OTH_HH_DW_E!H66+FC_OTH_HH_TV_E!H66+FC_OTH_HH_IT_E!H66+FC_OTH_HH_LI_E!H66+FC_OTH_HH_OA_E!H66</f>
        <v>0</v>
      </c>
      <c r="I66" s="10">
        <f>FC_OTH_HH_SH_E!I66+FC_OTH_HH_SC_E!I66+FC_OTH_HH_WH_E!I66+FC_OTH_HH_CO_E!I66+FC_OTH_HH_RF_E!I66+FC_OTH_HH_WM_E!I66+FC_OTH_HH_DR_E!I66+FC_OTH_HH_DW_E!I66+FC_OTH_HH_TV_E!I66+FC_OTH_HH_IT_E!I66+FC_OTH_HH_LI_E!I66+FC_OTH_HH_OA_E!I66</f>
        <v>0</v>
      </c>
      <c r="J66" s="10">
        <f>FC_OTH_HH_SH_E!J66+FC_OTH_HH_SC_E!J66+FC_OTH_HH_WH_E!J66+FC_OTH_HH_CO_E!J66+FC_OTH_HH_RF_E!J66+FC_OTH_HH_WM_E!J66+FC_OTH_HH_DR_E!J66+FC_OTH_HH_DW_E!J66+FC_OTH_HH_TV_E!J66+FC_OTH_HH_IT_E!J66+FC_OTH_HH_LI_E!J66+FC_OTH_HH_OA_E!J66</f>
        <v>0</v>
      </c>
      <c r="K66" s="10">
        <f>FC_OTH_HH_SH_E!K66+FC_OTH_HH_SC_E!K66+FC_OTH_HH_WH_E!K66+FC_OTH_HH_CO_E!K66+FC_OTH_HH_RF_E!K66+FC_OTH_HH_WM_E!K66+FC_OTH_HH_DR_E!K66+FC_OTH_HH_DW_E!K66+FC_OTH_HH_TV_E!K66+FC_OTH_HH_IT_E!K66+FC_OTH_HH_LI_E!K66+FC_OTH_HH_OA_E!K66</f>
        <v>0</v>
      </c>
      <c r="L66" s="10">
        <f>FC_OTH_HH_SH_E!L66+FC_OTH_HH_SC_E!L66+FC_OTH_HH_WH_E!L66+FC_OTH_HH_CO_E!L66+FC_OTH_HH_RF_E!L66+FC_OTH_HH_WM_E!L66+FC_OTH_HH_DR_E!L66+FC_OTH_HH_DW_E!L66+FC_OTH_HH_TV_E!L66+FC_OTH_HH_IT_E!L66+FC_OTH_HH_LI_E!L66+FC_OTH_HH_OA_E!L66</f>
        <v>0</v>
      </c>
      <c r="M66" s="10">
        <f>FC_OTH_HH_SH_E!M66+FC_OTH_HH_SC_E!M66+FC_OTH_HH_WH_E!M66+FC_OTH_HH_CO_E!M66+FC_OTH_HH_RF_E!M66+FC_OTH_HH_WM_E!M66+FC_OTH_HH_DR_E!M66+FC_OTH_HH_DW_E!M66+FC_OTH_HH_TV_E!M66+FC_OTH_HH_IT_E!M66+FC_OTH_HH_LI_E!M66+FC_OTH_HH_OA_E!M66</f>
        <v>0</v>
      </c>
      <c r="N66" s="10">
        <f>FC_OTH_HH_SH_E!N66+FC_OTH_HH_SC_E!N66+FC_OTH_HH_WH_E!N66+FC_OTH_HH_CO_E!N66+FC_OTH_HH_RF_E!N66+FC_OTH_HH_WM_E!N66+FC_OTH_HH_DR_E!N66+FC_OTH_HH_DW_E!N66+FC_OTH_HH_TV_E!N66+FC_OTH_HH_IT_E!N66+FC_OTH_HH_LI_E!N66+FC_OTH_HH_OA_E!N66</f>
        <v>0</v>
      </c>
      <c r="O66" s="10">
        <f>FC_OTH_HH_SH_E!O66+FC_OTH_HH_SC_E!O66+FC_OTH_HH_WH_E!O66+FC_OTH_HH_CO_E!O66+FC_OTH_HH_RF_E!O66+FC_OTH_HH_WM_E!O66+FC_OTH_HH_DR_E!O66+FC_OTH_HH_DW_E!O66+FC_OTH_HH_TV_E!O66+FC_OTH_HH_IT_E!O66+FC_OTH_HH_LI_E!O66+FC_OTH_HH_OA_E!O66</f>
        <v>0</v>
      </c>
      <c r="P66" s="10">
        <f>FC_OTH_HH_SH_E!P66+FC_OTH_HH_SC_E!P66+FC_OTH_HH_WH_E!P66+FC_OTH_HH_CO_E!P66+FC_OTH_HH_RF_E!P66+FC_OTH_HH_WM_E!P66+FC_OTH_HH_DR_E!P66+FC_OTH_HH_DW_E!P66+FC_OTH_HH_TV_E!P66+FC_OTH_HH_IT_E!P66+FC_OTH_HH_LI_E!P66+FC_OTH_HH_OA_E!P66</f>
        <v>0</v>
      </c>
      <c r="Q66" s="10">
        <f>FC_OTH_HH_SH_E!Q66+FC_OTH_HH_SC_E!Q66+FC_OTH_HH_WH_E!Q66+FC_OTH_HH_CO_E!Q66+FC_OTH_HH_RF_E!Q66+FC_OTH_HH_WM_E!Q66+FC_OTH_HH_DR_E!Q66+FC_OTH_HH_DW_E!Q66+FC_OTH_HH_TV_E!Q66+FC_OTH_HH_IT_E!Q66+FC_OTH_HH_LI_E!Q66+FC_OTH_HH_OA_E!Q66</f>
        <v>0</v>
      </c>
      <c r="R66" s="10">
        <f>FC_OTH_HH_SH_E!R66+FC_OTH_HH_SC_E!R66+FC_OTH_HH_WH_E!R66+FC_OTH_HH_CO_E!R66+FC_OTH_HH_RF_E!R66+FC_OTH_HH_WM_E!R66+FC_OTH_HH_DR_E!R66+FC_OTH_HH_DW_E!R66+FC_OTH_HH_TV_E!R66+FC_OTH_HH_IT_E!R66+FC_OTH_HH_LI_E!R66+FC_OTH_HH_OA_E!R66</f>
        <v>0</v>
      </c>
      <c r="S66" s="10">
        <f>FC_OTH_HH_SH_E!S66+FC_OTH_HH_SC_E!S66+FC_OTH_HH_WH_E!S66+FC_OTH_HH_CO_E!S66+FC_OTH_HH_RF_E!S66+FC_OTH_HH_WM_E!S66+FC_OTH_HH_DR_E!S66+FC_OTH_HH_DW_E!S66+FC_OTH_HH_TV_E!S66+FC_OTH_HH_IT_E!S66+FC_OTH_HH_LI_E!S66+FC_OTH_HH_OA_E!S66</f>
        <v>0</v>
      </c>
      <c r="T66" s="10">
        <f>FC_OTH_HH_SH_E!T66+FC_OTH_HH_SC_E!T66+FC_OTH_HH_WH_E!T66+FC_OTH_HH_CO_E!T66+FC_OTH_HH_RF_E!T66+FC_OTH_HH_WM_E!T66+FC_OTH_HH_DR_E!T66+FC_OTH_HH_DW_E!T66+FC_OTH_HH_TV_E!T66+FC_OTH_HH_IT_E!T66+FC_OTH_HH_LI_E!T66+FC_OTH_HH_OA_E!T66</f>
        <v>0</v>
      </c>
      <c r="U66" s="10">
        <f>FC_OTH_HH_SH_E!U66+FC_OTH_HH_SC_E!U66+FC_OTH_HH_WH_E!U66+FC_OTH_HH_CO_E!U66+FC_OTH_HH_RF_E!U66+FC_OTH_HH_WM_E!U66+FC_OTH_HH_DR_E!U66+FC_OTH_HH_DW_E!U66+FC_OTH_HH_TV_E!U66+FC_OTH_HH_IT_E!U66+FC_OTH_HH_LI_E!U66+FC_OTH_HH_OA_E!U66</f>
        <v>0</v>
      </c>
      <c r="V66" s="10">
        <f>FC_OTH_HH_SH_E!V66+FC_OTH_HH_SC_E!V66+FC_OTH_HH_WH_E!V66+FC_OTH_HH_CO_E!V66+FC_OTH_HH_RF_E!V66+FC_OTH_HH_WM_E!V66+FC_OTH_HH_DR_E!V66+FC_OTH_HH_DW_E!V66+FC_OTH_HH_TV_E!V66+FC_OTH_HH_IT_E!V66+FC_OTH_HH_LI_E!V66+FC_OTH_HH_OA_E!V66</f>
        <v>0</v>
      </c>
      <c r="W66" s="10">
        <f>FC_OTH_HH_SH_E!W66+FC_OTH_HH_SC_E!W66+FC_OTH_HH_WH_E!W66+FC_OTH_HH_CO_E!W66+FC_OTH_HH_RF_E!W66+FC_OTH_HH_WM_E!W66+FC_OTH_HH_DR_E!W66+FC_OTH_HH_DW_E!W66+FC_OTH_HH_TV_E!W66+FC_OTH_HH_IT_E!W66+FC_OTH_HH_LI_E!W66+FC_OTH_HH_OA_E!W66</f>
        <v>0</v>
      </c>
      <c r="X66" s="10">
        <f>FC_OTH_HH_SH_E!X66+FC_OTH_HH_SC_E!X66+FC_OTH_HH_WH_E!X66+FC_OTH_HH_CO_E!X66+FC_OTH_HH_RF_E!X66+FC_OTH_HH_WM_E!X66+FC_OTH_HH_DR_E!X66+FC_OTH_HH_DW_E!X66+FC_OTH_HH_TV_E!X66+FC_OTH_HH_IT_E!X66+FC_OTH_HH_LI_E!X66+FC_OTH_HH_OA_E!X66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FC_OTH_HH_SH_E!C67+FC_OTH_HH_SC_E!C67+FC_OTH_HH_WH_E!C67+FC_OTH_HH_CO_E!C67+FC_OTH_HH_RF_E!C67+FC_OTH_HH_WM_E!C67+FC_OTH_HH_DR_E!C67+FC_OTH_HH_DW_E!C67+FC_OTH_HH_TV_E!C67+FC_OTH_HH_IT_E!C67+FC_OTH_HH_LI_E!C67+FC_OTH_HH_OA_E!C67</f>
        <v>0</v>
      </c>
      <c r="D67" s="10">
        <f>FC_OTH_HH_SH_E!D67+FC_OTH_HH_SC_E!D67+FC_OTH_HH_WH_E!D67+FC_OTH_HH_CO_E!D67+FC_OTH_HH_RF_E!D67+FC_OTH_HH_WM_E!D67+FC_OTH_HH_DR_E!D67+FC_OTH_HH_DW_E!D67+FC_OTH_HH_TV_E!D67+FC_OTH_HH_IT_E!D67+FC_OTH_HH_LI_E!D67+FC_OTH_HH_OA_E!D67</f>
        <v>0</v>
      </c>
      <c r="E67" s="10">
        <f>FC_OTH_HH_SH_E!E67+FC_OTH_HH_SC_E!E67+FC_OTH_HH_WH_E!E67+FC_OTH_HH_CO_E!E67+FC_OTH_HH_RF_E!E67+FC_OTH_HH_WM_E!E67+FC_OTH_HH_DR_E!E67+FC_OTH_HH_DW_E!E67+FC_OTH_HH_TV_E!E67+FC_OTH_HH_IT_E!E67+FC_OTH_HH_LI_E!E67+FC_OTH_HH_OA_E!E67</f>
        <v>0</v>
      </c>
      <c r="F67" s="10">
        <f>FC_OTH_HH_SH_E!F67+FC_OTH_HH_SC_E!F67+FC_OTH_HH_WH_E!F67+FC_OTH_HH_CO_E!F67+FC_OTH_HH_RF_E!F67+FC_OTH_HH_WM_E!F67+FC_OTH_HH_DR_E!F67+FC_OTH_HH_DW_E!F67+FC_OTH_HH_TV_E!F67+FC_OTH_HH_IT_E!F67+FC_OTH_HH_LI_E!F67+FC_OTH_HH_OA_E!F67</f>
        <v>0</v>
      </c>
      <c r="G67" s="10">
        <f>FC_OTH_HH_SH_E!G67+FC_OTH_HH_SC_E!G67+FC_OTH_HH_WH_E!G67+FC_OTH_HH_CO_E!G67+FC_OTH_HH_RF_E!G67+FC_OTH_HH_WM_E!G67+FC_OTH_HH_DR_E!G67+FC_OTH_HH_DW_E!G67+FC_OTH_HH_TV_E!G67+FC_OTH_HH_IT_E!G67+FC_OTH_HH_LI_E!G67+FC_OTH_HH_OA_E!G67</f>
        <v>0</v>
      </c>
      <c r="H67" s="10">
        <f>FC_OTH_HH_SH_E!H67+FC_OTH_HH_SC_E!H67+FC_OTH_HH_WH_E!H67+FC_OTH_HH_CO_E!H67+FC_OTH_HH_RF_E!H67+FC_OTH_HH_WM_E!H67+FC_OTH_HH_DR_E!H67+FC_OTH_HH_DW_E!H67+FC_OTH_HH_TV_E!H67+FC_OTH_HH_IT_E!H67+FC_OTH_HH_LI_E!H67+FC_OTH_HH_OA_E!H67</f>
        <v>0</v>
      </c>
      <c r="I67" s="10">
        <f>FC_OTH_HH_SH_E!I67+FC_OTH_HH_SC_E!I67+FC_OTH_HH_WH_E!I67+FC_OTH_HH_CO_E!I67+FC_OTH_HH_RF_E!I67+FC_OTH_HH_WM_E!I67+FC_OTH_HH_DR_E!I67+FC_OTH_HH_DW_E!I67+FC_OTH_HH_TV_E!I67+FC_OTH_HH_IT_E!I67+FC_OTH_HH_LI_E!I67+FC_OTH_HH_OA_E!I67</f>
        <v>0</v>
      </c>
      <c r="J67" s="10">
        <f>FC_OTH_HH_SH_E!J67+FC_OTH_HH_SC_E!J67+FC_OTH_HH_WH_E!J67+FC_OTH_HH_CO_E!J67+FC_OTH_HH_RF_E!J67+FC_OTH_HH_WM_E!J67+FC_OTH_HH_DR_E!J67+FC_OTH_HH_DW_E!J67+FC_OTH_HH_TV_E!J67+FC_OTH_HH_IT_E!J67+FC_OTH_HH_LI_E!J67+FC_OTH_HH_OA_E!J67</f>
        <v>0</v>
      </c>
      <c r="K67" s="10">
        <f>FC_OTH_HH_SH_E!K67+FC_OTH_HH_SC_E!K67+FC_OTH_HH_WH_E!K67+FC_OTH_HH_CO_E!K67+FC_OTH_HH_RF_E!K67+FC_OTH_HH_WM_E!K67+FC_OTH_HH_DR_E!K67+FC_OTH_HH_DW_E!K67+FC_OTH_HH_TV_E!K67+FC_OTH_HH_IT_E!K67+FC_OTH_HH_LI_E!K67+FC_OTH_HH_OA_E!K67</f>
        <v>0</v>
      </c>
      <c r="L67" s="10">
        <f>FC_OTH_HH_SH_E!L67+FC_OTH_HH_SC_E!L67+FC_OTH_HH_WH_E!L67+FC_OTH_HH_CO_E!L67+FC_OTH_HH_RF_E!L67+FC_OTH_HH_WM_E!L67+FC_OTH_HH_DR_E!L67+FC_OTH_HH_DW_E!L67+FC_OTH_HH_TV_E!L67+FC_OTH_HH_IT_E!L67+FC_OTH_HH_LI_E!L67+FC_OTH_HH_OA_E!L67</f>
        <v>0</v>
      </c>
      <c r="M67" s="10">
        <f>FC_OTH_HH_SH_E!M67+FC_OTH_HH_SC_E!M67+FC_OTH_HH_WH_E!M67+FC_OTH_HH_CO_E!M67+FC_OTH_HH_RF_E!M67+FC_OTH_HH_WM_E!M67+FC_OTH_HH_DR_E!M67+FC_OTH_HH_DW_E!M67+FC_OTH_HH_TV_E!M67+FC_OTH_HH_IT_E!M67+FC_OTH_HH_LI_E!M67+FC_OTH_HH_OA_E!M67</f>
        <v>0</v>
      </c>
      <c r="N67" s="10">
        <f>FC_OTH_HH_SH_E!N67+FC_OTH_HH_SC_E!N67+FC_OTH_HH_WH_E!N67+FC_OTH_HH_CO_E!N67+FC_OTH_HH_RF_E!N67+FC_OTH_HH_WM_E!N67+FC_OTH_HH_DR_E!N67+FC_OTH_HH_DW_E!N67+FC_OTH_HH_TV_E!N67+FC_OTH_HH_IT_E!N67+FC_OTH_HH_LI_E!N67+FC_OTH_HH_OA_E!N67</f>
        <v>0</v>
      </c>
      <c r="O67" s="10">
        <f>FC_OTH_HH_SH_E!O67+FC_OTH_HH_SC_E!O67+FC_OTH_HH_WH_E!O67+FC_OTH_HH_CO_E!O67+FC_OTH_HH_RF_E!O67+FC_OTH_HH_WM_E!O67+FC_OTH_HH_DR_E!O67+FC_OTH_HH_DW_E!O67+FC_OTH_HH_TV_E!O67+FC_OTH_HH_IT_E!O67+FC_OTH_HH_LI_E!O67+FC_OTH_HH_OA_E!O67</f>
        <v>0</v>
      </c>
      <c r="P67" s="10">
        <f>FC_OTH_HH_SH_E!P67+FC_OTH_HH_SC_E!P67+FC_OTH_HH_WH_E!P67+FC_OTH_HH_CO_E!P67+FC_OTH_HH_RF_E!P67+FC_OTH_HH_WM_E!P67+FC_OTH_HH_DR_E!P67+FC_OTH_HH_DW_E!P67+FC_OTH_HH_TV_E!P67+FC_OTH_HH_IT_E!P67+FC_OTH_HH_LI_E!P67+FC_OTH_HH_OA_E!P67</f>
        <v>0</v>
      </c>
      <c r="Q67" s="10">
        <f>FC_OTH_HH_SH_E!Q67+FC_OTH_HH_SC_E!Q67+FC_OTH_HH_WH_E!Q67+FC_OTH_HH_CO_E!Q67+FC_OTH_HH_RF_E!Q67+FC_OTH_HH_WM_E!Q67+FC_OTH_HH_DR_E!Q67+FC_OTH_HH_DW_E!Q67+FC_OTH_HH_TV_E!Q67+FC_OTH_HH_IT_E!Q67+FC_OTH_HH_LI_E!Q67+FC_OTH_HH_OA_E!Q67</f>
        <v>0</v>
      </c>
      <c r="R67" s="10">
        <f>FC_OTH_HH_SH_E!R67+FC_OTH_HH_SC_E!R67+FC_OTH_HH_WH_E!R67+FC_OTH_HH_CO_E!R67+FC_OTH_HH_RF_E!R67+FC_OTH_HH_WM_E!R67+FC_OTH_HH_DR_E!R67+FC_OTH_HH_DW_E!R67+FC_OTH_HH_TV_E!R67+FC_OTH_HH_IT_E!R67+FC_OTH_HH_LI_E!R67+FC_OTH_HH_OA_E!R67</f>
        <v>0</v>
      </c>
      <c r="S67" s="10">
        <f>FC_OTH_HH_SH_E!S67+FC_OTH_HH_SC_E!S67+FC_OTH_HH_WH_E!S67+FC_OTH_HH_CO_E!S67+FC_OTH_HH_RF_E!S67+FC_OTH_HH_WM_E!S67+FC_OTH_HH_DR_E!S67+FC_OTH_HH_DW_E!S67+FC_OTH_HH_TV_E!S67+FC_OTH_HH_IT_E!S67+FC_OTH_HH_LI_E!S67+FC_OTH_HH_OA_E!S67</f>
        <v>0</v>
      </c>
      <c r="T67" s="10">
        <f>FC_OTH_HH_SH_E!T67+FC_OTH_HH_SC_E!T67+FC_OTH_HH_WH_E!T67+FC_OTH_HH_CO_E!T67+FC_OTH_HH_RF_E!T67+FC_OTH_HH_WM_E!T67+FC_OTH_HH_DR_E!T67+FC_OTH_HH_DW_E!T67+FC_OTH_HH_TV_E!T67+FC_OTH_HH_IT_E!T67+FC_OTH_HH_LI_E!T67+FC_OTH_HH_OA_E!T67</f>
        <v>0</v>
      </c>
      <c r="U67" s="10">
        <f>FC_OTH_HH_SH_E!U67+FC_OTH_HH_SC_E!U67+FC_OTH_HH_WH_E!U67+FC_OTH_HH_CO_E!U67+FC_OTH_HH_RF_E!U67+FC_OTH_HH_WM_E!U67+FC_OTH_HH_DR_E!U67+FC_OTH_HH_DW_E!U67+FC_OTH_HH_TV_E!U67+FC_OTH_HH_IT_E!U67+FC_OTH_HH_LI_E!U67+FC_OTH_HH_OA_E!U67</f>
        <v>0</v>
      </c>
      <c r="V67" s="10">
        <f>FC_OTH_HH_SH_E!V67+FC_OTH_HH_SC_E!V67+FC_OTH_HH_WH_E!V67+FC_OTH_HH_CO_E!V67+FC_OTH_HH_RF_E!V67+FC_OTH_HH_WM_E!V67+FC_OTH_HH_DR_E!V67+FC_OTH_HH_DW_E!V67+FC_OTH_HH_TV_E!V67+FC_OTH_HH_IT_E!V67+FC_OTH_HH_LI_E!V67+FC_OTH_HH_OA_E!V67</f>
        <v>0</v>
      </c>
      <c r="W67" s="10">
        <f>FC_OTH_HH_SH_E!W67+FC_OTH_HH_SC_E!W67+FC_OTH_HH_WH_E!W67+FC_OTH_HH_CO_E!W67+FC_OTH_HH_RF_E!W67+FC_OTH_HH_WM_E!W67+FC_OTH_HH_DR_E!W67+FC_OTH_HH_DW_E!W67+FC_OTH_HH_TV_E!W67+FC_OTH_HH_IT_E!W67+FC_OTH_HH_LI_E!W67+FC_OTH_HH_OA_E!W67</f>
        <v>0</v>
      </c>
      <c r="X67" s="10">
        <f>FC_OTH_HH_SH_E!X67+FC_OTH_HH_SC_E!X67+FC_OTH_HH_WH_E!X67+FC_OTH_HH_CO_E!X67+FC_OTH_HH_RF_E!X67+FC_OTH_HH_WM_E!X67+FC_OTH_HH_DR_E!X67+FC_OTH_HH_DW_E!X67+FC_OTH_HH_TV_E!X67+FC_OTH_HH_IT_E!X67+FC_OTH_HH_LI_E!X67+FC_OTH_HH_OA_E!X67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FC_OTH_HH_SH_E!C68+FC_OTH_HH_SC_E!C68+FC_OTH_HH_WH_E!C68+FC_OTH_HH_CO_E!C68+FC_OTH_HH_RF_E!C68+FC_OTH_HH_WM_E!C68+FC_OTH_HH_DR_E!C68+FC_OTH_HH_DW_E!C68+FC_OTH_HH_TV_E!C68+FC_OTH_HH_IT_E!C68+FC_OTH_HH_LI_E!C68+FC_OTH_HH_OA_E!C68</f>
        <v>0</v>
      </c>
      <c r="D68" s="10">
        <f>FC_OTH_HH_SH_E!D68+FC_OTH_HH_SC_E!D68+FC_OTH_HH_WH_E!D68+FC_OTH_HH_CO_E!D68+FC_OTH_HH_RF_E!D68+FC_OTH_HH_WM_E!D68+FC_OTH_HH_DR_E!D68+FC_OTH_HH_DW_E!D68+FC_OTH_HH_TV_E!D68+FC_OTH_HH_IT_E!D68+FC_OTH_HH_LI_E!D68+FC_OTH_HH_OA_E!D68</f>
        <v>0</v>
      </c>
      <c r="E68" s="10">
        <f>FC_OTH_HH_SH_E!E68+FC_OTH_HH_SC_E!E68+FC_OTH_HH_WH_E!E68+FC_OTH_HH_CO_E!E68+FC_OTH_HH_RF_E!E68+FC_OTH_HH_WM_E!E68+FC_OTH_HH_DR_E!E68+FC_OTH_HH_DW_E!E68+FC_OTH_HH_TV_E!E68+FC_OTH_HH_IT_E!E68+FC_OTH_HH_LI_E!E68+FC_OTH_HH_OA_E!E68</f>
        <v>0</v>
      </c>
      <c r="F68" s="10">
        <f>FC_OTH_HH_SH_E!F68+FC_OTH_HH_SC_E!F68+FC_OTH_HH_WH_E!F68+FC_OTH_HH_CO_E!F68+FC_OTH_HH_RF_E!F68+FC_OTH_HH_WM_E!F68+FC_OTH_HH_DR_E!F68+FC_OTH_HH_DW_E!F68+FC_OTH_HH_TV_E!F68+FC_OTH_HH_IT_E!F68+FC_OTH_HH_LI_E!F68+FC_OTH_HH_OA_E!F68</f>
        <v>0</v>
      </c>
      <c r="G68" s="10">
        <f>FC_OTH_HH_SH_E!G68+FC_OTH_HH_SC_E!G68+FC_OTH_HH_WH_E!G68+FC_OTH_HH_CO_E!G68+FC_OTH_HH_RF_E!G68+FC_OTH_HH_WM_E!G68+FC_OTH_HH_DR_E!G68+FC_OTH_HH_DW_E!G68+FC_OTH_HH_TV_E!G68+FC_OTH_HH_IT_E!G68+FC_OTH_HH_LI_E!G68+FC_OTH_HH_OA_E!G68</f>
        <v>0</v>
      </c>
      <c r="H68" s="10">
        <f>FC_OTH_HH_SH_E!H68+FC_OTH_HH_SC_E!H68+FC_OTH_HH_WH_E!H68+FC_OTH_HH_CO_E!H68+FC_OTH_HH_RF_E!H68+FC_OTH_HH_WM_E!H68+FC_OTH_HH_DR_E!H68+FC_OTH_HH_DW_E!H68+FC_OTH_HH_TV_E!H68+FC_OTH_HH_IT_E!H68+FC_OTH_HH_LI_E!H68+FC_OTH_HH_OA_E!H68</f>
        <v>0</v>
      </c>
      <c r="I68" s="10">
        <f>FC_OTH_HH_SH_E!I68+FC_OTH_HH_SC_E!I68+FC_OTH_HH_WH_E!I68+FC_OTH_HH_CO_E!I68+FC_OTH_HH_RF_E!I68+FC_OTH_HH_WM_E!I68+FC_OTH_HH_DR_E!I68+FC_OTH_HH_DW_E!I68+FC_OTH_HH_TV_E!I68+FC_OTH_HH_IT_E!I68+FC_OTH_HH_LI_E!I68+FC_OTH_HH_OA_E!I68</f>
        <v>0</v>
      </c>
      <c r="J68" s="10">
        <f>FC_OTH_HH_SH_E!J68+FC_OTH_HH_SC_E!J68+FC_OTH_HH_WH_E!J68+FC_OTH_HH_CO_E!J68+FC_OTH_HH_RF_E!J68+FC_OTH_HH_WM_E!J68+FC_OTH_HH_DR_E!J68+FC_OTH_HH_DW_E!J68+FC_OTH_HH_TV_E!J68+FC_OTH_HH_IT_E!J68+FC_OTH_HH_LI_E!J68+FC_OTH_HH_OA_E!J68</f>
        <v>0</v>
      </c>
      <c r="K68" s="10">
        <f>FC_OTH_HH_SH_E!K68+FC_OTH_HH_SC_E!K68+FC_OTH_HH_WH_E!K68+FC_OTH_HH_CO_E!K68+FC_OTH_HH_RF_E!K68+FC_OTH_HH_WM_E!K68+FC_OTH_HH_DR_E!K68+FC_OTH_HH_DW_E!K68+FC_OTH_HH_TV_E!K68+FC_OTH_HH_IT_E!K68+FC_OTH_HH_LI_E!K68+FC_OTH_HH_OA_E!K68</f>
        <v>0</v>
      </c>
      <c r="L68" s="10">
        <f>FC_OTH_HH_SH_E!L68+FC_OTH_HH_SC_E!L68+FC_OTH_HH_WH_E!L68+FC_OTH_HH_CO_E!L68+FC_OTH_HH_RF_E!L68+FC_OTH_HH_WM_E!L68+FC_OTH_HH_DR_E!L68+FC_OTH_HH_DW_E!L68+FC_OTH_HH_TV_E!L68+FC_OTH_HH_IT_E!L68+FC_OTH_HH_LI_E!L68+FC_OTH_HH_OA_E!L68</f>
        <v>0</v>
      </c>
      <c r="M68" s="10">
        <f>FC_OTH_HH_SH_E!M68+FC_OTH_HH_SC_E!M68+FC_OTH_HH_WH_E!M68+FC_OTH_HH_CO_E!M68+FC_OTH_HH_RF_E!M68+FC_OTH_HH_WM_E!M68+FC_OTH_HH_DR_E!M68+FC_OTH_HH_DW_E!M68+FC_OTH_HH_TV_E!M68+FC_OTH_HH_IT_E!M68+FC_OTH_HH_LI_E!M68+FC_OTH_HH_OA_E!M68</f>
        <v>0</v>
      </c>
      <c r="N68" s="10">
        <f>FC_OTH_HH_SH_E!N68+FC_OTH_HH_SC_E!N68+FC_OTH_HH_WH_E!N68+FC_OTH_HH_CO_E!N68+FC_OTH_HH_RF_E!N68+FC_OTH_HH_WM_E!N68+FC_OTH_HH_DR_E!N68+FC_OTH_HH_DW_E!N68+FC_OTH_HH_TV_E!N68+FC_OTH_HH_IT_E!N68+FC_OTH_HH_LI_E!N68+FC_OTH_HH_OA_E!N68</f>
        <v>0</v>
      </c>
      <c r="O68" s="10">
        <f>FC_OTH_HH_SH_E!O68+FC_OTH_HH_SC_E!O68+FC_OTH_HH_WH_E!O68+FC_OTH_HH_CO_E!O68+FC_OTH_HH_RF_E!O68+FC_OTH_HH_WM_E!O68+FC_OTH_HH_DR_E!O68+FC_OTH_HH_DW_E!O68+FC_OTH_HH_TV_E!O68+FC_OTH_HH_IT_E!O68+FC_OTH_HH_LI_E!O68+FC_OTH_HH_OA_E!O68</f>
        <v>0</v>
      </c>
      <c r="P68" s="10">
        <f>FC_OTH_HH_SH_E!P68+FC_OTH_HH_SC_E!P68+FC_OTH_HH_WH_E!P68+FC_OTH_HH_CO_E!P68+FC_OTH_HH_RF_E!P68+FC_OTH_HH_WM_E!P68+FC_OTH_HH_DR_E!P68+FC_OTH_HH_DW_E!P68+FC_OTH_HH_TV_E!P68+FC_OTH_HH_IT_E!P68+FC_OTH_HH_LI_E!P68+FC_OTH_HH_OA_E!P68</f>
        <v>0</v>
      </c>
      <c r="Q68" s="10">
        <f>FC_OTH_HH_SH_E!Q68+FC_OTH_HH_SC_E!Q68+FC_OTH_HH_WH_E!Q68+FC_OTH_HH_CO_E!Q68+FC_OTH_HH_RF_E!Q68+FC_OTH_HH_WM_E!Q68+FC_OTH_HH_DR_E!Q68+FC_OTH_HH_DW_E!Q68+FC_OTH_HH_TV_E!Q68+FC_OTH_HH_IT_E!Q68+FC_OTH_HH_LI_E!Q68+FC_OTH_HH_OA_E!Q68</f>
        <v>0</v>
      </c>
      <c r="R68" s="10">
        <f>FC_OTH_HH_SH_E!R68+FC_OTH_HH_SC_E!R68+FC_OTH_HH_WH_E!R68+FC_OTH_HH_CO_E!R68+FC_OTH_HH_RF_E!R68+FC_OTH_HH_WM_E!R68+FC_OTH_HH_DR_E!R68+FC_OTH_HH_DW_E!R68+FC_OTH_HH_TV_E!R68+FC_OTH_HH_IT_E!R68+FC_OTH_HH_LI_E!R68+FC_OTH_HH_OA_E!R68</f>
        <v>0</v>
      </c>
      <c r="S68" s="10">
        <f>FC_OTH_HH_SH_E!S68+FC_OTH_HH_SC_E!S68+FC_OTH_HH_WH_E!S68+FC_OTH_HH_CO_E!S68+FC_OTH_HH_RF_E!S68+FC_OTH_HH_WM_E!S68+FC_OTH_HH_DR_E!S68+FC_OTH_HH_DW_E!S68+FC_OTH_HH_TV_E!S68+FC_OTH_HH_IT_E!S68+FC_OTH_HH_LI_E!S68+FC_OTH_HH_OA_E!S68</f>
        <v>0</v>
      </c>
      <c r="T68" s="10">
        <f>FC_OTH_HH_SH_E!T68+FC_OTH_HH_SC_E!T68+FC_OTH_HH_WH_E!T68+FC_OTH_HH_CO_E!T68+FC_OTH_HH_RF_E!T68+FC_OTH_HH_WM_E!T68+FC_OTH_HH_DR_E!T68+FC_OTH_HH_DW_E!T68+FC_OTH_HH_TV_E!T68+FC_OTH_HH_IT_E!T68+FC_OTH_HH_LI_E!T68+FC_OTH_HH_OA_E!T68</f>
        <v>0</v>
      </c>
      <c r="U68" s="10">
        <f>FC_OTH_HH_SH_E!U68+FC_OTH_HH_SC_E!U68+FC_OTH_HH_WH_E!U68+FC_OTH_HH_CO_E!U68+FC_OTH_HH_RF_E!U68+FC_OTH_HH_WM_E!U68+FC_OTH_HH_DR_E!U68+FC_OTH_HH_DW_E!U68+FC_OTH_HH_TV_E!U68+FC_OTH_HH_IT_E!U68+FC_OTH_HH_LI_E!U68+FC_OTH_HH_OA_E!U68</f>
        <v>0</v>
      </c>
      <c r="V68" s="10">
        <f>FC_OTH_HH_SH_E!V68+FC_OTH_HH_SC_E!V68+FC_OTH_HH_WH_E!V68+FC_OTH_HH_CO_E!V68+FC_OTH_HH_RF_E!V68+FC_OTH_HH_WM_E!V68+FC_OTH_HH_DR_E!V68+FC_OTH_HH_DW_E!V68+FC_OTH_HH_TV_E!V68+FC_OTH_HH_IT_E!V68+FC_OTH_HH_LI_E!V68+FC_OTH_HH_OA_E!V68</f>
        <v>0</v>
      </c>
      <c r="W68" s="10">
        <f>FC_OTH_HH_SH_E!W68+FC_OTH_HH_SC_E!W68+FC_OTH_HH_WH_E!W68+FC_OTH_HH_CO_E!W68+FC_OTH_HH_RF_E!W68+FC_OTH_HH_WM_E!W68+FC_OTH_HH_DR_E!W68+FC_OTH_HH_DW_E!W68+FC_OTH_HH_TV_E!W68+FC_OTH_HH_IT_E!W68+FC_OTH_HH_LI_E!W68+FC_OTH_HH_OA_E!W68</f>
        <v>0</v>
      </c>
      <c r="X68" s="10">
        <f>FC_OTH_HH_SH_E!X68+FC_OTH_HH_SC_E!X68+FC_OTH_HH_WH_E!X68+FC_OTH_HH_CO_E!X68+FC_OTH_HH_RF_E!X68+FC_OTH_HH_WM_E!X68+FC_OTH_HH_DR_E!X68+FC_OTH_HH_DW_E!X68+FC_OTH_HH_TV_E!X68+FC_OTH_HH_IT_E!X68+FC_OTH_HH_LI_E!X68+FC_OTH_HH_OA_E!X68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FC_OTH_HH_SH_E!C69+FC_OTH_HH_SC_E!C69+FC_OTH_HH_WH_E!C69+FC_OTH_HH_CO_E!C69+FC_OTH_HH_RF_E!C69+FC_OTH_HH_WM_E!C69+FC_OTH_HH_DR_E!C69+FC_OTH_HH_DW_E!C69+FC_OTH_HH_TV_E!C69+FC_OTH_HH_IT_E!C69+FC_OTH_HH_LI_E!C69+FC_OTH_HH_OA_E!C69</f>
        <v>0</v>
      </c>
      <c r="D69" s="10">
        <f>FC_OTH_HH_SH_E!D69+FC_OTH_HH_SC_E!D69+FC_OTH_HH_WH_E!D69+FC_OTH_HH_CO_E!D69+FC_OTH_HH_RF_E!D69+FC_OTH_HH_WM_E!D69+FC_OTH_HH_DR_E!D69+FC_OTH_HH_DW_E!D69+FC_OTH_HH_TV_E!D69+FC_OTH_HH_IT_E!D69+FC_OTH_HH_LI_E!D69+FC_OTH_HH_OA_E!D69</f>
        <v>0</v>
      </c>
      <c r="E69" s="10">
        <f>FC_OTH_HH_SH_E!E69+FC_OTH_HH_SC_E!E69+FC_OTH_HH_WH_E!E69+FC_OTH_HH_CO_E!E69+FC_OTH_HH_RF_E!E69+FC_OTH_HH_WM_E!E69+FC_OTH_HH_DR_E!E69+FC_OTH_HH_DW_E!E69+FC_OTH_HH_TV_E!E69+FC_OTH_HH_IT_E!E69+FC_OTH_HH_LI_E!E69+FC_OTH_HH_OA_E!E69</f>
        <v>0</v>
      </c>
      <c r="F69" s="10">
        <f>FC_OTH_HH_SH_E!F69+FC_OTH_HH_SC_E!F69+FC_OTH_HH_WH_E!F69+FC_OTH_HH_CO_E!F69+FC_OTH_HH_RF_E!F69+FC_OTH_HH_WM_E!F69+FC_OTH_HH_DR_E!F69+FC_OTH_HH_DW_E!F69+FC_OTH_HH_TV_E!F69+FC_OTH_HH_IT_E!F69+FC_OTH_HH_LI_E!F69+FC_OTH_HH_OA_E!F69</f>
        <v>0</v>
      </c>
      <c r="G69" s="10">
        <f>FC_OTH_HH_SH_E!G69+FC_OTH_HH_SC_E!G69+FC_OTH_HH_WH_E!G69+FC_OTH_HH_CO_E!G69+FC_OTH_HH_RF_E!G69+FC_OTH_HH_WM_E!G69+FC_OTH_HH_DR_E!G69+FC_OTH_HH_DW_E!G69+FC_OTH_HH_TV_E!G69+FC_OTH_HH_IT_E!G69+FC_OTH_HH_LI_E!G69+FC_OTH_HH_OA_E!G69</f>
        <v>0</v>
      </c>
      <c r="H69" s="10">
        <f>FC_OTH_HH_SH_E!H69+FC_OTH_HH_SC_E!H69+FC_OTH_HH_WH_E!H69+FC_OTH_HH_CO_E!H69+FC_OTH_HH_RF_E!H69+FC_OTH_HH_WM_E!H69+FC_OTH_HH_DR_E!H69+FC_OTH_HH_DW_E!H69+FC_OTH_HH_TV_E!H69+FC_OTH_HH_IT_E!H69+FC_OTH_HH_LI_E!H69+FC_OTH_HH_OA_E!H69</f>
        <v>0</v>
      </c>
      <c r="I69" s="10">
        <f>FC_OTH_HH_SH_E!I69+FC_OTH_HH_SC_E!I69+FC_OTH_HH_WH_E!I69+FC_OTH_HH_CO_E!I69+FC_OTH_HH_RF_E!I69+FC_OTH_HH_WM_E!I69+FC_OTH_HH_DR_E!I69+FC_OTH_HH_DW_E!I69+FC_OTH_HH_TV_E!I69+FC_OTH_HH_IT_E!I69+FC_OTH_HH_LI_E!I69+FC_OTH_HH_OA_E!I69</f>
        <v>0</v>
      </c>
      <c r="J69" s="10">
        <f>FC_OTH_HH_SH_E!J69+FC_OTH_HH_SC_E!J69+FC_OTH_HH_WH_E!J69+FC_OTH_HH_CO_E!J69+FC_OTH_HH_RF_E!J69+FC_OTH_HH_WM_E!J69+FC_OTH_HH_DR_E!J69+FC_OTH_HH_DW_E!J69+FC_OTH_HH_TV_E!J69+FC_OTH_HH_IT_E!J69+FC_OTH_HH_LI_E!J69+FC_OTH_HH_OA_E!J69</f>
        <v>0</v>
      </c>
      <c r="K69" s="10">
        <f>FC_OTH_HH_SH_E!K69+FC_OTH_HH_SC_E!K69+FC_OTH_HH_WH_E!K69+FC_OTH_HH_CO_E!K69+FC_OTH_HH_RF_E!K69+FC_OTH_HH_WM_E!K69+FC_OTH_HH_DR_E!K69+FC_OTH_HH_DW_E!K69+FC_OTH_HH_TV_E!K69+FC_OTH_HH_IT_E!K69+FC_OTH_HH_LI_E!K69+FC_OTH_HH_OA_E!K69</f>
        <v>0</v>
      </c>
      <c r="L69" s="10">
        <f>FC_OTH_HH_SH_E!L69+FC_OTH_HH_SC_E!L69+FC_OTH_HH_WH_E!L69+FC_OTH_HH_CO_E!L69+FC_OTH_HH_RF_E!L69+FC_OTH_HH_WM_E!L69+FC_OTH_HH_DR_E!L69+FC_OTH_HH_DW_E!L69+FC_OTH_HH_TV_E!L69+FC_OTH_HH_IT_E!L69+FC_OTH_HH_LI_E!L69+FC_OTH_HH_OA_E!L69</f>
        <v>0</v>
      </c>
      <c r="M69" s="10">
        <f>FC_OTH_HH_SH_E!M69+FC_OTH_HH_SC_E!M69+FC_OTH_HH_WH_E!M69+FC_OTH_HH_CO_E!M69+FC_OTH_HH_RF_E!M69+FC_OTH_HH_WM_E!M69+FC_OTH_HH_DR_E!M69+FC_OTH_HH_DW_E!M69+FC_OTH_HH_TV_E!M69+FC_OTH_HH_IT_E!M69+FC_OTH_HH_LI_E!M69+FC_OTH_HH_OA_E!M69</f>
        <v>0</v>
      </c>
      <c r="N69" s="10">
        <f>FC_OTH_HH_SH_E!N69+FC_OTH_HH_SC_E!N69+FC_OTH_HH_WH_E!N69+FC_OTH_HH_CO_E!N69+FC_OTH_HH_RF_E!N69+FC_OTH_HH_WM_E!N69+FC_OTH_HH_DR_E!N69+FC_OTH_HH_DW_E!N69+FC_OTH_HH_TV_E!N69+FC_OTH_HH_IT_E!N69+FC_OTH_HH_LI_E!N69+FC_OTH_HH_OA_E!N69</f>
        <v>0</v>
      </c>
      <c r="O69" s="10">
        <f>FC_OTH_HH_SH_E!O69+FC_OTH_HH_SC_E!O69+FC_OTH_HH_WH_E!O69+FC_OTH_HH_CO_E!O69+FC_OTH_HH_RF_E!O69+FC_OTH_HH_WM_E!O69+FC_OTH_HH_DR_E!O69+FC_OTH_HH_DW_E!O69+FC_OTH_HH_TV_E!O69+FC_OTH_HH_IT_E!O69+FC_OTH_HH_LI_E!O69+FC_OTH_HH_OA_E!O69</f>
        <v>0</v>
      </c>
      <c r="P69" s="10">
        <f>FC_OTH_HH_SH_E!P69+FC_OTH_HH_SC_E!P69+FC_OTH_HH_WH_E!P69+FC_OTH_HH_CO_E!P69+FC_OTH_HH_RF_E!P69+FC_OTH_HH_WM_E!P69+FC_OTH_HH_DR_E!P69+FC_OTH_HH_DW_E!P69+FC_OTH_HH_TV_E!P69+FC_OTH_HH_IT_E!P69+FC_OTH_HH_LI_E!P69+FC_OTH_HH_OA_E!P69</f>
        <v>0</v>
      </c>
      <c r="Q69" s="10">
        <f>FC_OTH_HH_SH_E!Q69+FC_OTH_HH_SC_E!Q69+FC_OTH_HH_WH_E!Q69+FC_OTH_HH_CO_E!Q69+FC_OTH_HH_RF_E!Q69+FC_OTH_HH_WM_E!Q69+FC_OTH_HH_DR_E!Q69+FC_OTH_HH_DW_E!Q69+FC_OTH_HH_TV_E!Q69+FC_OTH_HH_IT_E!Q69+FC_OTH_HH_LI_E!Q69+FC_OTH_HH_OA_E!Q69</f>
        <v>0</v>
      </c>
      <c r="R69" s="10">
        <f>FC_OTH_HH_SH_E!R69+FC_OTH_HH_SC_E!R69+FC_OTH_HH_WH_E!R69+FC_OTH_HH_CO_E!R69+FC_OTH_HH_RF_E!R69+FC_OTH_HH_WM_E!R69+FC_OTH_HH_DR_E!R69+FC_OTH_HH_DW_E!R69+FC_OTH_HH_TV_E!R69+FC_OTH_HH_IT_E!R69+FC_OTH_HH_LI_E!R69+FC_OTH_HH_OA_E!R69</f>
        <v>0</v>
      </c>
      <c r="S69" s="10">
        <f>FC_OTH_HH_SH_E!S69+FC_OTH_HH_SC_E!S69+FC_OTH_HH_WH_E!S69+FC_OTH_HH_CO_E!S69+FC_OTH_HH_RF_E!S69+FC_OTH_HH_WM_E!S69+FC_OTH_HH_DR_E!S69+FC_OTH_HH_DW_E!S69+FC_OTH_HH_TV_E!S69+FC_OTH_HH_IT_E!S69+FC_OTH_HH_LI_E!S69+FC_OTH_HH_OA_E!S69</f>
        <v>0</v>
      </c>
      <c r="T69" s="10">
        <f>FC_OTH_HH_SH_E!T69+FC_OTH_HH_SC_E!T69+FC_OTH_HH_WH_E!T69+FC_OTH_HH_CO_E!T69+FC_OTH_HH_RF_E!T69+FC_OTH_HH_WM_E!T69+FC_OTH_HH_DR_E!T69+FC_OTH_HH_DW_E!T69+FC_OTH_HH_TV_E!T69+FC_OTH_HH_IT_E!T69+FC_OTH_HH_LI_E!T69+FC_OTH_HH_OA_E!T69</f>
        <v>0</v>
      </c>
      <c r="U69" s="10">
        <f>FC_OTH_HH_SH_E!U69+FC_OTH_HH_SC_E!U69+FC_OTH_HH_WH_E!U69+FC_OTH_HH_CO_E!U69+FC_OTH_HH_RF_E!U69+FC_OTH_HH_WM_E!U69+FC_OTH_HH_DR_E!U69+FC_OTH_HH_DW_E!U69+FC_OTH_HH_TV_E!U69+FC_OTH_HH_IT_E!U69+FC_OTH_HH_LI_E!U69+FC_OTH_HH_OA_E!U69</f>
        <v>0</v>
      </c>
      <c r="V69" s="10">
        <f>FC_OTH_HH_SH_E!V69+FC_OTH_HH_SC_E!V69+FC_OTH_HH_WH_E!V69+FC_OTH_HH_CO_E!V69+FC_OTH_HH_RF_E!V69+FC_OTH_HH_WM_E!V69+FC_OTH_HH_DR_E!V69+FC_OTH_HH_DW_E!V69+FC_OTH_HH_TV_E!V69+FC_OTH_HH_IT_E!V69+FC_OTH_HH_LI_E!V69+FC_OTH_HH_OA_E!V69</f>
        <v>0</v>
      </c>
      <c r="W69" s="10">
        <f>FC_OTH_HH_SH_E!W69+FC_OTH_HH_SC_E!W69+FC_OTH_HH_WH_E!W69+FC_OTH_HH_CO_E!W69+FC_OTH_HH_RF_E!W69+FC_OTH_HH_WM_E!W69+FC_OTH_HH_DR_E!W69+FC_OTH_HH_DW_E!W69+FC_OTH_HH_TV_E!W69+FC_OTH_HH_IT_E!W69+FC_OTH_HH_LI_E!W69+FC_OTH_HH_OA_E!W69</f>
        <v>0</v>
      </c>
      <c r="X69" s="10">
        <f>FC_OTH_HH_SH_E!X69+FC_OTH_HH_SC_E!X69+FC_OTH_HH_WH_E!X69+FC_OTH_HH_CO_E!X69+FC_OTH_HH_RF_E!X69+FC_OTH_HH_WM_E!X69+FC_OTH_HH_DR_E!X69+FC_OTH_HH_DW_E!X69+FC_OTH_HH_TV_E!X69+FC_OTH_HH_IT_E!X69+FC_OTH_HH_LI_E!X69+FC_OTH_HH_OA_E!X69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FC_OTH_HH_SH_E!C70+FC_OTH_HH_SC_E!C70+FC_OTH_HH_WH_E!C70+FC_OTH_HH_CO_E!C70+FC_OTH_HH_RF_E!C70+FC_OTH_HH_WM_E!C70+FC_OTH_HH_DR_E!C70+FC_OTH_HH_DW_E!C70+FC_OTH_HH_TV_E!C70+FC_OTH_HH_IT_E!C70+FC_OTH_HH_LI_E!C70+FC_OTH_HH_OA_E!C70</f>
        <v>0</v>
      </c>
      <c r="D70" s="10">
        <f>FC_OTH_HH_SH_E!D70+FC_OTH_HH_SC_E!D70+FC_OTH_HH_WH_E!D70+FC_OTH_HH_CO_E!D70+FC_OTH_HH_RF_E!D70+FC_OTH_HH_WM_E!D70+FC_OTH_HH_DR_E!D70+FC_OTH_HH_DW_E!D70+FC_OTH_HH_TV_E!D70+FC_OTH_HH_IT_E!D70+FC_OTH_HH_LI_E!D70+FC_OTH_HH_OA_E!D70</f>
        <v>0</v>
      </c>
      <c r="E70" s="10">
        <f>FC_OTH_HH_SH_E!E70+FC_OTH_HH_SC_E!E70+FC_OTH_HH_WH_E!E70+FC_OTH_HH_CO_E!E70+FC_OTH_HH_RF_E!E70+FC_OTH_HH_WM_E!E70+FC_OTH_HH_DR_E!E70+FC_OTH_HH_DW_E!E70+FC_OTH_HH_TV_E!E70+FC_OTH_HH_IT_E!E70+FC_OTH_HH_LI_E!E70+FC_OTH_HH_OA_E!E70</f>
        <v>0</v>
      </c>
      <c r="F70" s="10">
        <f>FC_OTH_HH_SH_E!F70+FC_OTH_HH_SC_E!F70+FC_OTH_HH_WH_E!F70+FC_OTH_HH_CO_E!F70+FC_OTH_HH_RF_E!F70+FC_OTH_HH_WM_E!F70+FC_OTH_HH_DR_E!F70+FC_OTH_HH_DW_E!F70+FC_OTH_HH_TV_E!F70+FC_OTH_HH_IT_E!F70+FC_OTH_HH_LI_E!F70+FC_OTH_HH_OA_E!F70</f>
        <v>0</v>
      </c>
      <c r="G70" s="10">
        <f>FC_OTH_HH_SH_E!G70+FC_OTH_HH_SC_E!G70+FC_OTH_HH_WH_E!G70+FC_OTH_HH_CO_E!G70+FC_OTH_HH_RF_E!G70+FC_OTH_HH_WM_E!G70+FC_OTH_HH_DR_E!G70+FC_OTH_HH_DW_E!G70+FC_OTH_HH_TV_E!G70+FC_OTH_HH_IT_E!G70+FC_OTH_HH_LI_E!G70+FC_OTH_HH_OA_E!G70</f>
        <v>0</v>
      </c>
      <c r="H70" s="10">
        <f>FC_OTH_HH_SH_E!H70+FC_OTH_HH_SC_E!H70+FC_OTH_HH_WH_E!H70+FC_OTH_HH_CO_E!H70+FC_OTH_HH_RF_E!H70+FC_OTH_HH_WM_E!H70+FC_OTH_HH_DR_E!H70+FC_OTH_HH_DW_E!H70+FC_OTH_HH_TV_E!H70+FC_OTH_HH_IT_E!H70+FC_OTH_HH_LI_E!H70+FC_OTH_HH_OA_E!H70</f>
        <v>0</v>
      </c>
      <c r="I70" s="10">
        <f>FC_OTH_HH_SH_E!I70+FC_OTH_HH_SC_E!I70+FC_OTH_HH_WH_E!I70+FC_OTH_HH_CO_E!I70+FC_OTH_HH_RF_E!I70+FC_OTH_HH_WM_E!I70+FC_OTH_HH_DR_E!I70+FC_OTH_HH_DW_E!I70+FC_OTH_HH_TV_E!I70+FC_OTH_HH_IT_E!I70+FC_OTH_HH_LI_E!I70+FC_OTH_HH_OA_E!I70</f>
        <v>0</v>
      </c>
      <c r="J70" s="10">
        <f>FC_OTH_HH_SH_E!J70+FC_OTH_HH_SC_E!J70+FC_OTH_HH_WH_E!J70+FC_OTH_HH_CO_E!J70+FC_OTH_HH_RF_E!J70+FC_OTH_HH_WM_E!J70+FC_OTH_HH_DR_E!J70+FC_OTH_HH_DW_E!J70+FC_OTH_HH_TV_E!J70+FC_OTH_HH_IT_E!J70+FC_OTH_HH_LI_E!J70+FC_OTH_HH_OA_E!J70</f>
        <v>0</v>
      </c>
      <c r="K70" s="10">
        <f>FC_OTH_HH_SH_E!K70+FC_OTH_HH_SC_E!K70+FC_OTH_HH_WH_E!K70+FC_OTH_HH_CO_E!K70+FC_OTH_HH_RF_E!K70+FC_OTH_HH_WM_E!K70+FC_OTH_HH_DR_E!K70+FC_OTH_HH_DW_E!K70+FC_OTH_HH_TV_E!K70+FC_OTH_HH_IT_E!K70+FC_OTH_HH_LI_E!K70+FC_OTH_HH_OA_E!K70</f>
        <v>0</v>
      </c>
      <c r="L70" s="10">
        <f>FC_OTH_HH_SH_E!L70+FC_OTH_HH_SC_E!L70+FC_OTH_HH_WH_E!L70+FC_OTH_HH_CO_E!L70+FC_OTH_HH_RF_E!L70+FC_OTH_HH_WM_E!L70+FC_OTH_HH_DR_E!L70+FC_OTH_HH_DW_E!L70+FC_OTH_HH_TV_E!L70+FC_OTH_HH_IT_E!L70+FC_OTH_HH_LI_E!L70+FC_OTH_HH_OA_E!L70</f>
        <v>0</v>
      </c>
      <c r="M70" s="10">
        <f>FC_OTH_HH_SH_E!M70+FC_OTH_HH_SC_E!M70+FC_OTH_HH_WH_E!M70+FC_OTH_HH_CO_E!M70+FC_OTH_HH_RF_E!M70+FC_OTH_HH_WM_E!M70+FC_OTH_HH_DR_E!M70+FC_OTH_HH_DW_E!M70+FC_OTH_HH_TV_E!M70+FC_OTH_HH_IT_E!M70+FC_OTH_HH_LI_E!M70+FC_OTH_HH_OA_E!M70</f>
        <v>0</v>
      </c>
      <c r="N70" s="10">
        <f>FC_OTH_HH_SH_E!N70+FC_OTH_HH_SC_E!N70+FC_OTH_HH_WH_E!N70+FC_OTH_HH_CO_E!N70+FC_OTH_HH_RF_E!N70+FC_OTH_HH_WM_E!N70+FC_OTH_HH_DR_E!N70+FC_OTH_HH_DW_E!N70+FC_OTH_HH_TV_E!N70+FC_OTH_HH_IT_E!N70+FC_OTH_HH_LI_E!N70+FC_OTH_HH_OA_E!N70</f>
        <v>0</v>
      </c>
      <c r="O70" s="10">
        <f>FC_OTH_HH_SH_E!O70+FC_OTH_HH_SC_E!O70+FC_OTH_HH_WH_E!O70+FC_OTH_HH_CO_E!O70+FC_OTH_HH_RF_E!O70+FC_OTH_HH_WM_E!O70+FC_OTH_HH_DR_E!O70+FC_OTH_HH_DW_E!O70+FC_OTH_HH_TV_E!O70+FC_OTH_HH_IT_E!O70+FC_OTH_HH_LI_E!O70+FC_OTH_HH_OA_E!O70</f>
        <v>0</v>
      </c>
      <c r="P70" s="10">
        <f>FC_OTH_HH_SH_E!P70+FC_OTH_HH_SC_E!P70+FC_OTH_HH_WH_E!P70+FC_OTH_HH_CO_E!P70+FC_OTH_HH_RF_E!P70+FC_OTH_HH_WM_E!P70+FC_OTH_HH_DR_E!P70+FC_OTH_HH_DW_E!P70+FC_OTH_HH_TV_E!P70+FC_OTH_HH_IT_E!P70+FC_OTH_HH_LI_E!P70+FC_OTH_HH_OA_E!P70</f>
        <v>0</v>
      </c>
      <c r="Q70" s="10">
        <f>FC_OTH_HH_SH_E!Q70+FC_OTH_HH_SC_E!Q70+FC_OTH_HH_WH_E!Q70+FC_OTH_HH_CO_E!Q70+FC_OTH_HH_RF_E!Q70+FC_OTH_HH_WM_E!Q70+FC_OTH_HH_DR_E!Q70+FC_OTH_HH_DW_E!Q70+FC_OTH_HH_TV_E!Q70+FC_OTH_HH_IT_E!Q70+FC_OTH_HH_LI_E!Q70+FC_OTH_HH_OA_E!Q70</f>
        <v>0</v>
      </c>
      <c r="R70" s="10">
        <f>FC_OTH_HH_SH_E!R70+FC_OTH_HH_SC_E!R70+FC_OTH_HH_WH_E!R70+FC_OTH_HH_CO_E!R70+FC_OTH_HH_RF_E!R70+FC_OTH_HH_WM_E!R70+FC_OTH_HH_DR_E!R70+FC_OTH_HH_DW_E!R70+FC_OTH_HH_TV_E!R70+FC_OTH_HH_IT_E!R70+FC_OTH_HH_LI_E!R70+FC_OTH_HH_OA_E!R70</f>
        <v>0</v>
      </c>
      <c r="S70" s="10">
        <f>FC_OTH_HH_SH_E!S70+FC_OTH_HH_SC_E!S70+FC_OTH_HH_WH_E!S70+FC_OTH_HH_CO_E!S70+FC_OTH_HH_RF_E!S70+FC_OTH_HH_WM_E!S70+FC_OTH_HH_DR_E!S70+FC_OTH_HH_DW_E!S70+FC_OTH_HH_TV_E!S70+FC_OTH_HH_IT_E!S70+FC_OTH_HH_LI_E!S70+FC_OTH_HH_OA_E!S70</f>
        <v>0</v>
      </c>
      <c r="T70" s="10">
        <f>FC_OTH_HH_SH_E!T70+FC_OTH_HH_SC_E!T70+FC_OTH_HH_WH_E!T70+FC_OTH_HH_CO_E!T70+FC_OTH_HH_RF_E!T70+FC_OTH_HH_WM_E!T70+FC_OTH_HH_DR_E!T70+FC_OTH_HH_DW_E!T70+FC_OTH_HH_TV_E!T70+FC_OTH_HH_IT_E!T70+FC_OTH_HH_LI_E!T70+FC_OTH_HH_OA_E!T70</f>
        <v>0</v>
      </c>
      <c r="U70" s="10">
        <f>FC_OTH_HH_SH_E!U70+FC_OTH_HH_SC_E!U70+FC_OTH_HH_WH_E!U70+FC_OTH_HH_CO_E!U70+FC_OTH_HH_RF_E!U70+FC_OTH_HH_WM_E!U70+FC_OTH_HH_DR_E!U70+FC_OTH_HH_DW_E!U70+FC_OTH_HH_TV_E!U70+FC_OTH_HH_IT_E!U70+FC_OTH_HH_LI_E!U70+FC_OTH_HH_OA_E!U70</f>
        <v>0</v>
      </c>
      <c r="V70" s="10">
        <f>FC_OTH_HH_SH_E!V70+FC_OTH_HH_SC_E!V70+FC_OTH_HH_WH_E!V70+FC_OTH_HH_CO_E!V70+FC_OTH_HH_RF_E!V70+FC_OTH_HH_WM_E!V70+FC_OTH_HH_DR_E!V70+FC_OTH_HH_DW_E!V70+FC_OTH_HH_TV_E!V70+FC_OTH_HH_IT_E!V70+FC_OTH_HH_LI_E!V70+FC_OTH_HH_OA_E!V70</f>
        <v>0</v>
      </c>
      <c r="W70" s="10">
        <f>FC_OTH_HH_SH_E!W70+FC_OTH_HH_SC_E!W70+FC_OTH_HH_WH_E!W70+FC_OTH_HH_CO_E!W70+FC_OTH_HH_RF_E!W70+FC_OTH_HH_WM_E!W70+FC_OTH_HH_DR_E!W70+FC_OTH_HH_DW_E!W70+FC_OTH_HH_TV_E!W70+FC_OTH_HH_IT_E!W70+FC_OTH_HH_LI_E!W70+FC_OTH_HH_OA_E!W70</f>
        <v>0</v>
      </c>
      <c r="X70" s="10">
        <f>FC_OTH_HH_SH_E!X70+FC_OTH_HH_SC_E!X70+FC_OTH_HH_WH_E!X70+FC_OTH_HH_CO_E!X70+FC_OTH_HH_RF_E!X70+FC_OTH_HH_WM_E!X70+FC_OTH_HH_DR_E!X70+FC_OTH_HH_DW_E!X70+FC_OTH_HH_TV_E!X70+FC_OTH_HH_IT_E!X70+FC_OTH_HH_LI_E!X70+FC_OTH_HH_OA_E!X70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2">SUM(C72:C73)</f>
        <v>0</v>
      </c>
      <c r="D71" s="37">
        <f t="shared" ref="D71:W71" si="33">SUM(D72:D73)</f>
        <v>0</v>
      </c>
      <c r="E71" s="37">
        <f t="shared" si="33"/>
        <v>0</v>
      </c>
      <c r="F71" s="37">
        <f t="shared" si="33"/>
        <v>0</v>
      </c>
      <c r="G71" s="37">
        <f t="shared" si="33"/>
        <v>0</v>
      </c>
      <c r="H71" s="37">
        <f t="shared" si="33"/>
        <v>0</v>
      </c>
      <c r="I71" s="37">
        <f t="shared" si="33"/>
        <v>0</v>
      </c>
      <c r="J71" s="37">
        <f t="shared" si="33"/>
        <v>0</v>
      </c>
      <c r="K71" s="37">
        <f t="shared" si="33"/>
        <v>0</v>
      </c>
      <c r="L71" s="37">
        <f t="shared" si="33"/>
        <v>0</v>
      </c>
      <c r="M71" s="37">
        <f t="shared" si="33"/>
        <v>0</v>
      </c>
      <c r="N71" s="37">
        <f t="shared" si="33"/>
        <v>0</v>
      </c>
      <c r="O71" s="37">
        <f t="shared" si="33"/>
        <v>0</v>
      </c>
      <c r="P71" s="37">
        <f t="shared" si="33"/>
        <v>0</v>
      </c>
      <c r="Q71" s="37">
        <f t="shared" si="33"/>
        <v>0</v>
      </c>
      <c r="R71" s="37">
        <f t="shared" si="33"/>
        <v>0</v>
      </c>
      <c r="S71" s="37">
        <f t="shared" si="33"/>
        <v>0</v>
      </c>
      <c r="T71" s="37">
        <f t="shared" si="33"/>
        <v>0</v>
      </c>
      <c r="U71" s="37">
        <f t="shared" si="33"/>
        <v>0</v>
      </c>
      <c r="V71" s="37">
        <f t="shared" si="33"/>
        <v>0</v>
      </c>
      <c r="W71" s="37">
        <f t="shared" si="33"/>
        <v>0</v>
      </c>
      <c r="X71" s="37">
        <f t="shared" ref="X71" si="34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FC_OTH_HH_SH_E!C72+FC_OTH_HH_SC_E!C72+FC_OTH_HH_WH_E!C72+FC_OTH_HH_CO_E!C72+FC_OTH_HH_RF_E!C72+FC_OTH_HH_WM_E!C72+FC_OTH_HH_DR_E!C72+FC_OTH_HH_DW_E!C72+FC_OTH_HH_TV_E!C72+FC_OTH_HH_IT_E!C72+FC_OTH_HH_LI_E!C72+FC_OTH_HH_OA_E!C72</f>
        <v>0</v>
      </c>
      <c r="D72" s="10">
        <f>FC_OTH_HH_SH_E!D72+FC_OTH_HH_SC_E!D72+FC_OTH_HH_WH_E!D72+FC_OTH_HH_CO_E!D72+FC_OTH_HH_RF_E!D72+FC_OTH_HH_WM_E!D72+FC_OTH_HH_DR_E!D72+FC_OTH_HH_DW_E!D72+FC_OTH_HH_TV_E!D72+FC_OTH_HH_IT_E!D72+FC_OTH_HH_LI_E!D72+FC_OTH_HH_OA_E!D72</f>
        <v>0</v>
      </c>
      <c r="E72" s="10">
        <f>FC_OTH_HH_SH_E!E72+FC_OTH_HH_SC_E!E72+FC_OTH_HH_WH_E!E72+FC_OTH_HH_CO_E!E72+FC_OTH_HH_RF_E!E72+FC_OTH_HH_WM_E!E72+FC_OTH_HH_DR_E!E72+FC_OTH_HH_DW_E!E72+FC_OTH_HH_TV_E!E72+FC_OTH_HH_IT_E!E72+FC_OTH_HH_LI_E!E72+FC_OTH_HH_OA_E!E72</f>
        <v>0</v>
      </c>
      <c r="F72" s="10">
        <f>FC_OTH_HH_SH_E!F72+FC_OTH_HH_SC_E!F72+FC_OTH_HH_WH_E!F72+FC_OTH_HH_CO_E!F72+FC_OTH_HH_RF_E!F72+FC_OTH_HH_WM_E!F72+FC_OTH_HH_DR_E!F72+FC_OTH_HH_DW_E!F72+FC_OTH_HH_TV_E!F72+FC_OTH_HH_IT_E!F72+FC_OTH_HH_LI_E!F72+FC_OTH_HH_OA_E!F72</f>
        <v>0</v>
      </c>
      <c r="G72" s="10">
        <f>FC_OTH_HH_SH_E!G72+FC_OTH_HH_SC_E!G72+FC_OTH_HH_WH_E!G72+FC_OTH_HH_CO_E!G72+FC_OTH_HH_RF_E!G72+FC_OTH_HH_WM_E!G72+FC_OTH_HH_DR_E!G72+FC_OTH_HH_DW_E!G72+FC_OTH_HH_TV_E!G72+FC_OTH_HH_IT_E!G72+FC_OTH_HH_LI_E!G72+FC_OTH_HH_OA_E!G72</f>
        <v>0</v>
      </c>
      <c r="H72" s="10">
        <f>FC_OTH_HH_SH_E!H72+FC_OTH_HH_SC_E!H72+FC_OTH_HH_WH_E!H72+FC_OTH_HH_CO_E!H72+FC_OTH_HH_RF_E!H72+FC_OTH_HH_WM_E!H72+FC_OTH_HH_DR_E!H72+FC_OTH_HH_DW_E!H72+FC_OTH_HH_TV_E!H72+FC_OTH_HH_IT_E!H72+FC_OTH_HH_LI_E!H72+FC_OTH_HH_OA_E!H72</f>
        <v>0</v>
      </c>
      <c r="I72" s="10">
        <f>FC_OTH_HH_SH_E!I72+FC_OTH_HH_SC_E!I72+FC_OTH_HH_WH_E!I72+FC_OTH_HH_CO_E!I72+FC_OTH_HH_RF_E!I72+FC_OTH_HH_WM_E!I72+FC_OTH_HH_DR_E!I72+FC_OTH_HH_DW_E!I72+FC_OTH_HH_TV_E!I72+FC_OTH_HH_IT_E!I72+FC_OTH_HH_LI_E!I72+FC_OTH_HH_OA_E!I72</f>
        <v>0</v>
      </c>
      <c r="J72" s="10">
        <f>FC_OTH_HH_SH_E!J72+FC_OTH_HH_SC_E!J72+FC_OTH_HH_WH_E!J72+FC_OTH_HH_CO_E!J72+FC_OTH_HH_RF_E!J72+FC_OTH_HH_WM_E!J72+FC_OTH_HH_DR_E!J72+FC_OTH_HH_DW_E!J72+FC_OTH_HH_TV_E!J72+FC_OTH_HH_IT_E!J72+FC_OTH_HH_LI_E!J72+FC_OTH_HH_OA_E!J72</f>
        <v>0</v>
      </c>
      <c r="K72" s="10">
        <f>FC_OTH_HH_SH_E!K72+FC_OTH_HH_SC_E!K72+FC_OTH_HH_WH_E!K72+FC_OTH_HH_CO_E!K72+FC_OTH_HH_RF_E!K72+FC_OTH_HH_WM_E!K72+FC_OTH_HH_DR_E!K72+FC_OTH_HH_DW_E!K72+FC_OTH_HH_TV_E!K72+FC_OTH_HH_IT_E!K72+FC_OTH_HH_LI_E!K72+FC_OTH_HH_OA_E!K72</f>
        <v>0</v>
      </c>
      <c r="L72" s="10">
        <f>FC_OTH_HH_SH_E!L72+FC_OTH_HH_SC_E!L72+FC_OTH_HH_WH_E!L72+FC_OTH_HH_CO_E!L72+FC_OTH_HH_RF_E!L72+FC_OTH_HH_WM_E!L72+FC_OTH_HH_DR_E!L72+FC_OTH_HH_DW_E!L72+FC_OTH_HH_TV_E!L72+FC_OTH_HH_IT_E!L72+FC_OTH_HH_LI_E!L72+FC_OTH_HH_OA_E!L72</f>
        <v>0</v>
      </c>
      <c r="M72" s="10">
        <f>FC_OTH_HH_SH_E!M72+FC_OTH_HH_SC_E!M72+FC_OTH_HH_WH_E!M72+FC_OTH_HH_CO_E!M72+FC_OTH_HH_RF_E!M72+FC_OTH_HH_WM_E!M72+FC_OTH_HH_DR_E!M72+FC_OTH_HH_DW_E!M72+FC_OTH_HH_TV_E!M72+FC_OTH_HH_IT_E!M72+FC_OTH_HH_LI_E!M72+FC_OTH_HH_OA_E!M72</f>
        <v>0</v>
      </c>
      <c r="N72" s="10">
        <f>FC_OTH_HH_SH_E!N72+FC_OTH_HH_SC_E!N72+FC_OTH_HH_WH_E!N72+FC_OTH_HH_CO_E!N72+FC_OTH_HH_RF_E!N72+FC_OTH_HH_WM_E!N72+FC_OTH_HH_DR_E!N72+FC_OTH_HH_DW_E!N72+FC_OTH_HH_TV_E!N72+FC_OTH_HH_IT_E!N72+FC_OTH_HH_LI_E!N72+FC_OTH_HH_OA_E!N72</f>
        <v>0</v>
      </c>
      <c r="O72" s="10">
        <f>FC_OTH_HH_SH_E!O72+FC_OTH_HH_SC_E!O72+FC_OTH_HH_WH_E!O72+FC_OTH_HH_CO_E!O72+FC_OTH_HH_RF_E!O72+FC_OTH_HH_WM_E!O72+FC_OTH_HH_DR_E!O72+FC_OTH_HH_DW_E!O72+FC_OTH_HH_TV_E!O72+FC_OTH_HH_IT_E!O72+FC_OTH_HH_LI_E!O72+FC_OTH_HH_OA_E!O72</f>
        <v>0</v>
      </c>
      <c r="P72" s="10">
        <f>FC_OTH_HH_SH_E!P72+FC_OTH_HH_SC_E!P72+FC_OTH_HH_WH_E!P72+FC_OTH_HH_CO_E!P72+FC_OTH_HH_RF_E!P72+FC_OTH_HH_WM_E!P72+FC_OTH_HH_DR_E!P72+FC_OTH_HH_DW_E!P72+FC_OTH_HH_TV_E!P72+FC_OTH_HH_IT_E!P72+FC_OTH_HH_LI_E!P72+FC_OTH_HH_OA_E!P72</f>
        <v>0</v>
      </c>
      <c r="Q72" s="10">
        <f>FC_OTH_HH_SH_E!Q72+FC_OTH_HH_SC_E!Q72+FC_OTH_HH_WH_E!Q72+FC_OTH_HH_CO_E!Q72+FC_OTH_HH_RF_E!Q72+FC_OTH_HH_WM_E!Q72+FC_OTH_HH_DR_E!Q72+FC_OTH_HH_DW_E!Q72+FC_OTH_HH_TV_E!Q72+FC_OTH_HH_IT_E!Q72+FC_OTH_HH_LI_E!Q72+FC_OTH_HH_OA_E!Q72</f>
        <v>0</v>
      </c>
      <c r="R72" s="10">
        <f>FC_OTH_HH_SH_E!R72+FC_OTH_HH_SC_E!R72+FC_OTH_HH_WH_E!R72+FC_OTH_HH_CO_E!R72+FC_OTH_HH_RF_E!R72+FC_OTH_HH_WM_E!R72+FC_OTH_HH_DR_E!R72+FC_OTH_HH_DW_E!R72+FC_OTH_HH_TV_E!R72+FC_OTH_HH_IT_E!R72+FC_OTH_HH_LI_E!R72+FC_OTH_HH_OA_E!R72</f>
        <v>0</v>
      </c>
      <c r="S72" s="10">
        <f>FC_OTH_HH_SH_E!S72+FC_OTH_HH_SC_E!S72+FC_OTH_HH_WH_E!S72+FC_OTH_HH_CO_E!S72+FC_OTH_HH_RF_E!S72+FC_OTH_HH_WM_E!S72+FC_OTH_HH_DR_E!S72+FC_OTH_HH_DW_E!S72+FC_OTH_HH_TV_E!S72+FC_OTH_HH_IT_E!S72+FC_OTH_HH_LI_E!S72+FC_OTH_HH_OA_E!S72</f>
        <v>0</v>
      </c>
      <c r="T72" s="10">
        <f>FC_OTH_HH_SH_E!T72+FC_OTH_HH_SC_E!T72+FC_OTH_HH_WH_E!T72+FC_OTH_HH_CO_E!T72+FC_OTH_HH_RF_E!T72+FC_OTH_HH_WM_E!T72+FC_OTH_HH_DR_E!T72+FC_OTH_HH_DW_E!T72+FC_OTH_HH_TV_E!T72+FC_OTH_HH_IT_E!T72+FC_OTH_HH_LI_E!T72+FC_OTH_HH_OA_E!T72</f>
        <v>0</v>
      </c>
      <c r="U72" s="10">
        <f>FC_OTH_HH_SH_E!U72+FC_OTH_HH_SC_E!U72+FC_OTH_HH_WH_E!U72+FC_OTH_HH_CO_E!U72+FC_OTH_HH_RF_E!U72+FC_OTH_HH_WM_E!U72+FC_OTH_HH_DR_E!U72+FC_OTH_HH_DW_E!U72+FC_OTH_HH_TV_E!U72+FC_OTH_HH_IT_E!U72+FC_OTH_HH_LI_E!U72+FC_OTH_HH_OA_E!U72</f>
        <v>0</v>
      </c>
      <c r="V72" s="10">
        <f>FC_OTH_HH_SH_E!V72+FC_OTH_HH_SC_E!V72+FC_OTH_HH_WH_E!V72+FC_OTH_HH_CO_E!V72+FC_OTH_HH_RF_E!V72+FC_OTH_HH_WM_E!V72+FC_OTH_HH_DR_E!V72+FC_OTH_HH_DW_E!V72+FC_OTH_HH_TV_E!V72+FC_OTH_HH_IT_E!V72+FC_OTH_HH_LI_E!V72+FC_OTH_HH_OA_E!V72</f>
        <v>0</v>
      </c>
      <c r="W72" s="10">
        <f>FC_OTH_HH_SH_E!W72+FC_OTH_HH_SC_E!W72+FC_OTH_HH_WH_E!W72+FC_OTH_HH_CO_E!W72+FC_OTH_HH_RF_E!W72+FC_OTH_HH_WM_E!W72+FC_OTH_HH_DR_E!W72+FC_OTH_HH_DW_E!W72+FC_OTH_HH_TV_E!W72+FC_OTH_HH_IT_E!W72+FC_OTH_HH_LI_E!W72+FC_OTH_HH_OA_E!W72</f>
        <v>0</v>
      </c>
      <c r="X72" s="10">
        <f>FC_OTH_HH_SH_E!X72+FC_OTH_HH_SC_E!X72+FC_OTH_HH_WH_E!X72+FC_OTH_HH_CO_E!X72+FC_OTH_HH_RF_E!X72+FC_OTH_HH_WM_E!X72+FC_OTH_HH_DR_E!X72+FC_OTH_HH_DW_E!X72+FC_OTH_HH_TV_E!X72+FC_OTH_HH_IT_E!X72+FC_OTH_HH_LI_E!X72+FC_OTH_HH_OA_E!X72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FC_OTH_HH_SH_E!C73+FC_OTH_HH_SC_E!C73+FC_OTH_HH_WH_E!C73+FC_OTH_HH_CO_E!C73+FC_OTH_HH_RF_E!C73+FC_OTH_HH_WM_E!C73+FC_OTH_HH_DR_E!C73+FC_OTH_HH_DW_E!C73+FC_OTH_HH_TV_E!C73+FC_OTH_HH_IT_E!C73+FC_OTH_HH_LI_E!C73+FC_OTH_HH_OA_E!C73</f>
        <v>0</v>
      </c>
      <c r="D73" s="10">
        <f>FC_OTH_HH_SH_E!D73+FC_OTH_HH_SC_E!D73+FC_OTH_HH_WH_E!D73+FC_OTH_HH_CO_E!D73+FC_OTH_HH_RF_E!D73+FC_OTH_HH_WM_E!D73+FC_OTH_HH_DR_E!D73+FC_OTH_HH_DW_E!D73+FC_OTH_HH_TV_E!D73+FC_OTH_HH_IT_E!D73+FC_OTH_HH_LI_E!D73+FC_OTH_HH_OA_E!D73</f>
        <v>0</v>
      </c>
      <c r="E73" s="10">
        <f>FC_OTH_HH_SH_E!E73+FC_OTH_HH_SC_E!E73+FC_OTH_HH_WH_E!E73+FC_OTH_HH_CO_E!E73+FC_OTH_HH_RF_E!E73+FC_OTH_HH_WM_E!E73+FC_OTH_HH_DR_E!E73+FC_OTH_HH_DW_E!E73+FC_OTH_HH_TV_E!E73+FC_OTH_HH_IT_E!E73+FC_OTH_HH_LI_E!E73+FC_OTH_HH_OA_E!E73</f>
        <v>0</v>
      </c>
      <c r="F73" s="10">
        <f>FC_OTH_HH_SH_E!F73+FC_OTH_HH_SC_E!F73+FC_OTH_HH_WH_E!F73+FC_OTH_HH_CO_E!F73+FC_OTH_HH_RF_E!F73+FC_OTH_HH_WM_E!F73+FC_OTH_HH_DR_E!F73+FC_OTH_HH_DW_E!F73+FC_OTH_HH_TV_E!F73+FC_OTH_HH_IT_E!F73+FC_OTH_HH_LI_E!F73+FC_OTH_HH_OA_E!F73</f>
        <v>0</v>
      </c>
      <c r="G73" s="10">
        <f>FC_OTH_HH_SH_E!G73+FC_OTH_HH_SC_E!G73+FC_OTH_HH_WH_E!G73+FC_OTH_HH_CO_E!G73+FC_OTH_HH_RF_E!G73+FC_OTH_HH_WM_E!G73+FC_OTH_HH_DR_E!G73+FC_OTH_HH_DW_E!G73+FC_OTH_HH_TV_E!G73+FC_OTH_HH_IT_E!G73+FC_OTH_HH_LI_E!G73+FC_OTH_HH_OA_E!G73</f>
        <v>0</v>
      </c>
      <c r="H73" s="10">
        <f>FC_OTH_HH_SH_E!H73+FC_OTH_HH_SC_E!H73+FC_OTH_HH_WH_E!H73+FC_OTH_HH_CO_E!H73+FC_OTH_HH_RF_E!H73+FC_OTH_HH_WM_E!H73+FC_OTH_HH_DR_E!H73+FC_OTH_HH_DW_E!H73+FC_OTH_HH_TV_E!H73+FC_OTH_HH_IT_E!H73+FC_OTH_HH_LI_E!H73+FC_OTH_HH_OA_E!H73</f>
        <v>0</v>
      </c>
      <c r="I73" s="10">
        <f>FC_OTH_HH_SH_E!I73+FC_OTH_HH_SC_E!I73+FC_OTH_HH_WH_E!I73+FC_OTH_HH_CO_E!I73+FC_OTH_HH_RF_E!I73+FC_OTH_HH_WM_E!I73+FC_OTH_HH_DR_E!I73+FC_OTH_HH_DW_E!I73+FC_OTH_HH_TV_E!I73+FC_OTH_HH_IT_E!I73+FC_OTH_HH_LI_E!I73+FC_OTH_HH_OA_E!I73</f>
        <v>0</v>
      </c>
      <c r="J73" s="10">
        <f>FC_OTH_HH_SH_E!J73+FC_OTH_HH_SC_E!J73+FC_OTH_HH_WH_E!J73+FC_OTH_HH_CO_E!J73+FC_OTH_HH_RF_E!J73+FC_OTH_HH_WM_E!J73+FC_OTH_HH_DR_E!J73+FC_OTH_HH_DW_E!J73+FC_OTH_HH_TV_E!J73+FC_OTH_HH_IT_E!J73+FC_OTH_HH_LI_E!J73+FC_OTH_HH_OA_E!J73</f>
        <v>0</v>
      </c>
      <c r="K73" s="10">
        <f>FC_OTH_HH_SH_E!K73+FC_OTH_HH_SC_E!K73+FC_OTH_HH_WH_E!K73+FC_OTH_HH_CO_E!K73+FC_OTH_HH_RF_E!K73+FC_OTH_HH_WM_E!K73+FC_OTH_HH_DR_E!K73+FC_OTH_HH_DW_E!K73+FC_OTH_HH_TV_E!K73+FC_OTH_HH_IT_E!K73+FC_OTH_HH_LI_E!K73+FC_OTH_HH_OA_E!K73</f>
        <v>0</v>
      </c>
      <c r="L73" s="10">
        <f>FC_OTH_HH_SH_E!L73+FC_OTH_HH_SC_E!L73+FC_OTH_HH_WH_E!L73+FC_OTH_HH_CO_E!L73+FC_OTH_HH_RF_E!L73+FC_OTH_HH_WM_E!L73+FC_OTH_HH_DR_E!L73+FC_OTH_HH_DW_E!L73+FC_OTH_HH_TV_E!L73+FC_OTH_HH_IT_E!L73+FC_OTH_HH_LI_E!L73+FC_OTH_HH_OA_E!L73</f>
        <v>0</v>
      </c>
      <c r="M73" s="10">
        <f>FC_OTH_HH_SH_E!M73+FC_OTH_HH_SC_E!M73+FC_OTH_HH_WH_E!M73+FC_OTH_HH_CO_E!M73+FC_OTH_HH_RF_E!M73+FC_OTH_HH_WM_E!M73+FC_OTH_HH_DR_E!M73+FC_OTH_HH_DW_E!M73+FC_OTH_HH_TV_E!M73+FC_OTH_HH_IT_E!M73+FC_OTH_HH_LI_E!M73+FC_OTH_HH_OA_E!M73</f>
        <v>0</v>
      </c>
      <c r="N73" s="10">
        <f>FC_OTH_HH_SH_E!N73+FC_OTH_HH_SC_E!N73+FC_OTH_HH_WH_E!N73+FC_OTH_HH_CO_E!N73+FC_OTH_HH_RF_E!N73+FC_OTH_HH_WM_E!N73+FC_OTH_HH_DR_E!N73+FC_OTH_HH_DW_E!N73+FC_OTH_HH_TV_E!N73+FC_OTH_HH_IT_E!N73+FC_OTH_HH_LI_E!N73+FC_OTH_HH_OA_E!N73</f>
        <v>0</v>
      </c>
      <c r="O73" s="10">
        <f>FC_OTH_HH_SH_E!O73+FC_OTH_HH_SC_E!O73+FC_OTH_HH_WH_E!O73+FC_OTH_HH_CO_E!O73+FC_OTH_HH_RF_E!O73+FC_OTH_HH_WM_E!O73+FC_OTH_HH_DR_E!O73+FC_OTH_HH_DW_E!O73+FC_OTH_HH_TV_E!O73+FC_OTH_HH_IT_E!O73+FC_OTH_HH_LI_E!O73+FC_OTH_HH_OA_E!O73</f>
        <v>0</v>
      </c>
      <c r="P73" s="10">
        <f>FC_OTH_HH_SH_E!P73+FC_OTH_HH_SC_E!P73+FC_OTH_HH_WH_E!P73+FC_OTH_HH_CO_E!P73+FC_OTH_HH_RF_E!P73+FC_OTH_HH_WM_E!P73+FC_OTH_HH_DR_E!P73+FC_OTH_HH_DW_E!P73+FC_OTH_HH_TV_E!P73+FC_OTH_HH_IT_E!P73+FC_OTH_HH_LI_E!P73+FC_OTH_HH_OA_E!P73</f>
        <v>0</v>
      </c>
      <c r="Q73" s="10">
        <f>FC_OTH_HH_SH_E!Q73+FC_OTH_HH_SC_E!Q73+FC_OTH_HH_WH_E!Q73+FC_OTH_HH_CO_E!Q73+FC_OTH_HH_RF_E!Q73+FC_OTH_HH_WM_E!Q73+FC_OTH_HH_DR_E!Q73+FC_OTH_HH_DW_E!Q73+FC_OTH_HH_TV_E!Q73+FC_OTH_HH_IT_E!Q73+FC_OTH_HH_LI_E!Q73+FC_OTH_HH_OA_E!Q73</f>
        <v>0</v>
      </c>
      <c r="R73" s="10">
        <f>FC_OTH_HH_SH_E!R73+FC_OTH_HH_SC_E!R73+FC_OTH_HH_WH_E!R73+FC_OTH_HH_CO_E!R73+FC_OTH_HH_RF_E!R73+FC_OTH_HH_WM_E!R73+FC_OTH_HH_DR_E!R73+FC_OTH_HH_DW_E!R73+FC_OTH_HH_TV_E!R73+FC_OTH_HH_IT_E!R73+FC_OTH_HH_LI_E!R73+FC_OTH_HH_OA_E!R73</f>
        <v>0</v>
      </c>
      <c r="S73" s="10">
        <f>FC_OTH_HH_SH_E!S73+FC_OTH_HH_SC_E!S73+FC_OTH_HH_WH_E!S73+FC_OTH_HH_CO_E!S73+FC_OTH_HH_RF_E!S73+FC_OTH_HH_WM_E!S73+FC_OTH_HH_DR_E!S73+FC_OTH_HH_DW_E!S73+FC_OTH_HH_TV_E!S73+FC_OTH_HH_IT_E!S73+FC_OTH_HH_LI_E!S73+FC_OTH_HH_OA_E!S73</f>
        <v>0</v>
      </c>
      <c r="T73" s="10">
        <f>FC_OTH_HH_SH_E!T73+FC_OTH_HH_SC_E!T73+FC_OTH_HH_WH_E!T73+FC_OTH_HH_CO_E!T73+FC_OTH_HH_RF_E!T73+FC_OTH_HH_WM_E!T73+FC_OTH_HH_DR_E!T73+FC_OTH_HH_DW_E!T73+FC_OTH_HH_TV_E!T73+FC_OTH_HH_IT_E!T73+FC_OTH_HH_LI_E!T73+FC_OTH_HH_OA_E!T73</f>
        <v>0</v>
      </c>
      <c r="U73" s="10">
        <f>FC_OTH_HH_SH_E!U73+FC_OTH_HH_SC_E!U73+FC_OTH_HH_WH_E!U73+FC_OTH_HH_CO_E!U73+FC_OTH_HH_RF_E!U73+FC_OTH_HH_WM_E!U73+FC_OTH_HH_DR_E!U73+FC_OTH_HH_DW_E!U73+FC_OTH_HH_TV_E!U73+FC_OTH_HH_IT_E!U73+FC_OTH_HH_LI_E!U73+FC_OTH_HH_OA_E!U73</f>
        <v>0</v>
      </c>
      <c r="V73" s="10">
        <f>FC_OTH_HH_SH_E!V73+FC_OTH_HH_SC_E!V73+FC_OTH_HH_WH_E!V73+FC_OTH_HH_CO_E!V73+FC_OTH_HH_RF_E!V73+FC_OTH_HH_WM_E!V73+FC_OTH_HH_DR_E!V73+FC_OTH_HH_DW_E!V73+FC_OTH_HH_TV_E!V73+FC_OTH_HH_IT_E!V73+FC_OTH_HH_LI_E!V73+FC_OTH_HH_OA_E!V73</f>
        <v>0</v>
      </c>
      <c r="W73" s="10">
        <f>FC_OTH_HH_SH_E!W73+FC_OTH_HH_SC_E!W73+FC_OTH_HH_WH_E!W73+FC_OTH_HH_CO_E!W73+FC_OTH_HH_RF_E!W73+FC_OTH_HH_WM_E!W73+FC_OTH_HH_DR_E!W73+FC_OTH_HH_DW_E!W73+FC_OTH_HH_TV_E!W73+FC_OTH_HH_IT_E!W73+FC_OTH_HH_LI_E!W73+FC_OTH_HH_OA_E!W73</f>
        <v>0</v>
      </c>
      <c r="X73" s="10">
        <f>FC_OTH_HH_SH_E!X73+FC_OTH_HH_SC_E!X73+FC_OTH_HH_WH_E!X73+FC_OTH_HH_CO_E!X73+FC_OTH_HH_RF_E!X73+FC_OTH_HH_WM_E!X73+FC_OTH_HH_DR_E!X73+FC_OTH_HH_DW_E!X73+FC_OTH_HH_TV_E!X73+FC_OTH_HH_IT_E!X73+FC_OTH_HH_LI_E!X73+FC_OTH_HH_OA_E!X73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FC_OTH_HH_SH_E!C74+FC_OTH_HH_SC_E!C74+FC_OTH_HH_WH_E!C74+FC_OTH_HH_CO_E!C74+FC_OTH_HH_RF_E!C74+FC_OTH_HH_WM_E!C74+FC_OTH_HH_DR_E!C74+FC_OTH_HH_DW_E!C74+FC_OTH_HH_TV_E!C74+FC_OTH_HH_IT_E!C74+FC_OTH_HH_LI_E!C74+FC_OTH_HH_OA_E!C74</f>
        <v>0</v>
      </c>
      <c r="D74" s="37">
        <f>FC_OTH_HH_SH_E!D74+FC_OTH_HH_SC_E!D74+FC_OTH_HH_WH_E!D74+FC_OTH_HH_CO_E!D74+FC_OTH_HH_RF_E!D74+FC_OTH_HH_WM_E!D74+FC_OTH_HH_DR_E!D74+FC_OTH_HH_DW_E!D74+FC_OTH_HH_TV_E!D74+FC_OTH_HH_IT_E!D74+FC_OTH_HH_LI_E!D74+FC_OTH_HH_OA_E!D74</f>
        <v>0</v>
      </c>
      <c r="E74" s="37">
        <f>FC_OTH_HH_SH_E!E74+FC_OTH_HH_SC_E!E74+FC_OTH_HH_WH_E!E74+FC_OTH_HH_CO_E!E74+FC_OTH_HH_RF_E!E74+FC_OTH_HH_WM_E!E74+FC_OTH_HH_DR_E!E74+FC_OTH_HH_DW_E!E74+FC_OTH_HH_TV_E!E74+FC_OTH_HH_IT_E!E74+FC_OTH_HH_LI_E!E74+FC_OTH_HH_OA_E!E74</f>
        <v>0</v>
      </c>
      <c r="F74" s="37">
        <f>FC_OTH_HH_SH_E!F74+FC_OTH_HH_SC_E!F74+FC_OTH_HH_WH_E!F74+FC_OTH_HH_CO_E!F74+FC_OTH_HH_RF_E!F74+FC_OTH_HH_WM_E!F74+FC_OTH_HH_DR_E!F74+FC_OTH_HH_DW_E!F74+FC_OTH_HH_TV_E!F74+FC_OTH_HH_IT_E!F74+FC_OTH_HH_LI_E!F74+FC_OTH_HH_OA_E!F74</f>
        <v>0</v>
      </c>
      <c r="G74" s="37">
        <f>FC_OTH_HH_SH_E!G74+FC_OTH_HH_SC_E!G74+FC_OTH_HH_WH_E!G74+FC_OTH_HH_CO_E!G74+FC_OTH_HH_RF_E!G74+FC_OTH_HH_WM_E!G74+FC_OTH_HH_DR_E!G74+FC_OTH_HH_DW_E!G74+FC_OTH_HH_TV_E!G74+FC_OTH_HH_IT_E!G74+FC_OTH_HH_LI_E!G74+FC_OTH_HH_OA_E!G74</f>
        <v>0</v>
      </c>
      <c r="H74" s="37">
        <f>FC_OTH_HH_SH_E!H74+FC_OTH_HH_SC_E!H74+FC_OTH_HH_WH_E!H74+FC_OTH_HH_CO_E!H74+FC_OTH_HH_RF_E!H74+FC_OTH_HH_WM_E!H74+FC_OTH_HH_DR_E!H74+FC_OTH_HH_DW_E!H74+FC_OTH_HH_TV_E!H74+FC_OTH_HH_IT_E!H74+FC_OTH_HH_LI_E!H74+FC_OTH_HH_OA_E!H74</f>
        <v>0</v>
      </c>
      <c r="I74" s="37">
        <f>FC_OTH_HH_SH_E!I74+FC_OTH_HH_SC_E!I74+FC_OTH_HH_WH_E!I74+FC_OTH_HH_CO_E!I74+FC_OTH_HH_RF_E!I74+FC_OTH_HH_WM_E!I74+FC_OTH_HH_DR_E!I74+FC_OTH_HH_DW_E!I74+FC_OTH_HH_TV_E!I74+FC_OTH_HH_IT_E!I74+FC_OTH_HH_LI_E!I74+FC_OTH_HH_OA_E!I74</f>
        <v>0</v>
      </c>
      <c r="J74" s="37">
        <f>FC_OTH_HH_SH_E!J74+FC_OTH_HH_SC_E!J74+FC_OTH_HH_WH_E!J74+FC_OTH_HH_CO_E!J74+FC_OTH_HH_RF_E!J74+FC_OTH_HH_WM_E!J74+FC_OTH_HH_DR_E!J74+FC_OTH_HH_DW_E!J74+FC_OTH_HH_TV_E!J74+FC_OTH_HH_IT_E!J74+FC_OTH_HH_LI_E!J74+FC_OTH_HH_OA_E!J74</f>
        <v>0</v>
      </c>
      <c r="K74" s="37">
        <f>FC_OTH_HH_SH_E!K74+FC_OTH_HH_SC_E!K74+FC_OTH_HH_WH_E!K74+FC_OTH_HH_CO_E!K74+FC_OTH_HH_RF_E!K74+FC_OTH_HH_WM_E!K74+FC_OTH_HH_DR_E!K74+FC_OTH_HH_DW_E!K74+FC_OTH_HH_TV_E!K74+FC_OTH_HH_IT_E!K74+FC_OTH_HH_LI_E!K74+FC_OTH_HH_OA_E!K74</f>
        <v>0</v>
      </c>
      <c r="L74" s="37">
        <f>FC_OTH_HH_SH_E!L74+FC_OTH_HH_SC_E!L74+FC_OTH_HH_WH_E!L74+FC_OTH_HH_CO_E!L74+FC_OTH_HH_RF_E!L74+FC_OTH_HH_WM_E!L74+FC_OTH_HH_DR_E!L74+FC_OTH_HH_DW_E!L74+FC_OTH_HH_TV_E!L74+FC_OTH_HH_IT_E!L74+FC_OTH_HH_LI_E!L74+FC_OTH_HH_OA_E!L74</f>
        <v>0</v>
      </c>
      <c r="M74" s="37">
        <f>FC_OTH_HH_SH_E!M74+FC_OTH_HH_SC_E!M74+FC_OTH_HH_WH_E!M74+FC_OTH_HH_CO_E!M74+FC_OTH_HH_RF_E!M74+FC_OTH_HH_WM_E!M74+FC_OTH_HH_DR_E!M74+FC_OTH_HH_DW_E!M74+FC_OTH_HH_TV_E!M74+FC_OTH_HH_IT_E!M74+FC_OTH_HH_LI_E!M74+FC_OTH_HH_OA_E!M74</f>
        <v>0</v>
      </c>
      <c r="N74" s="37">
        <f>FC_OTH_HH_SH_E!N74+FC_OTH_HH_SC_E!N74+FC_OTH_HH_WH_E!N74+FC_OTH_HH_CO_E!N74+FC_OTH_HH_RF_E!N74+FC_OTH_HH_WM_E!N74+FC_OTH_HH_DR_E!N74+FC_OTH_HH_DW_E!N74+FC_OTH_HH_TV_E!N74+FC_OTH_HH_IT_E!N74+FC_OTH_HH_LI_E!N74+FC_OTH_HH_OA_E!N74</f>
        <v>0</v>
      </c>
      <c r="O74" s="37">
        <f>FC_OTH_HH_SH_E!O74+FC_OTH_HH_SC_E!O74+FC_OTH_HH_WH_E!O74+FC_OTH_HH_CO_E!O74+FC_OTH_HH_RF_E!O74+FC_OTH_HH_WM_E!O74+FC_OTH_HH_DR_E!O74+FC_OTH_HH_DW_E!O74+FC_OTH_HH_TV_E!O74+FC_OTH_HH_IT_E!O74+FC_OTH_HH_LI_E!O74+FC_OTH_HH_OA_E!O74</f>
        <v>0</v>
      </c>
      <c r="P74" s="37">
        <f>FC_OTH_HH_SH_E!P74+FC_OTH_HH_SC_E!P74+FC_OTH_HH_WH_E!P74+FC_OTH_HH_CO_E!P74+FC_OTH_HH_RF_E!P74+FC_OTH_HH_WM_E!P74+FC_OTH_HH_DR_E!P74+FC_OTH_HH_DW_E!P74+FC_OTH_HH_TV_E!P74+FC_OTH_HH_IT_E!P74+FC_OTH_HH_LI_E!P74+FC_OTH_HH_OA_E!P74</f>
        <v>0</v>
      </c>
      <c r="Q74" s="37">
        <f>FC_OTH_HH_SH_E!Q74+FC_OTH_HH_SC_E!Q74+FC_OTH_HH_WH_E!Q74+FC_OTH_HH_CO_E!Q74+FC_OTH_HH_RF_E!Q74+FC_OTH_HH_WM_E!Q74+FC_OTH_HH_DR_E!Q74+FC_OTH_HH_DW_E!Q74+FC_OTH_HH_TV_E!Q74+FC_OTH_HH_IT_E!Q74+FC_OTH_HH_LI_E!Q74+FC_OTH_HH_OA_E!Q74</f>
        <v>0</v>
      </c>
      <c r="R74" s="37">
        <f>FC_OTH_HH_SH_E!R74+FC_OTH_HH_SC_E!R74+FC_OTH_HH_WH_E!R74+FC_OTH_HH_CO_E!R74+FC_OTH_HH_RF_E!R74+FC_OTH_HH_WM_E!R74+FC_OTH_HH_DR_E!R74+FC_OTH_HH_DW_E!R74+FC_OTH_HH_TV_E!R74+FC_OTH_HH_IT_E!R74+FC_OTH_HH_LI_E!R74+FC_OTH_HH_OA_E!R74</f>
        <v>0</v>
      </c>
      <c r="S74" s="37">
        <f>FC_OTH_HH_SH_E!S74+FC_OTH_HH_SC_E!S74+FC_OTH_HH_WH_E!S74+FC_OTH_HH_CO_E!S74+FC_OTH_HH_RF_E!S74+FC_OTH_HH_WM_E!S74+FC_OTH_HH_DR_E!S74+FC_OTH_HH_DW_E!S74+FC_OTH_HH_TV_E!S74+FC_OTH_HH_IT_E!S74+FC_OTH_HH_LI_E!S74+FC_OTH_HH_OA_E!S74</f>
        <v>0</v>
      </c>
      <c r="T74" s="37">
        <f>FC_OTH_HH_SH_E!T74+FC_OTH_HH_SC_E!T74+FC_OTH_HH_WH_E!T74+FC_OTH_HH_CO_E!T74+FC_OTH_HH_RF_E!T74+FC_OTH_HH_WM_E!T74+FC_OTH_HH_DR_E!T74+FC_OTH_HH_DW_E!T74+FC_OTH_HH_TV_E!T74+FC_OTH_HH_IT_E!T74+FC_OTH_HH_LI_E!T74+FC_OTH_HH_OA_E!T74</f>
        <v>0</v>
      </c>
      <c r="U74" s="37">
        <f>FC_OTH_HH_SH_E!U74+FC_OTH_HH_SC_E!U74+FC_OTH_HH_WH_E!U74+FC_OTH_HH_CO_E!U74+FC_OTH_HH_RF_E!U74+FC_OTH_HH_WM_E!U74+FC_OTH_HH_DR_E!U74+FC_OTH_HH_DW_E!U74+FC_OTH_HH_TV_E!U74+FC_OTH_HH_IT_E!U74+FC_OTH_HH_LI_E!U74+FC_OTH_HH_OA_E!U74</f>
        <v>0</v>
      </c>
      <c r="V74" s="37">
        <f>FC_OTH_HH_SH_E!V74+FC_OTH_HH_SC_E!V74+FC_OTH_HH_WH_E!V74+FC_OTH_HH_CO_E!V74+FC_OTH_HH_RF_E!V74+FC_OTH_HH_WM_E!V74+FC_OTH_HH_DR_E!V74+FC_OTH_HH_DW_E!V74+FC_OTH_HH_TV_E!V74+FC_OTH_HH_IT_E!V74+FC_OTH_HH_LI_E!V74+FC_OTH_HH_OA_E!V74</f>
        <v>0</v>
      </c>
      <c r="W74" s="37">
        <f>FC_OTH_HH_SH_E!W74+FC_OTH_HH_SC_E!W74+FC_OTH_HH_WH_E!W74+FC_OTH_HH_CO_E!W74+FC_OTH_HH_RF_E!W74+FC_OTH_HH_WM_E!W74+FC_OTH_HH_DR_E!W74+FC_OTH_HH_DW_E!W74+FC_OTH_HH_TV_E!W74+FC_OTH_HH_IT_E!W74+FC_OTH_HH_LI_E!W74+FC_OTH_HH_OA_E!W74</f>
        <v>0</v>
      </c>
      <c r="X74" s="37">
        <f>FC_OTH_HH_SH_E!X74+FC_OTH_HH_SC_E!X74+FC_OTH_HH_WH_E!X74+FC_OTH_HH_CO_E!X74+FC_OTH_HH_RF_E!X74+FC_OTH_HH_WM_E!X74+FC_OTH_HH_DR_E!X74+FC_OTH_HH_DW_E!X74+FC_OTH_HH_TV_E!X74+FC_OTH_HH_IT_E!X74+FC_OTH_HH_LI_E!X74+FC_OTH_HH_OA_E!X74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FC_OTH_HH_SH_E!C75+FC_OTH_HH_SC_E!C75+FC_OTH_HH_WH_E!C75+FC_OTH_HH_CO_E!C75+FC_OTH_HH_RF_E!C75+FC_OTH_HH_WM_E!C75+FC_OTH_HH_DR_E!C75+FC_OTH_HH_DW_E!C75+FC_OTH_HH_TV_E!C75+FC_OTH_HH_IT_E!C75+FC_OTH_HH_LI_E!C75+FC_OTH_HH_OA_E!C75</f>
        <v>2600.5779879621668</v>
      </c>
      <c r="D75" s="37">
        <f>FC_OTH_HH_SH_E!D75+FC_OTH_HH_SC_E!D75+FC_OTH_HH_WH_E!D75+FC_OTH_HH_CO_E!D75+FC_OTH_HH_RF_E!D75+FC_OTH_HH_WM_E!D75+FC_OTH_HH_DR_E!D75+FC_OTH_HH_DW_E!D75+FC_OTH_HH_TV_E!D75+FC_OTH_HH_IT_E!D75+FC_OTH_HH_LI_E!D75+FC_OTH_HH_OA_E!D75</f>
        <v>2503.8453998280311</v>
      </c>
      <c r="E75" s="37">
        <f>FC_OTH_HH_SH_E!E75+FC_OTH_HH_SC_E!E75+FC_OTH_HH_WH_E!E75+FC_OTH_HH_CO_E!E75+FC_OTH_HH_RF_E!E75+FC_OTH_HH_WM_E!E75+FC_OTH_HH_DR_E!E75+FC_OTH_HH_DW_E!E75+FC_OTH_HH_TV_E!E75+FC_OTH_HH_IT_E!E75+FC_OTH_HH_LI_E!E75+FC_OTH_HH_OA_E!E75</f>
        <v>2069.3846947549437</v>
      </c>
      <c r="F75" s="37">
        <f>FC_OTH_HH_SH_E!F75+FC_OTH_HH_SC_E!F75+FC_OTH_HH_WH_E!F75+FC_OTH_HH_CO_E!F75+FC_OTH_HH_RF_E!F75+FC_OTH_HH_WM_E!F75+FC_OTH_HH_DR_E!F75+FC_OTH_HH_DW_E!F75+FC_OTH_HH_TV_E!F75+FC_OTH_HH_IT_E!F75+FC_OTH_HH_LI_E!F75+FC_OTH_HH_OA_E!F75</f>
        <v>1896.2692175408431</v>
      </c>
      <c r="G75" s="37">
        <f>FC_OTH_HH_SH_E!G75+FC_OTH_HH_SC_E!G75+FC_OTH_HH_WH_E!G75+FC_OTH_HH_CO_E!G75+FC_OTH_HH_RF_E!G75+FC_OTH_HH_WM_E!G75+FC_OTH_HH_DR_E!G75+FC_OTH_HH_DW_E!G75+FC_OTH_HH_TV_E!G75+FC_OTH_HH_IT_E!G75+FC_OTH_HH_LI_E!G75+FC_OTH_HH_OA_E!G75</f>
        <v>1591.7406706792785</v>
      </c>
      <c r="H75" s="37">
        <f>FC_OTH_HH_SH_E!H75+FC_OTH_HH_SC_E!H75+FC_OTH_HH_WH_E!H75+FC_OTH_HH_CO_E!H75+FC_OTH_HH_RF_E!H75+FC_OTH_HH_WM_E!H75+FC_OTH_HH_DR_E!H75+FC_OTH_HH_DW_E!H75+FC_OTH_HH_TV_E!H75+FC_OTH_HH_IT_E!H75+FC_OTH_HH_LI_E!H75+FC_OTH_HH_OA_E!H75</f>
        <v>1465.9166809974199</v>
      </c>
      <c r="I75" s="37">
        <f>FC_OTH_HH_SH_E!I75+FC_OTH_HH_SC_E!I75+FC_OTH_HH_WH_E!I75+FC_OTH_HH_CO_E!I75+FC_OTH_HH_RF_E!I75+FC_OTH_HH_WM_E!I75+FC_OTH_HH_DR_E!I75+FC_OTH_HH_DW_E!I75+FC_OTH_HH_TV_E!I75+FC_OTH_HH_IT_E!I75+FC_OTH_HH_LI_E!I75+FC_OTH_HH_OA_E!I75</f>
        <v>1392.7104041272571</v>
      </c>
      <c r="J75" s="37">
        <f>FC_OTH_HH_SH_E!J75+FC_OTH_HH_SC_E!J75+FC_OTH_HH_WH_E!J75+FC_OTH_HH_CO_E!J75+FC_OTH_HH_RF_E!J75+FC_OTH_HH_WM_E!J75+FC_OTH_HH_DR_E!J75+FC_OTH_HH_DW_E!J75+FC_OTH_HH_TV_E!J75+FC_OTH_HH_IT_E!J75+FC_OTH_HH_LI_E!J75+FC_OTH_HH_OA_E!J75</f>
        <v>1255.421840068788</v>
      </c>
      <c r="K75" s="37">
        <f>FC_OTH_HH_SH_E!K75+FC_OTH_HH_SC_E!K75+FC_OTH_HH_WH_E!K75+FC_OTH_HH_CO_E!K75+FC_OTH_HH_RF_E!K75+FC_OTH_HH_WM_E!K75+FC_OTH_HH_DR_E!K75+FC_OTH_HH_DW_E!K75+FC_OTH_HH_TV_E!K75+FC_OTH_HH_IT_E!K75+FC_OTH_HH_LI_E!K75+FC_OTH_HH_OA_E!K75</f>
        <v>1206.0523645743765</v>
      </c>
      <c r="L75" s="37">
        <f>FC_OTH_HH_SH_E!L75+FC_OTH_HH_SC_E!L75+FC_OTH_HH_WH_E!L75+FC_OTH_HH_CO_E!L75+FC_OTH_HH_RF_E!L75+FC_OTH_HH_WM_E!L75+FC_OTH_HH_DR_E!L75+FC_OTH_HH_DW_E!L75+FC_OTH_HH_TV_E!L75+FC_OTH_HH_IT_E!L75+FC_OTH_HH_LI_E!L75+FC_OTH_HH_OA_E!L75</f>
        <v>1182.1916595012897</v>
      </c>
      <c r="M75" s="37">
        <f>FC_OTH_HH_SH_E!M75+FC_OTH_HH_SC_E!M75+FC_OTH_HH_WH_E!M75+FC_OTH_HH_CO_E!M75+FC_OTH_HH_RF_E!M75+FC_OTH_HH_WM_E!M75+FC_OTH_HH_DR_E!M75+FC_OTH_HH_DW_E!M75+FC_OTH_HH_TV_E!M75+FC_OTH_HH_IT_E!M75+FC_OTH_HH_LI_E!M75+FC_OTH_HH_OA_E!M75</f>
        <v>1134.7807394668955</v>
      </c>
      <c r="N75" s="37">
        <f>FC_OTH_HH_SH_E!N75+FC_OTH_HH_SC_E!N75+FC_OTH_HH_WH_E!N75+FC_OTH_HH_CO_E!N75+FC_OTH_HH_RF_E!N75+FC_OTH_HH_WM_E!N75+FC_OTH_HH_DR_E!N75+FC_OTH_HH_DW_E!N75+FC_OTH_HH_TV_E!N75+FC_OTH_HH_IT_E!N75+FC_OTH_HH_LI_E!N75+FC_OTH_HH_OA_E!N75</f>
        <v>1120.569389509888</v>
      </c>
      <c r="O75" s="37">
        <f>FC_OTH_HH_SH_E!O75+FC_OTH_HH_SC_E!O75+FC_OTH_HH_WH_E!O75+FC_OTH_HH_CO_E!O75+FC_OTH_HH_RF_E!O75+FC_OTH_HH_WM_E!O75+FC_OTH_HH_DR_E!O75+FC_OTH_HH_DW_E!O75+FC_OTH_HH_TV_E!O75+FC_OTH_HH_IT_E!O75+FC_OTH_HH_LI_E!O75+FC_OTH_HH_OA_E!O75</f>
        <v>959.56337059329314</v>
      </c>
      <c r="P75" s="37">
        <f>FC_OTH_HH_SH_E!P75+FC_OTH_HH_SC_E!P75+FC_OTH_HH_WH_E!P75+FC_OTH_HH_CO_E!P75+FC_OTH_HH_RF_E!P75+FC_OTH_HH_WM_E!P75+FC_OTH_HH_DR_E!P75+FC_OTH_HH_DW_E!P75+FC_OTH_HH_TV_E!P75+FC_OTH_HH_IT_E!P75+FC_OTH_HH_LI_E!P75+FC_OTH_HH_OA_E!P75</f>
        <v>905.08263112639679</v>
      </c>
      <c r="Q75" s="37">
        <f>FC_OTH_HH_SH_E!Q75+FC_OTH_HH_SC_E!Q75+FC_OTH_HH_WH_E!Q75+FC_OTH_HH_CO_E!Q75+FC_OTH_HH_RF_E!Q75+FC_OTH_HH_WM_E!Q75+FC_OTH_HH_DR_E!Q75+FC_OTH_HH_DW_E!Q75+FC_OTH_HH_TV_E!Q75+FC_OTH_HH_IT_E!Q75+FC_OTH_HH_LI_E!Q75+FC_OTH_HH_OA_E!Q75</f>
        <v>799.10670679277723</v>
      </c>
      <c r="R75" s="37">
        <f>FC_OTH_HH_SH_E!R75+FC_OTH_HH_SC_E!R75+FC_OTH_HH_WH_E!R75+FC_OTH_HH_CO_E!R75+FC_OTH_HH_RF_E!R75+FC_OTH_HH_WM_E!R75+FC_OTH_HH_DR_E!R75+FC_OTH_HH_DW_E!R75+FC_OTH_HH_TV_E!R75+FC_OTH_HH_IT_E!R75+FC_OTH_HH_LI_E!R75+FC_OTH_HH_OA_E!R75</f>
        <v>801.54290627686987</v>
      </c>
      <c r="S75" s="37">
        <f>FC_OTH_HH_SH_E!S75+FC_OTH_HH_SC_E!S75+FC_OTH_HH_WH_E!S75+FC_OTH_HH_CO_E!S75+FC_OTH_HH_RF_E!S75+FC_OTH_HH_WM_E!S75+FC_OTH_HH_DR_E!S75+FC_OTH_HH_DW_E!S75+FC_OTH_HH_TV_E!S75+FC_OTH_HH_IT_E!S75+FC_OTH_HH_LI_E!S75+FC_OTH_HH_OA_E!S75</f>
        <v>803.9791917454861</v>
      </c>
      <c r="T75" s="37">
        <f>FC_OTH_HH_SH_E!T75+FC_OTH_HH_SC_E!T75+FC_OTH_HH_WH_E!T75+FC_OTH_HH_CO_E!T75+FC_OTH_HH_RF_E!T75+FC_OTH_HH_WM_E!T75+FC_OTH_HH_DR_E!T75+FC_OTH_HH_DW_E!T75+FC_OTH_HH_TV_E!T75+FC_OTH_HH_IT_E!T75+FC_OTH_HH_LI_E!T75+FC_OTH_HH_OA_E!T75</f>
        <v>804.93680137575302</v>
      </c>
      <c r="U75" s="37">
        <f>FC_OTH_HH_SH_E!U75+FC_OTH_HH_SC_E!U75+FC_OTH_HH_WH_E!U75+FC_OTH_HH_CO_E!U75+FC_OTH_HH_RF_E!U75+FC_OTH_HH_WM_E!U75+FC_OTH_HH_DR_E!U75+FC_OTH_HH_DW_E!U75+FC_OTH_HH_TV_E!U75+FC_OTH_HH_IT_E!U75+FC_OTH_HH_LI_E!U75+FC_OTH_HH_OA_E!U75</f>
        <v>781.77489251934628</v>
      </c>
      <c r="V75" s="37">
        <f>FC_OTH_HH_SH_E!V75+FC_OTH_HH_SC_E!V75+FC_OTH_HH_WH_E!V75+FC_OTH_HH_CO_E!V75+FC_OTH_HH_RF_E!V75+FC_OTH_HH_WM_E!V75+FC_OTH_HH_DR_E!V75+FC_OTH_HH_DW_E!V75+FC_OTH_HH_TV_E!V75+FC_OTH_HH_IT_E!V75+FC_OTH_HH_LI_E!V75+FC_OTH_HH_OA_E!V75</f>
        <v>704.23920894239018</v>
      </c>
      <c r="W75" s="37">
        <f>FC_OTH_HH_SH_E!W75+FC_OTH_HH_SC_E!W75+FC_OTH_HH_WH_E!W75+FC_OTH_HH_CO_E!W75+FC_OTH_HH_RF_E!W75+FC_OTH_HH_WM_E!W75+FC_OTH_HH_DR_E!W75+FC_OTH_HH_DW_E!W75+FC_OTH_HH_TV_E!W75+FC_OTH_HH_IT_E!W75+FC_OTH_HH_LI_E!W75+FC_OTH_HH_OA_E!W75</f>
        <v>711.58452278589812</v>
      </c>
      <c r="X75" s="37">
        <f>FC_OTH_HH_SH_E!X75+FC_OTH_HH_SC_E!X75+FC_OTH_HH_WH_E!X75+FC_OTH_HH_CO_E!X75+FC_OTH_HH_RF_E!X75+FC_OTH_HH_WM_E!X75+FC_OTH_HH_DR_E!X75+FC_OTH_HH_DW_E!X75+FC_OTH_HH_TV_E!X75+FC_OTH_HH_IT_E!X75+FC_OTH_HH_LI_E!X75+FC_OTH_HH_OA_E!X75</f>
        <v>726.84548581255342</v>
      </c>
    </row>
    <row r="76" spans="1:24" ht="11.25" customHeight="1" x14ac:dyDescent="0.2">
      <c r="A76" s="38" t="s">
        <v>139</v>
      </c>
      <c r="B76" s="39" t="s">
        <v>140</v>
      </c>
      <c r="C76" s="40">
        <f>FC_OTH_HH_SH_E!C76+FC_OTH_HH_SC_E!C76+FC_OTH_HH_WH_E!C76+FC_OTH_HH_CO_E!C76+FC_OTH_HH_RF_E!C76+FC_OTH_HH_WM_E!C76+FC_OTH_HH_DR_E!C76+FC_OTH_HH_DW_E!C76+FC_OTH_HH_TV_E!C76+FC_OTH_HH_IT_E!C76+FC_OTH_HH_LI_E!C76+FC_OTH_HH_OA_E!C76</f>
        <v>657.95356835769553</v>
      </c>
      <c r="D76" s="40">
        <f>FC_OTH_HH_SH_E!D76+FC_OTH_HH_SC_E!D76+FC_OTH_HH_WH_E!D76+FC_OTH_HH_CO_E!D76+FC_OTH_HH_RF_E!D76+FC_OTH_HH_WM_E!D76+FC_OTH_HH_DR_E!D76+FC_OTH_HH_DW_E!D76+FC_OTH_HH_TV_E!D76+FC_OTH_HH_IT_E!D76+FC_OTH_HH_LI_E!D76+FC_OTH_HH_OA_E!D76</f>
        <v>669.14445399828026</v>
      </c>
      <c r="E76" s="40">
        <f>FC_OTH_HH_SH_E!E76+FC_OTH_HH_SC_E!E76+FC_OTH_HH_WH_E!E76+FC_OTH_HH_CO_E!E76+FC_OTH_HH_RF_E!E76+FC_OTH_HH_WM_E!E76+FC_OTH_HH_DR_E!E76+FC_OTH_HH_DW_E!E76+FC_OTH_HH_TV_E!E76+FC_OTH_HH_IT_E!E76+FC_OTH_HH_LI_E!E76+FC_OTH_HH_OA_E!E76</f>
        <v>678.18572656921754</v>
      </c>
      <c r="F76" s="40">
        <f>FC_OTH_HH_SH_E!F76+FC_OTH_HH_SC_E!F76+FC_OTH_HH_WH_E!F76+FC_OTH_HH_CO_E!F76+FC_OTH_HH_RF_E!F76+FC_OTH_HH_WM_E!F76+FC_OTH_HH_DR_E!F76+FC_OTH_HH_DW_E!F76+FC_OTH_HH_TV_E!F76+FC_OTH_HH_IT_E!F76+FC_OTH_HH_LI_E!F76+FC_OTH_HH_OA_E!F76</f>
        <v>723.77042132416159</v>
      </c>
      <c r="G76" s="40">
        <f>FC_OTH_HH_SH_E!G76+FC_OTH_HH_SC_E!G76+FC_OTH_HH_WH_E!G76+FC_OTH_HH_CO_E!G76+FC_OTH_HH_RF_E!G76+FC_OTH_HH_WM_E!G76+FC_OTH_HH_DR_E!G76+FC_OTH_HH_DW_E!G76+FC_OTH_HH_TV_E!G76+FC_OTH_HH_IT_E!G76+FC_OTH_HH_LI_E!G76+FC_OTH_HH_OA_E!G76</f>
        <v>736.11349957007735</v>
      </c>
      <c r="H76" s="40">
        <f>FC_OTH_HH_SH_E!H76+FC_OTH_HH_SC_E!H76+FC_OTH_HH_WH_E!H76+FC_OTH_HH_CO_E!H76+FC_OTH_HH_RF_E!H76+FC_OTH_HH_WM_E!H76+FC_OTH_HH_DR_E!H76+FC_OTH_HH_DW_E!H76+FC_OTH_HH_TV_E!H76+FC_OTH_HH_IT_E!H76+FC_OTH_HH_LI_E!H76+FC_OTH_HH_OA_E!H76</f>
        <v>793.98108340498709</v>
      </c>
      <c r="I76" s="40">
        <f>FC_OTH_HH_SH_E!I76+FC_OTH_HH_SC_E!I76+FC_OTH_HH_WH_E!I76+FC_OTH_HH_CO_E!I76+FC_OTH_HH_RF_E!I76+FC_OTH_HH_WM_E!I76+FC_OTH_HH_DR_E!I76+FC_OTH_HH_DW_E!I76+FC_OTH_HH_TV_E!I76+FC_OTH_HH_IT_E!I76+FC_OTH_HH_LI_E!I76+FC_OTH_HH_OA_E!I76</f>
        <v>859.75924333619946</v>
      </c>
      <c r="J76" s="40">
        <f>FC_OTH_HH_SH_E!J76+FC_OTH_HH_SC_E!J76+FC_OTH_HH_WH_E!J76+FC_OTH_HH_CO_E!J76+FC_OTH_HH_RF_E!J76+FC_OTH_HH_WM_E!J76+FC_OTH_HH_DR_E!J76+FC_OTH_HH_DW_E!J76+FC_OTH_HH_TV_E!J76+FC_OTH_HH_IT_E!J76+FC_OTH_HH_LI_E!J76+FC_OTH_HH_OA_E!J76</f>
        <v>893.29320722269983</v>
      </c>
      <c r="K76" s="40">
        <f>FC_OTH_HH_SH_E!K76+FC_OTH_HH_SC_E!K76+FC_OTH_HH_WH_E!K76+FC_OTH_HH_CO_E!K76+FC_OTH_HH_RF_E!K76+FC_OTH_HH_WM_E!K76+FC_OTH_HH_DR_E!K76+FC_OTH_HH_DW_E!K76+FC_OTH_HH_TV_E!K76+FC_OTH_HH_IT_E!K76+FC_OTH_HH_LI_E!K76+FC_OTH_HH_OA_E!K76</f>
        <v>894.2390369733447</v>
      </c>
      <c r="L76" s="40">
        <f>FC_OTH_HH_SH_E!L76+FC_OTH_HH_SC_E!L76+FC_OTH_HH_WH_E!L76+FC_OTH_HH_CO_E!L76+FC_OTH_HH_RF_E!L76+FC_OTH_HH_WM_E!L76+FC_OTH_HH_DR_E!L76+FC_OTH_HH_DW_E!L76+FC_OTH_HH_TV_E!L76+FC_OTH_HH_IT_E!L76+FC_OTH_HH_LI_E!L76+FC_OTH_HH_OA_E!L76</f>
        <v>947.63542562338739</v>
      </c>
      <c r="M76" s="40">
        <f>FC_OTH_HH_SH_E!M76+FC_OTH_HH_SC_E!M76+FC_OTH_HH_WH_E!M76+FC_OTH_HH_CO_E!M76+FC_OTH_HH_RF_E!M76+FC_OTH_HH_WM_E!M76+FC_OTH_HH_DR_E!M76+FC_OTH_HH_DW_E!M76+FC_OTH_HH_TV_E!M76+FC_OTH_HH_IT_E!M76+FC_OTH_HH_LI_E!M76+FC_OTH_HH_OA_E!M76</f>
        <v>974.11865864144443</v>
      </c>
      <c r="N76" s="40">
        <f>FC_OTH_HH_SH_E!N76+FC_OTH_HH_SC_E!N76+FC_OTH_HH_WH_E!N76+FC_OTH_HH_CO_E!N76+FC_OTH_HH_RF_E!N76+FC_OTH_HH_WM_E!N76+FC_OTH_HH_DR_E!N76+FC_OTH_HH_DW_E!N76+FC_OTH_HH_TV_E!N76+FC_OTH_HH_IT_E!N76+FC_OTH_HH_LI_E!N76+FC_OTH_HH_OA_E!N76</f>
        <v>995.44282029234716</v>
      </c>
      <c r="O76" s="40">
        <f>FC_OTH_HH_SH_E!O76+FC_OTH_HH_SC_E!O76+FC_OTH_HH_WH_E!O76+FC_OTH_HH_CO_E!O76+FC_OTH_HH_RF_E!O76+FC_OTH_HH_WM_E!O76+FC_OTH_HH_DR_E!O76+FC_OTH_HH_DW_E!O76+FC_OTH_HH_TV_E!O76+FC_OTH_HH_IT_E!O76+FC_OTH_HH_LI_E!O76+FC_OTH_HH_OA_E!O76</f>
        <v>1034.823731728289</v>
      </c>
      <c r="P76" s="40">
        <f>FC_OTH_HH_SH_E!P76+FC_OTH_HH_SC_E!P76+FC_OTH_HH_WH_E!P76+FC_OTH_HH_CO_E!P76+FC_OTH_HH_RF_E!P76+FC_OTH_HH_WM_E!P76+FC_OTH_HH_DR_E!P76+FC_OTH_HH_DW_E!P76+FC_OTH_HH_TV_E!P76+FC_OTH_HH_IT_E!P76+FC_OTH_HH_LI_E!P76+FC_OTH_HH_OA_E!P76</f>
        <v>1022.8718830610488</v>
      </c>
      <c r="Q76" s="40">
        <f>FC_OTH_HH_SH_E!Q76+FC_OTH_HH_SC_E!Q76+FC_OTH_HH_WH_E!Q76+FC_OTH_HH_CO_E!Q76+FC_OTH_HH_RF_E!Q76+FC_OTH_HH_WM_E!Q76+FC_OTH_HH_DR_E!Q76+FC_OTH_HH_DW_E!Q76+FC_OTH_HH_TV_E!Q76+FC_OTH_HH_IT_E!Q76+FC_OTH_HH_LI_E!Q76+FC_OTH_HH_OA_E!Q76</f>
        <v>1024.075666380051</v>
      </c>
      <c r="R76" s="40">
        <f>FC_OTH_HH_SH_E!R76+FC_OTH_HH_SC_E!R76+FC_OTH_HH_WH_E!R76+FC_OTH_HH_CO_E!R76+FC_OTH_HH_RF_E!R76+FC_OTH_HH_WM_E!R76+FC_OTH_HH_DR_E!R76+FC_OTH_HH_DW_E!R76+FC_OTH_HH_TV_E!R76+FC_OTH_HH_IT_E!R76+FC_OTH_HH_LI_E!R76+FC_OTH_HH_OA_E!R76</f>
        <v>1039.9828030954432</v>
      </c>
      <c r="S76" s="40">
        <f>FC_OTH_HH_SH_E!S76+FC_OTH_HH_SC_E!S76+FC_OTH_HH_WH_E!S76+FC_OTH_HH_CO_E!S76+FC_OTH_HH_RF_E!S76+FC_OTH_HH_WM_E!S76+FC_OTH_HH_DR_E!S76+FC_OTH_HH_DW_E!S76+FC_OTH_HH_TV_E!S76+FC_OTH_HH_IT_E!S76+FC_OTH_HH_LI_E!S76+FC_OTH_HH_OA_E!S76</f>
        <v>1037.575236457438</v>
      </c>
      <c r="T76" s="40">
        <f>FC_OTH_HH_SH_E!T76+FC_OTH_HH_SC_E!T76+FC_OTH_HH_WH_E!T76+FC_OTH_HH_CO_E!T76+FC_OTH_HH_RF_E!T76+FC_OTH_HH_WM_E!T76+FC_OTH_HH_DR_E!T76+FC_OTH_HH_DW_E!T76+FC_OTH_HH_TV_E!T76+FC_OTH_HH_IT_E!T76+FC_OTH_HH_LI_E!T76+FC_OTH_HH_OA_E!T76</f>
        <v>1083.1185726569222</v>
      </c>
      <c r="U76" s="40">
        <f>FC_OTH_HH_SH_E!U76+FC_OTH_HH_SC_E!U76+FC_OTH_HH_WH_E!U76+FC_OTH_HH_CO_E!U76+FC_OTH_HH_RF_E!U76+FC_OTH_HH_WM_E!U76+FC_OTH_HH_DR_E!U76+FC_OTH_HH_DW_E!U76+FC_OTH_HH_TV_E!U76+FC_OTH_HH_IT_E!U76+FC_OTH_HH_LI_E!U76+FC_OTH_HH_OA_E!U76</f>
        <v>1098.8722269991399</v>
      </c>
      <c r="V76" s="40">
        <f>FC_OTH_HH_SH_E!V76+FC_OTH_HH_SC_E!V76+FC_OTH_HH_WH_E!V76+FC_OTH_HH_CO_E!V76+FC_OTH_HH_RF_E!V76+FC_OTH_HH_WM_E!V76+FC_OTH_HH_DR_E!V76+FC_OTH_HH_DW_E!V76+FC_OTH_HH_TV_E!V76+FC_OTH_HH_IT_E!V76+FC_OTH_HH_LI_E!V76+FC_OTH_HH_OA_E!V76</f>
        <v>1116.4475494411008</v>
      </c>
      <c r="W76" s="40">
        <f>FC_OTH_HH_SH_E!W76+FC_OTH_HH_SC_E!W76+FC_OTH_HH_WH_E!W76+FC_OTH_HH_CO_E!W76+FC_OTH_HH_RF_E!W76+FC_OTH_HH_WM_E!W76+FC_OTH_HH_DR_E!W76+FC_OTH_HH_DW_E!W76+FC_OTH_HH_TV_E!W76+FC_OTH_HH_IT_E!W76+FC_OTH_HH_LI_E!W76+FC_OTH_HH_OA_E!W76</f>
        <v>1171.090627687016</v>
      </c>
      <c r="X76" s="40">
        <f>FC_OTH_HH_SH_E!X76+FC_OTH_HH_SC_E!X76+FC_OTH_HH_WH_E!X76+FC_OTH_HH_CO_E!X76+FC_OTH_HH_RF_E!X76+FC_OTH_HH_WM_E!X76+FC_OTH_HH_DR_E!X76+FC_OTH_HH_DW_E!X76+FC_OTH_HH_TV_E!X76+FC_OTH_HH_IT_E!X76+FC_OTH_HH_LI_E!X76+FC_OTH_HH_OA_E!X76</f>
        <v>1224.7819432502149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455</v>
      </c>
      <c r="B1" s="4" t="s">
        <v>399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7033.5778207299672</v>
      </c>
      <c r="D2" s="31">
        <f t="shared" ref="D2:W2" si="1">SUM(D3,D17,D22,D25,D26,D51,D52,D71,D74,D75,D76)</f>
        <v>5612.0946633252997</v>
      </c>
      <c r="E2" s="31">
        <f t="shared" si="1"/>
        <v>5410.328291826263</v>
      </c>
      <c r="F2" s="31">
        <f t="shared" si="1"/>
        <v>5784.4722158249524</v>
      </c>
      <c r="G2" s="31">
        <f t="shared" si="1"/>
        <v>6414.584116348331</v>
      </c>
      <c r="H2" s="31">
        <f t="shared" si="1"/>
        <v>5659.8320901567104</v>
      </c>
      <c r="I2" s="31">
        <f t="shared" si="1"/>
        <v>5696.1404965487609</v>
      </c>
      <c r="J2" s="31">
        <f t="shared" si="1"/>
        <v>5154.5031828704596</v>
      </c>
      <c r="K2" s="31">
        <f t="shared" si="1"/>
        <v>6111.4325421210142</v>
      </c>
      <c r="L2" s="31">
        <f t="shared" si="1"/>
        <v>5814.5400893630667</v>
      </c>
      <c r="M2" s="31">
        <f t="shared" si="1"/>
        <v>5979.5832918349779</v>
      </c>
      <c r="N2" s="31">
        <f t="shared" si="1"/>
        <v>5714.4287452396557</v>
      </c>
      <c r="O2" s="31">
        <f t="shared" si="1"/>
        <v>5883.5975599617605</v>
      </c>
      <c r="P2" s="31">
        <f t="shared" si="1"/>
        <v>5529.6798356522504</v>
      </c>
      <c r="Q2" s="31">
        <f t="shared" si="1"/>
        <v>5200.3658323455384</v>
      </c>
      <c r="R2" s="31">
        <f t="shared" si="1"/>
        <v>5093.1286450178204</v>
      </c>
      <c r="S2" s="31">
        <f t="shared" si="1"/>
        <v>5120.4398692698551</v>
      </c>
      <c r="T2" s="31">
        <f t="shared" si="1"/>
        <v>5304.3197145912645</v>
      </c>
      <c r="U2" s="31">
        <f t="shared" si="1"/>
        <v>5356.4057840291371</v>
      </c>
      <c r="V2" s="31">
        <f t="shared" si="1"/>
        <v>5336.1592988720622</v>
      </c>
      <c r="W2" s="31">
        <f t="shared" si="1"/>
        <v>5562.3549184964186</v>
      </c>
      <c r="X2" s="31">
        <f t="shared" ref="X2" si="2">SUM(X3,X17,X22,X25,X26,X51,X52,X71,X74,X75,X76)</f>
        <v>6161.3647043895244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38.10402694397996</v>
      </c>
      <c r="D3" s="34">
        <f t="shared" ref="D3:W3" si="4">SUM(D4,D8,D11)</f>
        <v>5.7110600366968596</v>
      </c>
      <c r="E3" s="34">
        <f t="shared" si="4"/>
        <v>19.824546755467065</v>
      </c>
      <c r="F3" s="34">
        <f t="shared" si="4"/>
        <v>13.188540276375063</v>
      </c>
      <c r="G3" s="34">
        <f t="shared" si="4"/>
        <v>32.17188612847356</v>
      </c>
      <c r="H3" s="34">
        <f t="shared" si="4"/>
        <v>10.98033736941324</v>
      </c>
      <c r="I3" s="34">
        <f t="shared" si="4"/>
        <v>8.2253119256306331</v>
      </c>
      <c r="J3" s="34">
        <f t="shared" si="4"/>
        <v>8.287237661039196</v>
      </c>
      <c r="K3" s="34">
        <f t="shared" si="4"/>
        <v>39.648098675982524</v>
      </c>
      <c r="L3" s="34">
        <f t="shared" si="4"/>
        <v>11.519654074744107</v>
      </c>
      <c r="M3" s="34">
        <f t="shared" si="4"/>
        <v>8.203338468415815</v>
      </c>
      <c r="N3" s="34">
        <f t="shared" si="4"/>
        <v>15.91615998207309</v>
      </c>
      <c r="O3" s="34">
        <f t="shared" si="4"/>
        <v>23.138037919056885</v>
      </c>
      <c r="P3" s="34">
        <f t="shared" si="4"/>
        <v>20.780957217933878</v>
      </c>
      <c r="Q3" s="34">
        <f t="shared" si="4"/>
        <v>56.347454056945331</v>
      </c>
      <c r="R3" s="34">
        <f t="shared" si="4"/>
        <v>64.243908551565724</v>
      </c>
      <c r="S3" s="34">
        <f t="shared" si="4"/>
        <v>45.638175305102536</v>
      </c>
      <c r="T3" s="34">
        <f t="shared" si="4"/>
        <v>27.207513828193949</v>
      </c>
      <c r="U3" s="34">
        <f t="shared" si="4"/>
        <v>26.725773627421319</v>
      </c>
      <c r="V3" s="34">
        <f t="shared" si="4"/>
        <v>32.33320412872478</v>
      </c>
      <c r="W3" s="34">
        <f t="shared" si="4"/>
        <v>36.027525496439615</v>
      </c>
      <c r="X3" s="34">
        <f t="shared" ref="X3" si="5">SUM(X4,X8,X11)</f>
        <v>37.386226838115356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23.066076337959927</v>
      </c>
      <c r="D4" s="29">
        <f t="shared" ref="D4:W4" si="7">SUM(D5:D7)</f>
        <v>0</v>
      </c>
      <c r="E4" s="29">
        <f t="shared" si="7"/>
        <v>1.6545496107963704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1.6545496107963704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23.066076337959927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15.037950606020031</v>
      </c>
      <c r="D8" s="29">
        <f t="shared" ref="D8:W8" si="10">SUM(D9:D10)</f>
        <v>5.7110600366968596</v>
      </c>
      <c r="E8" s="29">
        <f t="shared" si="10"/>
        <v>18.169997144670695</v>
      </c>
      <c r="F8" s="29">
        <f t="shared" si="10"/>
        <v>13.188540276375063</v>
      </c>
      <c r="G8" s="29">
        <f t="shared" si="10"/>
        <v>32.17188612847356</v>
      </c>
      <c r="H8" s="29">
        <f t="shared" si="10"/>
        <v>10.98033736941324</v>
      </c>
      <c r="I8" s="29">
        <f t="shared" si="10"/>
        <v>8.2253119256306331</v>
      </c>
      <c r="J8" s="29">
        <f t="shared" si="10"/>
        <v>8.287237661039196</v>
      </c>
      <c r="K8" s="29">
        <f t="shared" si="10"/>
        <v>39.648098675982524</v>
      </c>
      <c r="L8" s="29">
        <f t="shared" si="10"/>
        <v>11.519654074744107</v>
      </c>
      <c r="M8" s="29">
        <f t="shared" si="10"/>
        <v>8.203338468415815</v>
      </c>
      <c r="N8" s="29">
        <f t="shared" si="10"/>
        <v>15.91615998207309</v>
      </c>
      <c r="O8" s="29">
        <f t="shared" si="10"/>
        <v>23.138037919056885</v>
      </c>
      <c r="P8" s="29">
        <f t="shared" si="10"/>
        <v>20.780957217933878</v>
      </c>
      <c r="Q8" s="29">
        <f t="shared" si="10"/>
        <v>56.347454056945331</v>
      </c>
      <c r="R8" s="29">
        <f t="shared" si="10"/>
        <v>64.243908551565724</v>
      </c>
      <c r="S8" s="29">
        <f t="shared" si="10"/>
        <v>45.638175305102536</v>
      </c>
      <c r="T8" s="29">
        <f t="shared" si="10"/>
        <v>27.207513828193949</v>
      </c>
      <c r="U8" s="29">
        <f t="shared" si="10"/>
        <v>26.725773627421319</v>
      </c>
      <c r="V8" s="29">
        <f t="shared" si="10"/>
        <v>32.33320412872478</v>
      </c>
      <c r="W8" s="29">
        <f t="shared" si="10"/>
        <v>36.027525496439615</v>
      </c>
      <c r="X8" s="29">
        <f t="shared" ref="X8" si="11">SUM(X9:X10)</f>
        <v>37.386226838115356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3.6163223270506251</v>
      </c>
      <c r="K9" s="10">
        <v>39.648098675982524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20.691387060970278</v>
      </c>
      <c r="R9" s="10">
        <v>22.13266681506644</v>
      </c>
      <c r="S9" s="10">
        <v>18.068998671192272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15.037950606020031</v>
      </c>
      <c r="D10" s="10">
        <v>5.7110600366968596</v>
      </c>
      <c r="E10" s="10">
        <v>18.169997144670695</v>
      </c>
      <c r="F10" s="10">
        <v>13.188540276375063</v>
      </c>
      <c r="G10" s="10">
        <v>32.17188612847356</v>
      </c>
      <c r="H10" s="10">
        <v>10.98033736941324</v>
      </c>
      <c r="I10" s="10">
        <v>8.2253119256306331</v>
      </c>
      <c r="J10" s="10">
        <v>4.6709153339885701</v>
      </c>
      <c r="K10" s="10">
        <v>0</v>
      </c>
      <c r="L10" s="10">
        <v>11.519654074744107</v>
      </c>
      <c r="M10" s="10">
        <v>8.203338468415815</v>
      </c>
      <c r="N10" s="10">
        <v>15.91615998207309</v>
      </c>
      <c r="O10" s="10">
        <v>23.138037919056885</v>
      </c>
      <c r="P10" s="10">
        <v>20.780957217933878</v>
      </c>
      <c r="Q10" s="10">
        <v>35.656066995975053</v>
      </c>
      <c r="R10" s="10">
        <v>42.111241736499288</v>
      </c>
      <c r="S10" s="10">
        <v>27.56917663391026</v>
      </c>
      <c r="T10" s="10">
        <v>27.207513828193949</v>
      </c>
      <c r="U10" s="10">
        <v>26.725773627421319</v>
      </c>
      <c r="V10" s="10">
        <v>32.33320412872478</v>
      </c>
      <c r="W10" s="10">
        <v>36.027525496439615</v>
      </c>
      <c r="X10" s="10">
        <v>37.386226838115356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5">SUM(C18:C21)</f>
        <v>0</v>
      </c>
      <c r="D17" s="37">
        <f t="shared" si="15"/>
        <v>0</v>
      </c>
      <c r="E17" s="37">
        <f t="shared" si="15"/>
        <v>0</v>
      </c>
      <c r="F17" s="37">
        <f t="shared" si="15"/>
        <v>0</v>
      </c>
      <c r="G17" s="37">
        <f t="shared" si="15"/>
        <v>0</v>
      </c>
      <c r="H17" s="37">
        <f t="shared" si="15"/>
        <v>0</v>
      </c>
      <c r="I17" s="37">
        <f t="shared" si="15"/>
        <v>0</v>
      </c>
      <c r="J17" s="37">
        <f t="shared" si="15"/>
        <v>0</v>
      </c>
      <c r="K17" s="37">
        <f t="shared" si="15"/>
        <v>0</v>
      </c>
      <c r="L17" s="37">
        <f t="shared" si="15"/>
        <v>0</v>
      </c>
      <c r="M17" s="37">
        <f t="shared" si="15"/>
        <v>0</v>
      </c>
      <c r="N17" s="37">
        <f t="shared" si="15"/>
        <v>0</v>
      </c>
      <c r="O17" s="37">
        <f t="shared" si="15"/>
        <v>0</v>
      </c>
      <c r="P17" s="37">
        <f t="shared" si="15"/>
        <v>0</v>
      </c>
      <c r="Q17" s="37">
        <f t="shared" si="15"/>
        <v>0</v>
      </c>
      <c r="R17" s="37">
        <f t="shared" si="15"/>
        <v>0</v>
      </c>
      <c r="S17" s="37">
        <f t="shared" si="15"/>
        <v>0</v>
      </c>
      <c r="T17" s="37">
        <f t="shared" si="15"/>
        <v>0</v>
      </c>
      <c r="U17" s="37">
        <f t="shared" si="15"/>
        <v>0</v>
      </c>
      <c r="V17" s="37">
        <f t="shared" si="15"/>
        <v>0</v>
      </c>
      <c r="W17" s="37">
        <f t="shared" si="15"/>
        <v>0</v>
      </c>
      <c r="X17" s="37">
        <f t="shared" ref="X17" si="16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7">SUM(C23:C24)</f>
        <v>0.38325598033985986</v>
      </c>
      <c r="D22" s="37">
        <f t="shared" si="17"/>
        <v>0.3564306725308688</v>
      </c>
      <c r="E22" s="37">
        <f t="shared" si="17"/>
        <v>0</v>
      </c>
      <c r="F22" s="37">
        <f t="shared" si="17"/>
        <v>0</v>
      </c>
      <c r="G22" s="37">
        <f t="shared" si="17"/>
        <v>0</v>
      </c>
      <c r="H22" s="37">
        <f t="shared" si="17"/>
        <v>0</v>
      </c>
      <c r="I22" s="37">
        <f t="shared" si="17"/>
        <v>0</v>
      </c>
      <c r="J22" s="37">
        <f t="shared" si="17"/>
        <v>0.16655776244615578</v>
      </c>
      <c r="K22" s="37">
        <f t="shared" si="17"/>
        <v>0</v>
      </c>
      <c r="L22" s="37">
        <f t="shared" si="17"/>
        <v>0</v>
      </c>
      <c r="M22" s="37">
        <f t="shared" si="17"/>
        <v>0.17634754914189124</v>
      </c>
      <c r="N22" s="37">
        <f t="shared" si="17"/>
        <v>0.17462938705226433</v>
      </c>
      <c r="O22" s="37">
        <f t="shared" si="17"/>
        <v>0</v>
      </c>
      <c r="P22" s="37">
        <f t="shared" si="17"/>
        <v>0</v>
      </c>
      <c r="Q22" s="37">
        <f t="shared" si="17"/>
        <v>0</v>
      </c>
      <c r="R22" s="37">
        <f t="shared" si="17"/>
        <v>0</v>
      </c>
      <c r="S22" s="37">
        <f t="shared" si="17"/>
        <v>0</v>
      </c>
      <c r="T22" s="37">
        <f t="shared" si="17"/>
        <v>0</v>
      </c>
      <c r="U22" s="37">
        <f t="shared" si="17"/>
        <v>0</v>
      </c>
      <c r="V22" s="37">
        <f t="shared" si="17"/>
        <v>0</v>
      </c>
      <c r="W22" s="37">
        <f t="shared" si="17"/>
        <v>0</v>
      </c>
      <c r="X22" s="37">
        <f t="shared" ref="X22" si="18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0.38325598033985986</v>
      </c>
      <c r="D23" s="10">
        <v>0.3564306725308688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0.16655776244615578</v>
      </c>
      <c r="K23" s="10">
        <v>0</v>
      </c>
      <c r="L23" s="10">
        <v>0</v>
      </c>
      <c r="M23" s="10">
        <v>0.17634754914189124</v>
      </c>
      <c r="N23" s="10">
        <v>0.17462938705226433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9">SUM(C27,C33)</f>
        <v>204.46396431727968</v>
      </c>
      <c r="D26" s="37">
        <f t="shared" si="19"/>
        <v>143.10346662237674</v>
      </c>
      <c r="E26" s="37">
        <f t="shared" si="19"/>
        <v>66.554359304600681</v>
      </c>
      <c r="F26" s="37">
        <f t="shared" si="19"/>
        <v>101.69461368299406</v>
      </c>
      <c r="G26" s="37">
        <f t="shared" si="19"/>
        <v>327.03183573533084</v>
      </c>
      <c r="H26" s="37">
        <f t="shared" si="19"/>
        <v>214.90341177190814</v>
      </c>
      <c r="I26" s="37">
        <f t="shared" si="19"/>
        <v>210.64525609647967</v>
      </c>
      <c r="J26" s="37">
        <f t="shared" si="19"/>
        <v>247.18331206332866</v>
      </c>
      <c r="K26" s="37">
        <f t="shared" si="19"/>
        <v>161.27876752819304</v>
      </c>
      <c r="L26" s="37">
        <f t="shared" si="19"/>
        <v>35.050925429559079</v>
      </c>
      <c r="M26" s="37">
        <f t="shared" si="19"/>
        <v>23.473027629092321</v>
      </c>
      <c r="N26" s="37">
        <f t="shared" si="19"/>
        <v>36.181522395347542</v>
      </c>
      <c r="O26" s="37">
        <f t="shared" si="19"/>
        <v>34.415729534696936</v>
      </c>
      <c r="P26" s="37">
        <f t="shared" si="19"/>
        <v>21.437849757773527</v>
      </c>
      <c r="Q26" s="37">
        <f t="shared" si="19"/>
        <v>29.289139347238631</v>
      </c>
      <c r="R26" s="37">
        <f t="shared" si="19"/>
        <v>33.971841381307854</v>
      </c>
      <c r="S26" s="37">
        <f t="shared" si="19"/>
        <v>22.739786872727095</v>
      </c>
      <c r="T26" s="37">
        <f t="shared" si="19"/>
        <v>28.161943542223639</v>
      </c>
      <c r="U26" s="37">
        <f t="shared" si="19"/>
        <v>34.055792617978142</v>
      </c>
      <c r="V26" s="37">
        <f t="shared" si="19"/>
        <v>45.334387020842371</v>
      </c>
      <c r="W26" s="37">
        <f t="shared" si="19"/>
        <v>37.10628826142414</v>
      </c>
      <c r="X26" s="37">
        <f t="shared" ref="X26" si="20">SUM(X27,X33)</f>
        <v>38.87898794131673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21">SUM(C28:C32)</f>
        <v>0</v>
      </c>
      <c r="D27" s="29">
        <f t="shared" si="21"/>
        <v>0</v>
      </c>
      <c r="E27" s="29">
        <f t="shared" si="21"/>
        <v>0</v>
      </c>
      <c r="F27" s="29">
        <f t="shared" si="21"/>
        <v>0</v>
      </c>
      <c r="G27" s="29">
        <f t="shared" si="21"/>
        <v>0</v>
      </c>
      <c r="H27" s="29">
        <f t="shared" si="21"/>
        <v>0</v>
      </c>
      <c r="I27" s="29">
        <f t="shared" si="21"/>
        <v>0</v>
      </c>
      <c r="J27" s="29">
        <f t="shared" si="21"/>
        <v>0</v>
      </c>
      <c r="K27" s="29">
        <f t="shared" si="21"/>
        <v>0</v>
      </c>
      <c r="L27" s="29">
        <f t="shared" si="21"/>
        <v>0</v>
      </c>
      <c r="M27" s="29">
        <f t="shared" si="21"/>
        <v>0</v>
      </c>
      <c r="N27" s="29">
        <f t="shared" si="21"/>
        <v>0</v>
      </c>
      <c r="O27" s="29">
        <f t="shared" si="21"/>
        <v>0</v>
      </c>
      <c r="P27" s="29">
        <f t="shared" si="21"/>
        <v>0</v>
      </c>
      <c r="Q27" s="29">
        <f t="shared" si="21"/>
        <v>0</v>
      </c>
      <c r="R27" s="29">
        <f t="shared" si="21"/>
        <v>0</v>
      </c>
      <c r="S27" s="29">
        <f t="shared" si="21"/>
        <v>0</v>
      </c>
      <c r="T27" s="29">
        <f t="shared" si="21"/>
        <v>0</v>
      </c>
      <c r="U27" s="29">
        <f t="shared" si="21"/>
        <v>0</v>
      </c>
      <c r="V27" s="29">
        <f t="shared" si="21"/>
        <v>0</v>
      </c>
      <c r="W27" s="29">
        <f t="shared" si="21"/>
        <v>0</v>
      </c>
      <c r="X27" s="29">
        <f t="shared" ref="X27" si="22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23">SUM(C34:C50)</f>
        <v>204.46396431727968</v>
      </c>
      <c r="D33" s="29">
        <f t="shared" si="23"/>
        <v>143.10346662237674</v>
      </c>
      <c r="E33" s="29">
        <f t="shared" si="23"/>
        <v>66.554359304600681</v>
      </c>
      <c r="F33" s="29">
        <f t="shared" si="23"/>
        <v>101.69461368299406</v>
      </c>
      <c r="G33" s="29">
        <f t="shared" si="23"/>
        <v>327.03183573533084</v>
      </c>
      <c r="H33" s="29">
        <f t="shared" si="23"/>
        <v>214.90341177190814</v>
      </c>
      <c r="I33" s="29">
        <f t="shared" si="23"/>
        <v>210.64525609647967</v>
      </c>
      <c r="J33" s="29">
        <f t="shared" si="23"/>
        <v>247.18331206332866</v>
      </c>
      <c r="K33" s="29">
        <f t="shared" si="23"/>
        <v>161.27876752819304</v>
      </c>
      <c r="L33" s="29">
        <f t="shared" si="23"/>
        <v>35.050925429559079</v>
      </c>
      <c r="M33" s="29">
        <f t="shared" si="23"/>
        <v>23.473027629092321</v>
      </c>
      <c r="N33" s="29">
        <f t="shared" si="23"/>
        <v>36.181522395347542</v>
      </c>
      <c r="O33" s="29">
        <f t="shared" si="23"/>
        <v>34.415729534696936</v>
      </c>
      <c r="P33" s="29">
        <f t="shared" si="23"/>
        <v>21.437849757773527</v>
      </c>
      <c r="Q33" s="29">
        <f t="shared" si="23"/>
        <v>29.289139347238631</v>
      </c>
      <c r="R33" s="29">
        <f t="shared" si="23"/>
        <v>33.971841381307854</v>
      </c>
      <c r="S33" s="29">
        <f t="shared" si="23"/>
        <v>22.739786872727095</v>
      </c>
      <c r="T33" s="29">
        <f t="shared" si="23"/>
        <v>28.161943542223639</v>
      </c>
      <c r="U33" s="29">
        <f t="shared" si="23"/>
        <v>34.055792617978142</v>
      </c>
      <c r="V33" s="29">
        <f t="shared" si="23"/>
        <v>45.334387020842371</v>
      </c>
      <c r="W33" s="29">
        <f t="shared" si="23"/>
        <v>37.10628826142414</v>
      </c>
      <c r="X33" s="29">
        <f t="shared" ref="X33" si="24">SUM(X34:X50)</f>
        <v>38.87898794131673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98.129836629406725</v>
      </c>
      <c r="H34" s="10">
        <v>5.748667239896819</v>
      </c>
      <c r="I34" s="10">
        <v>29.894926913155629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0.70244265991788102</v>
      </c>
      <c r="D36" s="10">
        <v>0.58535290783183647</v>
      </c>
      <c r="E36" s="10">
        <v>0.56595095918883609</v>
      </c>
      <c r="F36" s="10">
        <v>0.6107847248961884</v>
      </c>
      <c r="G36" s="10">
        <v>0.65532055760750996</v>
      </c>
      <c r="H36" s="10">
        <v>0.5776338833388166</v>
      </c>
      <c r="I36" s="10">
        <v>0.57005654328316202</v>
      </c>
      <c r="J36" s="10">
        <v>0.52063996360269393</v>
      </c>
      <c r="K36" s="10">
        <v>0.60844185564907849</v>
      </c>
      <c r="L36" s="10">
        <v>0.59251859566484033</v>
      </c>
      <c r="M36" s="10">
        <v>0.59946624157791617</v>
      </c>
      <c r="N36" s="10">
        <v>0.57226611495519986</v>
      </c>
      <c r="O36" s="10">
        <v>0.59001689000908786</v>
      </c>
      <c r="P36" s="10">
        <v>0.55149505091396844</v>
      </c>
      <c r="Q36" s="10">
        <v>0.5163990964538131</v>
      </c>
      <c r="R36" s="10">
        <v>0.51210591062372368</v>
      </c>
      <c r="S36" s="10">
        <v>0.51273182382729487</v>
      </c>
      <c r="T36" s="10">
        <v>0.3725443348381533</v>
      </c>
      <c r="U36" s="10">
        <v>0.37831905290437379</v>
      </c>
      <c r="V36" s="10">
        <v>0.39089869036024555</v>
      </c>
      <c r="W36" s="10">
        <v>0.34148220884679881</v>
      </c>
      <c r="X36" s="10">
        <v>0.35070437919182479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18.830610490111781</v>
      </c>
      <c r="D41" s="10">
        <v>5.2306964746345654</v>
      </c>
      <c r="E41" s="10">
        <v>0</v>
      </c>
      <c r="F41" s="10">
        <v>3.1384350816852979</v>
      </c>
      <c r="G41" s="10">
        <v>0</v>
      </c>
      <c r="H41" s="10">
        <v>6.1601031814273437</v>
      </c>
      <c r="I41" s="10">
        <v>0</v>
      </c>
      <c r="J41" s="10">
        <v>0</v>
      </c>
      <c r="K41" s="10">
        <v>0</v>
      </c>
      <c r="L41" s="10">
        <v>12.32992261392949</v>
      </c>
      <c r="M41" s="10">
        <v>0</v>
      </c>
      <c r="N41" s="10">
        <v>0</v>
      </c>
      <c r="O41" s="10">
        <v>1.026397248495271</v>
      </c>
      <c r="P41" s="10">
        <v>0</v>
      </c>
      <c r="Q41" s="10">
        <v>2.0527085124677562</v>
      </c>
      <c r="R41" s="10">
        <v>1.0263972484952715</v>
      </c>
      <c r="S41" s="10">
        <v>1.0263972484952704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3.188564058469475</v>
      </c>
      <c r="E42" s="10">
        <v>0</v>
      </c>
      <c r="F42" s="10">
        <v>4.2514187446259681</v>
      </c>
      <c r="G42" s="10">
        <v>14.880137575236464</v>
      </c>
      <c r="H42" s="10">
        <v>41.989079965606194</v>
      </c>
      <c r="I42" s="10">
        <v>0</v>
      </c>
      <c r="J42" s="10">
        <v>8.3983662940670651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184.93091116725</v>
      </c>
      <c r="D43" s="10">
        <v>131.20401225280801</v>
      </c>
      <c r="E43" s="10">
        <v>63.093567416778988</v>
      </c>
      <c r="F43" s="10">
        <v>75.36972749636098</v>
      </c>
      <c r="G43" s="10">
        <v>121.69749540128305</v>
      </c>
      <c r="H43" s="10">
        <v>48.944092591922647</v>
      </c>
      <c r="I43" s="10">
        <v>46.712602820608396</v>
      </c>
      <c r="J43" s="10">
        <v>81.405578376596139</v>
      </c>
      <c r="K43" s="10">
        <v>69.473163161795895</v>
      </c>
      <c r="L43" s="10">
        <v>22.128484219964751</v>
      </c>
      <c r="M43" s="10">
        <v>20.053956916319223</v>
      </c>
      <c r="N43" s="10">
        <v>30.784578722352787</v>
      </c>
      <c r="O43" s="10">
        <v>32.799315396192576</v>
      </c>
      <c r="P43" s="10">
        <v>20.88635470685956</v>
      </c>
      <c r="Q43" s="10">
        <v>17.704984446829531</v>
      </c>
      <c r="R43" s="10">
        <v>16.861885083753773</v>
      </c>
      <c r="S43" s="10">
        <v>13.824647482261799</v>
      </c>
      <c r="T43" s="10">
        <v>18.165581494573797</v>
      </c>
      <c r="U43" s="10">
        <v>17.425796866879459</v>
      </c>
      <c r="V43" s="10">
        <v>15.71734903555523</v>
      </c>
      <c r="W43" s="10">
        <v>13.89962978430564</v>
      </c>
      <c r="X43" s="10">
        <v>22.301112452924553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2.894840928632846</v>
      </c>
      <c r="E44" s="10">
        <v>2.894840928632846</v>
      </c>
      <c r="F44" s="10">
        <v>16.403955288048152</v>
      </c>
      <c r="G44" s="10">
        <v>91.669045571797099</v>
      </c>
      <c r="H44" s="10">
        <v>105.17815993121243</v>
      </c>
      <c r="I44" s="10">
        <v>106.1430782459157</v>
      </c>
      <c r="J44" s="10">
        <v>103.24832330180567</v>
      </c>
      <c r="K44" s="10">
        <v>26.053310404127252</v>
      </c>
      <c r="L44" s="10">
        <v>0</v>
      </c>
      <c r="M44" s="10">
        <v>2.8196044711951829</v>
      </c>
      <c r="N44" s="10">
        <v>4.8246775580395536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9.0150472914875319</v>
      </c>
      <c r="R48" s="10">
        <v>15.571453138435087</v>
      </c>
      <c r="S48" s="10">
        <v>7.376010318142729</v>
      </c>
      <c r="T48" s="10">
        <v>9.6238177128116913</v>
      </c>
      <c r="U48" s="10">
        <v>16.251676698194313</v>
      </c>
      <c r="V48" s="10">
        <v>29.226139294926892</v>
      </c>
      <c r="W48" s="10">
        <v>22.865176268271703</v>
      </c>
      <c r="X48" s="10">
        <v>16.227171109200352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1.9202923473774725</v>
      </c>
      <c r="G50" s="10">
        <v>0</v>
      </c>
      <c r="H50" s="10">
        <v>6.3056749785038697</v>
      </c>
      <c r="I50" s="10">
        <v>27.32459157351677</v>
      </c>
      <c r="J50" s="10">
        <v>53.610404127257077</v>
      </c>
      <c r="K50" s="10">
        <v>65.143852106620798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1997.448336450642</v>
      </c>
      <c r="D51" s="37">
        <v>1668.7076935844934</v>
      </c>
      <c r="E51" s="37">
        <v>1919.3379589503925</v>
      </c>
      <c r="F51" s="37">
        <v>2057.0219834775521</v>
      </c>
      <c r="G51" s="37">
        <v>2187.9574111839224</v>
      </c>
      <c r="H51" s="37">
        <v>1776.3663356807665</v>
      </c>
      <c r="I51" s="37">
        <v>2034.1355843554702</v>
      </c>
      <c r="J51" s="37">
        <v>1566.2508292756886</v>
      </c>
      <c r="K51" s="37">
        <v>1822.3517120782219</v>
      </c>
      <c r="L51" s="37">
        <v>1733.5943145146921</v>
      </c>
      <c r="M51" s="37">
        <v>1817.8423940099765</v>
      </c>
      <c r="N51" s="37">
        <v>1900.7422260514168</v>
      </c>
      <c r="O51" s="37">
        <v>2081.5995876573852</v>
      </c>
      <c r="P51" s="37">
        <v>1973.3902931224982</v>
      </c>
      <c r="Q51" s="37">
        <v>1727.2231161670402</v>
      </c>
      <c r="R51" s="37">
        <v>1758.5536575621345</v>
      </c>
      <c r="S51" s="37">
        <v>1796.0524242728147</v>
      </c>
      <c r="T51" s="37">
        <v>1924.0599027310593</v>
      </c>
      <c r="U51" s="37">
        <v>1985.0349045382106</v>
      </c>
      <c r="V51" s="37">
        <v>1979.5832134049786</v>
      </c>
      <c r="W51" s="37">
        <v>2175.2013209328638</v>
      </c>
      <c r="X51" s="37">
        <v>2575.978921724849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5">SUM(C53:C70)</f>
        <v>2337.8363130704952</v>
      </c>
      <c r="D52" s="37">
        <f t="shared" si="25"/>
        <v>1573.1133604540546</v>
      </c>
      <c r="E52" s="37">
        <f t="shared" si="25"/>
        <v>1588.6926196916861</v>
      </c>
      <c r="F52" s="37">
        <f t="shared" si="25"/>
        <v>1955.7176831690713</v>
      </c>
      <c r="G52" s="37">
        <f t="shared" si="25"/>
        <v>2412.115190755088</v>
      </c>
      <c r="H52" s="37">
        <f t="shared" si="25"/>
        <v>2382.1880506953967</v>
      </c>
      <c r="I52" s="37">
        <f t="shared" si="25"/>
        <v>2231.868886530136</v>
      </c>
      <c r="J52" s="37">
        <f t="shared" si="25"/>
        <v>2266.9495942864041</v>
      </c>
      <c r="K52" s="37">
        <f t="shared" si="25"/>
        <v>3008.7245181712342</v>
      </c>
      <c r="L52" s="37">
        <f t="shared" si="25"/>
        <v>2982.3986704547333</v>
      </c>
      <c r="M52" s="37">
        <f t="shared" si="25"/>
        <v>3108.7617107119158</v>
      </c>
      <c r="N52" s="37">
        <f t="shared" si="25"/>
        <v>2758.4511381035591</v>
      </c>
      <c r="O52" s="37">
        <f t="shared" si="25"/>
        <v>2884.3778417517319</v>
      </c>
      <c r="P52" s="37">
        <f t="shared" si="25"/>
        <v>2705.7948547121123</v>
      </c>
      <c r="Q52" s="37">
        <f t="shared" si="25"/>
        <v>2679.9535973216452</v>
      </c>
      <c r="R52" s="37">
        <f t="shared" si="25"/>
        <v>2530.6558173700241</v>
      </c>
      <c r="S52" s="37">
        <f t="shared" si="25"/>
        <v>2550.6435825800422</v>
      </c>
      <c r="T52" s="37">
        <f t="shared" si="25"/>
        <v>2615.4605552885455</v>
      </c>
      <c r="U52" s="37">
        <f t="shared" si="25"/>
        <v>2593.2678699510284</v>
      </c>
      <c r="V52" s="37">
        <f t="shared" si="25"/>
        <v>2609.0530292249628</v>
      </c>
      <c r="W52" s="37">
        <f t="shared" si="25"/>
        <v>2621.2676113898387</v>
      </c>
      <c r="X52" s="37">
        <f t="shared" ref="X52" si="26">SUM(X53:X70)</f>
        <v>2787.9518624845882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1.8291131115501562</v>
      </c>
      <c r="D58" s="10">
        <v>1.8587025431021702</v>
      </c>
      <c r="E58" s="10">
        <v>5.8914622603299485</v>
      </c>
      <c r="F58" s="10">
        <v>5.7321691128188341</v>
      </c>
      <c r="G58" s="10">
        <v>5.5247846556810911</v>
      </c>
      <c r="H58" s="10">
        <v>4.8513728160778982</v>
      </c>
      <c r="I58" s="10">
        <v>5.4092261214156556</v>
      </c>
      <c r="J58" s="10">
        <v>5.7781789751101602</v>
      </c>
      <c r="K58" s="10">
        <v>7.3114110381925626</v>
      </c>
      <c r="L58" s="10">
        <v>9.4142186424325445</v>
      </c>
      <c r="M58" s="10">
        <v>13.275529825088075</v>
      </c>
      <c r="N58" s="10">
        <v>10.588797538752111</v>
      </c>
      <c r="O58" s="10">
        <v>10.320795721218154</v>
      </c>
      <c r="P58" s="10">
        <v>8.9897388406827474</v>
      </c>
      <c r="Q58" s="10">
        <v>3.5471452761447755</v>
      </c>
      <c r="R58" s="10">
        <v>3.4699379394338825</v>
      </c>
      <c r="S58" s="10">
        <v>3.0643717268820292</v>
      </c>
      <c r="T58" s="10">
        <v>2.9958471582327255</v>
      </c>
      <c r="U58" s="10">
        <v>3.0722981539481822</v>
      </c>
      <c r="V58" s="10">
        <v>3.0670064868365436</v>
      </c>
      <c r="W58" s="10">
        <v>6.24045492925017E-2</v>
      </c>
      <c r="X58" s="10">
        <v>2.762486350070477</v>
      </c>
    </row>
    <row r="59" spans="1:24" ht="11.25" customHeight="1" x14ac:dyDescent="0.2">
      <c r="A59" s="42" t="s">
        <v>105</v>
      </c>
      <c r="B59" s="9" t="s">
        <v>106</v>
      </c>
      <c r="C59" s="10">
        <v>2336.007199958945</v>
      </c>
      <c r="D59" s="10">
        <v>1571.2546579109523</v>
      </c>
      <c r="E59" s="10">
        <v>1582.8011574313562</v>
      </c>
      <c r="F59" s="10">
        <v>1949.9855140562524</v>
      </c>
      <c r="G59" s="10">
        <v>2406.5904060994067</v>
      </c>
      <c r="H59" s="10">
        <v>2377.3366778793188</v>
      </c>
      <c r="I59" s="10">
        <v>2226.4596604087205</v>
      </c>
      <c r="J59" s="10">
        <v>2261.1714153112939</v>
      </c>
      <c r="K59" s="10">
        <v>3001.4131071330416</v>
      </c>
      <c r="L59" s="10">
        <v>2972.9844518123009</v>
      </c>
      <c r="M59" s="10">
        <v>3095.4861808868277</v>
      </c>
      <c r="N59" s="10">
        <v>2747.8623405648068</v>
      </c>
      <c r="O59" s="10">
        <v>2874.0570460305139</v>
      </c>
      <c r="P59" s="10">
        <v>2696.8051158714297</v>
      </c>
      <c r="Q59" s="10">
        <v>2676.4064520455004</v>
      </c>
      <c r="R59" s="10">
        <v>2527.1858794305904</v>
      </c>
      <c r="S59" s="10">
        <v>2547.57921085316</v>
      </c>
      <c r="T59" s="10">
        <v>2612.4647081303128</v>
      </c>
      <c r="U59" s="10">
        <v>2590.19557179708</v>
      </c>
      <c r="V59" s="10">
        <v>2605.9860227381264</v>
      </c>
      <c r="W59" s="10">
        <v>2621.2052068405465</v>
      </c>
      <c r="X59" s="10">
        <v>2785.1893761345177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7">SUM(C72:C73)</f>
        <v>0</v>
      </c>
      <c r="D71" s="37">
        <f t="shared" si="27"/>
        <v>0</v>
      </c>
      <c r="E71" s="37">
        <f t="shared" si="27"/>
        <v>0</v>
      </c>
      <c r="F71" s="37">
        <f t="shared" si="27"/>
        <v>0</v>
      </c>
      <c r="G71" s="37">
        <f t="shared" si="27"/>
        <v>0</v>
      </c>
      <c r="H71" s="37">
        <f t="shared" si="27"/>
        <v>0</v>
      </c>
      <c r="I71" s="37">
        <f t="shared" si="27"/>
        <v>0</v>
      </c>
      <c r="J71" s="37">
        <f t="shared" si="27"/>
        <v>0</v>
      </c>
      <c r="K71" s="37">
        <f t="shared" si="27"/>
        <v>0</v>
      </c>
      <c r="L71" s="37">
        <f t="shared" si="27"/>
        <v>0</v>
      </c>
      <c r="M71" s="37">
        <f t="shared" si="27"/>
        <v>0</v>
      </c>
      <c r="N71" s="37">
        <f t="shared" si="27"/>
        <v>0</v>
      </c>
      <c r="O71" s="37">
        <f t="shared" si="27"/>
        <v>0</v>
      </c>
      <c r="P71" s="37">
        <f t="shared" si="27"/>
        <v>0</v>
      </c>
      <c r="Q71" s="37">
        <f t="shared" si="27"/>
        <v>0</v>
      </c>
      <c r="R71" s="37">
        <f t="shared" si="27"/>
        <v>0</v>
      </c>
      <c r="S71" s="37">
        <f t="shared" si="27"/>
        <v>0</v>
      </c>
      <c r="T71" s="37">
        <f t="shared" si="27"/>
        <v>0</v>
      </c>
      <c r="U71" s="37">
        <f t="shared" si="27"/>
        <v>0</v>
      </c>
      <c r="V71" s="37">
        <f t="shared" si="27"/>
        <v>0</v>
      </c>
      <c r="W71" s="37">
        <f t="shared" si="27"/>
        <v>0</v>
      </c>
      <c r="X71" s="37">
        <f t="shared" ref="X71" si="28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2442.9055480284578</v>
      </c>
      <c r="D75" s="37">
        <v>2212.6284349407965</v>
      </c>
      <c r="E75" s="37">
        <v>1806.1547189510784</v>
      </c>
      <c r="F75" s="37">
        <v>1646.021348681156</v>
      </c>
      <c r="G75" s="37">
        <v>1443.036269614144</v>
      </c>
      <c r="H75" s="37">
        <v>1262.6118483710457</v>
      </c>
      <c r="I75" s="37">
        <v>1199.3081393296159</v>
      </c>
      <c r="J75" s="37">
        <v>1051.6308719761714</v>
      </c>
      <c r="K75" s="37">
        <v>1059.728923934141</v>
      </c>
      <c r="L75" s="37">
        <v>1024.3213574104579</v>
      </c>
      <c r="M75" s="37">
        <v>992.41973302642816</v>
      </c>
      <c r="N75" s="37">
        <v>972.4684292061329</v>
      </c>
      <c r="O75" s="37">
        <v>832.43844096387045</v>
      </c>
      <c r="P75" s="37">
        <v>776.7833190055735</v>
      </c>
      <c r="Q75" s="37">
        <v>678.1543503172652</v>
      </c>
      <c r="R75" s="37">
        <v>676.21403954556638</v>
      </c>
      <c r="S75" s="37">
        <v>679.00650226366542</v>
      </c>
      <c r="T75" s="37">
        <v>676.0278883144864</v>
      </c>
      <c r="U75" s="37">
        <v>660.13493728260005</v>
      </c>
      <c r="V75" s="37">
        <v>596.27690624919001</v>
      </c>
      <c r="W75" s="37">
        <v>604.9287357822227</v>
      </c>
      <c r="X75" s="37">
        <v>618.50226436399316</v>
      </c>
    </row>
    <row r="76" spans="1:24" ht="11.25" customHeight="1" x14ac:dyDescent="0.2">
      <c r="A76" s="38" t="s">
        <v>139</v>
      </c>
      <c r="B76" s="39" t="s">
        <v>140</v>
      </c>
      <c r="C76" s="40">
        <v>12.436375938772899</v>
      </c>
      <c r="D76" s="40">
        <v>8.4742170143503888</v>
      </c>
      <c r="E76" s="40">
        <v>9.7640881730386369</v>
      </c>
      <c r="F76" s="40">
        <v>10.828046537803154</v>
      </c>
      <c r="G76" s="40">
        <v>12.271522931372976</v>
      </c>
      <c r="H76" s="40">
        <v>12.782106268180833</v>
      </c>
      <c r="I76" s="40">
        <v>11.957318311428883</v>
      </c>
      <c r="J76" s="40">
        <v>14.034779845381442</v>
      </c>
      <c r="K76" s="40">
        <v>19.700521733241331</v>
      </c>
      <c r="L76" s="40">
        <v>27.655167478881012</v>
      </c>
      <c r="M76" s="40">
        <v>28.706740440007689</v>
      </c>
      <c r="N76" s="40">
        <v>30.494640114073952</v>
      </c>
      <c r="O76" s="40">
        <v>27.62792213501929</v>
      </c>
      <c r="P76" s="40">
        <v>31.49256183635962</v>
      </c>
      <c r="Q76" s="40">
        <v>29.398175135404379</v>
      </c>
      <c r="R76" s="40">
        <v>29.4893806072225</v>
      </c>
      <c r="S76" s="40">
        <v>26.359397975503484</v>
      </c>
      <c r="T76" s="40">
        <v>33.401910886755786</v>
      </c>
      <c r="U76" s="40">
        <v>57.186506011898643</v>
      </c>
      <c r="V76" s="40">
        <v>73.578558843365002</v>
      </c>
      <c r="W76" s="40">
        <v>87.823436633630081</v>
      </c>
      <c r="X76" s="40">
        <v>102.66644103666194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456</v>
      </c>
      <c r="B1" s="4" t="s">
        <v>400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4.1357274137293665</v>
      </c>
      <c r="D2" s="31">
        <f t="shared" ref="D2:W2" si="1">SUM(D3,D17,D22,D25,D26,D51,D52,D71,D74,D75,D76)</f>
        <v>5.1591333785612861</v>
      </c>
      <c r="E2" s="31">
        <f t="shared" si="1"/>
        <v>6.2253747450522035</v>
      </c>
      <c r="F2" s="31">
        <f t="shared" si="1"/>
        <v>8.0763353372605522</v>
      </c>
      <c r="G2" s="31">
        <f t="shared" si="1"/>
        <v>6.0217778879233768</v>
      </c>
      <c r="H2" s="31">
        <f t="shared" si="1"/>
        <v>6.9550916776066556</v>
      </c>
      <c r="I2" s="31">
        <f t="shared" si="1"/>
        <v>9.2751529735907994</v>
      </c>
      <c r="J2" s="31">
        <f t="shared" si="1"/>
        <v>19.871094075726162</v>
      </c>
      <c r="K2" s="31">
        <f t="shared" si="1"/>
        <v>12.188674854004869</v>
      </c>
      <c r="L2" s="31">
        <f t="shared" si="1"/>
        <v>10.968647778210276</v>
      </c>
      <c r="M2" s="31">
        <f t="shared" si="1"/>
        <v>17.985782795069142</v>
      </c>
      <c r="N2" s="31">
        <f t="shared" si="1"/>
        <v>12.517009005584486</v>
      </c>
      <c r="O2" s="31">
        <f t="shared" si="1"/>
        <v>29.101153197423958</v>
      </c>
      <c r="P2" s="31">
        <f t="shared" si="1"/>
        <v>14.531525572812567</v>
      </c>
      <c r="Q2" s="31">
        <f t="shared" si="1"/>
        <v>12.77287441719149</v>
      </c>
      <c r="R2" s="31">
        <f t="shared" si="1"/>
        <v>23.621835291869683</v>
      </c>
      <c r="S2" s="31">
        <f t="shared" si="1"/>
        <v>23.567497850386925</v>
      </c>
      <c r="T2" s="31">
        <f t="shared" si="1"/>
        <v>24.602655966370509</v>
      </c>
      <c r="U2" s="31">
        <f t="shared" si="1"/>
        <v>24.960447119518498</v>
      </c>
      <c r="V2" s="31">
        <f t="shared" si="1"/>
        <v>25.359678035731353</v>
      </c>
      <c r="W2" s="31">
        <f t="shared" si="1"/>
        <v>26.600864622145789</v>
      </c>
      <c r="X2" s="31">
        <f t="shared" ref="X2" si="2">SUM(X3,X17,X22,X25,X26,X51,X52,X71,X74,X75,X76)</f>
        <v>27.820459539505102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5">SUM(C18:C21)</f>
        <v>0</v>
      </c>
      <c r="D17" s="37">
        <f t="shared" si="15"/>
        <v>0</v>
      </c>
      <c r="E17" s="37">
        <f t="shared" si="15"/>
        <v>0</v>
      </c>
      <c r="F17" s="37">
        <f t="shared" si="15"/>
        <v>0</v>
      </c>
      <c r="G17" s="37">
        <f t="shared" si="15"/>
        <v>0</v>
      </c>
      <c r="H17" s="37">
        <f t="shared" si="15"/>
        <v>0</v>
      </c>
      <c r="I17" s="37">
        <f t="shared" si="15"/>
        <v>0</v>
      </c>
      <c r="J17" s="37">
        <f t="shared" si="15"/>
        <v>0</v>
      </c>
      <c r="K17" s="37">
        <f t="shared" si="15"/>
        <v>0</v>
      </c>
      <c r="L17" s="37">
        <f t="shared" si="15"/>
        <v>0</v>
      </c>
      <c r="M17" s="37">
        <f t="shared" si="15"/>
        <v>0</v>
      </c>
      <c r="N17" s="37">
        <f t="shared" si="15"/>
        <v>0</v>
      </c>
      <c r="O17" s="37">
        <f t="shared" si="15"/>
        <v>0</v>
      </c>
      <c r="P17" s="37">
        <f t="shared" si="15"/>
        <v>0</v>
      </c>
      <c r="Q17" s="37">
        <f t="shared" si="15"/>
        <v>0</v>
      </c>
      <c r="R17" s="37">
        <f t="shared" si="15"/>
        <v>0</v>
      </c>
      <c r="S17" s="37">
        <f t="shared" si="15"/>
        <v>0</v>
      </c>
      <c r="T17" s="37">
        <f t="shared" si="15"/>
        <v>0</v>
      </c>
      <c r="U17" s="37">
        <f t="shared" si="15"/>
        <v>0</v>
      </c>
      <c r="V17" s="37">
        <f t="shared" si="15"/>
        <v>0</v>
      </c>
      <c r="W17" s="37">
        <f t="shared" si="15"/>
        <v>0</v>
      </c>
      <c r="X17" s="37">
        <f t="shared" ref="X17" si="16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7">SUM(C23:C24)</f>
        <v>0</v>
      </c>
      <c r="D22" s="37">
        <f t="shared" si="17"/>
        <v>0</v>
      </c>
      <c r="E22" s="37">
        <f t="shared" si="17"/>
        <v>0</v>
      </c>
      <c r="F22" s="37">
        <f t="shared" si="17"/>
        <v>0</v>
      </c>
      <c r="G22" s="37">
        <f t="shared" si="17"/>
        <v>0</v>
      </c>
      <c r="H22" s="37">
        <f t="shared" si="17"/>
        <v>0</v>
      </c>
      <c r="I22" s="37">
        <f t="shared" si="17"/>
        <v>0</v>
      </c>
      <c r="J22" s="37">
        <f t="shared" si="17"/>
        <v>0</v>
      </c>
      <c r="K22" s="37">
        <f t="shared" si="17"/>
        <v>0</v>
      </c>
      <c r="L22" s="37">
        <f t="shared" si="17"/>
        <v>0</v>
      </c>
      <c r="M22" s="37">
        <f t="shared" si="17"/>
        <v>0</v>
      </c>
      <c r="N22" s="37">
        <f t="shared" si="17"/>
        <v>0</v>
      </c>
      <c r="O22" s="37">
        <f t="shared" si="17"/>
        <v>0</v>
      </c>
      <c r="P22" s="37">
        <f t="shared" si="17"/>
        <v>0</v>
      </c>
      <c r="Q22" s="37">
        <f t="shared" si="17"/>
        <v>0</v>
      </c>
      <c r="R22" s="37">
        <f t="shared" si="17"/>
        <v>0</v>
      </c>
      <c r="S22" s="37">
        <f t="shared" si="17"/>
        <v>0</v>
      </c>
      <c r="T22" s="37">
        <f t="shared" si="17"/>
        <v>0</v>
      </c>
      <c r="U22" s="37">
        <f t="shared" si="17"/>
        <v>0</v>
      </c>
      <c r="V22" s="37">
        <f t="shared" si="17"/>
        <v>0</v>
      </c>
      <c r="W22" s="37">
        <f t="shared" si="17"/>
        <v>0</v>
      </c>
      <c r="X22" s="37">
        <f t="shared" ref="X22" si="18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9">SUM(C27,C33)</f>
        <v>0</v>
      </c>
      <c r="D26" s="37">
        <f t="shared" si="19"/>
        <v>0</v>
      </c>
      <c r="E26" s="37">
        <f t="shared" si="19"/>
        <v>0</v>
      </c>
      <c r="F26" s="37">
        <f t="shared" si="19"/>
        <v>0</v>
      </c>
      <c r="G26" s="37">
        <f t="shared" si="19"/>
        <v>0</v>
      </c>
      <c r="H26" s="37">
        <f t="shared" si="19"/>
        <v>0</v>
      </c>
      <c r="I26" s="37">
        <f t="shared" si="19"/>
        <v>0</v>
      </c>
      <c r="J26" s="37">
        <f t="shared" si="19"/>
        <v>0</v>
      </c>
      <c r="K26" s="37">
        <f t="shared" si="19"/>
        <v>0</v>
      </c>
      <c r="L26" s="37">
        <f t="shared" si="19"/>
        <v>0</v>
      </c>
      <c r="M26" s="37">
        <f t="shared" si="19"/>
        <v>0</v>
      </c>
      <c r="N26" s="37">
        <f t="shared" si="19"/>
        <v>0</v>
      </c>
      <c r="O26" s="37">
        <f t="shared" si="19"/>
        <v>0</v>
      </c>
      <c r="P26" s="37">
        <f t="shared" si="19"/>
        <v>0</v>
      </c>
      <c r="Q26" s="37">
        <f t="shared" si="19"/>
        <v>0</v>
      </c>
      <c r="R26" s="37">
        <f t="shared" si="19"/>
        <v>0</v>
      </c>
      <c r="S26" s="37">
        <f t="shared" si="19"/>
        <v>0</v>
      </c>
      <c r="T26" s="37">
        <f t="shared" si="19"/>
        <v>0</v>
      </c>
      <c r="U26" s="37">
        <f t="shared" si="19"/>
        <v>0</v>
      </c>
      <c r="V26" s="37">
        <f t="shared" si="19"/>
        <v>0</v>
      </c>
      <c r="W26" s="37">
        <f t="shared" si="19"/>
        <v>0</v>
      </c>
      <c r="X26" s="37">
        <f t="shared" ref="X26" si="20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21">SUM(C28:C32)</f>
        <v>0</v>
      </c>
      <c r="D27" s="29">
        <f t="shared" si="21"/>
        <v>0</v>
      </c>
      <c r="E27" s="29">
        <f t="shared" si="21"/>
        <v>0</v>
      </c>
      <c r="F27" s="29">
        <f t="shared" si="21"/>
        <v>0</v>
      </c>
      <c r="G27" s="29">
        <f t="shared" si="21"/>
        <v>0</v>
      </c>
      <c r="H27" s="29">
        <f t="shared" si="21"/>
        <v>0</v>
      </c>
      <c r="I27" s="29">
        <f t="shared" si="21"/>
        <v>0</v>
      </c>
      <c r="J27" s="29">
        <f t="shared" si="21"/>
        <v>0</v>
      </c>
      <c r="K27" s="29">
        <f t="shared" si="21"/>
        <v>0</v>
      </c>
      <c r="L27" s="29">
        <f t="shared" si="21"/>
        <v>0</v>
      </c>
      <c r="M27" s="29">
        <f t="shared" si="21"/>
        <v>0</v>
      </c>
      <c r="N27" s="29">
        <f t="shared" si="21"/>
        <v>0</v>
      </c>
      <c r="O27" s="29">
        <f t="shared" si="21"/>
        <v>0</v>
      </c>
      <c r="P27" s="29">
        <f t="shared" si="21"/>
        <v>0</v>
      </c>
      <c r="Q27" s="29">
        <f t="shared" si="21"/>
        <v>0</v>
      </c>
      <c r="R27" s="29">
        <f t="shared" si="21"/>
        <v>0</v>
      </c>
      <c r="S27" s="29">
        <f t="shared" si="21"/>
        <v>0</v>
      </c>
      <c r="T27" s="29">
        <f t="shared" si="21"/>
        <v>0</v>
      </c>
      <c r="U27" s="29">
        <f t="shared" si="21"/>
        <v>0</v>
      </c>
      <c r="V27" s="29">
        <f t="shared" si="21"/>
        <v>0</v>
      </c>
      <c r="W27" s="29">
        <f t="shared" si="21"/>
        <v>0</v>
      </c>
      <c r="X27" s="29">
        <f t="shared" ref="X27" si="22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23">SUM(C34:C50)</f>
        <v>0</v>
      </c>
      <c r="D33" s="29">
        <f t="shared" si="23"/>
        <v>0</v>
      </c>
      <c r="E33" s="29">
        <f t="shared" si="23"/>
        <v>0</v>
      </c>
      <c r="F33" s="29">
        <f t="shared" si="23"/>
        <v>0</v>
      </c>
      <c r="G33" s="29">
        <f t="shared" si="23"/>
        <v>0</v>
      </c>
      <c r="H33" s="29">
        <f t="shared" si="23"/>
        <v>0</v>
      </c>
      <c r="I33" s="29">
        <f t="shared" si="23"/>
        <v>0</v>
      </c>
      <c r="J33" s="29">
        <f t="shared" si="23"/>
        <v>0</v>
      </c>
      <c r="K33" s="29">
        <f t="shared" si="23"/>
        <v>0</v>
      </c>
      <c r="L33" s="29">
        <f t="shared" si="23"/>
        <v>0</v>
      </c>
      <c r="M33" s="29">
        <f t="shared" si="23"/>
        <v>0</v>
      </c>
      <c r="N33" s="29">
        <f t="shared" si="23"/>
        <v>0</v>
      </c>
      <c r="O33" s="29">
        <f t="shared" si="23"/>
        <v>0</v>
      </c>
      <c r="P33" s="29">
        <f t="shared" si="23"/>
        <v>0</v>
      </c>
      <c r="Q33" s="29">
        <f t="shared" si="23"/>
        <v>0</v>
      </c>
      <c r="R33" s="29">
        <f t="shared" si="23"/>
        <v>0</v>
      </c>
      <c r="S33" s="29">
        <f t="shared" si="23"/>
        <v>0</v>
      </c>
      <c r="T33" s="29">
        <f t="shared" si="23"/>
        <v>0</v>
      </c>
      <c r="U33" s="29">
        <f t="shared" si="23"/>
        <v>0</v>
      </c>
      <c r="V33" s="29">
        <f t="shared" si="23"/>
        <v>0</v>
      </c>
      <c r="W33" s="29">
        <f t="shared" si="23"/>
        <v>0</v>
      </c>
      <c r="X33" s="29">
        <f t="shared" ref="X33" si="24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5">SUM(C53:C70)</f>
        <v>0</v>
      </c>
      <c r="D52" s="37">
        <f t="shared" si="25"/>
        <v>0</v>
      </c>
      <c r="E52" s="37">
        <f t="shared" si="25"/>
        <v>0</v>
      </c>
      <c r="F52" s="37">
        <f t="shared" si="25"/>
        <v>0</v>
      </c>
      <c r="G52" s="37">
        <f t="shared" si="25"/>
        <v>0</v>
      </c>
      <c r="H52" s="37">
        <f t="shared" si="25"/>
        <v>0</v>
      </c>
      <c r="I52" s="37">
        <f t="shared" si="25"/>
        <v>0</v>
      </c>
      <c r="J52" s="37">
        <f t="shared" si="25"/>
        <v>0</v>
      </c>
      <c r="K52" s="37">
        <f t="shared" si="25"/>
        <v>0</v>
      </c>
      <c r="L52" s="37">
        <f t="shared" si="25"/>
        <v>0</v>
      </c>
      <c r="M52" s="37">
        <f t="shared" si="25"/>
        <v>0</v>
      </c>
      <c r="N52" s="37">
        <f t="shared" si="25"/>
        <v>0</v>
      </c>
      <c r="O52" s="37">
        <f t="shared" si="25"/>
        <v>0</v>
      </c>
      <c r="P52" s="37">
        <f t="shared" si="25"/>
        <v>0</v>
      </c>
      <c r="Q52" s="37">
        <f t="shared" si="25"/>
        <v>0</v>
      </c>
      <c r="R52" s="37">
        <f t="shared" si="25"/>
        <v>0</v>
      </c>
      <c r="S52" s="37">
        <f t="shared" si="25"/>
        <v>0</v>
      </c>
      <c r="T52" s="37">
        <f t="shared" si="25"/>
        <v>0</v>
      </c>
      <c r="U52" s="37">
        <f t="shared" si="25"/>
        <v>0</v>
      </c>
      <c r="V52" s="37">
        <f t="shared" si="25"/>
        <v>0</v>
      </c>
      <c r="W52" s="37">
        <f t="shared" si="25"/>
        <v>0</v>
      </c>
      <c r="X52" s="37">
        <f t="shared" ref="X52" si="26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7">SUM(C72:C73)</f>
        <v>0</v>
      </c>
      <c r="D71" s="37">
        <f t="shared" si="27"/>
        <v>0</v>
      </c>
      <c r="E71" s="37">
        <f t="shared" si="27"/>
        <v>0</v>
      </c>
      <c r="F71" s="37">
        <f t="shared" si="27"/>
        <v>0</v>
      </c>
      <c r="G71" s="37">
        <f t="shared" si="27"/>
        <v>0</v>
      </c>
      <c r="H71" s="37">
        <f t="shared" si="27"/>
        <v>0</v>
      </c>
      <c r="I71" s="37">
        <f t="shared" si="27"/>
        <v>0</v>
      </c>
      <c r="J71" s="37">
        <f t="shared" si="27"/>
        <v>0</v>
      </c>
      <c r="K71" s="37">
        <f t="shared" si="27"/>
        <v>0</v>
      </c>
      <c r="L71" s="37">
        <f t="shared" si="27"/>
        <v>0</v>
      </c>
      <c r="M71" s="37">
        <f t="shared" si="27"/>
        <v>0</v>
      </c>
      <c r="N71" s="37">
        <f t="shared" si="27"/>
        <v>0</v>
      </c>
      <c r="O71" s="37">
        <f t="shared" si="27"/>
        <v>0</v>
      </c>
      <c r="P71" s="37">
        <f t="shared" si="27"/>
        <v>0</v>
      </c>
      <c r="Q71" s="37">
        <f t="shared" si="27"/>
        <v>0</v>
      </c>
      <c r="R71" s="37">
        <f t="shared" si="27"/>
        <v>0</v>
      </c>
      <c r="S71" s="37">
        <f t="shared" si="27"/>
        <v>0</v>
      </c>
      <c r="T71" s="37">
        <f t="shared" si="27"/>
        <v>0</v>
      </c>
      <c r="U71" s="37">
        <f t="shared" si="27"/>
        <v>0</v>
      </c>
      <c r="V71" s="37">
        <f t="shared" si="27"/>
        <v>0</v>
      </c>
      <c r="W71" s="37">
        <f t="shared" si="27"/>
        <v>0</v>
      </c>
      <c r="X71" s="37">
        <f t="shared" ref="X71" si="28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4.1357274137293665</v>
      </c>
      <c r="D76" s="40">
        <v>5.1591333785612861</v>
      </c>
      <c r="E76" s="40">
        <v>6.2253747450522035</v>
      </c>
      <c r="F76" s="40">
        <v>8.0763353372605522</v>
      </c>
      <c r="G76" s="40">
        <v>6.0217778879233768</v>
      </c>
      <c r="H76" s="40">
        <v>6.9550916776066556</v>
      </c>
      <c r="I76" s="40">
        <v>9.2751529735907994</v>
      </c>
      <c r="J76" s="40">
        <v>19.871094075726162</v>
      </c>
      <c r="K76" s="40">
        <v>12.188674854004869</v>
      </c>
      <c r="L76" s="40">
        <v>10.968647778210276</v>
      </c>
      <c r="M76" s="40">
        <v>17.985782795069142</v>
      </c>
      <c r="N76" s="40">
        <v>12.517009005584486</v>
      </c>
      <c r="O76" s="40">
        <v>29.101153197423958</v>
      </c>
      <c r="P76" s="40">
        <v>14.531525572812567</v>
      </c>
      <c r="Q76" s="40">
        <v>12.77287441719149</v>
      </c>
      <c r="R76" s="40">
        <v>23.621835291869683</v>
      </c>
      <c r="S76" s="40">
        <v>23.567497850386925</v>
      </c>
      <c r="T76" s="40">
        <v>24.602655966370509</v>
      </c>
      <c r="U76" s="40">
        <v>24.960447119518498</v>
      </c>
      <c r="V76" s="40">
        <v>25.359678035731353</v>
      </c>
      <c r="W76" s="40">
        <v>26.600864622145789</v>
      </c>
      <c r="X76" s="40">
        <v>27.820459539505102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22 C33:W33 C71:W71 X22:X33 X71:X75" formulaRange="1"/>
  </ignoredErrors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457</v>
      </c>
      <c r="B1" s="4" t="s">
        <v>401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458.8191497898307</v>
      </c>
      <c r="D2" s="31">
        <f t="shared" ref="D2:W2" si="1">SUM(D3,D17,D22,D25,D26,D51,D52,D71,D74,D75,D76)</f>
        <v>760.27340457619596</v>
      </c>
      <c r="E2" s="31">
        <f t="shared" si="1"/>
        <v>818.89194533703755</v>
      </c>
      <c r="F2" s="31">
        <f t="shared" si="1"/>
        <v>917.42894520362597</v>
      </c>
      <c r="G2" s="31">
        <f t="shared" si="1"/>
        <v>695.55836085069188</v>
      </c>
      <c r="H2" s="31">
        <f t="shared" si="1"/>
        <v>962.40668873472862</v>
      </c>
      <c r="I2" s="31">
        <f t="shared" si="1"/>
        <v>976.13253830651297</v>
      </c>
      <c r="J2" s="31">
        <f t="shared" si="1"/>
        <v>1058.9094771160928</v>
      </c>
      <c r="K2" s="31">
        <f t="shared" si="1"/>
        <v>894.60266310599741</v>
      </c>
      <c r="L2" s="31">
        <f t="shared" si="1"/>
        <v>952.63335881257876</v>
      </c>
      <c r="M2" s="31">
        <f t="shared" si="1"/>
        <v>910.8567568512666</v>
      </c>
      <c r="N2" s="31">
        <f t="shared" si="1"/>
        <v>923.90362782845102</v>
      </c>
      <c r="O2" s="31">
        <f t="shared" si="1"/>
        <v>952.61237451267402</v>
      </c>
      <c r="P2" s="31">
        <f t="shared" si="1"/>
        <v>961.98392356571799</v>
      </c>
      <c r="Q2" s="31">
        <f t="shared" si="1"/>
        <v>972.82654326681893</v>
      </c>
      <c r="R2" s="31">
        <f t="shared" si="1"/>
        <v>987.23311030068783</v>
      </c>
      <c r="S2" s="31">
        <f t="shared" si="1"/>
        <v>979.69152156547977</v>
      </c>
      <c r="T2" s="31">
        <f t="shared" si="1"/>
        <v>1044.6194328642487</v>
      </c>
      <c r="U2" s="31">
        <f t="shared" si="1"/>
        <v>1016.5308444942206</v>
      </c>
      <c r="V2" s="31">
        <f t="shared" si="1"/>
        <v>992.83770472685876</v>
      </c>
      <c r="W2" s="31">
        <f t="shared" si="1"/>
        <v>1009.3613748927655</v>
      </c>
      <c r="X2" s="31">
        <f t="shared" ref="X2" si="2">SUM(X3,X17,X22,X25,X26,X51,X52,X71,X74,X75,X76)</f>
        <v>1106.3121503155376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2.413061159929879</v>
      </c>
      <c r="D3" s="34">
        <f t="shared" ref="D3:W3" si="4">SUM(D4,D8,D11)</f>
        <v>0.72687832767517735</v>
      </c>
      <c r="E3" s="34">
        <f t="shared" si="4"/>
        <v>2.8073615445536304</v>
      </c>
      <c r="F3" s="34">
        <f t="shared" si="4"/>
        <v>1.9508488632260859</v>
      </c>
      <c r="G3" s="34">
        <f t="shared" si="4"/>
        <v>3.254863234736685</v>
      </c>
      <c r="H3" s="34">
        <f t="shared" si="4"/>
        <v>1.7193018337043804</v>
      </c>
      <c r="I3" s="34">
        <f t="shared" si="4"/>
        <v>1.2938457516929753</v>
      </c>
      <c r="J3" s="34">
        <f t="shared" si="4"/>
        <v>1.5707671917427546</v>
      </c>
      <c r="K3" s="34">
        <f t="shared" si="4"/>
        <v>5.4320655371965554</v>
      </c>
      <c r="L3" s="34">
        <f t="shared" si="4"/>
        <v>1.7484156285951395</v>
      </c>
      <c r="M3" s="34">
        <f t="shared" si="4"/>
        <v>1.1533694992278014</v>
      </c>
      <c r="N3" s="34">
        <f t="shared" si="4"/>
        <v>2.3859701071414561</v>
      </c>
      <c r="O3" s="34">
        <f t="shared" si="4"/>
        <v>3.5189018250596313</v>
      </c>
      <c r="P3" s="34">
        <f t="shared" si="4"/>
        <v>3.4202146220233702</v>
      </c>
      <c r="Q3" s="34">
        <f t="shared" si="4"/>
        <v>10.074981319739166</v>
      </c>
      <c r="R3" s="34">
        <f t="shared" si="4"/>
        <v>11.955647195066534</v>
      </c>
      <c r="S3" s="34">
        <f t="shared" si="4"/>
        <v>8.3863408678024882</v>
      </c>
      <c r="T3" s="34">
        <f t="shared" si="4"/>
        <v>5.1039216530223346</v>
      </c>
      <c r="U3" s="34">
        <f t="shared" si="4"/>
        <v>4.8163861746474552</v>
      </c>
      <c r="V3" s="34">
        <f t="shared" si="4"/>
        <v>5.7662299199044558</v>
      </c>
      <c r="W3" s="34">
        <f t="shared" si="4"/>
        <v>6.3252507335294332</v>
      </c>
      <c r="X3" s="34">
        <f t="shared" ref="X3" si="5">SUM(X4,X8,X11)</f>
        <v>6.5163866388883012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1.4607341372327685</v>
      </c>
      <c r="D4" s="29">
        <f t="shared" ref="D4:W4" si="7">SUM(D5:D7)</f>
        <v>0</v>
      </c>
      <c r="E4" s="29">
        <f t="shared" si="7"/>
        <v>0.23430139453881663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0.23430139453881663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1.4607341372327685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0.95232702269711078</v>
      </c>
      <c r="D8" s="29">
        <f t="shared" ref="D8:W8" si="10">SUM(D9:D10)</f>
        <v>0.72687832767517735</v>
      </c>
      <c r="E8" s="29">
        <f t="shared" si="10"/>
        <v>2.5730601500148138</v>
      </c>
      <c r="F8" s="29">
        <f t="shared" si="10"/>
        <v>1.9508488632260859</v>
      </c>
      <c r="G8" s="29">
        <f t="shared" si="10"/>
        <v>3.254863234736685</v>
      </c>
      <c r="H8" s="29">
        <f t="shared" si="10"/>
        <v>1.7193018337043804</v>
      </c>
      <c r="I8" s="29">
        <f t="shared" si="10"/>
        <v>1.2938457516929753</v>
      </c>
      <c r="J8" s="29">
        <f t="shared" si="10"/>
        <v>1.5707671917427546</v>
      </c>
      <c r="K8" s="29">
        <f t="shared" si="10"/>
        <v>5.4320655371965554</v>
      </c>
      <c r="L8" s="29">
        <f t="shared" si="10"/>
        <v>1.7484156285951395</v>
      </c>
      <c r="M8" s="29">
        <f t="shared" si="10"/>
        <v>1.1533694992278014</v>
      </c>
      <c r="N8" s="29">
        <f t="shared" si="10"/>
        <v>2.3859701071414561</v>
      </c>
      <c r="O8" s="29">
        <f t="shared" si="10"/>
        <v>3.5189018250596313</v>
      </c>
      <c r="P8" s="29">
        <f t="shared" si="10"/>
        <v>3.4202146220233702</v>
      </c>
      <c r="Q8" s="29">
        <f t="shared" si="10"/>
        <v>10.074981319739166</v>
      </c>
      <c r="R8" s="29">
        <f t="shared" si="10"/>
        <v>11.955647195066534</v>
      </c>
      <c r="S8" s="29">
        <f t="shared" si="10"/>
        <v>8.3863408678024882</v>
      </c>
      <c r="T8" s="29">
        <f t="shared" si="10"/>
        <v>5.1039216530223346</v>
      </c>
      <c r="U8" s="29">
        <f t="shared" si="10"/>
        <v>4.8163861746474552</v>
      </c>
      <c r="V8" s="29">
        <f t="shared" si="10"/>
        <v>5.7662299199044558</v>
      </c>
      <c r="W8" s="29">
        <f t="shared" si="10"/>
        <v>6.3252507335294332</v>
      </c>
      <c r="X8" s="29">
        <f t="shared" ref="X8" si="11">SUM(X9:X10)</f>
        <v>6.5163866388883012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0.68543955156531944</v>
      </c>
      <c r="K9" s="10">
        <v>5.4320655371965554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3.699640766521429</v>
      </c>
      <c r="R9" s="10">
        <v>4.1188396206389015</v>
      </c>
      <c r="S9" s="10">
        <v>3.3203076368293507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0.95232702269711078</v>
      </c>
      <c r="D10" s="10">
        <v>0.72687832767517735</v>
      </c>
      <c r="E10" s="10">
        <v>2.5730601500148138</v>
      </c>
      <c r="F10" s="10">
        <v>1.9508488632260859</v>
      </c>
      <c r="G10" s="10">
        <v>3.254863234736685</v>
      </c>
      <c r="H10" s="10">
        <v>1.7193018337043804</v>
      </c>
      <c r="I10" s="10">
        <v>1.2938457516929753</v>
      </c>
      <c r="J10" s="10">
        <v>0.88532764017743504</v>
      </c>
      <c r="K10" s="10">
        <v>0</v>
      </c>
      <c r="L10" s="10">
        <v>1.7484156285951395</v>
      </c>
      <c r="M10" s="10">
        <v>1.1533694992278014</v>
      </c>
      <c r="N10" s="10">
        <v>2.3859701071414561</v>
      </c>
      <c r="O10" s="10">
        <v>3.5189018250596313</v>
      </c>
      <c r="P10" s="10">
        <v>3.4202146220233702</v>
      </c>
      <c r="Q10" s="10">
        <v>6.3753405532177361</v>
      </c>
      <c r="R10" s="10">
        <v>7.8368075744276329</v>
      </c>
      <c r="S10" s="10">
        <v>5.0660332309731384</v>
      </c>
      <c r="T10" s="10">
        <v>5.1039216530223346</v>
      </c>
      <c r="U10" s="10">
        <v>4.8163861746474552</v>
      </c>
      <c r="V10" s="10">
        <v>5.7662299199044558</v>
      </c>
      <c r="W10" s="10">
        <v>6.3252507335294332</v>
      </c>
      <c r="X10" s="10">
        <v>6.5163866388883012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5">SUM(C18:C21)</f>
        <v>0</v>
      </c>
      <c r="D17" s="37">
        <f t="shared" si="15"/>
        <v>0</v>
      </c>
      <c r="E17" s="37">
        <f t="shared" si="15"/>
        <v>0</v>
      </c>
      <c r="F17" s="37">
        <f t="shared" si="15"/>
        <v>0</v>
      </c>
      <c r="G17" s="37">
        <f t="shared" si="15"/>
        <v>0</v>
      </c>
      <c r="H17" s="37">
        <f t="shared" si="15"/>
        <v>0</v>
      </c>
      <c r="I17" s="37">
        <f t="shared" si="15"/>
        <v>0</v>
      </c>
      <c r="J17" s="37">
        <f t="shared" si="15"/>
        <v>0</v>
      </c>
      <c r="K17" s="37">
        <f t="shared" si="15"/>
        <v>0</v>
      </c>
      <c r="L17" s="37">
        <f t="shared" si="15"/>
        <v>0</v>
      </c>
      <c r="M17" s="37">
        <f t="shared" si="15"/>
        <v>0</v>
      </c>
      <c r="N17" s="37">
        <f t="shared" si="15"/>
        <v>0</v>
      </c>
      <c r="O17" s="37">
        <f t="shared" si="15"/>
        <v>0</v>
      </c>
      <c r="P17" s="37">
        <f t="shared" si="15"/>
        <v>0</v>
      </c>
      <c r="Q17" s="37">
        <f t="shared" si="15"/>
        <v>0</v>
      </c>
      <c r="R17" s="37">
        <f t="shared" si="15"/>
        <v>0</v>
      </c>
      <c r="S17" s="37">
        <f t="shared" si="15"/>
        <v>0</v>
      </c>
      <c r="T17" s="37">
        <f t="shared" si="15"/>
        <v>0</v>
      </c>
      <c r="U17" s="37">
        <f t="shared" si="15"/>
        <v>0</v>
      </c>
      <c r="V17" s="37">
        <f t="shared" si="15"/>
        <v>0</v>
      </c>
      <c r="W17" s="37">
        <f t="shared" si="15"/>
        <v>0</v>
      </c>
      <c r="X17" s="37">
        <f t="shared" ref="X17" si="16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7">SUM(C23:C24)</f>
        <v>2.427092868238372E-2</v>
      </c>
      <c r="D22" s="37">
        <f t="shared" si="17"/>
        <v>4.5364911157758273E-2</v>
      </c>
      <c r="E22" s="37">
        <f t="shared" si="17"/>
        <v>0</v>
      </c>
      <c r="F22" s="37">
        <f t="shared" si="17"/>
        <v>0</v>
      </c>
      <c r="G22" s="37">
        <f t="shared" si="17"/>
        <v>0</v>
      </c>
      <c r="H22" s="37">
        <f t="shared" si="17"/>
        <v>0</v>
      </c>
      <c r="I22" s="37">
        <f t="shared" si="17"/>
        <v>0</v>
      </c>
      <c r="J22" s="37">
        <f t="shared" si="17"/>
        <v>3.1569442012080305E-2</v>
      </c>
      <c r="K22" s="37">
        <f t="shared" si="17"/>
        <v>0</v>
      </c>
      <c r="L22" s="37">
        <f t="shared" si="17"/>
        <v>0</v>
      </c>
      <c r="M22" s="37">
        <f t="shared" si="17"/>
        <v>2.4794037845315378E-2</v>
      </c>
      <c r="N22" s="37">
        <f t="shared" si="17"/>
        <v>2.6178456223387849E-2</v>
      </c>
      <c r="O22" s="37">
        <f t="shared" si="17"/>
        <v>0</v>
      </c>
      <c r="P22" s="37">
        <f t="shared" si="17"/>
        <v>0</v>
      </c>
      <c r="Q22" s="37">
        <f t="shared" si="17"/>
        <v>0</v>
      </c>
      <c r="R22" s="37">
        <f t="shared" si="17"/>
        <v>0</v>
      </c>
      <c r="S22" s="37">
        <f t="shared" si="17"/>
        <v>0</v>
      </c>
      <c r="T22" s="37">
        <f t="shared" si="17"/>
        <v>0</v>
      </c>
      <c r="U22" s="37">
        <f t="shared" si="17"/>
        <v>0</v>
      </c>
      <c r="V22" s="37">
        <f t="shared" si="17"/>
        <v>0</v>
      </c>
      <c r="W22" s="37">
        <f t="shared" si="17"/>
        <v>0</v>
      </c>
      <c r="X22" s="37">
        <f t="shared" ref="X22" si="18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2.427092868238372E-2</v>
      </c>
      <c r="D23" s="10">
        <v>4.5364911157758273E-2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3.1569442012080305E-2</v>
      </c>
      <c r="K23" s="10">
        <v>0</v>
      </c>
      <c r="L23" s="10">
        <v>0</v>
      </c>
      <c r="M23" s="10">
        <v>2.4794037845315378E-2</v>
      </c>
      <c r="N23" s="10">
        <v>2.6178456223387849E-2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9">SUM(C27,C33)</f>
        <v>48.642082030503829</v>
      </c>
      <c r="D26" s="37">
        <f t="shared" si="19"/>
        <v>58.318088065885966</v>
      </c>
      <c r="E26" s="37">
        <f t="shared" si="19"/>
        <v>64.52239099509228</v>
      </c>
      <c r="F26" s="37">
        <f t="shared" si="19"/>
        <v>78.973684775401054</v>
      </c>
      <c r="G26" s="37">
        <f t="shared" si="19"/>
        <v>51.655742737408019</v>
      </c>
      <c r="H26" s="37">
        <f t="shared" si="19"/>
        <v>114.87822422239864</v>
      </c>
      <c r="I26" s="37">
        <f t="shared" si="19"/>
        <v>60.260491342049164</v>
      </c>
      <c r="J26" s="37">
        <f t="shared" si="19"/>
        <v>91.650814416258967</v>
      </c>
      <c r="K26" s="37">
        <f t="shared" si="19"/>
        <v>43.955999255404151</v>
      </c>
      <c r="L26" s="37">
        <f t="shared" si="19"/>
        <v>63.853805175172496</v>
      </c>
      <c r="M26" s="37">
        <f t="shared" si="19"/>
        <v>48.509913454747107</v>
      </c>
      <c r="N26" s="37">
        <f t="shared" si="19"/>
        <v>47.557249897159409</v>
      </c>
      <c r="O26" s="37">
        <f t="shared" si="19"/>
        <v>40.126565998012303</v>
      </c>
      <c r="P26" s="37">
        <f t="shared" si="19"/>
        <v>42.530395485349509</v>
      </c>
      <c r="Q26" s="37">
        <f t="shared" si="19"/>
        <v>43.496022606662756</v>
      </c>
      <c r="R26" s="37">
        <f t="shared" si="19"/>
        <v>49.726010039874019</v>
      </c>
      <c r="S26" s="37">
        <f t="shared" si="19"/>
        <v>50.444614884876273</v>
      </c>
      <c r="T26" s="37">
        <f t="shared" si="19"/>
        <v>56.620821957222695</v>
      </c>
      <c r="U26" s="37">
        <f t="shared" si="19"/>
        <v>57.696959114431067</v>
      </c>
      <c r="V26" s="37">
        <f t="shared" si="19"/>
        <v>59.527504244578211</v>
      </c>
      <c r="W26" s="37">
        <f t="shared" si="19"/>
        <v>52.071943957676517</v>
      </c>
      <c r="X26" s="37">
        <f t="shared" ref="X26" si="20">SUM(X27,X33)</f>
        <v>53.436830006878758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21">SUM(C28:C32)</f>
        <v>0</v>
      </c>
      <c r="D27" s="29">
        <f t="shared" si="21"/>
        <v>0</v>
      </c>
      <c r="E27" s="29">
        <f t="shared" si="21"/>
        <v>0</v>
      </c>
      <c r="F27" s="29">
        <f t="shared" si="21"/>
        <v>0</v>
      </c>
      <c r="G27" s="29">
        <f t="shared" si="21"/>
        <v>0</v>
      </c>
      <c r="H27" s="29">
        <f t="shared" si="21"/>
        <v>0</v>
      </c>
      <c r="I27" s="29">
        <f t="shared" si="21"/>
        <v>0</v>
      </c>
      <c r="J27" s="29">
        <f t="shared" si="21"/>
        <v>0</v>
      </c>
      <c r="K27" s="29">
        <f t="shared" si="21"/>
        <v>0</v>
      </c>
      <c r="L27" s="29">
        <f t="shared" si="21"/>
        <v>0</v>
      </c>
      <c r="M27" s="29">
        <f t="shared" si="21"/>
        <v>0</v>
      </c>
      <c r="N27" s="29">
        <f t="shared" si="21"/>
        <v>0</v>
      </c>
      <c r="O27" s="29">
        <f t="shared" si="21"/>
        <v>0</v>
      </c>
      <c r="P27" s="29">
        <f t="shared" si="21"/>
        <v>0</v>
      </c>
      <c r="Q27" s="29">
        <f t="shared" si="21"/>
        <v>0</v>
      </c>
      <c r="R27" s="29">
        <f t="shared" si="21"/>
        <v>0</v>
      </c>
      <c r="S27" s="29">
        <f t="shared" si="21"/>
        <v>0</v>
      </c>
      <c r="T27" s="29">
        <f t="shared" si="21"/>
        <v>0</v>
      </c>
      <c r="U27" s="29">
        <f t="shared" si="21"/>
        <v>0</v>
      </c>
      <c r="V27" s="29">
        <f t="shared" si="21"/>
        <v>0</v>
      </c>
      <c r="W27" s="29">
        <f t="shared" si="21"/>
        <v>0</v>
      </c>
      <c r="X27" s="29">
        <f t="shared" ref="X27" si="22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23">SUM(C34:C50)</f>
        <v>48.642082030503829</v>
      </c>
      <c r="D33" s="29">
        <f t="shared" si="23"/>
        <v>58.318088065885966</v>
      </c>
      <c r="E33" s="29">
        <f t="shared" si="23"/>
        <v>64.52239099509228</v>
      </c>
      <c r="F33" s="29">
        <f t="shared" si="23"/>
        <v>78.973684775401054</v>
      </c>
      <c r="G33" s="29">
        <f t="shared" si="23"/>
        <v>51.655742737408019</v>
      </c>
      <c r="H33" s="29">
        <f t="shared" si="23"/>
        <v>114.87822422239864</v>
      </c>
      <c r="I33" s="29">
        <f t="shared" si="23"/>
        <v>60.260491342049164</v>
      </c>
      <c r="J33" s="29">
        <f t="shared" si="23"/>
        <v>91.650814416258967</v>
      </c>
      <c r="K33" s="29">
        <f t="shared" si="23"/>
        <v>43.955999255404151</v>
      </c>
      <c r="L33" s="29">
        <f t="shared" si="23"/>
        <v>63.853805175172496</v>
      </c>
      <c r="M33" s="29">
        <f t="shared" si="23"/>
        <v>48.509913454747107</v>
      </c>
      <c r="N33" s="29">
        <f t="shared" si="23"/>
        <v>47.557249897159409</v>
      </c>
      <c r="O33" s="29">
        <f t="shared" si="23"/>
        <v>40.126565998012303</v>
      </c>
      <c r="P33" s="29">
        <f t="shared" si="23"/>
        <v>42.530395485349509</v>
      </c>
      <c r="Q33" s="29">
        <f t="shared" si="23"/>
        <v>43.496022606662756</v>
      </c>
      <c r="R33" s="29">
        <f t="shared" si="23"/>
        <v>49.726010039874019</v>
      </c>
      <c r="S33" s="29">
        <f t="shared" si="23"/>
        <v>50.444614884876273</v>
      </c>
      <c r="T33" s="29">
        <f t="shared" si="23"/>
        <v>56.620821957222695</v>
      </c>
      <c r="U33" s="29">
        <f t="shared" si="23"/>
        <v>57.696959114431067</v>
      </c>
      <c r="V33" s="29">
        <f t="shared" si="23"/>
        <v>59.527504244578211</v>
      </c>
      <c r="W33" s="29">
        <f t="shared" si="23"/>
        <v>52.071943957676517</v>
      </c>
      <c r="X33" s="29">
        <f t="shared" ref="X33" si="24">SUM(X34:X50)</f>
        <v>53.436830006878758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48.642082030503829</v>
      </c>
      <c r="D36" s="10">
        <v>58.318088065885966</v>
      </c>
      <c r="E36" s="10">
        <v>64.52239099509228</v>
      </c>
      <c r="F36" s="10">
        <v>78.973684775401054</v>
      </c>
      <c r="G36" s="10">
        <v>51.655742737408019</v>
      </c>
      <c r="H36" s="10">
        <v>114.87822422239864</v>
      </c>
      <c r="I36" s="10">
        <v>60.260491342049164</v>
      </c>
      <c r="J36" s="10">
        <v>91.650814416258967</v>
      </c>
      <c r="K36" s="10">
        <v>43.955999255404151</v>
      </c>
      <c r="L36" s="10">
        <v>63.853805175172496</v>
      </c>
      <c r="M36" s="10">
        <v>48.509913454747107</v>
      </c>
      <c r="N36" s="10">
        <v>47.557249897159409</v>
      </c>
      <c r="O36" s="10">
        <v>40.126565998012303</v>
      </c>
      <c r="P36" s="10">
        <v>42.530395485349509</v>
      </c>
      <c r="Q36" s="10">
        <v>43.496022606662756</v>
      </c>
      <c r="R36" s="10">
        <v>49.726010039874019</v>
      </c>
      <c r="S36" s="10">
        <v>50.444614884876273</v>
      </c>
      <c r="T36" s="10">
        <v>56.620821957222695</v>
      </c>
      <c r="U36" s="10">
        <v>57.696959114431067</v>
      </c>
      <c r="V36" s="10">
        <v>59.527504244578211</v>
      </c>
      <c r="W36" s="10">
        <v>52.071943957676517</v>
      </c>
      <c r="X36" s="10">
        <v>53.436830006878758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134.57002046419476</v>
      </c>
      <c r="D51" s="37">
        <v>231.41730087270892</v>
      </c>
      <c r="E51" s="37">
        <v>298.60659834049363</v>
      </c>
      <c r="F51" s="37">
        <v>337.77590076845058</v>
      </c>
      <c r="G51" s="37">
        <v>246.23739239559188</v>
      </c>
      <c r="H51" s="37">
        <v>314.55253911469896</v>
      </c>
      <c r="I51" s="37">
        <v>364.01042456731835</v>
      </c>
      <c r="J51" s="37">
        <v>337.53071004070938</v>
      </c>
      <c r="K51" s="37">
        <v>280.48586973578256</v>
      </c>
      <c r="L51" s="37">
        <v>298.12513932946138</v>
      </c>
      <c r="M51" s="37">
        <v>291.33927709214737</v>
      </c>
      <c r="N51" s="37">
        <v>323.11897264225979</v>
      </c>
      <c r="O51" s="37">
        <v>353.99465123968463</v>
      </c>
      <c r="P51" s="37">
        <v>359.9962129304746</v>
      </c>
      <c r="Q51" s="37">
        <v>340.12356079871682</v>
      </c>
      <c r="R51" s="37">
        <v>358.25902669958799</v>
      </c>
      <c r="S51" s="37">
        <v>360.61713860298767</v>
      </c>
      <c r="T51" s="37">
        <v>396.09491210464233</v>
      </c>
      <c r="U51" s="37">
        <v>392.51689545403082</v>
      </c>
      <c r="V51" s="37">
        <v>383.6924006902176</v>
      </c>
      <c r="W51" s="37">
        <v>408.16561991891916</v>
      </c>
      <c r="X51" s="37">
        <v>475.17805158012072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5">SUM(C53:C70)</f>
        <v>94.771712461763869</v>
      </c>
      <c r="D52" s="37">
        <f t="shared" si="25"/>
        <v>160.27379178939589</v>
      </c>
      <c r="E52" s="37">
        <f t="shared" si="25"/>
        <v>170.82266924867494</v>
      </c>
      <c r="F52" s="37">
        <f t="shared" si="25"/>
        <v>215.55687360987071</v>
      </c>
      <c r="G52" s="37">
        <f t="shared" si="25"/>
        <v>228.08553217074356</v>
      </c>
      <c r="H52" s="37">
        <f t="shared" si="25"/>
        <v>298.65332349178431</v>
      </c>
      <c r="I52" s="37">
        <f t="shared" si="25"/>
        <v>302.35081064285663</v>
      </c>
      <c r="J52" s="37">
        <f t="shared" si="25"/>
        <v>372.26592840869898</v>
      </c>
      <c r="K52" s="37">
        <f t="shared" si="25"/>
        <v>379.40270206882559</v>
      </c>
      <c r="L52" s="37">
        <f t="shared" si="25"/>
        <v>376.21021371814368</v>
      </c>
      <c r="M52" s="37">
        <f t="shared" si="25"/>
        <v>385.07393374367808</v>
      </c>
      <c r="N52" s="37">
        <f t="shared" si="25"/>
        <v>356.36136657091873</v>
      </c>
      <c r="O52" s="37">
        <f t="shared" si="25"/>
        <v>366.55167907382503</v>
      </c>
      <c r="P52" s="37">
        <f t="shared" si="25"/>
        <v>368.56025789136208</v>
      </c>
      <c r="Q52" s="37">
        <f t="shared" si="25"/>
        <v>395.15193721759118</v>
      </c>
      <c r="R52" s="37">
        <f t="shared" si="25"/>
        <v>377.99188015553125</v>
      </c>
      <c r="S52" s="37">
        <f t="shared" si="25"/>
        <v>380.96558910239077</v>
      </c>
      <c r="T52" s="37">
        <f t="shared" si="25"/>
        <v>390.66461906895756</v>
      </c>
      <c r="U52" s="37">
        <f t="shared" si="25"/>
        <v>387.33793878118121</v>
      </c>
      <c r="V52" s="37">
        <f t="shared" si="25"/>
        <v>389.68892166831773</v>
      </c>
      <c r="W52" s="37">
        <f t="shared" si="25"/>
        <v>391.47642701658128</v>
      </c>
      <c r="X52" s="37">
        <f t="shared" ref="X52" si="26">SUM(X53:X70)</f>
        <v>416.385144298635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0.10553865113256096</v>
      </c>
      <c r="D58" s="10">
        <v>0.21928541906463991</v>
      </c>
      <c r="E58" s="10">
        <v>0.7723382555771876</v>
      </c>
      <c r="F58" s="10">
        <v>0.78829520360421101</v>
      </c>
      <c r="G58" s="10">
        <v>0.51803563666628483</v>
      </c>
      <c r="H58" s="10">
        <v>0.71371746767102695</v>
      </c>
      <c r="I58" s="10">
        <v>0.8007480832275059</v>
      </c>
      <c r="J58" s="10">
        <v>1.0289577402810703</v>
      </c>
      <c r="K58" s="10">
        <v>0.92874373394844978</v>
      </c>
      <c r="L58" s="10">
        <v>1.3338467058047763</v>
      </c>
      <c r="M58" s="10">
        <v>1.7478579651096773</v>
      </c>
      <c r="N58" s="10">
        <v>1.472939348608155</v>
      </c>
      <c r="O58" s="10">
        <v>1.4304510543622309</v>
      </c>
      <c r="P58" s="10">
        <v>1.3284038936250722</v>
      </c>
      <c r="Q58" s="10">
        <v>0.56102325351988402</v>
      </c>
      <c r="R58" s="10">
        <v>0.56651949822733905</v>
      </c>
      <c r="S58" s="10">
        <v>0.49444168670352634</v>
      </c>
      <c r="T58" s="10">
        <v>0.50320701201663287</v>
      </c>
      <c r="U58" s="10">
        <v>0.50233641182997846</v>
      </c>
      <c r="V58" s="10">
        <v>0.49507433861487482</v>
      </c>
      <c r="W58" s="10">
        <v>9.6504808020812204E-3</v>
      </c>
      <c r="X58" s="10">
        <v>0.42796936790028817</v>
      </c>
    </row>
    <row r="59" spans="1:24" ht="11.25" customHeight="1" x14ac:dyDescent="0.2">
      <c r="A59" s="42" t="s">
        <v>105</v>
      </c>
      <c r="B59" s="9" t="s">
        <v>106</v>
      </c>
      <c r="C59" s="10">
        <v>94.666173810631307</v>
      </c>
      <c r="D59" s="10">
        <v>160.05450637033124</v>
      </c>
      <c r="E59" s="10">
        <v>170.05033099309776</v>
      </c>
      <c r="F59" s="10">
        <v>214.7685784062665</v>
      </c>
      <c r="G59" s="10">
        <v>227.56749653407726</v>
      </c>
      <c r="H59" s="10">
        <v>297.93960602411329</v>
      </c>
      <c r="I59" s="10">
        <v>301.55006255962911</v>
      </c>
      <c r="J59" s="10">
        <v>371.23697066841794</v>
      </c>
      <c r="K59" s="10">
        <v>378.47395833487712</v>
      </c>
      <c r="L59" s="10">
        <v>374.8763670123389</v>
      </c>
      <c r="M59" s="10">
        <v>383.32607577856839</v>
      </c>
      <c r="N59" s="10">
        <v>354.88842722231055</v>
      </c>
      <c r="O59" s="10">
        <v>365.12122801946282</v>
      </c>
      <c r="P59" s="10">
        <v>367.23185399773701</v>
      </c>
      <c r="Q59" s="10">
        <v>394.59091396407132</v>
      </c>
      <c r="R59" s="10">
        <v>377.42536065730388</v>
      </c>
      <c r="S59" s="10">
        <v>380.47114741568726</v>
      </c>
      <c r="T59" s="10">
        <v>390.16141205694095</v>
      </c>
      <c r="U59" s="10">
        <v>386.83560236935125</v>
      </c>
      <c r="V59" s="10">
        <v>389.19384732970286</v>
      </c>
      <c r="W59" s="10">
        <v>391.46677653577922</v>
      </c>
      <c r="X59" s="10">
        <v>415.95717493073471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7">SUM(C72:C73)</f>
        <v>0</v>
      </c>
      <c r="D71" s="37">
        <f t="shared" si="27"/>
        <v>0</v>
      </c>
      <c r="E71" s="37">
        <f t="shared" si="27"/>
        <v>0</v>
      </c>
      <c r="F71" s="37">
        <f t="shared" si="27"/>
        <v>0</v>
      </c>
      <c r="G71" s="37">
        <f t="shared" si="27"/>
        <v>0</v>
      </c>
      <c r="H71" s="37">
        <f t="shared" si="27"/>
        <v>0</v>
      </c>
      <c r="I71" s="37">
        <f t="shared" si="27"/>
        <v>0</v>
      </c>
      <c r="J71" s="37">
        <f t="shared" si="27"/>
        <v>0</v>
      </c>
      <c r="K71" s="37">
        <f t="shared" si="27"/>
        <v>0</v>
      </c>
      <c r="L71" s="37">
        <f t="shared" si="27"/>
        <v>0</v>
      </c>
      <c r="M71" s="37">
        <f t="shared" si="27"/>
        <v>0</v>
      </c>
      <c r="N71" s="37">
        <f t="shared" si="27"/>
        <v>0</v>
      </c>
      <c r="O71" s="37">
        <f t="shared" si="27"/>
        <v>0</v>
      </c>
      <c r="P71" s="37">
        <f t="shared" si="27"/>
        <v>0</v>
      </c>
      <c r="Q71" s="37">
        <f t="shared" si="27"/>
        <v>0</v>
      </c>
      <c r="R71" s="37">
        <f t="shared" si="27"/>
        <v>0</v>
      </c>
      <c r="S71" s="37">
        <f t="shared" si="27"/>
        <v>0</v>
      </c>
      <c r="T71" s="37">
        <f t="shared" si="27"/>
        <v>0</v>
      </c>
      <c r="U71" s="37">
        <f t="shared" si="27"/>
        <v>0</v>
      </c>
      <c r="V71" s="37">
        <f t="shared" si="27"/>
        <v>0</v>
      </c>
      <c r="W71" s="37">
        <f t="shared" si="27"/>
        <v>0</v>
      </c>
      <c r="X71" s="37">
        <f t="shared" ref="X71" si="28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157.67243993370926</v>
      </c>
      <c r="D75" s="37">
        <v>291.2169648872345</v>
      </c>
      <c r="E75" s="37">
        <v>263.22997580386544</v>
      </c>
      <c r="F75" s="37">
        <v>250.24786885968712</v>
      </c>
      <c r="G75" s="37">
        <v>148.70440106513445</v>
      </c>
      <c r="H75" s="37">
        <v>203.30483262637429</v>
      </c>
      <c r="I75" s="37">
        <v>193.40226479764129</v>
      </c>
      <c r="J75" s="37">
        <v>203.79096809261662</v>
      </c>
      <c r="K75" s="37">
        <v>146.32344064023539</v>
      </c>
      <c r="L75" s="37">
        <v>157.87030209083164</v>
      </c>
      <c r="M75" s="37">
        <v>142.36100644046741</v>
      </c>
      <c r="N75" s="37">
        <v>148.10096030375513</v>
      </c>
      <c r="O75" s="37">
        <v>127.12492962942265</v>
      </c>
      <c r="P75" s="37">
        <v>128.29931212082326</v>
      </c>
      <c r="Q75" s="37">
        <v>120.95235647551202</v>
      </c>
      <c r="R75" s="37">
        <v>125.32886673130351</v>
      </c>
      <c r="S75" s="37">
        <v>124.97268948182068</v>
      </c>
      <c r="T75" s="37">
        <v>128.90891306126667</v>
      </c>
      <c r="U75" s="37">
        <v>121.6399552367462</v>
      </c>
      <c r="V75" s="37">
        <v>107.9623026932002</v>
      </c>
      <c r="W75" s="37">
        <v>106.65578700367543</v>
      </c>
      <c r="X75" s="37">
        <v>108.34322144856029</v>
      </c>
    </row>
    <row r="76" spans="1:24" ht="11.25" customHeight="1" x14ac:dyDescent="0.2">
      <c r="A76" s="38" t="s">
        <v>139</v>
      </c>
      <c r="B76" s="39" t="s">
        <v>140</v>
      </c>
      <c r="C76" s="40">
        <v>20.725562811046775</v>
      </c>
      <c r="D76" s="40">
        <v>18.27501572213772</v>
      </c>
      <c r="E76" s="40">
        <v>18.902949404357656</v>
      </c>
      <c r="F76" s="40">
        <v>32.923768326990491</v>
      </c>
      <c r="G76" s="40">
        <v>17.620429247077222</v>
      </c>
      <c r="H76" s="40">
        <v>29.298467445768079</v>
      </c>
      <c r="I76" s="40">
        <v>54.81470120495463</v>
      </c>
      <c r="J76" s="40">
        <v>52.068719524054067</v>
      </c>
      <c r="K76" s="40">
        <v>39.00258586855324</v>
      </c>
      <c r="L76" s="40">
        <v>54.825482870374493</v>
      </c>
      <c r="M76" s="40">
        <v>42.394462583153555</v>
      </c>
      <c r="N76" s="40">
        <v>46.352929850993036</v>
      </c>
      <c r="O76" s="40">
        <v>61.295646746669767</v>
      </c>
      <c r="P76" s="40">
        <v>59.177530515685113</v>
      </c>
      <c r="Q76" s="40">
        <v>63.027684848596998</v>
      </c>
      <c r="R76" s="40">
        <v>63.971679479324656</v>
      </c>
      <c r="S76" s="40">
        <v>54.305148625601895</v>
      </c>
      <c r="T76" s="40">
        <v>67.226245019136954</v>
      </c>
      <c r="U76" s="40">
        <v>52.522709733183795</v>
      </c>
      <c r="V76" s="40">
        <v>46.200345510640688</v>
      </c>
      <c r="W76" s="40">
        <v>44.666346262383705</v>
      </c>
      <c r="X76" s="40">
        <v>46.45251634245443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458</v>
      </c>
      <c r="B1" s="4" t="s">
        <v>402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352.9394755532573</v>
      </c>
      <c r="D2" s="31">
        <f t="shared" ref="D2:W2" si="1">SUM(D3,D17,D22,D25,D26,D51,D52,D71,D74,D75,D76)</f>
        <v>373.71184111002225</v>
      </c>
      <c r="E2" s="31">
        <f t="shared" si="1"/>
        <v>425.57792087730996</v>
      </c>
      <c r="F2" s="31">
        <f t="shared" si="1"/>
        <v>507.75407716814931</v>
      </c>
      <c r="G2" s="31">
        <f t="shared" si="1"/>
        <v>339.16300280557999</v>
      </c>
      <c r="H2" s="31">
        <f t="shared" si="1"/>
        <v>711.29933030129973</v>
      </c>
      <c r="I2" s="31">
        <f t="shared" si="1"/>
        <v>439.41120219260881</v>
      </c>
      <c r="J2" s="31">
        <f t="shared" si="1"/>
        <v>570.43340749729782</v>
      </c>
      <c r="K2" s="31">
        <f t="shared" si="1"/>
        <v>302.81684387383024</v>
      </c>
      <c r="L2" s="31">
        <f t="shared" si="1"/>
        <v>408.50707212278246</v>
      </c>
      <c r="M2" s="31">
        <f t="shared" si="1"/>
        <v>332.47260694468656</v>
      </c>
      <c r="N2" s="31">
        <f t="shared" si="1"/>
        <v>337.60124411397067</v>
      </c>
      <c r="O2" s="31">
        <f t="shared" si="1"/>
        <v>312.04185553488571</v>
      </c>
      <c r="P2" s="31">
        <f t="shared" si="1"/>
        <v>319.25282227728871</v>
      </c>
      <c r="Q2" s="31">
        <f t="shared" si="1"/>
        <v>324.23207113615933</v>
      </c>
      <c r="R2" s="31">
        <f t="shared" si="1"/>
        <v>368.82357419622247</v>
      </c>
      <c r="S2" s="31">
        <f t="shared" si="1"/>
        <v>375.12103483517177</v>
      </c>
      <c r="T2" s="31">
        <f t="shared" si="1"/>
        <v>422.51831188399581</v>
      </c>
      <c r="U2" s="31">
        <f t="shared" si="1"/>
        <v>433.77953233490859</v>
      </c>
      <c r="V2" s="31">
        <f t="shared" si="1"/>
        <v>446.5486924254563</v>
      </c>
      <c r="W2" s="31">
        <f t="shared" si="1"/>
        <v>414.18455569191826</v>
      </c>
      <c r="X2" s="31">
        <f t="shared" ref="X2" si="2">SUM(X3,X17,X22,X25,X26,X51,X52,X71,X74,X75,X76)</f>
        <v>447.05261609002025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1.2264200646198185</v>
      </c>
      <c r="D3" s="34">
        <f t="shared" ref="D3:W3" si="4">SUM(D4,D8,D11)</f>
        <v>0.23437461929090311</v>
      </c>
      <c r="E3" s="34">
        <f t="shared" si="4"/>
        <v>0.96705988570587398</v>
      </c>
      <c r="F3" s="34">
        <f t="shared" si="4"/>
        <v>0.63928669874794908</v>
      </c>
      <c r="G3" s="34">
        <f t="shared" si="4"/>
        <v>1.1425541621551822</v>
      </c>
      <c r="H3" s="34">
        <f t="shared" si="4"/>
        <v>0.87232984245418099</v>
      </c>
      <c r="I3" s="34">
        <f t="shared" si="4"/>
        <v>0.52108307934019393</v>
      </c>
      <c r="J3" s="34">
        <f t="shared" si="4"/>
        <v>0.58945860379587112</v>
      </c>
      <c r="K3" s="34">
        <f t="shared" si="4"/>
        <v>1.871168546924092</v>
      </c>
      <c r="L3" s="34">
        <f t="shared" si="4"/>
        <v>0.59684861136410705</v>
      </c>
      <c r="M3" s="34">
        <f t="shared" si="4"/>
        <v>0.41087586726609793</v>
      </c>
      <c r="N3" s="34">
        <f t="shared" si="4"/>
        <v>0.8354451472428942</v>
      </c>
      <c r="O3" s="34">
        <f t="shared" si="4"/>
        <v>1.1813233685232107</v>
      </c>
      <c r="P3" s="34">
        <f t="shared" si="4"/>
        <v>1.1463776011433582</v>
      </c>
      <c r="Q3" s="34">
        <f t="shared" si="4"/>
        <v>3.3536609259809946</v>
      </c>
      <c r="R3" s="34">
        <f t="shared" si="4"/>
        <v>3.9229721983376331</v>
      </c>
      <c r="S3" s="34">
        <f t="shared" si="4"/>
        <v>2.3759997342316836</v>
      </c>
      <c r="T3" s="34">
        <f t="shared" si="4"/>
        <v>2.0015481817243841</v>
      </c>
      <c r="U3" s="34">
        <f t="shared" si="4"/>
        <v>2.0848393380859984</v>
      </c>
      <c r="V3" s="34">
        <f t="shared" si="4"/>
        <v>2.5908497002959607</v>
      </c>
      <c r="W3" s="34">
        <f t="shared" si="4"/>
        <v>2.5377654725244896</v>
      </c>
      <c r="X3" s="34">
        <f t="shared" ref="X3" si="5">SUM(X4,X8,X11)</f>
        <v>2.5534484318527584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0.74240706564994186</v>
      </c>
      <c r="D4" s="29">
        <f t="shared" ref="D4:W4" si="7">SUM(D5:D7)</f>
        <v>0</v>
      </c>
      <c r="E4" s="29">
        <f t="shared" si="7"/>
        <v>8.0710473598605059E-2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8.0710473598605059E-2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0.74240706564994186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0.48401299896987671</v>
      </c>
      <c r="D8" s="29">
        <f t="shared" ref="D8:W8" si="10">SUM(D9:D10)</f>
        <v>0.23437461929090311</v>
      </c>
      <c r="E8" s="29">
        <f t="shared" si="10"/>
        <v>0.88634941210726892</v>
      </c>
      <c r="F8" s="29">
        <f t="shared" si="10"/>
        <v>0.63928669874794908</v>
      </c>
      <c r="G8" s="29">
        <f t="shared" si="10"/>
        <v>1.1425541621551822</v>
      </c>
      <c r="H8" s="29">
        <f t="shared" si="10"/>
        <v>0.87232984245418099</v>
      </c>
      <c r="I8" s="29">
        <f t="shared" si="10"/>
        <v>0.52108307934019393</v>
      </c>
      <c r="J8" s="29">
        <f t="shared" si="10"/>
        <v>0.58945860379587112</v>
      </c>
      <c r="K8" s="29">
        <f t="shared" si="10"/>
        <v>1.871168546924092</v>
      </c>
      <c r="L8" s="29">
        <f t="shared" si="10"/>
        <v>0.59684861136410705</v>
      </c>
      <c r="M8" s="29">
        <f t="shared" si="10"/>
        <v>0.41087586726609793</v>
      </c>
      <c r="N8" s="29">
        <f t="shared" si="10"/>
        <v>0.8354451472428942</v>
      </c>
      <c r="O8" s="29">
        <f t="shared" si="10"/>
        <v>1.1813233685232107</v>
      </c>
      <c r="P8" s="29">
        <f t="shared" si="10"/>
        <v>1.1463776011433582</v>
      </c>
      <c r="Q8" s="29">
        <f t="shared" si="10"/>
        <v>3.3536609259809946</v>
      </c>
      <c r="R8" s="29">
        <f t="shared" si="10"/>
        <v>3.9229721983376331</v>
      </c>
      <c r="S8" s="29">
        <f t="shared" si="10"/>
        <v>2.3759997342316836</v>
      </c>
      <c r="T8" s="29">
        <f t="shared" si="10"/>
        <v>2.0015481817243841</v>
      </c>
      <c r="U8" s="29">
        <f t="shared" si="10"/>
        <v>2.0848393380859984</v>
      </c>
      <c r="V8" s="29">
        <f t="shared" si="10"/>
        <v>2.5908497002959607</v>
      </c>
      <c r="W8" s="29">
        <f t="shared" si="10"/>
        <v>2.5377654725244896</v>
      </c>
      <c r="X8" s="29">
        <f t="shared" ref="X8" si="11">SUM(X9:X10)</f>
        <v>2.5534484318527584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0.25722350401518368</v>
      </c>
      <c r="K9" s="10">
        <v>1.871168546924092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1.2315001174781841</v>
      </c>
      <c r="R9" s="10">
        <v>1.3515030225921627</v>
      </c>
      <c r="S9" s="10">
        <v>0.94070229043065012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0.48401299896987671</v>
      </c>
      <c r="D10" s="10">
        <v>0.23437461929090311</v>
      </c>
      <c r="E10" s="10">
        <v>0.88634941210726892</v>
      </c>
      <c r="F10" s="10">
        <v>0.63928669874794908</v>
      </c>
      <c r="G10" s="10">
        <v>1.1425541621551822</v>
      </c>
      <c r="H10" s="10">
        <v>0.87232984245418099</v>
      </c>
      <c r="I10" s="10">
        <v>0.52108307934019393</v>
      </c>
      <c r="J10" s="10">
        <v>0.33223509978068744</v>
      </c>
      <c r="K10" s="10">
        <v>0</v>
      </c>
      <c r="L10" s="10">
        <v>0.59684861136410705</v>
      </c>
      <c r="M10" s="10">
        <v>0.41087586726609793</v>
      </c>
      <c r="N10" s="10">
        <v>0.8354451472428942</v>
      </c>
      <c r="O10" s="10">
        <v>1.1813233685232107</v>
      </c>
      <c r="P10" s="10">
        <v>1.1463776011433582</v>
      </c>
      <c r="Q10" s="10">
        <v>2.1221608085028105</v>
      </c>
      <c r="R10" s="10">
        <v>2.5714691757454702</v>
      </c>
      <c r="S10" s="10">
        <v>1.4352974438010337</v>
      </c>
      <c r="T10" s="10">
        <v>2.0015481817243841</v>
      </c>
      <c r="U10" s="10">
        <v>2.0848393380859984</v>
      </c>
      <c r="V10" s="10">
        <v>2.5908497002959607</v>
      </c>
      <c r="W10" s="10">
        <v>2.5377654725244896</v>
      </c>
      <c r="X10" s="10">
        <v>2.5534484318527584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5">SUM(C18:C21)</f>
        <v>0</v>
      </c>
      <c r="D17" s="37">
        <f t="shared" si="15"/>
        <v>0</v>
      </c>
      <c r="E17" s="37">
        <f t="shared" si="15"/>
        <v>0</v>
      </c>
      <c r="F17" s="37">
        <f t="shared" si="15"/>
        <v>0</v>
      </c>
      <c r="G17" s="37">
        <f t="shared" si="15"/>
        <v>0</v>
      </c>
      <c r="H17" s="37">
        <f t="shared" si="15"/>
        <v>0</v>
      </c>
      <c r="I17" s="37">
        <f t="shared" si="15"/>
        <v>0</v>
      </c>
      <c r="J17" s="37">
        <f t="shared" si="15"/>
        <v>0</v>
      </c>
      <c r="K17" s="37">
        <f t="shared" si="15"/>
        <v>0</v>
      </c>
      <c r="L17" s="37">
        <f t="shared" si="15"/>
        <v>0</v>
      </c>
      <c r="M17" s="37">
        <f t="shared" si="15"/>
        <v>0</v>
      </c>
      <c r="N17" s="37">
        <f t="shared" si="15"/>
        <v>0</v>
      </c>
      <c r="O17" s="37">
        <f t="shared" si="15"/>
        <v>0</v>
      </c>
      <c r="P17" s="37">
        <f t="shared" si="15"/>
        <v>0</v>
      </c>
      <c r="Q17" s="37">
        <f t="shared" si="15"/>
        <v>0</v>
      </c>
      <c r="R17" s="37">
        <f t="shared" si="15"/>
        <v>0</v>
      </c>
      <c r="S17" s="37">
        <f t="shared" si="15"/>
        <v>0</v>
      </c>
      <c r="T17" s="37">
        <f t="shared" si="15"/>
        <v>0</v>
      </c>
      <c r="U17" s="37">
        <f t="shared" si="15"/>
        <v>0</v>
      </c>
      <c r="V17" s="37">
        <f t="shared" si="15"/>
        <v>0</v>
      </c>
      <c r="W17" s="37">
        <f t="shared" si="15"/>
        <v>0</v>
      </c>
      <c r="X17" s="37">
        <f t="shared" ref="X17" si="16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7">SUM(C23:C24)</f>
        <v>1.2335515741298916E-2</v>
      </c>
      <c r="D22" s="37">
        <f t="shared" si="17"/>
        <v>1.4627460163479475E-2</v>
      </c>
      <c r="E22" s="37">
        <f t="shared" si="17"/>
        <v>0</v>
      </c>
      <c r="F22" s="37">
        <f t="shared" si="17"/>
        <v>0</v>
      </c>
      <c r="G22" s="37">
        <f t="shared" si="17"/>
        <v>0</v>
      </c>
      <c r="H22" s="37">
        <f t="shared" si="17"/>
        <v>0</v>
      </c>
      <c r="I22" s="37">
        <f t="shared" si="17"/>
        <v>0</v>
      </c>
      <c r="J22" s="37">
        <f t="shared" si="17"/>
        <v>1.1847000184928208E-2</v>
      </c>
      <c r="K22" s="37">
        <f t="shared" si="17"/>
        <v>0</v>
      </c>
      <c r="L22" s="37">
        <f t="shared" si="17"/>
        <v>0</v>
      </c>
      <c r="M22" s="37">
        <f t="shared" si="17"/>
        <v>8.8326176559575618E-3</v>
      </c>
      <c r="N22" s="37">
        <f t="shared" si="17"/>
        <v>9.1663613675120048E-3</v>
      </c>
      <c r="O22" s="37">
        <f t="shared" si="17"/>
        <v>0</v>
      </c>
      <c r="P22" s="37">
        <f t="shared" si="17"/>
        <v>0</v>
      </c>
      <c r="Q22" s="37">
        <f t="shared" si="17"/>
        <v>0</v>
      </c>
      <c r="R22" s="37">
        <f t="shared" si="17"/>
        <v>0</v>
      </c>
      <c r="S22" s="37">
        <f t="shared" si="17"/>
        <v>0</v>
      </c>
      <c r="T22" s="37">
        <f t="shared" si="17"/>
        <v>0</v>
      </c>
      <c r="U22" s="37">
        <f t="shared" si="17"/>
        <v>0</v>
      </c>
      <c r="V22" s="37">
        <f t="shared" si="17"/>
        <v>0</v>
      </c>
      <c r="W22" s="37">
        <f t="shared" si="17"/>
        <v>0</v>
      </c>
      <c r="X22" s="37">
        <f t="shared" ref="X22" si="18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1.2335515741298916E-2</v>
      </c>
      <c r="D23" s="10">
        <v>1.4627460163479475E-2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1.1847000184928208E-2</v>
      </c>
      <c r="K23" s="10">
        <v>0</v>
      </c>
      <c r="L23" s="10">
        <v>0</v>
      </c>
      <c r="M23" s="10">
        <v>8.8326176559575618E-3</v>
      </c>
      <c r="N23" s="10">
        <v>9.1663613675120048E-3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9">SUM(C27,C33)</f>
        <v>238.73948218834008</v>
      </c>
      <c r="D26" s="37">
        <f t="shared" si="19"/>
        <v>251.77532084915407</v>
      </c>
      <c r="E26" s="37">
        <f t="shared" si="19"/>
        <v>261.40684291244287</v>
      </c>
      <c r="F26" s="37">
        <f t="shared" si="19"/>
        <v>300.00856575335717</v>
      </c>
      <c r="G26" s="37">
        <f t="shared" si="19"/>
        <v>196.23201495090018</v>
      </c>
      <c r="H26" s="37">
        <f t="shared" si="19"/>
        <v>436.4042450756898</v>
      </c>
      <c r="I26" s="37">
        <f t="shared" si="19"/>
        <v>228.92009699858863</v>
      </c>
      <c r="J26" s="37">
        <f t="shared" si="19"/>
        <v>348.16698070182366</v>
      </c>
      <c r="K26" s="37">
        <f t="shared" si="19"/>
        <v>166.98190454672834</v>
      </c>
      <c r="L26" s="37">
        <f t="shared" si="19"/>
        <v>242.57052919562864</v>
      </c>
      <c r="M26" s="37">
        <f t="shared" si="19"/>
        <v>184.28150594425969</v>
      </c>
      <c r="N26" s="37">
        <f t="shared" si="19"/>
        <v>180.66248742726629</v>
      </c>
      <c r="O26" s="37">
        <f t="shared" si="19"/>
        <v>152.4344919185134</v>
      </c>
      <c r="P26" s="37">
        <f t="shared" si="19"/>
        <v>161.56626079649664</v>
      </c>
      <c r="Q26" s="37">
        <f t="shared" si="19"/>
        <v>165.23452584632454</v>
      </c>
      <c r="R26" s="37">
        <f t="shared" si="19"/>
        <v>188.90126496093814</v>
      </c>
      <c r="S26" s="37">
        <f t="shared" si="19"/>
        <v>191.63113136524314</v>
      </c>
      <c r="T26" s="37">
        <f t="shared" si="19"/>
        <v>215.09588564259099</v>
      </c>
      <c r="U26" s="37">
        <f t="shared" si="19"/>
        <v>219.18198752483994</v>
      </c>
      <c r="V26" s="37">
        <f t="shared" si="19"/>
        <v>226.13851881914584</v>
      </c>
      <c r="W26" s="37">
        <f t="shared" si="19"/>
        <v>197.81451880338207</v>
      </c>
      <c r="X26" s="37">
        <f t="shared" ref="X26" si="20">SUM(X27,X33)</f>
        <v>203.00154557953564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21">SUM(C28:C32)</f>
        <v>0</v>
      </c>
      <c r="D27" s="29">
        <f t="shared" si="21"/>
        <v>0</v>
      </c>
      <c r="E27" s="29">
        <f t="shared" si="21"/>
        <v>0</v>
      </c>
      <c r="F27" s="29">
        <f t="shared" si="21"/>
        <v>0</v>
      </c>
      <c r="G27" s="29">
        <f t="shared" si="21"/>
        <v>0</v>
      </c>
      <c r="H27" s="29">
        <f t="shared" si="21"/>
        <v>0</v>
      </c>
      <c r="I27" s="29">
        <f t="shared" si="21"/>
        <v>0</v>
      </c>
      <c r="J27" s="29">
        <f t="shared" si="21"/>
        <v>0</v>
      </c>
      <c r="K27" s="29">
        <f t="shared" si="21"/>
        <v>0</v>
      </c>
      <c r="L27" s="29">
        <f t="shared" si="21"/>
        <v>0</v>
      </c>
      <c r="M27" s="29">
        <f t="shared" si="21"/>
        <v>0</v>
      </c>
      <c r="N27" s="29">
        <f t="shared" si="21"/>
        <v>0</v>
      </c>
      <c r="O27" s="29">
        <f t="shared" si="21"/>
        <v>0</v>
      </c>
      <c r="P27" s="29">
        <f t="shared" si="21"/>
        <v>0</v>
      </c>
      <c r="Q27" s="29">
        <f t="shared" si="21"/>
        <v>0</v>
      </c>
      <c r="R27" s="29">
        <f t="shared" si="21"/>
        <v>0</v>
      </c>
      <c r="S27" s="29">
        <f t="shared" si="21"/>
        <v>0</v>
      </c>
      <c r="T27" s="29">
        <f t="shared" si="21"/>
        <v>0</v>
      </c>
      <c r="U27" s="29">
        <f t="shared" si="21"/>
        <v>0</v>
      </c>
      <c r="V27" s="29">
        <f t="shared" si="21"/>
        <v>0</v>
      </c>
      <c r="W27" s="29">
        <f t="shared" si="21"/>
        <v>0</v>
      </c>
      <c r="X27" s="29">
        <f t="shared" ref="X27" si="22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23">SUM(C34:C50)</f>
        <v>238.73948218834008</v>
      </c>
      <c r="D33" s="29">
        <f t="shared" si="23"/>
        <v>251.77532084915407</v>
      </c>
      <c r="E33" s="29">
        <f t="shared" si="23"/>
        <v>261.40684291244287</v>
      </c>
      <c r="F33" s="29">
        <f t="shared" si="23"/>
        <v>300.00856575335717</v>
      </c>
      <c r="G33" s="29">
        <f t="shared" si="23"/>
        <v>196.23201495090018</v>
      </c>
      <c r="H33" s="29">
        <f t="shared" si="23"/>
        <v>436.4042450756898</v>
      </c>
      <c r="I33" s="29">
        <f t="shared" si="23"/>
        <v>228.92009699858863</v>
      </c>
      <c r="J33" s="29">
        <f t="shared" si="23"/>
        <v>348.16698070182366</v>
      </c>
      <c r="K33" s="29">
        <f t="shared" si="23"/>
        <v>166.98190454672834</v>
      </c>
      <c r="L33" s="29">
        <f t="shared" si="23"/>
        <v>242.57052919562864</v>
      </c>
      <c r="M33" s="29">
        <f t="shared" si="23"/>
        <v>184.28150594425969</v>
      </c>
      <c r="N33" s="29">
        <f t="shared" si="23"/>
        <v>180.66248742726629</v>
      </c>
      <c r="O33" s="29">
        <f t="shared" si="23"/>
        <v>152.4344919185134</v>
      </c>
      <c r="P33" s="29">
        <f t="shared" si="23"/>
        <v>161.56626079649664</v>
      </c>
      <c r="Q33" s="29">
        <f t="shared" si="23"/>
        <v>165.23452584632454</v>
      </c>
      <c r="R33" s="29">
        <f t="shared" si="23"/>
        <v>188.90126496093814</v>
      </c>
      <c r="S33" s="29">
        <f t="shared" si="23"/>
        <v>191.63113136524314</v>
      </c>
      <c r="T33" s="29">
        <f t="shared" si="23"/>
        <v>215.09588564259099</v>
      </c>
      <c r="U33" s="29">
        <f t="shared" si="23"/>
        <v>219.18198752483994</v>
      </c>
      <c r="V33" s="29">
        <f t="shared" si="23"/>
        <v>226.13851881914584</v>
      </c>
      <c r="W33" s="29">
        <f t="shared" si="23"/>
        <v>197.81451880338207</v>
      </c>
      <c r="X33" s="29">
        <f t="shared" ref="X33" si="24">SUM(X34:X50)</f>
        <v>203.00154557953564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238.73948218834008</v>
      </c>
      <c r="D36" s="10">
        <v>251.77532084915407</v>
      </c>
      <c r="E36" s="10">
        <v>261.40684291244287</v>
      </c>
      <c r="F36" s="10">
        <v>300.00856575335717</v>
      </c>
      <c r="G36" s="10">
        <v>196.23201495090018</v>
      </c>
      <c r="H36" s="10">
        <v>436.4042450756898</v>
      </c>
      <c r="I36" s="10">
        <v>228.92009699858863</v>
      </c>
      <c r="J36" s="10">
        <v>348.16698070182366</v>
      </c>
      <c r="K36" s="10">
        <v>166.98190454672834</v>
      </c>
      <c r="L36" s="10">
        <v>242.57052919562864</v>
      </c>
      <c r="M36" s="10">
        <v>184.28150594425969</v>
      </c>
      <c r="N36" s="10">
        <v>180.66248742726629</v>
      </c>
      <c r="O36" s="10">
        <v>152.4344919185134</v>
      </c>
      <c r="P36" s="10">
        <v>161.56626079649664</v>
      </c>
      <c r="Q36" s="10">
        <v>165.23452584632454</v>
      </c>
      <c r="R36" s="10">
        <v>188.90126496093814</v>
      </c>
      <c r="S36" s="10">
        <v>191.63113136524314</v>
      </c>
      <c r="T36" s="10">
        <v>215.09588564259099</v>
      </c>
      <c r="U36" s="10">
        <v>219.18198752483994</v>
      </c>
      <c r="V36" s="10">
        <v>226.13851881914584</v>
      </c>
      <c r="W36" s="10">
        <v>197.81451880338207</v>
      </c>
      <c r="X36" s="10">
        <v>203.00154557953564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84.85610568189523</v>
      </c>
      <c r="D51" s="37">
        <v>94.694438044947702</v>
      </c>
      <c r="E51" s="37">
        <v>133.8826138183141</v>
      </c>
      <c r="F51" s="37">
        <v>166.3801037161646</v>
      </c>
      <c r="G51" s="37">
        <v>109.31336495014908</v>
      </c>
      <c r="H51" s="37">
        <v>209.74750525612589</v>
      </c>
      <c r="I51" s="37">
        <v>149.44642443920719</v>
      </c>
      <c r="J51" s="37">
        <v>163.60883041704994</v>
      </c>
      <c r="K51" s="37">
        <v>85.747972786168049</v>
      </c>
      <c r="L51" s="37">
        <v>115.09911881276794</v>
      </c>
      <c r="M51" s="37">
        <v>96.514803532441306</v>
      </c>
      <c r="N51" s="37">
        <v>108.10354765198126</v>
      </c>
      <c r="O51" s="37">
        <v>108.06440254747018</v>
      </c>
      <c r="P51" s="37">
        <v>111.28245353430133</v>
      </c>
      <c r="Q51" s="37">
        <v>105.91213644782621</v>
      </c>
      <c r="R51" s="37">
        <v>126.00760808565273</v>
      </c>
      <c r="S51" s="37">
        <v>130.99165810442119</v>
      </c>
      <c r="T51" s="37">
        <v>153.78353426146094</v>
      </c>
      <c r="U51" s="37">
        <v>161.65421892435324</v>
      </c>
      <c r="V51" s="37">
        <v>166.83066277496593</v>
      </c>
      <c r="W51" s="37">
        <v>162.60322251881044</v>
      </c>
      <c r="X51" s="37">
        <v>187.21731732271806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5">SUM(C53:C70)</f>
        <v>22.871080228703775</v>
      </c>
      <c r="D52" s="37">
        <f t="shared" si="25"/>
        <v>19.574584643909329</v>
      </c>
      <c r="E52" s="37">
        <f t="shared" si="25"/>
        <v>23.254358523094396</v>
      </c>
      <c r="F52" s="37">
        <f t="shared" si="25"/>
        <v>28.376689996638024</v>
      </c>
      <c r="G52" s="37">
        <f t="shared" si="25"/>
        <v>26.394289971846685</v>
      </c>
      <c r="H52" s="37">
        <f t="shared" si="25"/>
        <v>57.001360120642708</v>
      </c>
      <c r="I52" s="37">
        <f t="shared" si="25"/>
        <v>42.903604632682438</v>
      </c>
      <c r="J52" s="37">
        <f t="shared" si="25"/>
        <v>48.732370684087229</v>
      </c>
      <c r="K52" s="37">
        <f t="shared" si="25"/>
        <v>43.51508414515046</v>
      </c>
      <c r="L52" s="37">
        <f t="shared" si="25"/>
        <v>46.712611957818211</v>
      </c>
      <c r="M52" s="37">
        <f t="shared" si="25"/>
        <v>47.389119086968108</v>
      </c>
      <c r="N52" s="37">
        <f t="shared" si="25"/>
        <v>43.924468670319314</v>
      </c>
      <c r="O52" s="37">
        <f t="shared" si="25"/>
        <v>44.522843748820804</v>
      </c>
      <c r="P52" s="37">
        <f t="shared" si="25"/>
        <v>44.996220156628929</v>
      </c>
      <c r="Q52" s="37">
        <f t="shared" si="25"/>
        <v>48.043390654227402</v>
      </c>
      <c r="R52" s="37">
        <f t="shared" si="25"/>
        <v>46.329774529473582</v>
      </c>
      <c r="S52" s="37">
        <f t="shared" si="25"/>
        <v>46.703640011464593</v>
      </c>
      <c r="T52" s="37">
        <f t="shared" si="25"/>
        <v>47.893140345848856</v>
      </c>
      <c r="U52" s="37">
        <f t="shared" si="25"/>
        <v>47.484904939333127</v>
      </c>
      <c r="V52" s="37">
        <f t="shared" si="25"/>
        <v>47.774386166045666</v>
      </c>
      <c r="W52" s="37">
        <f t="shared" si="25"/>
        <v>48.053382057896243</v>
      </c>
      <c r="X52" s="37">
        <f t="shared" ref="X52" si="26">SUM(X53:X70)</f>
        <v>51.059639820387886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22.871080228703775</v>
      </c>
      <c r="D59" s="10">
        <v>19.574584643909329</v>
      </c>
      <c r="E59" s="10">
        <v>23.254358523094396</v>
      </c>
      <c r="F59" s="10">
        <v>28.376689996638024</v>
      </c>
      <c r="G59" s="10">
        <v>26.394289971846685</v>
      </c>
      <c r="H59" s="10">
        <v>57.001360120642708</v>
      </c>
      <c r="I59" s="10">
        <v>42.903604632682438</v>
      </c>
      <c r="J59" s="10">
        <v>48.732370684087229</v>
      </c>
      <c r="K59" s="10">
        <v>43.51508414515046</v>
      </c>
      <c r="L59" s="10">
        <v>46.712611957818211</v>
      </c>
      <c r="M59" s="10">
        <v>47.389119086968108</v>
      </c>
      <c r="N59" s="10">
        <v>43.924468670319314</v>
      </c>
      <c r="O59" s="10">
        <v>44.522843748820804</v>
      </c>
      <c r="P59" s="10">
        <v>44.996220156628929</v>
      </c>
      <c r="Q59" s="10">
        <v>48.043390654227402</v>
      </c>
      <c r="R59" s="10">
        <v>46.329774529473582</v>
      </c>
      <c r="S59" s="10">
        <v>46.703640011464593</v>
      </c>
      <c r="T59" s="10">
        <v>47.893140345848856</v>
      </c>
      <c r="U59" s="10">
        <v>47.484904939333127</v>
      </c>
      <c r="V59" s="10">
        <v>47.774386166045666</v>
      </c>
      <c r="W59" s="10">
        <v>48.053382057896243</v>
      </c>
      <c r="X59" s="10">
        <v>51.059639820387886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7">SUM(C72:C73)</f>
        <v>0</v>
      </c>
      <c r="D71" s="37">
        <f t="shared" si="27"/>
        <v>0</v>
      </c>
      <c r="E71" s="37">
        <f t="shared" si="27"/>
        <v>0</v>
      </c>
      <c r="F71" s="37">
        <f t="shared" si="27"/>
        <v>0</v>
      </c>
      <c r="G71" s="37">
        <f t="shared" si="27"/>
        <v>0</v>
      </c>
      <c r="H71" s="37">
        <f t="shared" si="27"/>
        <v>0</v>
      </c>
      <c r="I71" s="37">
        <f t="shared" si="27"/>
        <v>0</v>
      </c>
      <c r="J71" s="37">
        <f t="shared" si="27"/>
        <v>0</v>
      </c>
      <c r="K71" s="37">
        <f t="shared" si="27"/>
        <v>0</v>
      </c>
      <c r="L71" s="37">
        <f t="shared" si="27"/>
        <v>0</v>
      </c>
      <c r="M71" s="37">
        <f t="shared" si="27"/>
        <v>0</v>
      </c>
      <c r="N71" s="37">
        <f t="shared" si="27"/>
        <v>0</v>
      </c>
      <c r="O71" s="37">
        <f t="shared" si="27"/>
        <v>0</v>
      </c>
      <c r="P71" s="37">
        <f t="shared" si="27"/>
        <v>0</v>
      </c>
      <c r="Q71" s="37">
        <f t="shared" si="27"/>
        <v>0</v>
      </c>
      <c r="R71" s="37">
        <f t="shared" si="27"/>
        <v>0</v>
      </c>
      <c r="S71" s="37">
        <f t="shared" si="27"/>
        <v>0</v>
      </c>
      <c r="T71" s="37">
        <f t="shared" si="27"/>
        <v>0</v>
      </c>
      <c r="U71" s="37">
        <f t="shared" si="27"/>
        <v>0</v>
      </c>
      <c r="V71" s="37">
        <f t="shared" si="27"/>
        <v>0</v>
      </c>
      <c r="W71" s="37">
        <f t="shared" si="27"/>
        <v>0</v>
      </c>
      <c r="X71" s="37">
        <f t="shared" ref="X71" si="28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5.2340518739571138</v>
      </c>
      <c r="D76" s="40">
        <v>7.4184954925567368</v>
      </c>
      <c r="E76" s="40">
        <v>6.0670457377527063</v>
      </c>
      <c r="F76" s="40">
        <v>12.349431003241534</v>
      </c>
      <c r="G76" s="40">
        <v>6.0807787705288936</v>
      </c>
      <c r="H76" s="40">
        <v>7.2738900063870631</v>
      </c>
      <c r="I76" s="40">
        <v>17.619993042790355</v>
      </c>
      <c r="J76" s="40">
        <v>9.3239200903561539</v>
      </c>
      <c r="K76" s="40">
        <v>4.7007138488593228</v>
      </c>
      <c r="L76" s="40">
        <v>3.5279635452035478</v>
      </c>
      <c r="M76" s="40">
        <v>3.8674698960954288</v>
      </c>
      <c r="N76" s="40">
        <v>4.0661288557933801</v>
      </c>
      <c r="O76" s="40">
        <v>5.8387939515581309</v>
      </c>
      <c r="P76" s="40">
        <v>0.26151018871847498</v>
      </c>
      <c r="Q76" s="40">
        <v>1.6883572618001921</v>
      </c>
      <c r="R76" s="40">
        <v>3.6619544218204112</v>
      </c>
      <c r="S76" s="40">
        <v>3.4186056198112169</v>
      </c>
      <c r="T76" s="40">
        <v>3.7442034523706411</v>
      </c>
      <c r="U76" s="40">
        <v>3.3735816082962344</v>
      </c>
      <c r="V76" s="40">
        <v>3.214274965002915</v>
      </c>
      <c r="W76" s="40">
        <v>3.1756668393049665</v>
      </c>
      <c r="X76" s="40">
        <v>3.2206649355258889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394</v>
      </c>
      <c r="B1" s="4" t="s">
        <v>403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297.99757776132941</v>
      </c>
      <c r="D2" s="31">
        <f t="shared" si="0"/>
        <v>299.88929465117553</v>
      </c>
      <c r="E2" s="31">
        <f t="shared" si="0"/>
        <v>296.82242520878003</v>
      </c>
      <c r="F2" s="31">
        <f t="shared" si="0"/>
        <v>298.4258454415359</v>
      </c>
      <c r="G2" s="31">
        <f t="shared" si="0"/>
        <v>301.29554469352155</v>
      </c>
      <c r="H2" s="31">
        <f t="shared" si="0"/>
        <v>304.21403699568594</v>
      </c>
      <c r="I2" s="31">
        <f t="shared" si="0"/>
        <v>304.82207654853477</v>
      </c>
      <c r="J2" s="31">
        <f t="shared" si="0"/>
        <v>304.04418327041697</v>
      </c>
      <c r="K2" s="31">
        <f t="shared" si="0"/>
        <v>302.97421280465267</v>
      </c>
      <c r="L2" s="31">
        <f t="shared" si="0"/>
        <v>303.41466560982252</v>
      </c>
      <c r="M2" s="31">
        <f t="shared" si="0"/>
        <v>302.77370803798175</v>
      </c>
      <c r="N2" s="31">
        <f t="shared" si="0"/>
        <v>302.7818699379111</v>
      </c>
      <c r="O2" s="31">
        <f t="shared" si="0"/>
        <v>299.50874030815629</v>
      </c>
      <c r="P2" s="31">
        <f t="shared" si="0"/>
        <v>293.18858621343577</v>
      </c>
      <c r="Q2" s="31">
        <f t="shared" si="0"/>
        <v>284.78952082514496</v>
      </c>
      <c r="R2" s="31">
        <f t="shared" si="0"/>
        <v>275.36690691934461</v>
      </c>
      <c r="S2" s="31">
        <f t="shared" si="0"/>
        <v>266.97244340852529</v>
      </c>
      <c r="T2" s="31">
        <f t="shared" si="0"/>
        <v>263.47747875707591</v>
      </c>
      <c r="U2" s="31">
        <f t="shared" si="0"/>
        <v>256.42902759477994</v>
      </c>
      <c r="V2" s="31">
        <f t="shared" si="0"/>
        <v>251.75724555155909</v>
      </c>
      <c r="W2" s="31">
        <f t="shared" si="0"/>
        <v>249.11600306329922</v>
      </c>
      <c r="X2" s="31">
        <f t="shared" ref="X2" si="1">SUM(X3,X17,X22,X25,X26,X51,X52,X71,X74,X75,X76)</f>
        <v>243.82067315162919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297.99757776132941</v>
      </c>
      <c r="D76" s="40">
        <v>299.88929465117553</v>
      </c>
      <c r="E76" s="40">
        <v>296.82242520878003</v>
      </c>
      <c r="F76" s="40">
        <v>298.4258454415359</v>
      </c>
      <c r="G76" s="40">
        <v>301.29554469352155</v>
      </c>
      <c r="H76" s="40">
        <v>304.21403699568594</v>
      </c>
      <c r="I76" s="40">
        <v>304.82207654853477</v>
      </c>
      <c r="J76" s="40">
        <v>304.04418327041697</v>
      </c>
      <c r="K76" s="40">
        <v>302.97421280465267</v>
      </c>
      <c r="L76" s="40">
        <v>303.41466560982252</v>
      </c>
      <c r="M76" s="40">
        <v>302.77370803798175</v>
      </c>
      <c r="N76" s="40">
        <v>302.7818699379111</v>
      </c>
      <c r="O76" s="40">
        <v>299.50874030815629</v>
      </c>
      <c r="P76" s="40">
        <v>293.18858621343577</v>
      </c>
      <c r="Q76" s="40">
        <v>284.78952082514496</v>
      </c>
      <c r="R76" s="40">
        <v>275.36690691934461</v>
      </c>
      <c r="S76" s="40">
        <v>266.97244340852529</v>
      </c>
      <c r="T76" s="40">
        <v>263.47747875707591</v>
      </c>
      <c r="U76" s="40">
        <v>256.42902759477994</v>
      </c>
      <c r="V76" s="40">
        <v>251.75724555155909</v>
      </c>
      <c r="W76" s="40">
        <v>249.11600306329922</v>
      </c>
      <c r="X76" s="40">
        <v>243.82067315162919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71 X22 X33 X71" formulaRange="1"/>
  </ignoredErrors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395</v>
      </c>
      <c r="B1" s="4" t="s">
        <v>404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100.18629504866631</v>
      </c>
      <c r="D2" s="31">
        <f t="shared" si="0"/>
        <v>98.255121269135344</v>
      </c>
      <c r="E2" s="31">
        <f t="shared" si="0"/>
        <v>97.730235653892521</v>
      </c>
      <c r="F2" s="31">
        <f t="shared" si="0"/>
        <v>101.65350555586537</v>
      </c>
      <c r="G2" s="31">
        <f t="shared" si="0"/>
        <v>105.50540031830849</v>
      </c>
      <c r="H2" s="31">
        <f t="shared" si="0"/>
        <v>111.23184614784809</v>
      </c>
      <c r="I2" s="31">
        <f t="shared" si="0"/>
        <v>113.04889584110343</v>
      </c>
      <c r="J2" s="31">
        <f t="shared" si="0"/>
        <v>114.51225543993093</v>
      </c>
      <c r="K2" s="31">
        <f t="shared" si="0"/>
        <v>114.7796662830397</v>
      </c>
      <c r="L2" s="31">
        <f t="shared" si="0"/>
        <v>115.2966487733259</v>
      </c>
      <c r="M2" s="31">
        <f t="shared" si="0"/>
        <v>114.53530222436524</v>
      </c>
      <c r="N2" s="31">
        <f t="shared" si="0"/>
        <v>112.93251773903404</v>
      </c>
      <c r="O2" s="31">
        <f t="shared" si="0"/>
        <v>110.50691537377642</v>
      </c>
      <c r="P2" s="31">
        <f t="shared" si="0"/>
        <v>108.46496061728075</v>
      </c>
      <c r="Q2" s="31">
        <f t="shared" si="0"/>
        <v>105.33243097423806</v>
      </c>
      <c r="R2" s="31">
        <f t="shared" si="0"/>
        <v>103.5551544610362</v>
      </c>
      <c r="S2" s="31">
        <f t="shared" si="0"/>
        <v>102.01418816272542</v>
      </c>
      <c r="T2" s="31">
        <f t="shared" si="0"/>
        <v>101.89597604550798</v>
      </c>
      <c r="U2" s="31">
        <f t="shared" si="0"/>
        <v>99.688291697818727</v>
      </c>
      <c r="V2" s="31">
        <f t="shared" si="0"/>
        <v>95.368490004940213</v>
      </c>
      <c r="W2" s="31">
        <f t="shared" si="0"/>
        <v>95.218315578579592</v>
      </c>
      <c r="X2" s="31">
        <f t="shared" ref="X2" si="1">SUM(X3,X17,X22,X25,X26,X51,X52,X71,X74,X75,X76)</f>
        <v>93.621164403211608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100.18629504866631</v>
      </c>
      <c r="D76" s="40">
        <v>98.255121269135344</v>
      </c>
      <c r="E76" s="40">
        <v>97.730235653892521</v>
      </c>
      <c r="F76" s="40">
        <v>101.65350555586537</v>
      </c>
      <c r="G76" s="40">
        <v>105.50540031830849</v>
      </c>
      <c r="H76" s="40">
        <v>111.23184614784809</v>
      </c>
      <c r="I76" s="40">
        <v>113.04889584110343</v>
      </c>
      <c r="J76" s="40">
        <v>114.51225543993093</v>
      </c>
      <c r="K76" s="40">
        <v>114.7796662830397</v>
      </c>
      <c r="L76" s="40">
        <v>115.2966487733259</v>
      </c>
      <c r="M76" s="40">
        <v>114.53530222436524</v>
      </c>
      <c r="N76" s="40">
        <v>112.93251773903404</v>
      </c>
      <c r="O76" s="40">
        <v>110.50691537377642</v>
      </c>
      <c r="P76" s="40">
        <v>108.46496061728075</v>
      </c>
      <c r="Q76" s="40">
        <v>105.33243097423806</v>
      </c>
      <c r="R76" s="40">
        <v>103.5551544610362</v>
      </c>
      <c r="S76" s="40">
        <v>102.01418816272542</v>
      </c>
      <c r="T76" s="40">
        <v>101.89597604550798</v>
      </c>
      <c r="U76" s="40">
        <v>99.688291697818727</v>
      </c>
      <c r="V76" s="40">
        <v>95.368490004940213</v>
      </c>
      <c r="W76" s="40">
        <v>95.218315578579592</v>
      </c>
      <c r="X76" s="40">
        <v>93.621164403211608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71 X22 X33 X71" formulaRange="1"/>
  </ignoredErrors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396</v>
      </c>
      <c r="B1" s="4" t="s">
        <v>405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0.35664628213778388</v>
      </c>
      <c r="D2" s="31">
        <f t="shared" si="0"/>
        <v>0.36898811417677863</v>
      </c>
      <c r="E2" s="31">
        <f t="shared" si="0"/>
        <v>0.36808123255117647</v>
      </c>
      <c r="F2" s="31">
        <f t="shared" si="0"/>
        <v>0.38271863667727923</v>
      </c>
      <c r="G2" s="31">
        <f t="shared" si="0"/>
        <v>0.39895118903830529</v>
      </c>
      <c r="H2" s="31">
        <f t="shared" si="0"/>
        <v>0.4176743753528081</v>
      </c>
      <c r="I2" s="31">
        <f t="shared" si="0"/>
        <v>0.42865783245859035</v>
      </c>
      <c r="J2" s="31">
        <f t="shared" si="0"/>
        <v>0.4371868981567556</v>
      </c>
      <c r="K2" s="31">
        <f t="shared" si="0"/>
        <v>0.44592296557428274</v>
      </c>
      <c r="L2" s="31">
        <f t="shared" si="0"/>
        <v>0.44837436457479712</v>
      </c>
      <c r="M2" s="31">
        <f t="shared" si="0"/>
        <v>0.43890264035401122</v>
      </c>
      <c r="N2" s="31">
        <f t="shared" si="0"/>
        <v>0.58393130036460805</v>
      </c>
      <c r="O2" s="31">
        <f t="shared" si="0"/>
        <v>1.193087215826387</v>
      </c>
      <c r="P2" s="31">
        <f t="shared" si="0"/>
        <v>2.0625466605799727</v>
      </c>
      <c r="Q2" s="31">
        <f t="shared" si="0"/>
        <v>3.0639223091245027</v>
      </c>
      <c r="R2" s="31">
        <f t="shared" si="0"/>
        <v>4.0700455301285841</v>
      </c>
      <c r="S2" s="31">
        <f t="shared" si="0"/>
        <v>4.8924296786255503</v>
      </c>
      <c r="T2" s="31">
        <f t="shared" si="0"/>
        <v>5.5874246148875075</v>
      </c>
      <c r="U2" s="31">
        <f t="shared" si="0"/>
        <v>6.1531250346529225</v>
      </c>
      <c r="V2" s="31">
        <f t="shared" si="0"/>
        <v>6.5830159527505057</v>
      </c>
      <c r="W2" s="31">
        <f t="shared" si="0"/>
        <v>7.0401183808737038</v>
      </c>
      <c r="X2" s="31">
        <f t="shared" ref="X2" si="1">SUM(X3,X17,X22,X25,X26,X51,X52,X71,X74,X75,X76)</f>
        <v>7.6026344362623073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0.35664628213778388</v>
      </c>
      <c r="D76" s="40">
        <v>0.36898811417677863</v>
      </c>
      <c r="E76" s="40">
        <v>0.36808123255117647</v>
      </c>
      <c r="F76" s="40">
        <v>0.38271863667727923</v>
      </c>
      <c r="G76" s="40">
        <v>0.39895118903830529</v>
      </c>
      <c r="H76" s="40">
        <v>0.4176743753528081</v>
      </c>
      <c r="I76" s="40">
        <v>0.42865783245859035</v>
      </c>
      <c r="J76" s="40">
        <v>0.4371868981567556</v>
      </c>
      <c r="K76" s="40">
        <v>0.44592296557428274</v>
      </c>
      <c r="L76" s="40">
        <v>0.44837436457479712</v>
      </c>
      <c r="M76" s="40">
        <v>0.43890264035401122</v>
      </c>
      <c r="N76" s="40">
        <v>0.58393130036460805</v>
      </c>
      <c r="O76" s="40">
        <v>1.193087215826387</v>
      </c>
      <c r="P76" s="40">
        <v>2.0625466605799727</v>
      </c>
      <c r="Q76" s="40">
        <v>3.0639223091245027</v>
      </c>
      <c r="R76" s="40">
        <v>4.0700455301285841</v>
      </c>
      <c r="S76" s="40">
        <v>4.8924296786255503</v>
      </c>
      <c r="T76" s="40">
        <v>5.5874246148875075</v>
      </c>
      <c r="U76" s="40">
        <v>6.1531250346529225</v>
      </c>
      <c r="V76" s="40">
        <v>6.5830159527505057</v>
      </c>
      <c r="W76" s="40">
        <v>7.0401183808737038</v>
      </c>
      <c r="X76" s="40">
        <v>7.6026344362623073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71 X22 X33 X71" formulaRange="1"/>
  </ignoredErrors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397</v>
      </c>
      <c r="B1" s="4" t="s">
        <v>406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0.52886734667989865</v>
      </c>
      <c r="D2" s="31">
        <f t="shared" si="0"/>
        <v>0.5841144271029739</v>
      </c>
      <c r="E2" s="31">
        <f t="shared" si="0"/>
        <v>0.65117141988396809</v>
      </c>
      <c r="F2" s="31">
        <f t="shared" si="0"/>
        <v>0.75230797897225488</v>
      </c>
      <c r="G2" s="31">
        <f t="shared" si="0"/>
        <v>0.88763446199999563</v>
      </c>
      <c r="H2" s="31">
        <f t="shared" si="0"/>
        <v>1.0418293707076245</v>
      </c>
      <c r="I2" s="31">
        <f t="shared" si="0"/>
        <v>1.2140191720632396</v>
      </c>
      <c r="J2" s="31">
        <f t="shared" si="0"/>
        <v>1.4066452366760078</v>
      </c>
      <c r="K2" s="31">
        <f t="shared" si="0"/>
        <v>1.6646943949767141</v>
      </c>
      <c r="L2" s="31">
        <f t="shared" si="0"/>
        <v>1.9473883292427543</v>
      </c>
      <c r="M2" s="31">
        <f t="shared" si="0"/>
        <v>2.3462411009378235</v>
      </c>
      <c r="N2" s="31">
        <f t="shared" si="0"/>
        <v>3.2226557968202192</v>
      </c>
      <c r="O2" s="31">
        <f t="shared" si="0"/>
        <v>4.4510392172727737</v>
      </c>
      <c r="P2" s="31">
        <f t="shared" si="0"/>
        <v>6.1883346080465422</v>
      </c>
      <c r="Q2" s="31">
        <f t="shared" si="0"/>
        <v>7.8997339772462762</v>
      </c>
      <c r="R2" s="31">
        <f t="shared" si="0"/>
        <v>9.0521301121567088</v>
      </c>
      <c r="S2" s="31">
        <f t="shared" si="0"/>
        <v>9.8871717380645698</v>
      </c>
      <c r="T2" s="31">
        <f t="shared" si="0"/>
        <v>10.730287709419992</v>
      </c>
      <c r="U2" s="31">
        <f t="shared" si="0"/>
        <v>11.429431044807846</v>
      </c>
      <c r="V2" s="31">
        <f t="shared" si="0"/>
        <v>11.852927906729725</v>
      </c>
      <c r="W2" s="31">
        <f t="shared" si="0"/>
        <v>12.796493549344156</v>
      </c>
      <c r="X2" s="31">
        <f t="shared" ref="X2" si="1">SUM(X3,X17,X22,X25,X26,X51,X52,X71,X74,X75,X76)</f>
        <v>14.045772116270843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0.52886734667989865</v>
      </c>
      <c r="D76" s="40">
        <v>0.5841144271029739</v>
      </c>
      <c r="E76" s="40">
        <v>0.65117141988396809</v>
      </c>
      <c r="F76" s="40">
        <v>0.75230797897225488</v>
      </c>
      <c r="G76" s="40">
        <v>0.88763446199999563</v>
      </c>
      <c r="H76" s="40">
        <v>1.0418293707076245</v>
      </c>
      <c r="I76" s="40">
        <v>1.2140191720632396</v>
      </c>
      <c r="J76" s="40">
        <v>1.4066452366760078</v>
      </c>
      <c r="K76" s="40">
        <v>1.6646943949767141</v>
      </c>
      <c r="L76" s="40">
        <v>1.9473883292427543</v>
      </c>
      <c r="M76" s="40">
        <v>2.3462411009378235</v>
      </c>
      <c r="N76" s="40">
        <v>3.2226557968202192</v>
      </c>
      <c r="O76" s="40">
        <v>4.4510392172727737</v>
      </c>
      <c r="P76" s="40">
        <v>6.1883346080465422</v>
      </c>
      <c r="Q76" s="40">
        <v>7.8997339772462762</v>
      </c>
      <c r="R76" s="40">
        <v>9.0521301121567088</v>
      </c>
      <c r="S76" s="40">
        <v>9.8871717380645698</v>
      </c>
      <c r="T76" s="40">
        <v>10.730287709419992</v>
      </c>
      <c r="U76" s="40">
        <v>11.429431044807846</v>
      </c>
      <c r="V76" s="40">
        <v>11.852927906729725</v>
      </c>
      <c r="W76" s="40">
        <v>12.796493549344156</v>
      </c>
      <c r="X76" s="40">
        <v>14.045772116270843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71 X22 X33 X71" formulaRange="1"/>
  </ignoredErrors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398</v>
      </c>
      <c r="B1" s="4" t="s">
        <v>407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74.697756580784471</v>
      </c>
      <c r="D2" s="31">
        <f t="shared" si="0"/>
        <v>78.276830783880001</v>
      </c>
      <c r="E2" s="31">
        <f t="shared" si="0"/>
        <v>79.822674417900373</v>
      </c>
      <c r="F2" s="31">
        <f t="shared" si="0"/>
        <v>82.312447426232069</v>
      </c>
      <c r="G2" s="31">
        <f t="shared" si="0"/>
        <v>90.797652913500499</v>
      </c>
      <c r="H2" s="31">
        <f t="shared" si="0"/>
        <v>103.32306824003092</v>
      </c>
      <c r="I2" s="31">
        <f t="shared" si="0"/>
        <v>113.42712461293425</v>
      </c>
      <c r="J2" s="31">
        <f t="shared" si="0"/>
        <v>128.93471566895062</v>
      </c>
      <c r="K2" s="31">
        <f t="shared" si="0"/>
        <v>137.96829961334748</v>
      </c>
      <c r="L2" s="31">
        <f t="shared" si="0"/>
        <v>156.77128145151943</v>
      </c>
      <c r="M2" s="31">
        <f t="shared" si="0"/>
        <v>176.48866853797051</v>
      </c>
      <c r="N2" s="31">
        <f t="shared" si="0"/>
        <v>190.49993773873348</v>
      </c>
      <c r="O2" s="31">
        <f t="shared" si="0"/>
        <v>197.80849953287088</v>
      </c>
      <c r="P2" s="31">
        <f t="shared" si="0"/>
        <v>203.76115402154417</v>
      </c>
      <c r="Q2" s="31">
        <f t="shared" si="0"/>
        <v>206.95063829224094</v>
      </c>
      <c r="R2" s="31">
        <f t="shared" si="0"/>
        <v>208.96294627192066</v>
      </c>
      <c r="S2" s="31">
        <f t="shared" si="0"/>
        <v>216.23913606143253</v>
      </c>
      <c r="T2" s="31">
        <f t="shared" si="0"/>
        <v>227.21028802368289</v>
      </c>
      <c r="U2" s="31">
        <f t="shared" si="0"/>
        <v>229.5388463792188</v>
      </c>
      <c r="V2" s="31">
        <f t="shared" si="0"/>
        <v>238.54632995504483</v>
      </c>
      <c r="W2" s="31">
        <f t="shared" si="0"/>
        <v>256.65284203893481</v>
      </c>
      <c r="X2" s="31">
        <f t="shared" ref="X2" si="1">SUM(X3,X17,X22,X25,X26,X51,X52,X71,X74,X75,X76)</f>
        <v>273.90659043936199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74.697756580784471</v>
      </c>
      <c r="D76" s="40">
        <v>78.276830783880001</v>
      </c>
      <c r="E76" s="40">
        <v>79.822674417900373</v>
      </c>
      <c r="F76" s="40">
        <v>82.312447426232069</v>
      </c>
      <c r="G76" s="40">
        <v>90.797652913500499</v>
      </c>
      <c r="H76" s="40">
        <v>103.32306824003092</v>
      </c>
      <c r="I76" s="40">
        <v>113.42712461293425</v>
      </c>
      <c r="J76" s="40">
        <v>128.93471566895062</v>
      </c>
      <c r="K76" s="40">
        <v>137.96829961334748</v>
      </c>
      <c r="L76" s="40">
        <v>156.77128145151943</v>
      </c>
      <c r="M76" s="40">
        <v>176.48866853797051</v>
      </c>
      <c r="N76" s="40">
        <v>190.49993773873348</v>
      </c>
      <c r="O76" s="40">
        <v>197.80849953287088</v>
      </c>
      <c r="P76" s="40">
        <v>203.76115402154417</v>
      </c>
      <c r="Q76" s="40">
        <v>206.95063829224094</v>
      </c>
      <c r="R76" s="40">
        <v>208.96294627192066</v>
      </c>
      <c r="S76" s="40">
        <v>216.23913606143253</v>
      </c>
      <c r="T76" s="40">
        <v>227.21028802368289</v>
      </c>
      <c r="U76" s="40">
        <v>229.5388463792188</v>
      </c>
      <c r="V76" s="40">
        <v>238.54632995504483</v>
      </c>
      <c r="W76" s="40">
        <v>256.65284203893481</v>
      </c>
      <c r="X76" s="40">
        <v>273.90659043936199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71 X22 X33 X71" formulaRange="1"/>
  </ignoredErrors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459</v>
      </c>
      <c r="B1" s="4" t="s">
        <v>408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14.337662383790455</v>
      </c>
      <c r="D2" s="31">
        <f t="shared" si="0"/>
        <v>15.549110520419186</v>
      </c>
      <c r="E2" s="31">
        <f t="shared" si="0"/>
        <v>16.940535275405214</v>
      </c>
      <c r="F2" s="31">
        <f t="shared" si="0"/>
        <v>19.456347208844612</v>
      </c>
      <c r="G2" s="31">
        <f t="shared" si="0"/>
        <v>23.669944896854361</v>
      </c>
      <c r="H2" s="31">
        <f t="shared" si="0"/>
        <v>30.416198063000298</v>
      </c>
      <c r="I2" s="31">
        <f t="shared" si="0"/>
        <v>35.363459680034822</v>
      </c>
      <c r="J2" s="31">
        <f t="shared" si="0"/>
        <v>41.931398053943958</v>
      </c>
      <c r="K2" s="31">
        <f t="shared" si="0"/>
        <v>47.047511236172291</v>
      </c>
      <c r="L2" s="31">
        <f t="shared" si="0"/>
        <v>53.843590882456645</v>
      </c>
      <c r="M2" s="31">
        <f t="shared" si="0"/>
        <v>61.077379531207683</v>
      </c>
      <c r="N2" s="31">
        <f t="shared" si="0"/>
        <v>66.387084283204999</v>
      </c>
      <c r="O2" s="31">
        <f t="shared" si="0"/>
        <v>71.436031726751494</v>
      </c>
      <c r="P2" s="31">
        <f t="shared" si="0"/>
        <v>76.229824508814104</v>
      </c>
      <c r="Q2" s="31">
        <f t="shared" si="0"/>
        <v>80.850073525727737</v>
      </c>
      <c r="R2" s="31">
        <f t="shared" si="0"/>
        <v>91.424224470541247</v>
      </c>
      <c r="S2" s="31">
        <f t="shared" si="0"/>
        <v>105.26758440218303</v>
      </c>
      <c r="T2" s="31">
        <f t="shared" si="0"/>
        <v>119.73389729716276</v>
      </c>
      <c r="U2" s="31">
        <f t="shared" si="0"/>
        <v>135.1418363376593</v>
      </c>
      <c r="V2" s="31">
        <f t="shared" si="0"/>
        <v>147.36772271278153</v>
      </c>
      <c r="W2" s="31">
        <f t="shared" si="0"/>
        <v>166.92811693104957</v>
      </c>
      <c r="X2" s="31">
        <f t="shared" ref="X2" si="1">SUM(X3,X17,X22,X25,X26,X51,X52,X71,X74,X75,X76)</f>
        <v>184.93892271457074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14.337662383790455</v>
      </c>
      <c r="D76" s="40">
        <v>15.549110520419186</v>
      </c>
      <c r="E76" s="40">
        <v>16.940535275405214</v>
      </c>
      <c r="F76" s="40">
        <v>19.456347208844612</v>
      </c>
      <c r="G76" s="40">
        <v>23.669944896854361</v>
      </c>
      <c r="H76" s="40">
        <v>30.416198063000298</v>
      </c>
      <c r="I76" s="40">
        <v>35.363459680034822</v>
      </c>
      <c r="J76" s="40">
        <v>41.931398053943958</v>
      </c>
      <c r="K76" s="40">
        <v>47.047511236172291</v>
      </c>
      <c r="L76" s="40">
        <v>53.843590882456645</v>
      </c>
      <c r="M76" s="40">
        <v>61.077379531207683</v>
      </c>
      <c r="N76" s="40">
        <v>66.387084283204999</v>
      </c>
      <c r="O76" s="40">
        <v>71.436031726751494</v>
      </c>
      <c r="P76" s="40">
        <v>76.229824508814104</v>
      </c>
      <c r="Q76" s="40">
        <v>80.850073525727737</v>
      </c>
      <c r="R76" s="40">
        <v>91.424224470541247</v>
      </c>
      <c r="S76" s="40">
        <v>105.26758440218303</v>
      </c>
      <c r="T76" s="40">
        <v>119.73389729716276</v>
      </c>
      <c r="U76" s="40">
        <v>135.1418363376593</v>
      </c>
      <c r="V76" s="40">
        <v>147.36772271278153</v>
      </c>
      <c r="W76" s="40">
        <v>166.92811693104957</v>
      </c>
      <c r="X76" s="40">
        <v>184.93892271457074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75 X22 X33 X71" formulaRange="1"/>
  </ignoredErrors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460</v>
      </c>
      <c r="B1" s="4" t="s">
        <v>409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100.58929645412549</v>
      </c>
      <c r="D2" s="31">
        <f t="shared" si="0"/>
        <v>107.57729041211252</v>
      </c>
      <c r="E2" s="31">
        <f t="shared" si="0"/>
        <v>113.25489555565055</v>
      </c>
      <c r="F2" s="31">
        <f t="shared" si="0"/>
        <v>120.56460332197389</v>
      </c>
      <c r="G2" s="31">
        <f t="shared" si="0"/>
        <v>128.74153409057988</v>
      </c>
      <c r="H2" s="31">
        <f t="shared" si="0"/>
        <v>137.37629325614489</v>
      </c>
      <c r="I2" s="31">
        <f t="shared" si="0"/>
        <v>142.24515898562927</v>
      </c>
      <c r="J2" s="31">
        <f t="shared" si="0"/>
        <v>145.91440103572313</v>
      </c>
      <c r="K2" s="31">
        <f t="shared" si="0"/>
        <v>147.77309058148123</v>
      </c>
      <c r="L2" s="31">
        <f t="shared" si="0"/>
        <v>149.15534194185301</v>
      </c>
      <c r="M2" s="31">
        <f t="shared" si="0"/>
        <v>149.48472673001248</v>
      </c>
      <c r="N2" s="31">
        <f t="shared" si="0"/>
        <v>148.42679058174772</v>
      </c>
      <c r="O2" s="31">
        <f t="shared" si="0"/>
        <v>146.11635426956713</v>
      </c>
      <c r="P2" s="31">
        <f t="shared" si="0"/>
        <v>145.21125045385023</v>
      </c>
      <c r="Q2" s="31">
        <f t="shared" si="0"/>
        <v>142.03022432767744</v>
      </c>
      <c r="R2" s="31">
        <f t="shared" si="0"/>
        <v>136.10594926492274</v>
      </c>
      <c r="S2" s="31">
        <f t="shared" si="0"/>
        <v>128.49902915586401</v>
      </c>
      <c r="T2" s="31">
        <f t="shared" si="0"/>
        <v>121.91316941588678</v>
      </c>
      <c r="U2" s="31">
        <f t="shared" si="0"/>
        <v>113.26148175213322</v>
      </c>
      <c r="V2" s="31">
        <f t="shared" si="0"/>
        <v>104.04998934067929</v>
      </c>
      <c r="W2" s="31">
        <f t="shared" si="0"/>
        <v>100.81840496642495</v>
      </c>
      <c r="X2" s="31">
        <f t="shared" ref="X2" si="1">SUM(X3,X17,X22,X25,X26,X51,X52,X71,X74,X75,X76)</f>
        <v>99.659421121959994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100.58929645412549</v>
      </c>
      <c r="D76" s="40">
        <v>107.57729041211252</v>
      </c>
      <c r="E76" s="40">
        <v>113.25489555565055</v>
      </c>
      <c r="F76" s="40">
        <v>120.56460332197389</v>
      </c>
      <c r="G76" s="40">
        <v>128.74153409057988</v>
      </c>
      <c r="H76" s="40">
        <v>137.37629325614489</v>
      </c>
      <c r="I76" s="40">
        <v>142.24515898562927</v>
      </c>
      <c r="J76" s="40">
        <v>145.91440103572313</v>
      </c>
      <c r="K76" s="40">
        <v>147.77309058148123</v>
      </c>
      <c r="L76" s="40">
        <v>149.15534194185301</v>
      </c>
      <c r="M76" s="40">
        <v>149.48472673001248</v>
      </c>
      <c r="N76" s="40">
        <v>148.42679058174772</v>
      </c>
      <c r="O76" s="40">
        <v>146.11635426956713</v>
      </c>
      <c r="P76" s="40">
        <v>145.21125045385023</v>
      </c>
      <c r="Q76" s="40">
        <v>142.03022432767744</v>
      </c>
      <c r="R76" s="40">
        <v>136.10594926492274</v>
      </c>
      <c r="S76" s="40">
        <v>128.49902915586401</v>
      </c>
      <c r="T76" s="40">
        <v>121.91316941588678</v>
      </c>
      <c r="U76" s="40">
        <v>113.26148175213322</v>
      </c>
      <c r="V76" s="40">
        <v>104.04998934067929</v>
      </c>
      <c r="W76" s="40">
        <v>100.81840496642495</v>
      </c>
      <c r="X76" s="40">
        <v>99.659421121959994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71 X33:X71 X22" formulaRange="1"/>
  </ignoredErrors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461</v>
      </c>
      <c r="B1" s="4" t="s">
        <v>410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26.727748462675656</v>
      </c>
      <c r="D2" s="31">
        <f t="shared" si="0"/>
        <v>29.31684221267178</v>
      </c>
      <c r="E2" s="31">
        <f t="shared" si="0"/>
        <v>31.636249744952554</v>
      </c>
      <c r="F2" s="31">
        <f t="shared" si="0"/>
        <v>36.045064548764486</v>
      </c>
      <c r="G2" s="31">
        <f t="shared" si="0"/>
        <v>42.822328169371787</v>
      </c>
      <c r="H2" s="31">
        <f t="shared" si="0"/>
        <v>49.650581558273842</v>
      </c>
      <c r="I2" s="31">
        <f t="shared" si="0"/>
        <v>55.542685130676382</v>
      </c>
      <c r="J2" s="31">
        <f t="shared" si="0"/>
        <v>60.813908083383708</v>
      </c>
      <c r="K2" s="31">
        <f t="shared" si="0"/>
        <v>65.993142789441521</v>
      </c>
      <c r="L2" s="31">
        <f t="shared" si="0"/>
        <v>69.780872597923292</v>
      </c>
      <c r="M2" s="31">
        <f t="shared" si="0"/>
        <v>74.019274124289041</v>
      </c>
      <c r="N2" s="31">
        <f t="shared" si="0"/>
        <v>77.177325088086178</v>
      </c>
      <c r="O2" s="31">
        <f t="shared" si="0"/>
        <v>79.93954805339655</v>
      </c>
      <c r="P2" s="31">
        <f t="shared" si="0"/>
        <v>82.302097863921659</v>
      </c>
      <c r="Q2" s="31">
        <f t="shared" si="0"/>
        <v>86.272030485657965</v>
      </c>
      <c r="R2" s="31">
        <f t="shared" si="0"/>
        <v>90.700596265155056</v>
      </c>
      <c r="S2" s="31">
        <f t="shared" si="0"/>
        <v>96.152603778713981</v>
      </c>
      <c r="T2" s="31">
        <f t="shared" si="0"/>
        <v>103.59503546866439</v>
      </c>
      <c r="U2" s="31">
        <f t="shared" si="0"/>
        <v>109.18694268517199</v>
      </c>
      <c r="V2" s="31">
        <f t="shared" si="0"/>
        <v>112.56897066187581</v>
      </c>
      <c r="W2" s="31">
        <f t="shared" si="0"/>
        <v>120.25401882104543</v>
      </c>
      <c r="X2" s="31">
        <f t="shared" ref="X2" si="1">SUM(X3,X17,X22,X25,X26,X51,X52,X71,X74,X75,X76)</f>
        <v>127.02668301280093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26.727748462675656</v>
      </c>
      <c r="D76" s="40">
        <v>29.31684221267178</v>
      </c>
      <c r="E76" s="40">
        <v>31.636249744952554</v>
      </c>
      <c r="F76" s="40">
        <v>36.045064548764486</v>
      </c>
      <c r="G76" s="40">
        <v>42.822328169371787</v>
      </c>
      <c r="H76" s="40">
        <v>49.650581558273842</v>
      </c>
      <c r="I76" s="40">
        <v>55.542685130676382</v>
      </c>
      <c r="J76" s="40">
        <v>60.813908083383708</v>
      </c>
      <c r="K76" s="40">
        <v>65.993142789441521</v>
      </c>
      <c r="L76" s="40">
        <v>69.780872597923292</v>
      </c>
      <c r="M76" s="40">
        <v>74.019274124289041</v>
      </c>
      <c r="N76" s="40">
        <v>77.177325088086178</v>
      </c>
      <c r="O76" s="40">
        <v>79.93954805339655</v>
      </c>
      <c r="P76" s="40">
        <v>82.302097863921659</v>
      </c>
      <c r="Q76" s="40">
        <v>86.272030485657965</v>
      </c>
      <c r="R76" s="40">
        <v>90.700596265155056</v>
      </c>
      <c r="S76" s="40">
        <v>96.152603778713981</v>
      </c>
      <c r="T76" s="40">
        <v>103.59503546866439</v>
      </c>
      <c r="U76" s="40">
        <v>109.18694268517199</v>
      </c>
      <c r="V76" s="40">
        <v>112.56897066187581</v>
      </c>
      <c r="W76" s="40">
        <v>120.25401882104543</v>
      </c>
      <c r="X76" s="40">
        <v>127.02668301280093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71 X71 X22 X33" formulaRange="1"/>
  </ignoredErrors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411</v>
      </c>
      <c r="B1" s="4" t="s">
        <v>412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416.95795356835765</v>
      </c>
      <c r="D2" s="31">
        <f t="shared" ref="D2:W2" si="1">SUM(D3,D17,D22,D25,D26,D51,D52,D71,D74,D75,D76)</f>
        <v>304.80472914875315</v>
      </c>
      <c r="E2" s="31">
        <f t="shared" si="1"/>
        <v>284.59071367153905</v>
      </c>
      <c r="F2" s="31">
        <f t="shared" si="1"/>
        <v>247.26405846947549</v>
      </c>
      <c r="G2" s="31">
        <f t="shared" si="1"/>
        <v>253.77858985382628</v>
      </c>
      <c r="H2" s="31">
        <f t="shared" si="1"/>
        <v>269.94153052450554</v>
      </c>
      <c r="I2" s="31">
        <f t="shared" si="1"/>
        <v>276.48048151332762</v>
      </c>
      <c r="J2" s="31">
        <f t="shared" si="1"/>
        <v>264.76345657781599</v>
      </c>
      <c r="K2" s="31">
        <f t="shared" si="1"/>
        <v>293.9209802235597</v>
      </c>
      <c r="L2" s="31">
        <f t="shared" si="1"/>
        <v>380.8202923473774</v>
      </c>
      <c r="M2" s="31">
        <f t="shared" si="1"/>
        <v>393.23319002579535</v>
      </c>
      <c r="N2" s="31">
        <f t="shared" si="1"/>
        <v>441.66311263972472</v>
      </c>
      <c r="O2" s="31">
        <f t="shared" si="1"/>
        <v>498.57695614789327</v>
      </c>
      <c r="P2" s="31">
        <f t="shared" si="1"/>
        <v>474.18555460017194</v>
      </c>
      <c r="Q2" s="31">
        <f t="shared" si="1"/>
        <v>421.08581255374025</v>
      </c>
      <c r="R2" s="31">
        <f t="shared" si="1"/>
        <v>459.81143594153048</v>
      </c>
      <c r="S2" s="31">
        <f t="shared" si="1"/>
        <v>455.48099742046423</v>
      </c>
      <c r="T2" s="31">
        <f t="shared" si="1"/>
        <v>497.62149613069647</v>
      </c>
      <c r="U2" s="31">
        <f t="shared" si="1"/>
        <v>566.02132416165091</v>
      </c>
      <c r="V2" s="31">
        <f t="shared" si="1"/>
        <v>557.36345657781601</v>
      </c>
      <c r="W2" s="31">
        <f t="shared" si="1"/>
        <v>530.92175408426476</v>
      </c>
      <c r="X2" s="31">
        <f t="shared" ref="X2" si="2">SUM(X3,X17,X22,X25,X26,X51,X52,X71,X74,X75,X76)</f>
        <v>566.89105760963025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0.17110920034393809</v>
      </c>
      <c r="E3" s="34">
        <f t="shared" si="4"/>
        <v>0.40051590713671542</v>
      </c>
      <c r="F3" s="34">
        <f t="shared" si="4"/>
        <v>0.37128116938950978</v>
      </c>
      <c r="G3" s="34">
        <f t="shared" si="4"/>
        <v>17.446947549441099</v>
      </c>
      <c r="H3" s="34">
        <f t="shared" si="4"/>
        <v>9.9434221840068773</v>
      </c>
      <c r="I3" s="34">
        <f t="shared" si="4"/>
        <v>0.36509028374892522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7.3946689595872734E-3</v>
      </c>
      <c r="U3" s="34">
        <f t="shared" si="4"/>
        <v>9.2605331040412714E-2</v>
      </c>
      <c r="V3" s="34">
        <f t="shared" si="4"/>
        <v>1.19518486672399E-2</v>
      </c>
      <c r="W3" s="34">
        <f t="shared" si="4"/>
        <v>8.3404987102321578E-3</v>
      </c>
      <c r="X3" s="34">
        <f t="shared" ref="X3" si="5">SUM(X4,X8,X11)</f>
        <v>1.263972484952708E-2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17.07566638005159</v>
      </c>
      <c r="H4" s="29">
        <f t="shared" si="7"/>
        <v>9.7575236457437651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17.07566638005159</v>
      </c>
      <c r="H5" s="10">
        <v>9.7575236457437651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0.17110920034393809</v>
      </c>
      <c r="E8" s="29">
        <f t="shared" si="10"/>
        <v>0.40051590713671542</v>
      </c>
      <c r="F8" s="29">
        <f t="shared" si="10"/>
        <v>0.37128116938950978</v>
      </c>
      <c r="G8" s="29">
        <f t="shared" si="10"/>
        <v>0.37128116938950978</v>
      </c>
      <c r="H8" s="29">
        <f t="shared" si="10"/>
        <v>0.18589853826311259</v>
      </c>
      <c r="I8" s="29">
        <f t="shared" si="10"/>
        <v>0.36509028374892522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7.3946689595872734E-3</v>
      </c>
      <c r="U8" s="29">
        <f t="shared" si="10"/>
        <v>9.2605331040412714E-2</v>
      </c>
      <c r="V8" s="29">
        <f t="shared" si="10"/>
        <v>1.19518486672399E-2</v>
      </c>
      <c r="W8" s="29">
        <f t="shared" si="10"/>
        <v>8.3404987102321578E-3</v>
      </c>
      <c r="X8" s="29">
        <f t="shared" ref="X8" si="11">SUM(X9:X10)</f>
        <v>1.263972484952708E-2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0.17110920034393809</v>
      </c>
      <c r="E10" s="10">
        <v>0.40051590713671542</v>
      </c>
      <c r="F10" s="10">
        <v>0.37128116938950978</v>
      </c>
      <c r="G10" s="10">
        <v>0.37128116938950978</v>
      </c>
      <c r="H10" s="10">
        <v>0.18589853826311259</v>
      </c>
      <c r="I10" s="10">
        <v>0.36509028374892522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7.3946689595872734E-3</v>
      </c>
      <c r="U10" s="10">
        <v>9.2605331040412714E-2</v>
      </c>
      <c r="V10" s="10">
        <v>1.19518486672399E-2</v>
      </c>
      <c r="W10" s="10">
        <v>8.3404987102321578E-3</v>
      </c>
      <c r="X10" s="10">
        <v>1.263972484952708E-2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0.20997420464316419</v>
      </c>
      <c r="D22" s="37">
        <f t="shared" ref="D22:W22" si="19">SUM(D23:D24)</f>
        <v>0</v>
      </c>
      <c r="E22" s="37">
        <f t="shared" si="19"/>
        <v>2.7293207222699909</v>
      </c>
      <c r="F22" s="37">
        <f t="shared" si="19"/>
        <v>3.988993981083405</v>
      </c>
      <c r="G22" s="37">
        <f t="shared" si="19"/>
        <v>1.4696474634565779</v>
      </c>
      <c r="H22" s="37">
        <f t="shared" si="19"/>
        <v>3.3591573516766982</v>
      </c>
      <c r="I22" s="37">
        <f t="shared" si="19"/>
        <v>5.8785038693035254</v>
      </c>
      <c r="J22" s="37">
        <f t="shared" si="19"/>
        <v>5.0386930352536554</v>
      </c>
      <c r="K22" s="37">
        <f t="shared" si="19"/>
        <v>8.3978503869303527</v>
      </c>
      <c r="L22" s="37">
        <f t="shared" si="19"/>
        <v>8.8177128116938945</v>
      </c>
      <c r="M22" s="37">
        <f t="shared" si="19"/>
        <v>7.9779019776440236</v>
      </c>
      <c r="N22" s="37">
        <f t="shared" si="19"/>
        <v>7.9779019776440236</v>
      </c>
      <c r="O22" s="37">
        <f t="shared" si="19"/>
        <v>0.41986242476354252</v>
      </c>
      <c r="P22" s="37">
        <f t="shared" si="19"/>
        <v>7.9779019776440236</v>
      </c>
      <c r="Q22" s="37">
        <f t="shared" si="19"/>
        <v>6.9282029234737754</v>
      </c>
      <c r="R22" s="37">
        <f t="shared" si="19"/>
        <v>8.1878761822871873</v>
      </c>
      <c r="S22" s="37">
        <f t="shared" si="19"/>
        <v>9.4475494411006018</v>
      </c>
      <c r="T22" s="37">
        <f t="shared" si="19"/>
        <v>11.82854686156492</v>
      </c>
      <c r="U22" s="37">
        <f t="shared" si="19"/>
        <v>14.83404987102322</v>
      </c>
      <c r="V22" s="37">
        <f t="shared" si="19"/>
        <v>14.666809974204639</v>
      </c>
      <c r="W22" s="37">
        <f t="shared" si="19"/>
        <v>16.332330180567499</v>
      </c>
      <c r="X22" s="37">
        <f t="shared" ref="X22" si="20">SUM(X23:X24)</f>
        <v>17.635425623387789</v>
      </c>
    </row>
    <row r="23" spans="1:24" ht="11.25" customHeight="1" x14ac:dyDescent="0.2">
      <c r="A23" s="42" t="s">
        <v>37</v>
      </c>
      <c r="B23" s="9" t="s">
        <v>38</v>
      </c>
      <c r="C23" s="10">
        <v>0.20997420464316419</v>
      </c>
      <c r="D23" s="10">
        <v>0</v>
      </c>
      <c r="E23" s="10">
        <v>2.7293207222699909</v>
      </c>
      <c r="F23" s="10">
        <v>3.988993981083405</v>
      </c>
      <c r="G23" s="10">
        <v>1.4696474634565779</v>
      </c>
      <c r="H23" s="10">
        <v>3.3591573516766982</v>
      </c>
      <c r="I23" s="10">
        <v>5.8785038693035254</v>
      </c>
      <c r="J23" s="10">
        <v>5.0386930352536554</v>
      </c>
      <c r="K23" s="10">
        <v>8.3978503869303527</v>
      </c>
      <c r="L23" s="10">
        <v>8.8177128116938945</v>
      </c>
      <c r="M23" s="10">
        <v>7.9779019776440236</v>
      </c>
      <c r="N23" s="10">
        <v>7.9779019776440236</v>
      </c>
      <c r="O23" s="10">
        <v>0.41986242476354252</v>
      </c>
      <c r="P23" s="10">
        <v>7.9779019776440236</v>
      </c>
      <c r="Q23" s="10">
        <v>6.9282029234737754</v>
      </c>
      <c r="R23" s="10">
        <v>8.1878761822871873</v>
      </c>
      <c r="S23" s="10">
        <v>9.4475494411006018</v>
      </c>
      <c r="T23" s="10">
        <v>11.82854686156492</v>
      </c>
      <c r="U23" s="10">
        <v>14.83404987102322</v>
      </c>
      <c r="V23" s="10">
        <v>14.666809974204639</v>
      </c>
      <c r="W23" s="10">
        <v>16.332330180567499</v>
      </c>
      <c r="X23" s="10">
        <v>17.635425623387789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262.36990541702488</v>
      </c>
      <c r="D26" s="37">
        <f t="shared" ref="D26:W26" si="22">SUM(D27,D33)</f>
        <v>175.8503009458297</v>
      </c>
      <c r="E26" s="37">
        <f t="shared" si="22"/>
        <v>155.17583834909712</v>
      </c>
      <c r="F26" s="37">
        <f t="shared" si="22"/>
        <v>128.44170249355116</v>
      </c>
      <c r="G26" s="37">
        <f t="shared" si="22"/>
        <v>133.74178847807391</v>
      </c>
      <c r="H26" s="37">
        <f t="shared" si="22"/>
        <v>161.38950988822006</v>
      </c>
      <c r="I26" s="37">
        <f t="shared" si="22"/>
        <v>174.21848667239902</v>
      </c>
      <c r="J26" s="37">
        <f t="shared" si="22"/>
        <v>129.99570077386068</v>
      </c>
      <c r="K26" s="37">
        <f t="shared" si="22"/>
        <v>162.2882201203783</v>
      </c>
      <c r="L26" s="37">
        <f t="shared" si="22"/>
        <v>235.05073086844362</v>
      </c>
      <c r="M26" s="37">
        <f t="shared" si="22"/>
        <v>228.81840068787616</v>
      </c>
      <c r="N26" s="37">
        <f t="shared" si="22"/>
        <v>276.266638005159</v>
      </c>
      <c r="O26" s="37">
        <f t="shared" si="22"/>
        <v>316.14935511607899</v>
      </c>
      <c r="P26" s="37">
        <f t="shared" si="22"/>
        <v>261.69819432502152</v>
      </c>
      <c r="Q26" s="37">
        <f t="shared" si="22"/>
        <v>253.13000859845224</v>
      </c>
      <c r="R26" s="37">
        <f t="shared" si="22"/>
        <v>279.0311263972485</v>
      </c>
      <c r="S26" s="37">
        <f t="shared" si="22"/>
        <v>293.26517626827166</v>
      </c>
      <c r="T26" s="37">
        <f t="shared" si="22"/>
        <v>296.26036113499572</v>
      </c>
      <c r="U26" s="37">
        <f t="shared" si="22"/>
        <v>363.43955288048153</v>
      </c>
      <c r="V26" s="37">
        <f t="shared" si="22"/>
        <v>355.80326741186582</v>
      </c>
      <c r="W26" s="37">
        <f t="shared" si="22"/>
        <v>347.21152192605331</v>
      </c>
      <c r="X26" s="37">
        <f t="shared" ref="X26" si="23">SUM(X27,X33)</f>
        <v>379.80791057609628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262.36990541702488</v>
      </c>
      <c r="D33" s="29">
        <f t="shared" ref="D33:W33" si="28">SUM(D34:D50)</f>
        <v>175.8503009458297</v>
      </c>
      <c r="E33" s="29">
        <f t="shared" si="28"/>
        <v>155.17583834909712</v>
      </c>
      <c r="F33" s="29">
        <f t="shared" si="28"/>
        <v>128.44170249355116</v>
      </c>
      <c r="G33" s="29">
        <f t="shared" si="28"/>
        <v>133.74178847807391</v>
      </c>
      <c r="H33" s="29">
        <f t="shared" si="28"/>
        <v>161.38950988822006</v>
      </c>
      <c r="I33" s="29">
        <f t="shared" si="28"/>
        <v>174.21848667239902</v>
      </c>
      <c r="J33" s="29">
        <f t="shared" si="28"/>
        <v>129.99570077386068</v>
      </c>
      <c r="K33" s="29">
        <f t="shared" si="28"/>
        <v>162.2882201203783</v>
      </c>
      <c r="L33" s="29">
        <f t="shared" si="28"/>
        <v>235.05073086844362</v>
      </c>
      <c r="M33" s="29">
        <f t="shared" si="28"/>
        <v>228.81840068787616</v>
      </c>
      <c r="N33" s="29">
        <f t="shared" si="28"/>
        <v>276.266638005159</v>
      </c>
      <c r="O33" s="29">
        <f t="shared" si="28"/>
        <v>316.14935511607899</v>
      </c>
      <c r="P33" s="29">
        <f t="shared" si="28"/>
        <v>261.69819432502152</v>
      </c>
      <c r="Q33" s="29">
        <f t="shared" si="28"/>
        <v>253.13000859845224</v>
      </c>
      <c r="R33" s="29">
        <f t="shared" si="28"/>
        <v>279.0311263972485</v>
      </c>
      <c r="S33" s="29">
        <f t="shared" si="28"/>
        <v>293.26517626827166</v>
      </c>
      <c r="T33" s="29">
        <f t="shared" si="28"/>
        <v>296.26036113499572</v>
      </c>
      <c r="U33" s="29">
        <f t="shared" si="28"/>
        <v>363.43955288048153</v>
      </c>
      <c r="V33" s="29">
        <f t="shared" si="28"/>
        <v>355.80326741186582</v>
      </c>
      <c r="W33" s="29">
        <f t="shared" si="28"/>
        <v>347.21152192605331</v>
      </c>
      <c r="X33" s="29">
        <f t="shared" ref="X33" si="29">SUM(X34:X50)</f>
        <v>379.80791057609628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1.129750644883921</v>
      </c>
      <c r="D36" s="10">
        <v>1.129750644883921</v>
      </c>
      <c r="E36" s="10">
        <v>0</v>
      </c>
      <c r="F36" s="10">
        <v>0</v>
      </c>
      <c r="G36" s="10">
        <v>1.129750644883921</v>
      </c>
      <c r="H36" s="10">
        <v>1.149699054170249</v>
      </c>
      <c r="I36" s="10">
        <v>4.5992261392949274</v>
      </c>
      <c r="J36" s="10">
        <v>4.5987962166809977</v>
      </c>
      <c r="K36" s="10">
        <v>37.940412725709372</v>
      </c>
      <c r="L36" s="10">
        <v>36.796044711951843</v>
      </c>
      <c r="M36" s="10">
        <v>26.44333619948409</v>
      </c>
      <c r="N36" s="10">
        <v>19.54505588993981</v>
      </c>
      <c r="O36" s="10">
        <v>5.7485812553740319</v>
      </c>
      <c r="P36" s="10">
        <v>9.197678417884779</v>
      </c>
      <c r="Q36" s="10">
        <v>5.7485812553740319</v>
      </c>
      <c r="R36" s="10">
        <v>9.197678417884779</v>
      </c>
      <c r="S36" s="10">
        <v>11.49707652622528</v>
      </c>
      <c r="T36" s="10">
        <v>12.461306964746351</v>
      </c>
      <c r="U36" s="10">
        <v>12.62106620808254</v>
      </c>
      <c r="V36" s="10">
        <v>8.2347377472055019</v>
      </c>
      <c r="W36" s="10">
        <v>8.5830610490111781</v>
      </c>
      <c r="X36" s="10">
        <v>7.4919174548581253</v>
      </c>
    </row>
    <row r="37" spans="1:24" ht="11.25" customHeight="1" x14ac:dyDescent="0.2">
      <c r="A37" s="41" t="s">
        <v>61</v>
      </c>
      <c r="B37" s="9" t="s">
        <v>62</v>
      </c>
      <c r="C37" s="10">
        <v>12.697076526225279</v>
      </c>
      <c r="D37" s="10">
        <v>4.232330180567498</v>
      </c>
      <c r="E37" s="10">
        <v>3.1742906276870162</v>
      </c>
      <c r="F37" s="10">
        <v>4.232330180567498</v>
      </c>
      <c r="G37" s="10">
        <v>4.232330180567498</v>
      </c>
      <c r="H37" s="10">
        <v>3.1184866723989679</v>
      </c>
      <c r="I37" s="10">
        <v>13.513585554600169</v>
      </c>
      <c r="J37" s="10">
        <v>6.2605331040412722</v>
      </c>
      <c r="K37" s="10">
        <v>5.2124677558039547</v>
      </c>
      <c r="L37" s="10">
        <v>3.1171109200343938</v>
      </c>
      <c r="M37" s="10">
        <v>4.1568357695614786</v>
      </c>
      <c r="N37" s="10">
        <v>2.0784178847807389</v>
      </c>
      <c r="O37" s="10">
        <v>10.39217540842648</v>
      </c>
      <c r="P37" s="10">
        <v>5.1961306964746337</v>
      </c>
      <c r="Q37" s="10">
        <v>3.1176268271711089</v>
      </c>
      <c r="R37" s="10">
        <v>9.3529664660361131</v>
      </c>
      <c r="S37" s="10">
        <v>3.1176268271711089</v>
      </c>
      <c r="T37" s="10">
        <v>3.1519346517626818</v>
      </c>
      <c r="U37" s="10">
        <v>3.9398968185726564</v>
      </c>
      <c r="V37" s="10">
        <v>4.940412725709372</v>
      </c>
      <c r="W37" s="10">
        <v>3.2538263112639725</v>
      </c>
      <c r="X37" s="10">
        <v>5.1085124677558031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6.8271711092003431E-2</v>
      </c>
      <c r="V38" s="10">
        <v>0.12175408426483229</v>
      </c>
      <c r="W38" s="10">
        <v>7.5580395528804814E-2</v>
      </c>
      <c r="X38" s="10">
        <v>0.13955288048151329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44.147205503009459</v>
      </c>
      <c r="I41" s="10">
        <v>13.34746345657781</v>
      </c>
      <c r="J41" s="10">
        <v>0</v>
      </c>
      <c r="K41" s="10">
        <v>6.1612209802235594</v>
      </c>
      <c r="L41" s="10">
        <v>1.0275150472914869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0.49088564058469469</v>
      </c>
      <c r="U41" s="10">
        <v>0.45262252794496988</v>
      </c>
      <c r="V41" s="10">
        <v>1.0902837489251931</v>
      </c>
      <c r="W41" s="10">
        <v>0.83069647463456564</v>
      </c>
      <c r="X41" s="10">
        <v>0.76741186586414445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248.54307824591569</v>
      </c>
      <c r="D43" s="10">
        <v>170.48822012037829</v>
      </c>
      <c r="E43" s="10">
        <v>152.00154772141011</v>
      </c>
      <c r="F43" s="10">
        <v>123.24445399828031</v>
      </c>
      <c r="G43" s="10">
        <v>128.3797076526225</v>
      </c>
      <c r="H43" s="10">
        <v>112.9741186586414</v>
      </c>
      <c r="I43" s="10">
        <v>142.75821152192611</v>
      </c>
      <c r="J43" s="10">
        <v>119.13637145313839</v>
      </c>
      <c r="K43" s="10">
        <v>112.9741186586414</v>
      </c>
      <c r="L43" s="10">
        <v>194.11006018916589</v>
      </c>
      <c r="M43" s="10">
        <v>198.2182287188306</v>
      </c>
      <c r="N43" s="10">
        <v>253.67824591573509</v>
      </c>
      <c r="O43" s="10">
        <v>300.00859845227848</v>
      </c>
      <c r="P43" s="10">
        <v>247.3043852106621</v>
      </c>
      <c r="Q43" s="10">
        <v>244.26380051590709</v>
      </c>
      <c r="R43" s="10">
        <v>260.48048151332762</v>
      </c>
      <c r="S43" s="10">
        <v>277.71066208082539</v>
      </c>
      <c r="T43" s="10">
        <v>279.66474634565776</v>
      </c>
      <c r="U43" s="10">
        <v>345.79845227858988</v>
      </c>
      <c r="V43" s="10">
        <v>340.43104041272562</v>
      </c>
      <c r="W43" s="10">
        <v>333.24582975064487</v>
      </c>
      <c r="X43" s="10">
        <v>364.98753224419602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0.96491831470335332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0.96491831470335332</v>
      </c>
      <c r="O44" s="10">
        <v>0</v>
      </c>
      <c r="P44" s="10">
        <v>0</v>
      </c>
      <c r="Q44" s="10">
        <v>0</v>
      </c>
      <c r="R44" s="10">
        <v>0</v>
      </c>
      <c r="S44" s="10">
        <v>0.93981083404987098</v>
      </c>
      <c r="T44" s="10">
        <v>0.491487532244196</v>
      </c>
      <c r="U44" s="10">
        <v>0.55924333619948396</v>
      </c>
      <c r="V44" s="10">
        <v>0.9850386930352536</v>
      </c>
      <c r="W44" s="10">
        <v>1.2225279449699049</v>
      </c>
      <c r="X44" s="10">
        <v>1.312983662940671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21.302665520206361</v>
      </c>
      <c r="D51" s="37">
        <v>15.15477214101462</v>
      </c>
      <c r="E51" s="37">
        <v>32.738607050730863</v>
      </c>
      <c r="F51" s="37">
        <v>22.678417884780739</v>
      </c>
      <c r="G51" s="37">
        <v>34.41530524505589</v>
      </c>
      <c r="H51" s="37">
        <v>36.263972484952703</v>
      </c>
      <c r="I51" s="37">
        <v>29.686156491831468</v>
      </c>
      <c r="J51" s="37">
        <v>25.12897678417885</v>
      </c>
      <c r="K51" s="37">
        <v>47.592433361994843</v>
      </c>
      <c r="L51" s="37">
        <v>62.446259673258808</v>
      </c>
      <c r="M51" s="37">
        <v>73.495270851246772</v>
      </c>
      <c r="N51" s="37">
        <v>56.276870163370589</v>
      </c>
      <c r="O51" s="37">
        <v>74.871023215821154</v>
      </c>
      <c r="P51" s="37">
        <v>62.725709372312984</v>
      </c>
      <c r="Q51" s="37">
        <v>60.210662080825443</v>
      </c>
      <c r="R51" s="37">
        <v>67.390369733447983</v>
      </c>
      <c r="S51" s="37">
        <v>68.422184006878766</v>
      </c>
      <c r="T51" s="37">
        <v>107.99974204643168</v>
      </c>
      <c r="U51" s="37">
        <v>112.7897678417885</v>
      </c>
      <c r="V51" s="37">
        <v>104.93078245915738</v>
      </c>
      <c r="W51" s="37">
        <v>102.21410146173686</v>
      </c>
      <c r="X51" s="37">
        <v>108.28779019776439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3.272226999140154</v>
      </c>
      <c r="D52" s="37">
        <f t="shared" ref="D52:W52" si="31">SUM(D53:D70)</f>
        <v>4.08426483233018</v>
      </c>
      <c r="E52" s="37">
        <f t="shared" si="31"/>
        <v>4.0603611349957003</v>
      </c>
      <c r="F52" s="37">
        <f t="shared" si="31"/>
        <v>1.7196904557179711</v>
      </c>
      <c r="G52" s="37">
        <f t="shared" si="31"/>
        <v>1.5525365434221841</v>
      </c>
      <c r="H52" s="37">
        <f t="shared" si="31"/>
        <v>2.7228718830610492</v>
      </c>
      <c r="I52" s="37">
        <f t="shared" si="31"/>
        <v>6.066723989681857</v>
      </c>
      <c r="J52" s="37">
        <f t="shared" si="31"/>
        <v>37.737575236457431</v>
      </c>
      <c r="K52" s="37">
        <f t="shared" si="31"/>
        <v>13.757523645743769</v>
      </c>
      <c r="L52" s="37">
        <f t="shared" si="31"/>
        <v>10.342046431642304</v>
      </c>
      <c r="M52" s="37">
        <f t="shared" si="31"/>
        <v>7.2131556319862424</v>
      </c>
      <c r="N52" s="37">
        <f t="shared" si="31"/>
        <v>11.727343078245916</v>
      </c>
      <c r="O52" s="37">
        <f t="shared" si="31"/>
        <v>6.2099742046431636</v>
      </c>
      <c r="P52" s="37">
        <f t="shared" si="31"/>
        <v>44.114875322441961</v>
      </c>
      <c r="Q52" s="37">
        <f t="shared" si="31"/>
        <v>6.4250214961306957</v>
      </c>
      <c r="R52" s="37">
        <f t="shared" si="31"/>
        <v>8.7895098882201204</v>
      </c>
      <c r="S52" s="37">
        <f t="shared" si="31"/>
        <v>7.2131556319862424</v>
      </c>
      <c r="T52" s="37">
        <f t="shared" si="31"/>
        <v>8.1484092863284587</v>
      </c>
      <c r="U52" s="37">
        <f t="shared" si="31"/>
        <v>5.4061049011177982</v>
      </c>
      <c r="V52" s="37">
        <f t="shared" si="31"/>
        <v>9.1291487532244187</v>
      </c>
      <c r="W52" s="37">
        <f t="shared" si="31"/>
        <v>9.9377472055030101</v>
      </c>
      <c r="X52" s="37">
        <f t="shared" ref="X52" si="32">SUM(X53:X70)</f>
        <v>7.5265692175408425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1.1703353396388649</v>
      </c>
      <c r="Q58" s="10">
        <v>0.26276870163370591</v>
      </c>
      <c r="R58" s="10">
        <v>0.23886500429922611</v>
      </c>
      <c r="S58" s="10">
        <v>0.1194325021496131</v>
      </c>
      <c r="T58" s="10">
        <v>0.33594153052450559</v>
      </c>
      <c r="U58" s="10">
        <v>0.1875322441960447</v>
      </c>
      <c r="V58" s="10">
        <v>0.1749785038693035</v>
      </c>
      <c r="W58" s="10">
        <v>2.407566638005159E-3</v>
      </c>
      <c r="X58" s="10">
        <v>0.1896818572656922</v>
      </c>
    </row>
    <row r="59" spans="1:24" ht="11.25" customHeight="1" x14ac:dyDescent="0.2">
      <c r="A59" s="42" t="s">
        <v>105</v>
      </c>
      <c r="B59" s="9" t="s">
        <v>106</v>
      </c>
      <c r="C59" s="10">
        <v>3.272226999140154</v>
      </c>
      <c r="D59" s="10">
        <v>4.08426483233018</v>
      </c>
      <c r="E59" s="10">
        <v>4.0603611349957003</v>
      </c>
      <c r="F59" s="10">
        <v>1.7196904557179711</v>
      </c>
      <c r="G59" s="10">
        <v>1.5525365434221841</v>
      </c>
      <c r="H59" s="10">
        <v>2.7228718830610492</v>
      </c>
      <c r="I59" s="10">
        <v>6.066723989681857</v>
      </c>
      <c r="J59" s="10">
        <v>37.355460017196897</v>
      </c>
      <c r="K59" s="10">
        <v>13.39922613929493</v>
      </c>
      <c r="L59" s="10">
        <v>9.9837489251934652</v>
      </c>
      <c r="M59" s="10">
        <v>6.8071367153912297</v>
      </c>
      <c r="N59" s="10">
        <v>4.7530524505588989</v>
      </c>
      <c r="O59" s="10">
        <v>5.3979363714531381</v>
      </c>
      <c r="P59" s="10">
        <v>38.287016337059327</v>
      </c>
      <c r="Q59" s="10">
        <v>6.1622527944969896</v>
      </c>
      <c r="R59" s="10">
        <v>7.5236457437661217</v>
      </c>
      <c r="S59" s="10">
        <v>5.1112639724849522</v>
      </c>
      <c r="T59" s="10">
        <v>6.0687876182287184</v>
      </c>
      <c r="U59" s="10">
        <v>5.2185726569217534</v>
      </c>
      <c r="V59" s="10">
        <v>8.9541702493551156</v>
      </c>
      <c r="W59" s="10">
        <v>9.9353396388650044</v>
      </c>
      <c r="X59" s="10">
        <v>7.3368873602751501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0.3821152192605331</v>
      </c>
      <c r="K61" s="10">
        <v>0.35829750644883918</v>
      </c>
      <c r="L61" s="10">
        <v>0.35829750644883918</v>
      </c>
      <c r="M61" s="10">
        <v>0.40601891659501288</v>
      </c>
      <c r="N61" s="10">
        <v>6.974290627687016</v>
      </c>
      <c r="O61" s="10">
        <v>0.81203783319002576</v>
      </c>
      <c r="P61" s="10">
        <v>4.6575236457437663</v>
      </c>
      <c r="Q61" s="10">
        <v>0</v>
      </c>
      <c r="R61" s="10">
        <v>1.026999140154772</v>
      </c>
      <c r="S61" s="10">
        <v>1.982459157351677</v>
      </c>
      <c r="T61" s="10">
        <v>1.743680137575236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18.892691315563198</v>
      </c>
      <c r="D71" s="37">
        <f t="shared" ref="D71:W71" si="34">SUM(D72:D73)</f>
        <v>16.33705932932072</v>
      </c>
      <c r="E71" s="37">
        <f t="shared" si="34"/>
        <v>5.6368013757523636</v>
      </c>
      <c r="F71" s="37">
        <f t="shared" si="34"/>
        <v>5.135167669819432</v>
      </c>
      <c r="G71" s="37">
        <f t="shared" si="34"/>
        <v>4.8246775580395527</v>
      </c>
      <c r="H71" s="37">
        <f t="shared" si="34"/>
        <v>1.2420464316423048</v>
      </c>
      <c r="I71" s="37">
        <f t="shared" si="34"/>
        <v>1.7674118658641444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18.892691315563198</v>
      </c>
      <c r="D72" s="10">
        <v>16.33705932932072</v>
      </c>
      <c r="E72" s="10">
        <v>5.6368013757523636</v>
      </c>
      <c r="F72" s="10">
        <v>5.135167669819432</v>
      </c>
      <c r="G72" s="10">
        <v>4.8246775580395527</v>
      </c>
      <c r="H72" s="10">
        <v>1.2420464316423048</v>
      </c>
      <c r="I72" s="10">
        <v>1.7674118658641444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58.373946689595869</v>
      </c>
      <c r="D75" s="37">
        <v>52.020636285468612</v>
      </c>
      <c r="E75" s="37">
        <v>47.649785038693032</v>
      </c>
      <c r="F75" s="37">
        <v>55.43611349957007</v>
      </c>
      <c r="G75" s="37">
        <v>28.255460017196899</v>
      </c>
      <c r="H75" s="37">
        <v>26.559673258813412</v>
      </c>
      <c r="I75" s="37">
        <v>20.49294926913155</v>
      </c>
      <c r="J75" s="37">
        <v>18.367239896818571</v>
      </c>
      <c r="K75" s="37">
        <v>14.16354256233878</v>
      </c>
      <c r="L75" s="37">
        <v>21.6871883061049</v>
      </c>
      <c r="M75" s="37">
        <v>18.032846087704211</v>
      </c>
      <c r="N75" s="37">
        <v>23.980137575236451</v>
      </c>
      <c r="O75" s="37">
        <v>30.333447979363719</v>
      </c>
      <c r="P75" s="37">
        <v>26.98959587274291</v>
      </c>
      <c r="Q75" s="37">
        <v>20.875150472914871</v>
      </c>
      <c r="R75" s="37">
        <v>17.220808254514189</v>
      </c>
      <c r="S75" s="37">
        <v>13.160447119518491</v>
      </c>
      <c r="T75" s="37">
        <v>9.6141014617368867</v>
      </c>
      <c r="U75" s="37">
        <v>4.730094582975064</v>
      </c>
      <c r="V75" s="37">
        <v>8.0549441100601893</v>
      </c>
      <c r="W75" s="37">
        <v>9.0731728288907991</v>
      </c>
      <c r="X75" s="37">
        <v>7.0933791917454849</v>
      </c>
    </row>
    <row r="76" spans="1:24" ht="11.25" customHeight="1" x14ac:dyDescent="0.2">
      <c r="A76" s="38" t="s">
        <v>139</v>
      </c>
      <c r="B76" s="39" t="s">
        <v>140</v>
      </c>
      <c r="C76" s="40">
        <v>52.536543422184003</v>
      </c>
      <c r="D76" s="40">
        <v>41.186586414445387</v>
      </c>
      <c r="E76" s="40">
        <v>36.19948409286328</v>
      </c>
      <c r="F76" s="40">
        <v>29.492691315563199</v>
      </c>
      <c r="G76" s="40">
        <v>32.072226999140163</v>
      </c>
      <c r="H76" s="40">
        <v>28.46087704213241</v>
      </c>
      <c r="I76" s="40">
        <v>38.005159071367153</v>
      </c>
      <c r="J76" s="40">
        <v>48.495270851246772</v>
      </c>
      <c r="K76" s="40">
        <v>47.721410146173689</v>
      </c>
      <c r="L76" s="40">
        <v>42.476354256233883</v>
      </c>
      <c r="M76" s="40">
        <v>57.695614789337917</v>
      </c>
      <c r="N76" s="40">
        <v>65.434221840068787</v>
      </c>
      <c r="O76" s="40">
        <v>70.5932932072227</v>
      </c>
      <c r="P76" s="40">
        <v>70.679277730008593</v>
      </c>
      <c r="Q76" s="40">
        <v>73.516766981943249</v>
      </c>
      <c r="R76" s="40">
        <v>79.191745485812547</v>
      </c>
      <c r="S76" s="40">
        <v>63.972484952708513</v>
      </c>
      <c r="T76" s="40">
        <v>63.762940670679264</v>
      </c>
      <c r="U76" s="40">
        <v>64.729148753224422</v>
      </c>
      <c r="V76" s="40">
        <v>64.766552020636269</v>
      </c>
      <c r="W76" s="40">
        <v>46.144539982803089</v>
      </c>
      <c r="X76" s="40">
        <v>46.527343078245906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205</v>
      </c>
      <c r="B1" s="4" t="s">
        <v>230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281.79552880480935</v>
      </c>
      <c r="D2" s="31">
        <f t="shared" si="0"/>
        <v>469.6415305245016</v>
      </c>
      <c r="E2" s="31">
        <f t="shared" si="0"/>
        <v>566.69183147033448</v>
      </c>
      <c r="F2" s="31">
        <f t="shared" si="0"/>
        <v>408.86620808254349</v>
      </c>
      <c r="G2" s="31">
        <f t="shared" si="0"/>
        <v>-516.26672398967969</v>
      </c>
      <c r="H2" s="31">
        <f t="shared" si="0"/>
        <v>-255.5150472914859</v>
      </c>
      <c r="I2" s="31">
        <f t="shared" si="0"/>
        <v>115.47454858125015</v>
      </c>
      <c r="J2" s="31">
        <f t="shared" si="0"/>
        <v>746.61513327601233</v>
      </c>
      <c r="K2" s="31">
        <f t="shared" si="0"/>
        <v>-195.07171109199504</v>
      </c>
      <c r="L2" s="31">
        <f t="shared" si="0"/>
        <v>159.08615649183207</v>
      </c>
      <c r="M2" s="31">
        <f t="shared" si="0"/>
        <v>700.57136715390936</v>
      </c>
      <c r="N2" s="31">
        <f t="shared" si="0"/>
        <v>195.87566638006004</v>
      </c>
      <c r="O2" s="31">
        <f t="shared" si="0"/>
        <v>-339.9333619948431</v>
      </c>
      <c r="P2" s="31">
        <f t="shared" si="0"/>
        <v>-386.51427343078535</v>
      </c>
      <c r="Q2" s="31">
        <f t="shared" si="0"/>
        <v>-435.39303525365153</v>
      </c>
      <c r="R2" s="31">
        <f t="shared" si="0"/>
        <v>85.006018916599288</v>
      </c>
      <c r="S2" s="31">
        <f t="shared" si="0"/>
        <v>36.843250214962183</v>
      </c>
      <c r="T2" s="31">
        <f t="shared" si="0"/>
        <v>318.2868443680083</v>
      </c>
      <c r="U2" s="31">
        <f t="shared" si="0"/>
        <v>435.44557179706896</v>
      </c>
      <c r="V2" s="31">
        <f t="shared" si="0"/>
        <v>221.04067067928247</v>
      </c>
      <c r="W2" s="31">
        <f t="shared" si="0"/>
        <v>320.24625967326403</v>
      </c>
      <c r="X2" s="31">
        <f t="shared" ref="X2" si="1">SUM(X3,X17,X22,X25,X26,X51,X52,X71,X74,X75,X76)</f>
        <v>260.82699914015365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115.30894239036832</v>
      </c>
      <c r="D3" s="34">
        <f t="shared" si="2"/>
        <v>14.43680137575301</v>
      </c>
      <c r="E3" s="34">
        <f t="shared" si="2"/>
        <v>582.11917454858133</v>
      </c>
      <c r="F3" s="34">
        <f t="shared" si="2"/>
        <v>205.12983662940647</v>
      </c>
      <c r="G3" s="34">
        <f t="shared" si="2"/>
        <v>230.12201203783275</v>
      </c>
      <c r="H3" s="34">
        <f t="shared" si="2"/>
        <v>155.58469475494351</v>
      </c>
      <c r="I3" s="34">
        <f t="shared" si="2"/>
        <v>-245.93276010318141</v>
      </c>
      <c r="J3" s="34">
        <f t="shared" si="2"/>
        <v>280.81745485812468</v>
      </c>
      <c r="K3" s="34">
        <f t="shared" si="2"/>
        <v>118.79656061909029</v>
      </c>
      <c r="L3" s="34">
        <f t="shared" si="2"/>
        <v>-4.9181427343083328</v>
      </c>
      <c r="M3" s="34">
        <f t="shared" si="2"/>
        <v>-84.740154772140443</v>
      </c>
      <c r="N3" s="34">
        <f t="shared" si="2"/>
        <v>-107.68589853826393</v>
      </c>
      <c r="O3" s="34">
        <f t="shared" si="2"/>
        <v>-6.6636285468609699</v>
      </c>
      <c r="P3" s="34">
        <f t="shared" si="2"/>
        <v>-161.23336199484055</v>
      </c>
      <c r="Q3" s="34">
        <f t="shared" si="2"/>
        <v>-77.041702493549977</v>
      </c>
      <c r="R3" s="34">
        <f t="shared" si="2"/>
        <v>-126.20034393809122</v>
      </c>
      <c r="S3" s="34">
        <f t="shared" si="2"/>
        <v>-76.247549441099295</v>
      </c>
      <c r="T3" s="34">
        <f t="shared" si="2"/>
        <v>25.595700773859868</v>
      </c>
      <c r="U3" s="34">
        <f t="shared" si="2"/>
        <v>-64.488822012038185</v>
      </c>
      <c r="V3" s="34">
        <f t="shared" si="2"/>
        <v>-60.514789337920568</v>
      </c>
      <c r="W3" s="34">
        <f t="shared" si="2"/>
        <v>-89.148753224419949</v>
      </c>
      <c r="X3" s="34">
        <f t="shared" ref="X3" si="3">SUM(X4,X8,X11)</f>
        <v>10.003181427342465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-3.1972484952718689</v>
      </c>
      <c r="D4" s="29">
        <f t="shared" si="4"/>
        <v>-0.79105760962988381</v>
      </c>
      <c r="E4" s="29">
        <f t="shared" si="4"/>
        <v>184.21547721410138</v>
      </c>
      <c r="F4" s="29">
        <f t="shared" si="4"/>
        <v>62.161306964746089</v>
      </c>
      <c r="G4" s="29">
        <f t="shared" si="4"/>
        <v>268.64196044711957</v>
      </c>
      <c r="H4" s="29">
        <f t="shared" si="4"/>
        <v>141.21762682717082</v>
      </c>
      <c r="I4" s="29">
        <f t="shared" si="4"/>
        <v>-2.7711166694643907E-13</v>
      </c>
      <c r="J4" s="29">
        <f t="shared" si="4"/>
        <v>242.83774720550196</v>
      </c>
      <c r="K4" s="29">
        <f t="shared" si="4"/>
        <v>161.9540842648328</v>
      </c>
      <c r="L4" s="29">
        <f t="shared" si="4"/>
        <v>-121.46680997420468</v>
      </c>
      <c r="M4" s="29">
        <f t="shared" si="4"/>
        <v>46.962424763542586</v>
      </c>
      <c r="N4" s="29">
        <f t="shared" si="4"/>
        <v>-8.5984522783633111E-5</v>
      </c>
      <c r="O4" s="29">
        <f t="shared" si="4"/>
        <v>43.725451418744619</v>
      </c>
      <c r="P4" s="29">
        <f t="shared" si="4"/>
        <v>25.334307824591569</v>
      </c>
      <c r="Q4" s="29">
        <f t="shared" si="4"/>
        <v>3.6590713671539419</v>
      </c>
      <c r="R4" s="29">
        <f t="shared" si="4"/>
        <v>2.439380911435947</v>
      </c>
      <c r="S4" s="29">
        <f t="shared" si="4"/>
        <v>-8.5984522797843965E-5</v>
      </c>
      <c r="T4" s="29">
        <f t="shared" si="4"/>
        <v>8.6145313843508475</v>
      </c>
      <c r="U4" s="29">
        <f t="shared" si="4"/>
        <v>3.1986242476387261E-2</v>
      </c>
      <c r="V4" s="29">
        <f t="shared" si="4"/>
        <v>0.15717970765260803</v>
      </c>
      <c r="W4" s="29">
        <f t="shared" si="4"/>
        <v>0.86938950988821162</v>
      </c>
      <c r="X4" s="29">
        <f t="shared" ref="X4" si="5">SUM(X5:X7)</f>
        <v>1.4547721410146268</v>
      </c>
    </row>
    <row r="5" spans="1:24" ht="11.25" customHeight="1" x14ac:dyDescent="0.2">
      <c r="A5" s="41" t="s">
        <v>5</v>
      </c>
      <c r="B5" s="9" t="s">
        <v>6</v>
      </c>
      <c r="C5" s="10">
        <f>AFC!C5-FC_NE!C5-FC_E!C5</f>
        <v>0</v>
      </c>
      <c r="D5" s="10">
        <f>AFC!D5-FC_NE!D5-FC_E!D5</f>
        <v>0</v>
      </c>
      <c r="E5" s="10">
        <f>AFC!E5-FC_NE!E5-FC_E!E5</f>
        <v>0</v>
      </c>
      <c r="F5" s="10">
        <f>AFC!F5-FC_NE!F5-FC_E!F5</f>
        <v>0</v>
      </c>
      <c r="G5" s="10">
        <f>AFC!G5-FC_NE!G5-FC_E!G5</f>
        <v>0</v>
      </c>
      <c r="H5" s="10">
        <f>AFC!H5-FC_NE!H5-FC_E!H5</f>
        <v>-8.5984522783633111E-5</v>
      </c>
      <c r="I5" s="10">
        <f>AFC!I5-FC_NE!I5-FC_E!I5</f>
        <v>-8.5984522790738538E-5</v>
      </c>
      <c r="J5" s="10">
        <f>AFC!J5-FC_NE!J5-FC_E!J5</f>
        <v>2.4393809114359328</v>
      </c>
      <c r="K5" s="10">
        <f>AFC!K5-FC_NE!K5-FC_E!K5</f>
        <v>3.6588993981083249</v>
      </c>
      <c r="L5" s="10">
        <f>AFC!L5-FC_NE!L5-FC_E!L5</f>
        <v>7.9279449699054254</v>
      </c>
      <c r="M5" s="10">
        <f>AFC!M5-FC_NE!M5-FC_E!M5</f>
        <v>4.2687876182287354</v>
      </c>
      <c r="N5" s="10">
        <f>AFC!N5-FC_NE!N5-FC_E!N5</f>
        <v>-8.5984522783633111E-5</v>
      </c>
      <c r="O5" s="10">
        <f>AFC!O5-FC_NE!O5-FC_E!O5</f>
        <v>3.6590713671538992</v>
      </c>
      <c r="P5" s="10">
        <f>AFC!P5-FC_NE!P5-FC_E!P5</f>
        <v>3.6589853826311298</v>
      </c>
      <c r="Q5" s="10">
        <f>AFC!Q5-FC_NE!Q5-FC_E!Q5</f>
        <v>3.6590713671539419</v>
      </c>
      <c r="R5" s="10">
        <f>AFC!R5-FC_NE!R5-FC_E!R5</f>
        <v>2.439380911435947</v>
      </c>
      <c r="S5" s="10">
        <f>AFC!S5-FC_NE!S5-FC_E!S5</f>
        <v>-8.5984522797843965E-5</v>
      </c>
      <c r="T5" s="10">
        <f>AFC!T5-FC_NE!T5-FC_E!T5</f>
        <v>8.6142734307824895</v>
      </c>
      <c r="U5" s="10">
        <f>AFC!U5-FC_NE!U5-FC_E!U5</f>
        <v>3.1642304385243847E-2</v>
      </c>
      <c r="V5" s="10">
        <f>AFC!V5-FC_NE!V5-FC_E!V5</f>
        <v>0.15752364574375122</v>
      </c>
      <c r="W5" s="10">
        <f>AFC!W5-FC_NE!W5-FC_E!W5</f>
        <v>0.86981943250214044</v>
      </c>
      <c r="X5" s="10">
        <f>AFC!X5-FC_NE!X5-FC_E!X5</f>
        <v>1.4548581255374131</v>
      </c>
    </row>
    <row r="6" spans="1:24" ht="11.25" customHeight="1" x14ac:dyDescent="0.2">
      <c r="A6" s="41" t="s">
        <v>7</v>
      </c>
      <c r="B6" s="9" t="s">
        <v>8</v>
      </c>
      <c r="C6" s="10">
        <f>AFC!C6-FC_NE!C6-FC_E!C6</f>
        <v>5.6294067067917224</v>
      </c>
      <c r="D6" s="10">
        <f>AFC!D6-FC_NE!D6-FC_E!D6</f>
        <v>2.6305245055892792</v>
      </c>
      <c r="E6" s="10">
        <f>AFC!E6-FC_NE!E6-FC_E!E6</f>
        <v>187.7523645743766</v>
      </c>
      <c r="F6" s="10">
        <f>AFC!F6-FC_NE!F6-FC_E!F6</f>
        <v>54.723301805674716</v>
      </c>
      <c r="G6" s="10">
        <f>AFC!G6-FC_NE!G6-FC_E!G6</f>
        <v>268.64196044711957</v>
      </c>
      <c r="H6" s="10">
        <f>AFC!H6-FC_NE!H6-FC_E!H6</f>
        <v>141.21771281169359</v>
      </c>
      <c r="I6" s="10">
        <f>AFC!I6-FC_NE!I6-FC_E!I6</f>
        <v>8.5984522513626871E-5</v>
      </c>
      <c r="J6" s="10">
        <f>AFC!J6-FC_NE!J6-FC_E!J6</f>
        <v>240.39836629406602</v>
      </c>
      <c r="K6" s="10">
        <f>AFC!K6-FC_NE!K6-FC_E!K6</f>
        <v>158.29518486672447</v>
      </c>
      <c r="L6" s="10">
        <f>AFC!L6-FC_NE!L6-FC_E!L6</f>
        <v>-129.3947549441101</v>
      </c>
      <c r="M6" s="10">
        <f>AFC!M6-FC_NE!M6-FC_E!M6</f>
        <v>42.693637145313851</v>
      </c>
      <c r="N6" s="10">
        <f>AFC!N6-FC_NE!N6-FC_E!N6</f>
        <v>0</v>
      </c>
      <c r="O6" s="10">
        <f>AFC!O6-FC_NE!O6-FC_E!O6</f>
        <v>40.06638005159072</v>
      </c>
      <c r="P6" s="10">
        <f>AFC!P6-FC_NE!P6-FC_E!P6</f>
        <v>21.675322441960439</v>
      </c>
      <c r="Q6" s="10">
        <f>AFC!Q6-FC_NE!Q6-FC_E!Q6</f>
        <v>0</v>
      </c>
      <c r="R6" s="10">
        <f>AFC!R6-FC_NE!R6-FC_E!R6</f>
        <v>0</v>
      </c>
      <c r="S6" s="10">
        <f>AFC!S6-FC_NE!S6-FC_E!S6</f>
        <v>0</v>
      </c>
      <c r="T6" s="10">
        <f>AFC!T6-FC_NE!T6-FC_E!T6</f>
        <v>2.5795356835889294E-4</v>
      </c>
      <c r="U6" s="10">
        <f>AFC!U6-FC_NE!U6-FC_E!U6</f>
        <v>3.4393809114341423E-4</v>
      </c>
      <c r="V6" s="10">
        <f>AFC!V6-FC_NE!V6-FC_E!V6</f>
        <v>-3.4393809114319218E-4</v>
      </c>
      <c r="W6" s="10">
        <f>AFC!W6-FC_NE!W6-FC_E!W6</f>
        <v>-4.2992261392882369E-4</v>
      </c>
      <c r="X6" s="10">
        <f>AFC!X6-FC_NE!X6-FC_E!X6</f>
        <v>-8.5984522786297646E-5</v>
      </c>
    </row>
    <row r="7" spans="1:24" ht="11.25" customHeight="1" x14ac:dyDescent="0.2">
      <c r="A7" s="41" t="s">
        <v>9</v>
      </c>
      <c r="B7" s="9" t="s">
        <v>10</v>
      </c>
      <c r="C7" s="10">
        <f>AFC!C7-FC_NE!C7-FC_E!C7</f>
        <v>-8.8266552020635913</v>
      </c>
      <c r="D7" s="10">
        <f>AFC!D7-FC_NE!D7-FC_E!D7</f>
        <v>-3.421582115219163</v>
      </c>
      <c r="E7" s="10">
        <f>AFC!E7-FC_NE!E7-FC_E!E7</f>
        <v>-3.5368873602752169</v>
      </c>
      <c r="F7" s="10">
        <f>AFC!F7-FC_NE!F7-FC_E!F7</f>
        <v>7.4380051590713707</v>
      </c>
      <c r="G7" s="10">
        <f>AFC!G7-FC_NE!G7-FC_E!G7</f>
        <v>0</v>
      </c>
      <c r="H7" s="10">
        <f>AFC!H7-FC_NE!H7-FC_E!H7</f>
        <v>0</v>
      </c>
      <c r="I7" s="10">
        <f>AFC!I7-FC_NE!I7-FC_E!I7</f>
        <v>0</v>
      </c>
      <c r="J7" s="10">
        <f>AFC!J7-FC_NE!J7-FC_E!J7</f>
        <v>0</v>
      </c>
      <c r="K7" s="10">
        <f>AFC!K7-FC_NE!K7-FC_E!K7</f>
        <v>0</v>
      </c>
      <c r="L7" s="10">
        <f>AFC!L7-FC_NE!L7-FC_E!L7</f>
        <v>0</v>
      </c>
      <c r="M7" s="10">
        <f>AFC!M7-FC_NE!M7-FC_E!M7</f>
        <v>0</v>
      </c>
      <c r="N7" s="10">
        <f>AFC!N7-FC_NE!N7-FC_E!N7</f>
        <v>0</v>
      </c>
      <c r="O7" s="10">
        <f>AFC!O7-FC_NE!O7-FC_E!O7</f>
        <v>0</v>
      </c>
      <c r="P7" s="10">
        <f>AFC!P7-FC_NE!P7-FC_E!P7</f>
        <v>0</v>
      </c>
      <c r="Q7" s="10">
        <f>AFC!Q7-FC_NE!Q7-FC_E!Q7</f>
        <v>0</v>
      </c>
      <c r="R7" s="10">
        <f>AFC!R7-FC_NE!R7-FC_E!R7</f>
        <v>0</v>
      </c>
      <c r="S7" s="10">
        <f>AFC!S7-FC_NE!S7-FC_E!S7</f>
        <v>0</v>
      </c>
      <c r="T7" s="10">
        <f>AFC!T7-FC_NE!T7-FC_E!T7</f>
        <v>0</v>
      </c>
      <c r="U7" s="10">
        <f>AFC!U7-FC_NE!U7-FC_E!U7</f>
        <v>0</v>
      </c>
      <c r="V7" s="10">
        <f>AFC!V7-FC_NE!V7-FC_E!V7</f>
        <v>0</v>
      </c>
      <c r="W7" s="10">
        <f>AFC!W7-FC_NE!W7-FC_E!W7</f>
        <v>0</v>
      </c>
      <c r="X7" s="10">
        <f>AFC!X7-FC_NE!X7-FC_E!X7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75.037059329320741</v>
      </c>
      <c r="D8" s="29">
        <f t="shared" si="6"/>
        <v>15.227858985382397</v>
      </c>
      <c r="E8" s="29">
        <f t="shared" si="6"/>
        <v>435.69165950129008</v>
      </c>
      <c r="F8" s="29">
        <f t="shared" si="6"/>
        <v>73.056663800515764</v>
      </c>
      <c r="G8" s="29">
        <f t="shared" si="6"/>
        <v>-42.928804815133773</v>
      </c>
      <c r="H8" s="29">
        <f t="shared" si="6"/>
        <v>25.074290627686182</v>
      </c>
      <c r="I8" s="29">
        <f t="shared" si="6"/>
        <v>-164.05399828030846</v>
      </c>
      <c r="J8" s="29">
        <f t="shared" si="6"/>
        <v>48.686930352536223</v>
      </c>
      <c r="K8" s="29">
        <f t="shared" si="6"/>
        <v>-34.339810834048706</v>
      </c>
      <c r="L8" s="29">
        <f t="shared" si="6"/>
        <v>205.94479793637117</v>
      </c>
      <c r="M8" s="29">
        <f t="shared" si="6"/>
        <v>-2.5860705073082073</v>
      </c>
      <c r="N8" s="29">
        <f t="shared" si="6"/>
        <v>-108.94548581255454</v>
      </c>
      <c r="O8" s="29">
        <f t="shared" si="6"/>
        <v>-74.322871883060429</v>
      </c>
      <c r="P8" s="29">
        <f t="shared" si="6"/>
        <v>-190.976526225279</v>
      </c>
      <c r="Q8" s="29">
        <f t="shared" si="6"/>
        <v>-86.067067927771774</v>
      </c>
      <c r="R8" s="29">
        <f t="shared" si="6"/>
        <v>-114.15563198624244</v>
      </c>
      <c r="S8" s="29">
        <f t="shared" si="6"/>
        <v>-63.65588993980964</v>
      </c>
      <c r="T8" s="29">
        <f t="shared" si="6"/>
        <v>16.934049871022367</v>
      </c>
      <c r="U8" s="29">
        <f t="shared" si="6"/>
        <v>-64.543508168530082</v>
      </c>
      <c r="V8" s="29">
        <f t="shared" si="6"/>
        <v>-60.512295786759637</v>
      </c>
      <c r="W8" s="29">
        <f t="shared" si="6"/>
        <v>-90.095184866724196</v>
      </c>
      <c r="X8" s="29">
        <f t="shared" ref="X8" si="7">SUM(X9:X10)</f>
        <v>8.1776440240750929</v>
      </c>
    </row>
    <row r="9" spans="1:24" ht="11.25" customHeight="1" x14ac:dyDescent="0.2">
      <c r="A9" s="41" t="s">
        <v>11</v>
      </c>
      <c r="B9" s="9" t="s">
        <v>12</v>
      </c>
      <c r="C9" s="10">
        <f>AFC!C9-FC_NE!C9-FC_E!C9</f>
        <v>0</v>
      </c>
      <c r="D9" s="10">
        <f>AFC!D9-FC_NE!D9-FC_E!D9</f>
        <v>0</v>
      </c>
      <c r="E9" s="10">
        <f>AFC!E9-FC_NE!E9-FC_E!E9</f>
        <v>0</v>
      </c>
      <c r="F9" s="10">
        <f>AFC!F9-FC_NE!F9-FC_E!F9</f>
        <v>0</v>
      </c>
      <c r="G9" s="10">
        <f>AFC!G9-FC_NE!G9-FC_E!G9</f>
        <v>-8.6897678417885125</v>
      </c>
      <c r="H9" s="10">
        <f>AFC!H9-FC_NE!H9-FC_E!H9</f>
        <v>42.208598452278622</v>
      </c>
      <c r="I9" s="10">
        <f>AFC!I9-FC_NE!I9-FC_E!I9</f>
        <v>8.7342218400689262</v>
      </c>
      <c r="J9" s="10">
        <f>AFC!J9-FC_NE!J9-FC_E!J9</f>
        <v>215.53267411865846</v>
      </c>
      <c r="K9" s="10">
        <f>AFC!K9-FC_NE!K9-FC_E!K9</f>
        <v>200.71169389509896</v>
      </c>
      <c r="L9" s="10">
        <f>AFC!L9-FC_NE!L9-FC_E!L9</f>
        <v>143.11934651762675</v>
      </c>
      <c r="M9" s="10">
        <f>AFC!M9-FC_NE!M9-FC_E!M9</f>
        <v>1.6382631126397342</v>
      </c>
      <c r="N9" s="10">
        <f>AFC!N9-FC_NE!N9-FC_E!N9</f>
        <v>2.4849527085081036E-2</v>
      </c>
      <c r="O9" s="10">
        <f>AFC!O9-FC_NE!O9-FC_E!O9</f>
        <v>-11.631040412725781</v>
      </c>
      <c r="P9" s="10">
        <f>AFC!P9-FC_NE!P9-FC_E!P9</f>
        <v>1.7408426483233654</v>
      </c>
      <c r="Q9" s="10">
        <f>AFC!Q9-FC_NE!Q9-FC_E!Q9</f>
        <v>-0.5846947549440813</v>
      </c>
      <c r="R9" s="10">
        <f>AFC!R9-FC_NE!R9-FC_E!R9</f>
        <v>12.319690455717932</v>
      </c>
      <c r="S9" s="10">
        <f>AFC!S9-FC_NE!S9-FC_E!S9</f>
        <v>3.5257953568358289</v>
      </c>
      <c r="T9" s="10">
        <f>AFC!T9-FC_NE!T9-FC_E!T9</f>
        <v>5.1956147893380376</v>
      </c>
      <c r="U9" s="10">
        <f>AFC!U9-FC_NE!U9-FC_E!U9</f>
        <v>-16.295442820292408</v>
      </c>
      <c r="V9" s="10">
        <f>AFC!V9-FC_NE!V9-FC_E!V9</f>
        <v>9.506362854686131</v>
      </c>
      <c r="W9" s="10">
        <f>AFC!W9-FC_NE!W9-FC_E!W9</f>
        <v>4.4061908856406262</v>
      </c>
      <c r="X9" s="10">
        <f>AFC!X9-FC_NE!X9-FC_E!X9</f>
        <v>5.2217540842648305</v>
      </c>
    </row>
    <row r="10" spans="1:24" ht="11.25" customHeight="1" x14ac:dyDescent="0.2">
      <c r="A10" s="41" t="s">
        <v>13</v>
      </c>
      <c r="B10" s="9" t="s">
        <v>14</v>
      </c>
      <c r="C10" s="10">
        <f>AFC!C10-FC_NE!C10-FC_E!C10</f>
        <v>75.037059329320741</v>
      </c>
      <c r="D10" s="10">
        <f>AFC!D10-FC_NE!D10-FC_E!D10</f>
        <v>15.227858985382397</v>
      </c>
      <c r="E10" s="10">
        <f>AFC!E10-FC_NE!E10-FC_E!E10</f>
        <v>435.69165950129008</v>
      </c>
      <c r="F10" s="10">
        <f>AFC!F10-FC_NE!F10-FC_E!F10</f>
        <v>73.056663800515764</v>
      </c>
      <c r="G10" s="10">
        <f>AFC!G10-FC_NE!G10-FC_E!G10</f>
        <v>-34.239036973345264</v>
      </c>
      <c r="H10" s="10">
        <f>AFC!H10-FC_NE!H10-FC_E!H10</f>
        <v>-17.13430782459244</v>
      </c>
      <c r="I10" s="10">
        <f>AFC!I10-FC_NE!I10-FC_E!I10</f>
        <v>-172.78822012037739</v>
      </c>
      <c r="J10" s="10">
        <f>AFC!J10-FC_NE!J10-FC_E!J10</f>
        <v>-166.84574376612224</v>
      </c>
      <c r="K10" s="10">
        <f>AFC!K10-FC_NE!K10-FC_E!K10</f>
        <v>-235.05150472914767</v>
      </c>
      <c r="L10" s="10">
        <f>AFC!L10-FC_NE!L10-FC_E!L10</f>
        <v>62.825451418744422</v>
      </c>
      <c r="M10" s="10">
        <f>AFC!M10-FC_NE!M10-FC_E!M10</f>
        <v>-4.2243336199479415</v>
      </c>
      <c r="N10" s="10">
        <f>AFC!N10-FC_NE!N10-FC_E!N10</f>
        <v>-108.97033533963962</v>
      </c>
      <c r="O10" s="10">
        <f>AFC!O10-FC_NE!O10-FC_E!O10</f>
        <v>-62.691831470334648</v>
      </c>
      <c r="P10" s="10">
        <f>AFC!P10-FC_NE!P10-FC_E!P10</f>
        <v>-192.71736887360237</v>
      </c>
      <c r="Q10" s="10">
        <f>AFC!Q10-FC_NE!Q10-FC_E!Q10</f>
        <v>-85.482373172827693</v>
      </c>
      <c r="R10" s="10">
        <f>AFC!R10-FC_NE!R10-FC_E!R10</f>
        <v>-126.47532244196037</v>
      </c>
      <c r="S10" s="10">
        <f>AFC!S10-FC_NE!S10-FC_E!S10</f>
        <v>-67.181685296645469</v>
      </c>
      <c r="T10" s="10">
        <f>AFC!T10-FC_NE!T10-FC_E!T10</f>
        <v>11.738435081684329</v>
      </c>
      <c r="U10" s="10">
        <f>AFC!U10-FC_NE!U10-FC_E!U10</f>
        <v>-48.248065348237667</v>
      </c>
      <c r="V10" s="10">
        <f>AFC!V10-FC_NE!V10-FC_E!V10</f>
        <v>-70.018658641445768</v>
      </c>
      <c r="W10" s="10">
        <f>AFC!W10-FC_NE!W10-FC_E!W10</f>
        <v>-94.501375752364822</v>
      </c>
      <c r="X10" s="10">
        <f>AFC!X10-FC_NE!X10-FC_E!X10</f>
        <v>2.9558899398102625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43.469131556319439</v>
      </c>
      <c r="D11" s="29">
        <f t="shared" si="8"/>
        <v>4.9737991503207013E-13</v>
      </c>
      <c r="E11" s="29">
        <f t="shared" si="8"/>
        <v>-37.787962166810189</v>
      </c>
      <c r="F11" s="29">
        <f t="shared" si="8"/>
        <v>69.91186586414463</v>
      </c>
      <c r="G11" s="29">
        <f t="shared" si="8"/>
        <v>4.4088564058469615</v>
      </c>
      <c r="H11" s="29">
        <f t="shared" si="8"/>
        <v>-10.707222699913501</v>
      </c>
      <c r="I11" s="29">
        <f t="shared" si="8"/>
        <v>-81.878761822872661</v>
      </c>
      <c r="J11" s="29">
        <f t="shared" si="8"/>
        <v>-10.70722269991353</v>
      </c>
      <c r="K11" s="29">
        <f t="shared" si="8"/>
        <v>-8.8177128116938093</v>
      </c>
      <c r="L11" s="29">
        <f t="shared" si="8"/>
        <v>-89.396130696474827</v>
      </c>
      <c r="M11" s="29">
        <f t="shared" si="8"/>
        <v>-129.11650902837482</v>
      </c>
      <c r="N11" s="29">
        <f t="shared" si="8"/>
        <v>1.2596732588133932</v>
      </c>
      <c r="O11" s="29">
        <f t="shared" si="8"/>
        <v>23.93379191745484</v>
      </c>
      <c r="P11" s="29">
        <f t="shared" si="8"/>
        <v>4.4088564058468762</v>
      </c>
      <c r="Q11" s="29">
        <f t="shared" si="8"/>
        <v>5.3662940670678552</v>
      </c>
      <c r="R11" s="29">
        <f t="shared" si="8"/>
        <v>-14.484092863284729</v>
      </c>
      <c r="S11" s="29">
        <f t="shared" si="8"/>
        <v>-12.591573516766857</v>
      </c>
      <c r="T11" s="29">
        <f t="shared" si="8"/>
        <v>4.7119518486653078E-2</v>
      </c>
      <c r="U11" s="29">
        <f t="shared" si="8"/>
        <v>2.2699914015504419E-2</v>
      </c>
      <c r="V11" s="29">
        <f t="shared" si="8"/>
        <v>-0.159673258813541</v>
      </c>
      <c r="W11" s="29">
        <f t="shared" si="8"/>
        <v>7.7042132416039522E-2</v>
      </c>
      <c r="X11" s="29">
        <f t="shared" ref="X11" si="9">SUM(X12:X16)</f>
        <v>0.3707652622527462</v>
      </c>
    </row>
    <row r="12" spans="1:24" ht="11.25" customHeight="1" x14ac:dyDescent="0.2">
      <c r="A12" s="41" t="s">
        <v>15</v>
      </c>
      <c r="B12" s="9" t="s">
        <v>16</v>
      </c>
      <c r="C12" s="10">
        <f>AFC!C12-FC_NE!C12-FC_E!C12</f>
        <v>0</v>
      </c>
      <c r="D12" s="10">
        <f>AFC!D12-FC_NE!D12-FC_E!D12</f>
        <v>0</v>
      </c>
      <c r="E12" s="10">
        <f>AFC!E12-FC_NE!E12-FC_E!E12</f>
        <v>0</v>
      </c>
      <c r="F12" s="10">
        <f>AFC!F12-FC_NE!F12-FC_E!F12</f>
        <v>0</v>
      </c>
      <c r="G12" s="10">
        <f>AFC!G12-FC_NE!G12-FC_E!G12</f>
        <v>0</v>
      </c>
      <c r="H12" s="10">
        <f>AFC!H12-FC_NE!H12-FC_E!H12</f>
        <v>0</v>
      </c>
      <c r="I12" s="10">
        <f>AFC!I12-FC_NE!I12-FC_E!I12</f>
        <v>0</v>
      </c>
      <c r="J12" s="10">
        <f>AFC!J12-FC_NE!J12-FC_E!J12</f>
        <v>0</v>
      </c>
      <c r="K12" s="10">
        <f>AFC!K12-FC_NE!K12-FC_E!K12</f>
        <v>0</v>
      </c>
      <c r="L12" s="10">
        <f>AFC!L12-FC_NE!L12-FC_E!L12</f>
        <v>0</v>
      </c>
      <c r="M12" s="10">
        <f>AFC!M12-FC_NE!M12-FC_E!M12</f>
        <v>0</v>
      </c>
      <c r="N12" s="10">
        <f>AFC!N12-FC_NE!N12-FC_E!N12</f>
        <v>0</v>
      </c>
      <c r="O12" s="10">
        <f>AFC!O12-FC_NE!O12-FC_E!O12</f>
        <v>0</v>
      </c>
      <c r="P12" s="10">
        <f>AFC!P12-FC_NE!P12-FC_E!P12</f>
        <v>0</v>
      </c>
      <c r="Q12" s="10">
        <f>AFC!Q12-FC_NE!Q12-FC_E!Q12</f>
        <v>0</v>
      </c>
      <c r="R12" s="10">
        <f>AFC!R12-FC_NE!R12-FC_E!R12</f>
        <v>0</v>
      </c>
      <c r="S12" s="10">
        <f>AFC!S12-FC_NE!S12-FC_E!S12</f>
        <v>0</v>
      </c>
      <c r="T12" s="10">
        <f>AFC!T12-FC_NE!T12-FC_E!T12</f>
        <v>0</v>
      </c>
      <c r="U12" s="10">
        <f>AFC!U12-FC_NE!U12-FC_E!U12</f>
        <v>0</v>
      </c>
      <c r="V12" s="10">
        <f>AFC!V12-FC_NE!V12-FC_E!V12</f>
        <v>0</v>
      </c>
      <c r="W12" s="10">
        <f>AFC!W12-FC_NE!W12-FC_E!W12</f>
        <v>0</v>
      </c>
      <c r="X12" s="10">
        <f>AFC!X12-FC_NE!X12-FC_E!X12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AFC!C13-FC_NE!C13-FC_E!C13</f>
        <v>43.469131556319439</v>
      </c>
      <c r="D13" s="10">
        <f>AFC!D13-FC_NE!D13-FC_E!D13</f>
        <v>4.9737991503207013E-13</v>
      </c>
      <c r="E13" s="10">
        <f>AFC!E13-FC_NE!E13-FC_E!E13</f>
        <v>-37.787962166810189</v>
      </c>
      <c r="F13" s="10">
        <f>AFC!F13-FC_NE!F13-FC_E!F13</f>
        <v>69.91186586414463</v>
      </c>
      <c r="G13" s="10">
        <f>AFC!G13-FC_NE!G13-FC_E!G13</f>
        <v>4.4088564058469615</v>
      </c>
      <c r="H13" s="10">
        <f>AFC!H13-FC_NE!H13-FC_E!H13</f>
        <v>-10.707222699913501</v>
      </c>
      <c r="I13" s="10">
        <f>AFC!I13-FC_NE!I13-FC_E!I13</f>
        <v>-81.878761822872661</v>
      </c>
      <c r="J13" s="10">
        <f>AFC!J13-FC_NE!J13-FC_E!J13</f>
        <v>-10.70722269991353</v>
      </c>
      <c r="K13" s="10">
        <f>AFC!K13-FC_NE!K13-FC_E!K13</f>
        <v>-8.8177128116938093</v>
      </c>
      <c r="L13" s="10">
        <f>AFC!L13-FC_NE!L13-FC_E!L13</f>
        <v>-89.396130696474827</v>
      </c>
      <c r="M13" s="10">
        <f>AFC!M13-FC_NE!M13-FC_E!M13</f>
        <v>-129.11650902837482</v>
      </c>
      <c r="N13" s="10">
        <f>AFC!N13-FC_NE!N13-FC_E!N13</f>
        <v>1.2596732588133932</v>
      </c>
      <c r="O13" s="10">
        <f>AFC!O13-FC_NE!O13-FC_E!O13</f>
        <v>23.93379191745484</v>
      </c>
      <c r="P13" s="10">
        <f>AFC!P13-FC_NE!P13-FC_E!P13</f>
        <v>4.4088564058468762</v>
      </c>
      <c r="Q13" s="10">
        <f>AFC!Q13-FC_NE!Q13-FC_E!Q13</f>
        <v>5.3662940670678552</v>
      </c>
      <c r="R13" s="10">
        <f>AFC!R13-FC_NE!R13-FC_E!R13</f>
        <v>-14.484092863284729</v>
      </c>
      <c r="S13" s="10">
        <f>AFC!S13-FC_NE!S13-FC_E!S13</f>
        <v>-12.591573516766857</v>
      </c>
      <c r="T13" s="10">
        <f>AFC!T13-FC_NE!T13-FC_E!T13</f>
        <v>4.7119518486653078E-2</v>
      </c>
      <c r="U13" s="10">
        <f>AFC!U13-FC_NE!U13-FC_E!U13</f>
        <v>2.2699914015504419E-2</v>
      </c>
      <c r="V13" s="10">
        <f>AFC!V13-FC_NE!V13-FC_E!V13</f>
        <v>-0.159673258813541</v>
      </c>
      <c r="W13" s="10">
        <f>AFC!W13-FC_NE!W13-FC_E!W13</f>
        <v>7.7042132416039522E-2</v>
      </c>
      <c r="X13" s="10">
        <f>AFC!X13-FC_NE!X13-FC_E!X13</f>
        <v>0.3707652622527462</v>
      </c>
    </row>
    <row r="14" spans="1:24" ht="11.25" customHeight="1" x14ac:dyDescent="0.2">
      <c r="A14" s="41" t="s">
        <v>19</v>
      </c>
      <c r="B14" s="9" t="s">
        <v>20</v>
      </c>
      <c r="C14" s="10">
        <f>AFC!C14-FC_NE!C14-FC_E!C14</f>
        <v>0</v>
      </c>
      <c r="D14" s="10">
        <f>AFC!D14-FC_NE!D14-FC_E!D14</f>
        <v>0</v>
      </c>
      <c r="E14" s="10">
        <f>AFC!E14-FC_NE!E14-FC_E!E14</f>
        <v>0</v>
      </c>
      <c r="F14" s="10">
        <f>AFC!F14-FC_NE!F14-FC_E!F14</f>
        <v>0</v>
      </c>
      <c r="G14" s="10">
        <f>AFC!G14-FC_NE!G14-FC_E!G14</f>
        <v>0</v>
      </c>
      <c r="H14" s="10">
        <f>AFC!H14-FC_NE!H14-FC_E!H14</f>
        <v>0</v>
      </c>
      <c r="I14" s="10">
        <f>AFC!I14-FC_NE!I14-FC_E!I14</f>
        <v>0</v>
      </c>
      <c r="J14" s="10">
        <f>AFC!J14-FC_NE!J14-FC_E!J14</f>
        <v>0</v>
      </c>
      <c r="K14" s="10">
        <f>AFC!K14-FC_NE!K14-FC_E!K14</f>
        <v>0</v>
      </c>
      <c r="L14" s="10">
        <f>AFC!L14-FC_NE!L14-FC_E!L14</f>
        <v>0</v>
      </c>
      <c r="M14" s="10">
        <f>AFC!M14-FC_NE!M14-FC_E!M14</f>
        <v>0</v>
      </c>
      <c r="N14" s="10">
        <f>AFC!N14-FC_NE!N14-FC_E!N14</f>
        <v>0</v>
      </c>
      <c r="O14" s="10">
        <f>AFC!O14-FC_NE!O14-FC_E!O14</f>
        <v>0</v>
      </c>
      <c r="P14" s="10">
        <f>AFC!P14-FC_NE!P14-FC_E!P14</f>
        <v>0</v>
      </c>
      <c r="Q14" s="10">
        <f>AFC!Q14-FC_NE!Q14-FC_E!Q14</f>
        <v>0</v>
      </c>
      <c r="R14" s="10">
        <f>AFC!R14-FC_NE!R14-FC_E!R14</f>
        <v>0</v>
      </c>
      <c r="S14" s="10">
        <f>AFC!S14-FC_NE!S14-FC_E!S14</f>
        <v>0</v>
      </c>
      <c r="T14" s="10">
        <f>AFC!T14-FC_NE!T14-FC_E!T14</f>
        <v>0</v>
      </c>
      <c r="U14" s="10">
        <f>AFC!U14-FC_NE!U14-FC_E!U14</f>
        <v>0</v>
      </c>
      <c r="V14" s="10">
        <f>AFC!V14-FC_NE!V14-FC_E!V14</f>
        <v>0</v>
      </c>
      <c r="W14" s="10">
        <f>AFC!W14-FC_NE!W14-FC_E!W14</f>
        <v>0</v>
      </c>
      <c r="X14" s="10">
        <f>AFC!X14-FC_NE!X14-FC_E!X14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AFC!C15-FC_NE!C15-FC_E!C15</f>
        <v>0</v>
      </c>
      <c r="D15" s="10">
        <f>AFC!D15-FC_NE!D15-FC_E!D15</f>
        <v>0</v>
      </c>
      <c r="E15" s="10">
        <f>AFC!E15-FC_NE!E15-FC_E!E15</f>
        <v>0</v>
      </c>
      <c r="F15" s="10">
        <f>AFC!F15-FC_NE!F15-FC_E!F15</f>
        <v>0</v>
      </c>
      <c r="G15" s="10">
        <f>AFC!G15-FC_NE!G15-FC_E!G15</f>
        <v>0</v>
      </c>
      <c r="H15" s="10">
        <f>AFC!H15-FC_NE!H15-FC_E!H15</f>
        <v>0</v>
      </c>
      <c r="I15" s="10">
        <f>AFC!I15-FC_NE!I15-FC_E!I15</f>
        <v>0</v>
      </c>
      <c r="J15" s="10">
        <f>AFC!J15-FC_NE!J15-FC_E!J15</f>
        <v>0</v>
      </c>
      <c r="K15" s="10">
        <f>AFC!K15-FC_NE!K15-FC_E!K15</f>
        <v>0</v>
      </c>
      <c r="L15" s="10">
        <f>AFC!L15-FC_NE!L15-FC_E!L15</f>
        <v>0</v>
      </c>
      <c r="M15" s="10">
        <f>AFC!M15-FC_NE!M15-FC_E!M15</f>
        <v>0</v>
      </c>
      <c r="N15" s="10">
        <f>AFC!N15-FC_NE!N15-FC_E!N15</f>
        <v>0</v>
      </c>
      <c r="O15" s="10">
        <f>AFC!O15-FC_NE!O15-FC_E!O15</f>
        <v>0</v>
      </c>
      <c r="P15" s="10">
        <f>AFC!P15-FC_NE!P15-FC_E!P15</f>
        <v>0</v>
      </c>
      <c r="Q15" s="10">
        <f>AFC!Q15-FC_NE!Q15-FC_E!Q15</f>
        <v>0</v>
      </c>
      <c r="R15" s="10">
        <f>AFC!R15-FC_NE!R15-FC_E!R15</f>
        <v>0</v>
      </c>
      <c r="S15" s="10">
        <f>AFC!S15-FC_NE!S15-FC_E!S15</f>
        <v>0</v>
      </c>
      <c r="T15" s="10">
        <f>AFC!T15-FC_NE!T15-FC_E!T15</f>
        <v>0</v>
      </c>
      <c r="U15" s="10">
        <f>AFC!U15-FC_NE!U15-FC_E!U15</f>
        <v>0</v>
      </c>
      <c r="V15" s="10">
        <f>AFC!V15-FC_NE!V15-FC_E!V15</f>
        <v>0</v>
      </c>
      <c r="W15" s="10">
        <f>AFC!W15-FC_NE!W15-FC_E!W15</f>
        <v>0</v>
      </c>
      <c r="X15" s="10">
        <f>AFC!X15-FC_NE!X15-FC_E!X15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AFC!C16-FC_NE!C16-FC_E!C16</f>
        <v>0</v>
      </c>
      <c r="D16" s="10">
        <f>AFC!D16-FC_NE!D16-FC_E!D16</f>
        <v>0</v>
      </c>
      <c r="E16" s="10">
        <f>AFC!E16-FC_NE!E16-FC_E!E16</f>
        <v>0</v>
      </c>
      <c r="F16" s="10">
        <f>AFC!F16-FC_NE!F16-FC_E!F16</f>
        <v>0</v>
      </c>
      <c r="G16" s="10">
        <f>AFC!G16-FC_NE!G16-FC_E!G16</f>
        <v>0</v>
      </c>
      <c r="H16" s="10">
        <f>AFC!H16-FC_NE!H16-FC_E!H16</f>
        <v>0</v>
      </c>
      <c r="I16" s="10">
        <f>AFC!I16-FC_NE!I16-FC_E!I16</f>
        <v>0</v>
      </c>
      <c r="J16" s="10">
        <f>AFC!J16-FC_NE!J16-FC_E!J16</f>
        <v>0</v>
      </c>
      <c r="K16" s="10">
        <f>AFC!K16-FC_NE!K16-FC_E!K16</f>
        <v>0</v>
      </c>
      <c r="L16" s="10">
        <f>AFC!L16-FC_NE!L16-FC_E!L16</f>
        <v>0</v>
      </c>
      <c r="M16" s="10">
        <f>AFC!M16-FC_NE!M16-FC_E!M16</f>
        <v>0</v>
      </c>
      <c r="N16" s="10">
        <f>AFC!N16-FC_NE!N16-FC_E!N16</f>
        <v>0</v>
      </c>
      <c r="O16" s="10">
        <f>AFC!O16-FC_NE!O16-FC_E!O16</f>
        <v>0</v>
      </c>
      <c r="P16" s="10">
        <f>AFC!P16-FC_NE!P16-FC_E!P16</f>
        <v>0</v>
      </c>
      <c r="Q16" s="10">
        <f>AFC!Q16-FC_NE!Q16-FC_E!Q16</f>
        <v>0</v>
      </c>
      <c r="R16" s="10">
        <f>AFC!R16-FC_NE!R16-FC_E!R16</f>
        <v>0</v>
      </c>
      <c r="S16" s="10">
        <f>AFC!S16-FC_NE!S16-FC_E!S16</f>
        <v>0</v>
      </c>
      <c r="T16" s="10">
        <f>AFC!T16-FC_NE!T16-FC_E!T16</f>
        <v>0</v>
      </c>
      <c r="U16" s="10">
        <f>AFC!U16-FC_NE!U16-FC_E!U16</f>
        <v>0</v>
      </c>
      <c r="V16" s="10">
        <f>AFC!V16-FC_NE!V16-FC_E!V16</f>
        <v>0</v>
      </c>
      <c r="W16" s="10">
        <f>AFC!W16-FC_NE!W16-FC_E!W16</f>
        <v>0</v>
      </c>
      <c r="X16" s="10">
        <f>AFC!X16-FC_NE!X16-FC_E!X16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-0.49441100601887911</v>
      </c>
      <c r="D17" s="37">
        <f t="shared" si="10"/>
        <v>-0.68065348237314538</v>
      </c>
      <c r="E17" s="37">
        <f t="shared" si="10"/>
        <v>-0.3654342218401041</v>
      </c>
      <c r="F17" s="37">
        <f t="shared" si="10"/>
        <v>-0.4108340498709282</v>
      </c>
      <c r="G17" s="37">
        <f t="shared" si="10"/>
        <v>0.43714531384361521</v>
      </c>
      <c r="H17" s="37">
        <f t="shared" si="10"/>
        <v>4.5549441100602195</v>
      </c>
      <c r="I17" s="37">
        <f t="shared" si="10"/>
        <v>-6.7164230438521884</v>
      </c>
      <c r="J17" s="37">
        <f t="shared" si="10"/>
        <v>-4.1392089423903258</v>
      </c>
      <c r="K17" s="37">
        <f t="shared" si="10"/>
        <v>-1.5977644024075488</v>
      </c>
      <c r="L17" s="37">
        <f t="shared" si="10"/>
        <v>-1.719690455104228E-4</v>
      </c>
      <c r="M17" s="37">
        <f t="shared" si="10"/>
        <v>-4.7807394668978986E-2</v>
      </c>
      <c r="N17" s="37">
        <f t="shared" si="10"/>
        <v>0</v>
      </c>
      <c r="O17" s="37">
        <f t="shared" si="10"/>
        <v>-8.5984522741000546E-5</v>
      </c>
      <c r="P17" s="37">
        <f t="shared" si="10"/>
        <v>8.5984522741000546E-5</v>
      </c>
      <c r="Q17" s="37">
        <f t="shared" si="10"/>
        <v>8.5984522655735418E-5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-0.23430782459166721</v>
      </c>
      <c r="V17" s="37">
        <f t="shared" si="10"/>
        <v>0.34256233877894715</v>
      </c>
      <c r="W17" s="37">
        <f t="shared" si="10"/>
        <v>1.719690455104228E-4</v>
      </c>
      <c r="X17" s="37">
        <f t="shared" ref="X17" si="11">SUM(X18:X21)</f>
        <v>6.8787618238275172E-4</v>
      </c>
    </row>
    <row r="18" spans="1:24" ht="11.25" customHeight="1" x14ac:dyDescent="0.2">
      <c r="A18" s="42" t="s">
        <v>27</v>
      </c>
      <c r="B18" s="9" t="s">
        <v>28</v>
      </c>
      <c r="C18" s="10">
        <f>AFC!C18-FC_NE!C18-FC_E!C18</f>
        <v>0</v>
      </c>
      <c r="D18" s="10">
        <f>AFC!D18-FC_NE!D18-FC_E!D18</f>
        <v>0</v>
      </c>
      <c r="E18" s="10">
        <f>AFC!E18-FC_NE!E18-FC_E!E18</f>
        <v>0</v>
      </c>
      <c r="F18" s="10">
        <f>AFC!F18-FC_NE!F18-FC_E!F18</f>
        <v>0</v>
      </c>
      <c r="G18" s="10">
        <f>AFC!G18-FC_NE!G18-FC_E!G18</f>
        <v>0</v>
      </c>
      <c r="H18" s="10">
        <f>AFC!H18-FC_NE!H18-FC_E!H18</f>
        <v>0</v>
      </c>
      <c r="I18" s="10">
        <f>AFC!I18-FC_NE!I18-FC_E!I18</f>
        <v>0</v>
      </c>
      <c r="J18" s="10">
        <f>AFC!J18-FC_NE!J18-FC_E!J18</f>
        <v>0</v>
      </c>
      <c r="K18" s="10">
        <f>AFC!K18-FC_NE!K18-FC_E!K18</f>
        <v>0</v>
      </c>
      <c r="L18" s="10">
        <f>AFC!L18-FC_NE!L18-FC_E!L18</f>
        <v>0</v>
      </c>
      <c r="M18" s="10">
        <f>AFC!M18-FC_NE!M18-FC_E!M18</f>
        <v>0</v>
      </c>
      <c r="N18" s="10">
        <f>AFC!N18-FC_NE!N18-FC_E!N18</f>
        <v>0</v>
      </c>
      <c r="O18" s="10">
        <f>AFC!O18-FC_NE!O18-FC_E!O18</f>
        <v>0</v>
      </c>
      <c r="P18" s="10">
        <f>AFC!P18-FC_NE!P18-FC_E!P18</f>
        <v>0</v>
      </c>
      <c r="Q18" s="10">
        <f>AFC!Q18-FC_NE!Q18-FC_E!Q18</f>
        <v>0</v>
      </c>
      <c r="R18" s="10">
        <f>AFC!R18-FC_NE!R18-FC_E!R18</f>
        <v>0</v>
      </c>
      <c r="S18" s="10">
        <f>AFC!S18-FC_NE!S18-FC_E!S18</f>
        <v>0</v>
      </c>
      <c r="T18" s="10">
        <f>AFC!T18-FC_NE!T18-FC_E!T18</f>
        <v>0</v>
      </c>
      <c r="U18" s="10">
        <f>AFC!U18-FC_NE!U18-FC_E!U18</f>
        <v>0</v>
      </c>
      <c r="V18" s="10">
        <f>AFC!V18-FC_NE!V18-FC_E!V18</f>
        <v>0</v>
      </c>
      <c r="W18" s="10">
        <f>AFC!W18-FC_NE!W18-FC_E!W18</f>
        <v>0</v>
      </c>
      <c r="X18" s="10">
        <f>AFC!X18-FC_NE!X18-FC_E!X18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AFC!C19-FC_NE!C19-FC_E!C19</f>
        <v>-0.49441100601887911</v>
      </c>
      <c r="D19" s="10">
        <f>AFC!D19-FC_NE!D19-FC_E!D19</f>
        <v>0.53740326741183253</v>
      </c>
      <c r="E19" s="10">
        <f>AFC!E19-FC_NE!E19-FC_E!E19</f>
        <v>-0.3654342218401041</v>
      </c>
      <c r="F19" s="10">
        <f>AFC!F19-FC_NE!F19-FC_E!F19</f>
        <v>-0.17196904557177106</v>
      </c>
      <c r="G19" s="10">
        <f>AFC!G19-FC_NE!G19-FC_E!G19</f>
        <v>0.15047291487545067</v>
      </c>
      <c r="H19" s="10">
        <f>AFC!H19-FC_NE!H19-FC_E!H19</f>
        <v>6.4488392089472768E-2</v>
      </c>
      <c r="I19" s="10">
        <f>AFC!I19-FC_NE!I19-FC_E!I19</f>
        <v>-0.81685296646608663</v>
      </c>
      <c r="J19" s="10">
        <f>AFC!J19-FC_NE!J19-FC_E!J19</f>
        <v>-0.36543422184007568</v>
      </c>
      <c r="K19" s="10">
        <f>AFC!K19-FC_NE!K19-FC_E!K19</f>
        <v>-2.1496130696490923E-2</v>
      </c>
      <c r="L19" s="10">
        <f>AFC!L19-FC_NE!L19-FC_E!L19</f>
        <v>0</v>
      </c>
      <c r="M19" s="10">
        <f>AFC!M19-FC_NE!M19-FC_E!M19</f>
        <v>0</v>
      </c>
      <c r="N19" s="10">
        <f>AFC!N19-FC_NE!N19-FC_E!N19</f>
        <v>0</v>
      </c>
      <c r="O19" s="10">
        <f>AFC!O19-FC_NE!O19-FC_E!O19</f>
        <v>0</v>
      </c>
      <c r="P19" s="10">
        <f>AFC!P19-FC_NE!P19-FC_E!P19</f>
        <v>0</v>
      </c>
      <c r="Q19" s="10">
        <f>AFC!Q19-FC_NE!Q19-FC_E!Q19</f>
        <v>0</v>
      </c>
      <c r="R19" s="10">
        <f>AFC!R19-FC_NE!R19-FC_E!R19</f>
        <v>0</v>
      </c>
      <c r="S19" s="10">
        <f>AFC!S19-FC_NE!S19-FC_E!S19</f>
        <v>0</v>
      </c>
      <c r="T19" s="10">
        <f>AFC!T19-FC_NE!T19-FC_E!T19</f>
        <v>0</v>
      </c>
      <c r="U19" s="10">
        <f>AFC!U19-FC_NE!U19-FC_E!U19</f>
        <v>0</v>
      </c>
      <c r="V19" s="10">
        <f>AFC!V19-FC_NE!V19-FC_E!V19</f>
        <v>0</v>
      </c>
      <c r="W19" s="10">
        <f>AFC!W19-FC_NE!W19-FC_E!W19</f>
        <v>0</v>
      </c>
      <c r="X19" s="10">
        <f>AFC!X19-FC_NE!X19-FC_E!X19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AFC!C20-FC_NE!C20-FC_E!C20</f>
        <v>0</v>
      </c>
      <c r="D20" s="10">
        <f>AFC!D20-FC_NE!D20-FC_E!D20</f>
        <v>-1.2180567497849779</v>
      </c>
      <c r="E20" s="10">
        <f>AFC!E20-FC_NE!E20-FC_E!E20</f>
        <v>0</v>
      </c>
      <c r="F20" s="10">
        <f>AFC!F20-FC_NE!F20-FC_E!F20</f>
        <v>-0.23886500429915714</v>
      </c>
      <c r="G20" s="10">
        <f>AFC!G20-FC_NE!G20-FC_E!G20</f>
        <v>0.28667239896816454</v>
      </c>
      <c r="H20" s="10">
        <f>AFC!H20-FC_NE!H20-FC_E!H20</f>
        <v>4.4904557179707467</v>
      </c>
      <c r="I20" s="10">
        <f>AFC!I20-FC_NE!I20-FC_E!I20</f>
        <v>-5.8995700773861017</v>
      </c>
      <c r="J20" s="10">
        <f>AFC!J20-FC_NE!J20-FC_E!J20</f>
        <v>-3.7737747205502501</v>
      </c>
      <c r="K20" s="10">
        <f>AFC!K20-FC_NE!K20-FC_E!K20</f>
        <v>-1.5762682717110579</v>
      </c>
      <c r="L20" s="10">
        <f>AFC!L20-FC_NE!L20-FC_E!L20</f>
        <v>-1.719690455104228E-4</v>
      </c>
      <c r="M20" s="10">
        <f>AFC!M20-FC_NE!M20-FC_E!M20</f>
        <v>-4.7807394668978986E-2</v>
      </c>
      <c r="N20" s="10">
        <f>AFC!N20-FC_NE!N20-FC_E!N20</f>
        <v>0</v>
      </c>
      <c r="O20" s="10">
        <f>AFC!O20-FC_NE!O20-FC_E!O20</f>
        <v>-8.5984522741000546E-5</v>
      </c>
      <c r="P20" s="10">
        <f>AFC!P20-FC_NE!P20-FC_E!P20</f>
        <v>8.5984522741000546E-5</v>
      </c>
      <c r="Q20" s="10">
        <f>AFC!Q20-FC_NE!Q20-FC_E!Q20</f>
        <v>8.5984522655735418E-5</v>
      </c>
      <c r="R20" s="10">
        <f>AFC!R20-FC_NE!R20-FC_E!R20</f>
        <v>0</v>
      </c>
      <c r="S20" s="10">
        <f>AFC!S20-FC_NE!S20-FC_E!S20</f>
        <v>0</v>
      </c>
      <c r="T20" s="10">
        <f>AFC!T20-FC_NE!T20-FC_E!T20</f>
        <v>0</v>
      </c>
      <c r="U20" s="10">
        <f>AFC!U20-FC_NE!U20-FC_E!U20</f>
        <v>-0.23430782459166721</v>
      </c>
      <c r="V20" s="10">
        <f>AFC!V20-FC_NE!V20-FC_E!V20</f>
        <v>0.34256233877894715</v>
      </c>
      <c r="W20" s="10">
        <f>AFC!W20-FC_NE!W20-FC_E!W20</f>
        <v>1.719690455104228E-4</v>
      </c>
      <c r="X20" s="10">
        <f>AFC!X20-FC_NE!X20-FC_E!X20</f>
        <v>6.8787618238275172E-4</v>
      </c>
    </row>
    <row r="21" spans="1:24" ht="11.25" customHeight="1" x14ac:dyDescent="0.2">
      <c r="A21" s="42" t="s">
        <v>33</v>
      </c>
      <c r="B21" s="9" t="s">
        <v>34</v>
      </c>
      <c r="C21" s="10">
        <f>AFC!C21-FC_NE!C21-FC_E!C21</f>
        <v>0</v>
      </c>
      <c r="D21" s="10">
        <f>AFC!D21-FC_NE!D21-FC_E!D21</f>
        <v>0</v>
      </c>
      <c r="E21" s="10">
        <f>AFC!E21-FC_NE!E21-FC_E!E21</f>
        <v>0</v>
      </c>
      <c r="F21" s="10">
        <f>AFC!F21-FC_NE!F21-FC_E!F21</f>
        <v>0</v>
      </c>
      <c r="G21" s="10">
        <f>AFC!G21-FC_NE!G21-FC_E!G21</f>
        <v>0</v>
      </c>
      <c r="H21" s="10">
        <f>AFC!H21-FC_NE!H21-FC_E!H21</f>
        <v>0</v>
      </c>
      <c r="I21" s="10">
        <f>AFC!I21-FC_NE!I21-FC_E!I21</f>
        <v>0</v>
      </c>
      <c r="J21" s="10">
        <f>AFC!J21-FC_NE!J21-FC_E!J21</f>
        <v>0</v>
      </c>
      <c r="K21" s="10">
        <f>AFC!K21-FC_NE!K21-FC_E!K21</f>
        <v>0</v>
      </c>
      <c r="L21" s="10">
        <f>AFC!L21-FC_NE!L21-FC_E!L21</f>
        <v>0</v>
      </c>
      <c r="M21" s="10">
        <f>AFC!M21-FC_NE!M21-FC_E!M21</f>
        <v>0</v>
      </c>
      <c r="N21" s="10">
        <f>AFC!N21-FC_NE!N21-FC_E!N21</f>
        <v>0</v>
      </c>
      <c r="O21" s="10">
        <f>AFC!O21-FC_NE!O21-FC_E!O21</f>
        <v>0</v>
      </c>
      <c r="P21" s="10">
        <f>AFC!P21-FC_NE!P21-FC_E!P21</f>
        <v>0</v>
      </c>
      <c r="Q21" s="10">
        <f>AFC!Q21-FC_NE!Q21-FC_E!Q21</f>
        <v>0</v>
      </c>
      <c r="R21" s="10">
        <f>AFC!R21-FC_NE!R21-FC_E!R21</f>
        <v>0</v>
      </c>
      <c r="S21" s="10">
        <f>AFC!S21-FC_NE!S21-FC_E!S21</f>
        <v>0</v>
      </c>
      <c r="T21" s="10">
        <f>AFC!T21-FC_NE!T21-FC_E!T21</f>
        <v>0</v>
      </c>
      <c r="U21" s="10">
        <f>AFC!U21-FC_NE!U21-FC_E!U21</f>
        <v>0</v>
      </c>
      <c r="V21" s="10">
        <f>AFC!V21-FC_NE!V21-FC_E!V21</f>
        <v>0</v>
      </c>
      <c r="W21" s="10">
        <f>AFC!W21-FC_NE!W21-FC_E!W21</f>
        <v>0</v>
      </c>
      <c r="X21" s="10">
        <f>AFC!X21-FC_NE!X21-FC_E!X21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0.20834049871023241</v>
      </c>
      <c r="E22" s="37">
        <f t="shared" si="12"/>
        <v>0.62975064488392185</v>
      </c>
      <c r="F22" s="37">
        <f t="shared" si="12"/>
        <v>0</v>
      </c>
      <c r="G22" s="37">
        <f t="shared" si="12"/>
        <v>1.2595872742906267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-0.20997420464316363</v>
      </c>
      <c r="L22" s="37">
        <f t="shared" si="12"/>
        <v>0.20988822012037822</v>
      </c>
      <c r="M22" s="37">
        <f t="shared" si="12"/>
        <v>0.20997420464316541</v>
      </c>
      <c r="N22" s="37">
        <f t="shared" si="12"/>
        <v>8.5984522787185824E-5</v>
      </c>
      <c r="O22" s="37">
        <f t="shared" si="12"/>
        <v>0</v>
      </c>
      <c r="P22" s="37">
        <f t="shared" si="12"/>
        <v>8.5984522784521289E-5</v>
      </c>
      <c r="Q22" s="37">
        <f t="shared" si="12"/>
        <v>-1.7196904557348347E-4</v>
      </c>
      <c r="R22" s="37">
        <f t="shared" si="12"/>
        <v>1.7196904557437165E-4</v>
      </c>
      <c r="S22" s="37">
        <f t="shared" si="12"/>
        <v>-1.7196904557259529E-4</v>
      </c>
      <c r="T22" s="37">
        <f t="shared" si="12"/>
        <v>3.3018056749785529E-2</v>
      </c>
      <c r="U22" s="37">
        <f t="shared" si="12"/>
        <v>-2.751504729157972E-3</v>
      </c>
      <c r="V22" s="37">
        <f t="shared" si="12"/>
        <v>6.8787618229393388E-4</v>
      </c>
      <c r="W22" s="37">
        <f t="shared" si="12"/>
        <v>2.1496130696476712E-3</v>
      </c>
      <c r="X22" s="37">
        <f t="shared" ref="X22" si="13">SUM(X23:X24)</f>
        <v>0.11960447119518847</v>
      </c>
    </row>
    <row r="23" spans="1:24" ht="11.25" customHeight="1" x14ac:dyDescent="0.2">
      <c r="A23" s="42" t="s">
        <v>37</v>
      </c>
      <c r="B23" s="9" t="s">
        <v>38</v>
      </c>
      <c r="C23" s="10">
        <f>AFC!C23-FC_NE!C23-FC_E!C23</f>
        <v>0</v>
      </c>
      <c r="D23" s="10">
        <f>AFC!D23-FC_NE!D23-FC_E!D23</f>
        <v>0.20834049871023241</v>
      </c>
      <c r="E23" s="10">
        <f>AFC!E23-FC_NE!E23-FC_E!E23</f>
        <v>0.62975064488392185</v>
      </c>
      <c r="F23" s="10">
        <f>AFC!F23-FC_NE!F23-FC_E!F23</f>
        <v>0</v>
      </c>
      <c r="G23" s="10">
        <f>AFC!G23-FC_NE!G23-FC_E!G23</f>
        <v>1.2595872742906267</v>
      </c>
      <c r="H23" s="10">
        <f>AFC!H23-FC_NE!H23-FC_E!H23</f>
        <v>0</v>
      </c>
      <c r="I23" s="10">
        <f>AFC!I23-FC_NE!I23-FC_E!I23</f>
        <v>0</v>
      </c>
      <c r="J23" s="10">
        <f>AFC!J23-FC_NE!J23-FC_E!J23</f>
        <v>0</v>
      </c>
      <c r="K23" s="10">
        <f>AFC!K23-FC_NE!K23-FC_E!K23</f>
        <v>-0.20997420464316363</v>
      </c>
      <c r="L23" s="10">
        <f>AFC!L23-FC_NE!L23-FC_E!L23</f>
        <v>0.20988822012037822</v>
      </c>
      <c r="M23" s="10">
        <f>AFC!M23-FC_NE!M23-FC_E!M23</f>
        <v>0.20997420464316541</v>
      </c>
      <c r="N23" s="10">
        <f>AFC!N23-FC_NE!N23-FC_E!N23</f>
        <v>8.5984522787185824E-5</v>
      </c>
      <c r="O23" s="10">
        <f>AFC!O23-FC_NE!O23-FC_E!O23</f>
        <v>0</v>
      </c>
      <c r="P23" s="10">
        <f>AFC!P23-FC_NE!P23-FC_E!P23</f>
        <v>8.5984522784521289E-5</v>
      </c>
      <c r="Q23" s="10">
        <f>AFC!Q23-FC_NE!Q23-FC_E!Q23</f>
        <v>-1.7196904557348347E-4</v>
      </c>
      <c r="R23" s="10">
        <f>AFC!R23-FC_NE!R23-FC_E!R23</f>
        <v>1.7196904557437165E-4</v>
      </c>
      <c r="S23" s="10">
        <f>AFC!S23-FC_NE!S23-FC_E!S23</f>
        <v>-1.7196904557259529E-4</v>
      </c>
      <c r="T23" s="10">
        <f>AFC!T23-FC_NE!T23-FC_E!T23</f>
        <v>3.3018056749785529E-2</v>
      </c>
      <c r="U23" s="10">
        <f>AFC!U23-FC_NE!U23-FC_E!U23</f>
        <v>-2.751504729157972E-3</v>
      </c>
      <c r="V23" s="10">
        <f>AFC!V23-FC_NE!V23-FC_E!V23</f>
        <v>6.8787618229393388E-4</v>
      </c>
      <c r="W23" s="10">
        <f>AFC!W23-FC_NE!W23-FC_E!W23</f>
        <v>2.1496130696476712E-3</v>
      </c>
      <c r="X23" s="10">
        <f>AFC!X23-FC_NE!X23-FC_E!X23</f>
        <v>0.11960447119518847</v>
      </c>
    </row>
    <row r="24" spans="1:24" ht="11.25" customHeight="1" x14ac:dyDescent="0.2">
      <c r="A24" s="42" t="s">
        <v>39</v>
      </c>
      <c r="B24" s="9" t="s">
        <v>40</v>
      </c>
      <c r="C24" s="10">
        <f>AFC!C24-FC_NE!C24-FC_E!C24</f>
        <v>0</v>
      </c>
      <c r="D24" s="10">
        <f>AFC!D24-FC_NE!D24-FC_E!D24</f>
        <v>0</v>
      </c>
      <c r="E24" s="10">
        <f>AFC!E24-FC_NE!E24-FC_E!E24</f>
        <v>0</v>
      </c>
      <c r="F24" s="10">
        <f>AFC!F24-FC_NE!F24-FC_E!F24</f>
        <v>0</v>
      </c>
      <c r="G24" s="10">
        <f>AFC!G24-FC_NE!G24-FC_E!G24</f>
        <v>0</v>
      </c>
      <c r="H24" s="10">
        <f>AFC!H24-FC_NE!H24-FC_E!H24</f>
        <v>0</v>
      </c>
      <c r="I24" s="10">
        <f>AFC!I24-FC_NE!I24-FC_E!I24</f>
        <v>0</v>
      </c>
      <c r="J24" s="10">
        <f>AFC!J24-FC_NE!J24-FC_E!J24</f>
        <v>0</v>
      </c>
      <c r="K24" s="10">
        <f>AFC!K24-FC_NE!K24-FC_E!K24</f>
        <v>0</v>
      </c>
      <c r="L24" s="10">
        <f>AFC!L24-FC_NE!L24-FC_E!L24</f>
        <v>0</v>
      </c>
      <c r="M24" s="10">
        <f>AFC!M24-FC_NE!M24-FC_E!M24</f>
        <v>0</v>
      </c>
      <c r="N24" s="10">
        <f>AFC!N24-FC_NE!N24-FC_E!N24</f>
        <v>0</v>
      </c>
      <c r="O24" s="10">
        <f>AFC!O24-FC_NE!O24-FC_E!O24</f>
        <v>0</v>
      </c>
      <c r="P24" s="10">
        <f>AFC!P24-FC_NE!P24-FC_E!P24</f>
        <v>0</v>
      </c>
      <c r="Q24" s="10">
        <f>AFC!Q24-FC_NE!Q24-FC_E!Q24</f>
        <v>0</v>
      </c>
      <c r="R24" s="10">
        <f>AFC!R24-FC_NE!R24-FC_E!R24</f>
        <v>0</v>
      </c>
      <c r="S24" s="10">
        <f>AFC!S24-FC_NE!S24-FC_E!S24</f>
        <v>0</v>
      </c>
      <c r="T24" s="10">
        <f>AFC!T24-FC_NE!T24-FC_E!T24</f>
        <v>0</v>
      </c>
      <c r="U24" s="10">
        <f>AFC!U24-FC_NE!U24-FC_E!U24</f>
        <v>0</v>
      </c>
      <c r="V24" s="10">
        <f>AFC!V24-FC_NE!V24-FC_E!V24</f>
        <v>0</v>
      </c>
      <c r="W24" s="10">
        <f>AFC!W24-FC_NE!W24-FC_E!W24</f>
        <v>0</v>
      </c>
      <c r="X24" s="10">
        <f>AFC!X24-FC_NE!X24-FC_E!X24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AFC!C25-FC_NE!C25-FC_E!C25</f>
        <v>0</v>
      </c>
      <c r="D25" s="37">
        <f>AFC!D25-FC_NE!D25-FC_E!D25</f>
        <v>0</v>
      </c>
      <c r="E25" s="37">
        <f>AFC!E25-FC_NE!E25-FC_E!E25</f>
        <v>0</v>
      </c>
      <c r="F25" s="37">
        <f>AFC!F25-FC_NE!F25-FC_E!F25</f>
        <v>0</v>
      </c>
      <c r="G25" s="37">
        <f>AFC!G25-FC_NE!G25-FC_E!G25</f>
        <v>0</v>
      </c>
      <c r="H25" s="37">
        <f>AFC!H25-FC_NE!H25-FC_E!H25</f>
        <v>0</v>
      </c>
      <c r="I25" s="37">
        <f>AFC!I25-FC_NE!I25-FC_E!I25</f>
        <v>0</v>
      </c>
      <c r="J25" s="37">
        <f>AFC!J25-FC_NE!J25-FC_E!J25</f>
        <v>0</v>
      </c>
      <c r="K25" s="37">
        <f>AFC!K25-FC_NE!K25-FC_E!K25</f>
        <v>0</v>
      </c>
      <c r="L25" s="37">
        <f>AFC!L25-FC_NE!L25-FC_E!L25</f>
        <v>0</v>
      </c>
      <c r="M25" s="37">
        <f>AFC!M25-FC_NE!M25-FC_E!M25</f>
        <v>0</v>
      </c>
      <c r="N25" s="37">
        <f>AFC!N25-FC_NE!N25-FC_E!N25</f>
        <v>0</v>
      </c>
      <c r="O25" s="37">
        <f>AFC!O25-FC_NE!O25-FC_E!O25</f>
        <v>0</v>
      </c>
      <c r="P25" s="37">
        <f>AFC!P25-FC_NE!P25-FC_E!P25</f>
        <v>0</v>
      </c>
      <c r="Q25" s="37">
        <f>AFC!Q25-FC_NE!Q25-FC_E!Q25</f>
        <v>0</v>
      </c>
      <c r="R25" s="37">
        <f>AFC!R25-FC_NE!R25-FC_E!R25</f>
        <v>0</v>
      </c>
      <c r="S25" s="37">
        <f>AFC!S25-FC_NE!S25-FC_E!S25</f>
        <v>0</v>
      </c>
      <c r="T25" s="37">
        <f>AFC!T25-FC_NE!T25-FC_E!T25</f>
        <v>0</v>
      </c>
      <c r="U25" s="37">
        <f>AFC!U25-FC_NE!U25-FC_E!U25</f>
        <v>0</v>
      </c>
      <c r="V25" s="37">
        <f>AFC!V25-FC_NE!V25-FC_E!V25</f>
        <v>0</v>
      </c>
      <c r="W25" s="37">
        <f>AFC!W25-FC_NE!W25-FC_E!W25</f>
        <v>0</v>
      </c>
      <c r="X25" s="37">
        <f>AFC!X25-FC_NE!X25-FC_E!X25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225.19724849526634</v>
      </c>
      <c r="D26" s="37">
        <f t="shared" si="14"/>
        <v>510.42029234737214</v>
      </c>
      <c r="E26" s="37">
        <f t="shared" si="14"/>
        <v>33.940154772140176</v>
      </c>
      <c r="F26" s="37">
        <f t="shared" si="14"/>
        <v>248.36732588134032</v>
      </c>
      <c r="G26" s="37">
        <f t="shared" si="14"/>
        <v>-823.07067927773051</v>
      </c>
      <c r="H26" s="37">
        <f t="shared" si="14"/>
        <v>-461.54368013757278</v>
      </c>
      <c r="I26" s="37">
        <f t="shared" si="14"/>
        <v>471.2604471195163</v>
      </c>
      <c r="J26" s="37">
        <f t="shared" si="14"/>
        <v>311.07695614789395</v>
      </c>
      <c r="K26" s="37">
        <f t="shared" si="14"/>
        <v>292.74539982803816</v>
      </c>
      <c r="L26" s="37">
        <f t="shared" si="14"/>
        <v>135.40859845227678</v>
      </c>
      <c r="M26" s="37">
        <f t="shared" si="14"/>
        <v>727.2727429062727</v>
      </c>
      <c r="N26" s="37">
        <f t="shared" si="14"/>
        <v>331.7646603611384</v>
      </c>
      <c r="O26" s="37">
        <f t="shared" si="14"/>
        <v>-272.73852106621013</v>
      </c>
      <c r="P26" s="37">
        <f t="shared" si="14"/>
        <v>-86.508426483235638</v>
      </c>
      <c r="Q26" s="37">
        <f t="shared" si="14"/>
        <v>-212.47171109200883</v>
      </c>
      <c r="R26" s="37">
        <f t="shared" si="14"/>
        <v>261.71392949269227</v>
      </c>
      <c r="S26" s="37">
        <f t="shared" si="14"/>
        <v>43.344711951846591</v>
      </c>
      <c r="T26" s="37">
        <f t="shared" si="14"/>
        <v>262.10128976784159</v>
      </c>
      <c r="U26" s="37">
        <f t="shared" si="14"/>
        <v>406.66319862424365</v>
      </c>
      <c r="V26" s="37">
        <f t="shared" si="14"/>
        <v>229.90558899398565</v>
      </c>
      <c r="W26" s="37">
        <f t="shared" si="14"/>
        <v>259.35176268271914</v>
      </c>
      <c r="X26" s="37">
        <f t="shared" ref="X26" si="15">SUM(X27,X33)</f>
        <v>358.12932072226909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-72.549527085128744</v>
      </c>
      <c r="D27" s="29">
        <f t="shared" si="16"/>
        <v>3.8354256233833439</v>
      </c>
      <c r="E27" s="29">
        <f t="shared" si="16"/>
        <v>0.47050730868431856</v>
      </c>
      <c r="F27" s="29">
        <f t="shared" si="16"/>
        <v>0.31152192605252083</v>
      </c>
      <c r="G27" s="29">
        <f t="shared" si="16"/>
        <v>-557.87712811693859</v>
      </c>
      <c r="H27" s="29">
        <f t="shared" si="16"/>
        <v>-46.379105760963348</v>
      </c>
      <c r="I27" s="29">
        <f t="shared" si="16"/>
        <v>192.01152192605309</v>
      </c>
      <c r="J27" s="29">
        <f t="shared" si="16"/>
        <v>421.57472055030127</v>
      </c>
      <c r="K27" s="29">
        <f t="shared" si="16"/>
        <v>-127.23938091142912</v>
      </c>
      <c r="L27" s="29">
        <f t="shared" si="16"/>
        <v>-108.61891659501475</v>
      </c>
      <c r="M27" s="29">
        <f t="shared" si="16"/>
        <v>-15.370851246778386</v>
      </c>
      <c r="N27" s="29">
        <f t="shared" si="16"/>
        <v>-47.490971625105729</v>
      </c>
      <c r="O27" s="29">
        <f t="shared" si="16"/>
        <v>-355.55864144454125</v>
      </c>
      <c r="P27" s="29">
        <f t="shared" si="16"/>
        <v>-8.9631126397265177</v>
      </c>
      <c r="Q27" s="29">
        <f t="shared" si="16"/>
        <v>-131.29011177988187</v>
      </c>
      <c r="R27" s="29">
        <f t="shared" si="16"/>
        <v>53.146689595872658</v>
      </c>
      <c r="S27" s="29">
        <f t="shared" si="16"/>
        <v>-55.004901117799278</v>
      </c>
      <c r="T27" s="29">
        <f t="shared" si="16"/>
        <v>25.236113499571374</v>
      </c>
      <c r="U27" s="29">
        <f t="shared" si="16"/>
        <v>49.354858125531123</v>
      </c>
      <c r="V27" s="29">
        <f t="shared" si="16"/>
        <v>-214.59595872742494</v>
      </c>
      <c r="W27" s="29">
        <f t="shared" si="16"/>
        <v>-24.031728288905693</v>
      </c>
      <c r="X27" s="29">
        <f t="shared" ref="X27" si="17">SUM(X28:X32)</f>
        <v>71.240326741185385</v>
      </c>
    </row>
    <row r="28" spans="1:24" ht="11.25" customHeight="1" x14ac:dyDescent="0.2">
      <c r="A28" s="41" t="s">
        <v>45</v>
      </c>
      <c r="B28" s="9" t="s">
        <v>46</v>
      </c>
      <c r="C28" s="10">
        <f>AFC!C28-FC_NE!C28-FC_E!C28</f>
        <v>-53.546861564922452</v>
      </c>
      <c r="D28" s="10">
        <f>AFC!D28-FC_NE!D28-FC_E!D28</f>
        <v>3.8354256233833439</v>
      </c>
      <c r="E28" s="10">
        <f>AFC!E28-FC_NE!E28-FC_E!E28</f>
        <v>0.47050730868431856</v>
      </c>
      <c r="F28" s="10">
        <f>AFC!F28-FC_NE!F28-FC_E!F28</f>
        <v>0.31152192605257767</v>
      </c>
      <c r="G28" s="10">
        <f>AFC!G28-FC_NE!G28-FC_E!G28</f>
        <v>-553.65434221840042</v>
      </c>
      <c r="H28" s="10">
        <f>AFC!H28-FC_NE!H28-FC_E!H28</f>
        <v>-49.957867583835259</v>
      </c>
      <c r="I28" s="10">
        <f>AFC!I28-FC_NE!I28-FC_E!I28</f>
        <v>190.81874462596716</v>
      </c>
      <c r="J28" s="10">
        <f>AFC!J28-FC_NE!J28-FC_E!J28</f>
        <v>421.56018916595042</v>
      </c>
      <c r="K28" s="10">
        <f>AFC!K28-FC_NE!K28-FC_E!K28</f>
        <v>-133.5353396388582</v>
      </c>
      <c r="L28" s="10">
        <f>AFC!L28-FC_NE!L28-FC_E!L28</f>
        <v>-41.250128976786073</v>
      </c>
      <c r="M28" s="10">
        <f>AFC!M28-FC_NE!M28-FC_E!M28</f>
        <v>-47.074892519349305</v>
      </c>
      <c r="N28" s="10">
        <f>AFC!N28-FC_NE!N28-FC_E!N28</f>
        <v>-105.49518486672241</v>
      </c>
      <c r="O28" s="10">
        <f>AFC!O28-FC_NE!O28-FC_E!O28</f>
        <v>-274.5846947549453</v>
      </c>
      <c r="P28" s="10">
        <f>AFC!P28-FC_NE!P28-FC_E!P28</f>
        <v>-13.225451418746161</v>
      </c>
      <c r="Q28" s="10">
        <f>AFC!Q28-FC_NE!Q28-FC_E!Q28</f>
        <v>-116.35124677558269</v>
      </c>
      <c r="R28" s="10">
        <f>AFC!R28-FC_NE!R28-FC_E!R28</f>
        <v>47.874118658641237</v>
      </c>
      <c r="S28" s="10">
        <f>AFC!S28-FC_NE!S28-FC_E!S28</f>
        <v>-70.101375752365129</v>
      </c>
      <c r="T28" s="10">
        <f>AFC!T28-FC_NE!T28-FC_E!T28</f>
        <v>24.603783319003924</v>
      </c>
      <c r="U28" s="10">
        <f>AFC!U28-FC_NE!U28-FC_E!U28</f>
        <v>38.968357695608574</v>
      </c>
      <c r="V28" s="10">
        <f>AFC!V28-FC_NE!V28-FC_E!V28</f>
        <v>-215.32975064487982</v>
      </c>
      <c r="W28" s="10">
        <f>AFC!W28-FC_NE!W28-FC_E!W28</f>
        <v>-25.447807394666597</v>
      </c>
      <c r="X28" s="10">
        <f>AFC!X28-FC_NE!X28-FC_E!X28</f>
        <v>91.342218400686761</v>
      </c>
    </row>
    <row r="29" spans="1:24" ht="11.25" customHeight="1" x14ac:dyDescent="0.2">
      <c r="A29" s="41" t="s">
        <v>47</v>
      </c>
      <c r="B29" s="9" t="s">
        <v>48</v>
      </c>
      <c r="C29" s="10">
        <f>AFC!C29-FC_NE!C29-FC_E!C29</f>
        <v>-19.002665520206307</v>
      </c>
      <c r="D29" s="10">
        <f>AFC!D29-FC_NE!D29-FC_E!D29</f>
        <v>0</v>
      </c>
      <c r="E29" s="10">
        <f>AFC!E29-FC_NE!E29-FC_E!E29</f>
        <v>0</v>
      </c>
      <c r="F29" s="10">
        <f>AFC!F29-FC_NE!F29-FC_E!F29</f>
        <v>-5.6843418860808015E-14</v>
      </c>
      <c r="G29" s="10">
        <f>AFC!G29-FC_NE!G29-FC_E!G29</f>
        <v>-4.2227858985382269</v>
      </c>
      <c r="H29" s="10">
        <f>AFC!H29-FC_NE!H29-FC_E!H29</f>
        <v>3.5786758383491124</v>
      </c>
      <c r="I29" s="10">
        <f>AFC!I29-FC_NE!I29-FC_E!I29</f>
        <v>1.1927773000859361</v>
      </c>
      <c r="J29" s="10">
        <f>AFC!J29-FC_NE!J29-FC_E!J29</f>
        <v>1.453138435084611E-2</v>
      </c>
      <c r="K29" s="10">
        <f>AFC!K29-FC_NE!K29-FC_E!K29</f>
        <v>57.079965606190903</v>
      </c>
      <c r="L29" s="10">
        <f>AFC!L29-FC_NE!L29-FC_E!L29</f>
        <v>-16.538005159071332</v>
      </c>
      <c r="M29" s="10">
        <f>AFC!M29-FC_NE!M29-FC_E!M29</f>
        <v>7.0877901977644511</v>
      </c>
      <c r="N29" s="10">
        <f>AFC!N29-FC_NE!N29-FC_E!N29</f>
        <v>1.1812553740327025</v>
      </c>
      <c r="O29" s="10">
        <f>AFC!O29-FC_NE!O29-FC_E!O29</f>
        <v>9.4503009458296958</v>
      </c>
      <c r="P29" s="10">
        <f>AFC!P29-FC_NE!P29-FC_E!P29</f>
        <v>1.1812553740326868</v>
      </c>
      <c r="Q29" s="10">
        <f>AFC!Q29-FC_NE!Q29-FC_E!Q29</f>
        <v>8.5984522826265675E-5</v>
      </c>
      <c r="R29" s="10">
        <f>AFC!R29-FC_NE!R29-FC_E!R29</f>
        <v>-4.1744385725905886E-14</v>
      </c>
      <c r="S29" s="10">
        <f>AFC!S29-FC_NE!S29-FC_E!S29</f>
        <v>-0.34256233877906084</v>
      </c>
      <c r="T29" s="10">
        <f>AFC!T29-FC_NE!T29-FC_E!T29</f>
        <v>0.82648323301808002</v>
      </c>
      <c r="U29" s="10">
        <f>AFC!U29-FC_NE!U29-FC_E!U29</f>
        <v>0.84135855546000649</v>
      </c>
      <c r="V29" s="10">
        <f>AFC!V29-FC_NE!V29-FC_E!V29</f>
        <v>9.578675838353945E-2</v>
      </c>
      <c r="W29" s="10">
        <f>AFC!W29-FC_NE!W29-FC_E!W29</f>
        <v>2.9406706792759252E-2</v>
      </c>
      <c r="X29" s="10">
        <f>AFC!X29-FC_NE!X29-FC_E!X29</f>
        <v>-20.067669819432485</v>
      </c>
    </row>
    <row r="30" spans="1:24" ht="11.25" customHeight="1" x14ac:dyDescent="0.2">
      <c r="A30" s="41" t="s">
        <v>49</v>
      </c>
      <c r="B30" s="9" t="s">
        <v>50</v>
      </c>
      <c r="C30" s="10">
        <f>AFC!C30-FC_NE!C30-FC_E!C30</f>
        <v>0</v>
      </c>
      <c r="D30" s="10">
        <f>AFC!D30-FC_NE!D30-FC_E!D30</f>
        <v>0</v>
      </c>
      <c r="E30" s="10">
        <f>AFC!E30-FC_NE!E30-FC_E!E30</f>
        <v>0</v>
      </c>
      <c r="F30" s="10">
        <f>AFC!F30-FC_NE!F30-FC_E!F30</f>
        <v>0</v>
      </c>
      <c r="G30" s="10">
        <f>AFC!G30-FC_NE!G30-FC_E!G30</f>
        <v>0</v>
      </c>
      <c r="H30" s="10">
        <f>AFC!H30-FC_NE!H30-FC_E!H30</f>
        <v>0</v>
      </c>
      <c r="I30" s="10">
        <f>AFC!I30-FC_NE!I30-FC_E!I30</f>
        <v>0</v>
      </c>
      <c r="J30" s="10">
        <f>AFC!J30-FC_NE!J30-FC_E!J30</f>
        <v>0</v>
      </c>
      <c r="K30" s="10">
        <f>AFC!K30-FC_NE!K30-FC_E!K30</f>
        <v>4.108168529664681</v>
      </c>
      <c r="L30" s="10">
        <f>AFC!L30-FC_NE!L30-FC_E!L30</f>
        <v>-5.1351676698194524</v>
      </c>
      <c r="M30" s="10">
        <f>AFC!M30-FC_NE!M30-FC_E!M30</f>
        <v>6.1621668099742237</v>
      </c>
      <c r="N30" s="10">
        <f>AFC!N30-FC_NE!N30-FC_E!N30</f>
        <v>-2.05408426483217</v>
      </c>
      <c r="O30" s="10">
        <f>AFC!O30-FC_NE!O30-FC_E!O30</f>
        <v>-55.460017196904516</v>
      </c>
      <c r="P30" s="10">
        <f>AFC!P30-FC_NE!P30-FC_E!P30</f>
        <v>3.0810834049869413</v>
      </c>
      <c r="Q30" s="10">
        <f>AFC!Q30-FC_NE!Q30-FC_E!Q30</f>
        <v>-5.6843418860808015E-14</v>
      </c>
      <c r="R30" s="10">
        <f>AFC!R30-FC_NE!R30-FC_E!R30</f>
        <v>1.1368683772161603E-13</v>
      </c>
      <c r="S30" s="10">
        <f>AFC!S30-FC_NE!S30-FC_E!S30</f>
        <v>8.5984522833371102E-5</v>
      </c>
      <c r="T30" s="10">
        <f>AFC!T30-FC_NE!T30-FC_E!T30</f>
        <v>8.5984522755211401E-5</v>
      </c>
      <c r="U30" s="10">
        <f>AFC!U30-FC_NE!U30-FC_E!U30</f>
        <v>-8.5984522868898239E-5</v>
      </c>
      <c r="V30" s="10">
        <f>AFC!V30-FC_NE!V30-FC_E!V30</f>
        <v>-1.1368683772161603E-13</v>
      </c>
      <c r="W30" s="10">
        <f>AFC!W30-FC_NE!W30-FC_E!W30</f>
        <v>-4.2632564145606011E-14</v>
      </c>
      <c r="X30" s="10">
        <f>AFC!X30-FC_NE!X30-FC_E!X30</f>
        <v>-7.1054273576010019E-15</v>
      </c>
    </row>
    <row r="31" spans="1:24" ht="11.25" customHeight="1" x14ac:dyDescent="0.2">
      <c r="A31" s="41" t="s">
        <v>51</v>
      </c>
      <c r="B31" s="9" t="s">
        <v>52</v>
      </c>
      <c r="C31" s="10">
        <f>AFC!C31-FC_NE!C31-FC_E!C31</f>
        <v>1.4210854715202004E-14</v>
      </c>
      <c r="D31" s="10">
        <f>AFC!D31-FC_NE!D31-FC_E!D31</f>
        <v>0</v>
      </c>
      <c r="E31" s="10">
        <f>AFC!E31-FC_NE!E31-FC_E!E31</f>
        <v>0</v>
      </c>
      <c r="F31" s="10">
        <f>AFC!F31-FC_NE!F31-FC_E!F31</f>
        <v>0</v>
      </c>
      <c r="G31" s="10">
        <f>AFC!G31-FC_NE!G31-FC_E!G31</f>
        <v>0</v>
      </c>
      <c r="H31" s="10">
        <f>AFC!H31-FC_NE!H31-FC_E!H31</f>
        <v>8.5984522797843965E-5</v>
      </c>
      <c r="I31" s="10">
        <f>AFC!I31-FC_NE!I31-FC_E!I31</f>
        <v>0</v>
      </c>
      <c r="J31" s="10">
        <f>AFC!J31-FC_NE!J31-FC_E!J31</f>
        <v>0</v>
      </c>
      <c r="K31" s="10">
        <f>AFC!K31-FC_NE!K31-FC_E!K31</f>
        <v>-51.846947549441126</v>
      </c>
      <c r="L31" s="10">
        <f>AFC!L31-FC_NE!L31-FC_E!L31</f>
        <v>-45.695614789337895</v>
      </c>
      <c r="M31" s="10">
        <f>AFC!M31-FC_NE!M31-FC_E!M31</f>
        <v>18.453998280309463</v>
      </c>
      <c r="N31" s="10">
        <f>AFC!N31-FC_NE!N31-FC_E!N31</f>
        <v>58.87704213241615</v>
      </c>
      <c r="O31" s="10">
        <f>AFC!O31-FC_NE!O31-FC_E!O31</f>
        <v>-13.181427343078255</v>
      </c>
      <c r="P31" s="10">
        <f>AFC!P31-FC_NE!P31-FC_E!P31</f>
        <v>1.4210854715202004E-14</v>
      </c>
      <c r="Q31" s="10">
        <f>AFC!Q31-FC_NE!Q31-FC_E!Q31</f>
        <v>-14.938950988821944</v>
      </c>
      <c r="R31" s="10">
        <f>AFC!R31-FC_NE!R31-FC_E!R31</f>
        <v>5.2725709372313503</v>
      </c>
      <c r="S31" s="10">
        <f>AFC!S31-FC_NE!S31-FC_E!S31</f>
        <v>15.438950988822086</v>
      </c>
      <c r="T31" s="10">
        <f>AFC!T31-FC_NE!T31-FC_E!T31</f>
        <v>-0.19423903697338574</v>
      </c>
      <c r="U31" s="10">
        <f>AFC!U31-FC_NE!U31-FC_E!U31</f>
        <v>9.5452278589854131</v>
      </c>
      <c r="V31" s="10">
        <f>AFC!V31-FC_NE!V31-FC_E!V31</f>
        <v>0.63800515907144018</v>
      </c>
      <c r="W31" s="10">
        <f>AFC!W31-FC_NE!W31-FC_E!W31</f>
        <v>1.3866723989681873</v>
      </c>
      <c r="X31" s="10">
        <f>AFC!X31-FC_NE!X31-FC_E!X31</f>
        <v>-3.4221840068880738E-2</v>
      </c>
    </row>
    <row r="32" spans="1:24" ht="11.25" customHeight="1" x14ac:dyDescent="0.2">
      <c r="A32" s="41" t="s">
        <v>53</v>
      </c>
      <c r="B32" s="9" t="s">
        <v>54</v>
      </c>
      <c r="C32" s="10">
        <f>AFC!C32-FC_NE!C32-FC_E!C32</f>
        <v>0</v>
      </c>
      <c r="D32" s="10">
        <f>AFC!D32-FC_NE!D32-FC_E!D32</f>
        <v>0</v>
      </c>
      <c r="E32" s="10">
        <f>AFC!E32-FC_NE!E32-FC_E!E32</f>
        <v>0</v>
      </c>
      <c r="F32" s="10">
        <f>AFC!F32-FC_NE!F32-FC_E!F32</f>
        <v>0</v>
      </c>
      <c r="G32" s="10">
        <f>AFC!G32-FC_NE!G32-FC_E!G32</f>
        <v>0</v>
      </c>
      <c r="H32" s="10">
        <f>AFC!H32-FC_NE!H32-FC_E!H32</f>
        <v>0</v>
      </c>
      <c r="I32" s="10">
        <f>AFC!I32-FC_NE!I32-FC_E!I32</f>
        <v>0</v>
      </c>
      <c r="J32" s="10">
        <f>AFC!J32-FC_NE!J32-FC_E!J32</f>
        <v>-1.7763568394002505E-14</v>
      </c>
      <c r="K32" s="10">
        <f>AFC!K32-FC_NE!K32-FC_E!K32</f>
        <v>-3.0452278589853847</v>
      </c>
      <c r="L32" s="10">
        <f>AFC!L32-FC_NE!L32-FC_E!L32</f>
        <v>0</v>
      </c>
      <c r="M32" s="10">
        <f>AFC!M32-FC_NE!M32-FC_E!M32</f>
        <v>8.5984522783633111E-5</v>
      </c>
      <c r="N32" s="10">
        <f>AFC!N32-FC_NE!N32-FC_E!N32</f>
        <v>0</v>
      </c>
      <c r="O32" s="10">
        <f>AFC!O32-FC_NE!O32-FC_E!O32</f>
        <v>-21.782803095442809</v>
      </c>
      <c r="P32" s="10">
        <f>AFC!P32-FC_NE!P32-FC_E!P32</f>
        <v>0</v>
      </c>
      <c r="Q32" s="10">
        <f>AFC!Q32-FC_NE!Q32-FC_E!Q32</f>
        <v>0</v>
      </c>
      <c r="R32" s="10">
        <f>AFC!R32-FC_NE!R32-FC_E!R32</f>
        <v>0</v>
      </c>
      <c r="S32" s="10">
        <f>AFC!S32-FC_NE!S32-FC_E!S32</f>
        <v>0</v>
      </c>
      <c r="T32" s="10">
        <f>AFC!T32-FC_NE!T32-FC_E!T32</f>
        <v>0</v>
      </c>
      <c r="U32" s="10">
        <f>AFC!U32-FC_NE!U32-FC_E!U32</f>
        <v>0</v>
      </c>
      <c r="V32" s="10">
        <f>AFC!V32-FC_NE!V32-FC_E!V32</f>
        <v>0</v>
      </c>
      <c r="W32" s="10">
        <f>AFC!W32-FC_NE!W32-FC_E!W32</f>
        <v>0</v>
      </c>
      <c r="X32" s="10">
        <f>AFC!X32-FC_NE!X32-FC_E!X32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297.74677558039508</v>
      </c>
      <c r="D33" s="29">
        <f t="shared" si="18"/>
        <v>506.5848667239888</v>
      </c>
      <c r="E33" s="29">
        <f t="shared" si="18"/>
        <v>33.469647463455857</v>
      </c>
      <c r="F33" s="29">
        <f t="shared" si="18"/>
        <v>248.05580395528779</v>
      </c>
      <c r="G33" s="29">
        <f t="shared" si="18"/>
        <v>-265.19355116079191</v>
      </c>
      <c r="H33" s="29">
        <f t="shared" si="18"/>
        <v>-415.16457437660944</v>
      </c>
      <c r="I33" s="29">
        <f t="shared" si="18"/>
        <v>279.24892519346321</v>
      </c>
      <c r="J33" s="29">
        <f t="shared" si="18"/>
        <v>-110.4977644024073</v>
      </c>
      <c r="K33" s="29">
        <f t="shared" si="18"/>
        <v>419.98478073946728</v>
      </c>
      <c r="L33" s="29">
        <f t="shared" si="18"/>
        <v>244.02751504729153</v>
      </c>
      <c r="M33" s="29">
        <f t="shared" si="18"/>
        <v>742.64359415305103</v>
      </c>
      <c r="N33" s="29">
        <f t="shared" si="18"/>
        <v>379.25563198624411</v>
      </c>
      <c r="O33" s="29">
        <f t="shared" si="18"/>
        <v>82.820120378331112</v>
      </c>
      <c r="P33" s="29">
        <f t="shared" si="18"/>
        <v>-77.54531384350912</v>
      </c>
      <c r="Q33" s="29">
        <f t="shared" si="18"/>
        <v>-81.181599312126977</v>
      </c>
      <c r="R33" s="29">
        <f t="shared" si="18"/>
        <v>208.56723989681959</v>
      </c>
      <c r="S33" s="29">
        <f t="shared" si="18"/>
        <v>98.349613069645869</v>
      </c>
      <c r="T33" s="29">
        <f t="shared" si="18"/>
        <v>236.86517626827023</v>
      </c>
      <c r="U33" s="29">
        <f t="shared" si="18"/>
        <v>357.30834049871254</v>
      </c>
      <c r="V33" s="29">
        <f t="shared" si="18"/>
        <v>444.50154772141059</v>
      </c>
      <c r="W33" s="29">
        <f t="shared" si="18"/>
        <v>283.38349097162484</v>
      </c>
      <c r="X33" s="29">
        <f t="shared" ref="X33" si="19">SUM(X34:X50)</f>
        <v>286.88899398108373</v>
      </c>
    </row>
    <row r="34" spans="1:24" ht="11.25" customHeight="1" x14ac:dyDescent="0.2">
      <c r="A34" s="41" t="s">
        <v>55</v>
      </c>
      <c r="B34" s="9" t="s">
        <v>56</v>
      </c>
      <c r="C34" s="10">
        <f>AFC!C34-FC_NE!C34-FC_E!C34</f>
        <v>41.380051590713713</v>
      </c>
      <c r="D34" s="10">
        <f>AFC!D34-FC_NE!D34-FC_E!D34</f>
        <v>-1.1822871883060486</v>
      </c>
      <c r="E34" s="10">
        <f>AFC!E34-FC_NE!E34-FC_E!E34</f>
        <v>-117.04643164230453</v>
      </c>
      <c r="F34" s="10">
        <f>AFC!F34-FC_NE!F34-FC_E!F34</f>
        <v>114.68185726569178</v>
      </c>
      <c r="G34" s="10">
        <f>AFC!G34-FC_NE!G34-FC_E!G34</f>
        <v>87.48925193465135</v>
      </c>
      <c r="H34" s="10">
        <f>AFC!H34-FC_NE!H34-FC_E!H34</f>
        <v>-17.24600171969</v>
      </c>
      <c r="I34" s="10">
        <f>AFC!I34-FC_NE!I34-FC_E!I34</f>
        <v>35.643852106620514</v>
      </c>
      <c r="J34" s="10">
        <f>AFC!J34-FC_NE!J34-FC_E!J34</f>
        <v>-105.77532244196053</v>
      </c>
      <c r="K34" s="10">
        <f>AFC!K34-FC_NE!K34-FC_E!K34</f>
        <v>75.887102321582603</v>
      </c>
      <c r="L34" s="10">
        <f>AFC!L34-FC_NE!L34-FC_E!L34</f>
        <v>121.87936371453162</v>
      </c>
      <c r="M34" s="10">
        <f>AFC!M34-FC_NE!M34-FC_E!M34</f>
        <v>87.385210662080823</v>
      </c>
      <c r="N34" s="10">
        <f>AFC!N34-FC_NE!N34-FC_E!N34</f>
        <v>86.235339638865071</v>
      </c>
      <c r="O34" s="10">
        <f>AFC!O34-FC_NE!O34-FC_E!O34</f>
        <v>-1.1496990541701848</v>
      </c>
      <c r="P34" s="10">
        <f>AFC!P34-FC_NE!P34-FC_E!P34</f>
        <v>17.247033533963986</v>
      </c>
      <c r="Q34" s="10">
        <f>AFC!Q34-FC_NE!Q34-FC_E!Q34</f>
        <v>3.4492691315563206</v>
      </c>
      <c r="R34" s="10">
        <f>AFC!R34-FC_NE!R34-FC_E!R34</f>
        <v>1.1499570077386068</v>
      </c>
      <c r="S34" s="10">
        <f>AFC!S34-FC_NE!S34-FC_E!S34</f>
        <v>-1.1497850386928974</v>
      </c>
      <c r="T34" s="10">
        <f>AFC!T34-FC_NE!T34-FC_E!T34</f>
        <v>-3.4217540842649328</v>
      </c>
      <c r="U34" s="10">
        <f>AFC!U34-FC_NE!U34-FC_E!U34</f>
        <v>-3.3020636285467049</v>
      </c>
      <c r="V34" s="10">
        <f>AFC!V34-FC_NE!V34-FC_E!V34</f>
        <v>12.360361134995685</v>
      </c>
      <c r="W34" s="10">
        <f>AFC!W34-FC_NE!W34-FC_E!W34</f>
        <v>1.5592433361994722</v>
      </c>
      <c r="X34" s="10">
        <f>AFC!X34-FC_NE!X34-FC_E!X34</f>
        <v>3.9633705932932344</v>
      </c>
    </row>
    <row r="35" spans="1:24" ht="11.25" customHeight="1" x14ac:dyDescent="0.2">
      <c r="A35" s="41" t="s">
        <v>57</v>
      </c>
      <c r="B35" s="9" t="s">
        <v>58</v>
      </c>
      <c r="C35" s="10">
        <f>AFC!C35-FC_NE!C35-FC_E!C35</f>
        <v>0</v>
      </c>
      <c r="D35" s="10">
        <f>AFC!D35-FC_NE!D35-FC_E!D35</f>
        <v>0</v>
      </c>
      <c r="E35" s="10">
        <f>AFC!E35-FC_NE!E35-FC_E!E35</f>
        <v>0</v>
      </c>
      <c r="F35" s="10">
        <f>AFC!F35-FC_NE!F35-FC_E!F35</f>
        <v>0</v>
      </c>
      <c r="G35" s="10">
        <f>AFC!G35-FC_NE!G35-FC_E!G35</f>
        <v>0</v>
      </c>
      <c r="H35" s="10">
        <f>AFC!H35-FC_NE!H35-FC_E!H35</f>
        <v>0</v>
      </c>
      <c r="I35" s="10">
        <f>AFC!I35-FC_NE!I35-FC_E!I35</f>
        <v>0</v>
      </c>
      <c r="J35" s="10">
        <f>AFC!J35-FC_NE!J35-FC_E!J35</f>
        <v>0</v>
      </c>
      <c r="K35" s="10">
        <f>AFC!K35-FC_NE!K35-FC_E!K35</f>
        <v>0</v>
      </c>
      <c r="L35" s="10">
        <f>AFC!L35-FC_NE!L35-FC_E!L35</f>
        <v>0</v>
      </c>
      <c r="M35" s="10">
        <f>AFC!M35-FC_NE!M35-FC_E!M35</f>
        <v>0</v>
      </c>
      <c r="N35" s="10">
        <f>AFC!N35-FC_NE!N35-FC_E!N35</f>
        <v>0</v>
      </c>
      <c r="O35" s="10">
        <f>AFC!O35-FC_NE!O35-FC_E!O35</f>
        <v>0</v>
      </c>
      <c r="P35" s="10">
        <f>AFC!P35-FC_NE!P35-FC_E!P35</f>
        <v>0</v>
      </c>
      <c r="Q35" s="10">
        <f>AFC!Q35-FC_NE!Q35-FC_E!Q35</f>
        <v>0</v>
      </c>
      <c r="R35" s="10">
        <f>AFC!R35-FC_NE!R35-FC_E!R35</f>
        <v>0</v>
      </c>
      <c r="S35" s="10">
        <f>AFC!S35-FC_NE!S35-FC_E!S35</f>
        <v>0</v>
      </c>
      <c r="T35" s="10">
        <f>AFC!T35-FC_NE!T35-FC_E!T35</f>
        <v>0</v>
      </c>
      <c r="U35" s="10">
        <f>AFC!U35-FC_NE!U35-FC_E!U35</f>
        <v>0</v>
      </c>
      <c r="V35" s="10">
        <f>AFC!V35-FC_NE!V35-FC_E!V35</f>
        <v>0</v>
      </c>
      <c r="W35" s="10">
        <f>AFC!W35-FC_NE!W35-FC_E!W35</f>
        <v>0</v>
      </c>
      <c r="X35" s="10">
        <f>AFC!X35-FC_NE!X35-FC_E!X35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AFC!C36-FC_NE!C36-FC_E!C36</f>
        <v>-1.7196904553884451E-4</v>
      </c>
      <c r="D36" s="10">
        <f>AFC!D36-FC_NE!D36-FC_E!D36</f>
        <v>-8.5984522741000546E-5</v>
      </c>
      <c r="E36" s="10">
        <f>AFC!E36-FC_NE!E36-FC_E!E36</f>
        <v>-11.297420464316417</v>
      </c>
      <c r="F36" s="10">
        <f>AFC!F36-FC_NE!F36-FC_E!F36</f>
        <v>-76.822355975924381</v>
      </c>
      <c r="G36" s="10">
        <f>AFC!G36-FC_NE!G36-FC_E!G36</f>
        <v>10.167583834909692</v>
      </c>
      <c r="H36" s="10">
        <f>AFC!H36-FC_NE!H36-FC_E!H36</f>
        <v>9.1976784178849584</v>
      </c>
      <c r="I36" s="10">
        <f>AFC!I36-FC_NE!I36-FC_E!I36</f>
        <v>158.67291487532236</v>
      </c>
      <c r="J36" s="10">
        <f>AFC!J36-FC_NE!J36-FC_E!J36</f>
        <v>75.880739466895989</v>
      </c>
      <c r="K36" s="10">
        <f>AFC!K36-FC_NE!K36-FC_E!K36</f>
        <v>102.32424763542554</v>
      </c>
      <c r="L36" s="10">
        <f>AFC!L36-FC_NE!L36-FC_E!L36</f>
        <v>50.594496990541757</v>
      </c>
      <c r="M36" s="10">
        <f>AFC!M36-FC_NE!M36-FC_E!M36</f>
        <v>-24.143938091143582</v>
      </c>
      <c r="N36" s="10">
        <f>AFC!N36-FC_NE!N36-FC_E!N36</f>
        <v>-34.491143594153073</v>
      </c>
      <c r="O36" s="10">
        <f>AFC!O36-FC_NE!O36-FC_E!O36</f>
        <v>-75.88082545141873</v>
      </c>
      <c r="P36" s="10">
        <f>AFC!P36-FC_NE!P36-FC_E!P36</f>
        <v>-42.53920894239053</v>
      </c>
      <c r="Q36" s="10">
        <f>AFC!Q36-FC_NE!Q36-FC_E!Q36</f>
        <v>21.84436801375756</v>
      </c>
      <c r="R36" s="10">
        <f>AFC!R36-FC_NE!R36-FC_E!R36</f>
        <v>9.1976784178847311</v>
      </c>
      <c r="S36" s="10">
        <f>AFC!S36-FC_NE!S36-FC_E!S36</f>
        <v>22.693035253654159</v>
      </c>
      <c r="T36" s="10">
        <f>AFC!T36-FC_NE!T36-FC_E!T36</f>
        <v>33.644883920894017</v>
      </c>
      <c r="U36" s="10">
        <f>AFC!U36-FC_NE!U36-FC_E!U36</f>
        <v>11.241272570937269</v>
      </c>
      <c r="V36" s="10">
        <f>AFC!V36-FC_NE!V36-FC_E!V36</f>
        <v>-19.159931212381878</v>
      </c>
      <c r="W36" s="10">
        <f>AFC!W36-FC_NE!W36-FC_E!W36</f>
        <v>-32.226913155631962</v>
      </c>
      <c r="X36" s="10">
        <f>AFC!X36-FC_NE!X36-FC_E!X36</f>
        <v>-27.64754944110058</v>
      </c>
    </row>
    <row r="37" spans="1:24" ht="11.25" customHeight="1" x14ac:dyDescent="0.2">
      <c r="A37" s="41" t="s">
        <v>61</v>
      </c>
      <c r="B37" s="9" t="s">
        <v>62</v>
      </c>
      <c r="C37" s="10">
        <f>AFC!C37-FC_NE!C37-FC_E!C37</f>
        <v>239.12751504729113</v>
      </c>
      <c r="D37" s="10">
        <f>AFC!D37-FC_NE!D37-FC_E!D37</f>
        <v>-28.568529664660446</v>
      </c>
      <c r="E37" s="10">
        <f>AFC!E37-FC_NE!E37-FC_E!E37</f>
        <v>-49.730180567498564</v>
      </c>
      <c r="F37" s="10">
        <f>AFC!F37-FC_NE!F37-FC_E!F37</f>
        <v>-98.402149613069241</v>
      </c>
      <c r="G37" s="10">
        <f>AFC!G37-FC_NE!G37-FC_E!G37</f>
        <v>-212.67575236457401</v>
      </c>
      <c r="H37" s="10">
        <f>AFC!H37-FC_NE!H37-FC_E!H37</f>
        <v>-140.33310404127201</v>
      </c>
      <c r="I37" s="10">
        <f>AFC!I37-FC_NE!I37-FC_E!I37</f>
        <v>-214.13809114359469</v>
      </c>
      <c r="J37" s="10">
        <f>AFC!J37-FC_NE!J37-FC_E!J37</f>
        <v>-178.42519346517633</v>
      </c>
      <c r="K37" s="10">
        <f>AFC!K37-FC_NE!K37-FC_E!K37</f>
        <v>-139.69363714531369</v>
      </c>
      <c r="L37" s="10">
        <f>AFC!L37-FC_NE!L37-FC_E!L37</f>
        <v>55.068443680137534</v>
      </c>
      <c r="M37" s="10">
        <f>AFC!M37-FC_NE!M37-FC_E!M37</f>
        <v>103.92192605330956</v>
      </c>
      <c r="N37" s="10">
        <f>AFC!N37-FC_NE!N37-FC_E!N37</f>
        <v>1.0392949269132714</v>
      </c>
      <c r="O37" s="10">
        <f>AFC!O37-FC_NE!O37-FC_E!O37</f>
        <v>34.294325021496206</v>
      </c>
      <c r="P37" s="10">
        <f>AFC!P37-FC_NE!P37-FC_E!P37</f>
        <v>-2.078503869304086</v>
      </c>
      <c r="Q37" s="10">
        <f>AFC!Q37-FC_NE!Q37-FC_E!Q37</f>
        <v>34.29423903697284</v>
      </c>
      <c r="R37" s="10">
        <f>AFC!R37-FC_NE!R37-FC_E!R37</f>
        <v>49.882545141875426</v>
      </c>
      <c r="S37" s="10">
        <f>AFC!S37-FC_NE!S37-FC_E!S37</f>
        <v>25.809028374892478</v>
      </c>
      <c r="T37" s="10">
        <f>AFC!T37-FC_NE!T37-FC_E!T37</f>
        <v>69.071109200345063</v>
      </c>
      <c r="U37" s="10">
        <f>AFC!U37-FC_NE!U37-FC_E!U37</f>
        <v>44.36870163370736</v>
      </c>
      <c r="V37" s="10">
        <f>AFC!V37-FC_NE!V37-FC_E!V37</f>
        <v>46.568529664661355</v>
      </c>
      <c r="W37" s="10">
        <f>AFC!W37-FC_NE!W37-FC_E!W37</f>
        <v>5.1782459157341236</v>
      </c>
      <c r="X37" s="10">
        <f>AFC!X37-FC_NE!X37-FC_E!X37</f>
        <v>20.079621668101026</v>
      </c>
    </row>
    <row r="38" spans="1:24" ht="11.25" customHeight="1" x14ac:dyDescent="0.2">
      <c r="A38" s="41" t="s">
        <v>63</v>
      </c>
      <c r="B38" s="9" t="s">
        <v>64</v>
      </c>
      <c r="C38" s="10">
        <f>AFC!C38-FC_NE!C38-FC_E!C38</f>
        <v>0</v>
      </c>
      <c r="D38" s="10">
        <f>AFC!D38-FC_NE!D38-FC_E!D38</f>
        <v>0</v>
      </c>
      <c r="E38" s="10">
        <f>AFC!E38-FC_NE!E38-FC_E!E38</f>
        <v>0</v>
      </c>
      <c r="F38" s="10">
        <f>AFC!F38-FC_NE!F38-FC_E!F38</f>
        <v>0</v>
      </c>
      <c r="G38" s="10">
        <f>AFC!G38-FC_NE!G38-FC_E!G38</f>
        <v>0</v>
      </c>
      <c r="H38" s="10">
        <f>AFC!H38-FC_NE!H38-FC_E!H38</f>
        <v>-7.4457437661220922</v>
      </c>
      <c r="I38" s="10">
        <f>AFC!I38-FC_NE!I38-FC_E!I38</f>
        <v>8.5984522785853557E-5</v>
      </c>
      <c r="J38" s="10">
        <f>AFC!J38-FC_NE!J38-FC_E!J38</f>
        <v>-2.1007738607050732</v>
      </c>
      <c r="K38" s="10">
        <f>AFC!K38-FC_NE!K38-FC_E!K38</f>
        <v>-5.2500429922613918</v>
      </c>
      <c r="L38" s="10">
        <f>AFC!L38-FC_NE!L38-FC_E!L38</f>
        <v>-3.1498710232158205</v>
      </c>
      <c r="M38" s="10">
        <f>AFC!M38-FC_NE!M38-FC_E!M38</f>
        <v>-4.1999140154772139</v>
      </c>
      <c r="N38" s="10">
        <f>AFC!N38-FC_NE!N38-FC_E!N38</f>
        <v>-4.1999140154772139</v>
      </c>
      <c r="O38" s="10">
        <f>AFC!O38-FC_NE!O38-FC_E!O38</f>
        <v>0</v>
      </c>
      <c r="P38" s="10">
        <f>AFC!P38-FC_NE!P38-FC_E!P38</f>
        <v>0</v>
      </c>
      <c r="Q38" s="10">
        <f>AFC!Q38-FC_NE!Q38-FC_E!Q38</f>
        <v>0</v>
      </c>
      <c r="R38" s="10">
        <f>AFC!R38-FC_NE!R38-FC_E!R38</f>
        <v>0</v>
      </c>
      <c r="S38" s="10">
        <f>AFC!S38-FC_NE!S38-FC_E!S38</f>
        <v>0</v>
      </c>
      <c r="T38" s="10">
        <f>AFC!T38-FC_NE!T38-FC_E!T38</f>
        <v>-0.1249355116079105</v>
      </c>
      <c r="U38" s="10">
        <f>AFC!U38-FC_NE!U38-FC_E!U38</f>
        <v>-0.14282029234737781</v>
      </c>
      <c r="V38" s="10">
        <f>AFC!V38-FC_NE!V38-FC_E!V38</f>
        <v>-0.23929492691315635</v>
      </c>
      <c r="W38" s="10">
        <f>AFC!W38-FC_NE!W38-FC_E!W38</f>
        <v>-9.3379191745486256E-2</v>
      </c>
      <c r="X38" s="10">
        <f>AFC!X38-FC_NE!X38-FC_E!X38</f>
        <v>7.4462596732588038E-2</v>
      </c>
    </row>
    <row r="39" spans="1:24" ht="11.25" customHeight="1" x14ac:dyDescent="0.2">
      <c r="A39" s="41" t="s">
        <v>65</v>
      </c>
      <c r="B39" s="9" t="s">
        <v>66</v>
      </c>
      <c r="C39" s="10">
        <f>AFC!C39-FC_NE!C39-FC_E!C39</f>
        <v>0</v>
      </c>
      <c r="D39" s="10">
        <f>AFC!D39-FC_NE!D39-FC_E!D39</f>
        <v>0</v>
      </c>
      <c r="E39" s="10">
        <f>AFC!E39-FC_NE!E39-FC_E!E39</f>
        <v>0</v>
      </c>
      <c r="F39" s="10">
        <f>AFC!F39-FC_NE!F39-FC_E!F39</f>
        <v>0</v>
      </c>
      <c r="G39" s="10">
        <f>AFC!G39-FC_NE!G39-FC_E!G39</f>
        <v>0</v>
      </c>
      <c r="H39" s="10">
        <f>AFC!H39-FC_NE!H39-FC_E!H39</f>
        <v>0</v>
      </c>
      <c r="I39" s="10">
        <f>AFC!I39-FC_NE!I39-FC_E!I39</f>
        <v>0</v>
      </c>
      <c r="J39" s="10">
        <f>AFC!J39-FC_NE!J39-FC_E!J39</f>
        <v>0</v>
      </c>
      <c r="K39" s="10">
        <f>AFC!K39-FC_NE!K39-FC_E!K39</f>
        <v>0</v>
      </c>
      <c r="L39" s="10">
        <f>AFC!L39-FC_NE!L39-FC_E!L39</f>
        <v>0</v>
      </c>
      <c r="M39" s="10">
        <f>AFC!M39-FC_NE!M39-FC_E!M39</f>
        <v>0</v>
      </c>
      <c r="N39" s="10">
        <f>AFC!N39-FC_NE!N39-FC_E!N39</f>
        <v>0</v>
      </c>
      <c r="O39" s="10">
        <f>AFC!O39-FC_NE!O39-FC_E!O39</f>
        <v>0</v>
      </c>
      <c r="P39" s="10">
        <f>AFC!P39-FC_NE!P39-FC_E!P39</f>
        <v>0</v>
      </c>
      <c r="Q39" s="10">
        <f>AFC!Q39-FC_NE!Q39-FC_E!Q39</f>
        <v>0</v>
      </c>
      <c r="R39" s="10">
        <f>AFC!R39-FC_NE!R39-FC_E!R39</f>
        <v>0</v>
      </c>
      <c r="S39" s="10">
        <f>AFC!S39-FC_NE!S39-FC_E!S39</f>
        <v>0</v>
      </c>
      <c r="T39" s="10">
        <f>AFC!T39-FC_NE!T39-FC_E!T39</f>
        <v>0</v>
      </c>
      <c r="U39" s="10">
        <f>AFC!U39-FC_NE!U39-FC_E!U39</f>
        <v>0</v>
      </c>
      <c r="V39" s="10">
        <f>AFC!V39-FC_NE!V39-FC_E!V39</f>
        <v>0</v>
      </c>
      <c r="W39" s="10">
        <f>AFC!W39-FC_NE!W39-FC_E!W39</f>
        <v>0</v>
      </c>
      <c r="X39" s="10">
        <f>AFC!X39-FC_NE!X39-FC_E!X39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AFC!C40-FC_NE!C40-FC_E!C40</f>
        <v>14.746345657781632</v>
      </c>
      <c r="D40" s="10">
        <f>AFC!D40-FC_NE!D40-FC_E!D40</f>
        <v>37.919174548581168</v>
      </c>
      <c r="E40" s="10">
        <f>AFC!E40-FC_NE!E40-FC_E!E40</f>
        <v>-23.17282889079965</v>
      </c>
      <c r="F40" s="10">
        <f>AFC!F40-FC_NE!F40-FC_E!F40</f>
        <v>-2.8421709430404007E-14</v>
      </c>
      <c r="G40" s="10">
        <f>AFC!G40-FC_NE!G40-FC_E!G40</f>
        <v>5.2665520206362828</v>
      </c>
      <c r="H40" s="10">
        <f>AFC!H40-FC_NE!H40-FC_E!H40</f>
        <v>-8.59845227840772E-5</v>
      </c>
      <c r="I40" s="10">
        <f>AFC!I40-FC_NE!I40-FC_E!I40</f>
        <v>11.650472914875294</v>
      </c>
      <c r="J40" s="10">
        <f>AFC!J40-FC_NE!J40-FC_E!J40</f>
        <v>-15.192863284608705</v>
      </c>
      <c r="K40" s="10">
        <f>AFC!K40-FC_NE!K40-FC_E!K40</f>
        <v>-13.587274290627732</v>
      </c>
      <c r="L40" s="10">
        <f>AFC!L40-FC_NE!L40-FC_E!L40</f>
        <v>-95.600773860705146</v>
      </c>
      <c r="M40" s="10">
        <f>AFC!M40-FC_NE!M40-FC_E!M40</f>
        <v>-126.09853826311264</v>
      </c>
      <c r="N40" s="10">
        <f>AFC!N40-FC_NE!N40-FC_E!N40</f>
        <v>-50.735253654342188</v>
      </c>
      <c r="O40" s="10">
        <f>AFC!O40-FC_NE!O40-FC_E!O40</f>
        <v>-11.577815993121085</v>
      </c>
      <c r="P40" s="10">
        <f>AFC!P40-FC_NE!P40-FC_E!P40</f>
        <v>-49.26672398968195</v>
      </c>
      <c r="Q40" s="10">
        <f>AFC!Q40-FC_NE!Q40-FC_E!Q40</f>
        <v>-40.643594153052462</v>
      </c>
      <c r="R40" s="10">
        <f>AFC!R40-FC_NE!R40-FC_E!R40</f>
        <v>-100.87351676698198</v>
      </c>
      <c r="S40" s="10">
        <f>AFC!S40-FC_NE!S40-FC_E!S40</f>
        <v>-117.52192605331049</v>
      </c>
      <c r="T40" s="10">
        <f>AFC!T40-FC_NE!T40-FC_E!T40</f>
        <v>-167.47558039552888</v>
      </c>
      <c r="U40" s="10">
        <f>AFC!U40-FC_NE!U40-FC_E!U40</f>
        <v>0</v>
      </c>
      <c r="V40" s="10">
        <f>AFC!V40-FC_NE!V40-FC_E!V40</f>
        <v>-7.4892519346306585E-2</v>
      </c>
      <c r="W40" s="10">
        <f>AFC!W40-FC_NE!W40-FC_E!W40</f>
        <v>0.35098882201198478</v>
      </c>
      <c r="X40" s="10">
        <f>AFC!X40-FC_NE!X40-FC_E!X40</f>
        <v>-4.975322441960536</v>
      </c>
    </row>
    <row r="41" spans="1:24" ht="11.25" customHeight="1" x14ac:dyDescent="0.2">
      <c r="A41" s="41" t="s">
        <v>69</v>
      </c>
      <c r="B41" s="9" t="s">
        <v>70</v>
      </c>
      <c r="C41" s="10">
        <f>AFC!C41-FC_NE!C41-FC_E!C41</f>
        <v>42.891831470335333</v>
      </c>
      <c r="D41" s="10">
        <f>AFC!D41-FC_NE!D41-FC_E!D41</f>
        <v>105.66053310404132</v>
      </c>
      <c r="E41" s="10">
        <f>AFC!E41-FC_NE!E41-FC_E!E41</f>
        <v>41.845743766122098</v>
      </c>
      <c r="F41" s="10">
        <f>AFC!F41-FC_NE!F41-FC_E!F41</f>
        <v>23.015133276010317</v>
      </c>
      <c r="G41" s="10">
        <f>AFC!G41-FC_NE!G41-FC_E!G41</f>
        <v>32.430524505588984</v>
      </c>
      <c r="H41" s="10">
        <f>AFC!H41-FC_NE!H41-FC_E!H41</f>
        <v>0</v>
      </c>
      <c r="I41" s="10">
        <f>AFC!I41-FC_NE!I41-FC_E!I41</f>
        <v>0</v>
      </c>
      <c r="J41" s="10">
        <f>AFC!J41-FC_NE!J41-FC_E!J41</f>
        <v>-22.600687876182292</v>
      </c>
      <c r="K41" s="10">
        <f>AFC!K41-FC_NE!K41-FC_E!K41</f>
        <v>-23.618142734307817</v>
      </c>
      <c r="L41" s="10">
        <f>AFC!L41-FC_NE!L41-FC_E!L41</f>
        <v>1.0275150472914856</v>
      </c>
      <c r="M41" s="10">
        <f>AFC!M41-FC_NE!M41-FC_E!M41</f>
        <v>0</v>
      </c>
      <c r="N41" s="10">
        <f>AFC!N41-FC_NE!N41-FC_E!N41</f>
        <v>-20.527429062768697</v>
      </c>
      <c r="O41" s="10">
        <f>AFC!O41-FC_NE!O41-FC_E!O41</f>
        <v>-8.5984522788962181E-5</v>
      </c>
      <c r="P41" s="10">
        <f>AFC!P41-FC_NE!P41-FC_E!P41</f>
        <v>8.8817841970012523E-16</v>
      </c>
      <c r="Q41" s="10">
        <f>AFC!Q41-FC_NE!Q41-FC_E!Q41</f>
        <v>0</v>
      </c>
      <c r="R41" s="10">
        <f>AFC!R41-FC_NE!R41-FC_E!R41</f>
        <v>-7.1054273576010019E-15</v>
      </c>
      <c r="S41" s="10">
        <f>AFC!S41-FC_NE!S41-FC_E!S41</f>
        <v>-0.1395528804815136</v>
      </c>
      <c r="T41" s="10">
        <f>AFC!T41-FC_NE!T41-FC_E!T41</f>
        <v>-6.1908856405843427E-3</v>
      </c>
      <c r="U41" s="10">
        <f>AFC!U41-FC_NE!U41-FC_E!U41</f>
        <v>-1.8486672398967618E-2</v>
      </c>
      <c r="V41" s="10">
        <f>AFC!V41-FC_NE!V41-FC_E!V41</f>
        <v>-2.0636285468611515E-3</v>
      </c>
      <c r="W41" s="10">
        <f>AFC!W41-FC_NE!W41-FC_E!W41</f>
        <v>-1.3413585554600149E-2</v>
      </c>
      <c r="X41" s="10">
        <f>AFC!X41-FC_NE!X41-FC_E!X41</f>
        <v>2.0636285468615512E-2</v>
      </c>
    </row>
    <row r="42" spans="1:24" ht="11.25" customHeight="1" x14ac:dyDescent="0.2">
      <c r="A42" s="41" t="s">
        <v>71</v>
      </c>
      <c r="B42" s="9" t="s">
        <v>72</v>
      </c>
      <c r="C42" s="10">
        <f>AFC!C42-FC_NE!C42-FC_E!C42</f>
        <v>131.79527085124687</v>
      </c>
      <c r="D42" s="10">
        <f>AFC!D42-FC_NE!D42-FC_E!D42</f>
        <v>130.73241616509029</v>
      </c>
      <c r="E42" s="10">
        <f>AFC!E42-FC_NE!E42-FC_E!E42</f>
        <v>59.520378331900183</v>
      </c>
      <c r="F42" s="10">
        <f>AFC!F42-FC_NE!F42-FC_E!F42</f>
        <v>12.754428202923467</v>
      </c>
      <c r="G42" s="10">
        <f>AFC!G42-FC_NE!G42-FC_E!G42</f>
        <v>189.18985382631132</v>
      </c>
      <c r="H42" s="10">
        <f>AFC!H42-FC_NE!H42-FC_E!H42</f>
        <v>1.0497850386929457</v>
      </c>
      <c r="I42" s="10">
        <f>AFC!I42-FC_NE!I42-FC_E!I42</f>
        <v>115.46999140154777</v>
      </c>
      <c r="J42" s="10">
        <f>AFC!J42-FC_NE!J42-FC_E!J42</f>
        <v>129.12536543422178</v>
      </c>
      <c r="K42" s="10">
        <f>AFC!K42-FC_NE!K42-FC_E!K42</f>
        <v>14.696818572656868</v>
      </c>
      <c r="L42" s="10">
        <f>AFC!L42-FC_NE!L42-FC_E!L42</f>
        <v>-7.3480653482373288</v>
      </c>
      <c r="M42" s="10">
        <f>AFC!M42-FC_NE!M42-FC_E!M42</f>
        <v>8.5984522767867944E-5</v>
      </c>
      <c r="N42" s="10">
        <f>AFC!N42-FC_NE!N42-FC_E!N42</f>
        <v>-27.292863284608728</v>
      </c>
      <c r="O42" s="10">
        <f>AFC!O42-FC_NE!O42-FC_E!O42</f>
        <v>3.1491831470335114</v>
      </c>
      <c r="P42" s="10">
        <f>AFC!P42-FC_NE!P42-FC_E!P42</f>
        <v>1.7196904546423752E-4</v>
      </c>
      <c r="Q42" s="10">
        <f>AFC!Q42-FC_NE!Q42-FC_E!Q42</f>
        <v>-50.387016337059208</v>
      </c>
      <c r="R42" s="10">
        <f>AFC!R42-FC_NE!R42-FC_E!R42</f>
        <v>-10.497334479793551</v>
      </c>
      <c r="S42" s="10">
        <f>AFC!S42-FC_NE!S42-FC_E!S42</f>
        <v>2.9790197764402393</v>
      </c>
      <c r="T42" s="10">
        <f>AFC!T42-FC_NE!T42-FC_E!T42</f>
        <v>0.28968185726566975</v>
      </c>
      <c r="U42" s="10">
        <f>AFC!U42-FC_NE!U42-FC_E!U42</f>
        <v>-0.13955288048146164</v>
      </c>
      <c r="V42" s="10">
        <f>AFC!V42-FC_NE!V42-FC_E!V42</f>
        <v>4.6173688736014906E-2</v>
      </c>
      <c r="W42" s="10">
        <f>AFC!W42-FC_NE!W42-FC_E!W42</f>
        <v>-7.3086844368178694E-3</v>
      </c>
      <c r="X42" s="10">
        <f>AFC!X42-FC_NE!X42-FC_E!X42</f>
        <v>-0.87059329320721179</v>
      </c>
    </row>
    <row r="43" spans="1:24" ht="11.25" customHeight="1" x14ac:dyDescent="0.2">
      <c r="A43" s="41" t="s">
        <v>73</v>
      </c>
      <c r="B43" s="9" t="s">
        <v>74</v>
      </c>
      <c r="C43" s="10">
        <f>AFC!C43-FC_NE!C43-FC_E!C43</f>
        <v>59.568013757523659</v>
      </c>
      <c r="D43" s="10">
        <f>AFC!D43-FC_NE!D43-FC_E!D43</f>
        <v>-22.594926913156087</v>
      </c>
      <c r="E43" s="10">
        <f>AFC!E43-FC_NE!E43-FC_E!E43</f>
        <v>-64.703095442820086</v>
      </c>
      <c r="F43" s="10">
        <f>AFC!F43-FC_NE!F43-FC_E!F43</f>
        <v>-68.811349957008133</v>
      </c>
      <c r="G43" s="10">
        <f>AFC!G43-FC_NE!G43-FC_E!G43</f>
        <v>-541.24892519346577</v>
      </c>
      <c r="H43" s="10">
        <f>AFC!H43-FC_NE!H43-FC_E!H43</f>
        <v>-79.08185726569036</v>
      </c>
      <c r="I43" s="10">
        <f>AFC!I43-FC_NE!I43-FC_E!I43</f>
        <v>-110.9200343938096</v>
      </c>
      <c r="J43" s="10">
        <f>AFC!J43-FC_NE!J43-FC_E!J43</f>
        <v>54.433190025794829</v>
      </c>
      <c r="K43" s="10">
        <f>AFC!K43-FC_NE!K43-FC_E!K43</f>
        <v>524.81616509028345</v>
      </c>
      <c r="L43" s="10">
        <f>AFC!L43-FC_NE!L43-FC_E!L43</f>
        <v>318.38185726569191</v>
      </c>
      <c r="M43" s="10">
        <f>AFC!M43-FC_NE!M43-FC_E!M43</f>
        <v>342.00335339638832</v>
      </c>
      <c r="N43" s="10">
        <f>AFC!N43-FC_NE!N43-FC_E!N43</f>
        <v>481.680395528806</v>
      </c>
      <c r="O43" s="10">
        <f>AFC!O43-FC_NE!O43-FC_E!O43</f>
        <v>181.42355975924238</v>
      </c>
      <c r="P43" s="10">
        <f>AFC!P43-FC_NE!P43-FC_E!P43</f>
        <v>75.001547721410134</v>
      </c>
      <c r="Q43" s="10">
        <f>AFC!Q43-FC_NE!Q43-FC_E!Q43</f>
        <v>118.58366294066764</v>
      </c>
      <c r="R43" s="10">
        <f>AFC!R43-FC_NE!R43-FC_E!R43</f>
        <v>246.290025795357</v>
      </c>
      <c r="S43" s="10">
        <f>AFC!S43-FC_NE!S43-FC_E!S43</f>
        <v>209.07300085984389</v>
      </c>
      <c r="T43" s="10">
        <f>AFC!T43-FC_NE!T43-FC_E!T43</f>
        <v>338.94075666379831</v>
      </c>
      <c r="U43" s="10">
        <f>AFC!U43-FC_NE!U43-FC_E!U43</f>
        <v>333.50103181427403</v>
      </c>
      <c r="V43" s="10">
        <f>AFC!V43-FC_NE!V43-FC_E!V43</f>
        <v>368.01298366294031</v>
      </c>
      <c r="W43" s="10">
        <f>AFC!W43-FC_NE!W43-FC_E!W43</f>
        <v>300.23637145313933</v>
      </c>
      <c r="X43" s="10">
        <f>AFC!X43-FC_NE!X43-FC_E!X43</f>
        <v>302.41470335339545</v>
      </c>
    </row>
    <row r="44" spans="1:24" ht="11.25" customHeight="1" x14ac:dyDescent="0.2">
      <c r="A44" s="41" t="s">
        <v>75</v>
      </c>
      <c r="B44" s="9" t="s">
        <v>76</v>
      </c>
      <c r="C44" s="10">
        <f>AFC!C44-FC_NE!C44-FC_E!C44</f>
        <v>-209.39174548581298</v>
      </c>
      <c r="D44" s="10">
        <f>AFC!D44-FC_NE!D44-FC_E!D44</f>
        <v>211.32141014617321</v>
      </c>
      <c r="E44" s="10">
        <f>AFC!E44-FC_NE!E44-FC_E!E44</f>
        <v>164.03955288048155</v>
      </c>
      <c r="F44" s="10">
        <f>AFC!F44-FC_NE!F44-FC_E!F44</f>
        <v>183.33800515907143</v>
      </c>
      <c r="G44" s="10">
        <f>AFC!G44-FC_NE!G44-FC_E!G44</f>
        <v>31.842820292347426</v>
      </c>
      <c r="H44" s="10">
        <f>AFC!H44-FC_NE!H44-FC_E!H44</f>
        <v>-150.53035253654338</v>
      </c>
      <c r="I44" s="10">
        <f>AFC!I44-FC_NE!I44-FC_E!I44</f>
        <v>82.984780739466487</v>
      </c>
      <c r="J44" s="10">
        <f>AFC!J44-FC_NE!J44-FC_E!J44</f>
        <v>-28.947979363714012</v>
      </c>
      <c r="K44" s="10">
        <f>AFC!K44-FC_NE!K44-FC_E!K44</f>
        <v>-131.23138435081665</v>
      </c>
      <c r="L44" s="10">
        <f>AFC!L44-FC_NE!L44-FC_E!L44</f>
        <v>-113.86251074806522</v>
      </c>
      <c r="M44" s="10">
        <f>AFC!M44-FC_NE!M44-FC_E!M44</f>
        <v>-125.00137575236468</v>
      </c>
      <c r="N44" s="10">
        <f>AFC!N44-FC_NE!N44-FC_E!N44</f>
        <v>-89.739208942390192</v>
      </c>
      <c r="O44" s="10">
        <f>AFC!O44-FC_NE!O44-FC_E!O44</f>
        <v>46.977214101461797</v>
      </c>
      <c r="P44" s="10">
        <f>AFC!P44-FC_NE!P44-FC_E!P44</f>
        <v>-24.43748925193475</v>
      </c>
      <c r="Q44" s="10">
        <f>AFC!Q44-FC_NE!Q44-FC_E!Q44</f>
        <v>12.217798796216666</v>
      </c>
      <c r="R44" s="10">
        <f>AFC!R44-FC_NE!R44-FC_E!R44</f>
        <v>2.8195184866723135</v>
      </c>
      <c r="S44" s="10">
        <f>AFC!S44-FC_NE!S44-FC_E!S44</f>
        <v>-4.8007738607051582</v>
      </c>
      <c r="T44" s="10">
        <f>AFC!T44-FC_NE!T44-FC_E!T44</f>
        <v>-3.4527085124677539</v>
      </c>
      <c r="U44" s="10">
        <f>AFC!U44-FC_NE!U44-FC_E!U44</f>
        <v>-6.4892519346518682</v>
      </c>
      <c r="V44" s="10">
        <f>AFC!V44-FC_NE!V44-FC_E!V44</f>
        <v>-1.1871883061049058</v>
      </c>
      <c r="W44" s="10">
        <f>AFC!W44-FC_NE!W44-FC_E!W44</f>
        <v>4.8753224419629149E-2</v>
      </c>
      <c r="X44" s="10">
        <f>AFC!X44-FC_NE!X44-FC_E!X44</f>
        <v>3.5716251074806582</v>
      </c>
    </row>
    <row r="45" spans="1:24" ht="11.25" customHeight="1" x14ac:dyDescent="0.2">
      <c r="A45" s="41" t="s">
        <v>77</v>
      </c>
      <c r="B45" s="9" t="s">
        <v>78</v>
      </c>
      <c r="C45" s="10">
        <f>AFC!C45-FC_NE!C45-FC_E!C45</f>
        <v>7.6812553740326663</v>
      </c>
      <c r="D45" s="10">
        <f>AFC!D45-FC_NE!D45-FC_E!D45</f>
        <v>28.804901117798799</v>
      </c>
      <c r="E45" s="10">
        <f>AFC!E45-FC_NE!E45-FC_E!E45</f>
        <v>5.7609630266552001</v>
      </c>
      <c r="F45" s="10">
        <f>AFC!F45-FC_NE!F45-FC_E!F45</f>
        <v>4.8007738607050703</v>
      </c>
      <c r="G45" s="10">
        <f>AFC!G45-FC_NE!G45-FC_E!G45</f>
        <v>4.8008598452278566</v>
      </c>
      <c r="H45" s="10">
        <f>AFC!H45-FC_NE!H45-FC_E!H45</f>
        <v>-1.0402407566637919</v>
      </c>
      <c r="I45" s="10">
        <f>AFC!I45-FC_NE!I45-FC_E!I45</f>
        <v>2.0995700773860584</v>
      </c>
      <c r="J45" s="10">
        <f>AFC!J45-FC_NE!J45-FC_E!J45</f>
        <v>-10.497248495270853</v>
      </c>
      <c r="K45" s="10">
        <f>AFC!K45-FC_NE!K45-FC_E!K45</f>
        <v>-3.1492691315563262</v>
      </c>
      <c r="L45" s="10">
        <f>AFC!L45-FC_NE!L45-FC_E!L45</f>
        <v>10.497420464316427</v>
      </c>
      <c r="M45" s="10">
        <f>AFC!M45-FC_NE!M45-FC_E!M45</f>
        <v>9.4478073946689616</v>
      </c>
      <c r="N45" s="10">
        <f>AFC!N45-FC_NE!N45-FC_E!N45</f>
        <v>1.0497850386930434</v>
      </c>
      <c r="O45" s="10">
        <f>AFC!O45-FC_NE!O45-FC_E!O45</f>
        <v>8.398022355975904</v>
      </c>
      <c r="P45" s="10">
        <f>AFC!P45-FC_NE!P45-FC_E!P45</f>
        <v>-8.5984522781856754E-5</v>
      </c>
      <c r="Q45" s="10">
        <f>AFC!Q45-FC_NE!Q45-FC_E!Q45</f>
        <v>1.0497850386931216</v>
      </c>
      <c r="R45" s="10">
        <f>AFC!R45-FC_NE!R45-FC_E!R45</f>
        <v>-6.3948846218409017E-14</v>
      </c>
      <c r="S45" s="10">
        <f>AFC!S45-FC_NE!S45-FC_E!S45</f>
        <v>4.0319862424763961</v>
      </c>
      <c r="T45" s="10">
        <f>AFC!T45-FC_NE!T45-FC_E!T45</f>
        <v>-4.8237317282845082E-2</v>
      </c>
      <c r="U45" s="10">
        <f>AFC!U45-FC_NE!U45-FC_E!U45</f>
        <v>-2.7743766122098572</v>
      </c>
      <c r="V45" s="10">
        <f>AFC!V45-FC_NE!V45-FC_E!V45</f>
        <v>-0.18159931212380176</v>
      </c>
      <c r="W45" s="10">
        <f>AFC!W45-FC_NE!W45-FC_E!W45</f>
        <v>0.18263112639728896</v>
      </c>
      <c r="X45" s="10">
        <f>AFC!X45-FC_NE!X45-FC_E!X45</f>
        <v>1.7729148753224311</v>
      </c>
    </row>
    <row r="46" spans="1:24" ht="11.25" customHeight="1" x14ac:dyDescent="0.2">
      <c r="A46" s="41" t="s">
        <v>79</v>
      </c>
      <c r="B46" s="9" t="s">
        <v>80</v>
      </c>
      <c r="C46" s="10">
        <f>AFC!C46-FC_NE!C46-FC_E!C46</f>
        <v>-8.6414445399828423</v>
      </c>
      <c r="D46" s="10">
        <f>AFC!D46-FC_NE!D46-FC_E!D46</f>
        <v>83.533963886500359</v>
      </c>
      <c r="E46" s="10">
        <f>AFC!E46-FC_NE!E46-FC_E!E46</f>
        <v>41.28684436801376</v>
      </c>
      <c r="F46" s="10">
        <f>AFC!F46-FC_NE!F46-FC_E!F46</f>
        <v>63.370593293207222</v>
      </c>
      <c r="G46" s="10">
        <f>AFC!G46-FC_NE!G46-FC_E!G46</f>
        <v>65.290971625107446</v>
      </c>
      <c r="H46" s="10">
        <f>AFC!H46-FC_NE!H46-FC_E!H46</f>
        <v>56.169389509888205</v>
      </c>
      <c r="I46" s="10">
        <f>AFC!I46-FC_NE!I46-FC_E!I46</f>
        <v>58.784694754944098</v>
      </c>
      <c r="J46" s="10">
        <f>AFC!J46-FC_NE!J46-FC_E!J46</f>
        <v>75.580481513327584</v>
      </c>
      <c r="K46" s="10">
        <f>AFC!K46-FC_NE!K46-FC_E!K46</f>
        <v>80.61900257953566</v>
      </c>
      <c r="L46" s="10">
        <f>AFC!L46-FC_NE!L46-FC_E!L46</f>
        <v>23.513929492691322</v>
      </c>
      <c r="M46" s="10">
        <f>AFC!M46-FC_NE!M46-FC_E!M46</f>
        <v>20.154772141014632</v>
      </c>
      <c r="N46" s="10">
        <f>AFC!N46-FC_NE!N46-FC_E!N46</f>
        <v>7.5580395528804871</v>
      </c>
      <c r="O46" s="10">
        <f>AFC!O46-FC_NE!O46-FC_E!O46</f>
        <v>0.83972484952705884</v>
      </c>
      <c r="P46" s="10">
        <f>AFC!P46-FC_NE!P46-FC_E!P46</f>
        <v>8.5984522783633111E-5</v>
      </c>
      <c r="Q46" s="10">
        <f>AFC!Q46-FC_NE!Q46-FC_E!Q46</f>
        <v>8.5984522783633111E-5</v>
      </c>
      <c r="R46" s="10">
        <f>AFC!R46-FC_NE!R46-FC_E!R46</f>
        <v>20.154772141014675</v>
      </c>
      <c r="S46" s="10">
        <f>AFC!S46-FC_NE!S46-FC_E!S46</f>
        <v>-1.2345657781599328</v>
      </c>
      <c r="T46" s="10">
        <f>AFC!T46-FC_NE!T46-FC_E!T46</f>
        <v>1.750902837489221</v>
      </c>
      <c r="U46" s="10">
        <f>AFC!U46-FC_NE!U46-FC_E!U46</f>
        <v>0.25778159931209643</v>
      </c>
      <c r="V46" s="10">
        <f>AFC!V46-FC_NE!V46-FC_E!V46</f>
        <v>-1.967497850386934</v>
      </c>
      <c r="W46" s="10">
        <f>AFC!W46-FC_NE!W46-FC_E!W46</f>
        <v>3.8144453998279744</v>
      </c>
      <c r="X46" s="10">
        <f>AFC!X46-FC_NE!X46-FC_E!X46</f>
        <v>-1.1950988822011936</v>
      </c>
    </row>
    <row r="47" spans="1:24" ht="11.25" customHeight="1" x14ac:dyDescent="0.2">
      <c r="A47" s="41" t="s">
        <v>81</v>
      </c>
      <c r="B47" s="9" t="s">
        <v>82</v>
      </c>
      <c r="C47" s="10">
        <f>AFC!C47-FC_NE!C47-FC_E!C47</f>
        <v>-8.5984522684157128E-5</v>
      </c>
      <c r="D47" s="10">
        <f>AFC!D47-FC_NE!D47-FC_E!D47</f>
        <v>-27.844539982803099</v>
      </c>
      <c r="E47" s="10">
        <f>AFC!E47-FC_NE!E47-FC_E!E47</f>
        <v>20.163370593293223</v>
      </c>
      <c r="F47" s="10">
        <f>AFC!F47-FC_NE!F47-FC_E!F47</f>
        <v>5.7609630266551903</v>
      </c>
      <c r="G47" s="10">
        <f>AFC!G47-FC_NE!G47-FC_E!G47</f>
        <v>-1.1368683772161603E-13</v>
      </c>
      <c r="H47" s="10">
        <f>AFC!H47-FC_NE!H47-FC_E!H47</f>
        <v>5.6843418860808015E-14</v>
      </c>
      <c r="I47" s="10">
        <f>AFC!I47-FC_NE!I47-FC_E!I47</f>
        <v>82.298624247635303</v>
      </c>
      <c r="J47" s="10">
        <f>AFC!J47-FC_NE!J47-FC_E!J47</f>
        <v>37.790197764402478</v>
      </c>
      <c r="K47" s="10">
        <f>AFC!K47-FC_NE!K47-FC_E!K47</f>
        <v>129.32656921754085</v>
      </c>
      <c r="L47" s="10">
        <f>AFC!L47-FC_NE!L47-FC_E!L47</f>
        <v>103.29312123817721</v>
      </c>
      <c r="M47" s="10">
        <f>AFC!M47-FC_NE!M47-FC_E!M47</f>
        <v>68.862080825451471</v>
      </c>
      <c r="N47" s="10">
        <f>AFC!N47-FC_NE!N47-FC_E!N47</f>
        <v>2.5193465176269001</v>
      </c>
      <c r="O47" s="10">
        <f>AFC!O47-FC_NE!O47-FC_E!O47</f>
        <v>2.5193465176268433</v>
      </c>
      <c r="P47" s="10">
        <f>AFC!P47-FC_NE!P47-FC_E!P47</f>
        <v>0.83981083404984247</v>
      </c>
      <c r="Q47" s="10">
        <f>AFC!Q47-FC_NE!Q47-FC_E!Q47</f>
        <v>1.6796216680997986</v>
      </c>
      <c r="R47" s="10">
        <f>AFC!R47-FC_NE!R47-FC_E!R47</f>
        <v>0.83972484952710147</v>
      </c>
      <c r="S47" s="10">
        <f>AFC!S47-FC_NE!S47-FC_E!S47</f>
        <v>0.60378331900250259</v>
      </c>
      <c r="T47" s="10">
        <f>AFC!T47-FC_NE!T47-FC_E!T47</f>
        <v>0.68194325021482882</v>
      </c>
      <c r="U47" s="10">
        <f>AFC!U47-FC_NE!U47-FC_E!U47</f>
        <v>-0.11246775580400481</v>
      </c>
      <c r="V47" s="10">
        <f>AFC!V47-FC_NE!V47-FC_E!V47</f>
        <v>24.909716251074769</v>
      </c>
      <c r="W47" s="10">
        <f>AFC!W47-FC_NE!W47-FC_E!W47</f>
        <v>28.813843508168702</v>
      </c>
      <c r="X47" s="10">
        <f>AFC!X47-FC_NE!X47-FC_E!X47</f>
        <v>0.7347377472054859</v>
      </c>
    </row>
    <row r="48" spans="1:24" ht="11.25" customHeight="1" x14ac:dyDescent="0.2">
      <c r="A48" s="41" t="s">
        <v>83</v>
      </c>
      <c r="B48" s="9" t="s">
        <v>84</v>
      </c>
      <c r="C48" s="10">
        <f>AFC!C48-FC_NE!C48-FC_E!C48</f>
        <v>9.3149613069647899</v>
      </c>
      <c r="D48" s="10">
        <f>AFC!D48-FC_NE!D48-FC_E!D48</f>
        <v>31.049957007738783</v>
      </c>
      <c r="E48" s="10">
        <f>AFC!E48-FC_NE!E48-FC_E!E48</f>
        <v>2.3287188306103985</v>
      </c>
      <c r="F48" s="10">
        <f>AFC!F48-FC_NE!F48-FC_E!F48</f>
        <v>24.839982803095609</v>
      </c>
      <c r="G48" s="10">
        <f>AFC!G48-FC_NE!G48-FC_E!G48</f>
        <v>-88.492347377472072</v>
      </c>
      <c r="H48" s="10">
        <f>AFC!H48-FC_NE!H48-FC_E!H48</f>
        <v>-46.712983662940701</v>
      </c>
      <c r="I48" s="10">
        <f>AFC!I48-FC_NE!I48-FC_E!I48</f>
        <v>26.22493551160801</v>
      </c>
      <c r="J48" s="10">
        <f>AFC!J48-FC_NE!J48-FC_E!J48</f>
        <v>29.502923473774842</v>
      </c>
      <c r="K48" s="10">
        <f>AFC!K48-FC_NE!K48-FC_E!K48</f>
        <v>-102.45889939810831</v>
      </c>
      <c r="L48" s="10">
        <f>AFC!L48-FC_NE!L48-FC_E!L48</f>
        <v>-75.407566638005164</v>
      </c>
      <c r="M48" s="10">
        <f>AFC!M48-FC_NE!M48-FC_E!M48</f>
        <v>-53.266294067068024</v>
      </c>
      <c r="N48" s="10">
        <f>AFC!N48-FC_NE!N48-FC_E!N48</f>
        <v>-6.5564058469475128</v>
      </c>
      <c r="O48" s="10">
        <f>AFC!O48-FC_NE!O48-FC_E!O48</f>
        <v>-55.729664660361294</v>
      </c>
      <c r="P48" s="10">
        <f>AFC!P48-FC_NE!P48-FC_E!P48</f>
        <v>-15.57153912295783</v>
      </c>
      <c r="Q48" s="10">
        <f>AFC!Q48-FC_NE!Q48-FC_E!Q48</f>
        <v>-9.0149613069646648</v>
      </c>
      <c r="R48" s="10">
        <f>AFC!R48-FC_NE!R48-FC_E!R48</f>
        <v>-4.097678417884822</v>
      </c>
      <c r="S48" s="10">
        <f>AFC!S48-FC_NE!S48-FC_E!S48</f>
        <v>-41.469475494410972</v>
      </c>
      <c r="T48" s="10">
        <f>AFC!T48-FC_NE!T48-FC_E!T48</f>
        <v>-16.159673258813427</v>
      </c>
      <c r="U48" s="10">
        <f>AFC!U48-FC_NE!U48-FC_E!U48</f>
        <v>1.2638005159072918</v>
      </c>
      <c r="V48" s="10">
        <f>AFC!V48-FC_NE!V48-FC_E!V48</f>
        <v>1.919260533103909</v>
      </c>
      <c r="W48" s="10">
        <f>AFC!W48-FC_NE!W48-FC_E!W48</f>
        <v>-10.899484092863474</v>
      </c>
      <c r="X48" s="10">
        <f>AFC!X48-FC_NE!X48-FC_E!X48</f>
        <v>-11.295958727429053</v>
      </c>
    </row>
    <row r="49" spans="1:24" ht="11.25" customHeight="1" x14ac:dyDescent="0.2">
      <c r="A49" s="41" t="s">
        <v>85</v>
      </c>
      <c r="B49" s="9" t="s">
        <v>86</v>
      </c>
      <c r="C49" s="10">
        <f>AFC!C49-FC_NE!C49-FC_E!C49</f>
        <v>1.9203783319002596</v>
      </c>
      <c r="D49" s="10">
        <f>AFC!D49-FC_NE!D49-FC_E!D49</f>
        <v>4.8007738607050738</v>
      </c>
      <c r="E49" s="10">
        <f>AFC!E49-FC_NE!E49-FC_E!E49</f>
        <v>4.8007738607050712</v>
      </c>
      <c r="F49" s="10">
        <f>AFC!F49-FC_NE!F49-FC_E!F49</f>
        <v>2.8803955288048155</v>
      </c>
      <c r="G49" s="10">
        <f>AFC!G49-FC_NE!G49-FC_E!G49</f>
        <v>-8.5984522786297646E-5</v>
      </c>
      <c r="H49" s="10">
        <f>AFC!H49-FC_NE!H49-FC_E!H49</f>
        <v>0.74505588993981053</v>
      </c>
      <c r="I49" s="10">
        <f>AFC!I49-FC_NE!I49-FC_E!I49</f>
        <v>-8.5984522785409467E-5</v>
      </c>
      <c r="J49" s="10">
        <f>AFC!J49-FC_NE!J49-FC_E!J49</f>
        <v>5.2534823731728286</v>
      </c>
      <c r="K49" s="10">
        <f>AFC!K49-FC_NE!K49-FC_E!K49</f>
        <v>3.7657781599312123</v>
      </c>
      <c r="L49" s="10">
        <f>AFC!L49-FC_NE!L49-FC_E!L49</f>
        <v>-8.5984522784965378E-5</v>
      </c>
      <c r="M49" s="10">
        <f>AFC!M49-FC_NE!M49-FC_E!M49</f>
        <v>0</v>
      </c>
      <c r="N49" s="10">
        <f>AFC!N49-FC_NE!N49-FC_E!N49</f>
        <v>0</v>
      </c>
      <c r="O49" s="10">
        <f>AFC!O49-FC_NE!O49-FC_E!O49</f>
        <v>0</v>
      </c>
      <c r="P49" s="10">
        <f>AFC!P49-FC_NE!P49-FC_E!P49</f>
        <v>0</v>
      </c>
      <c r="Q49" s="10">
        <f>AFC!Q49-FC_NE!Q49-FC_E!Q49</f>
        <v>0</v>
      </c>
      <c r="R49" s="10">
        <f>AFC!R49-FC_NE!R49-FC_E!R49</f>
        <v>0</v>
      </c>
      <c r="S49" s="10">
        <f>AFC!S49-FC_NE!S49-FC_E!S49</f>
        <v>-0.52416165090283773</v>
      </c>
      <c r="T49" s="10">
        <f>AFC!T49-FC_NE!T49-FC_E!T49</f>
        <v>0.32106620808254327</v>
      </c>
      <c r="U49" s="10">
        <f>AFC!U49-FC_NE!U49-FC_E!U49</f>
        <v>6.0189165950053081E-4</v>
      </c>
      <c r="V49" s="10">
        <f>AFC!V49-FC_NE!V49-FC_E!V49</f>
        <v>-0.18091143594153003</v>
      </c>
      <c r="W49" s="10">
        <f>AFC!W49-FC_NE!W49-FC_E!W49</f>
        <v>-0.13628546861564939</v>
      </c>
      <c r="X49" s="10">
        <f>AFC!X49-FC_NE!X49-FC_E!X49</f>
        <v>-9.2347377472053793E-2</v>
      </c>
    </row>
    <row r="50" spans="1:24" ht="11.25" customHeight="1" x14ac:dyDescent="0.2">
      <c r="A50" s="41" t="s">
        <v>87</v>
      </c>
      <c r="B50" s="9" t="s">
        <v>88</v>
      </c>
      <c r="C50" s="10">
        <f>AFC!C50-FC_NE!C50-FC_E!C50</f>
        <v>-32.645399828030968</v>
      </c>
      <c r="D50" s="10">
        <f>AFC!D50-FC_NE!D50-FC_E!D50</f>
        <v>-47.047893379191727</v>
      </c>
      <c r="E50" s="10">
        <f>AFC!E50-FC_NE!E50-FC_E!E50</f>
        <v>-40.326741186586389</v>
      </c>
      <c r="F50" s="10">
        <f>AFC!F50-FC_NE!F50-FC_E!F50</f>
        <v>56.649527085124674</v>
      </c>
      <c r="G50" s="10">
        <f>AFC!G50-FC_NE!G50-FC_E!G50</f>
        <v>150.74514187446252</v>
      </c>
      <c r="H50" s="10">
        <f>AFC!H50-FC_NE!H50-FC_E!H50</f>
        <v>-39.936113499570226</v>
      </c>
      <c r="I50" s="10">
        <f>AFC!I50-FC_NE!I50-FC_E!I50</f>
        <v>30.477214101461655</v>
      </c>
      <c r="J50" s="10">
        <f>AFC!J50-FC_NE!J50-FC_E!J50</f>
        <v>-154.52407566637984</v>
      </c>
      <c r="K50" s="10">
        <f>AFC!K50-FC_NE!K50-FC_E!K50</f>
        <v>-92.462252794496976</v>
      </c>
      <c r="L50" s="10">
        <f>AFC!L50-FC_NE!L50-FC_E!L50</f>
        <v>-144.85975924333624</v>
      </c>
      <c r="M50" s="10">
        <f>AFC!M50-FC_NE!M50-FC_E!M50</f>
        <v>443.57841788478072</v>
      </c>
      <c r="N50" s="10">
        <f>AFC!N50-FC_NE!N50-FC_E!N50</f>
        <v>32.715649183146951</v>
      </c>
      <c r="O50" s="10">
        <f>AFC!O50-FC_NE!O50-FC_E!O50</f>
        <v>-50.443164230438512</v>
      </c>
      <c r="P50" s="10">
        <f>AFC!P50-FC_NE!P50-FC_E!P50</f>
        <v>-36.740412725709398</v>
      </c>
      <c r="Q50" s="10">
        <f>AFC!Q50-FC_NE!Q50-FC_E!Q50</f>
        <v>-174.25485812553737</v>
      </c>
      <c r="R50" s="10">
        <f>AFC!R50-FC_NE!R50-FC_E!R50</f>
        <v>-6.2984522785898491</v>
      </c>
      <c r="S50" s="10">
        <f>AFC!S50-FC_NE!S50-FC_E!S50</f>
        <v>3.1974423109204508E-14</v>
      </c>
      <c r="T50" s="10">
        <f>AFC!T50-FC_NE!T50-FC_E!T50</f>
        <v>-17.146087704213073</v>
      </c>
      <c r="U50" s="10">
        <f>AFC!U50-FC_NE!U50-FC_E!U50</f>
        <v>-20.345829750644835</v>
      </c>
      <c r="V50" s="10">
        <f>AFC!V50-FC_NE!V50-FC_E!V50</f>
        <v>13.677901977643906</v>
      </c>
      <c r="W50" s="10">
        <f>AFC!W50-FC_NE!W50-FC_E!W50</f>
        <v>-13.424247635425679</v>
      </c>
      <c r="X50" s="10">
        <f>AFC!X50-FC_NE!X50-FC_E!X50</f>
        <v>0.3337919174548003</v>
      </c>
    </row>
    <row r="51" spans="1:24" ht="11.25" customHeight="1" x14ac:dyDescent="0.2">
      <c r="A51" s="35" t="s">
        <v>89</v>
      </c>
      <c r="B51" s="36" t="s">
        <v>90</v>
      </c>
      <c r="C51" s="37">
        <f>AFC!C51-FC_NE!C51-FC_E!C51</f>
        <v>0</v>
      </c>
      <c r="D51" s="37">
        <f>AFC!D51-FC_NE!D51-FC_E!D51</f>
        <v>0</v>
      </c>
      <c r="E51" s="37">
        <f>AFC!E51-FC_NE!E51-FC_E!E51</f>
        <v>0</v>
      </c>
      <c r="F51" s="37">
        <f>AFC!F51-FC_NE!F51-FC_E!F51</f>
        <v>0</v>
      </c>
      <c r="G51" s="37">
        <f>AFC!G51-FC_NE!G51-FC_E!G51</f>
        <v>58.834909716253605</v>
      </c>
      <c r="H51" s="37">
        <f>AFC!H51-FC_NE!H51-FC_E!H51</f>
        <v>53.955288048151488</v>
      </c>
      <c r="I51" s="37">
        <f>AFC!I51-FC_NE!I51-FC_E!I51</f>
        <v>-155.33104041272691</v>
      </c>
      <c r="J51" s="37">
        <f>AFC!J51-FC_NE!J51-FC_E!J51</f>
        <v>27.92347377472106</v>
      </c>
      <c r="K51" s="37">
        <f>AFC!K51-FC_NE!K51-FC_E!K51</f>
        <v>-523.86070507308887</v>
      </c>
      <c r="L51" s="37">
        <f>AFC!L51-FC_NE!L51-FC_E!L51</f>
        <v>44.518486672400286</v>
      </c>
      <c r="M51" s="37">
        <f>AFC!M51-FC_NE!M51-FC_E!M51</f>
        <v>0.19346517626763671</v>
      </c>
      <c r="N51" s="37">
        <f>AFC!N51-FC_NE!N51-FC_E!N51</f>
        <v>56.427343078248668</v>
      </c>
      <c r="O51" s="37">
        <f>AFC!O51-FC_NE!O51-FC_E!O51</f>
        <v>24.935511607911394</v>
      </c>
      <c r="P51" s="37">
        <f>AFC!P51-FC_NE!P51-FC_E!P51</f>
        <v>-127.85898538263064</v>
      </c>
      <c r="Q51" s="37">
        <f>AFC!Q51-FC_NE!Q51-FC_E!Q51</f>
        <v>-140.17626827170625</v>
      </c>
      <c r="R51" s="37">
        <f>AFC!R51-FC_NE!R51-FC_E!R51</f>
        <v>-33.061049011175783</v>
      </c>
      <c r="S51" s="37">
        <f>AFC!S51-FC_NE!S51-FC_E!S51</f>
        <v>77.524419604474133</v>
      </c>
      <c r="T51" s="37">
        <f>AFC!T51-FC_NE!T51-FC_E!T51</f>
        <v>57.255975924332233</v>
      </c>
      <c r="U51" s="37">
        <f>AFC!U51-FC_NE!U51-FC_E!U51</f>
        <v>179.54858125537521</v>
      </c>
      <c r="V51" s="37">
        <f>AFC!V51-FC_NE!V51-FC_E!V51</f>
        <v>189.5061049011174</v>
      </c>
      <c r="W51" s="37">
        <f>AFC!W51-FC_NE!W51-FC_E!W51</f>
        <v>319.28650042992376</v>
      </c>
      <c r="X51" s="37">
        <f>AFC!X51-FC_NE!X51-FC_E!X51</f>
        <v>34.73714531384212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5.5511151231257827E-13</v>
      </c>
      <c r="D52" s="37">
        <f t="shared" si="20"/>
        <v>2.5795356964408711E-4</v>
      </c>
      <c r="E52" s="37">
        <f t="shared" si="20"/>
        <v>-0.28632846087556807</v>
      </c>
      <c r="F52" s="37">
        <f t="shared" si="20"/>
        <v>0.59716251074850035</v>
      </c>
      <c r="G52" s="37">
        <f t="shared" si="20"/>
        <v>17.05348237317321</v>
      </c>
      <c r="H52" s="37">
        <f t="shared" si="20"/>
        <v>-8.0491831470340003</v>
      </c>
      <c r="I52" s="37">
        <f t="shared" si="20"/>
        <v>52.187704213240067</v>
      </c>
      <c r="J52" s="37">
        <f t="shared" si="20"/>
        <v>66.764918314705483</v>
      </c>
      <c r="K52" s="37">
        <f t="shared" si="20"/>
        <v>-79.895098882200386</v>
      </c>
      <c r="L52" s="37">
        <f t="shared" si="20"/>
        <v>-24.528718830609606</v>
      </c>
      <c r="M52" s="37">
        <f t="shared" si="20"/>
        <v>13.852966466036627</v>
      </c>
      <c r="N52" s="37">
        <f t="shared" si="20"/>
        <v>-73.493121238176343</v>
      </c>
      <c r="O52" s="37">
        <f t="shared" si="20"/>
        <v>-38.000257953569019</v>
      </c>
      <c r="P52" s="37">
        <f t="shared" si="20"/>
        <v>28.804385210661277</v>
      </c>
      <c r="Q52" s="37">
        <f t="shared" si="20"/>
        <v>11.48822012037995</v>
      </c>
      <c r="R52" s="37">
        <f t="shared" si="20"/>
        <v>18.892777300086667</v>
      </c>
      <c r="S52" s="37">
        <f t="shared" si="20"/>
        <v>19.513585554597313</v>
      </c>
      <c r="T52" s="37">
        <f t="shared" si="20"/>
        <v>-1.0238177128102617</v>
      </c>
      <c r="U52" s="37">
        <f t="shared" si="20"/>
        <v>-76.697592433365543</v>
      </c>
      <c r="V52" s="37">
        <f t="shared" si="20"/>
        <v>-106.20120378331571</v>
      </c>
      <c r="W52" s="37">
        <f t="shared" si="20"/>
        <v>-142.69853826311316</v>
      </c>
      <c r="X52" s="37">
        <f t="shared" ref="X52" si="21">SUM(X53:X70)</f>
        <v>-142.65631986242477</v>
      </c>
    </row>
    <row r="53" spans="1:24" ht="11.25" customHeight="1" x14ac:dyDescent="0.2">
      <c r="A53" s="42" t="s">
        <v>93</v>
      </c>
      <c r="B53" s="9" t="s">
        <v>94</v>
      </c>
      <c r="C53" s="10">
        <f>AFC!C53-FC_NE!C53-FC_E!C53</f>
        <v>0</v>
      </c>
      <c r="D53" s="10">
        <f>AFC!D53-FC_NE!D53-FC_E!D53</f>
        <v>6.8212102632969618E-13</v>
      </c>
      <c r="E53" s="10">
        <f>AFC!E53-FC_NE!E53-FC_E!E53</f>
        <v>0</v>
      </c>
      <c r="F53" s="10">
        <f>AFC!F53-FC_NE!F53-FC_E!F53</f>
        <v>0</v>
      </c>
      <c r="G53" s="10">
        <f>AFC!G53-FC_NE!G53-FC_E!G53</f>
        <v>-4.5474735088646412E-13</v>
      </c>
      <c r="H53" s="10">
        <f>AFC!H53-FC_NE!H53-FC_E!H53</f>
        <v>-4.5474735088646412E-13</v>
      </c>
      <c r="I53" s="10">
        <f>AFC!I53-FC_NE!I53-FC_E!I53</f>
        <v>-4.5474735088646412E-13</v>
      </c>
      <c r="J53" s="10">
        <f>AFC!J53-FC_NE!J53-FC_E!J53</f>
        <v>4.5474735088646412E-13</v>
      </c>
      <c r="K53" s="10">
        <f>AFC!K53-FC_NE!K53-FC_E!K53</f>
        <v>9.0949470177292824E-13</v>
      </c>
      <c r="L53" s="10">
        <f>AFC!L53-FC_NE!L53-FC_E!L53</f>
        <v>-2.2737367544323206E-13</v>
      </c>
      <c r="M53" s="10">
        <f>AFC!M53-FC_NE!M53-FC_E!M53</f>
        <v>-9.0949470177292824E-13</v>
      </c>
      <c r="N53" s="10">
        <f>AFC!N53-FC_NE!N53-FC_E!N53</f>
        <v>-2.2737367544323206E-13</v>
      </c>
      <c r="O53" s="10">
        <f>AFC!O53-FC_NE!O53-FC_E!O53</f>
        <v>0</v>
      </c>
      <c r="P53" s="10">
        <f>AFC!P53-FC_NE!P53-FC_E!P53</f>
        <v>-2.2737367544323206E-13</v>
      </c>
      <c r="Q53" s="10">
        <f>AFC!Q53-FC_NE!Q53-FC_E!Q53</f>
        <v>0</v>
      </c>
      <c r="R53" s="10">
        <f>AFC!R53-FC_NE!R53-FC_E!R53</f>
        <v>-2.2737367544323206E-13</v>
      </c>
      <c r="S53" s="10">
        <f>AFC!S53-FC_NE!S53-FC_E!S53</f>
        <v>-6.8212102632969618E-13</v>
      </c>
      <c r="T53" s="10">
        <f>AFC!T53-FC_NE!T53-FC_E!T53</f>
        <v>9.0949470177292824E-13</v>
      </c>
      <c r="U53" s="10">
        <f>AFC!U53-FC_NE!U53-FC_E!U53</f>
        <v>2.2737367544323206E-13</v>
      </c>
      <c r="V53" s="10">
        <f>AFC!V53-FC_NE!V53-FC_E!V53</f>
        <v>2.2737367544323206E-13</v>
      </c>
      <c r="W53" s="10">
        <f>AFC!W53-FC_NE!W53-FC_E!W53</f>
        <v>-9.0949470177292824E-13</v>
      </c>
      <c r="X53" s="10">
        <f>AFC!X53-FC_NE!X53-FC_E!X53</f>
        <v>2.2737367544323206E-13</v>
      </c>
    </row>
    <row r="54" spans="1:24" ht="11.25" customHeight="1" x14ac:dyDescent="0.2">
      <c r="A54" s="42" t="s">
        <v>95</v>
      </c>
      <c r="B54" s="9" t="s">
        <v>96</v>
      </c>
      <c r="C54" s="10">
        <f>AFC!C54-FC_NE!C54-FC_E!C54</f>
        <v>0</v>
      </c>
      <c r="D54" s="10">
        <f>AFC!D54-FC_NE!D54-FC_E!D54</f>
        <v>0</v>
      </c>
      <c r="E54" s="10">
        <f>AFC!E54-FC_NE!E54-FC_E!E54</f>
        <v>0</v>
      </c>
      <c r="F54" s="10">
        <f>AFC!F54-FC_NE!F54-FC_E!F54</f>
        <v>0</v>
      </c>
      <c r="G54" s="10">
        <f>AFC!G54-FC_NE!G54-FC_E!G54</f>
        <v>0</v>
      </c>
      <c r="H54" s="10">
        <f>AFC!H54-FC_NE!H54-FC_E!H54</f>
        <v>0</v>
      </c>
      <c r="I54" s="10">
        <f>AFC!I54-FC_NE!I54-FC_E!I54</f>
        <v>0</v>
      </c>
      <c r="J54" s="10">
        <f>AFC!J54-FC_NE!J54-FC_E!J54</f>
        <v>0</v>
      </c>
      <c r="K54" s="10">
        <f>AFC!K54-FC_NE!K54-FC_E!K54</f>
        <v>0</v>
      </c>
      <c r="L54" s="10">
        <f>AFC!L54-FC_NE!L54-FC_E!L54</f>
        <v>0</v>
      </c>
      <c r="M54" s="10">
        <f>AFC!M54-FC_NE!M54-FC_E!M54</f>
        <v>0</v>
      </c>
      <c r="N54" s="10">
        <f>AFC!N54-FC_NE!N54-FC_E!N54</f>
        <v>0</v>
      </c>
      <c r="O54" s="10">
        <f>AFC!O54-FC_NE!O54-FC_E!O54</f>
        <v>0</v>
      </c>
      <c r="P54" s="10">
        <f>AFC!P54-FC_NE!P54-FC_E!P54</f>
        <v>0</v>
      </c>
      <c r="Q54" s="10">
        <f>AFC!Q54-FC_NE!Q54-FC_E!Q54</f>
        <v>0</v>
      </c>
      <c r="R54" s="10">
        <f>AFC!R54-FC_NE!R54-FC_E!R54</f>
        <v>0</v>
      </c>
      <c r="S54" s="10">
        <f>AFC!S54-FC_NE!S54-FC_E!S54</f>
        <v>0</v>
      </c>
      <c r="T54" s="10">
        <f>AFC!T54-FC_NE!T54-FC_E!T54</f>
        <v>0</v>
      </c>
      <c r="U54" s="10">
        <f>AFC!U54-FC_NE!U54-FC_E!U54</f>
        <v>0</v>
      </c>
      <c r="V54" s="10">
        <f>AFC!V54-FC_NE!V54-FC_E!V54</f>
        <v>0</v>
      </c>
      <c r="W54" s="10">
        <f>AFC!W54-FC_NE!W54-FC_E!W54</f>
        <v>0</v>
      </c>
      <c r="X54" s="10">
        <f>AFC!X54-FC_NE!X54-FC_E!X54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AFC!C55-FC_NE!C55-FC_E!C55</f>
        <v>0</v>
      </c>
      <c r="D55" s="10">
        <f>AFC!D55-FC_NE!D55-FC_E!D55</f>
        <v>0</v>
      </c>
      <c r="E55" s="10">
        <f>AFC!E55-FC_NE!E55-FC_E!E55</f>
        <v>0</v>
      </c>
      <c r="F55" s="10">
        <f>AFC!F55-FC_NE!F55-FC_E!F55</f>
        <v>0</v>
      </c>
      <c r="G55" s="10">
        <f>AFC!G55-FC_NE!G55-FC_E!G55</f>
        <v>0</v>
      </c>
      <c r="H55" s="10">
        <f>AFC!H55-FC_NE!H55-FC_E!H55</f>
        <v>6.9388939039072284E-18</v>
      </c>
      <c r="I55" s="10">
        <f>AFC!I55-FC_NE!I55-FC_E!I55</f>
        <v>1.3877787807814457E-17</v>
      </c>
      <c r="J55" s="10">
        <f>AFC!J55-FC_NE!J55-FC_E!J55</f>
        <v>2.7755575615628914E-17</v>
      </c>
      <c r="K55" s="10">
        <f>AFC!K55-FC_NE!K55-FC_E!K55</f>
        <v>0</v>
      </c>
      <c r="L55" s="10">
        <f>AFC!L55-FC_NE!L55-FC_E!L55</f>
        <v>2.2204460492503131E-16</v>
      </c>
      <c r="M55" s="10">
        <f>AFC!M55-FC_NE!M55-FC_E!M55</f>
        <v>-3.5527136788005009E-15</v>
      </c>
      <c r="N55" s="10">
        <f>AFC!N55-FC_NE!N55-FC_E!N55</f>
        <v>5.6843418860808015E-14</v>
      </c>
      <c r="O55" s="10">
        <f>AFC!O55-FC_NE!O55-FC_E!O55</f>
        <v>0</v>
      </c>
      <c r="P55" s="10">
        <f>AFC!P55-FC_NE!P55-FC_E!P55</f>
        <v>-5.6843418860808015E-14</v>
      </c>
      <c r="Q55" s="10">
        <f>AFC!Q55-FC_NE!Q55-FC_E!Q55</f>
        <v>1.1368683772161603E-13</v>
      </c>
      <c r="R55" s="10">
        <f>AFC!R55-FC_NE!R55-FC_E!R55</f>
        <v>0</v>
      </c>
      <c r="S55" s="10">
        <f>AFC!S55-FC_NE!S55-FC_E!S55</f>
        <v>0</v>
      </c>
      <c r="T55" s="10">
        <f>AFC!T55-FC_NE!T55-FC_E!T55</f>
        <v>1.1368683772161603E-13</v>
      </c>
      <c r="U55" s="10">
        <f>AFC!U55-FC_NE!U55-FC_E!U55</f>
        <v>1.1368683772161603E-13</v>
      </c>
      <c r="V55" s="10">
        <f>AFC!V55-FC_NE!V55-FC_E!V55</f>
        <v>1.1368683772161603E-13</v>
      </c>
      <c r="W55" s="10">
        <f>AFC!W55-FC_NE!W55-FC_E!W55</f>
        <v>1.1368683772161603E-13</v>
      </c>
      <c r="X55" s="10">
        <f>AFC!X55-FC_NE!X55-FC_E!X55</f>
        <v>-1.1368683772161603E-13</v>
      </c>
    </row>
    <row r="56" spans="1:24" ht="11.25" customHeight="1" x14ac:dyDescent="0.2">
      <c r="A56" s="42" t="s">
        <v>99</v>
      </c>
      <c r="B56" s="9" t="s">
        <v>100</v>
      </c>
      <c r="C56" s="10">
        <f>AFC!C56-FC_NE!C56-FC_E!C56</f>
        <v>0</v>
      </c>
      <c r="D56" s="10">
        <f>AFC!D56-FC_NE!D56-FC_E!D56</f>
        <v>0</v>
      </c>
      <c r="E56" s="10">
        <f>AFC!E56-FC_NE!E56-FC_E!E56</f>
        <v>0</v>
      </c>
      <c r="F56" s="10">
        <f>AFC!F56-FC_NE!F56-FC_E!F56</f>
        <v>0</v>
      </c>
      <c r="G56" s="10">
        <f>AFC!G56-FC_NE!G56-FC_E!G56</f>
        <v>0</v>
      </c>
      <c r="H56" s="10">
        <f>AFC!H56-FC_NE!H56-FC_E!H56</f>
        <v>0</v>
      </c>
      <c r="I56" s="10">
        <f>AFC!I56-FC_NE!I56-FC_E!I56</f>
        <v>0</v>
      </c>
      <c r="J56" s="10">
        <f>AFC!J56-FC_NE!J56-FC_E!J56</f>
        <v>0</v>
      </c>
      <c r="K56" s="10">
        <f>AFC!K56-FC_NE!K56-FC_E!K56</f>
        <v>0</v>
      </c>
      <c r="L56" s="10">
        <f>AFC!L56-FC_NE!L56-FC_E!L56</f>
        <v>0</v>
      </c>
      <c r="M56" s="10">
        <f>AFC!M56-FC_NE!M56-FC_E!M56</f>
        <v>0</v>
      </c>
      <c r="N56" s="10">
        <f>AFC!N56-FC_NE!N56-FC_E!N56</f>
        <v>-1.3877787807814457E-17</v>
      </c>
      <c r="O56" s="10">
        <f>AFC!O56-FC_NE!O56-FC_E!O56</f>
        <v>0</v>
      </c>
      <c r="P56" s="10">
        <f>AFC!P56-FC_NE!P56-FC_E!P56</f>
        <v>0</v>
      </c>
      <c r="Q56" s="10">
        <f>AFC!Q56-FC_NE!Q56-FC_E!Q56</f>
        <v>2.8421709430404007E-14</v>
      </c>
      <c r="R56" s="10">
        <f>AFC!R56-FC_NE!R56-FC_E!R56</f>
        <v>0</v>
      </c>
      <c r="S56" s="10">
        <f>AFC!S56-FC_NE!S56-FC_E!S56</f>
        <v>-2.8421709430404007E-14</v>
      </c>
      <c r="T56" s="10">
        <f>AFC!T56-FC_NE!T56-FC_E!T56</f>
        <v>0</v>
      </c>
      <c r="U56" s="10">
        <f>AFC!U56-FC_NE!U56-FC_E!U56</f>
        <v>0</v>
      </c>
      <c r="V56" s="10">
        <f>AFC!V56-FC_NE!V56-FC_E!V56</f>
        <v>-2.8421709430404007E-14</v>
      </c>
      <c r="W56" s="10">
        <f>AFC!W56-FC_NE!W56-FC_E!W56</f>
        <v>2.8421709430404007E-14</v>
      </c>
      <c r="X56" s="10">
        <f>AFC!X56-FC_NE!X56-FC_E!X56</f>
        <v>-5.6843418860808015E-14</v>
      </c>
    </row>
    <row r="57" spans="1:24" ht="11.25" customHeight="1" x14ac:dyDescent="0.2">
      <c r="A57" s="42" t="s">
        <v>101</v>
      </c>
      <c r="B57" s="9" t="s">
        <v>102</v>
      </c>
      <c r="C57" s="10">
        <f>AFC!C57-FC_NE!C57-FC_E!C57</f>
        <v>0</v>
      </c>
      <c r="D57" s="10">
        <f>AFC!D57-FC_NE!D57-FC_E!D57</f>
        <v>0</v>
      </c>
      <c r="E57" s="10">
        <f>AFC!E57-FC_NE!E57-FC_E!E57</f>
        <v>0</v>
      </c>
      <c r="F57" s="10">
        <f>AFC!F57-FC_NE!F57-FC_E!F57</f>
        <v>0</v>
      </c>
      <c r="G57" s="10">
        <f>AFC!G57-FC_NE!G57-FC_E!G57</f>
        <v>0</v>
      </c>
      <c r="H57" s="10">
        <f>AFC!H57-FC_NE!H57-FC_E!H57</f>
        <v>0</v>
      </c>
      <c r="I57" s="10">
        <f>AFC!I57-FC_NE!I57-FC_E!I57</f>
        <v>0</v>
      </c>
      <c r="J57" s="10">
        <f>AFC!J57-FC_NE!J57-FC_E!J57</f>
        <v>0</v>
      </c>
      <c r="K57" s="10">
        <f>AFC!K57-FC_NE!K57-FC_E!K57</f>
        <v>0</v>
      </c>
      <c r="L57" s="10">
        <f>AFC!L57-FC_NE!L57-FC_E!L57</f>
        <v>4.7721410146173676E-2</v>
      </c>
      <c r="M57" s="10">
        <f>AFC!M57-FC_NE!M57-FC_E!M57</f>
        <v>0</v>
      </c>
      <c r="N57" s="10">
        <f>AFC!N57-FC_NE!N57-FC_E!N57</f>
        <v>0</v>
      </c>
      <c r="O57" s="10">
        <f>AFC!O57-FC_NE!O57-FC_E!O57</f>
        <v>0</v>
      </c>
      <c r="P57" s="10">
        <f>AFC!P57-FC_NE!P57-FC_E!P57</f>
        <v>0</v>
      </c>
      <c r="Q57" s="10">
        <f>AFC!Q57-FC_NE!Q57-FC_E!Q57</f>
        <v>0</v>
      </c>
      <c r="R57" s="10">
        <f>AFC!R57-FC_NE!R57-FC_E!R57</f>
        <v>0</v>
      </c>
      <c r="S57" s="10">
        <f>AFC!S57-FC_NE!S57-FC_E!S57</f>
        <v>0</v>
      </c>
      <c r="T57" s="10">
        <f>AFC!T57-FC_NE!T57-FC_E!T57</f>
        <v>0</v>
      </c>
      <c r="U57" s="10">
        <f>AFC!U57-FC_NE!U57-FC_E!U57</f>
        <v>0</v>
      </c>
      <c r="V57" s="10">
        <f>AFC!V57-FC_NE!V57-FC_E!V57</f>
        <v>0</v>
      </c>
      <c r="W57" s="10">
        <f>AFC!W57-FC_NE!W57-FC_E!W57</f>
        <v>0</v>
      </c>
      <c r="X57" s="10">
        <f>AFC!X57-FC_NE!X57-FC_E!X57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AFC!C58-FC_NE!C58-FC_E!C58</f>
        <v>8.5984522784521289E-5</v>
      </c>
      <c r="D58" s="10">
        <f>AFC!D58-FC_NE!D58-FC_E!D58</f>
        <v>0</v>
      </c>
      <c r="E58" s="10">
        <f>AFC!E58-FC_NE!E58-FC_E!E58</f>
        <v>8.5984522781856754E-5</v>
      </c>
      <c r="F58" s="10">
        <f>AFC!F58-FC_NE!F58-FC_E!F58</f>
        <v>-8.5984522787185824E-5</v>
      </c>
      <c r="G58" s="10">
        <f>AFC!G58-FC_NE!G58-FC_E!G58</f>
        <v>0</v>
      </c>
      <c r="H58" s="10">
        <f>AFC!H58-FC_NE!H58-FC_E!H58</f>
        <v>0</v>
      </c>
      <c r="I58" s="10">
        <f>AFC!I58-FC_NE!I58-FC_E!I58</f>
        <v>0</v>
      </c>
      <c r="J58" s="10">
        <f>AFC!J58-FC_NE!J58-FC_E!J58</f>
        <v>2.3817712811695202E-2</v>
      </c>
      <c r="K58" s="10">
        <f>AFC!K58-FC_NE!K58-FC_E!K58</f>
        <v>0</v>
      </c>
      <c r="L58" s="10">
        <f>AFC!L58-FC_NE!L58-FC_E!L58</f>
        <v>-1.050988822012048</v>
      </c>
      <c r="M58" s="10">
        <f>AFC!M58-FC_NE!M58-FC_E!M58</f>
        <v>-8.5984522772974969E-5</v>
      </c>
      <c r="N58" s="10">
        <f>AFC!N58-FC_NE!N58-FC_E!N58</f>
        <v>-8.5984522783633111E-5</v>
      </c>
      <c r="O58" s="10">
        <f>AFC!O58-FC_NE!O58-FC_E!O58</f>
        <v>0</v>
      </c>
      <c r="P58" s="10">
        <f>AFC!P58-FC_NE!P58-FC_E!P58</f>
        <v>-8.5984522783633111E-5</v>
      </c>
      <c r="Q58" s="10">
        <f>AFC!Q58-FC_NE!Q58-FC_E!Q58</f>
        <v>-1.7196904558147708E-4</v>
      </c>
      <c r="R58" s="10">
        <f>AFC!R58-FC_NE!R58-FC_E!R58</f>
        <v>0</v>
      </c>
      <c r="S58" s="10">
        <f>AFC!S58-FC_NE!S58-FC_E!S58</f>
        <v>0</v>
      </c>
      <c r="T58" s="10">
        <f>AFC!T58-FC_NE!T58-FC_E!T58</f>
        <v>0</v>
      </c>
      <c r="U58" s="10">
        <f>AFC!U58-FC_NE!U58-FC_E!U58</f>
        <v>-8.5984522790738538E-5</v>
      </c>
      <c r="V58" s="10">
        <f>AFC!V58-FC_NE!V58-FC_E!V58</f>
        <v>-8.5984522780080397E-5</v>
      </c>
      <c r="W58" s="10">
        <f>AFC!W58-FC_NE!W58-FC_E!W58</f>
        <v>-8.5984522784521289E-5</v>
      </c>
      <c r="X58" s="10">
        <f>AFC!X58-FC_NE!X58-FC_E!X58</f>
        <v>-2.1496130696387894E-3</v>
      </c>
    </row>
    <row r="59" spans="1:24" ht="11.25" customHeight="1" x14ac:dyDescent="0.2">
      <c r="A59" s="42" t="s">
        <v>105</v>
      </c>
      <c r="B59" s="9" t="s">
        <v>106</v>
      </c>
      <c r="C59" s="10">
        <f>AFC!C59-FC_NE!C59-FC_E!C59</f>
        <v>-8.5984522229409777E-5</v>
      </c>
      <c r="D59" s="10">
        <f>AFC!D59-FC_NE!D59-FC_E!D59</f>
        <v>2.5795356896196608E-4</v>
      </c>
      <c r="E59" s="10">
        <f>AFC!E59-FC_NE!E59-FC_E!E59</f>
        <v>-0.28641444539834993</v>
      </c>
      <c r="F59" s="10">
        <f>AFC!F59-FC_NE!F59-FC_E!F59</f>
        <v>0.59724849527128754</v>
      </c>
      <c r="G59" s="10">
        <f>AFC!G59-FC_NE!G59-FC_E!G59</f>
        <v>17.053482373173665</v>
      </c>
      <c r="H59" s="10">
        <f>AFC!H59-FC_NE!H59-FC_E!H59</f>
        <v>-8.0491831470335455</v>
      </c>
      <c r="I59" s="10">
        <f>AFC!I59-FC_NE!I59-FC_E!I59</f>
        <v>52.187704213240522</v>
      </c>
      <c r="J59" s="10">
        <f>AFC!J59-FC_NE!J59-FC_E!J59</f>
        <v>28.733018056751462</v>
      </c>
      <c r="K59" s="10">
        <f>AFC!K59-FC_NE!K59-FC_E!K59</f>
        <v>-100.41074806534834</v>
      </c>
      <c r="L59" s="10">
        <f>AFC!L59-FC_NE!L59-FC_E!L59</f>
        <v>-25.819174548580122</v>
      </c>
      <c r="M59" s="10">
        <f>AFC!M59-FC_NE!M59-FC_E!M59</f>
        <v>12.969217540844056</v>
      </c>
      <c r="N59" s="10">
        <f>AFC!N59-FC_NE!N59-FC_E!N59</f>
        <v>-64.488478073945771</v>
      </c>
      <c r="O59" s="10">
        <f>AFC!O59-FC_NE!O59-FC_E!O59</f>
        <v>-45.093981083405652</v>
      </c>
      <c r="P59" s="10">
        <f>AFC!P59-FC_NE!P59-FC_E!P59</f>
        <v>28.804815133275497</v>
      </c>
      <c r="Q59" s="10">
        <f>AFC!Q59-FC_NE!Q59-FC_E!Q59</f>
        <v>11.488392089425361</v>
      </c>
      <c r="R59" s="10">
        <f>AFC!R59-FC_NE!R59-FC_E!R59</f>
        <v>18.892777300086891</v>
      </c>
      <c r="S59" s="10">
        <f>AFC!S59-FC_NE!S59-FC_E!S59</f>
        <v>19.513757523643562</v>
      </c>
      <c r="T59" s="10">
        <f>AFC!T59-FC_NE!T59-FC_E!T59</f>
        <v>-1.0141874462592568</v>
      </c>
      <c r="U59" s="10">
        <f>AFC!U59-FC_NE!U59-FC_E!U59</f>
        <v>-76.312983662944589</v>
      </c>
      <c r="V59" s="10">
        <f>AFC!V59-FC_NE!V59-FC_E!V59</f>
        <v>-111.6973344797907</v>
      </c>
      <c r="W59" s="10">
        <f>AFC!W59-FC_NE!W59-FC_E!W59</f>
        <v>-142.67153912295771</v>
      </c>
      <c r="X59" s="10">
        <f>AFC!X59-FC_NE!X59-FC_E!X59</f>
        <v>-142.66440240756674</v>
      </c>
    </row>
    <row r="60" spans="1:24" ht="11.25" customHeight="1" x14ac:dyDescent="0.2">
      <c r="A60" s="42" t="s">
        <v>107</v>
      </c>
      <c r="B60" s="9" t="s">
        <v>108</v>
      </c>
      <c r="C60" s="10">
        <f>AFC!C60-FC_NE!C60-FC_E!C60</f>
        <v>0</v>
      </c>
      <c r="D60" s="10">
        <f>AFC!D60-FC_NE!D60-FC_E!D60</f>
        <v>0</v>
      </c>
      <c r="E60" s="10">
        <f>AFC!E60-FC_NE!E60-FC_E!E60</f>
        <v>0</v>
      </c>
      <c r="F60" s="10">
        <f>AFC!F60-FC_NE!F60-FC_E!F60</f>
        <v>0</v>
      </c>
      <c r="G60" s="10">
        <f>AFC!G60-FC_NE!G60-FC_E!G60</f>
        <v>0</v>
      </c>
      <c r="H60" s="10">
        <f>AFC!H60-FC_NE!H60-FC_E!H60</f>
        <v>0</v>
      </c>
      <c r="I60" s="10">
        <f>AFC!I60-FC_NE!I60-FC_E!I60</f>
        <v>0</v>
      </c>
      <c r="J60" s="10">
        <f>AFC!J60-FC_NE!J60-FC_E!J60</f>
        <v>0</v>
      </c>
      <c r="K60" s="10">
        <f>AFC!K60-FC_NE!K60-FC_E!K60</f>
        <v>0</v>
      </c>
      <c r="L60" s="10">
        <f>AFC!L60-FC_NE!L60-FC_E!L60</f>
        <v>0</v>
      </c>
      <c r="M60" s="10">
        <f>AFC!M60-FC_NE!M60-FC_E!M60</f>
        <v>0</v>
      </c>
      <c r="N60" s="10">
        <f>AFC!N60-FC_NE!N60-FC_E!N60</f>
        <v>0</v>
      </c>
      <c r="O60" s="10">
        <f>AFC!O60-FC_NE!O60-FC_E!O60</f>
        <v>0</v>
      </c>
      <c r="P60" s="10">
        <f>AFC!P60-FC_NE!P60-FC_E!P60</f>
        <v>0</v>
      </c>
      <c r="Q60" s="10">
        <f>AFC!Q60-FC_NE!Q60-FC_E!Q60</f>
        <v>0</v>
      </c>
      <c r="R60" s="10">
        <f>AFC!R60-FC_NE!R60-FC_E!R60</f>
        <v>0</v>
      </c>
      <c r="S60" s="10">
        <f>AFC!S60-FC_NE!S60-FC_E!S60</f>
        <v>0</v>
      </c>
      <c r="T60" s="10">
        <f>AFC!T60-FC_NE!T60-FC_E!T60</f>
        <v>0</v>
      </c>
      <c r="U60" s="10">
        <f>AFC!U60-FC_NE!U60-FC_E!U60</f>
        <v>0</v>
      </c>
      <c r="V60" s="10">
        <f>AFC!V60-FC_NE!V60-FC_E!V60</f>
        <v>0</v>
      </c>
      <c r="W60" s="10">
        <f>AFC!W60-FC_NE!W60-FC_E!W60</f>
        <v>0</v>
      </c>
      <c r="X60" s="10">
        <f>AFC!X60-FC_NE!X60-FC_E!X60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AFC!C61-FC_NE!C61-FC_E!C61</f>
        <v>0</v>
      </c>
      <c r="D61" s="10">
        <f>AFC!D61-FC_NE!D61-FC_E!D61</f>
        <v>0</v>
      </c>
      <c r="E61" s="10">
        <f>AFC!E61-FC_NE!E61-FC_E!E61</f>
        <v>0</v>
      </c>
      <c r="F61" s="10">
        <f>AFC!F61-FC_NE!F61-FC_E!F61</f>
        <v>0</v>
      </c>
      <c r="G61" s="10">
        <f>AFC!G61-FC_NE!G61-FC_E!G61</f>
        <v>0</v>
      </c>
      <c r="H61" s="10">
        <f>AFC!H61-FC_NE!H61-FC_E!H61</f>
        <v>0</v>
      </c>
      <c r="I61" s="10">
        <f>AFC!I61-FC_NE!I61-FC_E!I61</f>
        <v>0</v>
      </c>
      <c r="J61" s="10">
        <f>AFC!J61-FC_NE!J61-FC_E!J61</f>
        <v>0</v>
      </c>
      <c r="K61" s="10">
        <f>AFC!K61-FC_NE!K61-FC_E!K61</f>
        <v>-0.40601891659501288</v>
      </c>
      <c r="L61" s="10">
        <f>AFC!L61-FC_NE!L61-FC_E!L61</f>
        <v>-8.5984522785687023E-5</v>
      </c>
      <c r="M61" s="10">
        <f>AFC!M61-FC_NE!M61-FC_E!M61</f>
        <v>-8.5984522785853557E-5</v>
      </c>
      <c r="N61" s="10">
        <f>AFC!N61-FC_NE!N61-FC_E!N61</f>
        <v>-0.1671539122957828</v>
      </c>
      <c r="O61" s="10">
        <f>AFC!O61-FC_NE!O61-FC_E!O61</f>
        <v>0</v>
      </c>
      <c r="P61" s="10">
        <f>AFC!P61-FC_NE!P61-FC_E!P61</f>
        <v>-8.5984522785409467E-5</v>
      </c>
      <c r="Q61" s="10">
        <f>AFC!Q61-FC_NE!Q61-FC_E!Q61</f>
        <v>0</v>
      </c>
      <c r="R61" s="10">
        <f>AFC!R61-FC_NE!R61-FC_E!R61</f>
        <v>8.5984522790294449E-5</v>
      </c>
      <c r="S61" s="10">
        <f>AFC!S61-FC_NE!S61-FC_E!S61</f>
        <v>0</v>
      </c>
      <c r="T61" s="10">
        <f>AFC!T61-FC_NE!T61-FC_E!T61</f>
        <v>-9.5442820292301889E-3</v>
      </c>
      <c r="U61" s="10">
        <f>AFC!U61-FC_NE!U61-FC_E!U61</f>
        <v>-0.38452278589853783</v>
      </c>
      <c r="V61" s="10">
        <f>AFC!V61-FC_NE!V61-FC_E!V61</f>
        <v>1.7196904556904258E-4</v>
      </c>
      <c r="W61" s="10">
        <f>AFC!W61-FC_NE!W61-FC_E!W61</f>
        <v>-2.6913155631991259E-2</v>
      </c>
      <c r="X61" s="10">
        <f>AFC!X61-FC_NE!X61-FC_E!X61</f>
        <v>1.0232158211521014E-2</v>
      </c>
    </row>
    <row r="62" spans="1:24" ht="11.25" customHeight="1" x14ac:dyDescent="0.2">
      <c r="A62" s="42" t="s">
        <v>111</v>
      </c>
      <c r="B62" s="9" t="s">
        <v>112</v>
      </c>
      <c r="C62" s="10">
        <f>AFC!C62-FC_NE!C62-FC_E!C62</f>
        <v>0</v>
      </c>
      <c r="D62" s="10">
        <f>AFC!D62-FC_NE!D62-FC_E!D62</f>
        <v>0</v>
      </c>
      <c r="E62" s="10">
        <f>AFC!E62-FC_NE!E62-FC_E!E62</f>
        <v>0</v>
      </c>
      <c r="F62" s="10">
        <f>AFC!F62-FC_NE!F62-FC_E!F62</f>
        <v>0</v>
      </c>
      <c r="G62" s="10">
        <f>AFC!G62-FC_NE!G62-FC_E!G62</f>
        <v>0</v>
      </c>
      <c r="H62" s="10">
        <f>AFC!H62-FC_NE!H62-FC_E!H62</f>
        <v>0</v>
      </c>
      <c r="I62" s="10">
        <f>AFC!I62-FC_NE!I62-FC_E!I62</f>
        <v>0</v>
      </c>
      <c r="J62" s="10">
        <f>AFC!J62-FC_NE!J62-FC_E!J62</f>
        <v>0</v>
      </c>
      <c r="K62" s="10">
        <f>AFC!K62-FC_NE!K62-FC_E!K62</f>
        <v>0</v>
      </c>
      <c r="L62" s="10">
        <f>AFC!L62-FC_NE!L62-FC_E!L62</f>
        <v>0</v>
      </c>
      <c r="M62" s="10">
        <f>AFC!M62-FC_NE!M62-FC_E!M62</f>
        <v>0</v>
      </c>
      <c r="N62" s="10">
        <f>AFC!N62-FC_NE!N62-FC_E!N62</f>
        <v>0</v>
      </c>
      <c r="O62" s="10">
        <f>AFC!O62-FC_NE!O62-FC_E!O62</f>
        <v>0</v>
      </c>
      <c r="P62" s="10">
        <f>AFC!P62-FC_NE!P62-FC_E!P62</f>
        <v>-8.5984522785964579E-5</v>
      </c>
      <c r="Q62" s="10">
        <f>AFC!Q62-FC_NE!Q62-FC_E!Q62</f>
        <v>0</v>
      </c>
      <c r="R62" s="10">
        <f>AFC!R62-FC_NE!R62-FC_E!R62</f>
        <v>-8.598452278552049E-5</v>
      </c>
      <c r="S62" s="10">
        <f>AFC!S62-FC_NE!S62-FC_E!S62</f>
        <v>-8.5984522785409467E-5</v>
      </c>
      <c r="T62" s="10">
        <f>AFC!T62-FC_NE!T62-FC_E!T62</f>
        <v>0</v>
      </c>
      <c r="U62" s="10">
        <f>AFC!U62-FC_NE!U62-FC_E!U62</f>
        <v>0</v>
      </c>
      <c r="V62" s="10">
        <f>AFC!V62-FC_NE!V62-FC_E!V62</f>
        <v>-7.738607050731261E-4</v>
      </c>
      <c r="W62" s="10">
        <f>AFC!W62-FC_NE!W62-FC_E!W62</f>
        <v>0</v>
      </c>
      <c r="X62" s="10">
        <f>AFC!X62-FC_NE!X62-FC_E!X62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AFC!C63-FC_NE!C63-FC_E!C63</f>
        <v>0</v>
      </c>
      <c r="D63" s="10">
        <f>AFC!D63-FC_NE!D63-FC_E!D63</f>
        <v>0</v>
      </c>
      <c r="E63" s="10">
        <f>AFC!E63-FC_NE!E63-FC_E!E63</f>
        <v>0</v>
      </c>
      <c r="F63" s="10">
        <f>AFC!F63-FC_NE!F63-FC_E!F63</f>
        <v>0</v>
      </c>
      <c r="G63" s="10">
        <f>AFC!G63-FC_NE!G63-FC_E!G63</f>
        <v>0</v>
      </c>
      <c r="H63" s="10">
        <f>AFC!H63-FC_NE!H63-FC_E!H63</f>
        <v>0</v>
      </c>
      <c r="I63" s="10">
        <f>AFC!I63-FC_NE!I63-FC_E!I63</f>
        <v>0</v>
      </c>
      <c r="J63" s="10">
        <f>AFC!J63-FC_NE!J63-FC_E!J63</f>
        <v>0</v>
      </c>
      <c r="K63" s="10">
        <f>AFC!K63-FC_NE!K63-FC_E!K63</f>
        <v>0</v>
      </c>
      <c r="L63" s="10">
        <f>AFC!L63-FC_NE!L63-FC_E!L63</f>
        <v>8.8817841970012523E-16</v>
      </c>
      <c r="M63" s="10">
        <f>AFC!M63-FC_NE!M63-FC_E!M63</f>
        <v>8.5984522783633111E-5</v>
      </c>
      <c r="N63" s="10">
        <f>AFC!N63-FC_NE!N63-FC_E!N63</f>
        <v>0</v>
      </c>
      <c r="O63" s="10">
        <f>AFC!O63-FC_NE!O63-FC_E!O63</f>
        <v>0</v>
      </c>
      <c r="P63" s="10">
        <f>AFC!P63-FC_NE!P63-FC_E!P63</f>
        <v>-8.5984522769422256E-5</v>
      </c>
      <c r="Q63" s="10">
        <f>AFC!Q63-FC_NE!Q63-FC_E!Q63</f>
        <v>-8.5984522769422256E-5</v>
      </c>
      <c r="R63" s="10">
        <f>AFC!R63-FC_NE!R63-FC_E!R63</f>
        <v>0</v>
      </c>
      <c r="S63" s="10">
        <f>AFC!S63-FC_NE!S63-FC_E!S63</f>
        <v>8.5984522797843965E-5</v>
      </c>
      <c r="T63" s="10">
        <f>AFC!T63-FC_NE!T63-FC_E!T63</f>
        <v>-8.5984522797843965E-5</v>
      </c>
      <c r="U63" s="10">
        <f>AFC!U63-FC_NE!U63-FC_E!U63</f>
        <v>0</v>
      </c>
      <c r="V63" s="10">
        <f>AFC!V63-FC_NE!V63-FC_E!V63</f>
        <v>1.4210854715202004E-14</v>
      </c>
      <c r="W63" s="10">
        <f>AFC!W63-FC_NE!W63-FC_E!W63</f>
        <v>-1.4210854715202004E-14</v>
      </c>
      <c r="X63" s="10">
        <f>AFC!X63-FC_NE!X63-FC_E!X63</f>
        <v>2.8421709430404007E-14</v>
      </c>
    </row>
    <row r="64" spans="1:24" ht="11.25" customHeight="1" x14ac:dyDescent="0.2">
      <c r="A64" s="42" t="s">
        <v>115</v>
      </c>
      <c r="B64" s="9" t="s">
        <v>116</v>
      </c>
      <c r="C64" s="10">
        <f>AFC!C64-FC_NE!C64-FC_E!C64</f>
        <v>0</v>
      </c>
      <c r="D64" s="10">
        <f>AFC!D64-FC_NE!D64-FC_E!D64</f>
        <v>0</v>
      </c>
      <c r="E64" s="10">
        <f>AFC!E64-FC_NE!E64-FC_E!E64</f>
        <v>0</v>
      </c>
      <c r="F64" s="10">
        <f>AFC!F64-FC_NE!F64-FC_E!F64</f>
        <v>0</v>
      </c>
      <c r="G64" s="10">
        <f>AFC!G64-FC_NE!G64-FC_E!G64</f>
        <v>0</v>
      </c>
      <c r="H64" s="10">
        <f>AFC!H64-FC_NE!H64-FC_E!H64</f>
        <v>0</v>
      </c>
      <c r="I64" s="10">
        <f>AFC!I64-FC_NE!I64-FC_E!I64</f>
        <v>0</v>
      </c>
      <c r="J64" s="10">
        <f>AFC!J64-FC_NE!J64-FC_E!J64</f>
        <v>0</v>
      </c>
      <c r="K64" s="10">
        <f>AFC!K64-FC_NE!K64-FC_E!K64</f>
        <v>0</v>
      </c>
      <c r="L64" s="10">
        <f>AFC!L64-FC_NE!L64-FC_E!L64</f>
        <v>0</v>
      </c>
      <c r="M64" s="10">
        <f>AFC!M64-FC_NE!M64-FC_E!M64</f>
        <v>0</v>
      </c>
      <c r="N64" s="10">
        <f>AFC!N64-FC_NE!N64-FC_E!N64</f>
        <v>0</v>
      </c>
      <c r="O64" s="10">
        <f>AFC!O64-FC_NE!O64-FC_E!O64</f>
        <v>0</v>
      </c>
      <c r="P64" s="10">
        <f>AFC!P64-FC_NE!P64-FC_E!P64</f>
        <v>0</v>
      </c>
      <c r="Q64" s="10">
        <f>AFC!Q64-FC_NE!Q64-FC_E!Q64</f>
        <v>0</v>
      </c>
      <c r="R64" s="10">
        <f>AFC!R64-FC_NE!R64-FC_E!R64</f>
        <v>0</v>
      </c>
      <c r="S64" s="10">
        <f>AFC!S64-FC_NE!S64-FC_E!S64</f>
        <v>0</v>
      </c>
      <c r="T64" s="10">
        <f>AFC!T64-FC_NE!T64-FC_E!T64</f>
        <v>0</v>
      </c>
      <c r="U64" s="10">
        <f>AFC!U64-FC_NE!U64-FC_E!U64</f>
        <v>0</v>
      </c>
      <c r="V64" s="10">
        <f>AFC!V64-FC_NE!V64-FC_E!V64</f>
        <v>0</v>
      </c>
      <c r="W64" s="10">
        <f>AFC!W64-FC_NE!W64-FC_E!W64</f>
        <v>0</v>
      </c>
      <c r="X64" s="10">
        <f>AFC!X64-FC_NE!X64-FC_E!X64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AFC!C65-FC_NE!C65-FC_E!C65</f>
        <v>0</v>
      </c>
      <c r="D65" s="10">
        <f>AFC!D65-FC_NE!D65-FC_E!D65</f>
        <v>0</v>
      </c>
      <c r="E65" s="10">
        <f>AFC!E65-FC_NE!E65-FC_E!E65</f>
        <v>0</v>
      </c>
      <c r="F65" s="10">
        <f>AFC!F65-FC_NE!F65-FC_E!F65</f>
        <v>0</v>
      </c>
      <c r="G65" s="10">
        <f>AFC!G65-FC_NE!G65-FC_E!G65</f>
        <v>0</v>
      </c>
      <c r="H65" s="10">
        <f>AFC!H65-FC_NE!H65-FC_E!H65</f>
        <v>0</v>
      </c>
      <c r="I65" s="10">
        <f>AFC!I65-FC_NE!I65-FC_E!I65</f>
        <v>0</v>
      </c>
      <c r="J65" s="10">
        <f>AFC!J65-FC_NE!J65-FC_E!J65</f>
        <v>42.40283748925193</v>
      </c>
      <c r="K65" s="10">
        <f>AFC!K65-FC_NE!K65-FC_E!K65</f>
        <v>20.921668099742071</v>
      </c>
      <c r="L65" s="10">
        <f>AFC!L65-FC_NE!L65-FC_E!L65</f>
        <v>4.0613069647463362</v>
      </c>
      <c r="M65" s="10">
        <f>AFC!M65-FC_NE!M65-FC_E!M65</f>
        <v>8.5984522800286456E-5</v>
      </c>
      <c r="N65" s="10">
        <f>AFC!N65-FC_NE!N65-FC_E!N65</f>
        <v>-8.5984522788962181E-5</v>
      </c>
      <c r="O65" s="10">
        <f>AFC!O65-FC_NE!O65-FC_E!O65</f>
        <v>0</v>
      </c>
      <c r="P65" s="10">
        <f>AFC!P65-FC_NE!P65-FC_E!P65</f>
        <v>-8.598452281205482E-5</v>
      </c>
      <c r="Q65" s="10">
        <f>AFC!Q65-FC_NE!Q65-FC_E!Q65</f>
        <v>8.5984522797843965E-5</v>
      </c>
      <c r="R65" s="10">
        <f>AFC!R65-FC_NE!R65-FC_E!R65</f>
        <v>0</v>
      </c>
      <c r="S65" s="10">
        <f>AFC!S65-FC_NE!S65-FC_E!S65</f>
        <v>-1.7196904555483172E-4</v>
      </c>
      <c r="T65" s="10">
        <f>AFC!T65-FC_NE!T65-FC_E!T65</f>
        <v>0</v>
      </c>
      <c r="U65" s="10">
        <f>AFC!U65-FC_NE!U65-FC_E!U65</f>
        <v>4.3520742565306136E-14</v>
      </c>
      <c r="V65" s="10">
        <f>AFC!V65-FC_NE!V65-FC_E!V65</f>
        <v>5.4968185726569487</v>
      </c>
      <c r="W65" s="10">
        <f>AFC!W65-FC_NE!W65-FC_E!W65</f>
        <v>1.1368683772161603E-13</v>
      </c>
      <c r="X65" s="10">
        <f>AFC!X65-FC_NE!X65-FC_E!X65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AFC!C66-FC_NE!C66-FC_E!C66</f>
        <v>0</v>
      </c>
      <c r="D66" s="10">
        <f>AFC!D66-FC_NE!D66-FC_E!D66</f>
        <v>0</v>
      </c>
      <c r="E66" s="10">
        <f>AFC!E66-FC_NE!E66-FC_E!E66</f>
        <v>0</v>
      </c>
      <c r="F66" s="10">
        <f>AFC!F66-FC_NE!F66-FC_E!F66</f>
        <v>0</v>
      </c>
      <c r="G66" s="10">
        <f>AFC!G66-FC_NE!G66-FC_E!G66</f>
        <v>0</v>
      </c>
      <c r="H66" s="10">
        <f>AFC!H66-FC_NE!H66-FC_E!H66</f>
        <v>0</v>
      </c>
      <c r="I66" s="10">
        <f>AFC!I66-FC_NE!I66-FC_E!I66</f>
        <v>0</v>
      </c>
      <c r="J66" s="10">
        <f>AFC!J66-FC_NE!J66-FC_E!J66</f>
        <v>-4.3947549441100691</v>
      </c>
      <c r="K66" s="10">
        <f>AFC!K66-FC_NE!K66-FC_E!K66</f>
        <v>0</v>
      </c>
      <c r="L66" s="10">
        <f>AFC!L66-FC_NE!L66-FC_E!L66</f>
        <v>-1.7674978503869312</v>
      </c>
      <c r="M66" s="10">
        <f>AFC!M66-FC_NE!M66-FC_E!M66</f>
        <v>0.88374892519345849</v>
      </c>
      <c r="N66" s="10">
        <f>AFC!N66-FC_NE!N66-FC_E!N66</f>
        <v>-8.8373172828890461</v>
      </c>
      <c r="O66" s="10">
        <f>AFC!O66-FC_NE!O66-FC_E!O66</f>
        <v>7.0937231298366328</v>
      </c>
      <c r="P66" s="10">
        <f>AFC!P66-FC_NE!P66-FC_E!P66</f>
        <v>0</v>
      </c>
      <c r="Q66" s="10">
        <f>AFC!Q66-FC_NE!Q66-FC_E!Q66</f>
        <v>0</v>
      </c>
      <c r="R66" s="10">
        <f>AFC!R66-FC_NE!R66-FC_E!R66</f>
        <v>0</v>
      </c>
      <c r="S66" s="10">
        <f>AFC!S66-FC_NE!S66-FC_E!S66</f>
        <v>0</v>
      </c>
      <c r="T66" s="10">
        <f>AFC!T66-FC_NE!T66-FC_E!T66</f>
        <v>0</v>
      </c>
      <c r="U66" s="10">
        <f>AFC!U66-FC_NE!U66-FC_E!U66</f>
        <v>0</v>
      </c>
      <c r="V66" s="10">
        <f>AFC!V66-FC_NE!V66-FC_E!V66</f>
        <v>0</v>
      </c>
      <c r="W66" s="10">
        <f>AFC!W66-FC_NE!W66-FC_E!W66</f>
        <v>0</v>
      </c>
      <c r="X66" s="10">
        <f>AFC!X66-FC_NE!X66-FC_E!X66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AFC!C67-FC_NE!C67-FC_E!C67</f>
        <v>0</v>
      </c>
      <c r="D67" s="10">
        <f>AFC!D67-FC_NE!D67-FC_E!D67</f>
        <v>0</v>
      </c>
      <c r="E67" s="10">
        <f>AFC!E67-FC_NE!E67-FC_E!E67</f>
        <v>0</v>
      </c>
      <c r="F67" s="10">
        <f>AFC!F67-FC_NE!F67-FC_E!F67</f>
        <v>0</v>
      </c>
      <c r="G67" s="10">
        <f>AFC!G67-FC_NE!G67-FC_E!G67</f>
        <v>0</v>
      </c>
      <c r="H67" s="10">
        <f>AFC!H67-FC_NE!H67-FC_E!H67</f>
        <v>0</v>
      </c>
      <c r="I67" s="10">
        <f>AFC!I67-FC_NE!I67-FC_E!I67</f>
        <v>0</v>
      </c>
      <c r="J67" s="10">
        <f>AFC!J67-FC_NE!J67-FC_E!J67</f>
        <v>0</v>
      </c>
      <c r="K67" s="10">
        <f>AFC!K67-FC_NE!K67-FC_E!K67</f>
        <v>0</v>
      </c>
      <c r="L67" s="10">
        <f>AFC!L67-FC_NE!L67-FC_E!L67</f>
        <v>0</v>
      </c>
      <c r="M67" s="10">
        <f>AFC!M67-FC_NE!M67-FC_E!M67</f>
        <v>0</v>
      </c>
      <c r="N67" s="10">
        <f>AFC!N67-FC_NE!N67-FC_E!N67</f>
        <v>0</v>
      </c>
      <c r="O67" s="10">
        <f>AFC!O67-FC_NE!O67-FC_E!O67</f>
        <v>0</v>
      </c>
      <c r="P67" s="10">
        <f>AFC!P67-FC_NE!P67-FC_E!P67</f>
        <v>0</v>
      </c>
      <c r="Q67" s="10">
        <f>AFC!Q67-FC_NE!Q67-FC_E!Q67</f>
        <v>0</v>
      </c>
      <c r="R67" s="10">
        <f>AFC!R67-FC_NE!R67-FC_E!R67</f>
        <v>0</v>
      </c>
      <c r="S67" s="10">
        <f>AFC!S67-FC_NE!S67-FC_E!S67</f>
        <v>0</v>
      </c>
      <c r="T67" s="10">
        <f>AFC!T67-FC_NE!T67-FC_E!T67</f>
        <v>0</v>
      </c>
      <c r="U67" s="10">
        <f>AFC!U67-FC_NE!U67-FC_E!U67</f>
        <v>0</v>
      </c>
      <c r="V67" s="10">
        <f>AFC!V67-FC_NE!V67-FC_E!V67</f>
        <v>0</v>
      </c>
      <c r="W67" s="10">
        <f>AFC!W67-FC_NE!W67-FC_E!W67</f>
        <v>0</v>
      </c>
      <c r="X67" s="10">
        <f>AFC!X67-FC_NE!X67-FC_E!X67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AFC!C68-FC_NE!C68-FC_E!C68</f>
        <v>0</v>
      </c>
      <c r="D68" s="10">
        <f>AFC!D68-FC_NE!D68-FC_E!D68</f>
        <v>0</v>
      </c>
      <c r="E68" s="10">
        <f>AFC!E68-FC_NE!E68-FC_E!E68</f>
        <v>0</v>
      </c>
      <c r="F68" s="10">
        <f>AFC!F68-FC_NE!F68-FC_E!F68</f>
        <v>0</v>
      </c>
      <c r="G68" s="10">
        <f>AFC!G68-FC_NE!G68-FC_E!G68</f>
        <v>0</v>
      </c>
      <c r="H68" s="10">
        <f>AFC!H68-FC_NE!H68-FC_E!H68</f>
        <v>0</v>
      </c>
      <c r="I68" s="10">
        <f>AFC!I68-FC_NE!I68-FC_E!I68</f>
        <v>0</v>
      </c>
      <c r="J68" s="10">
        <f>AFC!J68-FC_NE!J68-FC_E!J68</f>
        <v>0</v>
      </c>
      <c r="K68" s="10">
        <f>AFC!K68-FC_NE!K68-FC_E!K68</f>
        <v>0</v>
      </c>
      <c r="L68" s="10">
        <f>AFC!L68-FC_NE!L68-FC_E!L68</f>
        <v>0</v>
      </c>
      <c r="M68" s="10">
        <f>AFC!M68-FC_NE!M68-FC_E!M68</f>
        <v>0</v>
      </c>
      <c r="N68" s="10">
        <f>AFC!N68-FC_NE!N68-FC_E!N68</f>
        <v>0</v>
      </c>
      <c r="O68" s="10">
        <f>AFC!O68-FC_NE!O68-FC_E!O68</f>
        <v>0</v>
      </c>
      <c r="P68" s="10">
        <f>AFC!P68-FC_NE!P68-FC_E!P68</f>
        <v>0</v>
      </c>
      <c r="Q68" s="10">
        <f>AFC!Q68-FC_NE!Q68-FC_E!Q68</f>
        <v>0</v>
      </c>
      <c r="R68" s="10">
        <f>AFC!R68-FC_NE!R68-FC_E!R68</f>
        <v>0</v>
      </c>
      <c r="S68" s="10">
        <f>AFC!S68-FC_NE!S68-FC_E!S68</f>
        <v>0</v>
      </c>
      <c r="T68" s="10">
        <f>AFC!T68-FC_NE!T68-FC_E!T68</f>
        <v>0</v>
      </c>
      <c r="U68" s="10">
        <f>AFC!U68-FC_NE!U68-FC_E!U68</f>
        <v>0</v>
      </c>
      <c r="V68" s="10">
        <f>AFC!V68-FC_NE!V68-FC_E!V68</f>
        <v>0</v>
      </c>
      <c r="W68" s="10">
        <f>AFC!W68-FC_NE!W68-FC_E!W68</f>
        <v>0</v>
      </c>
      <c r="X68" s="10">
        <f>AFC!X68-FC_NE!X68-FC_E!X68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AFC!C69-FC_NE!C69-FC_E!C69</f>
        <v>0</v>
      </c>
      <c r="D69" s="10">
        <f>AFC!D69-FC_NE!D69-FC_E!D69</f>
        <v>0</v>
      </c>
      <c r="E69" s="10">
        <f>AFC!E69-FC_NE!E69-FC_E!E69</f>
        <v>0</v>
      </c>
      <c r="F69" s="10">
        <f>AFC!F69-FC_NE!F69-FC_E!F69</f>
        <v>0</v>
      </c>
      <c r="G69" s="10">
        <f>AFC!G69-FC_NE!G69-FC_E!G69</f>
        <v>0</v>
      </c>
      <c r="H69" s="10">
        <f>AFC!H69-FC_NE!H69-FC_E!H69</f>
        <v>0</v>
      </c>
      <c r="I69" s="10">
        <f>AFC!I69-FC_NE!I69-FC_E!I69</f>
        <v>0</v>
      </c>
      <c r="J69" s="10">
        <f>AFC!J69-FC_NE!J69-FC_E!J69</f>
        <v>0</v>
      </c>
      <c r="K69" s="10">
        <f>AFC!K69-FC_NE!K69-FC_E!K69</f>
        <v>0</v>
      </c>
      <c r="L69" s="10">
        <f>AFC!L69-FC_NE!L69-FC_E!L69</f>
        <v>0</v>
      </c>
      <c r="M69" s="10">
        <f>AFC!M69-FC_NE!M69-FC_E!M69</f>
        <v>0</v>
      </c>
      <c r="N69" s="10">
        <f>AFC!N69-FC_NE!N69-FC_E!N69</f>
        <v>0</v>
      </c>
      <c r="O69" s="10">
        <f>AFC!O69-FC_NE!O69-FC_E!O69</f>
        <v>0</v>
      </c>
      <c r="P69" s="10">
        <f>AFC!P69-FC_NE!P69-FC_E!P69</f>
        <v>0</v>
      </c>
      <c r="Q69" s="10">
        <f>AFC!Q69-FC_NE!Q69-FC_E!Q69</f>
        <v>0</v>
      </c>
      <c r="R69" s="10">
        <f>AFC!R69-FC_NE!R69-FC_E!R69</f>
        <v>0</v>
      </c>
      <c r="S69" s="10">
        <f>AFC!S69-FC_NE!S69-FC_E!S69</f>
        <v>0</v>
      </c>
      <c r="T69" s="10">
        <f>AFC!T69-FC_NE!T69-FC_E!T69</f>
        <v>0</v>
      </c>
      <c r="U69" s="10">
        <f>AFC!U69-FC_NE!U69-FC_E!U69</f>
        <v>0</v>
      </c>
      <c r="V69" s="10">
        <f>AFC!V69-FC_NE!V69-FC_E!V69</f>
        <v>0</v>
      </c>
      <c r="W69" s="10">
        <f>AFC!W69-FC_NE!W69-FC_E!W69</f>
        <v>0</v>
      </c>
      <c r="X69" s="10">
        <f>AFC!X69-FC_NE!X69-FC_E!X69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AFC!C70-FC_NE!C70-FC_E!C70</f>
        <v>0</v>
      </c>
      <c r="D70" s="10">
        <f>AFC!D70-FC_NE!D70-FC_E!D70</f>
        <v>0</v>
      </c>
      <c r="E70" s="10">
        <f>AFC!E70-FC_NE!E70-FC_E!E70</f>
        <v>0</v>
      </c>
      <c r="F70" s="10">
        <f>AFC!F70-FC_NE!F70-FC_E!F70</f>
        <v>0</v>
      </c>
      <c r="G70" s="10">
        <f>AFC!G70-FC_NE!G70-FC_E!G70</f>
        <v>0</v>
      </c>
      <c r="H70" s="10">
        <f>AFC!H70-FC_NE!H70-FC_E!H70</f>
        <v>0</v>
      </c>
      <c r="I70" s="10">
        <f>AFC!I70-FC_NE!I70-FC_E!I70</f>
        <v>0</v>
      </c>
      <c r="J70" s="10">
        <f>AFC!J70-FC_NE!J70-FC_E!J70</f>
        <v>0</v>
      </c>
      <c r="K70" s="10">
        <f>AFC!K70-FC_NE!K70-FC_E!K70</f>
        <v>0</v>
      </c>
      <c r="L70" s="10">
        <f>AFC!L70-FC_NE!L70-FC_E!L70</f>
        <v>0</v>
      </c>
      <c r="M70" s="10">
        <f>AFC!M70-FC_NE!M70-FC_E!M70</f>
        <v>0</v>
      </c>
      <c r="N70" s="10">
        <f>AFC!N70-FC_NE!N70-FC_E!N70</f>
        <v>0</v>
      </c>
      <c r="O70" s="10">
        <f>AFC!O70-FC_NE!O70-FC_E!O70</f>
        <v>0</v>
      </c>
      <c r="P70" s="10">
        <f>AFC!P70-FC_NE!P70-FC_E!P70</f>
        <v>0</v>
      </c>
      <c r="Q70" s="10">
        <f>AFC!Q70-FC_NE!Q70-FC_E!Q70</f>
        <v>0</v>
      </c>
      <c r="R70" s="10">
        <f>AFC!R70-FC_NE!R70-FC_E!R70</f>
        <v>0</v>
      </c>
      <c r="S70" s="10">
        <f>AFC!S70-FC_NE!S70-FC_E!S70</f>
        <v>0</v>
      </c>
      <c r="T70" s="10">
        <f>AFC!T70-FC_NE!T70-FC_E!T70</f>
        <v>0</v>
      </c>
      <c r="U70" s="10">
        <f>AFC!U70-FC_NE!U70-FC_E!U70</f>
        <v>0</v>
      </c>
      <c r="V70" s="10">
        <f>AFC!V70-FC_NE!V70-FC_E!V70</f>
        <v>0</v>
      </c>
      <c r="W70" s="10">
        <f>AFC!W70-FC_NE!W70-FC_E!W70</f>
        <v>0</v>
      </c>
      <c r="X70" s="10">
        <f>AFC!X70-FC_NE!X70-FC_E!X70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8.5984522790738538E-5</v>
      </c>
      <c r="D71" s="37">
        <f t="shared" si="22"/>
        <v>0</v>
      </c>
      <c r="E71" s="37">
        <f t="shared" si="22"/>
        <v>-8.5984522797843965E-5</v>
      </c>
      <c r="F71" s="37">
        <f t="shared" si="22"/>
        <v>-1.7196904558147708E-4</v>
      </c>
      <c r="G71" s="37">
        <f t="shared" si="22"/>
        <v>-0.90765262252793377</v>
      </c>
      <c r="H71" s="37">
        <f t="shared" si="22"/>
        <v>-2.3989681857273126E-2</v>
      </c>
      <c r="I71" s="37">
        <f t="shared" si="22"/>
        <v>-2.3731728288922227E-2</v>
      </c>
      <c r="J71" s="37">
        <f t="shared" si="22"/>
        <v>64.154084264832335</v>
      </c>
      <c r="K71" s="37">
        <f t="shared" si="22"/>
        <v>13.518830610490099</v>
      </c>
      <c r="L71" s="37">
        <f t="shared" si="22"/>
        <v>-2.1257093723129845</v>
      </c>
      <c r="M71" s="37">
        <f t="shared" si="22"/>
        <v>-0.47773000859844927</v>
      </c>
      <c r="N71" s="37">
        <f t="shared" si="22"/>
        <v>-0.26285468615648</v>
      </c>
      <c r="O71" s="37">
        <f t="shared" si="22"/>
        <v>0</v>
      </c>
      <c r="P71" s="37">
        <f t="shared" si="22"/>
        <v>0.26251074806534086</v>
      </c>
      <c r="Q71" s="37">
        <f t="shared" si="22"/>
        <v>-8.5984522797843965E-5</v>
      </c>
      <c r="R71" s="37">
        <f t="shared" si="22"/>
        <v>-2.5795356836644245E-4</v>
      </c>
      <c r="S71" s="37">
        <f t="shared" si="22"/>
        <v>-8.5984522769422256E-5</v>
      </c>
      <c r="T71" s="37">
        <f t="shared" si="22"/>
        <v>-1.7196904558147708E-4</v>
      </c>
      <c r="U71" s="37">
        <f t="shared" si="22"/>
        <v>-8.5984522784965378E-5</v>
      </c>
      <c r="V71" s="37">
        <f t="shared" si="22"/>
        <v>-1.7626827171056902E-2</v>
      </c>
      <c r="W71" s="37">
        <f t="shared" si="22"/>
        <v>1.7196904565253135E-4</v>
      </c>
      <c r="X71" s="37">
        <f t="shared" ref="X71" si="23">SUM(X72:X73)</f>
        <v>0.50722269991412139</v>
      </c>
    </row>
    <row r="72" spans="1:24" ht="11.25" customHeight="1" x14ac:dyDescent="0.2">
      <c r="A72" s="42" t="s">
        <v>131</v>
      </c>
      <c r="B72" s="9" t="s">
        <v>132</v>
      </c>
      <c r="C72" s="10">
        <f>AFC!C72-FC_NE!C72-FC_E!C72</f>
        <v>8.5984522790738538E-5</v>
      </c>
      <c r="D72" s="10">
        <f>AFC!D72-FC_NE!D72-FC_E!D72</f>
        <v>0</v>
      </c>
      <c r="E72" s="10">
        <f>AFC!E72-FC_NE!E72-FC_E!E72</f>
        <v>-8.5984522797843965E-5</v>
      </c>
      <c r="F72" s="10">
        <f>AFC!F72-FC_NE!F72-FC_E!F72</f>
        <v>-1.7196904558147708E-4</v>
      </c>
      <c r="G72" s="10">
        <f>AFC!G72-FC_NE!G72-FC_E!G72</f>
        <v>-0.90765262252793377</v>
      </c>
      <c r="H72" s="10">
        <f>AFC!H72-FC_NE!H72-FC_E!H72</f>
        <v>-2.3989681857273126E-2</v>
      </c>
      <c r="I72" s="10">
        <f>AFC!I72-FC_NE!I72-FC_E!I72</f>
        <v>-2.3731728288922227E-2</v>
      </c>
      <c r="J72" s="10">
        <f>AFC!J72-FC_NE!J72-FC_E!J72</f>
        <v>64.154084264832335</v>
      </c>
      <c r="K72" s="10">
        <f>AFC!K72-FC_NE!K72-FC_E!K72</f>
        <v>13.518830610490099</v>
      </c>
      <c r="L72" s="10">
        <f>AFC!L72-FC_NE!L72-FC_E!L72</f>
        <v>-2.1257093723129845</v>
      </c>
      <c r="M72" s="10">
        <f>AFC!M72-FC_NE!M72-FC_E!M72</f>
        <v>-0.47773000859844927</v>
      </c>
      <c r="N72" s="10">
        <f>AFC!N72-FC_NE!N72-FC_E!N72</f>
        <v>-0.26285468615648</v>
      </c>
      <c r="O72" s="10">
        <f>AFC!O72-FC_NE!O72-FC_E!O72</f>
        <v>0</v>
      </c>
      <c r="P72" s="10">
        <f>AFC!P72-FC_NE!P72-FC_E!P72</f>
        <v>0.26268271711091273</v>
      </c>
      <c r="Q72" s="10">
        <f>AFC!Q72-FC_NE!Q72-FC_E!Q72</f>
        <v>-8.5984522797843965E-5</v>
      </c>
      <c r="R72" s="10">
        <f>AFC!R72-FC_NE!R72-FC_E!R72</f>
        <v>-1.7196904558147708E-4</v>
      </c>
      <c r="S72" s="10">
        <f>AFC!S72-FC_NE!S72-FC_E!S72</f>
        <v>-8.5984522769422256E-5</v>
      </c>
      <c r="T72" s="10">
        <f>AFC!T72-FC_NE!T72-FC_E!T72</f>
        <v>-1.7196904558147708E-4</v>
      </c>
      <c r="U72" s="10">
        <f>AFC!U72-FC_NE!U72-FC_E!U72</f>
        <v>0</v>
      </c>
      <c r="V72" s="10">
        <f>AFC!V72-FC_NE!V72-FC_E!V72</f>
        <v>-1.7626827171056902E-2</v>
      </c>
      <c r="W72" s="10">
        <f>AFC!W72-FC_NE!W72-FC_E!W72</f>
        <v>1.7196904565253135E-4</v>
      </c>
      <c r="X72" s="10">
        <f>AFC!X72-FC_NE!X72-FC_E!X72</f>
        <v>0.50730868443690724</v>
      </c>
    </row>
    <row r="73" spans="1:24" ht="11.25" customHeight="1" x14ac:dyDescent="0.2">
      <c r="A73" s="42" t="s">
        <v>133</v>
      </c>
      <c r="B73" s="9" t="s">
        <v>134</v>
      </c>
      <c r="C73" s="10">
        <f>AFC!C73-FC_NE!C73-FC_E!C73</f>
        <v>0</v>
      </c>
      <c r="D73" s="10">
        <f>AFC!D73-FC_NE!D73-FC_E!D73</f>
        <v>0</v>
      </c>
      <c r="E73" s="10">
        <f>AFC!E73-FC_NE!E73-FC_E!E73</f>
        <v>0</v>
      </c>
      <c r="F73" s="10">
        <f>AFC!F73-FC_NE!F73-FC_E!F73</f>
        <v>0</v>
      </c>
      <c r="G73" s="10">
        <f>AFC!G73-FC_NE!G73-FC_E!G73</f>
        <v>0</v>
      </c>
      <c r="H73" s="10">
        <f>AFC!H73-FC_NE!H73-FC_E!H73</f>
        <v>0</v>
      </c>
      <c r="I73" s="10">
        <f>AFC!I73-FC_NE!I73-FC_E!I73</f>
        <v>0</v>
      </c>
      <c r="J73" s="10">
        <f>AFC!J73-FC_NE!J73-FC_E!J73</f>
        <v>0</v>
      </c>
      <c r="K73" s="10">
        <f>AFC!K73-FC_NE!K73-FC_E!K73</f>
        <v>0</v>
      </c>
      <c r="L73" s="10">
        <f>AFC!L73-FC_NE!L73-FC_E!L73</f>
        <v>0</v>
      </c>
      <c r="M73" s="10">
        <f>AFC!M73-FC_NE!M73-FC_E!M73</f>
        <v>0</v>
      </c>
      <c r="N73" s="10">
        <f>AFC!N73-FC_NE!N73-FC_E!N73</f>
        <v>0</v>
      </c>
      <c r="O73" s="10">
        <f>AFC!O73-FC_NE!O73-FC_E!O73</f>
        <v>0</v>
      </c>
      <c r="P73" s="10">
        <f>AFC!P73-FC_NE!P73-FC_E!P73</f>
        <v>-1.7196904557187365E-4</v>
      </c>
      <c r="Q73" s="10">
        <f>AFC!Q73-FC_NE!Q73-FC_E!Q73</f>
        <v>0</v>
      </c>
      <c r="R73" s="10">
        <f>AFC!R73-FC_NE!R73-FC_E!R73</f>
        <v>-8.5984522784965378E-5</v>
      </c>
      <c r="S73" s="10">
        <f>AFC!S73-FC_NE!S73-FC_E!S73</f>
        <v>0</v>
      </c>
      <c r="T73" s="10">
        <f>AFC!T73-FC_NE!T73-FC_E!T73</f>
        <v>0</v>
      </c>
      <c r="U73" s="10">
        <f>AFC!U73-FC_NE!U73-FC_E!U73</f>
        <v>-8.5984522784965378E-5</v>
      </c>
      <c r="V73" s="10">
        <f>AFC!V73-FC_NE!V73-FC_E!V73</f>
        <v>0</v>
      </c>
      <c r="W73" s="10">
        <f>AFC!W73-FC_NE!W73-FC_E!W73</f>
        <v>0</v>
      </c>
      <c r="X73" s="10">
        <f>AFC!X73-FC_NE!X73-FC_E!X73</f>
        <v>-8.5984522785853557E-5</v>
      </c>
    </row>
    <row r="74" spans="1:24" ht="11.25" customHeight="1" x14ac:dyDescent="0.2">
      <c r="A74" s="35" t="s">
        <v>135</v>
      </c>
      <c r="B74" s="36" t="s">
        <v>136</v>
      </c>
      <c r="C74" s="37">
        <f>AFC!C74-FC_NE!C74-FC_E!C74</f>
        <v>0</v>
      </c>
      <c r="D74" s="37">
        <f>AFC!D74-FC_NE!D74-FC_E!D74</f>
        <v>0</v>
      </c>
      <c r="E74" s="37">
        <f>AFC!E74-FC_NE!E74-FC_E!E74</f>
        <v>0</v>
      </c>
      <c r="F74" s="37">
        <f>AFC!F74-FC_NE!F74-FC_E!F74</f>
        <v>0</v>
      </c>
      <c r="G74" s="37">
        <f>AFC!G74-FC_NE!G74-FC_E!G74</f>
        <v>0</v>
      </c>
      <c r="H74" s="37">
        <f>AFC!H74-FC_NE!H74-FC_E!H74</f>
        <v>0</v>
      </c>
      <c r="I74" s="37">
        <f>AFC!I74-FC_NE!I74-FC_E!I74</f>
        <v>0</v>
      </c>
      <c r="J74" s="37">
        <f>AFC!J74-FC_NE!J74-FC_E!J74</f>
        <v>0</v>
      </c>
      <c r="K74" s="37">
        <f>AFC!K74-FC_NE!K74-FC_E!K74</f>
        <v>0</v>
      </c>
      <c r="L74" s="37">
        <f>AFC!L74-FC_NE!L74-FC_E!L74</f>
        <v>0</v>
      </c>
      <c r="M74" s="37">
        <f>AFC!M74-FC_NE!M74-FC_E!M74</f>
        <v>0</v>
      </c>
      <c r="N74" s="37">
        <f>AFC!N74-FC_NE!N74-FC_E!N74</f>
        <v>0</v>
      </c>
      <c r="O74" s="37">
        <f>AFC!O74-FC_NE!O74-FC_E!O74</f>
        <v>0</v>
      </c>
      <c r="P74" s="37">
        <f>AFC!P74-FC_NE!P74-FC_E!P74</f>
        <v>0</v>
      </c>
      <c r="Q74" s="37">
        <f>AFC!Q74-FC_NE!Q74-FC_E!Q74</f>
        <v>0</v>
      </c>
      <c r="R74" s="37">
        <f>AFC!R74-FC_NE!R74-FC_E!R74</f>
        <v>0</v>
      </c>
      <c r="S74" s="37">
        <f>AFC!S74-FC_NE!S74-FC_E!S74</f>
        <v>0</v>
      </c>
      <c r="T74" s="37">
        <f>AFC!T74-FC_NE!T74-FC_E!T74</f>
        <v>0</v>
      </c>
      <c r="U74" s="37">
        <f>AFC!U74-FC_NE!U74-FC_E!U74</f>
        <v>0</v>
      </c>
      <c r="V74" s="37">
        <f>AFC!V74-FC_NE!V74-FC_E!V74</f>
        <v>0</v>
      </c>
      <c r="W74" s="37">
        <f>AFC!W74-FC_NE!W74-FC_E!W74</f>
        <v>0</v>
      </c>
      <c r="X74" s="37">
        <f>AFC!X74-FC_NE!X74-FC_E!X74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AFC!C75-FC_NE!C75-FC_E!C75</f>
        <v>-26.058125537403612</v>
      </c>
      <c r="D75" s="37">
        <f>AFC!D75-FC_NE!D75-FC_E!D75</f>
        <v>-26.798538263113187</v>
      </c>
      <c r="E75" s="37">
        <f>AFC!E75-FC_NE!E75-FC_E!E75</f>
        <v>-21.83035253654316</v>
      </c>
      <c r="F75" s="37">
        <f>AFC!F75-FC_NE!F75-FC_E!F75</f>
        <v>-19.107738607051488</v>
      </c>
      <c r="G75" s="37">
        <f>AFC!G75-FC_NE!G75-FC_E!G75</f>
        <v>-8.5984522229409777E-5</v>
      </c>
      <c r="H75" s="37">
        <f>AFC!H75-FC_NE!H75-FC_E!H75</f>
        <v>0</v>
      </c>
      <c r="I75" s="37">
        <f>AFC!I75-FC_NE!I75-FC_E!I75</f>
        <v>8.5984522911530803E-5</v>
      </c>
      <c r="J75" s="37">
        <f>AFC!J75-FC_NE!J75-FC_E!J75</f>
        <v>-2.4075666380440452E-2</v>
      </c>
      <c r="K75" s="37">
        <f>AFC!K75-FC_NE!K75-FC_E!K75</f>
        <v>-80.658125537402611</v>
      </c>
      <c r="L75" s="37">
        <f>AFC!L75-FC_NE!L75-FC_E!L75</f>
        <v>-25.174462596732837</v>
      </c>
      <c r="M75" s="37">
        <f>AFC!M75-FC_NE!M75-FC_E!M75</f>
        <v>31.336629406706379</v>
      </c>
      <c r="N75" s="37">
        <f>AFC!N75-FC_NE!N75-FC_E!N75</f>
        <v>-2.9618228718825321</v>
      </c>
      <c r="O75" s="37">
        <f>AFC!O75-FC_NE!O75-FC_E!O75</f>
        <v>-19.251074806534916</v>
      </c>
      <c r="P75" s="37">
        <f>AFC!P75-FC_NE!P75-FC_E!P75</f>
        <v>-13.088822012036871</v>
      </c>
      <c r="Q75" s="37">
        <f>AFC!Q75-FC_NE!Q75-FC_E!Q75</f>
        <v>-21.544110060189041</v>
      </c>
      <c r="R75" s="37">
        <f>AFC!R75-FC_NE!R75-FC_E!R75</f>
        <v>-45.189767841787898</v>
      </c>
      <c r="S75" s="37">
        <f>AFC!S75-FC_NE!S75-FC_E!S75</f>
        <v>-54.122527944969306</v>
      </c>
      <c r="T75" s="37">
        <f>AFC!T75-FC_NE!T75-FC_E!T75</f>
        <v>-37.776784178848857</v>
      </c>
      <c r="U75" s="37">
        <f>AFC!U75-FC_NE!U75-FC_E!U75</f>
        <v>-29.457007738606535</v>
      </c>
      <c r="V75" s="37">
        <f>AFC!V75-FC_NE!V75-FC_E!V75</f>
        <v>-33.888134135855807</v>
      </c>
      <c r="W75" s="37">
        <f>AFC!W75-FC_NE!W75-FC_E!W75</f>
        <v>-29.568787618228043</v>
      </c>
      <c r="X75" s="37">
        <f>AFC!X75-FC_NE!X75-FC_E!X75</f>
        <v>-49.880481513327368</v>
      </c>
    </row>
    <row r="76" spans="1:24" ht="11.25" customHeight="1" x14ac:dyDescent="0.2">
      <c r="A76" s="38" t="s">
        <v>139</v>
      </c>
      <c r="B76" s="39" t="s">
        <v>140</v>
      </c>
      <c r="C76" s="40">
        <f>AFC!C76-FC_NE!C76-FC_E!C76</f>
        <v>-32.158211521926205</v>
      </c>
      <c r="D76" s="40">
        <f>AFC!D76-FC_NE!D76-FC_E!D76</f>
        <v>-27.944969905417111</v>
      </c>
      <c r="E76" s="40">
        <f>AFC!E76-FC_NE!E76-FC_E!E76</f>
        <v>-27.515047291489282</v>
      </c>
      <c r="F76" s="40">
        <f>AFC!F76-FC_NE!F76-FC_E!F76</f>
        <v>-25.70937231298376</v>
      </c>
      <c r="G76" s="40">
        <f>AFC!G76-FC_NE!G76-FC_E!G76</f>
        <v>4.5571797072625486E-3</v>
      </c>
      <c r="H76" s="40">
        <f>AFC!H76-FC_NE!H76-FC_E!H76</f>
        <v>6.8787618229180225E-3</v>
      </c>
      <c r="I76" s="40">
        <f>AFC!I76-FC_NE!I76-FC_E!I76</f>
        <v>3.0266552020293602E-2</v>
      </c>
      <c r="J76" s="40">
        <f>AFC!J76-FC_NE!J76-FC_E!J76</f>
        <v>4.1530524505560606E-2</v>
      </c>
      <c r="K76" s="40">
        <f>AFC!K76-FC_NE!K76-FC_E!K76</f>
        <v>66.089165950128972</v>
      </c>
      <c r="L76" s="40">
        <f>AFC!L76-FC_NE!L76-FC_E!L76</f>
        <v>35.6963886500439</v>
      </c>
      <c r="M76" s="40">
        <f>AFC!M76-FC_NE!M76-FC_E!M76</f>
        <v>12.97128116939075</v>
      </c>
      <c r="N76" s="40">
        <f>AFC!N76-FC_NE!N76-FC_E!N76</f>
        <v>-7.9127257093705339</v>
      </c>
      <c r="O76" s="40">
        <f>AFC!O76-FC_NE!O76-FC_E!O76</f>
        <v>-28.215305245056697</v>
      </c>
      <c r="P76" s="40">
        <f>AFC!P76-FC_NE!P76-FC_E!P76</f>
        <v>-26.891745485813772</v>
      </c>
      <c r="Q76" s="40">
        <f>AFC!Q76-FC_NE!Q76-FC_E!Q76</f>
        <v>4.3527085124683254</v>
      </c>
      <c r="R76" s="40">
        <f>AFC!R76-FC_NE!R76-FC_E!R76</f>
        <v>8.8505588993980382</v>
      </c>
      <c r="S76" s="40">
        <f>AFC!S76-FC_NE!S76-FC_E!S76</f>
        <v>26.830868443681084</v>
      </c>
      <c r="T76" s="40">
        <f>AFC!T76-FC_NE!T76-FC_E!T76</f>
        <v>12.101633705929544</v>
      </c>
      <c r="U76" s="40">
        <f>AFC!U76-FC_NE!U76-FC_E!U76</f>
        <v>20.114359415304079</v>
      </c>
      <c r="V76" s="40">
        <f>AFC!V76-FC_NE!V76-FC_E!V76</f>
        <v>1.9074806534813433</v>
      </c>
      <c r="W76" s="40">
        <f>AFC!W76-FC_NE!W76-FC_E!W76</f>
        <v>3.021582115221463</v>
      </c>
      <c r="X76" s="40">
        <f>AFC!X76-FC_NE!X76-FC_E!X76</f>
        <v>49.866638005160439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B51F9679BA144793883E00F33314C2" ma:contentTypeVersion="13" ma:contentTypeDescription="Create a new document." ma:contentTypeScope="" ma:versionID="8c333d80c301a914a206b290c4b90b3b">
  <xsd:schema xmlns:xsd="http://www.w3.org/2001/XMLSchema" xmlns:xs="http://www.w3.org/2001/XMLSchema" xmlns:p="http://schemas.microsoft.com/office/2006/metadata/properties" xmlns:ns2="399c1a43-fcee-47b9-8e14-d0136f5b770f" xmlns:ns3="a0ef95e8-51fd-41c3-80a8-973dcfb15a5e" targetNamespace="http://schemas.microsoft.com/office/2006/metadata/properties" ma:root="true" ma:fieldsID="f1714cbb5ff7ee15686c65dd8b2eb882" ns2:_="" ns3:_="">
    <xsd:import namespace="399c1a43-fcee-47b9-8e14-d0136f5b770f"/>
    <xsd:import namespace="a0ef95e8-51fd-41c3-80a8-973dcfb15a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9c1a43-fcee-47b9-8e14-d0136f5b77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162caacc-edf8-42da-adb8-e01fde2280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ef95e8-51fd-41c3-80a8-973dcfb15a5e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4ff86b3-2118-4750-92d1-1c6c8b88d6fd}" ma:internalName="TaxCatchAll" ma:showField="CatchAllData" ma:web="a0ef95e8-51fd-41c3-80a8-973dcfb15a5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0ef95e8-51fd-41c3-80a8-973dcfb15a5e" xsi:nil="true"/>
    <lcf76f155ced4ddcb4097134ff3c332f xmlns="399c1a43-fcee-47b9-8e14-d0136f5b770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EFE6C62-30AD-41BB-AA4F-7EE139A0FD05}"/>
</file>

<file path=customXml/itemProps2.xml><?xml version="1.0" encoding="utf-8"?>
<ds:datastoreItem xmlns:ds="http://schemas.openxmlformats.org/officeDocument/2006/customXml" ds:itemID="{32C915D1-F102-4F49-935F-A6FB89CF0393}"/>
</file>

<file path=customXml/itemProps3.xml><?xml version="1.0" encoding="utf-8"?>
<ds:datastoreItem xmlns:ds="http://schemas.openxmlformats.org/officeDocument/2006/customXml" ds:itemID="{190CE4F5-05CF-4766-9CBE-B6C0E6D3EF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177</vt:i4>
      </vt:variant>
    </vt:vector>
  </HeadingPairs>
  <TitlesOfParts>
    <vt:vector size="177" baseType="lpstr">
      <vt:lpstr>cover</vt:lpstr>
      <vt:lpstr>index</vt:lpstr>
      <vt:lpstr>PPRD</vt:lpstr>
      <vt:lpstr>RCV_RCY</vt:lpstr>
      <vt:lpstr>IMP</vt:lpstr>
      <vt:lpstr>EXP</vt:lpstr>
      <vt:lpstr>STK_CHG</vt:lpstr>
      <vt:lpstr>GAE</vt:lpstr>
      <vt:lpstr>INTMARB</vt:lpstr>
      <vt:lpstr>INTMARB_IN</vt:lpstr>
      <vt:lpstr>INTMARB_EX</vt:lpstr>
      <vt:lpstr>GIC</vt:lpstr>
      <vt:lpstr>INTAVI</vt:lpstr>
      <vt:lpstr>INTAVI_PA_IN</vt:lpstr>
      <vt:lpstr>INTAVI_PA_EX</vt:lpstr>
      <vt:lpstr>INTAVI_FR_IN</vt:lpstr>
      <vt:lpstr>INTAVI_FR_EX</vt:lpstr>
      <vt:lpstr>NRGSUP</vt:lpstr>
      <vt:lpstr>GIC2020-2030</vt:lpstr>
      <vt:lpstr>PEC2020-2030</vt:lpstr>
      <vt:lpstr>FEC2020-2030</vt:lpstr>
      <vt:lpstr>TI_E</vt:lpstr>
      <vt:lpstr>TI_EHG_E</vt:lpstr>
      <vt:lpstr>TI_EHG_E_E</vt:lpstr>
      <vt:lpstr>TI_EHG_CHP_E</vt:lpstr>
      <vt:lpstr>TI_EHG_H_E</vt:lpstr>
      <vt:lpstr>TI_EHG_EDHP</vt:lpstr>
      <vt:lpstr>TI_EHG_EB</vt:lpstr>
      <vt:lpstr>TI_EHG_EPS</vt:lpstr>
      <vt:lpstr>TI_EHG_DHEP</vt:lpstr>
      <vt:lpstr>TI_CO_E</vt:lpstr>
      <vt:lpstr>TI_BF_E</vt:lpstr>
      <vt:lpstr>TI_GW_E</vt:lpstr>
      <vt:lpstr>TI_RPI_E</vt:lpstr>
      <vt:lpstr>TI_RPI_RI_E</vt:lpstr>
      <vt:lpstr>TI_RPI_BPI_E</vt:lpstr>
      <vt:lpstr>TI_RPI_PT_E</vt:lpstr>
      <vt:lpstr>TI_RPI_IT_E</vt:lpstr>
      <vt:lpstr>TI_RPI_DU_E</vt:lpstr>
      <vt:lpstr>TI_RPI_PII_E</vt:lpstr>
      <vt:lpstr>TI_PF_E</vt:lpstr>
      <vt:lpstr>TI_BKBPB_E</vt:lpstr>
      <vt:lpstr>TI_CL_E</vt:lpstr>
      <vt:lpstr>TI_BNG_E</vt:lpstr>
      <vt:lpstr>TI_LBB_E</vt:lpstr>
      <vt:lpstr>TI_CPP_E</vt:lpstr>
      <vt:lpstr>TI_GTL_E</vt:lpstr>
      <vt:lpstr>TI_NSP_E</vt:lpstr>
      <vt:lpstr>TO</vt:lpstr>
      <vt:lpstr>TO_EHG</vt:lpstr>
      <vt:lpstr>TO_EHG_E</vt:lpstr>
      <vt:lpstr>TO_EHG_CHP</vt:lpstr>
      <vt:lpstr>TO_EHG_H</vt:lpstr>
      <vt:lpstr>TO_EHG_EDHP</vt:lpstr>
      <vt:lpstr>TO_EHG_EB</vt:lpstr>
      <vt:lpstr>TO_EHG_PH</vt:lpstr>
      <vt:lpstr>TO_CO</vt:lpstr>
      <vt:lpstr>TO_BF</vt:lpstr>
      <vt:lpstr>TO_GW</vt:lpstr>
      <vt:lpstr>TO_RPI</vt:lpstr>
      <vt:lpstr>TO_RPI_RO</vt:lpstr>
      <vt:lpstr>TO_RPI_BKFLOW</vt:lpstr>
      <vt:lpstr>TO_RPI_PT</vt:lpstr>
      <vt:lpstr>TO_RPI_IT</vt:lpstr>
      <vt:lpstr>TO_RPI_PPR</vt:lpstr>
      <vt:lpstr>TO_RPI_PIR</vt:lpstr>
      <vt:lpstr>TO_PF</vt:lpstr>
      <vt:lpstr>TO_BKBPB</vt:lpstr>
      <vt:lpstr>TO_CL</vt:lpstr>
      <vt:lpstr>TO_BNG</vt:lpstr>
      <vt:lpstr>TO_LBB</vt:lpstr>
      <vt:lpstr>TO_CPP</vt:lpstr>
      <vt:lpstr>TO_GTL</vt:lpstr>
      <vt:lpstr>TO_NSP</vt:lpstr>
      <vt:lpstr>NRG_E</vt:lpstr>
      <vt:lpstr>NRG_EHG_E</vt:lpstr>
      <vt:lpstr>NRG_CM_E</vt:lpstr>
      <vt:lpstr>NRG_OIL_NG_E</vt:lpstr>
      <vt:lpstr>NRG_PF_E</vt:lpstr>
      <vt:lpstr>NRG_CO_E</vt:lpstr>
      <vt:lpstr>NRG_BKBPB_E</vt:lpstr>
      <vt:lpstr>NRG_GW_E</vt:lpstr>
      <vt:lpstr>NRG_BF_E</vt:lpstr>
      <vt:lpstr>NRG_PR_E</vt:lpstr>
      <vt:lpstr>NRG_NI_E</vt:lpstr>
      <vt:lpstr>NRG_CL_E</vt:lpstr>
      <vt:lpstr>NRG_LNG_E</vt:lpstr>
      <vt:lpstr>NRG_BIOG_E</vt:lpstr>
      <vt:lpstr>NRG_GTL_E</vt:lpstr>
      <vt:lpstr>NRG_CPP_E</vt:lpstr>
      <vt:lpstr>NRG_NSP_E</vt:lpstr>
      <vt:lpstr>DL</vt:lpstr>
      <vt:lpstr>AFC</vt:lpstr>
      <vt:lpstr>FC_NE</vt:lpstr>
      <vt:lpstr>TI_NRG_FC_IND_NE</vt:lpstr>
      <vt:lpstr>TI_NE</vt:lpstr>
      <vt:lpstr>NRG_NE</vt:lpstr>
      <vt:lpstr>FC_IND_NE</vt:lpstr>
      <vt:lpstr>FC_IND_CPC_NE</vt:lpstr>
      <vt:lpstr>FC_TRA_NE</vt:lpstr>
      <vt:lpstr>FC_OTH_NE</vt:lpstr>
      <vt:lpstr>FC_E</vt:lpstr>
      <vt:lpstr>FC_IND_E</vt:lpstr>
      <vt:lpstr>FC_IND_IS_E</vt:lpstr>
      <vt:lpstr>FC_IND_IS_BF_E</vt:lpstr>
      <vt:lpstr>FC_IND_IS_EA_E</vt:lpstr>
      <vt:lpstr>FC_IND_NFM_E</vt:lpstr>
      <vt:lpstr>FC_IND_NFM_AM_E</vt:lpstr>
      <vt:lpstr>FC_IND_NFM_PA_E</vt:lpstr>
      <vt:lpstr>FC_IND_NFM_SA_E</vt:lpstr>
      <vt:lpstr>FC_IND_NFM_OM_E</vt:lpstr>
      <vt:lpstr>FC_IND_CPC_E</vt:lpstr>
      <vt:lpstr>FC_IND_CPC_BC_E</vt:lpstr>
      <vt:lpstr>FC_IND_CPC_OC_E</vt:lpstr>
      <vt:lpstr>FC_IND_CPC_PH_E</vt:lpstr>
      <vt:lpstr>FC_IND_NMM_E</vt:lpstr>
      <vt:lpstr>FC_IND_NMM_CM_E</vt:lpstr>
      <vt:lpstr>FC_IND_NMM_CR_E</vt:lpstr>
      <vt:lpstr>FC_IND_NMM_GL_E</vt:lpstr>
      <vt:lpstr>FC_IND_PPP_E</vt:lpstr>
      <vt:lpstr>FC_IND_PPP_PU_E</vt:lpstr>
      <vt:lpstr>FC_IND_PPP_PA_E</vt:lpstr>
      <vt:lpstr>FC_IND_PPP_PR_E</vt:lpstr>
      <vt:lpstr>FC_IND_FBT_E</vt:lpstr>
      <vt:lpstr>FC_IND_TE_E</vt:lpstr>
      <vt:lpstr>FC_IND_MAC_E</vt:lpstr>
      <vt:lpstr>FC_IND_TL_E</vt:lpstr>
      <vt:lpstr>FC_IND_WP_E</vt:lpstr>
      <vt:lpstr>FC_IND_MQ_E</vt:lpstr>
      <vt:lpstr>FC_IND_CON_E</vt:lpstr>
      <vt:lpstr>FC_IND_NSP_E</vt:lpstr>
      <vt:lpstr>FC_TRA_E</vt:lpstr>
      <vt:lpstr>FC_TRA_RAIL_E</vt:lpstr>
      <vt:lpstr>FC_TRA_RAIL_MTU_E</vt:lpstr>
      <vt:lpstr>FC_TRA_RAIL_CPT_E</vt:lpstr>
      <vt:lpstr>FC_TRA_RAIL_HST_E</vt:lpstr>
      <vt:lpstr>FC_TRA_RAIL_FRT_E</vt:lpstr>
      <vt:lpstr>FC_TRA_ROAD_E</vt:lpstr>
      <vt:lpstr>FC_TRA_ROAD_P2W_E</vt:lpstr>
      <vt:lpstr>FC_TRA_ROAD_CAR_E</vt:lpstr>
      <vt:lpstr>FC_TRA_ROAD_BUS_E</vt:lpstr>
      <vt:lpstr>FC_TRA_ROAD_LCV_E</vt:lpstr>
      <vt:lpstr>FC_TRA_ROAD_HGV_E</vt:lpstr>
      <vt:lpstr>FC_TRA_DAVI_E</vt:lpstr>
      <vt:lpstr>FC_TRA_DAVI_PA_E</vt:lpstr>
      <vt:lpstr>FC_TRA_DAVI_FR_E</vt:lpstr>
      <vt:lpstr>FC_TRA_DNAVI_E</vt:lpstr>
      <vt:lpstr>FC_TRA_DNAVI_DCS_E</vt:lpstr>
      <vt:lpstr>FC_TRA_DNAVI_IWW_E</vt:lpstr>
      <vt:lpstr>FC_TRA_PIPE_E</vt:lpstr>
      <vt:lpstr>FC_OTH_E</vt:lpstr>
      <vt:lpstr>FC_OTH_CP_E</vt:lpstr>
      <vt:lpstr>FC_OTH_CP_SH_E</vt:lpstr>
      <vt:lpstr>FC_OTH_CP_SC_E</vt:lpstr>
      <vt:lpstr>FC_OTH_CP_HW_E</vt:lpstr>
      <vt:lpstr>FC_OTH_CP_CA_E</vt:lpstr>
      <vt:lpstr>FC_OTH_CP_VE_E</vt:lpstr>
      <vt:lpstr>FC_OTH_CP_SL_E</vt:lpstr>
      <vt:lpstr>FC_OTH_CP_BL_E</vt:lpstr>
      <vt:lpstr>FC_OTH_CP_CR_E</vt:lpstr>
      <vt:lpstr>FC_OTH_CP_BT_E</vt:lpstr>
      <vt:lpstr>FC_OTH_CP_IT_E</vt:lpstr>
      <vt:lpstr>FC_OTH_HH_E</vt:lpstr>
      <vt:lpstr>FC_OTH_HH_SH_E</vt:lpstr>
      <vt:lpstr>FC_OTH_HH_SC_E</vt:lpstr>
      <vt:lpstr>FC_OTH_HH_WH_E</vt:lpstr>
      <vt:lpstr>FC_OTH_HH_CO_E</vt:lpstr>
      <vt:lpstr>FC_OTH_HH_RF_E</vt:lpstr>
      <vt:lpstr>FC_OTH_HH_WM_E</vt:lpstr>
      <vt:lpstr>FC_OTH_HH_DR_E</vt:lpstr>
      <vt:lpstr>FC_OTH_HH_DW_E</vt:lpstr>
      <vt:lpstr>FC_OTH_HH_TV_E</vt:lpstr>
      <vt:lpstr>FC_OTH_HH_IT_E</vt:lpstr>
      <vt:lpstr>FC_OTH_HH_LI_E</vt:lpstr>
      <vt:lpstr>FC_OTH_HH_OA_E</vt:lpstr>
      <vt:lpstr>FC_OTH_AFF_E</vt:lpstr>
      <vt:lpstr>STATDIFF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JRC-IDEES-2021</dc:title>
  <dc:creator>JRC C.6</dc:creator>
  <dc:description>v2021-1.00</dc:description>
  <cp:lastModifiedBy>ROZSAI Mate (JRC-SEVILLA)</cp:lastModifiedBy>
  <dcterms:created xsi:type="dcterms:W3CDTF">2024-05-20T16:55:33Z</dcterms:created>
  <dcterms:modified xsi:type="dcterms:W3CDTF">2024-05-20T16:55:34Z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0x01010058B51F9679BA144793883E00F33314C2</vt:lpwstr>
  </property>
</Properties>
</file>